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91598E9C-02FF-497E-9DFE-6FC0FCD65D4C}" xr6:coauthVersionLast="47" xr6:coauthVersionMax="47" xr10:uidLastSave="{00000000-0000-0000-0000-000000000000}"/>
  <bookViews>
    <workbookView xWindow="-110" yWindow="-110" windowWidth="19420" windowHeight="10300" firstSheet="3" activeTab="3" xr2:uid="{1AA0246B-0C15-4970-9C0B-82AC7983CCBB}"/>
  </bookViews>
  <sheets>
    <sheet name="ESTUDIO DE MERCADO 2023" sheetId="6" state="hidden" r:id="rId1"/>
    <sheet name="ESTUDIO DE MERCADO 2024" sheetId="1" state="hidden" r:id="rId2"/>
    <sheet name="ESTUDIO DE MERCADO 2025" sheetId="2" state="hidden" r:id="rId3"/>
    <sheet name="MTTO Y LLANTAS 2026" sheetId="4" r:id="rId4"/>
    <sheet name="PANELES 2023" sheetId="7" state="hidden" r:id="rId5"/>
    <sheet name="PANELES 2025" sheetId="8" state="hidden" r:id="rId6"/>
    <sheet name="PANELES  2026" sheetId="10" r:id="rId7"/>
  </sheets>
  <definedNames>
    <definedName name="_xlnm._FilterDatabase" localSheetId="3" hidden="1">'MTTO Y LLANTAS 2026'!$A$501:$CE$534</definedName>
    <definedName name="_xlnm.Print_Area" localSheetId="5">'PANELES 2025'!$A$1:$E$12</definedName>
    <definedName name="res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0" l="1"/>
  <c r="K4" i="10"/>
  <c r="K6" i="10"/>
  <c r="K7" i="10"/>
  <c r="K8" i="10"/>
  <c r="K9" i="10"/>
  <c r="K10" i="10"/>
  <c r="K12" i="10" s="1"/>
  <c r="K11" i="10"/>
  <c r="G12" i="10"/>
  <c r="H12" i="10"/>
  <c r="I12" i="10"/>
  <c r="J12" i="10"/>
  <c r="F12" i="10"/>
  <c r="G12" i="8"/>
  <c r="F12" i="8"/>
  <c r="E12" i="8"/>
  <c r="H11" i="8"/>
  <c r="H10" i="8"/>
  <c r="H9" i="8"/>
  <c r="H8" i="8"/>
  <c r="H7" i="8"/>
  <c r="H6" i="8"/>
  <c r="H5" i="8"/>
  <c r="H4" i="8"/>
  <c r="H12" i="8" s="1"/>
  <c r="J11" i="7"/>
  <c r="G11" i="7"/>
  <c r="F11" i="7"/>
  <c r="H10" i="7"/>
  <c r="H9" i="7"/>
  <c r="H8" i="7"/>
  <c r="H7" i="7"/>
  <c r="H6" i="7"/>
  <c r="H5" i="7"/>
  <c r="H4" i="7"/>
  <c r="H3" i="7"/>
  <c r="AK533" i="4"/>
  <c r="AZ533" i="4"/>
  <c r="H533" i="4"/>
  <c r="K532" i="4"/>
  <c r="K531" i="4"/>
  <c r="CC503" i="4"/>
  <c r="CB533" i="4"/>
  <c r="CC517" i="4"/>
  <c r="CC531" i="4"/>
  <c r="BV507" i="4"/>
  <c r="BV508" i="4"/>
  <c r="BV511" i="4"/>
  <c r="BV512" i="4"/>
  <c r="BV513" i="4"/>
  <c r="BV515" i="4"/>
  <c r="BV516" i="4"/>
  <c r="BV517" i="4"/>
  <c r="BV519" i="4"/>
  <c r="BV527" i="4"/>
  <c r="BV528" i="4"/>
  <c r="BV529" i="4"/>
  <c r="BU533" i="4"/>
  <c r="BO506" i="4"/>
  <c r="BO507" i="4"/>
  <c r="BO508" i="4"/>
  <c r="BO513" i="4"/>
  <c r="BO515" i="4"/>
  <c r="BO517" i="4"/>
  <c r="BO531" i="4"/>
  <c r="BO532" i="4"/>
  <c r="BM533" i="4"/>
  <c r="BN533" i="4"/>
  <c r="BH509" i="4"/>
  <c r="BH513" i="4"/>
  <c r="BH514" i="4"/>
  <c r="BH517" i="4"/>
  <c r="BH522" i="4"/>
  <c r="BH523" i="4"/>
  <c r="BH524" i="4"/>
  <c r="BH525" i="4"/>
  <c r="BH527" i="4"/>
  <c r="BH532" i="4"/>
  <c r="BA505" i="4"/>
  <c r="BA507" i="4"/>
  <c r="BA515" i="4"/>
  <c r="BA516" i="4"/>
  <c r="BA517" i="4"/>
  <c r="BA518" i="4"/>
  <c r="BA519" i="4"/>
  <c r="BA529" i="4"/>
  <c r="BA530" i="4"/>
  <c r="AT507" i="4"/>
  <c r="AT508" i="4"/>
  <c r="AT512" i="4"/>
  <c r="AT513" i="4"/>
  <c r="AT517" i="4"/>
  <c r="AT518" i="4"/>
  <c r="AT519" i="4"/>
  <c r="AT521" i="4"/>
  <c r="AT528" i="4"/>
  <c r="AT530" i="4"/>
  <c r="AS533" i="4"/>
  <c r="AM506" i="4"/>
  <c r="AM507" i="4"/>
  <c r="AM508" i="4"/>
  <c r="AM513" i="4"/>
  <c r="AM518" i="4"/>
  <c r="AM528" i="4"/>
  <c r="AM529" i="4"/>
  <c r="AM530" i="4"/>
  <c r="AL533" i="4"/>
  <c r="AF504" i="4"/>
  <c r="AF505" i="4"/>
  <c r="AF507" i="4"/>
  <c r="AF508" i="4"/>
  <c r="AF517" i="4"/>
  <c r="AF518" i="4"/>
  <c r="AF519" i="4"/>
  <c r="AF529" i="4"/>
  <c r="AF530" i="4"/>
  <c r="Y504" i="4"/>
  <c r="Y506" i="4"/>
  <c r="Y507" i="4"/>
  <c r="Y508" i="4"/>
  <c r="Y511" i="4"/>
  <c r="Y512" i="4"/>
  <c r="Y515" i="4"/>
  <c r="Y517" i="4"/>
  <c r="Y519" i="4"/>
  <c r="Y530" i="4"/>
  <c r="Y532" i="4"/>
  <c r="Y505" i="4"/>
  <c r="Y513" i="4"/>
  <c r="Y516" i="4"/>
  <c r="Y518" i="4"/>
  <c r="R509" i="4"/>
  <c r="R514" i="4"/>
  <c r="R517" i="4"/>
  <c r="R522" i="4"/>
  <c r="R523" i="4"/>
  <c r="R524" i="4"/>
  <c r="R525" i="4"/>
  <c r="R531" i="4"/>
  <c r="O533" i="4"/>
  <c r="K509" i="4"/>
  <c r="K510" i="4"/>
  <c r="K514" i="4"/>
  <c r="K522" i="4"/>
  <c r="K524" i="4"/>
  <c r="K525" i="4"/>
  <c r="BV532" i="4"/>
  <c r="BV531" i="4"/>
  <c r="BV526" i="4"/>
  <c r="BV521" i="4"/>
  <c r="BV520" i="4"/>
  <c r="BV518" i="4"/>
  <c r="BV506" i="4"/>
  <c r="BV505" i="4"/>
  <c r="BO504" i="4"/>
  <c r="BH528" i="4"/>
  <c r="BA532" i="4"/>
  <c r="BA531" i="4"/>
  <c r="BA528" i="4"/>
  <c r="BA526" i="4"/>
  <c r="BA521" i="4"/>
  <c r="BA520" i="4"/>
  <c r="AT532" i="4"/>
  <c r="AT531" i="4"/>
  <c r="AT529" i="4"/>
  <c r="AT520" i="4"/>
  <c r="AR533" i="4"/>
  <c r="AQ533" i="4"/>
  <c r="AM531" i="4"/>
  <c r="AM527" i="4"/>
  <c r="AM526" i="4"/>
  <c r="AM521" i="4"/>
  <c r="AM517" i="4"/>
  <c r="AM512" i="4"/>
  <c r="AJ533" i="4"/>
  <c r="AF532" i="4"/>
  <c r="AF531" i="4"/>
  <c r="AF527" i="4"/>
  <c r="AF526" i="4"/>
  <c r="AF521" i="4"/>
  <c r="AF520" i="4"/>
  <c r="AF513" i="4"/>
  <c r="AF506" i="4"/>
  <c r="AC533" i="4"/>
  <c r="Y529" i="4"/>
  <c r="Y528" i="4"/>
  <c r="X533" i="4"/>
  <c r="W533" i="4"/>
  <c r="R532" i="4"/>
  <c r="J533" i="4"/>
  <c r="I533" i="4"/>
  <c r="K517" i="4"/>
  <c r="K523" i="4"/>
  <c r="BT533" i="4"/>
  <c r="BS533" i="4"/>
  <c r="BO516" i="4"/>
  <c r="BL533" i="4"/>
  <c r="BF533" i="4"/>
  <c r="BE533" i="4"/>
  <c r="BG533" i="4"/>
  <c r="BA506" i="4"/>
  <c r="AY533" i="4"/>
  <c r="AX533" i="4"/>
  <c r="AT504" i="4"/>
  <c r="AM532" i="4"/>
  <c r="AM505" i="4"/>
  <c r="AE533" i="4"/>
  <c r="AD533" i="4"/>
  <c r="Y527" i="4"/>
  <c r="R510" i="4"/>
  <c r="P533" i="4"/>
  <c r="K503" i="4"/>
  <c r="K504" i="4"/>
  <c r="K505" i="4"/>
  <c r="K506" i="4"/>
  <c r="K507" i="4"/>
  <c r="K508" i="4"/>
  <c r="K511" i="4"/>
  <c r="K512" i="4"/>
  <c r="K515" i="4"/>
  <c r="K516" i="4"/>
  <c r="K518" i="4"/>
  <c r="K519" i="4"/>
  <c r="K520" i="4"/>
  <c r="K521" i="4"/>
  <c r="G533" i="4"/>
  <c r="M533" i="4"/>
  <c r="K510" i="2"/>
  <c r="K511" i="2"/>
  <c r="K512" i="2"/>
  <c r="K514" i="2"/>
  <c r="K515" i="2"/>
  <c r="K518" i="2"/>
  <c r="K531" i="2"/>
  <c r="K532" i="2"/>
  <c r="F533" i="2"/>
  <c r="F263" i="4"/>
  <c r="G263" i="4"/>
  <c r="H263" i="4"/>
  <c r="I263" i="4"/>
  <c r="J263" i="4"/>
  <c r="M263" i="4"/>
  <c r="N263" i="4"/>
  <c r="O263" i="4"/>
  <c r="P263" i="4"/>
  <c r="Q263" i="4"/>
  <c r="T263" i="4"/>
  <c r="U263" i="4"/>
  <c r="V263" i="4"/>
  <c r="W263" i="4"/>
  <c r="X263" i="4"/>
  <c r="AA263" i="4"/>
  <c r="AB263" i="4"/>
  <c r="AC263" i="4"/>
  <c r="AD263" i="4"/>
  <c r="AE263" i="4"/>
  <c r="AH263" i="4"/>
  <c r="AI263" i="4"/>
  <c r="AJ263" i="4"/>
  <c r="AK263" i="4"/>
  <c r="AL263" i="4"/>
  <c r="AO263" i="4"/>
  <c r="AP263" i="4"/>
  <c r="AQ263" i="4"/>
  <c r="AR263" i="4"/>
  <c r="AS263" i="4"/>
  <c r="AV263" i="4"/>
  <c r="AW263" i="4"/>
  <c r="AX263" i="4"/>
  <c r="AY263" i="4"/>
  <c r="AZ263" i="4"/>
  <c r="BC263" i="4"/>
  <c r="BD263" i="4"/>
  <c r="BE263" i="4"/>
  <c r="BF263" i="4"/>
  <c r="BG263" i="4"/>
  <c r="BJ263" i="4"/>
  <c r="BK263" i="4"/>
  <c r="BL263" i="4"/>
  <c r="BM263" i="4"/>
  <c r="BN263" i="4"/>
  <c r="BQ263" i="4"/>
  <c r="BR263" i="4"/>
  <c r="BS263" i="4"/>
  <c r="BT263" i="4"/>
  <c r="BU263" i="4"/>
  <c r="BX263" i="4"/>
  <c r="BY263" i="4"/>
  <c r="BZ263" i="4"/>
  <c r="CA263" i="4"/>
  <c r="CB263" i="4"/>
  <c r="F264" i="4"/>
  <c r="G264" i="4"/>
  <c r="H264" i="4"/>
  <c r="I264" i="4"/>
  <c r="J264" i="4"/>
  <c r="M264" i="4"/>
  <c r="N264" i="4"/>
  <c r="O264" i="4"/>
  <c r="P264" i="4"/>
  <c r="Q264" i="4"/>
  <c r="T264" i="4"/>
  <c r="U264" i="4"/>
  <c r="V264" i="4"/>
  <c r="W264" i="4"/>
  <c r="X264" i="4"/>
  <c r="AA264" i="4"/>
  <c r="AB264" i="4"/>
  <c r="AC264" i="4"/>
  <c r="AD264" i="4"/>
  <c r="AE264" i="4"/>
  <c r="AH264" i="4"/>
  <c r="AI264" i="4"/>
  <c r="AJ264" i="4"/>
  <c r="AK264" i="4"/>
  <c r="AL264" i="4"/>
  <c r="AO264" i="4"/>
  <c r="AP264" i="4"/>
  <c r="AQ264" i="4"/>
  <c r="AR264" i="4"/>
  <c r="AS264" i="4"/>
  <c r="AV264" i="4"/>
  <c r="AW264" i="4"/>
  <c r="AX264" i="4"/>
  <c r="AY264" i="4"/>
  <c r="AZ264" i="4"/>
  <c r="BC264" i="4"/>
  <c r="BD264" i="4"/>
  <c r="BE264" i="4"/>
  <c r="BF264" i="4"/>
  <c r="BG264" i="4"/>
  <c r="BJ264" i="4"/>
  <c r="BK264" i="4"/>
  <c r="BL264" i="4"/>
  <c r="BM264" i="4"/>
  <c r="BN264" i="4"/>
  <c r="BQ264" i="4"/>
  <c r="BR264" i="4"/>
  <c r="BS264" i="4"/>
  <c r="BT264" i="4"/>
  <c r="BU264" i="4"/>
  <c r="BX264" i="4"/>
  <c r="BY264" i="4"/>
  <c r="BZ264" i="4"/>
  <c r="CA264" i="4"/>
  <c r="CB264" i="4"/>
  <c r="F265" i="4"/>
  <c r="G265" i="4"/>
  <c r="H265" i="4"/>
  <c r="I265" i="4"/>
  <c r="J265" i="4"/>
  <c r="M265" i="4"/>
  <c r="N265" i="4"/>
  <c r="O265" i="4"/>
  <c r="P265" i="4"/>
  <c r="Q265" i="4"/>
  <c r="T265" i="4"/>
  <c r="U265" i="4"/>
  <c r="V265" i="4"/>
  <c r="W265" i="4"/>
  <c r="X265" i="4"/>
  <c r="AA265" i="4"/>
  <c r="AB265" i="4"/>
  <c r="AC265" i="4"/>
  <c r="AD265" i="4"/>
  <c r="AE265" i="4"/>
  <c r="AH265" i="4"/>
  <c r="AI265" i="4"/>
  <c r="AJ265" i="4"/>
  <c r="AK265" i="4"/>
  <c r="AL265" i="4"/>
  <c r="AO265" i="4"/>
  <c r="AP265" i="4"/>
  <c r="AQ265" i="4"/>
  <c r="AR265" i="4"/>
  <c r="AS265" i="4"/>
  <c r="AV265" i="4"/>
  <c r="AW265" i="4"/>
  <c r="AX265" i="4"/>
  <c r="AY265" i="4"/>
  <c r="AZ265" i="4"/>
  <c r="BC265" i="4"/>
  <c r="BD265" i="4"/>
  <c r="BE265" i="4"/>
  <c r="BF265" i="4"/>
  <c r="BG265" i="4"/>
  <c r="BJ265" i="4"/>
  <c r="BK265" i="4"/>
  <c r="BL265" i="4"/>
  <c r="BM265" i="4"/>
  <c r="BN265" i="4"/>
  <c r="BQ265" i="4"/>
  <c r="BR265" i="4"/>
  <c r="BS265" i="4"/>
  <c r="BT265" i="4"/>
  <c r="BU265" i="4"/>
  <c r="BX265" i="4"/>
  <c r="BY265" i="4"/>
  <c r="BZ265" i="4"/>
  <c r="CA265" i="4"/>
  <c r="CB265" i="4"/>
  <c r="F266" i="4"/>
  <c r="G266" i="4"/>
  <c r="H266" i="4"/>
  <c r="I266" i="4"/>
  <c r="J266" i="4"/>
  <c r="M266" i="4"/>
  <c r="N266" i="4"/>
  <c r="O266" i="4"/>
  <c r="P266" i="4"/>
  <c r="Q266" i="4"/>
  <c r="T266" i="4"/>
  <c r="U266" i="4"/>
  <c r="V266" i="4"/>
  <c r="W266" i="4"/>
  <c r="X266" i="4"/>
  <c r="AA266" i="4"/>
  <c r="AB266" i="4"/>
  <c r="AC266" i="4"/>
  <c r="AD266" i="4"/>
  <c r="AE266" i="4"/>
  <c r="AH266" i="4"/>
  <c r="AI266" i="4"/>
  <c r="AJ266" i="4"/>
  <c r="AK266" i="4"/>
  <c r="AL266" i="4"/>
  <c r="AO266" i="4"/>
  <c r="AP266" i="4"/>
  <c r="AQ266" i="4"/>
  <c r="AR266" i="4"/>
  <c r="AS266" i="4"/>
  <c r="AV266" i="4"/>
  <c r="AW266" i="4"/>
  <c r="AX266" i="4"/>
  <c r="AY266" i="4"/>
  <c r="AZ266" i="4"/>
  <c r="BC266" i="4"/>
  <c r="BD266" i="4"/>
  <c r="BE266" i="4"/>
  <c r="BF266" i="4"/>
  <c r="BG266" i="4"/>
  <c r="BJ266" i="4"/>
  <c r="BK266" i="4"/>
  <c r="BL266" i="4"/>
  <c r="BM266" i="4"/>
  <c r="BN266" i="4"/>
  <c r="BQ266" i="4"/>
  <c r="BR266" i="4"/>
  <c r="BS266" i="4"/>
  <c r="BT266" i="4"/>
  <c r="BU266" i="4"/>
  <c r="BX266" i="4"/>
  <c r="BY266" i="4"/>
  <c r="BZ266" i="4"/>
  <c r="CA266" i="4"/>
  <c r="CB266" i="4"/>
  <c r="F267" i="4"/>
  <c r="G267" i="4"/>
  <c r="H267" i="4"/>
  <c r="I267" i="4"/>
  <c r="J267" i="4"/>
  <c r="M267" i="4"/>
  <c r="N267" i="4"/>
  <c r="O267" i="4"/>
  <c r="P267" i="4"/>
  <c r="Q267" i="4"/>
  <c r="T267" i="4"/>
  <c r="U267" i="4"/>
  <c r="V267" i="4"/>
  <c r="W267" i="4"/>
  <c r="X267" i="4"/>
  <c r="AA267" i="4"/>
  <c r="AB267" i="4"/>
  <c r="AC267" i="4"/>
  <c r="AD267" i="4"/>
  <c r="AE267" i="4"/>
  <c r="AH267" i="4"/>
  <c r="AI267" i="4"/>
  <c r="AJ267" i="4"/>
  <c r="AK267" i="4"/>
  <c r="AL267" i="4"/>
  <c r="AO267" i="4"/>
  <c r="AP267" i="4"/>
  <c r="AQ267" i="4"/>
  <c r="AR267" i="4"/>
  <c r="AS267" i="4"/>
  <c r="AV267" i="4"/>
  <c r="AW267" i="4"/>
  <c r="AX267" i="4"/>
  <c r="AY267" i="4"/>
  <c r="AZ267" i="4"/>
  <c r="BC267" i="4"/>
  <c r="BD267" i="4"/>
  <c r="BE267" i="4"/>
  <c r="BF267" i="4"/>
  <c r="BG267" i="4"/>
  <c r="BJ267" i="4"/>
  <c r="BK267" i="4"/>
  <c r="BL267" i="4"/>
  <c r="BM267" i="4"/>
  <c r="BN267" i="4"/>
  <c r="BQ267" i="4"/>
  <c r="BR267" i="4"/>
  <c r="BS267" i="4"/>
  <c r="BT267" i="4"/>
  <c r="BU267" i="4"/>
  <c r="BX267" i="4"/>
  <c r="BY267" i="4"/>
  <c r="BZ267" i="4"/>
  <c r="CA267" i="4"/>
  <c r="CB267" i="4"/>
  <c r="F268" i="4"/>
  <c r="G268" i="4"/>
  <c r="H268" i="4"/>
  <c r="I268" i="4"/>
  <c r="J268" i="4"/>
  <c r="M268" i="4"/>
  <c r="N268" i="4"/>
  <c r="O268" i="4"/>
  <c r="P268" i="4"/>
  <c r="Q268" i="4"/>
  <c r="T268" i="4"/>
  <c r="U268" i="4"/>
  <c r="V268" i="4"/>
  <c r="W268" i="4"/>
  <c r="X268" i="4"/>
  <c r="AA268" i="4"/>
  <c r="AB268" i="4"/>
  <c r="AC268" i="4"/>
  <c r="AD268" i="4"/>
  <c r="AE268" i="4"/>
  <c r="AH268" i="4"/>
  <c r="AI268" i="4"/>
  <c r="AJ268" i="4"/>
  <c r="AK268" i="4"/>
  <c r="AL268" i="4"/>
  <c r="AO268" i="4"/>
  <c r="AP268" i="4"/>
  <c r="AQ268" i="4"/>
  <c r="AR268" i="4"/>
  <c r="AS268" i="4"/>
  <c r="AV268" i="4"/>
  <c r="AW268" i="4"/>
  <c r="AX268" i="4"/>
  <c r="AY268" i="4"/>
  <c r="AZ268" i="4"/>
  <c r="BC268" i="4"/>
  <c r="BD268" i="4"/>
  <c r="BE268" i="4"/>
  <c r="BF268" i="4"/>
  <c r="BG268" i="4"/>
  <c r="BJ268" i="4"/>
  <c r="BK268" i="4"/>
  <c r="BL268" i="4"/>
  <c r="BM268" i="4"/>
  <c r="BN268" i="4"/>
  <c r="BQ268" i="4"/>
  <c r="BR268" i="4"/>
  <c r="BS268" i="4"/>
  <c r="BT268" i="4"/>
  <c r="BU268" i="4"/>
  <c r="BX268" i="4"/>
  <c r="BY268" i="4"/>
  <c r="BZ268" i="4"/>
  <c r="CA268" i="4"/>
  <c r="CB268" i="4"/>
  <c r="F269" i="4"/>
  <c r="G269" i="4"/>
  <c r="H269" i="4"/>
  <c r="I269" i="4"/>
  <c r="J269" i="4"/>
  <c r="M269" i="4"/>
  <c r="N269" i="4"/>
  <c r="O269" i="4"/>
  <c r="P269" i="4"/>
  <c r="Q269" i="4"/>
  <c r="T269" i="4"/>
  <c r="U269" i="4"/>
  <c r="V269" i="4"/>
  <c r="W269" i="4"/>
  <c r="X269" i="4"/>
  <c r="AA269" i="4"/>
  <c r="AB269" i="4"/>
  <c r="AC269" i="4"/>
  <c r="AD269" i="4"/>
  <c r="AE269" i="4"/>
  <c r="AH269" i="4"/>
  <c r="AI269" i="4"/>
  <c r="AJ269" i="4"/>
  <c r="AK269" i="4"/>
  <c r="AL269" i="4"/>
  <c r="AO269" i="4"/>
  <c r="AP269" i="4"/>
  <c r="AQ269" i="4"/>
  <c r="AR269" i="4"/>
  <c r="AS269" i="4"/>
  <c r="AV269" i="4"/>
  <c r="AW269" i="4"/>
  <c r="AX269" i="4"/>
  <c r="AY269" i="4"/>
  <c r="AZ269" i="4"/>
  <c r="BC269" i="4"/>
  <c r="BD269" i="4"/>
  <c r="BE269" i="4"/>
  <c r="BF269" i="4"/>
  <c r="BG269" i="4"/>
  <c r="BJ269" i="4"/>
  <c r="BK269" i="4"/>
  <c r="BL269" i="4"/>
  <c r="BM269" i="4"/>
  <c r="BN269" i="4"/>
  <c r="BQ269" i="4"/>
  <c r="BR269" i="4"/>
  <c r="BS269" i="4"/>
  <c r="BT269" i="4"/>
  <c r="BU269" i="4"/>
  <c r="BX269" i="4"/>
  <c r="BY269" i="4"/>
  <c r="BZ269" i="4"/>
  <c r="CA269" i="4"/>
  <c r="CB269" i="4"/>
  <c r="F270" i="4"/>
  <c r="G270" i="4"/>
  <c r="H270" i="4"/>
  <c r="I270" i="4"/>
  <c r="J270" i="4"/>
  <c r="M270" i="4"/>
  <c r="N270" i="4"/>
  <c r="O270" i="4"/>
  <c r="P270" i="4"/>
  <c r="Q270" i="4"/>
  <c r="T270" i="4"/>
  <c r="U270" i="4"/>
  <c r="V270" i="4"/>
  <c r="W270" i="4"/>
  <c r="X270" i="4"/>
  <c r="AA270" i="4"/>
  <c r="AB270" i="4"/>
  <c r="AC270" i="4"/>
  <c r="AD270" i="4"/>
  <c r="AE270" i="4"/>
  <c r="AH270" i="4"/>
  <c r="AI270" i="4"/>
  <c r="AJ270" i="4"/>
  <c r="AK270" i="4"/>
  <c r="AL270" i="4"/>
  <c r="AO270" i="4"/>
  <c r="AP270" i="4"/>
  <c r="AQ270" i="4"/>
  <c r="AR270" i="4"/>
  <c r="AS270" i="4"/>
  <c r="AV270" i="4"/>
  <c r="AW270" i="4"/>
  <c r="AX270" i="4"/>
  <c r="AY270" i="4"/>
  <c r="AZ270" i="4"/>
  <c r="BC270" i="4"/>
  <c r="BD270" i="4"/>
  <c r="BE270" i="4"/>
  <c r="BF270" i="4"/>
  <c r="BG270" i="4"/>
  <c r="BJ270" i="4"/>
  <c r="BK270" i="4"/>
  <c r="BL270" i="4"/>
  <c r="BM270" i="4"/>
  <c r="BN270" i="4"/>
  <c r="BQ270" i="4"/>
  <c r="BR270" i="4"/>
  <c r="BS270" i="4"/>
  <c r="BT270" i="4"/>
  <c r="BU270" i="4"/>
  <c r="BX270" i="4"/>
  <c r="BY270" i="4"/>
  <c r="BZ270" i="4"/>
  <c r="CA270" i="4"/>
  <c r="CB270" i="4"/>
  <c r="F271" i="4"/>
  <c r="G271" i="4"/>
  <c r="H271" i="4"/>
  <c r="I271" i="4"/>
  <c r="J271" i="4"/>
  <c r="M271" i="4"/>
  <c r="N271" i="4"/>
  <c r="O271" i="4"/>
  <c r="P271" i="4"/>
  <c r="Q271" i="4"/>
  <c r="T271" i="4"/>
  <c r="U271" i="4"/>
  <c r="V271" i="4"/>
  <c r="W271" i="4"/>
  <c r="X271" i="4"/>
  <c r="AA271" i="4"/>
  <c r="AB271" i="4"/>
  <c r="AC271" i="4"/>
  <c r="AD271" i="4"/>
  <c r="AE271" i="4"/>
  <c r="AH271" i="4"/>
  <c r="AI271" i="4"/>
  <c r="AJ271" i="4"/>
  <c r="AK271" i="4"/>
  <c r="AL271" i="4"/>
  <c r="AO271" i="4"/>
  <c r="AP271" i="4"/>
  <c r="AQ271" i="4"/>
  <c r="AR271" i="4"/>
  <c r="AS271" i="4"/>
  <c r="AV271" i="4"/>
  <c r="AW271" i="4"/>
  <c r="AX271" i="4"/>
  <c r="AY271" i="4"/>
  <c r="AZ271" i="4"/>
  <c r="BC271" i="4"/>
  <c r="BD271" i="4"/>
  <c r="BE271" i="4"/>
  <c r="BF271" i="4"/>
  <c r="BG271" i="4"/>
  <c r="BJ271" i="4"/>
  <c r="BK271" i="4"/>
  <c r="BL271" i="4"/>
  <c r="BM271" i="4"/>
  <c r="BN271" i="4"/>
  <c r="BQ271" i="4"/>
  <c r="BR271" i="4"/>
  <c r="BS271" i="4"/>
  <c r="BT271" i="4"/>
  <c r="BU271" i="4"/>
  <c r="BX271" i="4"/>
  <c r="BY271" i="4"/>
  <c r="BZ271" i="4"/>
  <c r="CA271" i="4"/>
  <c r="CB271" i="4"/>
  <c r="F272" i="4"/>
  <c r="G272" i="4"/>
  <c r="H272" i="4"/>
  <c r="I272" i="4"/>
  <c r="J272" i="4"/>
  <c r="M272" i="4"/>
  <c r="N272" i="4"/>
  <c r="O272" i="4"/>
  <c r="P272" i="4"/>
  <c r="Q272" i="4"/>
  <c r="T272" i="4"/>
  <c r="U272" i="4"/>
  <c r="V272" i="4"/>
  <c r="W272" i="4"/>
  <c r="X272" i="4"/>
  <c r="AA272" i="4"/>
  <c r="AB272" i="4"/>
  <c r="AC272" i="4"/>
  <c r="AD272" i="4"/>
  <c r="AE272" i="4"/>
  <c r="AH272" i="4"/>
  <c r="AI272" i="4"/>
  <c r="AJ272" i="4"/>
  <c r="AK272" i="4"/>
  <c r="AL272" i="4"/>
  <c r="AO272" i="4"/>
  <c r="AP272" i="4"/>
  <c r="AQ272" i="4"/>
  <c r="AR272" i="4"/>
  <c r="AS272" i="4"/>
  <c r="AV272" i="4"/>
  <c r="AW272" i="4"/>
  <c r="AX272" i="4"/>
  <c r="AY272" i="4"/>
  <c r="AZ272" i="4"/>
  <c r="BC272" i="4"/>
  <c r="BD272" i="4"/>
  <c r="BE272" i="4"/>
  <c r="BF272" i="4"/>
  <c r="BG272" i="4"/>
  <c r="BJ272" i="4"/>
  <c r="BK272" i="4"/>
  <c r="BL272" i="4"/>
  <c r="BM272" i="4"/>
  <c r="BN272" i="4"/>
  <c r="BQ272" i="4"/>
  <c r="BR272" i="4"/>
  <c r="BS272" i="4"/>
  <c r="BT272" i="4"/>
  <c r="BU272" i="4"/>
  <c r="BX272" i="4"/>
  <c r="BY272" i="4"/>
  <c r="BZ272" i="4"/>
  <c r="CA272" i="4"/>
  <c r="CB272" i="4"/>
  <c r="F273" i="4"/>
  <c r="G273" i="4"/>
  <c r="H273" i="4"/>
  <c r="I273" i="4"/>
  <c r="J273" i="4"/>
  <c r="M273" i="4"/>
  <c r="N273" i="4"/>
  <c r="O273" i="4"/>
  <c r="P273" i="4"/>
  <c r="Q273" i="4"/>
  <c r="T273" i="4"/>
  <c r="U273" i="4"/>
  <c r="V273" i="4"/>
  <c r="W273" i="4"/>
  <c r="X273" i="4"/>
  <c r="AA273" i="4"/>
  <c r="AB273" i="4"/>
  <c r="AC273" i="4"/>
  <c r="AD273" i="4"/>
  <c r="AE273" i="4"/>
  <c r="AH273" i="4"/>
  <c r="AI273" i="4"/>
  <c r="AJ273" i="4"/>
  <c r="AK273" i="4"/>
  <c r="AL273" i="4"/>
  <c r="AO273" i="4"/>
  <c r="AP273" i="4"/>
  <c r="AQ273" i="4"/>
  <c r="AR273" i="4"/>
  <c r="AS273" i="4"/>
  <c r="AV273" i="4"/>
  <c r="AW273" i="4"/>
  <c r="AX273" i="4"/>
  <c r="AY273" i="4"/>
  <c r="AZ273" i="4"/>
  <c r="BC273" i="4"/>
  <c r="BD273" i="4"/>
  <c r="BE273" i="4"/>
  <c r="BF273" i="4"/>
  <c r="BG273" i="4"/>
  <c r="BJ273" i="4"/>
  <c r="BK273" i="4"/>
  <c r="BL273" i="4"/>
  <c r="BM273" i="4"/>
  <c r="BN273" i="4"/>
  <c r="BQ273" i="4"/>
  <c r="BR273" i="4"/>
  <c r="BS273" i="4"/>
  <c r="BT273" i="4"/>
  <c r="BU273" i="4"/>
  <c r="BX273" i="4"/>
  <c r="BY273" i="4"/>
  <c r="BZ273" i="4"/>
  <c r="CA273" i="4"/>
  <c r="CB273" i="4"/>
  <c r="F274" i="4"/>
  <c r="G274" i="4"/>
  <c r="H274" i="4"/>
  <c r="I274" i="4"/>
  <c r="J274" i="4"/>
  <c r="M274" i="4"/>
  <c r="N274" i="4"/>
  <c r="O274" i="4"/>
  <c r="P274" i="4"/>
  <c r="Q274" i="4"/>
  <c r="T274" i="4"/>
  <c r="U274" i="4"/>
  <c r="V274" i="4"/>
  <c r="W274" i="4"/>
  <c r="X274" i="4"/>
  <c r="AA274" i="4"/>
  <c r="AB274" i="4"/>
  <c r="AC274" i="4"/>
  <c r="AD274" i="4"/>
  <c r="AE274" i="4"/>
  <c r="AH274" i="4"/>
  <c r="AI274" i="4"/>
  <c r="AJ274" i="4"/>
  <c r="AK274" i="4"/>
  <c r="AL274" i="4"/>
  <c r="AO274" i="4"/>
  <c r="AP274" i="4"/>
  <c r="AQ274" i="4"/>
  <c r="AR274" i="4"/>
  <c r="AS274" i="4"/>
  <c r="AV274" i="4"/>
  <c r="AW274" i="4"/>
  <c r="AX274" i="4"/>
  <c r="AY274" i="4"/>
  <c r="AZ274" i="4"/>
  <c r="BC274" i="4"/>
  <c r="BD274" i="4"/>
  <c r="BE274" i="4"/>
  <c r="BF274" i="4"/>
  <c r="BG274" i="4"/>
  <c r="BJ274" i="4"/>
  <c r="BK274" i="4"/>
  <c r="BL274" i="4"/>
  <c r="BM274" i="4"/>
  <c r="BN274" i="4"/>
  <c r="BQ274" i="4"/>
  <c r="BR274" i="4"/>
  <c r="BS274" i="4"/>
  <c r="BT274" i="4"/>
  <c r="BU274" i="4"/>
  <c r="BX274" i="4"/>
  <c r="BY274" i="4"/>
  <c r="BZ274" i="4"/>
  <c r="CA274" i="4"/>
  <c r="CB274" i="4"/>
  <c r="F275" i="4"/>
  <c r="G275" i="4"/>
  <c r="H275" i="4"/>
  <c r="I275" i="4"/>
  <c r="J275" i="4"/>
  <c r="M275" i="4"/>
  <c r="N275" i="4"/>
  <c r="O275" i="4"/>
  <c r="P275" i="4"/>
  <c r="Q275" i="4"/>
  <c r="T275" i="4"/>
  <c r="U275" i="4"/>
  <c r="V275" i="4"/>
  <c r="W275" i="4"/>
  <c r="X275" i="4"/>
  <c r="AA275" i="4"/>
  <c r="AB275" i="4"/>
  <c r="AC275" i="4"/>
  <c r="AD275" i="4"/>
  <c r="AE275" i="4"/>
  <c r="AH275" i="4"/>
  <c r="AI275" i="4"/>
  <c r="AJ275" i="4"/>
  <c r="AK275" i="4"/>
  <c r="AL275" i="4"/>
  <c r="AO275" i="4"/>
  <c r="AP275" i="4"/>
  <c r="AQ275" i="4"/>
  <c r="AR275" i="4"/>
  <c r="AS275" i="4"/>
  <c r="AV275" i="4"/>
  <c r="AW275" i="4"/>
  <c r="AX275" i="4"/>
  <c r="AY275" i="4"/>
  <c r="AZ275" i="4"/>
  <c r="BC275" i="4"/>
  <c r="BD275" i="4"/>
  <c r="BE275" i="4"/>
  <c r="BF275" i="4"/>
  <c r="BG275" i="4"/>
  <c r="BJ275" i="4"/>
  <c r="BK275" i="4"/>
  <c r="BL275" i="4"/>
  <c r="BM275" i="4"/>
  <c r="BN275" i="4"/>
  <c r="BQ275" i="4"/>
  <c r="BR275" i="4"/>
  <c r="BS275" i="4"/>
  <c r="BT275" i="4"/>
  <c r="BU275" i="4"/>
  <c r="BX275" i="4"/>
  <c r="BY275" i="4"/>
  <c r="BZ275" i="4"/>
  <c r="CA275" i="4"/>
  <c r="CB275" i="4"/>
  <c r="F276" i="4"/>
  <c r="G276" i="4"/>
  <c r="H276" i="4"/>
  <c r="I276" i="4"/>
  <c r="J276" i="4"/>
  <c r="M276" i="4"/>
  <c r="N276" i="4"/>
  <c r="O276" i="4"/>
  <c r="P276" i="4"/>
  <c r="Q276" i="4"/>
  <c r="T276" i="4"/>
  <c r="U276" i="4"/>
  <c r="V276" i="4"/>
  <c r="W276" i="4"/>
  <c r="X276" i="4"/>
  <c r="AA276" i="4"/>
  <c r="AB276" i="4"/>
  <c r="AC276" i="4"/>
  <c r="AD276" i="4"/>
  <c r="AE276" i="4"/>
  <c r="AH276" i="4"/>
  <c r="AI276" i="4"/>
  <c r="AJ276" i="4"/>
  <c r="AK276" i="4"/>
  <c r="AL276" i="4"/>
  <c r="AO276" i="4"/>
  <c r="AP276" i="4"/>
  <c r="AQ276" i="4"/>
  <c r="AR276" i="4"/>
  <c r="AS276" i="4"/>
  <c r="AV276" i="4"/>
  <c r="AW276" i="4"/>
  <c r="AX276" i="4"/>
  <c r="AY276" i="4"/>
  <c r="AZ276" i="4"/>
  <c r="BC276" i="4"/>
  <c r="BD276" i="4"/>
  <c r="BE276" i="4"/>
  <c r="BF276" i="4"/>
  <c r="BG276" i="4"/>
  <c r="BJ276" i="4"/>
  <c r="BK276" i="4"/>
  <c r="BL276" i="4"/>
  <c r="BM276" i="4"/>
  <c r="BN276" i="4"/>
  <c r="BQ276" i="4"/>
  <c r="BR276" i="4"/>
  <c r="BS276" i="4"/>
  <c r="BT276" i="4"/>
  <c r="BU276" i="4"/>
  <c r="BX276" i="4"/>
  <c r="BY276" i="4"/>
  <c r="BZ276" i="4"/>
  <c r="CA276" i="4"/>
  <c r="CB276" i="4"/>
  <c r="F277" i="4"/>
  <c r="G277" i="4"/>
  <c r="H277" i="4"/>
  <c r="I277" i="4"/>
  <c r="J277" i="4"/>
  <c r="M277" i="4"/>
  <c r="N277" i="4"/>
  <c r="O277" i="4"/>
  <c r="P277" i="4"/>
  <c r="Q277" i="4"/>
  <c r="T277" i="4"/>
  <c r="U277" i="4"/>
  <c r="V277" i="4"/>
  <c r="W277" i="4"/>
  <c r="X277" i="4"/>
  <c r="AA277" i="4"/>
  <c r="AB277" i="4"/>
  <c r="AC277" i="4"/>
  <c r="AD277" i="4"/>
  <c r="AE277" i="4"/>
  <c r="AH277" i="4"/>
  <c r="AI277" i="4"/>
  <c r="AJ277" i="4"/>
  <c r="AK277" i="4"/>
  <c r="AL277" i="4"/>
  <c r="AO277" i="4"/>
  <c r="AP277" i="4"/>
  <c r="AQ277" i="4"/>
  <c r="AR277" i="4"/>
  <c r="AS277" i="4"/>
  <c r="AV277" i="4"/>
  <c r="AW277" i="4"/>
  <c r="AX277" i="4"/>
  <c r="AY277" i="4"/>
  <c r="AZ277" i="4"/>
  <c r="BC277" i="4"/>
  <c r="BD277" i="4"/>
  <c r="BE277" i="4"/>
  <c r="BF277" i="4"/>
  <c r="BG277" i="4"/>
  <c r="BJ277" i="4"/>
  <c r="BK277" i="4"/>
  <c r="BL277" i="4"/>
  <c r="BM277" i="4"/>
  <c r="BN277" i="4"/>
  <c r="BQ277" i="4"/>
  <c r="BR277" i="4"/>
  <c r="BS277" i="4"/>
  <c r="BT277" i="4"/>
  <c r="BU277" i="4"/>
  <c r="BX277" i="4"/>
  <c r="BY277" i="4"/>
  <c r="BZ277" i="4"/>
  <c r="CA277" i="4"/>
  <c r="CB277" i="4"/>
  <c r="F278" i="4"/>
  <c r="G278" i="4"/>
  <c r="H278" i="4"/>
  <c r="I278" i="4"/>
  <c r="J278" i="4"/>
  <c r="M278" i="4"/>
  <c r="N278" i="4"/>
  <c r="O278" i="4"/>
  <c r="P278" i="4"/>
  <c r="Q278" i="4"/>
  <c r="T278" i="4"/>
  <c r="U278" i="4"/>
  <c r="V278" i="4"/>
  <c r="W278" i="4"/>
  <c r="X278" i="4"/>
  <c r="AA278" i="4"/>
  <c r="AB278" i="4"/>
  <c r="AC278" i="4"/>
  <c r="AD278" i="4"/>
  <c r="AE278" i="4"/>
  <c r="AH278" i="4"/>
  <c r="AI278" i="4"/>
  <c r="AJ278" i="4"/>
  <c r="AK278" i="4"/>
  <c r="AL278" i="4"/>
  <c r="AO278" i="4"/>
  <c r="AP278" i="4"/>
  <c r="AQ278" i="4"/>
  <c r="AR278" i="4"/>
  <c r="AS278" i="4"/>
  <c r="AV278" i="4"/>
  <c r="AW278" i="4"/>
  <c r="AX278" i="4"/>
  <c r="AY278" i="4"/>
  <c r="AZ278" i="4"/>
  <c r="BC278" i="4"/>
  <c r="BD278" i="4"/>
  <c r="BE278" i="4"/>
  <c r="BF278" i="4"/>
  <c r="BG278" i="4"/>
  <c r="BJ278" i="4"/>
  <c r="BK278" i="4"/>
  <c r="BL278" i="4"/>
  <c r="BM278" i="4"/>
  <c r="BN278" i="4"/>
  <c r="BQ278" i="4"/>
  <c r="BR278" i="4"/>
  <c r="BS278" i="4"/>
  <c r="BT278" i="4"/>
  <c r="BU278" i="4"/>
  <c r="BX278" i="4"/>
  <c r="BY278" i="4"/>
  <c r="BZ278" i="4"/>
  <c r="CA278" i="4"/>
  <c r="CB278" i="4"/>
  <c r="F279" i="4"/>
  <c r="G279" i="4"/>
  <c r="H279" i="4"/>
  <c r="I279" i="4"/>
  <c r="J279" i="4"/>
  <c r="M279" i="4"/>
  <c r="N279" i="4"/>
  <c r="O279" i="4"/>
  <c r="P279" i="4"/>
  <c r="Q279" i="4"/>
  <c r="T279" i="4"/>
  <c r="U279" i="4"/>
  <c r="V279" i="4"/>
  <c r="W279" i="4"/>
  <c r="X279" i="4"/>
  <c r="AA279" i="4"/>
  <c r="AB279" i="4"/>
  <c r="AC279" i="4"/>
  <c r="AD279" i="4"/>
  <c r="AE279" i="4"/>
  <c r="AH279" i="4"/>
  <c r="AI279" i="4"/>
  <c r="AJ279" i="4"/>
  <c r="AK279" i="4"/>
  <c r="AL279" i="4"/>
  <c r="AO279" i="4"/>
  <c r="AP279" i="4"/>
  <c r="AQ279" i="4"/>
  <c r="AR279" i="4"/>
  <c r="AS279" i="4"/>
  <c r="AV279" i="4"/>
  <c r="AW279" i="4"/>
  <c r="AX279" i="4"/>
  <c r="AY279" i="4"/>
  <c r="AZ279" i="4"/>
  <c r="BC279" i="4"/>
  <c r="BD279" i="4"/>
  <c r="BE279" i="4"/>
  <c r="BF279" i="4"/>
  <c r="BG279" i="4"/>
  <c r="BJ279" i="4"/>
  <c r="BK279" i="4"/>
  <c r="BL279" i="4"/>
  <c r="BM279" i="4"/>
  <c r="BN279" i="4"/>
  <c r="BQ279" i="4"/>
  <c r="BR279" i="4"/>
  <c r="BS279" i="4"/>
  <c r="BT279" i="4"/>
  <c r="BU279" i="4"/>
  <c r="BX279" i="4"/>
  <c r="BY279" i="4"/>
  <c r="BZ279" i="4"/>
  <c r="CA279" i="4"/>
  <c r="CB279" i="4"/>
  <c r="F280" i="4"/>
  <c r="G280" i="4"/>
  <c r="H280" i="4"/>
  <c r="I280" i="4"/>
  <c r="J280" i="4"/>
  <c r="M280" i="4"/>
  <c r="N280" i="4"/>
  <c r="O280" i="4"/>
  <c r="P280" i="4"/>
  <c r="Q280" i="4"/>
  <c r="T280" i="4"/>
  <c r="U280" i="4"/>
  <c r="V280" i="4"/>
  <c r="W280" i="4"/>
  <c r="X280" i="4"/>
  <c r="AA280" i="4"/>
  <c r="AB280" i="4"/>
  <c r="AC280" i="4"/>
  <c r="AD280" i="4"/>
  <c r="AE280" i="4"/>
  <c r="AH280" i="4"/>
  <c r="AI280" i="4"/>
  <c r="AJ280" i="4"/>
  <c r="AK280" i="4"/>
  <c r="AL280" i="4"/>
  <c r="AO280" i="4"/>
  <c r="AP280" i="4"/>
  <c r="AQ280" i="4"/>
  <c r="AR280" i="4"/>
  <c r="AS280" i="4"/>
  <c r="AV280" i="4"/>
  <c r="AW280" i="4"/>
  <c r="AX280" i="4"/>
  <c r="AY280" i="4"/>
  <c r="AZ280" i="4"/>
  <c r="BC280" i="4"/>
  <c r="BD280" i="4"/>
  <c r="BE280" i="4"/>
  <c r="BF280" i="4"/>
  <c r="BG280" i="4"/>
  <c r="BJ280" i="4"/>
  <c r="BK280" i="4"/>
  <c r="BL280" i="4"/>
  <c r="BM280" i="4"/>
  <c r="BN280" i="4"/>
  <c r="BQ280" i="4"/>
  <c r="BR280" i="4"/>
  <c r="BS280" i="4"/>
  <c r="BT280" i="4"/>
  <c r="BU280" i="4"/>
  <c r="BX280" i="4"/>
  <c r="BY280" i="4"/>
  <c r="BZ280" i="4"/>
  <c r="CA280" i="4"/>
  <c r="CB280" i="4"/>
  <c r="F281" i="4"/>
  <c r="G281" i="4"/>
  <c r="H281" i="4"/>
  <c r="I281" i="4"/>
  <c r="J281" i="4"/>
  <c r="M281" i="4"/>
  <c r="N281" i="4"/>
  <c r="O281" i="4"/>
  <c r="P281" i="4"/>
  <c r="Q281" i="4"/>
  <c r="T281" i="4"/>
  <c r="U281" i="4"/>
  <c r="V281" i="4"/>
  <c r="W281" i="4"/>
  <c r="X281" i="4"/>
  <c r="AA281" i="4"/>
  <c r="AB281" i="4"/>
  <c r="AC281" i="4"/>
  <c r="AD281" i="4"/>
  <c r="AE281" i="4"/>
  <c r="AH281" i="4"/>
  <c r="AI281" i="4"/>
  <c r="AJ281" i="4"/>
  <c r="AK281" i="4"/>
  <c r="AL281" i="4"/>
  <c r="AO281" i="4"/>
  <c r="AP281" i="4"/>
  <c r="AQ281" i="4"/>
  <c r="AR281" i="4"/>
  <c r="AS281" i="4"/>
  <c r="AV281" i="4"/>
  <c r="AW281" i="4"/>
  <c r="AX281" i="4"/>
  <c r="AY281" i="4"/>
  <c r="AZ281" i="4"/>
  <c r="BC281" i="4"/>
  <c r="BD281" i="4"/>
  <c r="BE281" i="4"/>
  <c r="BF281" i="4"/>
  <c r="BG281" i="4"/>
  <c r="BJ281" i="4"/>
  <c r="BK281" i="4"/>
  <c r="BL281" i="4"/>
  <c r="BM281" i="4"/>
  <c r="BN281" i="4"/>
  <c r="BQ281" i="4"/>
  <c r="BR281" i="4"/>
  <c r="BS281" i="4"/>
  <c r="BT281" i="4"/>
  <c r="BU281" i="4"/>
  <c r="BX281" i="4"/>
  <c r="BY281" i="4"/>
  <c r="BZ281" i="4"/>
  <c r="CA281" i="4"/>
  <c r="CB281" i="4"/>
  <c r="F282" i="4"/>
  <c r="G282" i="4"/>
  <c r="H282" i="4"/>
  <c r="I282" i="4"/>
  <c r="J282" i="4"/>
  <c r="M282" i="4"/>
  <c r="N282" i="4"/>
  <c r="O282" i="4"/>
  <c r="P282" i="4"/>
  <c r="Q282" i="4"/>
  <c r="T282" i="4"/>
  <c r="U282" i="4"/>
  <c r="V282" i="4"/>
  <c r="W282" i="4"/>
  <c r="X282" i="4"/>
  <c r="AA282" i="4"/>
  <c r="AB282" i="4"/>
  <c r="AC282" i="4"/>
  <c r="AD282" i="4"/>
  <c r="AE282" i="4"/>
  <c r="AH282" i="4"/>
  <c r="AI282" i="4"/>
  <c r="AJ282" i="4"/>
  <c r="AK282" i="4"/>
  <c r="AL282" i="4"/>
  <c r="AO282" i="4"/>
  <c r="AP282" i="4"/>
  <c r="AQ282" i="4"/>
  <c r="AR282" i="4"/>
  <c r="AS282" i="4"/>
  <c r="AV282" i="4"/>
  <c r="AW282" i="4"/>
  <c r="AX282" i="4"/>
  <c r="AY282" i="4"/>
  <c r="AZ282" i="4"/>
  <c r="BC282" i="4"/>
  <c r="BD282" i="4"/>
  <c r="BE282" i="4"/>
  <c r="BF282" i="4"/>
  <c r="BG282" i="4"/>
  <c r="BJ282" i="4"/>
  <c r="BK282" i="4"/>
  <c r="BL282" i="4"/>
  <c r="BM282" i="4"/>
  <c r="BN282" i="4"/>
  <c r="BQ282" i="4"/>
  <c r="BR282" i="4"/>
  <c r="BS282" i="4"/>
  <c r="BT282" i="4"/>
  <c r="BU282" i="4"/>
  <c r="BX282" i="4"/>
  <c r="BY282" i="4"/>
  <c r="BZ282" i="4"/>
  <c r="CA282" i="4"/>
  <c r="CB282" i="4"/>
  <c r="F283" i="4"/>
  <c r="G283" i="4"/>
  <c r="H283" i="4"/>
  <c r="I283" i="4"/>
  <c r="J283" i="4"/>
  <c r="M283" i="4"/>
  <c r="N283" i="4"/>
  <c r="O283" i="4"/>
  <c r="P283" i="4"/>
  <c r="Q283" i="4"/>
  <c r="T283" i="4"/>
  <c r="U283" i="4"/>
  <c r="V283" i="4"/>
  <c r="W283" i="4"/>
  <c r="X283" i="4"/>
  <c r="AA283" i="4"/>
  <c r="AB283" i="4"/>
  <c r="AC283" i="4"/>
  <c r="AD283" i="4"/>
  <c r="AE283" i="4"/>
  <c r="AH283" i="4"/>
  <c r="AI283" i="4"/>
  <c r="AJ283" i="4"/>
  <c r="AK283" i="4"/>
  <c r="AL283" i="4"/>
  <c r="AO283" i="4"/>
  <c r="AP283" i="4"/>
  <c r="AQ283" i="4"/>
  <c r="AR283" i="4"/>
  <c r="AS283" i="4"/>
  <c r="AV283" i="4"/>
  <c r="AW283" i="4"/>
  <c r="AX283" i="4"/>
  <c r="AY283" i="4"/>
  <c r="AZ283" i="4"/>
  <c r="BC283" i="4"/>
  <c r="BD283" i="4"/>
  <c r="BE283" i="4"/>
  <c r="BF283" i="4"/>
  <c r="BG283" i="4"/>
  <c r="BJ283" i="4"/>
  <c r="BK283" i="4"/>
  <c r="BL283" i="4"/>
  <c r="BM283" i="4"/>
  <c r="BN283" i="4"/>
  <c r="BQ283" i="4"/>
  <c r="BR283" i="4"/>
  <c r="BS283" i="4"/>
  <c r="BT283" i="4"/>
  <c r="BU283" i="4"/>
  <c r="BX283" i="4"/>
  <c r="BY283" i="4"/>
  <c r="BZ283" i="4"/>
  <c r="CA283" i="4"/>
  <c r="CB283" i="4"/>
  <c r="F284" i="4"/>
  <c r="G284" i="4"/>
  <c r="H284" i="4"/>
  <c r="I284" i="4"/>
  <c r="J284" i="4"/>
  <c r="M284" i="4"/>
  <c r="N284" i="4"/>
  <c r="O284" i="4"/>
  <c r="P284" i="4"/>
  <c r="Q284" i="4"/>
  <c r="T284" i="4"/>
  <c r="U284" i="4"/>
  <c r="V284" i="4"/>
  <c r="W284" i="4"/>
  <c r="X284" i="4"/>
  <c r="AA284" i="4"/>
  <c r="AB284" i="4"/>
  <c r="AC284" i="4"/>
  <c r="AD284" i="4"/>
  <c r="AE284" i="4"/>
  <c r="AH284" i="4"/>
  <c r="AI284" i="4"/>
  <c r="AJ284" i="4"/>
  <c r="AK284" i="4"/>
  <c r="AL284" i="4"/>
  <c r="AO284" i="4"/>
  <c r="AP284" i="4"/>
  <c r="AQ284" i="4"/>
  <c r="AR284" i="4"/>
  <c r="AS284" i="4"/>
  <c r="AV284" i="4"/>
  <c r="AW284" i="4"/>
  <c r="AX284" i="4"/>
  <c r="AY284" i="4"/>
  <c r="AZ284" i="4"/>
  <c r="BC284" i="4"/>
  <c r="BD284" i="4"/>
  <c r="BE284" i="4"/>
  <c r="BF284" i="4"/>
  <c r="BG284" i="4"/>
  <c r="BJ284" i="4"/>
  <c r="BK284" i="4"/>
  <c r="BL284" i="4"/>
  <c r="BM284" i="4"/>
  <c r="BN284" i="4"/>
  <c r="BQ284" i="4"/>
  <c r="BR284" i="4"/>
  <c r="BS284" i="4"/>
  <c r="BT284" i="4"/>
  <c r="BU284" i="4"/>
  <c r="BX284" i="4"/>
  <c r="BY284" i="4"/>
  <c r="BZ284" i="4"/>
  <c r="CA284" i="4"/>
  <c r="CB284" i="4"/>
  <c r="F285" i="4"/>
  <c r="G285" i="4"/>
  <c r="H285" i="4"/>
  <c r="I285" i="4"/>
  <c r="J285" i="4"/>
  <c r="M285" i="4"/>
  <c r="N285" i="4"/>
  <c r="O285" i="4"/>
  <c r="P285" i="4"/>
  <c r="Q285" i="4"/>
  <c r="T285" i="4"/>
  <c r="U285" i="4"/>
  <c r="V285" i="4"/>
  <c r="W285" i="4"/>
  <c r="X285" i="4"/>
  <c r="AA285" i="4"/>
  <c r="AB285" i="4"/>
  <c r="AC285" i="4"/>
  <c r="AD285" i="4"/>
  <c r="AE285" i="4"/>
  <c r="AH285" i="4"/>
  <c r="AI285" i="4"/>
  <c r="AJ285" i="4"/>
  <c r="AK285" i="4"/>
  <c r="AL285" i="4"/>
  <c r="AO285" i="4"/>
  <c r="AP285" i="4"/>
  <c r="AQ285" i="4"/>
  <c r="AR285" i="4"/>
  <c r="AS285" i="4"/>
  <c r="AV285" i="4"/>
  <c r="AW285" i="4"/>
  <c r="AX285" i="4"/>
  <c r="AY285" i="4"/>
  <c r="AZ285" i="4"/>
  <c r="BC285" i="4"/>
  <c r="BD285" i="4"/>
  <c r="BE285" i="4"/>
  <c r="BF285" i="4"/>
  <c r="BG285" i="4"/>
  <c r="BJ285" i="4"/>
  <c r="BK285" i="4"/>
  <c r="BL285" i="4"/>
  <c r="BM285" i="4"/>
  <c r="BN285" i="4"/>
  <c r="BQ285" i="4"/>
  <c r="BR285" i="4"/>
  <c r="BS285" i="4"/>
  <c r="BT285" i="4"/>
  <c r="BU285" i="4"/>
  <c r="BX285" i="4"/>
  <c r="BY285" i="4"/>
  <c r="BZ285" i="4"/>
  <c r="CA285" i="4"/>
  <c r="CB285" i="4"/>
  <c r="F286" i="4"/>
  <c r="G286" i="4"/>
  <c r="H286" i="4"/>
  <c r="I286" i="4"/>
  <c r="J286" i="4"/>
  <c r="M286" i="4"/>
  <c r="N286" i="4"/>
  <c r="O286" i="4"/>
  <c r="P286" i="4"/>
  <c r="Q286" i="4"/>
  <c r="T286" i="4"/>
  <c r="U286" i="4"/>
  <c r="V286" i="4"/>
  <c r="W286" i="4"/>
  <c r="X286" i="4"/>
  <c r="AA286" i="4"/>
  <c r="AB286" i="4"/>
  <c r="AC286" i="4"/>
  <c r="AD286" i="4"/>
  <c r="AE286" i="4"/>
  <c r="AH286" i="4"/>
  <c r="AI286" i="4"/>
  <c r="AJ286" i="4"/>
  <c r="AK286" i="4"/>
  <c r="AL286" i="4"/>
  <c r="AO286" i="4"/>
  <c r="AP286" i="4"/>
  <c r="AQ286" i="4"/>
  <c r="AR286" i="4"/>
  <c r="AS286" i="4"/>
  <c r="AV286" i="4"/>
  <c r="AW286" i="4"/>
  <c r="AX286" i="4"/>
  <c r="AY286" i="4"/>
  <c r="AZ286" i="4"/>
  <c r="BC286" i="4"/>
  <c r="BD286" i="4"/>
  <c r="BE286" i="4"/>
  <c r="BF286" i="4"/>
  <c r="BG286" i="4"/>
  <c r="BJ286" i="4"/>
  <c r="BK286" i="4"/>
  <c r="BL286" i="4"/>
  <c r="BM286" i="4"/>
  <c r="BN286" i="4"/>
  <c r="BQ286" i="4"/>
  <c r="BR286" i="4"/>
  <c r="BS286" i="4"/>
  <c r="BT286" i="4"/>
  <c r="BU286" i="4"/>
  <c r="BX286" i="4"/>
  <c r="BY286" i="4"/>
  <c r="BZ286" i="4"/>
  <c r="CA286" i="4"/>
  <c r="CB286" i="4"/>
  <c r="F287" i="4"/>
  <c r="G287" i="4"/>
  <c r="H287" i="4"/>
  <c r="I287" i="4"/>
  <c r="J287" i="4"/>
  <c r="M287" i="4"/>
  <c r="N287" i="4"/>
  <c r="O287" i="4"/>
  <c r="P287" i="4"/>
  <c r="Q287" i="4"/>
  <c r="T287" i="4"/>
  <c r="U287" i="4"/>
  <c r="V287" i="4"/>
  <c r="W287" i="4"/>
  <c r="X287" i="4"/>
  <c r="AA287" i="4"/>
  <c r="AB287" i="4"/>
  <c r="AC287" i="4"/>
  <c r="AD287" i="4"/>
  <c r="AE287" i="4"/>
  <c r="AH287" i="4"/>
  <c r="AI287" i="4"/>
  <c r="AJ287" i="4"/>
  <c r="AK287" i="4"/>
  <c r="AL287" i="4"/>
  <c r="AO287" i="4"/>
  <c r="AP287" i="4"/>
  <c r="AQ287" i="4"/>
  <c r="AR287" i="4"/>
  <c r="AS287" i="4"/>
  <c r="AV287" i="4"/>
  <c r="AW287" i="4"/>
  <c r="AX287" i="4"/>
  <c r="AY287" i="4"/>
  <c r="AZ287" i="4"/>
  <c r="BC287" i="4"/>
  <c r="BD287" i="4"/>
  <c r="BE287" i="4"/>
  <c r="BF287" i="4"/>
  <c r="BG287" i="4"/>
  <c r="BJ287" i="4"/>
  <c r="BK287" i="4"/>
  <c r="BL287" i="4"/>
  <c r="BM287" i="4"/>
  <c r="BN287" i="4"/>
  <c r="BQ287" i="4"/>
  <c r="BR287" i="4"/>
  <c r="BS287" i="4"/>
  <c r="BT287" i="4"/>
  <c r="BU287" i="4"/>
  <c r="BX287" i="4"/>
  <c r="BY287" i="4"/>
  <c r="BZ287" i="4"/>
  <c r="CA287" i="4"/>
  <c r="CB287" i="4"/>
  <c r="F288" i="4"/>
  <c r="G288" i="4"/>
  <c r="H288" i="4"/>
  <c r="I288" i="4"/>
  <c r="J288" i="4"/>
  <c r="M288" i="4"/>
  <c r="N288" i="4"/>
  <c r="O288" i="4"/>
  <c r="P288" i="4"/>
  <c r="Q288" i="4"/>
  <c r="T288" i="4"/>
  <c r="U288" i="4"/>
  <c r="V288" i="4"/>
  <c r="W288" i="4"/>
  <c r="X288" i="4"/>
  <c r="AA288" i="4"/>
  <c r="AB288" i="4"/>
  <c r="AC288" i="4"/>
  <c r="AD288" i="4"/>
  <c r="AE288" i="4"/>
  <c r="AH288" i="4"/>
  <c r="AI288" i="4"/>
  <c r="AJ288" i="4"/>
  <c r="AK288" i="4"/>
  <c r="AL288" i="4"/>
  <c r="AO288" i="4"/>
  <c r="AP288" i="4"/>
  <c r="AQ288" i="4"/>
  <c r="AR288" i="4"/>
  <c r="AS288" i="4"/>
  <c r="AV288" i="4"/>
  <c r="AW288" i="4"/>
  <c r="AX288" i="4"/>
  <c r="AY288" i="4"/>
  <c r="AZ288" i="4"/>
  <c r="BC288" i="4"/>
  <c r="BD288" i="4"/>
  <c r="BE288" i="4"/>
  <c r="BF288" i="4"/>
  <c r="BG288" i="4"/>
  <c r="BJ288" i="4"/>
  <c r="BK288" i="4"/>
  <c r="BL288" i="4"/>
  <c r="BM288" i="4"/>
  <c r="BN288" i="4"/>
  <c r="BQ288" i="4"/>
  <c r="BR288" i="4"/>
  <c r="BS288" i="4"/>
  <c r="BT288" i="4"/>
  <c r="BU288" i="4"/>
  <c r="BX288" i="4"/>
  <c r="BY288" i="4"/>
  <c r="BZ288" i="4"/>
  <c r="CA288" i="4"/>
  <c r="CB288" i="4"/>
  <c r="F289" i="4"/>
  <c r="G289" i="4"/>
  <c r="H289" i="4"/>
  <c r="I289" i="4"/>
  <c r="J289" i="4"/>
  <c r="M289" i="4"/>
  <c r="N289" i="4"/>
  <c r="O289" i="4"/>
  <c r="P289" i="4"/>
  <c r="Q289" i="4"/>
  <c r="T289" i="4"/>
  <c r="U289" i="4"/>
  <c r="V289" i="4"/>
  <c r="W289" i="4"/>
  <c r="X289" i="4"/>
  <c r="AA289" i="4"/>
  <c r="AB289" i="4"/>
  <c r="AC289" i="4"/>
  <c r="AD289" i="4"/>
  <c r="AE289" i="4"/>
  <c r="AH289" i="4"/>
  <c r="AI289" i="4"/>
  <c r="AJ289" i="4"/>
  <c r="AK289" i="4"/>
  <c r="AL289" i="4"/>
  <c r="AO289" i="4"/>
  <c r="AP289" i="4"/>
  <c r="AQ289" i="4"/>
  <c r="AR289" i="4"/>
  <c r="AS289" i="4"/>
  <c r="AV289" i="4"/>
  <c r="AW289" i="4"/>
  <c r="AX289" i="4"/>
  <c r="AY289" i="4"/>
  <c r="AZ289" i="4"/>
  <c r="BC289" i="4"/>
  <c r="BD289" i="4"/>
  <c r="BE289" i="4"/>
  <c r="BF289" i="4"/>
  <c r="BG289" i="4"/>
  <c r="BJ289" i="4"/>
  <c r="BK289" i="4"/>
  <c r="BL289" i="4"/>
  <c r="BM289" i="4"/>
  <c r="BN289" i="4"/>
  <c r="BQ289" i="4"/>
  <c r="BR289" i="4"/>
  <c r="BS289" i="4"/>
  <c r="BT289" i="4"/>
  <c r="BU289" i="4"/>
  <c r="BX289" i="4"/>
  <c r="BY289" i="4"/>
  <c r="BZ289" i="4"/>
  <c r="CA289" i="4"/>
  <c r="CB289" i="4"/>
  <c r="F290" i="4"/>
  <c r="G290" i="4"/>
  <c r="H290" i="4"/>
  <c r="I290" i="4"/>
  <c r="J290" i="4"/>
  <c r="M290" i="4"/>
  <c r="N290" i="4"/>
  <c r="O290" i="4"/>
  <c r="P290" i="4"/>
  <c r="Q290" i="4"/>
  <c r="T290" i="4"/>
  <c r="U290" i="4"/>
  <c r="V290" i="4"/>
  <c r="W290" i="4"/>
  <c r="X290" i="4"/>
  <c r="AA290" i="4"/>
  <c r="AB290" i="4"/>
  <c r="AC290" i="4"/>
  <c r="AD290" i="4"/>
  <c r="AE290" i="4"/>
  <c r="AH290" i="4"/>
  <c r="AI290" i="4"/>
  <c r="AJ290" i="4"/>
  <c r="AK290" i="4"/>
  <c r="AL290" i="4"/>
  <c r="AO290" i="4"/>
  <c r="AP290" i="4"/>
  <c r="AQ290" i="4"/>
  <c r="AR290" i="4"/>
  <c r="AS290" i="4"/>
  <c r="AV290" i="4"/>
  <c r="AW290" i="4"/>
  <c r="AX290" i="4"/>
  <c r="AY290" i="4"/>
  <c r="AZ290" i="4"/>
  <c r="BC290" i="4"/>
  <c r="BD290" i="4"/>
  <c r="BE290" i="4"/>
  <c r="BF290" i="4"/>
  <c r="BG290" i="4"/>
  <c r="BJ290" i="4"/>
  <c r="BK290" i="4"/>
  <c r="BL290" i="4"/>
  <c r="BM290" i="4"/>
  <c r="BN290" i="4"/>
  <c r="BQ290" i="4"/>
  <c r="BR290" i="4"/>
  <c r="BS290" i="4"/>
  <c r="BT290" i="4"/>
  <c r="BU290" i="4"/>
  <c r="BX290" i="4"/>
  <c r="BY290" i="4"/>
  <c r="BZ290" i="4"/>
  <c r="CA290" i="4"/>
  <c r="CB290" i="4"/>
  <c r="F291" i="4"/>
  <c r="G291" i="4"/>
  <c r="H291" i="4"/>
  <c r="I291" i="4"/>
  <c r="J291" i="4"/>
  <c r="M291" i="4"/>
  <c r="N291" i="4"/>
  <c r="O291" i="4"/>
  <c r="P291" i="4"/>
  <c r="Q291" i="4"/>
  <c r="T291" i="4"/>
  <c r="U291" i="4"/>
  <c r="V291" i="4"/>
  <c r="W291" i="4"/>
  <c r="X291" i="4"/>
  <c r="AA291" i="4"/>
  <c r="AB291" i="4"/>
  <c r="AC291" i="4"/>
  <c r="AD291" i="4"/>
  <c r="AE291" i="4"/>
  <c r="AH291" i="4"/>
  <c r="AI291" i="4"/>
  <c r="AJ291" i="4"/>
  <c r="AK291" i="4"/>
  <c r="AL291" i="4"/>
  <c r="AO291" i="4"/>
  <c r="AP291" i="4"/>
  <c r="AQ291" i="4"/>
  <c r="AR291" i="4"/>
  <c r="AS291" i="4"/>
  <c r="AV291" i="4"/>
  <c r="AW291" i="4"/>
  <c r="AX291" i="4"/>
  <c r="AY291" i="4"/>
  <c r="AZ291" i="4"/>
  <c r="BC291" i="4"/>
  <c r="BD291" i="4"/>
  <c r="BE291" i="4"/>
  <c r="BF291" i="4"/>
  <c r="BG291" i="4"/>
  <c r="BJ291" i="4"/>
  <c r="BK291" i="4"/>
  <c r="BL291" i="4"/>
  <c r="BM291" i="4"/>
  <c r="BN291" i="4"/>
  <c r="BQ291" i="4"/>
  <c r="BR291" i="4"/>
  <c r="BS291" i="4"/>
  <c r="BT291" i="4"/>
  <c r="BU291" i="4"/>
  <c r="BX291" i="4"/>
  <c r="BY291" i="4"/>
  <c r="BZ291" i="4"/>
  <c r="CA291" i="4"/>
  <c r="CB291" i="4"/>
  <c r="F292" i="4"/>
  <c r="G292" i="4"/>
  <c r="H292" i="4"/>
  <c r="I292" i="4"/>
  <c r="J292" i="4"/>
  <c r="M292" i="4"/>
  <c r="N292" i="4"/>
  <c r="O292" i="4"/>
  <c r="P292" i="4"/>
  <c r="Q292" i="4"/>
  <c r="T292" i="4"/>
  <c r="U292" i="4"/>
  <c r="V292" i="4"/>
  <c r="W292" i="4"/>
  <c r="X292" i="4"/>
  <c r="AA292" i="4"/>
  <c r="AB292" i="4"/>
  <c r="AC292" i="4"/>
  <c r="AD292" i="4"/>
  <c r="AE292" i="4"/>
  <c r="AH292" i="4"/>
  <c r="AI292" i="4"/>
  <c r="AJ292" i="4"/>
  <c r="AK292" i="4"/>
  <c r="AL292" i="4"/>
  <c r="AO292" i="4"/>
  <c r="AP292" i="4"/>
  <c r="AQ292" i="4"/>
  <c r="AR292" i="4"/>
  <c r="AS292" i="4"/>
  <c r="AV292" i="4"/>
  <c r="AW292" i="4"/>
  <c r="AX292" i="4"/>
  <c r="AY292" i="4"/>
  <c r="AZ292" i="4"/>
  <c r="BC292" i="4"/>
  <c r="BD292" i="4"/>
  <c r="BE292" i="4"/>
  <c r="BF292" i="4"/>
  <c r="BG292" i="4"/>
  <c r="BJ292" i="4"/>
  <c r="BK292" i="4"/>
  <c r="BL292" i="4"/>
  <c r="BM292" i="4"/>
  <c r="BN292" i="4"/>
  <c r="BQ292" i="4"/>
  <c r="BR292" i="4"/>
  <c r="BS292" i="4"/>
  <c r="BT292" i="4"/>
  <c r="BU292" i="4"/>
  <c r="BX292" i="4"/>
  <c r="BY292" i="4"/>
  <c r="BZ292" i="4"/>
  <c r="CA292" i="4"/>
  <c r="CB292" i="4"/>
  <c r="F293" i="4"/>
  <c r="G293" i="4"/>
  <c r="H293" i="4"/>
  <c r="I293" i="4"/>
  <c r="J293" i="4"/>
  <c r="M293" i="4"/>
  <c r="N293" i="4"/>
  <c r="O293" i="4"/>
  <c r="P293" i="4"/>
  <c r="Q293" i="4"/>
  <c r="T293" i="4"/>
  <c r="U293" i="4"/>
  <c r="V293" i="4"/>
  <c r="W293" i="4"/>
  <c r="X293" i="4"/>
  <c r="AA293" i="4"/>
  <c r="AB293" i="4"/>
  <c r="AC293" i="4"/>
  <c r="AD293" i="4"/>
  <c r="AE293" i="4"/>
  <c r="AH293" i="4"/>
  <c r="AI293" i="4"/>
  <c r="AJ293" i="4"/>
  <c r="AK293" i="4"/>
  <c r="AL293" i="4"/>
  <c r="AO293" i="4"/>
  <c r="AP293" i="4"/>
  <c r="AQ293" i="4"/>
  <c r="AR293" i="4"/>
  <c r="AS293" i="4"/>
  <c r="AV293" i="4"/>
  <c r="AW293" i="4"/>
  <c r="AX293" i="4"/>
  <c r="AY293" i="4"/>
  <c r="AZ293" i="4"/>
  <c r="BC293" i="4"/>
  <c r="BD293" i="4"/>
  <c r="BE293" i="4"/>
  <c r="BF293" i="4"/>
  <c r="BG293" i="4"/>
  <c r="BJ293" i="4"/>
  <c r="BK293" i="4"/>
  <c r="BL293" i="4"/>
  <c r="BM293" i="4"/>
  <c r="BN293" i="4"/>
  <c r="BQ293" i="4"/>
  <c r="BR293" i="4"/>
  <c r="BS293" i="4"/>
  <c r="BT293" i="4"/>
  <c r="BU293" i="4"/>
  <c r="BX293" i="4"/>
  <c r="BY293" i="4"/>
  <c r="BZ293" i="4"/>
  <c r="CA293" i="4"/>
  <c r="CB293" i="4"/>
  <c r="F294" i="4"/>
  <c r="G294" i="4"/>
  <c r="H294" i="4"/>
  <c r="I294" i="4"/>
  <c r="J294" i="4"/>
  <c r="M294" i="4"/>
  <c r="N294" i="4"/>
  <c r="O294" i="4"/>
  <c r="P294" i="4"/>
  <c r="Q294" i="4"/>
  <c r="T294" i="4"/>
  <c r="U294" i="4"/>
  <c r="V294" i="4"/>
  <c r="W294" i="4"/>
  <c r="X294" i="4"/>
  <c r="AA294" i="4"/>
  <c r="AB294" i="4"/>
  <c r="AC294" i="4"/>
  <c r="AD294" i="4"/>
  <c r="AE294" i="4"/>
  <c r="AH294" i="4"/>
  <c r="AI294" i="4"/>
  <c r="AJ294" i="4"/>
  <c r="AK294" i="4"/>
  <c r="AL294" i="4"/>
  <c r="AO294" i="4"/>
  <c r="AP294" i="4"/>
  <c r="AQ294" i="4"/>
  <c r="AR294" i="4"/>
  <c r="AS294" i="4"/>
  <c r="AV294" i="4"/>
  <c r="AW294" i="4"/>
  <c r="AX294" i="4"/>
  <c r="AY294" i="4"/>
  <c r="AZ294" i="4"/>
  <c r="BC294" i="4"/>
  <c r="BD294" i="4"/>
  <c r="BE294" i="4"/>
  <c r="BF294" i="4"/>
  <c r="BG294" i="4"/>
  <c r="BJ294" i="4"/>
  <c r="BK294" i="4"/>
  <c r="BL294" i="4"/>
  <c r="BM294" i="4"/>
  <c r="BN294" i="4"/>
  <c r="BQ294" i="4"/>
  <c r="BR294" i="4"/>
  <c r="BS294" i="4"/>
  <c r="BT294" i="4"/>
  <c r="BU294" i="4"/>
  <c r="BX294" i="4"/>
  <c r="BY294" i="4"/>
  <c r="BZ294" i="4"/>
  <c r="CA294" i="4"/>
  <c r="CB294" i="4"/>
  <c r="F295" i="4"/>
  <c r="G295" i="4"/>
  <c r="H295" i="4"/>
  <c r="I295" i="4"/>
  <c r="J295" i="4"/>
  <c r="M295" i="4"/>
  <c r="N295" i="4"/>
  <c r="O295" i="4"/>
  <c r="P295" i="4"/>
  <c r="Q295" i="4"/>
  <c r="T295" i="4"/>
  <c r="U295" i="4"/>
  <c r="V295" i="4"/>
  <c r="W295" i="4"/>
  <c r="X295" i="4"/>
  <c r="AA295" i="4"/>
  <c r="AB295" i="4"/>
  <c r="AC295" i="4"/>
  <c r="AD295" i="4"/>
  <c r="AE295" i="4"/>
  <c r="AH295" i="4"/>
  <c r="AI295" i="4"/>
  <c r="AJ295" i="4"/>
  <c r="AK295" i="4"/>
  <c r="AL295" i="4"/>
  <c r="AO295" i="4"/>
  <c r="AP295" i="4"/>
  <c r="AQ295" i="4"/>
  <c r="AR295" i="4"/>
  <c r="AS295" i="4"/>
  <c r="AV295" i="4"/>
  <c r="AW295" i="4"/>
  <c r="AX295" i="4"/>
  <c r="AY295" i="4"/>
  <c r="AZ295" i="4"/>
  <c r="BC295" i="4"/>
  <c r="BD295" i="4"/>
  <c r="BE295" i="4"/>
  <c r="BF295" i="4"/>
  <c r="BG295" i="4"/>
  <c r="BJ295" i="4"/>
  <c r="BK295" i="4"/>
  <c r="BL295" i="4"/>
  <c r="BM295" i="4"/>
  <c r="BN295" i="4"/>
  <c r="BQ295" i="4"/>
  <c r="BR295" i="4"/>
  <c r="BS295" i="4"/>
  <c r="BT295" i="4"/>
  <c r="BU295" i="4"/>
  <c r="BX295" i="4"/>
  <c r="BY295" i="4"/>
  <c r="BZ295" i="4"/>
  <c r="CA295" i="4"/>
  <c r="CB295" i="4"/>
  <c r="F296" i="4"/>
  <c r="G296" i="4"/>
  <c r="H296" i="4"/>
  <c r="I296" i="4"/>
  <c r="J296" i="4"/>
  <c r="M296" i="4"/>
  <c r="N296" i="4"/>
  <c r="O296" i="4"/>
  <c r="P296" i="4"/>
  <c r="Q296" i="4"/>
  <c r="T296" i="4"/>
  <c r="U296" i="4"/>
  <c r="V296" i="4"/>
  <c r="W296" i="4"/>
  <c r="X296" i="4"/>
  <c r="AA296" i="4"/>
  <c r="AB296" i="4"/>
  <c r="AC296" i="4"/>
  <c r="AD296" i="4"/>
  <c r="AE296" i="4"/>
  <c r="AH296" i="4"/>
  <c r="AI296" i="4"/>
  <c r="AJ296" i="4"/>
  <c r="AK296" i="4"/>
  <c r="AL296" i="4"/>
  <c r="AO296" i="4"/>
  <c r="AP296" i="4"/>
  <c r="AQ296" i="4"/>
  <c r="AR296" i="4"/>
  <c r="AS296" i="4"/>
  <c r="AV296" i="4"/>
  <c r="AW296" i="4"/>
  <c r="AX296" i="4"/>
  <c r="AY296" i="4"/>
  <c r="AZ296" i="4"/>
  <c r="BC296" i="4"/>
  <c r="BD296" i="4"/>
  <c r="BE296" i="4"/>
  <c r="BF296" i="4"/>
  <c r="BG296" i="4"/>
  <c r="BJ296" i="4"/>
  <c r="BK296" i="4"/>
  <c r="BL296" i="4"/>
  <c r="BM296" i="4"/>
  <c r="BN296" i="4"/>
  <c r="BQ296" i="4"/>
  <c r="BR296" i="4"/>
  <c r="BS296" i="4"/>
  <c r="BT296" i="4"/>
  <c r="BU296" i="4"/>
  <c r="BX296" i="4"/>
  <c r="BY296" i="4"/>
  <c r="BZ296" i="4"/>
  <c r="CA296" i="4"/>
  <c r="CB296" i="4"/>
  <c r="F297" i="4"/>
  <c r="G297" i="4"/>
  <c r="H297" i="4"/>
  <c r="I297" i="4"/>
  <c r="J297" i="4"/>
  <c r="M297" i="4"/>
  <c r="N297" i="4"/>
  <c r="O297" i="4"/>
  <c r="P297" i="4"/>
  <c r="Q297" i="4"/>
  <c r="T297" i="4"/>
  <c r="U297" i="4"/>
  <c r="V297" i="4"/>
  <c r="W297" i="4"/>
  <c r="X297" i="4"/>
  <c r="AA297" i="4"/>
  <c r="AB297" i="4"/>
  <c r="AC297" i="4"/>
  <c r="AD297" i="4"/>
  <c r="AE297" i="4"/>
  <c r="AH297" i="4"/>
  <c r="AI297" i="4"/>
  <c r="AJ297" i="4"/>
  <c r="AK297" i="4"/>
  <c r="AL297" i="4"/>
  <c r="AO297" i="4"/>
  <c r="AP297" i="4"/>
  <c r="AQ297" i="4"/>
  <c r="AR297" i="4"/>
  <c r="AS297" i="4"/>
  <c r="AV297" i="4"/>
  <c r="AW297" i="4"/>
  <c r="AX297" i="4"/>
  <c r="AY297" i="4"/>
  <c r="AZ297" i="4"/>
  <c r="BC297" i="4"/>
  <c r="BD297" i="4"/>
  <c r="BE297" i="4"/>
  <c r="BF297" i="4"/>
  <c r="BG297" i="4"/>
  <c r="BJ297" i="4"/>
  <c r="BK297" i="4"/>
  <c r="BL297" i="4"/>
  <c r="BM297" i="4"/>
  <c r="BN297" i="4"/>
  <c r="BQ297" i="4"/>
  <c r="BR297" i="4"/>
  <c r="BS297" i="4"/>
  <c r="BT297" i="4"/>
  <c r="BU297" i="4"/>
  <c r="BX297" i="4"/>
  <c r="BY297" i="4"/>
  <c r="BZ297" i="4"/>
  <c r="CA297" i="4"/>
  <c r="CB297" i="4"/>
  <c r="F298" i="4"/>
  <c r="G298" i="4"/>
  <c r="H298" i="4"/>
  <c r="I298" i="4"/>
  <c r="J298" i="4"/>
  <c r="M298" i="4"/>
  <c r="N298" i="4"/>
  <c r="O298" i="4"/>
  <c r="P298" i="4"/>
  <c r="Q298" i="4"/>
  <c r="T298" i="4"/>
  <c r="U298" i="4"/>
  <c r="V298" i="4"/>
  <c r="W298" i="4"/>
  <c r="X298" i="4"/>
  <c r="AA298" i="4"/>
  <c r="AB298" i="4"/>
  <c r="AC298" i="4"/>
  <c r="AD298" i="4"/>
  <c r="AE298" i="4"/>
  <c r="AH298" i="4"/>
  <c r="AI298" i="4"/>
  <c r="AJ298" i="4"/>
  <c r="AK298" i="4"/>
  <c r="AL298" i="4"/>
  <c r="AO298" i="4"/>
  <c r="AP298" i="4"/>
  <c r="AQ298" i="4"/>
  <c r="AR298" i="4"/>
  <c r="AS298" i="4"/>
  <c r="AV298" i="4"/>
  <c r="AW298" i="4"/>
  <c r="AX298" i="4"/>
  <c r="AY298" i="4"/>
  <c r="AZ298" i="4"/>
  <c r="BC298" i="4"/>
  <c r="BD298" i="4"/>
  <c r="BE298" i="4"/>
  <c r="BF298" i="4"/>
  <c r="BG298" i="4"/>
  <c r="BJ298" i="4"/>
  <c r="BK298" i="4"/>
  <c r="BL298" i="4"/>
  <c r="BM298" i="4"/>
  <c r="BN298" i="4"/>
  <c r="BQ298" i="4"/>
  <c r="BR298" i="4"/>
  <c r="BS298" i="4"/>
  <c r="BT298" i="4"/>
  <c r="BU298" i="4"/>
  <c r="BX298" i="4"/>
  <c r="BY298" i="4"/>
  <c r="BZ298" i="4"/>
  <c r="CA298" i="4"/>
  <c r="CB298" i="4"/>
  <c r="F299" i="4"/>
  <c r="G299" i="4"/>
  <c r="H299" i="4"/>
  <c r="I299" i="4"/>
  <c r="J299" i="4"/>
  <c r="M299" i="4"/>
  <c r="N299" i="4"/>
  <c r="O299" i="4"/>
  <c r="P299" i="4"/>
  <c r="Q299" i="4"/>
  <c r="T299" i="4"/>
  <c r="U299" i="4"/>
  <c r="V299" i="4"/>
  <c r="W299" i="4"/>
  <c r="X299" i="4"/>
  <c r="AA299" i="4"/>
  <c r="AB299" i="4"/>
  <c r="AC299" i="4"/>
  <c r="AD299" i="4"/>
  <c r="AE299" i="4"/>
  <c r="AH299" i="4"/>
  <c r="AI299" i="4"/>
  <c r="AJ299" i="4"/>
  <c r="AK299" i="4"/>
  <c r="AL299" i="4"/>
  <c r="AO299" i="4"/>
  <c r="AP299" i="4"/>
  <c r="AQ299" i="4"/>
  <c r="AR299" i="4"/>
  <c r="AS299" i="4"/>
  <c r="AV299" i="4"/>
  <c r="AW299" i="4"/>
  <c r="AX299" i="4"/>
  <c r="AY299" i="4"/>
  <c r="AZ299" i="4"/>
  <c r="BC299" i="4"/>
  <c r="BD299" i="4"/>
  <c r="BE299" i="4"/>
  <c r="BF299" i="4"/>
  <c r="BG299" i="4"/>
  <c r="BJ299" i="4"/>
  <c r="BK299" i="4"/>
  <c r="BL299" i="4"/>
  <c r="BM299" i="4"/>
  <c r="BN299" i="4"/>
  <c r="BQ299" i="4"/>
  <c r="BR299" i="4"/>
  <c r="BS299" i="4"/>
  <c r="BT299" i="4"/>
  <c r="BU299" i="4"/>
  <c r="BX299" i="4"/>
  <c r="BY299" i="4"/>
  <c r="BZ299" i="4"/>
  <c r="CA299" i="4"/>
  <c r="CB299" i="4"/>
  <c r="F300" i="4"/>
  <c r="G300" i="4"/>
  <c r="H300" i="4"/>
  <c r="I300" i="4"/>
  <c r="J300" i="4"/>
  <c r="M300" i="4"/>
  <c r="N300" i="4"/>
  <c r="O300" i="4"/>
  <c r="P300" i="4"/>
  <c r="Q300" i="4"/>
  <c r="T300" i="4"/>
  <c r="U300" i="4"/>
  <c r="V300" i="4"/>
  <c r="W300" i="4"/>
  <c r="X300" i="4"/>
  <c r="AA300" i="4"/>
  <c r="AB300" i="4"/>
  <c r="AC300" i="4"/>
  <c r="AD300" i="4"/>
  <c r="AE300" i="4"/>
  <c r="AH300" i="4"/>
  <c r="AI300" i="4"/>
  <c r="AJ300" i="4"/>
  <c r="AK300" i="4"/>
  <c r="AL300" i="4"/>
  <c r="AO300" i="4"/>
  <c r="AP300" i="4"/>
  <c r="AQ300" i="4"/>
  <c r="AR300" i="4"/>
  <c r="AS300" i="4"/>
  <c r="AV300" i="4"/>
  <c r="AW300" i="4"/>
  <c r="AX300" i="4"/>
  <c r="AY300" i="4"/>
  <c r="AZ300" i="4"/>
  <c r="BC300" i="4"/>
  <c r="BD300" i="4"/>
  <c r="BE300" i="4"/>
  <c r="BF300" i="4"/>
  <c r="BG300" i="4"/>
  <c r="BJ300" i="4"/>
  <c r="BK300" i="4"/>
  <c r="BL300" i="4"/>
  <c r="BM300" i="4"/>
  <c r="BN300" i="4"/>
  <c r="BQ300" i="4"/>
  <c r="BR300" i="4"/>
  <c r="BS300" i="4"/>
  <c r="BT300" i="4"/>
  <c r="BU300" i="4"/>
  <c r="BX300" i="4"/>
  <c r="BY300" i="4"/>
  <c r="BZ300" i="4"/>
  <c r="CA300" i="4"/>
  <c r="CB300" i="4"/>
  <c r="F301" i="4"/>
  <c r="G301" i="4"/>
  <c r="H301" i="4"/>
  <c r="I301" i="4"/>
  <c r="J301" i="4"/>
  <c r="M301" i="4"/>
  <c r="N301" i="4"/>
  <c r="O301" i="4"/>
  <c r="P301" i="4"/>
  <c r="Q301" i="4"/>
  <c r="T301" i="4"/>
  <c r="U301" i="4"/>
  <c r="V301" i="4"/>
  <c r="W301" i="4"/>
  <c r="X301" i="4"/>
  <c r="AA301" i="4"/>
  <c r="AB301" i="4"/>
  <c r="AC301" i="4"/>
  <c r="AD301" i="4"/>
  <c r="AE301" i="4"/>
  <c r="AH301" i="4"/>
  <c r="AI301" i="4"/>
  <c r="AJ301" i="4"/>
  <c r="AK301" i="4"/>
  <c r="AL301" i="4"/>
  <c r="AO301" i="4"/>
  <c r="AP301" i="4"/>
  <c r="AQ301" i="4"/>
  <c r="AR301" i="4"/>
  <c r="AS301" i="4"/>
  <c r="AV301" i="4"/>
  <c r="AW301" i="4"/>
  <c r="AX301" i="4"/>
  <c r="AY301" i="4"/>
  <c r="AZ301" i="4"/>
  <c r="BC301" i="4"/>
  <c r="BD301" i="4"/>
  <c r="BE301" i="4"/>
  <c r="BF301" i="4"/>
  <c r="BG301" i="4"/>
  <c r="BJ301" i="4"/>
  <c r="BK301" i="4"/>
  <c r="BL301" i="4"/>
  <c r="BM301" i="4"/>
  <c r="BN301" i="4"/>
  <c r="BQ301" i="4"/>
  <c r="BR301" i="4"/>
  <c r="BS301" i="4"/>
  <c r="BT301" i="4"/>
  <c r="BU301" i="4"/>
  <c r="BX301" i="4"/>
  <c r="BY301" i="4"/>
  <c r="BZ301" i="4"/>
  <c r="CA301" i="4"/>
  <c r="CB301" i="4"/>
  <c r="F302" i="4"/>
  <c r="G302" i="4"/>
  <c r="H302" i="4"/>
  <c r="I302" i="4"/>
  <c r="J302" i="4"/>
  <c r="M302" i="4"/>
  <c r="N302" i="4"/>
  <c r="O302" i="4"/>
  <c r="P302" i="4"/>
  <c r="Q302" i="4"/>
  <c r="T302" i="4"/>
  <c r="U302" i="4"/>
  <c r="V302" i="4"/>
  <c r="W302" i="4"/>
  <c r="X302" i="4"/>
  <c r="AA302" i="4"/>
  <c r="AB302" i="4"/>
  <c r="AC302" i="4"/>
  <c r="AD302" i="4"/>
  <c r="AE302" i="4"/>
  <c r="AH302" i="4"/>
  <c r="AI302" i="4"/>
  <c r="AJ302" i="4"/>
  <c r="AK302" i="4"/>
  <c r="AL302" i="4"/>
  <c r="AO302" i="4"/>
  <c r="AP302" i="4"/>
  <c r="AQ302" i="4"/>
  <c r="AR302" i="4"/>
  <c r="AS302" i="4"/>
  <c r="AV302" i="4"/>
  <c r="AW302" i="4"/>
  <c r="AX302" i="4"/>
  <c r="AY302" i="4"/>
  <c r="AZ302" i="4"/>
  <c r="BC302" i="4"/>
  <c r="BD302" i="4"/>
  <c r="BE302" i="4"/>
  <c r="BF302" i="4"/>
  <c r="BG302" i="4"/>
  <c r="BJ302" i="4"/>
  <c r="BK302" i="4"/>
  <c r="BL302" i="4"/>
  <c r="BM302" i="4"/>
  <c r="BN302" i="4"/>
  <c r="BQ302" i="4"/>
  <c r="BR302" i="4"/>
  <c r="BS302" i="4"/>
  <c r="BT302" i="4"/>
  <c r="BU302" i="4"/>
  <c r="BX302" i="4"/>
  <c r="BY302" i="4"/>
  <c r="BZ302" i="4"/>
  <c r="CA302" i="4"/>
  <c r="CB302" i="4"/>
  <c r="F303" i="4"/>
  <c r="G303" i="4"/>
  <c r="H303" i="4"/>
  <c r="I303" i="4"/>
  <c r="J303" i="4"/>
  <c r="M303" i="4"/>
  <c r="N303" i="4"/>
  <c r="O303" i="4"/>
  <c r="P303" i="4"/>
  <c r="Q303" i="4"/>
  <c r="T303" i="4"/>
  <c r="U303" i="4"/>
  <c r="V303" i="4"/>
  <c r="W303" i="4"/>
  <c r="X303" i="4"/>
  <c r="AA303" i="4"/>
  <c r="AB303" i="4"/>
  <c r="AC303" i="4"/>
  <c r="AD303" i="4"/>
  <c r="AE303" i="4"/>
  <c r="AH303" i="4"/>
  <c r="AI303" i="4"/>
  <c r="AJ303" i="4"/>
  <c r="AK303" i="4"/>
  <c r="AL303" i="4"/>
  <c r="AO303" i="4"/>
  <c r="AP303" i="4"/>
  <c r="AQ303" i="4"/>
  <c r="AR303" i="4"/>
  <c r="AS303" i="4"/>
  <c r="AV303" i="4"/>
  <c r="AW303" i="4"/>
  <c r="AX303" i="4"/>
  <c r="AY303" i="4"/>
  <c r="AZ303" i="4"/>
  <c r="BC303" i="4"/>
  <c r="BD303" i="4"/>
  <c r="BE303" i="4"/>
  <c r="BF303" i="4"/>
  <c r="BG303" i="4"/>
  <c r="BJ303" i="4"/>
  <c r="BK303" i="4"/>
  <c r="BL303" i="4"/>
  <c r="BM303" i="4"/>
  <c r="BN303" i="4"/>
  <c r="BQ303" i="4"/>
  <c r="BR303" i="4"/>
  <c r="BS303" i="4"/>
  <c r="BT303" i="4"/>
  <c r="BU303" i="4"/>
  <c r="BX303" i="4"/>
  <c r="BY303" i="4"/>
  <c r="BZ303" i="4"/>
  <c r="CA303" i="4"/>
  <c r="CB303" i="4"/>
  <c r="F304" i="4"/>
  <c r="G304" i="4"/>
  <c r="H304" i="4"/>
  <c r="I304" i="4"/>
  <c r="J304" i="4"/>
  <c r="M304" i="4"/>
  <c r="N304" i="4"/>
  <c r="O304" i="4"/>
  <c r="P304" i="4"/>
  <c r="Q304" i="4"/>
  <c r="T304" i="4"/>
  <c r="U304" i="4"/>
  <c r="V304" i="4"/>
  <c r="W304" i="4"/>
  <c r="X304" i="4"/>
  <c r="AA304" i="4"/>
  <c r="AB304" i="4"/>
  <c r="AC304" i="4"/>
  <c r="AD304" i="4"/>
  <c r="AE304" i="4"/>
  <c r="AH304" i="4"/>
  <c r="AI304" i="4"/>
  <c r="AJ304" i="4"/>
  <c r="AK304" i="4"/>
  <c r="AL304" i="4"/>
  <c r="AO304" i="4"/>
  <c r="AP304" i="4"/>
  <c r="AQ304" i="4"/>
  <c r="AR304" i="4"/>
  <c r="AS304" i="4"/>
  <c r="AV304" i="4"/>
  <c r="AW304" i="4"/>
  <c r="AX304" i="4"/>
  <c r="AY304" i="4"/>
  <c r="AZ304" i="4"/>
  <c r="BC304" i="4"/>
  <c r="BD304" i="4"/>
  <c r="BE304" i="4"/>
  <c r="BF304" i="4"/>
  <c r="BG304" i="4"/>
  <c r="BJ304" i="4"/>
  <c r="BK304" i="4"/>
  <c r="BL304" i="4"/>
  <c r="BM304" i="4"/>
  <c r="BN304" i="4"/>
  <c r="BQ304" i="4"/>
  <c r="BR304" i="4"/>
  <c r="BS304" i="4"/>
  <c r="BT304" i="4"/>
  <c r="BU304" i="4"/>
  <c r="BX304" i="4"/>
  <c r="BY304" i="4"/>
  <c r="BZ304" i="4"/>
  <c r="CA304" i="4"/>
  <c r="CB304" i="4"/>
  <c r="F305" i="4"/>
  <c r="G305" i="4"/>
  <c r="H305" i="4"/>
  <c r="I305" i="4"/>
  <c r="J305" i="4"/>
  <c r="M305" i="4"/>
  <c r="N305" i="4"/>
  <c r="O305" i="4"/>
  <c r="P305" i="4"/>
  <c r="Q305" i="4"/>
  <c r="T305" i="4"/>
  <c r="U305" i="4"/>
  <c r="V305" i="4"/>
  <c r="W305" i="4"/>
  <c r="X305" i="4"/>
  <c r="AA305" i="4"/>
  <c r="AB305" i="4"/>
  <c r="AC305" i="4"/>
  <c r="AD305" i="4"/>
  <c r="AE305" i="4"/>
  <c r="AH305" i="4"/>
  <c r="AI305" i="4"/>
  <c r="AJ305" i="4"/>
  <c r="AK305" i="4"/>
  <c r="AL305" i="4"/>
  <c r="AO305" i="4"/>
  <c r="AP305" i="4"/>
  <c r="AQ305" i="4"/>
  <c r="AR305" i="4"/>
  <c r="AS305" i="4"/>
  <c r="AV305" i="4"/>
  <c r="AW305" i="4"/>
  <c r="AX305" i="4"/>
  <c r="AY305" i="4"/>
  <c r="AZ305" i="4"/>
  <c r="BC305" i="4"/>
  <c r="BD305" i="4"/>
  <c r="BE305" i="4"/>
  <c r="BF305" i="4"/>
  <c r="BG305" i="4"/>
  <c r="BJ305" i="4"/>
  <c r="BK305" i="4"/>
  <c r="BL305" i="4"/>
  <c r="BM305" i="4"/>
  <c r="BN305" i="4"/>
  <c r="BQ305" i="4"/>
  <c r="BR305" i="4"/>
  <c r="BS305" i="4"/>
  <c r="BT305" i="4"/>
  <c r="BU305" i="4"/>
  <c r="BX305" i="4"/>
  <c r="BY305" i="4"/>
  <c r="BZ305" i="4"/>
  <c r="CA305" i="4"/>
  <c r="CB305" i="4"/>
  <c r="F306" i="4"/>
  <c r="G306" i="4"/>
  <c r="H306" i="4"/>
  <c r="I306" i="4"/>
  <c r="J306" i="4"/>
  <c r="M306" i="4"/>
  <c r="N306" i="4"/>
  <c r="O306" i="4"/>
  <c r="P306" i="4"/>
  <c r="Q306" i="4"/>
  <c r="T306" i="4"/>
  <c r="U306" i="4"/>
  <c r="V306" i="4"/>
  <c r="W306" i="4"/>
  <c r="X306" i="4"/>
  <c r="AA306" i="4"/>
  <c r="AB306" i="4"/>
  <c r="AC306" i="4"/>
  <c r="AD306" i="4"/>
  <c r="AE306" i="4"/>
  <c r="AH306" i="4"/>
  <c r="AI306" i="4"/>
  <c r="AJ306" i="4"/>
  <c r="AK306" i="4"/>
  <c r="AL306" i="4"/>
  <c r="AO306" i="4"/>
  <c r="AP306" i="4"/>
  <c r="AQ306" i="4"/>
  <c r="AR306" i="4"/>
  <c r="AS306" i="4"/>
  <c r="AV306" i="4"/>
  <c r="AW306" i="4"/>
  <c r="AX306" i="4"/>
  <c r="AY306" i="4"/>
  <c r="AZ306" i="4"/>
  <c r="BC306" i="4"/>
  <c r="BD306" i="4"/>
  <c r="BE306" i="4"/>
  <c r="BF306" i="4"/>
  <c r="BG306" i="4"/>
  <c r="BJ306" i="4"/>
  <c r="BK306" i="4"/>
  <c r="BL306" i="4"/>
  <c r="BM306" i="4"/>
  <c r="BN306" i="4"/>
  <c r="BQ306" i="4"/>
  <c r="BR306" i="4"/>
  <c r="BS306" i="4"/>
  <c r="BT306" i="4"/>
  <c r="BU306" i="4"/>
  <c r="BX306" i="4"/>
  <c r="BY306" i="4"/>
  <c r="BZ306" i="4"/>
  <c r="CA306" i="4"/>
  <c r="CB306" i="4"/>
  <c r="F307" i="4"/>
  <c r="G307" i="4"/>
  <c r="H307" i="4"/>
  <c r="I307" i="4"/>
  <c r="J307" i="4"/>
  <c r="M307" i="4"/>
  <c r="N307" i="4"/>
  <c r="O307" i="4"/>
  <c r="P307" i="4"/>
  <c r="Q307" i="4"/>
  <c r="T307" i="4"/>
  <c r="U307" i="4"/>
  <c r="V307" i="4"/>
  <c r="W307" i="4"/>
  <c r="X307" i="4"/>
  <c r="AA307" i="4"/>
  <c r="AB307" i="4"/>
  <c r="AC307" i="4"/>
  <c r="AD307" i="4"/>
  <c r="AE307" i="4"/>
  <c r="AH307" i="4"/>
  <c r="AI307" i="4"/>
  <c r="AJ307" i="4"/>
  <c r="AK307" i="4"/>
  <c r="AL307" i="4"/>
  <c r="AO307" i="4"/>
  <c r="AP307" i="4"/>
  <c r="AQ307" i="4"/>
  <c r="AR307" i="4"/>
  <c r="AS307" i="4"/>
  <c r="AV307" i="4"/>
  <c r="AW307" i="4"/>
  <c r="AX307" i="4"/>
  <c r="AY307" i="4"/>
  <c r="AZ307" i="4"/>
  <c r="BC307" i="4"/>
  <c r="BD307" i="4"/>
  <c r="BE307" i="4"/>
  <c r="BF307" i="4"/>
  <c r="BG307" i="4"/>
  <c r="BJ307" i="4"/>
  <c r="BK307" i="4"/>
  <c r="BL307" i="4"/>
  <c r="BM307" i="4"/>
  <c r="BN307" i="4"/>
  <c r="BQ307" i="4"/>
  <c r="BR307" i="4"/>
  <c r="BS307" i="4"/>
  <c r="BT307" i="4"/>
  <c r="BU307" i="4"/>
  <c r="BX307" i="4"/>
  <c r="BY307" i="4"/>
  <c r="BZ307" i="4"/>
  <c r="CA307" i="4"/>
  <c r="CB307" i="4"/>
  <c r="F309" i="4"/>
  <c r="G309" i="4"/>
  <c r="H309" i="4"/>
  <c r="I309" i="4"/>
  <c r="J309" i="4"/>
  <c r="M309" i="4"/>
  <c r="N309" i="4"/>
  <c r="O309" i="4"/>
  <c r="P309" i="4"/>
  <c r="Q309" i="4"/>
  <c r="T309" i="4"/>
  <c r="U309" i="4"/>
  <c r="V309" i="4"/>
  <c r="W309" i="4"/>
  <c r="X309" i="4"/>
  <c r="AA309" i="4"/>
  <c r="AB309" i="4"/>
  <c r="AC309" i="4"/>
  <c r="AD309" i="4"/>
  <c r="AE309" i="4"/>
  <c r="AH309" i="4"/>
  <c r="AI309" i="4"/>
  <c r="AJ309" i="4"/>
  <c r="AK309" i="4"/>
  <c r="AL309" i="4"/>
  <c r="AO309" i="4"/>
  <c r="AP309" i="4"/>
  <c r="AQ309" i="4"/>
  <c r="AR309" i="4"/>
  <c r="AS309" i="4"/>
  <c r="AV309" i="4"/>
  <c r="AW309" i="4"/>
  <c r="AX309" i="4"/>
  <c r="AY309" i="4"/>
  <c r="AZ309" i="4"/>
  <c r="BC309" i="4"/>
  <c r="BD309" i="4"/>
  <c r="BE309" i="4"/>
  <c r="BF309" i="4"/>
  <c r="BG309" i="4"/>
  <c r="BJ309" i="4"/>
  <c r="BK309" i="4"/>
  <c r="BL309" i="4"/>
  <c r="BM309" i="4"/>
  <c r="BN309" i="4"/>
  <c r="BQ309" i="4"/>
  <c r="BR309" i="4"/>
  <c r="BS309" i="4"/>
  <c r="BT309" i="4"/>
  <c r="BU309" i="4"/>
  <c r="BX309" i="4"/>
  <c r="BY309" i="4"/>
  <c r="BZ309" i="4"/>
  <c r="CA309" i="4"/>
  <c r="CB309" i="4"/>
  <c r="F310" i="4"/>
  <c r="G310" i="4"/>
  <c r="H310" i="4"/>
  <c r="I310" i="4"/>
  <c r="J310" i="4"/>
  <c r="M310" i="4"/>
  <c r="N310" i="4"/>
  <c r="O310" i="4"/>
  <c r="P310" i="4"/>
  <c r="Q310" i="4"/>
  <c r="T310" i="4"/>
  <c r="U310" i="4"/>
  <c r="V310" i="4"/>
  <c r="W310" i="4"/>
  <c r="X310" i="4"/>
  <c r="AA310" i="4"/>
  <c r="AB310" i="4"/>
  <c r="AC310" i="4"/>
  <c r="AD310" i="4"/>
  <c r="AE310" i="4"/>
  <c r="AH310" i="4"/>
  <c r="AI310" i="4"/>
  <c r="AJ310" i="4"/>
  <c r="AK310" i="4"/>
  <c r="AL310" i="4"/>
  <c r="AO310" i="4"/>
  <c r="AP310" i="4"/>
  <c r="AQ310" i="4"/>
  <c r="AR310" i="4"/>
  <c r="AS310" i="4"/>
  <c r="AV310" i="4"/>
  <c r="AW310" i="4"/>
  <c r="AX310" i="4"/>
  <c r="AY310" i="4"/>
  <c r="AZ310" i="4"/>
  <c r="BC310" i="4"/>
  <c r="BD310" i="4"/>
  <c r="BE310" i="4"/>
  <c r="BF310" i="4"/>
  <c r="BG310" i="4"/>
  <c r="BJ310" i="4"/>
  <c r="BK310" i="4"/>
  <c r="BL310" i="4"/>
  <c r="BM310" i="4"/>
  <c r="BN310" i="4"/>
  <c r="BQ310" i="4"/>
  <c r="BR310" i="4"/>
  <c r="BS310" i="4"/>
  <c r="BT310" i="4"/>
  <c r="BU310" i="4"/>
  <c r="BX310" i="4"/>
  <c r="BY310" i="4"/>
  <c r="BZ310" i="4"/>
  <c r="CA310" i="4"/>
  <c r="CB310" i="4"/>
  <c r="F311" i="4"/>
  <c r="G311" i="4"/>
  <c r="H311" i="4"/>
  <c r="I311" i="4"/>
  <c r="J311" i="4"/>
  <c r="M311" i="4"/>
  <c r="N311" i="4"/>
  <c r="O311" i="4"/>
  <c r="P311" i="4"/>
  <c r="Q311" i="4"/>
  <c r="T311" i="4"/>
  <c r="U311" i="4"/>
  <c r="V311" i="4"/>
  <c r="W311" i="4"/>
  <c r="X311" i="4"/>
  <c r="AA311" i="4"/>
  <c r="AB311" i="4"/>
  <c r="AC311" i="4"/>
  <c r="AD311" i="4"/>
  <c r="AE311" i="4"/>
  <c r="AH311" i="4"/>
  <c r="AI311" i="4"/>
  <c r="AJ311" i="4"/>
  <c r="AK311" i="4"/>
  <c r="AL311" i="4"/>
  <c r="AO311" i="4"/>
  <c r="AP311" i="4"/>
  <c r="AQ311" i="4"/>
  <c r="AR311" i="4"/>
  <c r="AS311" i="4"/>
  <c r="AV311" i="4"/>
  <c r="AW311" i="4"/>
  <c r="AX311" i="4"/>
  <c r="AY311" i="4"/>
  <c r="AZ311" i="4"/>
  <c r="BC311" i="4"/>
  <c r="BD311" i="4"/>
  <c r="BE311" i="4"/>
  <c r="BF311" i="4"/>
  <c r="BG311" i="4"/>
  <c r="BJ311" i="4"/>
  <c r="BK311" i="4"/>
  <c r="BL311" i="4"/>
  <c r="BM311" i="4"/>
  <c r="BN311" i="4"/>
  <c r="BQ311" i="4"/>
  <c r="BR311" i="4"/>
  <c r="BS311" i="4"/>
  <c r="BT311" i="4"/>
  <c r="BU311" i="4"/>
  <c r="BX311" i="4"/>
  <c r="BY311" i="4"/>
  <c r="BZ311" i="4"/>
  <c r="CA311" i="4"/>
  <c r="CB311" i="4"/>
  <c r="F312" i="4"/>
  <c r="G312" i="4"/>
  <c r="H312" i="4"/>
  <c r="I312" i="4"/>
  <c r="J312" i="4"/>
  <c r="M312" i="4"/>
  <c r="N312" i="4"/>
  <c r="O312" i="4"/>
  <c r="P312" i="4"/>
  <c r="Q312" i="4"/>
  <c r="T312" i="4"/>
  <c r="U312" i="4"/>
  <c r="V312" i="4"/>
  <c r="W312" i="4"/>
  <c r="X312" i="4"/>
  <c r="AA312" i="4"/>
  <c r="AB312" i="4"/>
  <c r="AC312" i="4"/>
  <c r="AD312" i="4"/>
  <c r="AE312" i="4"/>
  <c r="AH312" i="4"/>
  <c r="AI312" i="4"/>
  <c r="AJ312" i="4"/>
  <c r="AK312" i="4"/>
  <c r="AL312" i="4"/>
  <c r="AO312" i="4"/>
  <c r="AP312" i="4"/>
  <c r="AQ312" i="4"/>
  <c r="AR312" i="4"/>
  <c r="AS312" i="4"/>
  <c r="AV312" i="4"/>
  <c r="AW312" i="4"/>
  <c r="AX312" i="4"/>
  <c r="AY312" i="4"/>
  <c r="AZ312" i="4"/>
  <c r="BC312" i="4"/>
  <c r="BD312" i="4"/>
  <c r="BE312" i="4"/>
  <c r="BF312" i="4"/>
  <c r="BG312" i="4"/>
  <c r="BJ312" i="4"/>
  <c r="BK312" i="4"/>
  <c r="BL312" i="4"/>
  <c r="BM312" i="4"/>
  <c r="BN312" i="4"/>
  <c r="BQ312" i="4"/>
  <c r="BR312" i="4"/>
  <c r="BS312" i="4"/>
  <c r="BT312" i="4"/>
  <c r="BU312" i="4"/>
  <c r="BX312" i="4"/>
  <c r="BY312" i="4"/>
  <c r="BZ312" i="4"/>
  <c r="CA312" i="4"/>
  <c r="CB312" i="4"/>
  <c r="F313" i="4"/>
  <c r="G313" i="4"/>
  <c r="H313" i="4"/>
  <c r="I313" i="4"/>
  <c r="J313" i="4"/>
  <c r="M313" i="4"/>
  <c r="N313" i="4"/>
  <c r="O313" i="4"/>
  <c r="P313" i="4"/>
  <c r="Q313" i="4"/>
  <c r="T313" i="4"/>
  <c r="U313" i="4"/>
  <c r="V313" i="4"/>
  <c r="W313" i="4"/>
  <c r="X313" i="4"/>
  <c r="AA313" i="4"/>
  <c r="AB313" i="4"/>
  <c r="AC313" i="4"/>
  <c r="AD313" i="4"/>
  <c r="AE313" i="4"/>
  <c r="AH313" i="4"/>
  <c r="AI313" i="4"/>
  <c r="AJ313" i="4"/>
  <c r="AK313" i="4"/>
  <c r="AL313" i="4"/>
  <c r="AO313" i="4"/>
  <c r="AP313" i="4"/>
  <c r="AQ313" i="4"/>
  <c r="AR313" i="4"/>
  <c r="AS313" i="4"/>
  <c r="AV313" i="4"/>
  <c r="AW313" i="4"/>
  <c r="AX313" i="4"/>
  <c r="AY313" i="4"/>
  <c r="AZ313" i="4"/>
  <c r="BC313" i="4"/>
  <c r="BD313" i="4"/>
  <c r="BE313" i="4"/>
  <c r="BF313" i="4"/>
  <c r="BG313" i="4"/>
  <c r="BJ313" i="4"/>
  <c r="BK313" i="4"/>
  <c r="BL313" i="4"/>
  <c r="BM313" i="4"/>
  <c r="BN313" i="4"/>
  <c r="BQ313" i="4"/>
  <c r="BR313" i="4"/>
  <c r="BS313" i="4"/>
  <c r="BT313" i="4"/>
  <c r="BU313" i="4"/>
  <c r="BX313" i="4"/>
  <c r="BY313" i="4"/>
  <c r="BZ313" i="4"/>
  <c r="CA313" i="4"/>
  <c r="CB313" i="4"/>
  <c r="F314" i="4"/>
  <c r="G314" i="4"/>
  <c r="H314" i="4"/>
  <c r="I314" i="4"/>
  <c r="J314" i="4"/>
  <c r="M314" i="4"/>
  <c r="N314" i="4"/>
  <c r="O314" i="4"/>
  <c r="P314" i="4"/>
  <c r="Q314" i="4"/>
  <c r="T314" i="4"/>
  <c r="U314" i="4"/>
  <c r="V314" i="4"/>
  <c r="W314" i="4"/>
  <c r="X314" i="4"/>
  <c r="AA314" i="4"/>
  <c r="AB314" i="4"/>
  <c r="AC314" i="4"/>
  <c r="AD314" i="4"/>
  <c r="AE314" i="4"/>
  <c r="AH314" i="4"/>
  <c r="AI314" i="4"/>
  <c r="AJ314" i="4"/>
  <c r="AK314" i="4"/>
  <c r="AL314" i="4"/>
  <c r="AO314" i="4"/>
  <c r="AP314" i="4"/>
  <c r="AQ314" i="4"/>
  <c r="AR314" i="4"/>
  <c r="AS314" i="4"/>
  <c r="AV314" i="4"/>
  <c r="AW314" i="4"/>
  <c r="AX314" i="4"/>
  <c r="AY314" i="4"/>
  <c r="AZ314" i="4"/>
  <c r="BC314" i="4"/>
  <c r="BD314" i="4"/>
  <c r="BE314" i="4"/>
  <c r="BF314" i="4"/>
  <c r="BG314" i="4"/>
  <c r="BJ314" i="4"/>
  <c r="BK314" i="4"/>
  <c r="BL314" i="4"/>
  <c r="BM314" i="4"/>
  <c r="BN314" i="4"/>
  <c r="BQ314" i="4"/>
  <c r="BR314" i="4"/>
  <c r="BS314" i="4"/>
  <c r="BT314" i="4"/>
  <c r="BU314" i="4"/>
  <c r="BX314" i="4"/>
  <c r="BY314" i="4"/>
  <c r="BZ314" i="4"/>
  <c r="CA314" i="4"/>
  <c r="CB314" i="4"/>
  <c r="F315" i="4"/>
  <c r="G315" i="4"/>
  <c r="H315" i="4"/>
  <c r="I315" i="4"/>
  <c r="J315" i="4"/>
  <c r="M315" i="4"/>
  <c r="N315" i="4"/>
  <c r="O315" i="4"/>
  <c r="P315" i="4"/>
  <c r="Q315" i="4"/>
  <c r="T315" i="4"/>
  <c r="U315" i="4"/>
  <c r="V315" i="4"/>
  <c r="W315" i="4"/>
  <c r="X315" i="4"/>
  <c r="AA315" i="4"/>
  <c r="AB315" i="4"/>
  <c r="AC315" i="4"/>
  <c r="AD315" i="4"/>
  <c r="AE315" i="4"/>
  <c r="AH315" i="4"/>
  <c r="AI315" i="4"/>
  <c r="AJ315" i="4"/>
  <c r="AK315" i="4"/>
  <c r="AL315" i="4"/>
  <c r="AO315" i="4"/>
  <c r="AP315" i="4"/>
  <c r="AQ315" i="4"/>
  <c r="AR315" i="4"/>
  <c r="AS315" i="4"/>
  <c r="AV315" i="4"/>
  <c r="AW315" i="4"/>
  <c r="AX315" i="4"/>
  <c r="AY315" i="4"/>
  <c r="AZ315" i="4"/>
  <c r="BC315" i="4"/>
  <c r="BD315" i="4"/>
  <c r="BE315" i="4"/>
  <c r="BF315" i="4"/>
  <c r="BG315" i="4"/>
  <c r="BJ315" i="4"/>
  <c r="BK315" i="4"/>
  <c r="BL315" i="4"/>
  <c r="BM315" i="4"/>
  <c r="BN315" i="4"/>
  <c r="BQ315" i="4"/>
  <c r="BR315" i="4"/>
  <c r="BS315" i="4"/>
  <c r="BT315" i="4"/>
  <c r="BU315" i="4"/>
  <c r="BX315" i="4"/>
  <c r="BY315" i="4"/>
  <c r="BZ315" i="4"/>
  <c r="CA315" i="4"/>
  <c r="CB315" i="4"/>
  <c r="F316" i="4"/>
  <c r="G316" i="4"/>
  <c r="H316" i="4"/>
  <c r="I316" i="4"/>
  <c r="J316" i="4"/>
  <c r="M316" i="4"/>
  <c r="N316" i="4"/>
  <c r="O316" i="4"/>
  <c r="P316" i="4"/>
  <c r="Q316" i="4"/>
  <c r="T316" i="4"/>
  <c r="U316" i="4"/>
  <c r="V316" i="4"/>
  <c r="W316" i="4"/>
  <c r="X316" i="4"/>
  <c r="AA316" i="4"/>
  <c r="AB316" i="4"/>
  <c r="AC316" i="4"/>
  <c r="AD316" i="4"/>
  <c r="AE316" i="4"/>
  <c r="AH316" i="4"/>
  <c r="AI316" i="4"/>
  <c r="AJ316" i="4"/>
  <c r="AK316" i="4"/>
  <c r="AL316" i="4"/>
  <c r="AO316" i="4"/>
  <c r="AP316" i="4"/>
  <c r="AQ316" i="4"/>
  <c r="AR316" i="4"/>
  <c r="AS316" i="4"/>
  <c r="AV316" i="4"/>
  <c r="AW316" i="4"/>
  <c r="AX316" i="4"/>
  <c r="AY316" i="4"/>
  <c r="AZ316" i="4"/>
  <c r="BC316" i="4"/>
  <c r="BD316" i="4"/>
  <c r="BE316" i="4"/>
  <c r="BF316" i="4"/>
  <c r="BG316" i="4"/>
  <c r="BJ316" i="4"/>
  <c r="BK316" i="4"/>
  <c r="BL316" i="4"/>
  <c r="BM316" i="4"/>
  <c r="BN316" i="4"/>
  <c r="BQ316" i="4"/>
  <c r="BR316" i="4"/>
  <c r="BS316" i="4"/>
  <c r="BT316" i="4"/>
  <c r="BU316" i="4"/>
  <c r="BX316" i="4"/>
  <c r="BY316" i="4"/>
  <c r="BZ316" i="4"/>
  <c r="CA316" i="4"/>
  <c r="CB316" i="4"/>
  <c r="F317" i="4"/>
  <c r="G317" i="4"/>
  <c r="H317" i="4"/>
  <c r="I317" i="4"/>
  <c r="J317" i="4"/>
  <c r="M317" i="4"/>
  <c r="N317" i="4"/>
  <c r="O317" i="4"/>
  <c r="P317" i="4"/>
  <c r="Q317" i="4"/>
  <c r="T317" i="4"/>
  <c r="U317" i="4"/>
  <c r="V317" i="4"/>
  <c r="W317" i="4"/>
  <c r="X317" i="4"/>
  <c r="AA317" i="4"/>
  <c r="AB317" i="4"/>
  <c r="AC317" i="4"/>
  <c r="AD317" i="4"/>
  <c r="AE317" i="4"/>
  <c r="AH317" i="4"/>
  <c r="AI317" i="4"/>
  <c r="AJ317" i="4"/>
  <c r="AK317" i="4"/>
  <c r="AL317" i="4"/>
  <c r="AO317" i="4"/>
  <c r="AP317" i="4"/>
  <c r="AQ317" i="4"/>
  <c r="AR317" i="4"/>
  <c r="AS317" i="4"/>
  <c r="AV317" i="4"/>
  <c r="AW317" i="4"/>
  <c r="AX317" i="4"/>
  <c r="AY317" i="4"/>
  <c r="AZ317" i="4"/>
  <c r="BC317" i="4"/>
  <c r="BD317" i="4"/>
  <c r="BE317" i="4"/>
  <c r="BF317" i="4"/>
  <c r="BG317" i="4"/>
  <c r="BJ317" i="4"/>
  <c r="BK317" i="4"/>
  <c r="BL317" i="4"/>
  <c r="BM317" i="4"/>
  <c r="BN317" i="4"/>
  <c r="BQ317" i="4"/>
  <c r="BR317" i="4"/>
  <c r="BS317" i="4"/>
  <c r="BT317" i="4"/>
  <c r="BU317" i="4"/>
  <c r="BX317" i="4"/>
  <c r="BY317" i="4"/>
  <c r="BZ317" i="4"/>
  <c r="CA317" i="4"/>
  <c r="CB317" i="4"/>
  <c r="F318" i="4"/>
  <c r="G318" i="4"/>
  <c r="H318" i="4"/>
  <c r="I318" i="4"/>
  <c r="J318" i="4"/>
  <c r="M318" i="4"/>
  <c r="N318" i="4"/>
  <c r="O318" i="4"/>
  <c r="P318" i="4"/>
  <c r="Q318" i="4"/>
  <c r="T318" i="4"/>
  <c r="U318" i="4"/>
  <c r="V318" i="4"/>
  <c r="W318" i="4"/>
  <c r="X318" i="4"/>
  <c r="AA318" i="4"/>
  <c r="AB318" i="4"/>
  <c r="AC318" i="4"/>
  <c r="AD318" i="4"/>
  <c r="AE318" i="4"/>
  <c r="AH318" i="4"/>
  <c r="AI318" i="4"/>
  <c r="AJ318" i="4"/>
  <c r="AK318" i="4"/>
  <c r="AL318" i="4"/>
  <c r="AO318" i="4"/>
  <c r="AP318" i="4"/>
  <c r="AQ318" i="4"/>
  <c r="AR318" i="4"/>
  <c r="AS318" i="4"/>
  <c r="AV318" i="4"/>
  <c r="AW318" i="4"/>
  <c r="AX318" i="4"/>
  <c r="AY318" i="4"/>
  <c r="AZ318" i="4"/>
  <c r="BC318" i="4"/>
  <c r="BD318" i="4"/>
  <c r="BE318" i="4"/>
  <c r="BF318" i="4"/>
  <c r="BG318" i="4"/>
  <c r="BJ318" i="4"/>
  <c r="BK318" i="4"/>
  <c r="BL318" i="4"/>
  <c r="BM318" i="4"/>
  <c r="BN318" i="4"/>
  <c r="BQ318" i="4"/>
  <c r="BR318" i="4"/>
  <c r="BS318" i="4"/>
  <c r="BT318" i="4"/>
  <c r="BU318" i="4"/>
  <c r="BX318" i="4"/>
  <c r="BY318" i="4"/>
  <c r="BZ318" i="4"/>
  <c r="CA318" i="4"/>
  <c r="CB318" i="4"/>
  <c r="F319" i="4"/>
  <c r="G319" i="4"/>
  <c r="H319" i="4"/>
  <c r="I319" i="4"/>
  <c r="J319" i="4"/>
  <c r="M319" i="4"/>
  <c r="N319" i="4"/>
  <c r="O319" i="4"/>
  <c r="P319" i="4"/>
  <c r="Q319" i="4"/>
  <c r="T319" i="4"/>
  <c r="U319" i="4"/>
  <c r="V319" i="4"/>
  <c r="W319" i="4"/>
  <c r="X319" i="4"/>
  <c r="AA319" i="4"/>
  <c r="AB319" i="4"/>
  <c r="AC319" i="4"/>
  <c r="AD319" i="4"/>
  <c r="AE319" i="4"/>
  <c r="AH319" i="4"/>
  <c r="AI319" i="4"/>
  <c r="AJ319" i="4"/>
  <c r="AK319" i="4"/>
  <c r="AL319" i="4"/>
  <c r="AO319" i="4"/>
  <c r="AP319" i="4"/>
  <c r="AQ319" i="4"/>
  <c r="AR319" i="4"/>
  <c r="AS319" i="4"/>
  <c r="AV319" i="4"/>
  <c r="AW319" i="4"/>
  <c r="AX319" i="4"/>
  <c r="AY319" i="4"/>
  <c r="AZ319" i="4"/>
  <c r="BC319" i="4"/>
  <c r="BD319" i="4"/>
  <c r="BE319" i="4"/>
  <c r="BF319" i="4"/>
  <c r="BG319" i="4"/>
  <c r="BJ319" i="4"/>
  <c r="BK319" i="4"/>
  <c r="BL319" i="4"/>
  <c r="BM319" i="4"/>
  <c r="BN319" i="4"/>
  <c r="BQ319" i="4"/>
  <c r="BR319" i="4"/>
  <c r="BS319" i="4"/>
  <c r="BT319" i="4"/>
  <c r="BU319" i="4"/>
  <c r="BX319" i="4"/>
  <c r="BY319" i="4"/>
  <c r="BZ319" i="4"/>
  <c r="CA319" i="4"/>
  <c r="CB319" i="4"/>
  <c r="F320" i="4"/>
  <c r="G320" i="4"/>
  <c r="H320" i="4"/>
  <c r="I320" i="4"/>
  <c r="J320" i="4"/>
  <c r="M320" i="4"/>
  <c r="N320" i="4"/>
  <c r="O320" i="4"/>
  <c r="P320" i="4"/>
  <c r="Q320" i="4"/>
  <c r="T320" i="4"/>
  <c r="U320" i="4"/>
  <c r="V320" i="4"/>
  <c r="W320" i="4"/>
  <c r="X320" i="4"/>
  <c r="AA320" i="4"/>
  <c r="AB320" i="4"/>
  <c r="AC320" i="4"/>
  <c r="AD320" i="4"/>
  <c r="AE320" i="4"/>
  <c r="AH320" i="4"/>
  <c r="AI320" i="4"/>
  <c r="AJ320" i="4"/>
  <c r="AK320" i="4"/>
  <c r="AL320" i="4"/>
  <c r="AO320" i="4"/>
  <c r="AP320" i="4"/>
  <c r="AQ320" i="4"/>
  <c r="AR320" i="4"/>
  <c r="AS320" i="4"/>
  <c r="AV320" i="4"/>
  <c r="AW320" i="4"/>
  <c r="AX320" i="4"/>
  <c r="AY320" i="4"/>
  <c r="AZ320" i="4"/>
  <c r="BC320" i="4"/>
  <c r="BD320" i="4"/>
  <c r="BE320" i="4"/>
  <c r="BF320" i="4"/>
  <c r="BG320" i="4"/>
  <c r="BJ320" i="4"/>
  <c r="BK320" i="4"/>
  <c r="BL320" i="4"/>
  <c r="BM320" i="4"/>
  <c r="BN320" i="4"/>
  <c r="BQ320" i="4"/>
  <c r="BR320" i="4"/>
  <c r="BS320" i="4"/>
  <c r="BT320" i="4"/>
  <c r="BU320" i="4"/>
  <c r="BX320" i="4"/>
  <c r="BY320" i="4"/>
  <c r="BZ320" i="4"/>
  <c r="CA320" i="4"/>
  <c r="CB320" i="4"/>
  <c r="F321" i="4"/>
  <c r="G321" i="4"/>
  <c r="H321" i="4"/>
  <c r="I321" i="4"/>
  <c r="J321" i="4"/>
  <c r="M321" i="4"/>
  <c r="N321" i="4"/>
  <c r="O321" i="4"/>
  <c r="P321" i="4"/>
  <c r="Q321" i="4"/>
  <c r="T321" i="4"/>
  <c r="U321" i="4"/>
  <c r="V321" i="4"/>
  <c r="W321" i="4"/>
  <c r="X321" i="4"/>
  <c r="AA321" i="4"/>
  <c r="AB321" i="4"/>
  <c r="AC321" i="4"/>
  <c r="AD321" i="4"/>
  <c r="AE321" i="4"/>
  <c r="AH321" i="4"/>
  <c r="AI321" i="4"/>
  <c r="AJ321" i="4"/>
  <c r="AK321" i="4"/>
  <c r="AL321" i="4"/>
  <c r="AO321" i="4"/>
  <c r="AP321" i="4"/>
  <c r="AQ321" i="4"/>
  <c r="AR321" i="4"/>
  <c r="AS321" i="4"/>
  <c r="AV321" i="4"/>
  <c r="AW321" i="4"/>
  <c r="AX321" i="4"/>
  <c r="AY321" i="4"/>
  <c r="AZ321" i="4"/>
  <c r="BC321" i="4"/>
  <c r="BD321" i="4"/>
  <c r="BE321" i="4"/>
  <c r="BF321" i="4"/>
  <c r="BG321" i="4"/>
  <c r="BJ321" i="4"/>
  <c r="BK321" i="4"/>
  <c r="BL321" i="4"/>
  <c r="BM321" i="4"/>
  <c r="BN321" i="4"/>
  <c r="BQ321" i="4"/>
  <c r="BR321" i="4"/>
  <c r="BS321" i="4"/>
  <c r="BT321" i="4"/>
  <c r="BU321" i="4"/>
  <c r="BX321" i="4"/>
  <c r="BY321" i="4"/>
  <c r="BZ321" i="4"/>
  <c r="CA321" i="4"/>
  <c r="CB321" i="4"/>
  <c r="F322" i="4"/>
  <c r="G322" i="4"/>
  <c r="H322" i="4"/>
  <c r="I322" i="4"/>
  <c r="J322" i="4"/>
  <c r="M322" i="4"/>
  <c r="N322" i="4"/>
  <c r="O322" i="4"/>
  <c r="P322" i="4"/>
  <c r="Q322" i="4"/>
  <c r="T322" i="4"/>
  <c r="U322" i="4"/>
  <c r="V322" i="4"/>
  <c r="W322" i="4"/>
  <c r="X322" i="4"/>
  <c r="AA322" i="4"/>
  <c r="AB322" i="4"/>
  <c r="AC322" i="4"/>
  <c r="AD322" i="4"/>
  <c r="AE322" i="4"/>
  <c r="AH322" i="4"/>
  <c r="AI322" i="4"/>
  <c r="AJ322" i="4"/>
  <c r="AK322" i="4"/>
  <c r="AL322" i="4"/>
  <c r="AO322" i="4"/>
  <c r="AP322" i="4"/>
  <c r="AQ322" i="4"/>
  <c r="AR322" i="4"/>
  <c r="AS322" i="4"/>
  <c r="AV322" i="4"/>
  <c r="AW322" i="4"/>
  <c r="AX322" i="4"/>
  <c r="AY322" i="4"/>
  <c r="AZ322" i="4"/>
  <c r="BC322" i="4"/>
  <c r="BD322" i="4"/>
  <c r="BE322" i="4"/>
  <c r="BF322" i="4"/>
  <c r="BG322" i="4"/>
  <c r="BJ322" i="4"/>
  <c r="BK322" i="4"/>
  <c r="BL322" i="4"/>
  <c r="BM322" i="4"/>
  <c r="BN322" i="4"/>
  <c r="BQ322" i="4"/>
  <c r="BR322" i="4"/>
  <c r="BS322" i="4"/>
  <c r="BT322" i="4"/>
  <c r="BU322" i="4"/>
  <c r="BX322" i="4"/>
  <c r="BY322" i="4"/>
  <c r="BZ322" i="4"/>
  <c r="CA322" i="4"/>
  <c r="CB322" i="4"/>
  <c r="F323" i="4"/>
  <c r="G323" i="4"/>
  <c r="H323" i="4"/>
  <c r="I323" i="4"/>
  <c r="J323" i="4"/>
  <c r="M323" i="4"/>
  <c r="N323" i="4"/>
  <c r="O323" i="4"/>
  <c r="P323" i="4"/>
  <c r="Q323" i="4"/>
  <c r="T323" i="4"/>
  <c r="U323" i="4"/>
  <c r="V323" i="4"/>
  <c r="W323" i="4"/>
  <c r="X323" i="4"/>
  <c r="AA323" i="4"/>
  <c r="AB323" i="4"/>
  <c r="AC323" i="4"/>
  <c r="AD323" i="4"/>
  <c r="AE323" i="4"/>
  <c r="AH323" i="4"/>
  <c r="AI323" i="4"/>
  <c r="AJ323" i="4"/>
  <c r="AK323" i="4"/>
  <c r="AL323" i="4"/>
  <c r="AO323" i="4"/>
  <c r="AP323" i="4"/>
  <c r="AQ323" i="4"/>
  <c r="AR323" i="4"/>
  <c r="AS323" i="4"/>
  <c r="AV323" i="4"/>
  <c r="AW323" i="4"/>
  <c r="AX323" i="4"/>
  <c r="AY323" i="4"/>
  <c r="AZ323" i="4"/>
  <c r="BC323" i="4"/>
  <c r="BD323" i="4"/>
  <c r="BE323" i="4"/>
  <c r="BF323" i="4"/>
  <c r="BG323" i="4"/>
  <c r="BJ323" i="4"/>
  <c r="BK323" i="4"/>
  <c r="BL323" i="4"/>
  <c r="BM323" i="4"/>
  <c r="BN323" i="4"/>
  <c r="BQ323" i="4"/>
  <c r="BR323" i="4"/>
  <c r="BS323" i="4"/>
  <c r="BT323" i="4"/>
  <c r="BU323" i="4"/>
  <c r="BX323" i="4"/>
  <c r="BY323" i="4"/>
  <c r="BZ323" i="4"/>
  <c r="CA323" i="4"/>
  <c r="CB323" i="4"/>
  <c r="F324" i="4"/>
  <c r="G324" i="4"/>
  <c r="H324" i="4"/>
  <c r="I324" i="4"/>
  <c r="J324" i="4"/>
  <c r="M324" i="4"/>
  <c r="N324" i="4"/>
  <c r="O324" i="4"/>
  <c r="P324" i="4"/>
  <c r="Q324" i="4"/>
  <c r="T324" i="4"/>
  <c r="U324" i="4"/>
  <c r="V324" i="4"/>
  <c r="W324" i="4"/>
  <c r="X324" i="4"/>
  <c r="AA324" i="4"/>
  <c r="AB324" i="4"/>
  <c r="AC324" i="4"/>
  <c r="AD324" i="4"/>
  <c r="AE324" i="4"/>
  <c r="AH324" i="4"/>
  <c r="AI324" i="4"/>
  <c r="AJ324" i="4"/>
  <c r="AK324" i="4"/>
  <c r="AL324" i="4"/>
  <c r="AO324" i="4"/>
  <c r="AP324" i="4"/>
  <c r="AQ324" i="4"/>
  <c r="AR324" i="4"/>
  <c r="AS324" i="4"/>
  <c r="AV324" i="4"/>
  <c r="AW324" i="4"/>
  <c r="AX324" i="4"/>
  <c r="AY324" i="4"/>
  <c r="AZ324" i="4"/>
  <c r="BC324" i="4"/>
  <c r="BD324" i="4"/>
  <c r="BE324" i="4"/>
  <c r="BF324" i="4"/>
  <c r="BG324" i="4"/>
  <c r="BJ324" i="4"/>
  <c r="BK324" i="4"/>
  <c r="BL324" i="4"/>
  <c r="BM324" i="4"/>
  <c r="BN324" i="4"/>
  <c r="BQ324" i="4"/>
  <c r="BR324" i="4"/>
  <c r="BS324" i="4"/>
  <c r="BT324" i="4"/>
  <c r="BU324" i="4"/>
  <c r="BX324" i="4"/>
  <c r="BY324" i="4"/>
  <c r="BZ324" i="4"/>
  <c r="CA324" i="4"/>
  <c r="CB324" i="4"/>
  <c r="F325" i="4"/>
  <c r="G325" i="4"/>
  <c r="H325" i="4"/>
  <c r="I325" i="4"/>
  <c r="J325" i="4"/>
  <c r="M325" i="4"/>
  <c r="N325" i="4"/>
  <c r="O325" i="4"/>
  <c r="P325" i="4"/>
  <c r="Q325" i="4"/>
  <c r="T325" i="4"/>
  <c r="U325" i="4"/>
  <c r="V325" i="4"/>
  <c r="W325" i="4"/>
  <c r="X325" i="4"/>
  <c r="AA325" i="4"/>
  <c r="AB325" i="4"/>
  <c r="AC325" i="4"/>
  <c r="AD325" i="4"/>
  <c r="AE325" i="4"/>
  <c r="AH325" i="4"/>
  <c r="AI325" i="4"/>
  <c r="AJ325" i="4"/>
  <c r="AK325" i="4"/>
  <c r="AL325" i="4"/>
  <c r="AO325" i="4"/>
  <c r="AP325" i="4"/>
  <c r="AQ325" i="4"/>
  <c r="AR325" i="4"/>
  <c r="AS325" i="4"/>
  <c r="AV325" i="4"/>
  <c r="AW325" i="4"/>
  <c r="AX325" i="4"/>
  <c r="AY325" i="4"/>
  <c r="AZ325" i="4"/>
  <c r="BC325" i="4"/>
  <c r="BD325" i="4"/>
  <c r="BE325" i="4"/>
  <c r="BF325" i="4"/>
  <c r="BG325" i="4"/>
  <c r="BJ325" i="4"/>
  <c r="BK325" i="4"/>
  <c r="BL325" i="4"/>
  <c r="BM325" i="4"/>
  <c r="BN325" i="4"/>
  <c r="BQ325" i="4"/>
  <c r="BR325" i="4"/>
  <c r="BS325" i="4"/>
  <c r="BT325" i="4"/>
  <c r="BU325" i="4"/>
  <c r="BX325" i="4"/>
  <c r="BY325" i="4"/>
  <c r="BZ325" i="4"/>
  <c r="CA325" i="4"/>
  <c r="CB325" i="4"/>
  <c r="F327" i="4"/>
  <c r="G327" i="4"/>
  <c r="H327" i="4"/>
  <c r="I327" i="4"/>
  <c r="J327" i="4"/>
  <c r="M327" i="4"/>
  <c r="N327" i="4"/>
  <c r="O327" i="4"/>
  <c r="P327" i="4"/>
  <c r="Q327" i="4"/>
  <c r="T327" i="4"/>
  <c r="U327" i="4"/>
  <c r="V327" i="4"/>
  <c r="W327" i="4"/>
  <c r="X327" i="4"/>
  <c r="AA327" i="4"/>
  <c r="AB327" i="4"/>
  <c r="AC327" i="4"/>
  <c r="AD327" i="4"/>
  <c r="AE327" i="4"/>
  <c r="AH327" i="4"/>
  <c r="AI327" i="4"/>
  <c r="AJ327" i="4"/>
  <c r="AK327" i="4"/>
  <c r="AL327" i="4"/>
  <c r="AO327" i="4"/>
  <c r="AP327" i="4"/>
  <c r="AQ327" i="4"/>
  <c r="AR327" i="4"/>
  <c r="AS327" i="4"/>
  <c r="AV327" i="4"/>
  <c r="AW327" i="4"/>
  <c r="AX327" i="4"/>
  <c r="AY327" i="4"/>
  <c r="AZ327" i="4"/>
  <c r="BC327" i="4"/>
  <c r="BD327" i="4"/>
  <c r="BE327" i="4"/>
  <c r="BF327" i="4"/>
  <c r="BG327" i="4"/>
  <c r="BJ327" i="4"/>
  <c r="BK327" i="4"/>
  <c r="BL327" i="4"/>
  <c r="BM327" i="4"/>
  <c r="BN327" i="4"/>
  <c r="BQ327" i="4"/>
  <c r="BR327" i="4"/>
  <c r="BS327" i="4"/>
  <c r="BT327" i="4"/>
  <c r="BU327" i="4"/>
  <c r="BX327" i="4"/>
  <c r="BY327" i="4"/>
  <c r="BZ327" i="4"/>
  <c r="CA327" i="4"/>
  <c r="CB327" i="4"/>
  <c r="F328" i="4"/>
  <c r="G328" i="4"/>
  <c r="H328" i="4"/>
  <c r="I328" i="4"/>
  <c r="J328" i="4"/>
  <c r="M328" i="4"/>
  <c r="N328" i="4"/>
  <c r="O328" i="4"/>
  <c r="P328" i="4"/>
  <c r="Q328" i="4"/>
  <c r="T328" i="4"/>
  <c r="U328" i="4"/>
  <c r="V328" i="4"/>
  <c r="W328" i="4"/>
  <c r="X328" i="4"/>
  <c r="AA328" i="4"/>
  <c r="AB328" i="4"/>
  <c r="AC328" i="4"/>
  <c r="AD328" i="4"/>
  <c r="AE328" i="4"/>
  <c r="AH328" i="4"/>
  <c r="AI328" i="4"/>
  <c r="AJ328" i="4"/>
  <c r="AK328" i="4"/>
  <c r="AL328" i="4"/>
  <c r="AO328" i="4"/>
  <c r="AP328" i="4"/>
  <c r="AQ328" i="4"/>
  <c r="AR328" i="4"/>
  <c r="AS328" i="4"/>
  <c r="AV328" i="4"/>
  <c r="AW328" i="4"/>
  <c r="AX328" i="4"/>
  <c r="AY328" i="4"/>
  <c r="AZ328" i="4"/>
  <c r="BC328" i="4"/>
  <c r="BD328" i="4"/>
  <c r="BE328" i="4"/>
  <c r="BF328" i="4"/>
  <c r="BG328" i="4"/>
  <c r="BJ328" i="4"/>
  <c r="BK328" i="4"/>
  <c r="BL328" i="4"/>
  <c r="BM328" i="4"/>
  <c r="BN328" i="4"/>
  <c r="BQ328" i="4"/>
  <c r="BR328" i="4"/>
  <c r="BS328" i="4"/>
  <c r="BT328" i="4"/>
  <c r="BU328" i="4"/>
  <c r="BX328" i="4"/>
  <c r="BY328" i="4"/>
  <c r="BZ328" i="4"/>
  <c r="CA328" i="4"/>
  <c r="CB328" i="4"/>
  <c r="F329" i="4"/>
  <c r="G329" i="4"/>
  <c r="H329" i="4"/>
  <c r="I329" i="4"/>
  <c r="J329" i="4"/>
  <c r="M329" i="4"/>
  <c r="N329" i="4"/>
  <c r="O329" i="4"/>
  <c r="P329" i="4"/>
  <c r="Q329" i="4"/>
  <c r="T329" i="4"/>
  <c r="U329" i="4"/>
  <c r="V329" i="4"/>
  <c r="W329" i="4"/>
  <c r="X329" i="4"/>
  <c r="AA329" i="4"/>
  <c r="AB329" i="4"/>
  <c r="AC329" i="4"/>
  <c r="AD329" i="4"/>
  <c r="AE329" i="4"/>
  <c r="AH329" i="4"/>
  <c r="AI329" i="4"/>
  <c r="AJ329" i="4"/>
  <c r="AK329" i="4"/>
  <c r="AL329" i="4"/>
  <c r="AO329" i="4"/>
  <c r="AP329" i="4"/>
  <c r="AQ329" i="4"/>
  <c r="AR329" i="4"/>
  <c r="AS329" i="4"/>
  <c r="AV329" i="4"/>
  <c r="AW329" i="4"/>
  <c r="AX329" i="4"/>
  <c r="AY329" i="4"/>
  <c r="AZ329" i="4"/>
  <c r="BC329" i="4"/>
  <c r="BD329" i="4"/>
  <c r="BE329" i="4"/>
  <c r="BF329" i="4"/>
  <c r="BG329" i="4"/>
  <c r="BJ329" i="4"/>
  <c r="BK329" i="4"/>
  <c r="BL329" i="4"/>
  <c r="BM329" i="4"/>
  <c r="BN329" i="4"/>
  <c r="BQ329" i="4"/>
  <c r="BR329" i="4"/>
  <c r="BS329" i="4"/>
  <c r="BT329" i="4"/>
  <c r="BU329" i="4"/>
  <c r="BX329" i="4"/>
  <c r="BY329" i="4"/>
  <c r="BZ329" i="4"/>
  <c r="CA329" i="4"/>
  <c r="CB329" i="4"/>
  <c r="F331" i="4"/>
  <c r="G331" i="4"/>
  <c r="H331" i="4"/>
  <c r="I331" i="4"/>
  <c r="J331" i="4"/>
  <c r="M331" i="4"/>
  <c r="N331" i="4"/>
  <c r="O331" i="4"/>
  <c r="P331" i="4"/>
  <c r="Q331" i="4"/>
  <c r="T331" i="4"/>
  <c r="U331" i="4"/>
  <c r="V331" i="4"/>
  <c r="W331" i="4"/>
  <c r="X331" i="4"/>
  <c r="AA331" i="4"/>
  <c r="AB331" i="4"/>
  <c r="AC331" i="4"/>
  <c r="AD331" i="4"/>
  <c r="AE331" i="4"/>
  <c r="AH331" i="4"/>
  <c r="AI331" i="4"/>
  <c r="AJ331" i="4"/>
  <c r="AK331" i="4"/>
  <c r="AL331" i="4"/>
  <c r="AO331" i="4"/>
  <c r="AP331" i="4"/>
  <c r="AQ331" i="4"/>
  <c r="AR331" i="4"/>
  <c r="AS331" i="4"/>
  <c r="AV331" i="4"/>
  <c r="AW331" i="4"/>
  <c r="AX331" i="4"/>
  <c r="AY331" i="4"/>
  <c r="AZ331" i="4"/>
  <c r="BC331" i="4"/>
  <c r="BD331" i="4"/>
  <c r="BE331" i="4"/>
  <c r="BF331" i="4"/>
  <c r="BG331" i="4"/>
  <c r="BJ331" i="4"/>
  <c r="BK331" i="4"/>
  <c r="BL331" i="4"/>
  <c r="BM331" i="4"/>
  <c r="BN331" i="4"/>
  <c r="BQ331" i="4"/>
  <c r="BR331" i="4"/>
  <c r="BS331" i="4"/>
  <c r="BT331" i="4"/>
  <c r="BU331" i="4"/>
  <c r="BX331" i="4"/>
  <c r="BY331" i="4"/>
  <c r="BZ331" i="4"/>
  <c r="CA331" i="4"/>
  <c r="CB331" i="4"/>
  <c r="F332" i="4"/>
  <c r="G332" i="4"/>
  <c r="H332" i="4"/>
  <c r="I332" i="4"/>
  <c r="J332" i="4"/>
  <c r="M332" i="4"/>
  <c r="N332" i="4"/>
  <c r="O332" i="4"/>
  <c r="P332" i="4"/>
  <c r="Q332" i="4"/>
  <c r="T332" i="4"/>
  <c r="U332" i="4"/>
  <c r="V332" i="4"/>
  <c r="W332" i="4"/>
  <c r="X332" i="4"/>
  <c r="AA332" i="4"/>
  <c r="AB332" i="4"/>
  <c r="AC332" i="4"/>
  <c r="AD332" i="4"/>
  <c r="AE332" i="4"/>
  <c r="AH332" i="4"/>
  <c r="AI332" i="4"/>
  <c r="AJ332" i="4"/>
  <c r="AK332" i="4"/>
  <c r="AL332" i="4"/>
  <c r="AO332" i="4"/>
  <c r="AP332" i="4"/>
  <c r="AQ332" i="4"/>
  <c r="AR332" i="4"/>
  <c r="AS332" i="4"/>
  <c r="AV332" i="4"/>
  <c r="AW332" i="4"/>
  <c r="AX332" i="4"/>
  <c r="AY332" i="4"/>
  <c r="AZ332" i="4"/>
  <c r="BC332" i="4"/>
  <c r="BD332" i="4"/>
  <c r="BE332" i="4"/>
  <c r="BF332" i="4"/>
  <c r="BG332" i="4"/>
  <c r="BJ332" i="4"/>
  <c r="BK332" i="4"/>
  <c r="BL332" i="4"/>
  <c r="BM332" i="4"/>
  <c r="BN332" i="4"/>
  <c r="BQ332" i="4"/>
  <c r="BR332" i="4"/>
  <c r="BS332" i="4"/>
  <c r="BT332" i="4"/>
  <c r="BU332" i="4"/>
  <c r="BX332" i="4"/>
  <c r="BY332" i="4"/>
  <c r="BZ332" i="4"/>
  <c r="CA332" i="4"/>
  <c r="CB332" i="4"/>
  <c r="F333" i="4"/>
  <c r="G333" i="4"/>
  <c r="H333" i="4"/>
  <c r="I333" i="4"/>
  <c r="J333" i="4"/>
  <c r="M333" i="4"/>
  <c r="N333" i="4"/>
  <c r="O333" i="4"/>
  <c r="P333" i="4"/>
  <c r="Q333" i="4"/>
  <c r="T333" i="4"/>
  <c r="U333" i="4"/>
  <c r="V333" i="4"/>
  <c r="W333" i="4"/>
  <c r="X333" i="4"/>
  <c r="AA333" i="4"/>
  <c r="AB333" i="4"/>
  <c r="AC333" i="4"/>
  <c r="AD333" i="4"/>
  <c r="AE333" i="4"/>
  <c r="AH333" i="4"/>
  <c r="AI333" i="4"/>
  <c r="AJ333" i="4"/>
  <c r="AK333" i="4"/>
  <c r="AL333" i="4"/>
  <c r="AO333" i="4"/>
  <c r="AP333" i="4"/>
  <c r="AQ333" i="4"/>
  <c r="AR333" i="4"/>
  <c r="AS333" i="4"/>
  <c r="AV333" i="4"/>
  <c r="AW333" i="4"/>
  <c r="AX333" i="4"/>
  <c r="AY333" i="4"/>
  <c r="AZ333" i="4"/>
  <c r="BC333" i="4"/>
  <c r="BD333" i="4"/>
  <c r="BE333" i="4"/>
  <c r="BF333" i="4"/>
  <c r="BG333" i="4"/>
  <c r="BJ333" i="4"/>
  <c r="BK333" i="4"/>
  <c r="BL333" i="4"/>
  <c r="BM333" i="4"/>
  <c r="BN333" i="4"/>
  <c r="BQ333" i="4"/>
  <c r="BR333" i="4"/>
  <c r="BS333" i="4"/>
  <c r="BT333" i="4"/>
  <c r="BU333" i="4"/>
  <c r="BX333" i="4"/>
  <c r="BY333" i="4"/>
  <c r="BZ333" i="4"/>
  <c r="CA333" i="4"/>
  <c r="CB333" i="4"/>
  <c r="F334" i="4"/>
  <c r="G334" i="4"/>
  <c r="H334" i="4"/>
  <c r="I334" i="4"/>
  <c r="J334" i="4"/>
  <c r="M334" i="4"/>
  <c r="N334" i="4"/>
  <c r="O334" i="4"/>
  <c r="P334" i="4"/>
  <c r="Q334" i="4"/>
  <c r="T334" i="4"/>
  <c r="U334" i="4"/>
  <c r="V334" i="4"/>
  <c r="W334" i="4"/>
  <c r="X334" i="4"/>
  <c r="AA334" i="4"/>
  <c r="AB334" i="4"/>
  <c r="AC334" i="4"/>
  <c r="AD334" i="4"/>
  <c r="AE334" i="4"/>
  <c r="AH334" i="4"/>
  <c r="AI334" i="4"/>
  <c r="AJ334" i="4"/>
  <c r="AK334" i="4"/>
  <c r="AL334" i="4"/>
  <c r="AO334" i="4"/>
  <c r="AP334" i="4"/>
  <c r="AQ334" i="4"/>
  <c r="AR334" i="4"/>
  <c r="AS334" i="4"/>
  <c r="AV334" i="4"/>
  <c r="AW334" i="4"/>
  <c r="AX334" i="4"/>
  <c r="AY334" i="4"/>
  <c r="AZ334" i="4"/>
  <c r="BC334" i="4"/>
  <c r="BD334" i="4"/>
  <c r="BE334" i="4"/>
  <c r="BF334" i="4"/>
  <c r="BG334" i="4"/>
  <c r="BJ334" i="4"/>
  <c r="BK334" i="4"/>
  <c r="BL334" i="4"/>
  <c r="BM334" i="4"/>
  <c r="BN334" i="4"/>
  <c r="BQ334" i="4"/>
  <c r="BR334" i="4"/>
  <c r="BS334" i="4"/>
  <c r="BT334" i="4"/>
  <c r="BU334" i="4"/>
  <c r="BX334" i="4"/>
  <c r="BY334" i="4"/>
  <c r="BZ334" i="4"/>
  <c r="CA334" i="4"/>
  <c r="CB334" i="4"/>
  <c r="F335" i="4"/>
  <c r="G335" i="4"/>
  <c r="H335" i="4"/>
  <c r="I335" i="4"/>
  <c r="J335" i="4"/>
  <c r="M335" i="4"/>
  <c r="N335" i="4"/>
  <c r="O335" i="4"/>
  <c r="P335" i="4"/>
  <c r="Q335" i="4"/>
  <c r="T335" i="4"/>
  <c r="U335" i="4"/>
  <c r="V335" i="4"/>
  <c r="W335" i="4"/>
  <c r="X335" i="4"/>
  <c r="AA335" i="4"/>
  <c r="AB335" i="4"/>
  <c r="AC335" i="4"/>
  <c r="AD335" i="4"/>
  <c r="AE335" i="4"/>
  <c r="AH335" i="4"/>
  <c r="AI335" i="4"/>
  <c r="AJ335" i="4"/>
  <c r="AK335" i="4"/>
  <c r="AL335" i="4"/>
  <c r="AO335" i="4"/>
  <c r="AP335" i="4"/>
  <c r="AQ335" i="4"/>
  <c r="AR335" i="4"/>
  <c r="AS335" i="4"/>
  <c r="AV335" i="4"/>
  <c r="AW335" i="4"/>
  <c r="AX335" i="4"/>
  <c r="AY335" i="4"/>
  <c r="AZ335" i="4"/>
  <c r="BC335" i="4"/>
  <c r="BD335" i="4"/>
  <c r="BE335" i="4"/>
  <c r="BF335" i="4"/>
  <c r="BG335" i="4"/>
  <c r="BJ335" i="4"/>
  <c r="BK335" i="4"/>
  <c r="BL335" i="4"/>
  <c r="BM335" i="4"/>
  <c r="BN335" i="4"/>
  <c r="BQ335" i="4"/>
  <c r="BR335" i="4"/>
  <c r="BS335" i="4"/>
  <c r="BT335" i="4"/>
  <c r="BU335" i="4"/>
  <c r="BX335" i="4"/>
  <c r="BY335" i="4"/>
  <c r="BZ335" i="4"/>
  <c r="CA335" i="4"/>
  <c r="CB335" i="4"/>
  <c r="F336" i="4"/>
  <c r="G336" i="4"/>
  <c r="H336" i="4"/>
  <c r="I336" i="4"/>
  <c r="J336" i="4"/>
  <c r="M336" i="4"/>
  <c r="N336" i="4"/>
  <c r="O336" i="4"/>
  <c r="P336" i="4"/>
  <c r="Q336" i="4"/>
  <c r="T336" i="4"/>
  <c r="U336" i="4"/>
  <c r="V336" i="4"/>
  <c r="W336" i="4"/>
  <c r="X336" i="4"/>
  <c r="AA336" i="4"/>
  <c r="AB336" i="4"/>
  <c r="AC336" i="4"/>
  <c r="AD336" i="4"/>
  <c r="AE336" i="4"/>
  <c r="AH336" i="4"/>
  <c r="AI336" i="4"/>
  <c r="AJ336" i="4"/>
  <c r="AK336" i="4"/>
  <c r="AL336" i="4"/>
  <c r="AO336" i="4"/>
  <c r="AP336" i="4"/>
  <c r="AQ336" i="4"/>
  <c r="AR336" i="4"/>
  <c r="AS336" i="4"/>
  <c r="AV336" i="4"/>
  <c r="AW336" i="4"/>
  <c r="AX336" i="4"/>
  <c r="AY336" i="4"/>
  <c r="AZ336" i="4"/>
  <c r="BC336" i="4"/>
  <c r="BD336" i="4"/>
  <c r="BE336" i="4"/>
  <c r="BF336" i="4"/>
  <c r="BG336" i="4"/>
  <c r="BJ336" i="4"/>
  <c r="BK336" i="4"/>
  <c r="BL336" i="4"/>
  <c r="BM336" i="4"/>
  <c r="BN336" i="4"/>
  <c r="BQ336" i="4"/>
  <c r="BR336" i="4"/>
  <c r="BS336" i="4"/>
  <c r="BT336" i="4"/>
  <c r="BU336" i="4"/>
  <c r="BX336" i="4"/>
  <c r="BY336" i="4"/>
  <c r="BZ336" i="4"/>
  <c r="CA336" i="4"/>
  <c r="CB336" i="4"/>
  <c r="F337" i="4"/>
  <c r="G337" i="4"/>
  <c r="H337" i="4"/>
  <c r="I337" i="4"/>
  <c r="J337" i="4"/>
  <c r="M337" i="4"/>
  <c r="N337" i="4"/>
  <c r="O337" i="4"/>
  <c r="P337" i="4"/>
  <c r="Q337" i="4"/>
  <c r="T337" i="4"/>
  <c r="U337" i="4"/>
  <c r="V337" i="4"/>
  <c r="W337" i="4"/>
  <c r="X337" i="4"/>
  <c r="AA337" i="4"/>
  <c r="AB337" i="4"/>
  <c r="AC337" i="4"/>
  <c r="AD337" i="4"/>
  <c r="AE337" i="4"/>
  <c r="AH337" i="4"/>
  <c r="AI337" i="4"/>
  <c r="AJ337" i="4"/>
  <c r="AK337" i="4"/>
  <c r="AL337" i="4"/>
  <c r="AO337" i="4"/>
  <c r="AP337" i="4"/>
  <c r="AQ337" i="4"/>
  <c r="AR337" i="4"/>
  <c r="AS337" i="4"/>
  <c r="AV337" i="4"/>
  <c r="AW337" i="4"/>
  <c r="AX337" i="4"/>
  <c r="AY337" i="4"/>
  <c r="AZ337" i="4"/>
  <c r="BC337" i="4"/>
  <c r="BD337" i="4"/>
  <c r="BE337" i="4"/>
  <c r="BF337" i="4"/>
  <c r="BG337" i="4"/>
  <c r="BJ337" i="4"/>
  <c r="BK337" i="4"/>
  <c r="BL337" i="4"/>
  <c r="BM337" i="4"/>
  <c r="BN337" i="4"/>
  <c r="BQ337" i="4"/>
  <c r="BR337" i="4"/>
  <c r="BS337" i="4"/>
  <c r="BT337" i="4"/>
  <c r="BU337" i="4"/>
  <c r="BX337" i="4"/>
  <c r="BY337" i="4"/>
  <c r="BZ337" i="4"/>
  <c r="CA337" i="4"/>
  <c r="CB337" i="4"/>
  <c r="F338" i="4"/>
  <c r="G338" i="4"/>
  <c r="H338" i="4"/>
  <c r="I338" i="4"/>
  <c r="J338" i="4"/>
  <c r="M338" i="4"/>
  <c r="N338" i="4"/>
  <c r="O338" i="4"/>
  <c r="P338" i="4"/>
  <c r="Q338" i="4"/>
  <c r="T338" i="4"/>
  <c r="U338" i="4"/>
  <c r="V338" i="4"/>
  <c r="W338" i="4"/>
  <c r="X338" i="4"/>
  <c r="AA338" i="4"/>
  <c r="AB338" i="4"/>
  <c r="AC338" i="4"/>
  <c r="AD338" i="4"/>
  <c r="AE338" i="4"/>
  <c r="AH338" i="4"/>
  <c r="AI338" i="4"/>
  <c r="AJ338" i="4"/>
  <c r="AK338" i="4"/>
  <c r="AL338" i="4"/>
  <c r="AO338" i="4"/>
  <c r="AP338" i="4"/>
  <c r="AQ338" i="4"/>
  <c r="AR338" i="4"/>
  <c r="AS338" i="4"/>
  <c r="AV338" i="4"/>
  <c r="AW338" i="4"/>
  <c r="AX338" i="4"/>
  <c r="AY338" i="4"/>
  <c r="AZ338" i="4"/>
  <c r="BC338" i="4"/>
  <c r="BD338" i="4"/>
  <c r="BE338" i="4"/>
  <c r="BF338" i="4"/>
  <c r="BG338" i="4"/>
  <c r="BJ338" i="4"/>
  <c r="BK338" i="4"/>
  <c r="BL338" i="4"/>
  <c r="BM338" i="4"/>
  <c r="BN338" i="4"/>
  <c r="BQ338" i="4"/>
  <c r="BR338" i="4"/>
  <c r="BS338" i="4"/>
  <c r="BT338" i="4"/>
  <c r="BU338" i="4"/>
  <c r="BX338" i="4"/>
  <c r="BY338" i="4"/>
  <c r="BZ338" i="4"/>
  <c r="CA338" i="4"/>
  <c r="CB338" i="4"/>
  <c r="F339" i="4"/>
  <c r="G339" i="4"/>
  <c r="H339" i="4"/>
  <c r="I339" i="4"/>
  <c r="J339" i="4"/>
  <c r="M339" i="4"/>
  <c r="N339" i="4"/>
  <c r="O339" i="4"/>
  <c r="P339" i="4"/>
  <c r="Q339" i="4"/>
  <c r="T339" i="4"/>
  <c r="U339" i="4"/>
  <c r="V339" i="4"/>
  <c r="W339" i="4"/>
  <c r="X339" i="4"/>
  <c r="AA339" i="4"/>
  <c r="AB339" i="4"/>
  <c r="AC339" i="4"/>
  <c r="AD339" i="4"/>
  <c r="AE339" i="4"/>
  <c r="AH339" i="4"/>
  <c r="AI339" i="4"/>
  <c r="AJ339" i="4"/>
  <c r="AK339" i="4"/>
  <c r="AL339" i="4"/>
  <c r="AO339" i="4"/>
  <c r="AP339" i="4"/>
  <c r="AQ339" i="4"/>
  <c r="AR339" i="4"/>
  <c r="AS339" i="4"/>
  <c r="AV339" i="4"/>
  <c r="AW339" i="4"/>
  <c r="AX339" i="4"/>
  <c r="AY339" i="4"/>
  <c r="AZ339" i="4"/>
  <c r="BC339" i="4"/>
  <c r="BD339" i="4"/>
  <c r="BE339" i="4"/>
  <c r="BF339" i="4"/>
  <c r="BG339" i="4"/>
  <c r="BJ339" i="4"/>
  <c r="BK339" i="4"/>
  <c r="BL339" i="4"/>
  <c r="BM339" i="4"/>
  <c r="BN339" i="4"/>
  <c r="BQ339" i="4"/>
  <c r="BR339" i="4"/>
  <c r="BS339" i="4"/>
  <c r="BT339" i="4"/>
  <c r="BU339" i="4"/>
  <c r="BX339" i="4"/>
  <c r="BY339" i="4"/>
  <c r="BZ339" i="4"/>
  <c r="CA339" i="4"/>
  <c r="CB339" i="4"/>
  <c r="F341" i="4"/>
  <c r="G341" i="4"/>
  <c r="H341" i="4"/>
  <c r="I341" i="4"/>
  <c r="J341" i="4"/>
  <c r="M341" i="4"/>
  <c r="N341" i="4"/>
  <c r="O341" i="4"/>
  <c r="P341" i="4"/>
  <c r="Q341" i="4"/>
  <c r="T341" i="4"/>
  <c r="U341" i="4"/>
  <c r="V341" i="4"/>
  <c r="W341" i="4"/>
  <c r="X341" i="4"/>
  <c r="AA341" i="4"/>
  <c r="AB341" i="4"/>
  <c r="AC341" i="4"/>
  <c r="AD341" i="4"/>
  <c r="AE341" i="4"/>
  <c r="AH341" i="4"/>
  <c r="AI341" i="4"/>
  <c r="AJ341" i="4"/>
  <c r="AK341" i="4"/>
  <c r="AL341" i="4"/>
  <c r="AO341" i="4"/>
  <c r="AP341" i="4"/>
  <c r="AQ341" i="4"/>
  <c r="AR341" i="4"/>
  <c r="AS341" i="4"/>
  <c r="AV341" i="4"/>
  <c r="AW341" i="4"/>
  <c r="AX341" i="4"/>
  <c r="AY341" i="4"/>
  <c r="AZ341" i="4"/>
  <c r="BC341" i="4"/>
  <c r="BD341" i="4"/>
  <c r="BE341" i="4"/>
  <c r="BF341" i="4"/>
  <c r="BG341" i="4"/>
  <c r="BJ341" i="4"/>
  <c r="BK341" i="4"/>
  <c r="BL341" i="4"/>
  <c r="BM341" i="4"/>
  <c r="BN341" i="4"/>
  <c r="BQ341" i="4"/>
  <c r="BR341" i="4"/>
  <c r="BS341" i="4"/>
  <c r="BT341" i="4"/>
  <c r="BU341" i="4"/>
  <c r="BX341" i="4"/>
  <c r="BY341" i="4"/>
  <c r="BZ341" i="4"/>
  <c r="CA341" i="4"/>
  <c r="CB341" i="4"/>
  <c r="F342" i="4"/>
  <c r="G342" i="4"/>
  <c r="H342" i="4"/>
  <c r="I342" i="4"/>
  <c r="J342" i="4"/>
  <c r="M342" i="4"/>
  <c r="N342" i="4"/>
  <c r="O342" i="4"/>
  <c r="P342" i="4"/>
  <c r="Q342" i="4"/>
  <c r="T342" i="4"/>
  <c r="U342" i="4"/>
  <c r="V342" i="4"/>
  <c r="W342" i="4"/>
  <c r="X342" i="4"/>
  <c r="AA342" i="4"/>
  <c r="AB342" i="4"/>
  <c r="AC342" i="4"/>
  <c r="AD342" i="4"/>
  <c r="AE342" i="4"/>
  <c r="AH342" i="4"/>
  <c r="AI342" i="4"/>
  <c r="AJ342" i="4"/>
  <c r="AK342" i="4"/>
  <c r="AL342" i="4"/>
  <c r="AO342" i="4"/>
  <c r="AP342" i="4"/>
  <c r="AQ342" i="4"/>
  <c r="AR342" i="4"/>
  <c r="AS342" i="4"/>
  <c r="AV342" i="4"/>
  <c r="AW342" i="4"/>
  <c r="AX342" i="4"/>
  <c r="AY342" i="4"/>
  <c r="AZ342" i="4"/>
  <c r="BC342" i="4"/>
  <c r="BD342" i="4"/>
  <c r="BE342" i="4"/>
  <c r="BF342" i="4"/>
  <c r="BG342" i="4"/>
  <c r="BJ342" i="4"/>
  <c r="BK342" i="4"/>
  <c r="BL342" i="4"/>
  <c r="BM342" i="4"/>
  <c r="BN342" i="4"/>
  <c r="BQ342" i="4"/>
  <c r="BR342" i="4"/>
  <c r="BS342" i="4"/>
  <c r="BT342" i="4"/>
  <c r="BU342" i="4"/>
  <c r="BX342" i="4"/>
  <c r="BY342" i="4"/>
  <c r="BZ342" i="4"/>
  <c r="CA342" i="4"/>
  <c r="CB342" i="4"/>
  <c r="F343" i="4"/>
  <c r="G343" i="4"/>
  <c r="H343" i="4"/>
  <c r="I343" i="4"/>
  <c r="J343" i="4"/>
  <c r="M343" i="4"/>
  <c r="N343" i="4"/>
  <c r="O343" i="4"/>
  <c r="P343" i="4"/>
  <c r="Q343" i="4"/>
  <c r="T343" i="4"/>
  <c r="U343" i="4"/>
  <c r="V343" i="4"/>
  <c r="W343" i="4"/>
  <c r="X343" i="4"/>
  <c r="AA343" i="4"/>
  <c r="AB343" i="4"/>
  <c r="AC343" i="4"/>
  <c r="AD343" i="4"/>
  <c r="AE343" i="4"/>
  <c r="AH343" i="4"/>
  <c r="AI343" i="4"/>
  <c r="AJ343" i="4"/>
  <c r="AK343" i="4"/>
  <c r="AL343" i="4"/>
  <c r="AO343" i="4"/>
  <c r="AP343" i="4"/>
  <c r="AQ343" i="4"/>
  <c r="AR343" i="4"/>
  <c r="AS343" i="4"/>
  <c r="AV343" i="4"/>
  <c r="AW343" i="4"/>
  <c r="AX343" i="4"/>
  <c r="AY343" i="4"/>
  <c r="AZ343" i="4"/>
  <c r="BC343" i="4"/>
  <c r="BD343" i="4"/>
  <c r="BE343" i="4"/>
  <c r="BF343" i="4"/>
  <c r="BG343" i="4"/>
  <c r="BJ343" i="4"/>
  <c r="BK343" i="4"/>
  <c r="BL343" i="4"/>
  <c r="BM343" i="4"/>
  <c r="BN343" i="4"/>
  <c r="BQ343" i="4"/>
  <c r="BR343" i="4"/>
  <c r="BS343" i="4"/>
  <c r="BT343" i="4"/>
  <c r="BU343" i="4"/>
  <c r="BX343" i="4"/>
  <c r="BY343" i="4"/>
  <c r="BZ343" i="4"/>
  <c r="CA343" i="4"/>
  <c r="CB343" i="4"/>
  <c r="F344" i="4"/>
  <c r="G344" i="4"/>
  <c r="H344" i="4"/>
  <c r="I344" i="4"/>
  <c r="J344" i="4"/>
  <c r="M344" i="4"/>
  <c r="N344" i="4"/>
  <c r="O344" i="4"/>
  <c r="P344" i="4"/>
  <c r="Q344" i="4"/>
  <c r="T344" i="4"/>
  <c r="U344" i="4"/>
  <c r="V344" i="4"/>
  <c r="W344" i="4"/>
  <c r="X344" i="4"/>
  <c r="AA344" i="4"/>
  <c r="AB344" i="4"/>
  <c r="AC344" i="4"/>
  <c r="AD344" i="4"/>
  <c r="AE344" i="4"/>
  <c r="AH344" i="4"/>
  <c r="AI344" i="4"/>
  <c r="AJ344" i="4"/>
  <c r="AK344" i="4"/>
  <c r="AL344" i="4"/>
  <c r="AO344" i="4"/>
  <c r="AP344" i="4"/>
  <c r="AQ344" i="4"/>
  <c r="AR344" i="4"/>
  <c r="AS344" i="4"/>
  <c r="AV344" i="4"/>
  <c r="AW344" i="4"/>
  <c r="AX344" i="4"/>
  <c r="AY344" i="4"/>
  <c r="AZ344" i="4"/>
  <c r="BC344" i="4"/>
  <c r="BD344" i="4"/>
  <c r="BE344" i="4"/>
  <c r="BF344" i="4"/>
  <c r="BG344" i="4"/>
  <c r="BJ344" i="4"/>
  <c r="BK344" i="4"/>
  <c r="BL344" i="4"/>
  <c r="BM344" i="4"/>
  <c r="BN344" i="4"/>
  <c r="BQ344" i="4"/>
  <c r="BR344" i="4"/>
  <c r="BS344" i="4"/>
  <c r="BT344" i="4"/>
  <c r="BU344" i="4"/>
  <c r="BX344" i="4"/>
  <c r="BY344" i="4"/>
  <c r="BZ344" i="4"/>
  <c r="CA344" i="4"/>
  <c r="CB344" i="4"/>
  <c r="F345" i="4"/>
  <c r="G345" i="4"/>
  <c r="H345" i="4"/>
  <c r="I345" i="4"/>
  <c r="J345" i="4"/>
  <c r="M345" i="4"/>
  <c r="N345" i="4"/>
  <c r="O345" i="4"/>
  <c r="P345" i="4"/>
  <c r="Q345" i="4"/>
  <c r="T345" i="4"/>
  <c r="U345" i="4"/>
  <c r="V345" i="4"/>
  <c r="W345" i="4"/>
  <c r="X345" i="4"/>
  <c r="AA345" i="4"/>
  <c r="AB345" i="4"/>
  <c r="AC345" i="4"/>
  <c r="AD345" i="4"/>
  <c r="AE345" i="4"/>
  <c r="AH345" i="4"/>
  <c r="AI345" i="4"/>
  <c r="AJ345" i="4"/>
  <c r="AK345" i="4"/>
  <c r="AL345" i="4"/>
  <c r="AO345" i="4"/>
  <c r="AP345" i="4"/>
  <c r="AQ345" i="4"/>
  <c r="AR345" i="4"/>
  <c r="AS345" i="4"/>
  <c r="AV345" i="4"/>
  <c r="AW345" i="4"/>
  <c r="AX345" i="4"/>
  <c r="AY345" i="4"/>
  <c r="AZ345" i="4"/>
  <c r="BC345" i="4"/>
  <c r="BD345" i="4"/>
  <c r="BE345" i="4"/>
  <c r="BF345" i="4"/>
  <c r="BG345" i="4"/>
  <c r="BJ345" i="4"/>
  <c r="BK345" i="4"/>
  <c r="BL345" i="4"/>
  <c r="BM345" i="4"/>
  <c r="BN345" i="4"/>
  <c r="BQ345" i="4"/>
  <c r="BR345" i="4"/>
  <c r="BS345" i="4"/>
  <c r="BT345" i="4"/>
  <c r="BU345" i="4"/>
  <c r="BX345" i="4"/>
  <c r="BY345" i="4"/>
  <c r="BZ345" i="4"/>
  <c r="CA345" i="4"/>
  <c r="CB345" i="4"/>
  <c r="F346" i="4"/>
  <c r="G346" i="4"/>
  <c r="H346" i="4"/>
  <c r="I346" i="4"/>
  <c r="J346" i="4"/>
  <c r="M346" i="4"/>
  <c r="N346" i="4"/>
  <c r="O346" i="4"/>
  <c r="P346" i="4"/>
  <c r="Q346" i="4"/>
  <c r="T346" i="4"/>
  <c r="U346" i="4"/>
  <c r="V346" i="4"/>
  <c r="W346" i="4"/>
  <c r="X346" i="4"/>
  <c r="AA346" i="4"/>
  <c r="AB346" i="4"/>
  <c r="AC346" i="4"/>
  <c r="AD346" i="4"/>
  <c r="AE346" i="4"/>
  <c r="AH346" i="4"/>
  <c r="AI346" i="4"/>
  <c r="AJ346" i="4"/>
  <c r="AK346" i="4"/>
  <c r="AL346" i="4"/>
  <c r="AO346" i="4"/>
  <c r="AP346" i="4"/>
  <c r="AQ346" i="4"/>
  <c r="AR346" i="4"/>
  <c r="AS346" i="4"/>
  <c r="AV346" i="4"/>
  <c r="AW346" i="4"/>
  <c r="AX346" i="4"/>
  <c r="AY346" i="4"/>
  <c r="AZ346" i="4"/>
  <c r="BC346" i="4"/>
  <c r="BD346" i="4"/>
  <c r="BE346" i="4"/>
  <c r="BF346" i="4"/>
  <c r="BG346" i="4"/>
  <c r="BJ346" i="4"/>
  <c r="BK346" i="4"/>
  <c r="BL346" i="4"/>
  <c r="BM346" i="4"/>
  <c r="BN346" i="4"/>
  <c r="BQ346" i="4"/>
  <c r="BR346" i="4"/>
  <c r="BS346" i="4"/>
  <c r="BT346" i="4"/>
  <c r="BU346" i="4"/>
  <c r="BX346" i="4"/>
  <c r="BY346" i="4"/>
  <c r="BZ346" i="4"/>
  <c r="CA346" i="4"/>
  <c r="CB346" i="4"/>
  <c r="F347" i="4"/>
  <c r="G347" i="4"/>
  <c r="H347" i="4"/>
  <c r="I347" i="4"/>
  <c r="J347" i="4"/>
  <c r="M347" i="4"/>
  <c r="N347" i="4"/>
  <c r="O347" i="4"/>
  <c r="P347" i="4"/>
  <c r="Q347" i="4"/>
  <c r="T347" i="4"/>
  <c r="U347" i="4"/>
  <c r="V347" i="4"/>
  <c r="W347" i="4"/>
  <c r="X347" i="4"/>
  <c r="AA347" i="4"/>
  <c r="AB347" i="4"/>
  <c r="AC347" i="4"/>
  <c r="AD347" i="4"/>
  <c r="AE347" i="4"/>
  <c r="AH347" i="4"/>
  <c r="AI347" i="4"/>
  <c r="AJ347" i="4"/>
  <c r="AK347" i="4"/>
  <c r="AL347" i="4"/>
  <c r="AO347" i="4"/>
  <c r="AP347" i="4"/>
  <c r="AQ347" i="4"/>
  <c r="AR347" i="4"/>
  <c r="AS347" i="4"/>
  <c r="AV347" i="4"/>
  <c r="AW347" i="4"/>
  <c r="AX347" i="4"/>
  <c r="AY347" i="4"/>
  <c r="AZ347" i="4"/>
  <c r="BC347" i="4"/>
  <c r="BD347" i="4"/>
  <c r="BE347" i="4"/>
  <c r="BF347" i="4"/>
  <c r="BG347" i="4"/>
  <c r="BJ347" i="4"/>
  <c r="BK347" i="4"/>
  <c r="BL347" i="4"/>
  <c r="BM347" i="4"/>
  <c r="BN347" i="4"/>
  <c r="BQ347" i="4"/>
  <c r="BR347" i="4"/>
  <c r="BS347" i="4"/>
  <c r="BT347" i="4"/>
  <c r="BU347" i="4"/>
  <c r="BX347" i="4"/>
  <c r="BY347" i="4"/>
  <c r="BZ347" i="4"/>
  <c r="CA347" i="4"/>
  <c r="CB347" i="4"/>
  <c r="F348" i="4"/>
  <c r="G348" i="4"/>
  <c r="H348" i="4"/>
  <c r="I348" i="4"/>
  <c r="J348" i="4"/>
  <c r="M348" i="4"/>
  <c r="N348" i="4"/>
  <c r="O348" i="4"/>
  <c r="P348" i="4"/>
  <c r="Q348" i="4"/>
  <c r="T348" i="4"/>
  <c r="U348" i="4"/>
  <c r="V348" i="4"/>
  <c r="W348" i="4"/>
  <c r="X348" i="4"/>
  <c r="AA348" i="4"/>
  <c r="AB348" i="4"/>
  <c r="AC348" i="4"/>
  <c r="AD348" i="4"/>
  <c r="AE348" i="4"/>
  <c r="AH348" i="4"/>
  <c r="AI348" i="4"/>
  <c r="AJ348" i="4"/>
  <c r="AK348" i="4"/>
  <c r="AL348" i="4"/>
  <c r="AO348" i="4"/>
  <c r="AP348" i="4"/>
  <c r="AQ348" i="4"/>
  <c r="AR348" i="4"/>
  <c r="AS348" i="4"/>
  <c r="AV348" i="4"/>
  <c r="AW348" i="4"/>
  <c r="AX348" i="4"/>
  <c r="AY348" i="4"/>
  <c r="AZ348" i="4"/>
  <c r="BC348" i="4"/>
  <c r="BD348" i="4"/>
  <c r="BE348" i="4"/>
  <c r="BF348" i="4"/>
  <c r="BG348" i="4"/>
  <c r="BJ348" i="4"/>
  <c r="BK348" i="4"/>
  <c r="BL348" i="4"/>
  <c r="BM348" i="4"/>
  <c r="BN348" i="4"/>
  <c r="BQ348" i="4"/>
  <c r="BR348" i="4"/>
  <c r="BS348" i="4"/>
  <c r="BT348" i="4"/>
  <c r="BU348" i="4"/>
  <c r="BX348" i="4"/>
  <c r="BY348" i="4"/>
  <c r="BZ348" i="4"/>
  <c r="CA348" i="4"/>
  <c r="CB348" i="4"/>
  <c r="F349" i="4"/>
  <c r="G349" i="4"/>
  <c r="H349" i="4"/>
  <c r="I349" i="4"/>
  <c r="J349" i="4"/>
  <c r="M349" i="4"/>
  <c r="N349" i="4"/>
  <c r="O349" i="4"/>
  <c r="P349" i="4"/>
  <c r="Q349" i="4"/>
  <c r="T349" i="4"/>
  <c r="U349" i="4"/>
  <c r="V349" i="4"/>
  <c r="W349" i="4"/>
  <c r="X349" i="4"/>
  <c r="AA349" i="4"/>
  <c r="AB349" i="4"/>
  <c r="AC349" i="4"/>
  <c r="AD349" i="4"/>
  <c r="AE349" i="4"/>
  <c r="AH349" i="4"/>
  <c r="AI349" i="4"/>
  <c r="AJ349" i="4"/>
  <c r="AK349" i="4"/>
  <c r="AL349" i="4"/>
  <c r="AO349" i="4"/>
  <c r="AP349" i="4"/>
  <c r="AQ349" i="4"/>
  <c r="AR349" i="4"/>
  <c r="AS349" i="4"/>
  <c r="AV349" i="4"/>
  <c r="AW349" i="4"/>
  <c r="AX349" i="4"/>
  <c r="AY349" i="4"/>
  <c r="AZ349" i="4"/>
  <c r="BC349" i="4"/>
  <c r="BD349" i="4"/>
  <c r="BE349" i="4"/>
  <c r="BF349" i="4"/>
  <c r="BG349" i="4"/>
  <c r="BJ349" i="4"/>
  <c r="BK349" i="4"/>
  <c r="BL349" i="4"/>
  <c r="BM349" i="4"/>
  <c r="BN349" i="4"/>
  <c r="BQ349" i="4"/>
  <c r="BR349" i="4"/>
  <c r="BS349" i="4"/>
  <c r="BT349" i="4"/>
  <c r="BU349" i="4"/>
  <c r="BX349" i="4"/>
  <c r="BY349" i="4"/>
  <c r="BZ349" i="4"/>
  <c r="CA349" i="4"/>
  <c r="CB349" i="4"/>
  <c r="F350" i="4"/>
  <c r="G350" i="4"/>
  <c r="H350" i="4"/>
  <c r="I350" i="4"/>
  <c r="J350" i="4"/>
  <c r="M350" i="4"/>
  <c r="N350" i="4"/>
  <c r="O350" i="4"/>
  <c r="P350" i="4"/>
  <c r="Q350" i="4"/>
  <c r="T350" i="4"/>
  <c r="U350" i="4"/>
  <c r="V350" i="4"/>
  <c r="W350" i="4"/>
  <c r="X350" i="4"/>
  <c r="AA350" i="4"/>
  <c r="AB350" i="4"/>
  <c r="AC350" i="4"/>
  <c r="AD350" i="4"/>
  <c r="AE350" i="4"/>
  <c r="AH350" i="4"/>
  <c r="AI350" i="4"/>
  <c r="AJ350" i="4"/>
  <c r="AK350" i="4"/>
  <c r="AL350" i="4"/>
  <c r="AO350" i="4"/>
  <c r="AP350" i="4"/>
  <c r="AQ350" i="4"/>
  <c r="AR350" i="4"/>
  <c r="AS350" i="4"/>
  <c r="AV350" i="4"/>
  <c r="AW350" i="4"/>
  <c r="AX350" i="4"/>
  <c r="AY350" i="4"/>
  <c r="AZ350" i="4"/>
  <c r="BC350" i="4"/>
  <c r="BD350" i="4"/>
  <c r="BE350" i="4"/>
  <c r="BF350" i="4"/>
  <c r="BG350" i="4"/>
  <c r="BJ350" i="4"/>
  <c r="BK350" i="4"/>
  <c r="BL350" i="4"/>
  <c r="BM350" i="4"/>
  <c r="BN350" i="4"/>
  <c r="BQ350" i="4"/>
  <c r="BR350" i="4"/>
  <c r="BS350" i="4"/>
  <c r="BT350" i="4"/>
  <c r="BU350" i="4"/>
  <c r="BX350" i="4"/>
  <c r="BY350" i="4"/>
  <c r="BZ350" i="4"/>
  <c r="CA350" i="4"/>
  <c r="CB350" i="4"/>
  <c r="F351" i="4"/>
  <c r="G351" i="4"/>
  <c r="H351" i="4"/>
  <c r="I351" i="4"/>
  <c r="J351" i="4"/>
  <c r="M351" i="4"/>
  <c r="N351" i="4"/>
  <c r="O351" i="4"/>
  <c r="P351" i="4"/>
  <c r="Q351" i="4"/>
  <c r="T351" i="4"/>
  <c r="U351" i="4"/>
  <c r="V351" i="4"/>
  <c r="W351" i="4"/>
  <c r="X351" i="4"/>
  <c r="AA351" i="4"/>
  <c r="AB351" i="4"/>
  <c r="AC351" i="4"/>
  <c r="AD351" i="4"/>
  <c r="AE351" i="4"/>
  <c r="AH351" i="4"/>
  <c r="AI351" i="4"/>
  <c r="AJ351" i="4"/>
  <c r="AK351" i="4"/>
  <c r="AL351" i="4"/>
  <c r="AO351" i="4"/>
  <c r="AP351" i="4"/>
  <c r="AQ351" i="4"/>
  <c r="AR351" i="4"/>
  <c r="AS351" i="4"/>
  <c r="AV351" i="4"/>
  <c r="AW351" i="4"/>
  <c r="AX351" i="4"/>
  <c r="AY351" i="4"/>
  <c r="AZ351" i="4"/>
  <c r="BC351" i="4"/>
  <c r="BD351" i="4"/>
  <c r="BE351" i="4"/>
  <c r="BF351" i="4"/>
  <c r="BG351" i="4"/>
  <c r="BJ351" i="4"/>
  <c r="BK351" i="4"/>
  <c r="BL351" i="4"/>
  <c r="BM351" i="4"/>
  <c r="BN351" i="4"/>
  <c r="BQ351" i="4"/>
  <c r="BR351" i="4"/>
  <c r="BS351" i="4"/>
  <c r="BT351" i="4"/>
  <c r="BU351" i="4"/>
  <c r="BX351" i="4"/>
  <c r="BY351" i="4"/>
  <c r="BZ351" i="4"/>
  <c r="CA351" i="4"/>
  <c r="CB351" i="4"/>
  <c r="F352" i="4"/>
  <c r="G352" i="4"/>
  <c r="H352" i="4"/>
  <c r="I352" i="4"/>
  <c r="J352" i="4"/>
  <c r="M352" i="4"/>
  <c r="N352" i="4"/>
  <c r="O352" i="4"/>
  <c r="P352" i="4"/>
  <c r="Q352" i="4"/>
  <c r="T352" i="4"/>
  <c r="U352" i="4"/>
  <c r="V352" i="4"/>
  <c r="W352" i="4"/>
  <c r="X352" i="4"/>
  <c r="AA352" i="4"/>
  <c r="AB352" i="4"/>
  <c r="AC352" i="4"/>
  <c r="AD352" i="4"/>
  <c r="AE352" i="4"/>
  <c r="AH352" i="4"/>
  <c r="AI352" i="4"/>
  <c r="AJ352" i="4"/>
  <c r="AK352" i="4"/>
  <c r="AL352" i="4"/>
  <c r="AO352" i="4"/>
  <c r="AP352" i="4"/>
  <c r="AQ352" i="4"/>
  <c r="AR352" i="4"/>
  <c r="AS352" i="4"/>
  <c r="AV352" i="4"/>
  <c r="AW352" i="4"/>
  <c r="AX352" i="4"/>
  <c r="AY352" i="4"/>
  <c r="AZ352" i="4"/>
  <c r="BC352" i="4"/>
  <c r="BD352" i="4"/>
  <c r="BE352" i="4"/>
  <c r="BF352" i="4"/>
  <c r="BG352" i="4"/>
  <c r="BJ352" i="4"/>
  <c r="BK352" i="4"/>
  <c r="BL352" i="4"/>
  <c r="BM352" i="4"/>
  <c r="BN352" i="4"/>
  <c r="BQ352" i="4"/>
  <c r="BR352" i="4"/>
  <c r="BS352" i="4"/>
  <c r="BT352" i="4"/>
  <c r="BU352" i="4"/>
  <c r="BX352" i="4"/>
  <c r="BY352" i="4"/>
  <c r="BZ352" i="4"/>
  <c r="CA352" i="4"/>
  <c r="CB352" i="4"/>
  <c r="F353" i="4"/>
  <c r="G353" i="4"/>
  <c r="H353" i="4"/>
  <c r="I353" i="4"/>
  <c r="J353" i="4"/>
  <c r="M353" i="4"/>
  <c r="N353" i="4"/>
  <c r="O353" i="4"/>
  <c r="P353" i="4"/>
  <c r="Q353" i="4"/>
  <c r="T353" i="4"/>
  <c r="U353" i="4"/>
  <c r="V353" i="4"/>
  <c r="W353" i="4"/>
  <c r="X353" i="4"/>
  <c r="AA353" i="4"/>
  <c r="AB353" i="4"/>
  <c r="AC353" i="4"/>
  <c r="AD353" i="4"/>
  <c r="AE353" i="4"/>
  <c r="AH353" i="4"/>
  <c r="AI353" i="4"/>
  <c r="AJ353" i="4"/>
  <c r="AK353" i="4"/>
  <c r="AL353" i="4"/>
  <c r="AO353" i="4"/>
  <c r="AP353" i="4"/>
  <c r="AQ353" i="4"/>
  <c r="AR353" i="4"/>
  <c r="AS353" i="4"/>
  <c r="AV353" i="4"/>
  <c r="AW353" i="4"/>
  <c r="AX353" i="4"/>
  <c r="AY353" i="4"/>
  <c r="AZ353" i="4"/>
  <c r="BC353" i="4"/>
  <c r="BD353" i="4"/>
  <c r="BE353" i="4"/>
  <c r="BF353" i="4"/>
  <c r="BG353" i="4"/>
  <c r="BJ353" i="4"/>
  <c r="BK353" i="4"/>
  <c r="BL353" i="4"/>
  <c r="BM353" i="4"/>
  <c r="BN353" i="4"/>
  <c r="BQ353" i="4"/>
  <c r="BR353" i="4"/>
  <c r="BS353" i="4"/>
  <c r="BT353" i="4"/>
  <c r="BU353" i="4"/>
  <c r="BX353" i="4"/>
  <c r="BY353" i="4"/>
  <c r="BZ353" i="4"/>
  <c r="CA353" i="4"/>
  <c r="CB353" i="4"/>
  <c r="F354" i="4"/>
  <c r="G354" i="4"/>
  <c r="H354" i="4"/>
  <c r="I354" i="4"/>
  <c r="J354" i="4"/>
  <c r="M354" i="4"/>
  <c r="N354" i="4"/>
  <c r="O354" i="4"/>
  <c r="P354" i="4"/>
  <c r="Q354" i="4"/>
  <c r="T354" i="4"/>
  <c r="U354" i="4"/>
  <c r="V354" i="4"/>
  <c r="W354" i="4"/>
  <c r="X354" i="4"/>
  <c r="AA354" i="4"/>
  <c r="AB354" i="4"/>
  <c r="AC354" i="4"/>
  <c r="AD354" i="4"/>
  <c r="AE354" i="4"/>
  <c r="AH354" i="4"/>
  <c r="AI354" i="4"/>
  <c r="AJ354" i="4"/>
  <c r="AK354" i="4"/>
  <c r="AL354" i="4"/>
  <c r="AO354" i="4"/>
  <c r="AP354" i="4"/>
  <c r="AQ354" i="4"/>
  <c r="AR354" i="4"/>
  <c r="AS354" i="4"/>
  <c r="AV354" i="4"/>
  <c r="AW354" i="4"/>
  <c r="AX354" i="4"/>
  <c r="AY354" i="4"/>
  <c r="AZ354" i="4"/>
  <c r="BC354" i="4"/>
  <c r="BD354" i="4"/>
  <c r="BE354" i="4"/>
  <c r="BF354" i="4"/>
  <c r="BG354" i="4"/>
  <c r="BJ354" i="4"/>
  <c r="BK354" i="4"/>
  <c r="BL354" i="4"/>
  <c r="BM354" i="4"/>
  <c r="BN354" i="4"/>
  <c r="BQ354" i="4"/>
  <c r="BR354" i="4"/>
  <c r="BS354" i="4"/>
  <c r="BT354" i="4"/>
  <c r="BU354" i="4"/>
  <c r="BX354" i="4"/>
  <c r="BY354" i="4"/>
  <c r="BZ354" i="4"/>
  <c r="CA354" i="4"/>
  <c r="CB354" i="4"/>
  <c r="F355" i="4"/>
  <c r="G355" i="4"/>
  <c r="H355" i="4"/>
  <c r="I355" i="4"/>
  <c r="J355" i="4"/>
  <c r="M355" i="4"/>
  <c r="N355" i="4"/>
  <c r="O355" i="4"/>
  <c r="P355" i="4"/>
  <c r="Q355" i="4"/>
  <c r="T355" i="4"/>
  <c r="U355" i="4"/>
  <c r="V355" i="4"/>
  <c r="W355" i="4"/>
  <c r="X355" i="4"/>
  <c r="AA355" i="4"/>
  <c r="AB355" i="4"/>
  <c r="AC355" i="4"/>
  <c r="AD355" i="4"/>
  <c r="AE355" i="4"/>
  <c r="AH355" i="4"/>
  <c r="AI355" i="4"/>
  <c r="AJ355" i="4"/>
  <c r="AK355" i="4"/>
  <c r="AL355" i="4"/>
  <c r="AO355" i="4"/>
  <c r="AP355" i="4"/>
  <c r="AQ355" i="4"/>
  <c r="AR355" i="4"/>
  <c r="AS355" i="4"/>
  <c r="AV355" i="4"/>
  <c r="AW355" i="4"/>
  <c r="AX355" i="4"/>
  <c r="AY355" i="4"/>
  <c r="AZ355" i="4"/>
  <c r="BC355" i="4"/>
  <c r="BD355" i="4"/>
  <c r="BE355" i="4"/>
  <c r="BF355" i="4"/>
  <c r="BG355" i="4"/>
  <c r="BJ355" i="4"/>
  <c r="BK355" i="4"/>
  <c r="BL355" i="4"/>
  <c r="BM355" i="4"/>
  <c r="BN355" i="4"/>
  <c r="BQ355" i="4"/>
  <c r="BR355" i="4"/>
  <c r="BS355" i="4"/>
  <c r="BT355" i="4"/>
  <c r="BU355" i="4"/>
  <c r="BX355" i="4"/>
  <c r="BY355" i="4"/>
  <c r="BZ355" i="4"/>
  <c r="CA355" i="4"/>
  <c r="CB355" i="4"/>
  <c r="F357" i="4"/>
  <c r="G357" i="4"/>
  <c r="H357" i="4"/>
  <c r="I357" i="4"/>
  <c r="J357" i="4"/>
  <c r="M357" i="4"/>
  <c r="N357" i="4"/>
  <c r="O357" i="4"/>
  <c r="P357" i="4"/>
  <c r="Q357" i="4"/>
  <c r="T357" i="4"/>
  <c r="U357" i="4"/>
  <c r="V357" i="4"/>
  <c r="W357" i="4"/>
  <c r="X357" i="4"/>
  <c r="AA357" i="4"/>
  <c r="AB357" i="4"/>
  <c r="AC357" i="4"/>
  <c r="AD357" i="4"/>
  <c r="AE357" i="4"/>
  <c r="AH357" i="4"/>
  <c r="AI357" i="4"/>
  <c r="AJ357" i="4"/>
  <c r="AK357" i="4"/>
  <c r="AL357" i="4"/>
  <c r="AO357" i="4"/>
  <c r="AP357" i="4"/>
  <c r="AQ357" i="4"/>
  <c r="AR357" i="4"/>
  <c r="AS357" i="4"/>
  <c r="AV357" i="4"/>
  <c r="AW357" i="4"/>
  <c r="AX357" i="4"/>
  <c r="AY357" i="4"/>
  <c r="AZ357" i="4"/>
  <c r="BC357" i="4"/>
  <c r="BD357" i="4"/>
  <c r="BE357" i="4"/>
  <c r="BF357" i="4"/>
  <c r="BG357" i="4"/>
  <c r="BJ357" i="4"/>
  <c r="BK357" i="4"/>
  <c r="BL357" i="4"/>
  <c r="BM357" i="4"/>
  <c r="BN357" i="4"/>
  <c r="BQ357" i="4"/>
  <c r="BR357" i="4"/>
  <c r="BS357" i="4"/>
  <c r="BT357" i="4"/>
  <c r="BU357" i="4"/>
  <c r="BX357" i="4"/>
  <c r="BY357" i="4"/>
  <c r="BZ357" i="4"/>
  <c r="CA357" i="4"/>
  <c r="CB357" i="4"/>
  <c r="F358" i="4"/>
  <c r="G358" i="4"/>
  <c r="H358" i="4"/>
  <c r="I358" i="4"/>
  <c r="J358" i="4"/>
  <c r="M358" i="4"/>
  <c r="N358" i="4"/>
  <c r="O358" i="4"/>
  <c r="P358" i="4"/>
  <c r="Q358" i="4"/>
  <c r="T358" i="4"/>
  <c r="U358" i="4"/>
  <c r="V358" i="4"/>
  <c r="W358" i="4"/>
  <c r="X358" i="4"/>
  <c r="AA358" i="4"/>
  <c r="AB358" i="4"/>
  <c r="AC358" i="4"/>
  <c r="AD358" i="4"/>
  <c r="AE358" i="4"/>
  <c r="AH358" i="4"/>
  <c r="AI358" i="4"/>
  <c r="AJ358" i="4"/>
  <c r="AK358" i="4"/>
  <c r="AL358" i="4"/>
  <c r="AO358" i="4"/>
  <c r="AP358" i="4"/>
  <c r="AQ358" i="4"/>
  <c r="AR358" i="4"/>
  <c r="AS358" i="4"/>
  <c r="AV358" i="4"/>
  <c r="AW358" i="4"/>
  <c r="AX358" i="4"/>
  <c r="AY358" i="4"/>
  <c r="AZ358" i="4"/>
  <c r="BC358" i="4"/>
  <c r="BD358" i="4"/>
  <c r="BE358" i="4"/>
  <c r="BF358" i="4"/>
  <c r="BG358" i="4"/>
  <c r="BJ358" i="4"/>
  <c r="BK358" i="4"/>
  <c r="BL358" i="4"/>
  <c r="BM358" i="4"/>
  <c r="BN358" i="4"/>
  <c r="BQ358" i="4"/>
  <c r="BR358" i="4"/>
  <c r="BS358" i="4"/>
  <c r="BT358" i="4"/>
  <c r="BU358" i="4"/>
  <c r="BX358" i="4"/>
  <c r="BY358" i="4"/>
  <c r="BZ358" i="4"/>
  <c r="CA358" i="4"/>
  <c r="CB358" i="4"/>
  <c r="F359" i="4"/>
  <c r="G359" i="4"/>
  <c r="H359" i="4"/>
  <c r="I359" i="4"/>
  <c r="J359" i="4"/>
  <c r="M359" i="4"/>
  <c r="N359" i="4"/>
  <c r="O359" i="4"/>
  <c r="P359" i="4"/>
  <c r="Q359" i="4"/>
  <c r="T359" i="4"/>
  <c r="U359" i="4"/>
  <c r="V359" i="4"/>
  <c r="W359" i="4"/>
  <c r="X359" i="4"/>
  <c r="AA359" i="4"/>
  <c r="AB359" i="4"/>
  <c r="AC359" i="4"/>
  <c r="AD359" i="4"/>
  <c r="AE359" i="4"/>
  <c r="AH359" i="4"/>
  <c r="AI359" i="4"/>
  <c r="AJ359" i="4"/>
  <c r="AK359" i="4"/>
  <c r="AL359" i="4"/>
  <c r="AO359" i="4"/>
  <c r="AP359" i="4"/>
  <c r="AQ359" i="4"/>
  <c r="AR359" i="4"/>
  <c r="AS359" i="4"/>
  <c r="AV359" i="4"/>
  <c r="AW359" i="4"/>
  <c r="AX359" i="4"/>
  <c r="AY359" i="4"/>
  <c r="AZ359" i="4"/>
  <c r="BC359" i="4"/>
  <c r="BD359" i="4"/>
  <c r="BE359" i="4"/>
  <c r="BF359" i="4"/>
  <c r="BG359" i="4"/>
  <c r="BJ359" i="4"/>
  <c r="BK359" i="4"/>
  <c r="BL359" i="4"/>
  <c r="BM359" i="4"/>
  <c r="BN359" i="4"/>
  <c r="BQ359" i="4"/>
  <c r="BR359" i="4"/>
  <c r="BS359" i="4"/>
  <c r="BT359" i="4"/>
  <c r="BU359" i="4"/>
  <c r="BX359" i="4"/>
  <c r="BY359" i="4"/>
  <c r="BZ359" i="4"/>
  <c r="CA359" i="4"/>
  <c r="CB359" i="4"/>
  <c r="F360" i="4"/>
  <c r="G360" i="4"/>
  <c r="H360" i="4"/>
  <c r="I360" i="4"/>
  <c r="J360" i="4"/>
  <c r="M360" i="4"/>
  <c r="N360" i="4"/>
  <c r="O360" i="4"/>
  <c r="P360" i="4"/>
  <c r="Q360" i="4"/>
  <c r="T360" i="4"/>
  <c r="U360" i="4"/>
  <c r="V360" i="4"/>
  <c r="W360" i="4"/>
  <c r="X360" i="4"/>
  <c r="AA360" i="4"/>
  <c r="AB360" i="4"/>
  <c r="AC360" i="4"/>
  <c r="AD360" i="4"/>
  <c r="AE360" i="4"/>
  <c r="AH360" i="4"/>
  <c r="AI360" i="4"/>
  <c r="AJ360" i="4"/>
  <c r="AK360" i="4"/>
  <c r="AL360" i="4"/>
  <c r="AO360" i="4"/>
  <c r="AP360" i="4"/>
  <c r="AQ360" i="4"/>
  <c r="AR360" i="4"/>
  <c r="AS360" i="4"/>
  <c r="AV360" i="4"/>
  <c r="AW360" i="4"/>
  <c r="AX360" i="4"/>
  <c r="AY360" i="4"/>
  <c r="AZ360" i="4"/>
  <c r="BC360" i="4"/>
  <c r="BD360" i="4"/>
  <c r="BE360" i="4"/>
  <c r="BF360" i="4"/>
  <c r="BG360" i="4"/>
  <c r="BJ360" i="4"/>
  <c r="BK360" i="4"/>
  <c r="BL360" i="4"/>
  <c r="BM360" i="4"/>
  <c r="BN360" i="4"/>
  <c r="BQ360" i="4"/>
  <c r="BR360" i="4"/>
  <c r="BS360" i="4"/>
  <c r="BT360" i="4"/>
  <c r="BU360" i="4"/>
  <c r="BX360" i="4"/>
  <c r="BY360" i="4"/>
  <c r="BZ360" i="4"/>
  <c r="CA360" i="4"/>
  <c r="CB360" i="4"/>
  <c r="F361" i="4"/>
  <c r="G361" i="4"/>
  <c r="H361" i="4"/>
  <c r="I361" i="4"/>
  <c r="J361" i="4"/>
  <c r="M361" i="4"/>
  <c r="N361" i="4"/>
  <c r="O361" i="4"/>
  <c r="P361" i="4"/>
  <c r="Q361" i="4"/>
  <c r="T361" i="4"/>
  <c r="U361" i="4"/>
  <c r="V361" i="4"/>
  <c r="W361" i="4"/>
  <c r="X361" i="4"/>
  <c r="AA361" i="4"/>
  <c r="AB361" i="4"/>
  <c r="AC361" i="4"/>
  <c r="AD361" i="4"/>
  <c r="AE361" i="4"/>
  <c r="AH361" i="4"/>
  <c r="AI361" i="4"/>
  <c r="AJ361" i="4"/>
  <c r="AK361" i="4"/>
  <c r="AL361" i="4"/>
  <c r="AO361" i="4"/>
  <c r="AP361" i="4"/>
  <c r="AQ361" i="4"/>
  <c r="AR361" i="4"/>
  <c r="AS361" i="4"/>
  <c r="AV361" i="4"/>
  <c r="AW361" i="4"/>
  <c r="AX361" i="4"/>
  <c r="AY361" i="4"/>
  <c r="AZ361" i="4"/>
  <c r="BC361" i="4"/>
  <c r="BD361" i="4"/>
  <c r="BE361" i="4"/>
  <c r="BF361" i="4"/>
  <c r="BG361" i="4"/>
  <c r="BJ361" i="4"/>
  <c r="BK361" i="4"/>
  <c r="BL361" i="4"/>
  <c r="BM361" i="4"/>
  <c r="BN361" i="4"/>
  <c r="BQ361" i="4"/>
  <c r="BR361" i="4"/>
  <c r="BS361" i="4"/>
  <c r="BT361" i="4"/>
  <c r="BU361" i="4"/>
  <c r="BX361" i="4"/>
  <c r="BY361" i="4"/>
  <c r="BZ361" i="4"/>
  <c r="CA361" i="4"/>
  <c r="CB361" i="4"/>
  <c r="F362" i="4"/>
  <c r="G362" i="4"/>
  <c r="H362" i="4"/>
  <c r="I362" i="4"/>
  <c r="J362" i="4"/>
  <c r="M362" i="4"/>
  <c r="N362" i="4"/>
  <c r="O362" i="4"/>
  <c r="P362" i="4"/>
  <c r="Q362" i="4"/>
  <c r="T362" i="4"/>
  <c r="U362" i="4"/>
  <c r="V362" i="4"/>
  <c r="W362" i="4"/>
  <c r="X362" i="4"/>
  <c r="AA362" i="4"/>
  <c r="AB362" i="4"/>
  <c r="AC362" i="4"/>
  <c r="AD362" i="4"/>
  <c r="AE362" i="4"/>
  <c r="AH362" i="4"/>
  <c r="AI362" i="4"/>
  <c r="AJ362" i="4"/>
  <c r="AK362" i="4"/>
  <c r="AL362" i="4"/>
  <c r="AO362" i="4"/>
  <c r="AP362" i="4"/>
  <c r="AQ362" i="4"/>
  <c r="AR362" i="4"/>
  <c r="AS362" i="4"/>
  <c r="AV362" i="4"/>
  <c r="AW362" i="4"/>
  <c r="AX362" i="4"/>
  <c r="AY362" i="4"/>
  <c r="AZ362" i="4"/>
  <c r="BC362" i="4"/>
  <c r="BD362" i="4"/>
  <c r="BE362" i="4"/>
  <c r="BF362" i="4"/>
  <c r="BG362" i="4"/>
  <c r="BJ362" i="4"/>
  <c r="BK362" i="4"/>
  <c r="BL362" i="4"/>
  <c r="BM362" i="4"/>
  <c r="BN362" i="4"/>
  <c r="BQ362" i="4"/>
  <c r="BR362" i="4"/>
  <c r="BS362" i="4"/>
  <c r="BT362" i="4"/>
  <c r="BU362" i="4"/>
  <c r="BX362" i="4"/>
  <c r="BY362" i="4"/>
  <c r="BZ362" i="4"/>
  <c r="CA362" i="4"/>
  <c r="CB362" i="4"/>
  <c r="F363" i="4"/>
  <c r="G363" i="4"/>
  <c r="H363" i="4"/>
  <c r="I363" i="4"/>
  <c r="J363" i="4"/>
  <c r="M363" i="4"/>
  <c r="N363" i="4"/>
  <c r="O363" i="4"/>
  <c r="P363" i="4"/>
  <c r="Q363" i="4"/>
  <c r="T363" i="4"/>
  <c r="U363" i="4"/>
  <c r="V363" i="4"/>
  <c r="W363" i="4"/>
  <c r="X363" i="4"/>
  <c r="AA363" i="4"/>
  <c r="AB363" i="4"/>
  <c r="AC363" i="4"/>
  <c r="AD363" i="4"/>
  <c r="AE363" i="4"/>
  <c r="AH363" i="4"/>
  <c r="AI363" i="4"/>
  <c r="AJ363" i="4"/>
  <c r="AK363" i="4"/>
  <c r="AL363" i="4"/>
  <c r="AO363" i="4"/>
  <c r="AP363" i="4"/>
  <c r="AQ363" i="4"/>
  <c r="AR363" i="4"/>
  <c r="AS363" i="4"/>
  <c r="AV363" i="4"/>
  <c r="AW363" i="4"/>
  <c r="AX363" i="4"/>
  <c r="AY363" i="4"/>
  <c r="AZ363" i="4"/>
  <c r="BC363" i="4"/>
  <c r="BD363" i="4"/>
  <c r="BE363" i="4"/>
  <c r="BF363" i="4"/>
  <c r="BG363" i="4"/>
  <c r="BJ363" i="4"/>
  <c r="BK363" i="4"/>
  <c r="BL363" i="4"/>
  <c r="BM363" i="4"/>
  <c r="BN363" i="4"/>
  <c r="BQ363" i="4"/>
  <c r="BR363" i="4"/>
  <c r="BS363" i="4"/>
  <c r="BT363" i="4"/>
  <c r="BU363" i="4"/>
  <c r="BX363" i="4"/>
  <c r="BY363" i="4"/>
  <c r="BZ363" i="4"/>
  <c r="CA363" i="4"/>
  <c r="CB363" i="4"/>
  <c r="F364" i="4"/>
  <c r="G364" i="4"/>
  <c r="H364" i="4"/>
  <c r="I364" i="4"/>
  <c r="J364" i="4"/>
  <c r="M364" i="4"/>
  <c r="N364" i="4"/>
  <c r="O364" i="4"/>
  <c r="P364" i="4"/>
  <c r="Q364" i="4"/>
  <c r="T364" i="4"/>
  <c r="U364" i="4"/>
  <c r="V364" i="4"/>
  <c r="W364" i="4"/>
  <c r="X364" i="4"/>
  <c r="AA364" i="4"/>
  <c r="AB364" i="4"/>
  <c r="AC364" i="4"/>
  <c r="AD364" i="4"/>
  <c r="AE364" i="4"/>
  <c r="AH364" i="4"/>
  <c r="AI364" i="4"/>
  <c r="AJ364" i="4"/>
  <c r="AK364" i="4"/>
  <c r="AL364" i="4"/>
  <c r="AO364" i="4"/>
  <c r="AP364" i="4"/>
  <c r="AQ364" i="4"/>
  <c r="AR364" i="4"/>
  <c r="AS364" i="4"/>
  <c r="AV364" i="4"/>
  <c r="AW364" i="4"/>
  <c r="AX364" i="4"/>
  <c r="AY364" i="4"/>
  <c r="AZ364" i="4"/>
  <c r="BC364" i="4"/>
  <c r="BD364" i="4"/>
  <c r="BE364" i="4"/>
  <c r="BF364" i="4"/>
  <c r="BG364" i="4"/>
  <c r="BJ364" i="4"/>
  <c r="BK364" i="4"/>
  <c r="BL364" i="4"/>
  <c r="BM364" i="4"/>
  <c r="BN364" i="4"/>
  <c r="BQ364" i="4"/>
  <c r="BR364" i="4"/>
  <c r="BS364" i="4"/>
  <c r="BT364" i="4"/>
  <c r="BU364" i="4"/>
  <c r="BX364" i="4"/>
  <c r="BY364" i="4"/>
  <c r="BZ364" i="4"/>
  <c r="CA364" i="4"/>
  <c r="CB364" i="4"/>
  <c r="F365" i="4"/>
  <c r="G365" i="4"/>
  <c r="H365" i="4"/>
  <c r="I365" i="4"/>
  <c r="J365" i="4"/>
  <c r="M365" i="4"/>
  <c r="N365" i="4"/>
  <c r="O365" i="4"/>
  <c r="P365" i="4"/>
  <c r="Q365" i="4"/>
  <c r="T365" i="4"/>
  <c r="U365" i="4"/>
  <c r="V365" i="4"/>
  <c r="W365" i="4"/>
  <c r="X365" i="4"/>
  <c r="AA365" i="4"/>
  <c r="AB365" i="4"/>
  <c r="AC365" i="4"/>
  <c r="AD365" i="4"/>
  <c r="AE365" i="4"/>
  <c r="AH365" i="4"/>
  <c r="AI365" i="4"/>
  <c r="AJ365" i="4"/>
  <c r="AK365" i="4"/>
  <c r="AL365" i="4"/>
  <c r="AO365" i="4"/>
  <c r="AP365" i="4"/>
  <c r="AQ365" i="4"/>
  <c r="AR365" i="4"/>
  <c r="AS365" i="4"/>
  <c r="AV365" i="4"/>
  <c r="AW365" i="4"/>
  <c r="AX365" i="4"/>
  <c r="AY365" i="4"/>
  <c r="AZ365" i="4"/>
  <c r="BC365" i="4"/>
  <c r="BD365" i="4"/>
  <c r="BE365" i="4"/>
  <c r="BF365" i="4"/>
  <c r="BG365" i="4"/>
  <c r="BJ365" i="4"/>
  <c r="BK365" i="4"/>
  <c r="BL365" i="4"/>
  <c r="BM365" i="4"/>
  <c r="BN365" i="4"/>
  <c r="BQ365" i="4"/>
  <c r="BR365" i="4"/>
  <c r="BS365" i="4"/>
  <c r="BT365" i="4"/>
  <c r="BU365" i="4"/>
  <c r="BX365" i="4"/>
  <c r="BY365" i="4"/>
  <c r="BZ365" i="4"/>
  <c r="CA365" i="4"/>
  <c r="CB365" i="4"/>
  <c r="F366" i="4"/>
  <c r="G366" i="4"/>
  <c r="H366" i="4"/>
  <c r="I366" i="4"/>
  <c r="J366" i="4"/>
  <c r="M366" i="4"/>
  <c r="N366" i="4"/>
  <c r="O366" i="4"/>
  <c r="P366" i="4"/>
  <c r="Q366" i="4"/>
  <c r="T366" i="4"/>
  <c r="U366" i="4"/>
  <c r="V366" i="4"/>
  <c r="W366" i="4"/>
  <c r="X366" i="4"/>
  <c r="AA366" i="4"/>
  <c r="AB366" i="4"/>
  <c r="AC366" i="4"/>
  <c r="AD366" i="4"/>
  <c r="AE366" i="4"/>
  <c r="AH366" i="4"/>
  <c r="AI366" i="4"/>
  <c r="AJ366" i="4"/>
  <c r="AK366" i="4"/>
  <c r="AL366" i="4"/>
  <c r="AO366" i="4"/>
  <c r="AP366" i="4"/>
  <c r="AQ366" i="4"/>
  <c r="AR366" i="4"/>
  <c r="AS366" i="4"/>
  <c r="AV366" i="4"/>
  <c r="AW366" i="4"/>
  <c r="AX366" i="4"/>
  <c r="AY366" i="4"/>
  <c r="AZ366" i="4"/>
  <c r="BC366" i="4"/>
  <c r="BD366" i="4"/>
  <c r="BE366" i="4"/>
  <c r="BF366" i="4"/>
  <c r="BG366" i="4"/>
  <c r="BJ366" i="4"/>
  <c r="BK366" i="4"/>
  <c r="BL366" i="4"/>
  <c r="BM366" i="4"/>
  <c r="BN366" i="4"/>
  <c r="BQ366" i="4"/>
  <c r="BR366" i="4"/>
  <c r="BS366" i="4"/>
  <c r="BT366" i="4"/>
  <c r="BU366" i="4"/>
  <c r="BX366" i="4"/>
  <c r="BY366" i="4"/>
  <c r="BZ366" i="4"/>
  <c r="CA366" i="4"/>
  <c r="CB366" i="4"/>
  <c r="F367" i="4"/>
  <c r="G367" i="4"/>
  <c r="H367" i="4"/>
  <c r="I367" i="4"/>
  <c r="J367" i="4"/>
  <c r="M367" i="4"/>
  <c r="N367" i="4"/>
  <c r="O367" i="4"/>
  <c r="P367" i="4"/>
  <c r="Q367" i="4"/>
  <c r="T367" i="4"/>
  <c r="U367" i="4"/>
  <c r="V367" i="4"/>
  <c r="W367" i="4"/>
  <c r="X367" i="4"/>
  <c r="AA367" i="4"/>
  <c r="AB367" i="4"/>
  <c r="AC367" i="4"/>
  <c r="AD367" i="4"/>
  <c r="AE367" i="4"/>
  <c r="AH367" i="4"/>
  <c r="AI367" i="4"/>
  <c r="AJ367" i="4"/>
  <c r="AK367" i="4"/>
  <c r="AL367" i="4"/>
  <c r="AO367" i="4"/>
  <c r="AP367" i="4"/>
  <c r="AQ367" i="4"/>
  <c r="AR367" i="4"/>
  <c r="AS367" i="4"/>
  <c r="AV367" i="4"/>
  <c r="AW367" i="4"/>
  <c r="AX367" i="4"/>
  <c r="AY367" i="4"/>
  <c r="AZ367" i="4"/>
  <c r="BC367" i="4"/>
  <c r="BD367" i="4"/>
  <c r="BE367" i="4"/>
  <c r="BF367" i="4"/>
  <c r="BG367" i="4"/>
  <c r="BJ367" i="4"/>
  <c r="BK367" i="4"/>
  <c r="BL367" i="4"/>
  <c r="BM367" i="4"/>
  <c r="BN367" i="4"/>
  <c r="BQ367" i="4"/>
  <c r="BR367" i="4"/>
  <c r="BS367" i="4"/>
  <c r="BT367" i="4"/>
  <c r="BU367" i="4"/>
  <c r="BX367" i="4"/>
  <c r="BY367" i="4"/>
  <c r="BZ367" i="4"/>
  <c r="CA367" i="4"/>
  <c r="CB367" i="4"/>
  <c r="F368" i="4"/>
  <c r="G368" i="4"/>
  <c r="H368" i="4"/>
  <c r="I368" i="4"/>
  <c r="J368" i="4"/>
  <c r="M368" i="4"/>
  <c r="N368" i="4"/>
  <c r="O368" i="4"/>
  <c r="P368" i="4"/>
  <c r="Q368" i="4"/>
  <c r="T368" i="4"/>
  <c r="U368" i="4"/>
  <c r="V368" i="4"/>
  <c r="W368" i="4"/>
  <c r="X368" i="4"/>
  <c r="AA368" i="4"/>
  <c r="AB368" i="4"/>
  <c r="AC368" i="4"/>
  <c r="AD368" i="4"/>
  <c r="AE368" i="4"/>
  <c r="AH368" i="4"/>
  <c r="AI368" i="4"/>
  <c r="AJ368" i="4"/>
  <c r="AK368" i="4"/>
  <c r="AL368" i="4"/>
  <c r="AO368" i="4"/>
  <c r="AP368" i="4"/>
  <c r="AQ368" i="4"/>
  <c r="AR368" i="4"/>
  <c r="AS368" i="4"/>
  <c r="AV368" i="4"/>
  <c r="AW368" i="4"/>
  <c r="AX368" i="4"/>
  <c r="AY368" i="4"/>
  <c r="AZ368" i="4"/>
  <c r="BC368" i="4"/>
  <c r="BD368" i="4"/>
  <c r="BE368" i="4"/>
  <c r="BF368" i="4"/>
  <c r="BG368" i="4"/>
  <c r="BJ368" i="4"/>
  <c r="BK368" i="4"/>
  <c r="BL368" i="4"/>
  <c r="BM368" i="4"/>
  <c r="BN368" i="4"/>
  <c r="BQ368" i="4"/>
  <c r="BR368" i="4"/>
  <c r="BS368" i="4"/>
  <c r="BT368" i="4"/>
  <c r="BU368" i="4"/>
  <c r="BX368" i="4"/>
  <c r="BY368" i="4"/>
  <c r="BZ368" i="4"/>
  <c r="CA368" i="4"/>
  <c r="CB368" i="4"/>
  <c r="F369" i="4"/>
  <c r="G369" i="4"/>
  <c r="H369" i="4"/>
  <c r="I369" i="4"/>
  <c r="J369" i="4"/>
  <c r="M369" i="4"/>
  <c r="N369" i="4"/>
  <c r="O369" i="4"/>
  <c r="P369" i="4"/>
  <c r="Q369" i="4"/>
  <c r="T369" i="4"/>
  <c r="U369" i="4"/>
  <c r="V369" i="4"/>
  <c r="W369" i="4"/>
  <c r="X369" i="4"/>
  <c r="AA369" i="4"/>
  <c r="AB369" i="4"/>
  <c r="AC369" i="4"/>
  <c r="AD369" i="4"/>
  <c r="AE369" i="4"/>
  <c r="AH369" i="4"/>
  <c r="AI369" i="4"/>
  <c r="AJ369" i="4"/>
  <c r="AK369" i="4"/>
  <c r="AL369" i="4"/>
  <c r="AO369" i="4"/>
  <c r="AP369" i="4"/>
  <c r="AQ369" i="4"/>
  <c r="AR369" i="4"/>
  <c r="AS369" i="4"/>
  <c r="AV369" i="4"/>
  <c r="AW369" i="4"/>
  <c r="AX369" i="4"/>
  <c r="AY369" i="4"/>
  <c r="AZ369" i="4"/>
  <c r="BC369" i="4"/>
  <c r="BD369" i="4"/>
  <c r="BE369" i="4"/>
  <c r="BF369" i="4"/>
  <c r="BG369" i="4"/>
  <c r="BJ369" i="4"/>
  <c r="BK369" i="4"/>
  <c r="BL369" i="4"/>
  <c r="BM369" i="4"/>
  <c r="BN369" i="4"/>
  <c r="BQ369" i="4"/>
  <c r="BR369" i="4"/>
  <c r="BS369" i="4"/>
  <c r="BT369" i="4"/>
  <c r="BU369" i="4"/>
  <c r="BX369" i="4"/>
  <c r="BY369" i="4"/>
  <c r="BZ369" i="4"/>
  <c r="CA369" i="4"/>
  <c r="CB369" i="4"/>
  <c r="F370" i="4"/>
  <c r="G370" i="4"/>
  <c r="H370" i="4"/>
  <c r="I370" i="4"/>
  <c r="J370" i="4"/>
  <c r="M370" i="4"/>
  <c r="N370" i="4"/>
  <c r="O370" i="4"/>
  <c r="P370" i="4"/>
  <c r="Q370" i="4"/>
  <c r="T370" i="4"/>
  <c r="U370" i="4"/>
  <c r="V370" i="4"/>
  <c r="W370" i="4"/>
  <c r="X370" i="4"/>
  <c r="AA370" i="4"/>
  <c r="AB370" i="4"/>
  <c r="AC370" i="4"/>
  <c r="AD370" i="4"/>
  <c r="AE370" i="4"/>
  <c r="AH370" i="4"/>
  <c r="AI370" i="4"/>
  <c r="AJ370" i="4"/>
  <c r="AK370" i="4"/>
  <c r="AL370" i="4"/>
  <c r="AO370" i="4"/>
  <c r="AP370" i="4"/>
  <c r="AQ370" i="4"/>
  <c r="AR370" i="4"/>
  <c r="AS370" i="4"/>
  <c r="AV370" i="4"/>
  <c r="AW370" i="4"/>
  <c r="AX370" i="4"/>
  <c r="AY370" i="4"/>
  <c r="AZ370" i="4"/>
  <c r="BC370" i="4"/>
  <c r="BD370" i="4"/>
  <c r="BE370" i="4"/>
  <c r="BF370" i="4"/>
  <c r="BG370" i="4"/>
  <c r="BJ370" i="4"/>
  <c r="BK370" i="4"/>
  <c r="BL370" i="4"/>
  <c r="BM370" i="4"/>
  <c r="BN370" i="4"/>
  <c r="BQ370" i="4"/>
  <c r="BR370" i="4"/>
  <c r="BS370" i="4"/>
  <c r="BT370" i="4"/>
  <c r="BU370" i="4"/>
  <c r="BX370" i="4"/>
  <c r="BY370" i="4"/>
  <c r="BZ370" i="4"/>
  <c r="CA370" i="4"/>
  <c r="CB370" i="4"/>
  <c r="F372" i="4"/>
  <c r="G372" i="4"/>
  <c r="H372" i="4"/>
  <c r="I372" i="4"/>
  <c r="J372" i="4"/>
  <c r="M372" i="4"/>
  <c r="N372" i="4"/>
  <c r="O372" i="4"/>
  <c r="P372" i="4"/>
  <c r="Q372" i="4"/>
  <c r="T372" i="4"/>
  <c r="U372" i="4"/>
  <c r="V372" i="4"/>
  <c r="W372" i="4"/>
  <c r="X372" i="4"/>
  <c r="AA372" i="4"/>
  <c r="AB372" i="4"/>
  <c r="AC372" i="4"/>
  <c r="AD372" i="4"/>
  <c r="AE372" i="4"/>
  <c r="AH372" i="4"/>
  <c r="AI372" i="4"/>
  <c r="AJ372" i="4"/>
  <c r="AK372" i="4"/>
  <c r="AL372" i="4"/>
  <c r="AO372" i="4"/>
  <c r="AP372" i="4"/>
  <c r="AQ372" i="4"/>
  <c r="AR372" i="4"/>
  <c r="AS372" i="4"/>
  <c r="AV372" i="4"/>
  <c r="AW372" i="4"/>
  <c r="AX372" i="4"/>
  <c r="AY372" i="4"/>
  <c r="AZ372" i="4"/>
  <c r="BC372" i="4"/>
  <c r="BD372" i="4"/>
  <c r="BE372" i="4"/>
  <c r="BF372" i="4"/>
  <c r="BG372" i="4"/>
  <c r="BJ372" i="4"/>
  <c r="BK372" i="4"/>
  <c r="BL372" i="4"/>
  <c r="BM372" i="4"/>
  <c r="BN372" i="4"/>
  <c r="BQ372" i="4"/>
  <c r="BR372" i="4"/>
  <c r="BS372" i="4"/>
  <c r="BT372" i="4"/>
  <c r="BU372" i="4"/>
  <c r="BX372" i="4"/>
  <c r="BY372" i="4"/>
  <c r="BZ372" i="4"/>
  <c r="CA372" i="4"/>
  <c r="CB372" i="4"/>
  <c r="F373" i="4"/>
  <c r="G373" i="4"/>
  <c r="H373" i="4"/>
  <c r="I373" i="4"/>
  <c r="J373" i="4"/>
  <c r="M373" i="4"/>
  <c r="N373" i="4"/>
  <c r="O373" i="4"/>
  <c r="P373" i="4"/>
  <c r="Q373" i="4"/>
  <c r="T373" i="4"/>
  <c r="U373" i="4"/>
  <c r="V373" i="4"/>
  <c r="W373" i="4"/>
  <c r="X373" i="4"/>
  <c r="AA373" i="4"/>
  <c r="AB373" i="4"/>
  <c r="AC373" i="4"/>
  <c r="AD373" i="4"/>
  <c r="AE373" i="4"/>
  <c r="AH373" i="4"/>
  <c r="AI373" i="4"/>
  <c r="AJ373" i="4"/>
  <c r="AK373" i="4"/>
  <c r="AL373" i="4"/>
  <c r="AO373" i="4"/>
  <c r="AP373" i="4"/>
  <c r="AQ373" i="4"/>
  <c r="AR373" i="4"/>
  <c r="AS373" i="4"/>
  <c r="AV373" i="4"/>
  <c r="AW373" i="4"/>
  <c r="AX373" i="4"/>
  <c r="AY373" i="4"/>
  <c r="AZ373" i="4"/>
  <c r="BC373" i="4"/>
  <c r="BD373" i="4"/>
  <c r="BE373" i="4"/>
  <c r="BF373" i="4"/>
  <c r="BG373" i="4"/>
  <c r="BJ373" i="4"/>
  <c r="BK373" i="4"/>
  <c r="BL373" i="4"/>
  <c r="BM373" i="4"/>
  <c r="BN373" i="4"/>
  <c r="BQ373" i="4"/>
  <c r="BR373" i="4"/>
  <c r="BS373" i="4"/>
  <c r="BT373" i="4"/>
  <c r="BU373" i="4"/>
  <c r="BX373" i="4"/>
  <c r="BY373" i="4"/>
  <c r="BZ373" i="4"/>
  <c r="CA373" i="4"/>
  <c r="CB373" i="4"/>
  <c r="F374" i="4"/>
  <c r="G374" i="4"/>
  <c r="H374" i="4"/>
  <c r="I374" i="4"/>
  <c r="J374" i="4"/>
  <c r="M374" i="4"/>
  <c r="N374" i="4"/>
  <c r="O374" i="4"/>
  <c r="P374" i="4"/>
  <c r="Q374" i="4"/>
  <c r="T374" i="4"/>
  <c r="U374" i="4"/>
  <c r="V374" i="4"/>
  <c r="W374" i="4"/>
  <c r="X374" i="4"/>
  <c r="AA374" i="4"/>
  <c r="AB374" i="4"/>
  <c r="AC374" i="4"/>
  <c r="AD374" i="4"/>
  <c r="AE374" i="4"/>
  <c r="AH374" i="4"/>
  <c r="AI374" i="4"/>
  <c r="AJ374" i="4"/>
  <c r="AK374" i="4"/>
  <c r="AL374" i="4"/>
  <c r="AO374" i="4"/>
  <c r="AP374" i="4"/>
  <c r="AQ374" i="4"/>
  <c r="AR374" i="4"/>
  <c r="AS374" i="4"/>
  <c r="AV374" i="4"/>
  <c r="AW374" i="4"/>
  <c r="AX374" i="4"/>
  <c r="AY374" i="4"/>
  <c r="AZ374" i="4"/>
  <c r="BC374" i="4"/>
  <c r="BD374" i="4"/>
  <c r="BE374" i="4"/>
  <c r="BF374" i="4"/>
  <c r="BG374" i="4"/>
  <c r="BJ374" i="4"/>
  <c r="BK374" i="4"/>
  <c r="BL374" i="4"/>
  <c r="BM374" i="4"/>
  <c r="BN374" i="4"/>
  <c r="BQ374" i="4"/>
  <c r="BR374" i="4"/>
  <c r="BS374" i="4"/>
  <c r="BT374" i="4"/>
  <c r="BU374" i="4"/>
  <c r="BX374" i="4"/>
  <c r="BY374" i="4"/>
  <c r="BZ374" i="4"/>
  <c r="CA374" i="4"/>
  <c r="CB374" i="4"/>
  <c r="F375" i="4"/>
  <c r="G375" i="4"/>
  <c r="H375" i="4"/>
  <c r="I375" i="4"/>
  <c r="J375" i="4"/>
  <c r="M375" i="4"/>
  <c r="N375" i="4"/>
  <c r="O375" i="4"/>
  <c r="P375" i="4"/>
  <c r="Q375" i="4"/>
  <c r="T375" i="4"/>
  <c r="U375" i="4"/>
  <c r="V375" i="4"/>
  <c r="W375" i="4"/>
  <c r="X375" i="4"/>
  <c r="AA375" i="4"/>
  <c r="AB375" i="4"/>
  <c r="AC375" i="4"/>
  <c r="AD375" i="4"/>
  <c r="AE375" i="4"/>
  <c r="AH375" i="4"/>
  <c r="AI375" i="4"/>
  <c r="AJ375" i="4"/>
  <c r="AK375" i="4"/>
  <c r="AL375" i="4"/>
  <c r="AO375" i="4"/>
  <c r="AP375" i="4"/>
  <c r="AQ375" i="4"/>
  <c r="AR375" i="4"/>
  <c r="AS375" i="4"/>
  <c r="AV375" i="4"/>
  <c r="AW375" i="4"/>
  <c r="AX375" i="4"/>
  <c r="AY375" i="4"/>
  <c r="AZ375" i="4"/>
  <c r="BC375" i="4"/>
  <c r="BD375" i="4"/>
  <c r="BE375" i="4"/>
  <c r="BF375" i="4"/>
  <c r="BG375" i="4"/>
  <c r="BJ375" i="4"/>
  <c r="BK375" i="4"/>
  <c r="BL375" i="4"/>
  <c r="BM375" i="4"/>
  <c r="BN375" i="4"/>
  <c r="BQ375" i="4"/>
  <c r="BR375" i="4"/>
  <c r="BS375" i="4"/>
  <c r="BT375" i="4"/>
  <c r="BU375" i="4"/>
  <c r="BX375" i="4"/>
  <c r="BY375" i="4"/>
  <c r="BZ375" i="4"/>
  <c r="CA375" i="4"/>
  <c r="CB375" i="4"/>
  <c r="F376" i="4"/>
  <c r="G376" i="4"/>
  <c r="H376" i="4"/>
  <c r="I376" i="4"/>
  <c r="J376" i="4"/>
  <c r="M376" i="4"/>
  <c r="N376" i="4"/>
  <c r="O376" i="4"/>
  <c r="P376" i="4"/>
  <c r="Q376" i="4"/>
  <c r="T376" i="4"/>
  <c r="U376" i="4"/>
  <c r="V376" i="4"/>
  <c r="W376" i="4"/>
  <c r="X376" i="4"/>
  <c r="AA376" i="4"/>
  <c r="AB376" i="4"/>
  <c r="AC376" i="4"/>
  <c r="AD376" i="4"/>
  <c r="AE376" i="4"/>
  <c r="AH376" i="4"/>
  <c r="AI376" i="4"/>
  <c r="AJ376" i="4"/>
  <c r="AK376" i="4"/>
  <c r="AL376" i="4"/>
  <c r="AO376" i="4"/>
  <c r="AP376" i="4"/>
  <c r="AQ376" i="4"/>
  <c r="AR376" i="4"/>
  <c r="AS376" i="4"/>
  <c r="AV376" i="4"/>
  <c r="AW376" i="4"/>
  <c r="AX376" i="4"/>
  <c r="AY376" i="4"/>
  <c r="AZ376" i="4"/>
  <c r="BC376" i="4"/>
  <c r="BD376" i="4"/>
  <c r="BE376" i="4"/>
  <c r="BF376" i="4"/>
  <c r="BG376" i="4"/>
  <c r="BJ376" i="4"/>
  <c r="BK376" i="4"/>
  <c r="BL376" i="4"/>
  <c r="BM376" i="4"/>
  <c r="BN376" i="4"/>
  <c r="BQ376" i="4"/>
  <c r="BR376" i="4"/>
  <c r="BS376" i="4"/>
  <c r="BT376" i="4"/>
  <c r="BU376" i="4"/>
  <c r="BX376" i="4"/>
  <c r="BY376" i="4"/>
  <c r="BZ376" i="4"/>
  <c r="CA376" i="4"/>
  <c r="CB376" i="4"/>
  <c r="F377" i="4"/>
  <c r="G377" i="4"/>
  <c r="H377" i="4"/>
  <c r="I377" i="4"/>
  <c r="J377" i="4"/>
  <c r="M377" i="4"/>
  <c r="N377" i="4"/>
  <c r="O377" i="4"/>
  <c r="P377" i="4"/>
  <c r="Q377" i="4"/>
  <c r="T377" i="4"/>
  <c r="U377" i="4"/>
  <c r="V377" i="4"/>
  <c r="W377" i="4"/>
  <c r="X377" i="4"/>
  <c r="AA377" i="4"/>
  <c r="AB377" i="4"/>
  <c r="AC377" i="4"/>
  <c r="AD377" i="4"/>
  <c r="AE377" i="4"/>
  <c r="AH377" i="4"/>
  <c r="AI377" i="4"/>
  <c r="AJ377" i="4"/>
  <c r="AK377" i="4"/>
  <c r="AL377" i="4"/>
  <c r="AO377" i="4"/>
  <c r="AP377" i="4"/>
  <c r="AQ377" i="4"/>
  <c r="AR377" i="4"/>
  <c r="AS377" i="4"/>
  <c r="AV377" i="4"/>
  <c r="AW377" i="4"/>
  <c r="AX377" i="4"/>
  <c r="AY377" i="4"/>
  <c r="AZ377" i="4"/>
  <c r="BC377" i="4"/>
  <c r="BD377" i="4"/>
  <c r="BE377" i="4"/>
  <c r="BF377" i="4"/>
  <c r="BG377" i="4"/>
  <c r="BJ377" i="4"/>
  <c r="BK377" i="4"/>
  <c r="BL377" i="4"/>
  <c r="BM377" i="4"/>
  <c r="BN377" i="4"/>
  <c r="BQ377" i="4"/>
  <c r="BR377" i="4"/>
  <c r="BS377" i="4"/>
  <c r="BT377" i="4"/>
  <c r="BU377" i="4"/>
  <c r="BX377" i="4"/>
  <c r="BY377" i="4"/>
  <c r="BZ377" i="4"/>
  <c r="CA377" i="4"/>
  <c r="CB377" i="4"/>
  <c r="F378" i="4"/>
  <c r="G378" i="4"/>
  <c r="H378" i="4"/>
  <c r="I378" i="4"/>
  <c r="J378" i="4"/>
  <c r="M378" i="4"/>
  <c r="N378" i="4"/>
  <c r="O378" i="4"/>
  <c r="P378" i="4"/>
  <c r="Q378" i="4"/>
  <c r="T378" i="4"/>
  <c r="U378" i="4"/>
  <c r="V378" i="4"/>
  <c r="W378" i="4"/>
  <c r="X378" i="4"/>
  <c r="AA378" i="4"/>
  <c r="AB378" i="4"/>
  <c r="AC378" i="4"/>
  <c r="AD378" i="4"/>
  <c r="AE378" i="4"/>
  <c r="AH378" i="4"/>
  <c r="AI378" i="4"/>
  <c r="AJ378" i="4"/>
  <c r="AK378" i="4"/>
  <c r="AL378" i="4"/>
  <c r="AO378" i="4"/>
  <c r="AP378" i="4"/>
  <c r="AQ378" i="4"/>
  <c r="AR378" i="4"/>
  <c r="AS378" i="4"/>
  <c r="AV378" i="4"/>
  <c r="AW378" i="4"/>
  <c r="AX378" i="4"/>
  <c r="AY378" i="4"/>
  <c r="AZ378" i="4"/>
  <c r="BC378" i="4"/>
  <c r="BD378" i="4"/>
  <c r="BE378" i="4"/>
  <c r="BF378" i="4"/>
  <c r="BG378" i="4"/>
  <c r="BJ378" i="4"/>
  <c r="BK378" i="4"/>
  <c r="BL378" i="4"/>
  <c r="BM378" i="4"/>
  <c r="BN378" i="4"/>
  <c r="BQ378" i="4"/>
  <c r="BR378" i="4"/>
  <c r="BS378" i="4"/>
  <c r="BT378" i="4"/>
  <c r="BU378" i="4"/>
  <c r="BX378" i="4"/>
  <c r="BY378" i="4"/>
  <c r="BZ378" i="4"/>
  <c r="CA378" i="4"/>
  <c r="CB378" i="4"/>
  <c r="F379" i="4"/>
  <c r="G379" i="4"/>
  <c r="H379" i="4"/>
  <c r="I379" i="4"/>
  <c r="J379" i="4"/>
  <c r="M379" i="4"/>
  <c r="N379" i="4"/>
  <c r="O379" i="4"/>
  <c r="P379" i="4"/>
  <c r="Q379" i="4"/>
  <c r="T379" i="4"/>
  <c r="U379" i="4"/>
  <c r="V379" i="4"/>
  <c r="W379" i="4"/>
  <c r="X379" i="4"/>
  <c r="AA379" i="4"/>
  <c r="AB379" i="4"/>
  <c r="AC379" i="4"/>
  <c r="AD379" i="4"/>
  <c r="AE379" i="4"/>
  <c r="AH379" i="4"/>
  <c r="AI379" i="4"/>
  <c r="AJ379" i="4"/>
  <c r="AK379" i="4"/>
  <c r="AL379" i="4"/>
  <c r="AO379" i="4"/>
  <c r="AP379" i="4"/>
  <c r="AQ379" i="4"/>
  <c r="AR379" i="4"/>
  <c r="AS379" i="4"/>
  <c r="AV379" i="4"/>
  <c r="AW379" i="4"/>
  <c r="AX379" i="4"/>
  <c r="AY379" i="4"/>
  <c r="AZ379" i="4"/>
  <c r="BC379" i="4"/>
  <c r="BD379" i="4"/>
  <c r="BE379" i="4"/>
  <c r="BF379" i="4"/>
  <c r="BG379" i="4"/>
  <c r="BJ379" i="4"/>
  <c r="BK379" i="4"/>
  <c r="BL379" i="4"/>
  <c r="BM379" i="4"/>
  <c r="BN379" i="4"/>
  <c r="BQ379" i="4"/>
  <c r="BR379" i="4"/>
  <c r="BS379" i="4"/>
  <c r="BT379" i="4"/>
  <c r="BU379" i="4"/>
  <c r="BX379" i="4"/>
  <c r="BY379" i="4"/>
  <c r="BZ379" i="4"/>
  <c r="CA379" i="4"/>
  <c r="CB379" i="4"/>
  <c r="F380" i="4"/>
  <c r="G380" i="4"/>
  <c r="H380" i="4"/>
  <c r="I380" i="4"/>
  <c r="J380" i="4"/>
  <c r="M380" i="4"/>
  <c r="N380" i="4"/>
  <c r="O380" i="4"/>
  <c r="P380" i="4"/>
  <c r="Q380" i="4"/>
  <c r="T380" i="4"/>
  <c r="U380" i="4"/>
  <c r="V380" i="4"/>
  <c r="W380" i="4"/>
  <c r="X380" i="4"/>
  <c r="AA380" i="4"/>
  <c r="AB380" i="4"/>
  <c r="AC380" i="4"/>
  <c r="AD380" i="4"/>
  <c r="AE380" i="4"/>
  <c r="AH380" i="4"/>
  <c r="AI380" i="4"/>
  <c r="AJ380" i="4"/>
  <c r="AK380" i="4"/>
  <c r="AL380" i="4"/>
  <c r="AO380" i="4"/>
  <c r="AP380" i="4"/>
  <c r="AQ380" i="4"/>
  <c r="AR380" i="4"/>
  <c r="AS380" i="4"/>
  <c r="AV380" i="4"/>
  <c r="AW380" i="4"/>
  <c r="AX380" i="4"/>
  <c r="AY380" i="4"/>
  <c r="AZ380" i="4"/>
  <c r="BC380" i="4"/>
  <c r="BD380" i="4"/>
  <c r="BE380" i="4"/>
  <c r="BF380" i="4"/>
  <c r="BG380" i="4"/>
  <c r="BJ380" i="4"/>
  <c r="BK380" i="4"/>
  <c r="BL380" i="4"/>
  <c r="BM380" i="4"/>
  <c r="BN380" i="4"/>
  <c r="BQ380" i="4"/>
  <c r="BR380" i="4"/>
  <c r="BS380" i="4"/>
  <c r="BT380" i="4"/>
  <c r="BU380" i="4"/>
  <c r="BX380" i="4"/>
  <c r="BY380" i="4"/>
  <c r="BZ380" i="4"/>
  <c r="CA380" i="4"/>
  <c r="CB380" i="4"/>
  <c r="F381" i="4"/>
  <c r="G381" i="4"/>
  <c r="H381" i="4"/>
  <c r="I381" i="4"/>
  <c r="J381" i="4"/>
  <c r="M381" i="4"/>
  <c r="N381" i="4"/>
  <c r="O381" i="4"/>
  <c r="P381" i="4"/>
  <c r="Q381" i="4"/>
  <c r="T381" i="4"/>
  <c r="U381" i="4"/>
  <c r="V381" i="4"/>
  <c r="W381" i="4"/>
  <c r="X381" i="4"/>
  <c r="AA381" i="4"/>
  <c r="AB381" i="4"/>
  <c r="AC381" i="4"/>
  <c r="AD381" i="4"/>
  <c r="AE381" i="4"/>
  <c r="AH381" i="4"/>
  <c r="AI381" i="4"/>
  <c r="AJ381" i="4"/>
  <c r="AK381" i="4"/>
  <c r="AL381" i="4"/>
  <c r="AO381" i="4"/>
  <c r="AP381" i="4"/>
  <c r="AQ381" i="4"/>
  <c r="AR381" i="4"/>
  <c r="AS381" i="4"/>
  <c r="AV381" i="4"/>
  <c r="AW381" i="4"/>
  <c r="AX381" i="4"/>
  <c r="AY381" i="4"/>
  <c r="AZ381" i="4"/>
  <c r="BC381" i="4"/>
  <c r="BD381" i="4"/>
  <c r="BE381" i="4"/>
  <c r="BF381" i="4"/>
  <c r="BG381" i="4"/>
  <c r="BJ381" i="4"/>
  <c r="BK381" i="4"/>
  <c r="BL381" i="4"/>
  <c r="BM381" i="4"/>
  <c r="BN381" i="4"/>
  <c r="BQ381" i="4"/>
  <c r="BR381" i="4"/>
  <c r="BS381" i="4"/>
  <c r="BT381" i="4"/>
  <c r="BU381" i="4"/>
  <c r="BX381" i="4"/>
  <c r="BY381" i="4"/>
  <c r="BZ381" i="4"/>
  <c r="CA381" i="4"/>
  <c r="CB381" i="4"/>
  <c r="F382" i="4"/>
  <c r="G382" i="4"/>
  <c r="H382" i="4"/>
  <c r="I382" i="4"/>
  <c r="J382" i="4"/>
  <c r="M382" i="4"/>
  <c r="N382" i="4"/>
  <c r="O382" i="4"/>
  <c r="P382" i="4"/>
  <c r="Q382" i="4"/>
  <c r="T382" i="4"/>
  <c r="U382" i="4"/>
  <c r="V382" i="4"/>
  <c r="W382" i="4"/>
  <c r="X382" i="4"/>
  <c r="AA382" i="4"/>
  <c r="AB382" i="4"/>
  <c r="AC382" i="4"/>
  <c r="AD382" i="4"/>
  <c r="AE382" i="4"/>
  <c r="AH382" i="4"/>
  <c r="AI382" i="4"/>
  <c r="AJ382" i="4"/>
  <c r="AK382" i="4"/>
  <c r="AL382" i="4"/>
  <c r="AO382" i="4"/>
  <c r="AP382" i="4"/>
  <c r="AQ382" i="4"/>
  <c r="AR382" i="4"/>
  <c r="AS382" i="4"/>
  <c r="AV382" i="4"/>
  <c r="AW382" i="4"/>
  <c r="AX382" i="4"/>
  <c r="AY382" i="4"/>
  <c r="AZ382" i="4"/>
  <c r="BC382" i="4"/>
  <c r="BD382" i="4"/>
  <c r="BE382" i="4"/>
  <c r="BF382" i="4"/>
  <c r="BG382" i="4"/>
  <c r="BJ382" i="4"/>
  <c r="BK382" i="4"/>
  <c r="BL382" i="4"/>
  <c r="BM382" i="4"/>
  <c r="BN382" i="4"/>
  <c r="BQ382" i="4"/>
  <c r="BR382" i="4"/>
  <c r="BS382" i="4"/>
  <c r="BT382" i="4"/>
  <c r="BU382" i="4"/>
  <c r="BX382" i="4"/>
  <c r="BY382" i="4"/>
  <c r="BZ382" i="4"/>
  <c r="CA382" i="4"/>
  <c r="CB382" i="4"/>
  <c r="F383" i="4"/>
  <c r="G383" i="4"/>
  <c r="H383" i="4"/>
  <c r="I383" i="4"/>
  <c r="J383" i="4"/>
  <c r="M383" i="4"/>
  <c r="N383" i="4"/>
  <c r="O383" i="4"/>
  <c r="P383" i="4"/>
  <c r="Q383" i="4"/>
  <c r="T383" i="4"/>
  <c r="U383" i="4"/>
  <c r="V383" i="4"/>
  <c r="W383" i="4"/>
  <c r="X383" i="4"/>
  <c r="AA383" i="4"/>
  <c r="AB383" i="4"/>
  <c r="AC383" i="4"/>
  <c r="AD383" i="4"/>
  <c r="AE383" i="4"/>
  <c r="AH383" i="4"/>
  <c r="AI383" i="4"/>
  <c r="AJ383" i="4"/>
  <c r="AK383" i="4"/>
  <c r="AL383" i="4"/>
  <c r="AO383" i="4"/>
  <c r="AP383" i="4"/>
  <c r="AQ383" i="4"/>
  <c r="AR383" i="4"/>
  <c r="AS383" i="4"/>
  <c r="AV383" i="4"/>
  <c r="AW383" i="4"/>
  <c r="AX383" i="4"/>
  <c r="AY383" i="4"/>
  <c r="AZ383" i="4"/>
  <c r="BC383" i="4"/>
  <c r="BD383" i="4"/>
  <c r="BE383" i="4"/>
  <c r="BF383" i="4"/>
  <c r="BG383" i="4"/>
  <c r="BJ383" i="4"/>
  <c r="BK383" i="4"/>
  <c r="BL383" i="4"/>
  <c r="BM383" i="4"/>
  <c r="BN383" i="4"/>
  <c r="BQ383" i="4"/>
  <c r="BR383" i="4"/>
  <c r="BS383" i="4"/>
  <c r="BT383" i="4"/>
  <c r="BU383" i="4"/>
  <c r="BX383" i="4"/>
  <c r="BY383" i="4"/>
  <c r="BZ383" i="4"/>
  <c r="CA383" i="4"/>
  <c r="CB383" i="4"/>
  <c r="F384" i="4"/>
  <c r="G384" i="4"/>
  <c r="H384" i="4"/>
  <c r="I384" i="4"/>
  <c r="J384" i="4"/>
  <c r="M384" i="4"/>
  <c r="N384" i="4"/>
  <c r="O384" i="4"/>
  <c r="P384" i="4"/>
  <c r="Q384" i="4"/>
  <c r="T384" i="4"/>
  <c r="U384" i="4"/>
  <c r="V384" i="4"/>
  <c r="W384" i="4"/>
  <c r="X384" i="4"/>
  <c r="AA384" i="4"/>
  <c r="AB384" i="4"/>
  <c r="AC384" i="4"/>
  <c r="AD384" i="4"/>
  <c r="AE384" i="4"/>
  <c r="AH384" i="4"/>
  <c r="AI384" i="4"/>
  <c r="AJ384" i="4"/>
  <c r="AK384" i="4"/>
  <c r="AL384" i="4"/>
  <c r="AO384" i="4"/>
  <c r="AP384" i="4"/>
  <c r="AQ384" i="4"/>
  <c r="AR384" i="4"/>
  <c r="AS384" i="4"/>
  <c r="AV384" i="4"/>
  <c r="AW384" i="4"/>
  <c r="AX384" i="4"/>
  <c r="AY384" i="4"/>
  <c r="AZ384" i="4"/>
  <c r="BC384" i="4"/>
  <c r="BD384" i="4"/>
  <c r="BE384" i="4"/>
  <c r="BF384" i="4"/>
  <c r="BG384" i="4"/>
  <c r="BJ384" i="4"/>
  <c r="BK384" i="4"/>
  <c r="BL384" i="4"/>
  <c r="BM384" i="4"/>
  <c r="BN384" i="4"/>
  <c r="BQ384" i="4"/>
  <c r="BR384" i="4"/>
  <c r="BS384" i="4"/>
  <c r="BT384" i="4"/>
  <c r="BU384" i="4"/>
  <c r="BX384" i="4"/>
  <c r="BY384" i="4"/>
  <c r="BZ384" i="4"/>
  <c r="CA384" i="4"/>
  <c r="CB384" i="4"/>
  <c r="F385" i="4"/>
  <c r="G385" i="4"/>
  <c r="H385" i="4"/>
  <c r="I385" i="4"/>
  <c r="J385" i="4"/>
  <c r="M385" i="4"/>
  <c r="N385" i="4"/>
  <c r="O385" i="4"/>
  <c r="P385" i="4"/>
  <c r="Q385" i="4"/>
  <c r="T385" i="4"/>
  <c r="U385" i="4"/>
  <c r="V385" i="4"/>
  <c r="W385" i="4"/>
  <c r="X385" i="4"/>
  <c r="AA385" i="4"/>
  <c r="AB385" i="4"/>
  <c r="AC385" i="4"/>
  <c r="AD385" i="4"/>
  <c r="AE385" i="4"/>
  <c r="AH385" i="4"/>
  <c r="AI385" i="4"/>
  <c r="AJ385" i="4"/>
  <c r="AK385" i="4"/>
  <c r="AL385" i="4"/>
  <c r="AO385" i="4"/>
  <c r="AP385" i="4"/>
  <c r="AQ385" i="4"/>
  <c r="AR385" i="4"/>
  <c r="AS385" i="4"/>
  <c r="AV385" i="4"/>
  <c r="AW385" i="4"/>
  <c r="AX385" i="4"/>
  <c r="AY385" i="4"/>
  <c r="AZ385" i="4"/>
  <c r="BC385" i="4"/>
  <c r="BD385" i="4"/>
  <c r="BE385" i="4"/>
  <c r="BF385" i="4"/>
  <c r="BG385" i="4"/>
  <c r="BJ385" i="4"/>
  <c r="BK385" i="4"/>
  <c r="BL385" i="4"/>
  <c r="BM385" i="4"/>
  <c r="BN385" i="4"/>
  <c r="BQ385" i="4"/>
  <c r="BR385" i="4"/>
  <c r="BS385" i="4"/>
  <c r="BT385" i="4"/>
  <c r="BU385" i="4"/>
  <c r="BX385" i="4"/>
  <c r="BY385" i="4"/>
  <c r="BZ385" i="4"/>
  <c r="CA385" i="4"/>
  <c r="CB385" i="4"/>
  <c r="F386" i="4"/>
  <c r="G386" i="4"/>
  <c r="H386" i="4"/>
  <c r="I386" i="4"/>
  <c r="J386" i="4"/>
  <c r="M386" i="4"/>
  <c r="N386" i="4"/>
  <c r="O386" i="4"/>
  <c r="P386" i="4"/>
  <c r="Q386" i="4"/>
  <c r="T386" i="4"/>
  <c r="U386" i="4"/>
  <c r="V386" i="4"/>
  <c r="W386" i="4"/>
  <c r="X386" i="4"/>
  <c r="AA386" i="4"/>
  <c r="AB386" i="4"/>
  <c r="AC386" i="4"/>
  <c r="AD386" i="4"/>
  <c r="AE386" i="4"/>
  <c r="AH386" i="4"/>
  <c r="AI386" i="4"/>
  <c r="AJ386" i="4"/>
  <c r="AK386" i="4"/>
  <c r="AL386" i="4"/>
  <c r="AO386" i="4"/>
  <c r="AP386" i="4"/>
  <c r="AQ386" i="4"/>
  <c r="AR386" i="4"/>
  <c r="AS386" i="4"/>
  <c r="AV386" i="4"/>
  <c r="AW386" i="4"/>
  <c r="AX386" i="4"/>
  <c r="AY386" i="4"/>
  <c r="AZ386" i="4"/>
  <c r="BC386" i="4"/>
  <c r="BD386" i="4"/>
  <c r="BE386" i="4"/>
  <c r="BF386" i="4"/>
  <c r="BG386" i="4"/>
  <c r="BJ386" i="4"/>
  <c r="BK386" i="4"/>
  <c r="BL386" i="4"/>
  <c r="BM386" i="4"/>
  <c r="BN386" i="4"/>
  <c r="BQ386" i="4"/>
  <c r="BR386" i="4"/>
  <c r="BS386" i="4"/>
  <c r="BT386" i="4"/>
  <c r="BU386" i="4"/>
  <c r="BX386" i="4"/>
  <c r="BY386" i="4"/>
  <c r="BZ386" i="4"/>
  <c r="CA386" i="4"/>
  <c r="CB386" i="4"/>
  <c r="F387" i="4"/>
  <c r="G387" i="4"/>
  <c r="H387" i="4"/>
  <c r="I387" i="4"/>
  <c r="J387" i="4"/>
  <c r="M387" i="4"/>
  <c r="N387" i="4"/>
  <c r="O387" i="4"/>
  <c r="P387" i="4"/>
  <c r="Q387" i="4"/>
  <c r="T387" i="4"/>
  <c r="U387" i="4"/>
  <c r="V387" i="4"/>
  <c r="W387" i="4"/>
  <c r="X387" i="4"/>
  <c r="AA387" i="4"/>
  <c r="AB387" i="4"/>
  <c r="AC387" i="4"/>
  <c r="AD387" i="4"/>
  <c r="AE387" i="4"/>
  <c r="AH387" i="4"/>
  <c r="AI387" i="4"/>
  <c r="AJ387" i="4"/>
  <c r="AK387" i="4"/>
  <c r="AL387" i="4"/>
  <c r="AO387" i="4"/>
  <c r="AP387" i="4"/>
  <c r="AQ387" i="4"/>
  <c r="AR387" i="4"/>
  <c r="AS387" i="4"/>
  <c r="AV387" i="4"/>
  <c r="AW387" i="4"/>
  <c r="AX387" i="4"/>
  <c r="AY387" i="4"/>
  <c r="AZ387" i="4"/>
  <c r="BC387" i="4"/>
  <c r="BD387" i="4"/>
  <c r="BE387" i="4"/>
  <c r="BF387" i="4"/>
  <c r="BG387" i="4"/>
  <c r="BJ387" i="4"/>
  <c r="BK387" i="4"/>
  <c r="BL387" i="4"/>
  <c r="BM387" i="4"/>
  <c r="BN387" i="4"/>
  <c r="BQ387" i="4"/>
  <c r="BR387" i="4"/>
  <c r="BS387" i="4"/>
  <c r="BT387" i="4"/>
  <c r="BU387" i="4"/>
  <c r="BX387" i="4"/>
  <c r="BY387" i="4"/>
  <c r="BZ387" i="4"/>
  <c r="CA387" i="4"/>
  <c r="CB387" i="4"/>
  <c r="F388" i="4"/>
  <c r="G388" i="4"/>
  <c r="H388" i="4"/>
  <c r="I388" i="4"/>
  <c r="J388" i="4"/>
  <c r="M388" i="4"/>
  <c r="N388" i="4"/>
  <c r="O388" i="4"/>
  <c r="P388" i="4"/>
  <c r="Q388" i="4"/>
  <c r="T388" i="4"/>
  <c r="U388" i="4"/>
  <c r="V388" i="4"/>
  <c r="W388" i="4"/>
  <c r="X388" i="4"/>
  <c r="AA388" i="4"/>
  <c r="AB388" i="4"/>
  <c r="AC388" i="4"/>
  <c r="AD388" i="4"/>
  <c r="AE388" i="4"/>
  <c r="AH388" i="4"/>
  <c r="AI388" i="4"/>
  <c r="AJ388" i="4"/>
  <c r="AK388" i="4"/>
  <c r="AL388" i="4"/>
  <c r="AO388" i="4"/>
  <c r="AP388" i="4"/>
  <c r="AQ388" i="4"/>
  <c r="AR388" i="4"/>
  <c r="AS388" i="4"/>
  <c r="AV388" i="4"/>
  <c r="AW388" i="4"/>
  <c r="AX388" i="4"/>
  <c r="AY388" i="4"/>
  <c r="AZ388" i="4"/>
  <c r="BC388" i="4"/>
  <c r="BD388" i="4"/>
  <c r="BE388" i="4"/>
  <c r="BF388" i="4"/>
  <c r="BG388" i="4"/>
  <c r="BJ388" i="4"/>
  <c r="BK388" i="4"/>
  <c r="BL388" i="4"/>
  <c r="BM388" i="4"/>
  <c r="BN388" i="4"/>
  <c r="BQ388" i="4"/>
  <c r="BR388" i="4"/>
  <c r="BS388" i="4"/>
  <c r="BT388" i="4"/>
  <c r="BU388" i="4"/>
  <c r="BX388" i="4"/>
  <c r="BY388" i="4"/>
  <c r="BZ388" i="4"/>
  <c r="CA388" i="4"/>
  <c r="CB388" i="4"/>
  <c r="F389" i="4"/>
  <c r="G389" i="4"/>
  <c r="M389" i="4"/>
  <c r="N389" i="4"/>
  <c r="T389" i="4"/>
  <c r="U389" i="4"/>
  <c r="V389" i="4"/>
  <c r="W389" i="4"/>
  <c r="X389" i="4"/>
  <c r="AA389" i="4"/>
  <c r="AB389" i="4"/>
  <c r="AC389" i="4"/>
  <c r="AD389" i="4"/>
  <c r="AE389" i="4"/>
  <c r="AH389" i="4"/>
  <c r="AI389" i="4"/>
  <c r="AJ389" i="4"/>
  <c r="AK389" i="4"/>
  <c r="AL389" i="4"/>
  <c r="AO389" i="4"/>
  <c r="AP389" i="4"/>
  <c r="AQ389" i="4"/>
  <c r="AR389" i="4"/>
  <c r="AS389" i="4"/>
  <c r="AV389" i="4"/>
  <c r="AW389" i="4"/>
  <c r="AX389" i="4"/>
  <c r="AY389" i="4"/>
  <c r="AZ389" i="4"/>
  <c r="BC389" i="4"/>
  <c r="BD389" i="4"/>
  <c r="BJ389" i="4"/>
  <c r="BK389" i="4"/>
  <c r="BL389" i="4"/>
  <c r="BM389" i="4"/>
  <c r="BN389" i="4"/>
  <c r="BQ389" i="4"/>
  <c r="BR389" i="4"/>
  <c r="BS389" i="4"/>
  <c r="BT389" i="4"/>
  <c r="BU389" i="4"/>
  <c r="BX389" i="4"/>
  <c r="BY389" i="4"/>
  <c r="F390" i="4"/>
  <c r="G390" i="4"/>
  <c r="H390" i="4"/>
  <c r="I390" i="4"/>
  <c r="J390" i="4"/>
  <c r="M390" i="4"/>
  <c r="N390" i="4"/>
  <c r="O390" i="4"/>
  <c r="P390" i="4"/>
  <c r="Q390" i="4"/>
  <c r="T390" i="4"/>
  <c r="U390" i="4"/>
  <c r="V390" i="4"/>
  <c r="W390" i="4"/>
  <c r="X390" i="4"/>
  <c r="AA390" i="4"/>
  <c r="AB390" i="4"/>
  <c r="AC390" i="4"/>
  <c r="AD390" i="4"/>
  <c r="AE390" i="4"/>
  <c r="AH390" i="4"/>
  <c r="AI390" i="4"/>
  <c r="AJ390" i="4"/>
  <c r="AK390" i="4"/>
  <c r="AL390" i="4"/>
  <c r="AO390" i="4"/>
  <c r="AP390" i="4"/>
  <c r="AQ390" i="4"/>
  <c r="AR390" i="4"/>
  <c r="AS390" i="4"/>
  <c r="AV390" i="4"/>
  <c r="AW390" i="4"/>
  <c r="AX390" i="4"/>
  <c r="AY390" i="4"/>
  <c r="AZ390" i="4"/>
  <c r="BC390" i="4"/>
  <c r="BD390" i="4"/>
  <c r="BE390" i="4"/>
  <c r="BF390" i="4"/>
  <c r="BG390" i="4"/>
  <c r="BJ390" i="4"/>
  <c r="BK390" i="4"/>
  <c r="BL390" i="4"/>
  <c r="BM390" i="4"/>
  <c r="BN390" i="4"/>
  <c r="BQ390" i="4"/>
  <c r="BR390" i="4"/>
  <c r="BS390" i="4"/>
  <c r="BT390" i="4"/>
  <c r="BU390" i="4"/>
  <c r="BX390" i="4"/>
  <c r="BY390" i="4"/>
  <c r="BZ390" i="4"/>
  <c r="CA390" i="4"/>
  <c r="CB390" i="4"/>
  <c r="F391" i="4"/>
  <c r="G391" i="4"/>
  <c r="H391" i="4"/>
  <c r="I391" i="4"/>
  <c r="J391" i="4"/>
  <c r="M391" i="4"/>
  <c r="N391" i="4"/>
  <c r="O391" i="4"/>
  <c r="P391" i="4"/>
  <c r="Q391" i="4"/>
  <c r="T391" i="4"/>
  <c r="U391" i="4"/>
  <c r="V391" i="4"/>
  <c r="W391" i="4"/>
  <c r="X391" i="4"/>
  <c r="AA391" i="4"/>
  <c r="AB391" i="4"/>
  <c r="AC391" i="4"/>
  <c r="AD391" i="4"/>
  <c r="AE391" i="4"/>
  <c r="AH391" i="4"/>
  <c r="AI391" i="4"/>
  <c r="AJ391" i="4"/>
  <c r="AK391" i="4"/>
  <c r="AL391" i="4"/>
  <c r="AO391" i="4"/>
  <c r="AP391" i="4"/>
  <c r="AQ391" i="4"/>
  <c r="AR391" i="4"/>
  <c r="AS391" i="4"/>
  <c r="AV391" i="4"/>
  <c r="AW391" i="4"/>
  <c r="AX391" i="4"/>
  <c r="AY391" i="4"/>
  <c r="AZ391" i="4"/>
  <c r="BC391" i="4"/>
  <c r="BD391" i="4"/>
  <c r="BE391" i="4"/>
  <c r="BF391" i="4"/>
  <c r="BG391" i="4"/>
  <c r="BJ391" i="4"/>
  <c r="BK391" i="4"/>
  <c r="BL391" i="4"/>
  <c r="BM391" i="4"/>
  <c r="BN391" i="4"/>
  <c r="BQ391" i="4"/>
  <c r="BR391" i="4"/>
  <c r="BS391" i="4"/>
  <c r="BT391" i="4"/>
  <c r="BU391" i="4"/>
  <c r="BX391" i="4"/>
  <c r="BY391" i="4"/>
  <c r="BZ391" i="4"/>
  <c r="CA391" i="4"/>
  <c r="CB391" i="4"/>
  <c r="F392" i="4"/>
  <c r="G392" i="4"/>
  <c r="H392" i="4"/>
  <c r="I392" i="4"/>
  <c r="J392" i="4"/>
  <c r="M392" i="4"/>
  <c r="N392" i="4"/>
  <c r="O392" i="4"/>
  <c r="P392" i="4"/>
  <c r="Q392" i="4"/>
  <c r="T392" i="4"/>
  <c r="U392" i="4"/>
  <c r="V392" i="4"/>
  <c r="W392" i="4"/>
  <c r="X392" i="4"/>
  <c r="AA392" i="4"/>
  <c r="AB392" i="4"/>
  <c r="AC392" i="4"/>
  <c r="AD392" i="4"/>
  <c r="AE392" i="4"/>
  <c r="AH392" i="4"/>
  <c r="AI392" i="4"/>
  <c r="AJ392" i="4"/>
  <c r="AK392" i="4"/>
  <c r="AL392" i="4"/>
  <c r="AO392" i="4"/>
  <c r="AP392" i="4"/>
  <c r="AQ392" i="4"/>
  <c r="AR392" i="4"/>
  <c r="AS392" i="4"/>
  <c r="AV392" i="4"/>
  <c r="AW392" i="4"/>
  <c r="AX392" i="4"/>
  <c r="AY392" i="4"/>
  <c r="AZ392" i="4"/>
  <c r="BC392" i="4"/>
  <c r="BD392" i="4"/>
  <c r="BE392" i="4"/>
  <c r="BF392" i="4"/>
  <c r="BG392" i="4"/>
  <c r="BJ392" i="4"/>
  <c r="BK392" i="4"/>
  <c r="BL392" i="4"/>
  <c r="BM392" i="4"/>
  <c r="BN392" i="4"/>
  <c r="BQ392" i="4"/>
  <c r="BR392" i="4"/>
  <c r="BS392" i="4"/>
  <c r="BT392" i="4"/>
  <c r="BU392" i="4"/>
  <c r="BX392" i="4"/>
  <c r="BY392" i="4"/>
  <c r="BZ392" i="4"/>
  <c r="CA392" i="4"/>
  <c r="CB392" i="4"/>
  <c r="F393" i="4"/>
  <c r="G393" i="4"/>
  <c r="H393" i="4"/>
  <c r="I393" i="4"/>
  <c r="J393" i="4"/>
  <c r="M393" i="4"/>
  <c r="N393" i="4"/>
  <c r="O393" i="4"/>
  <c r="P393" i="4"/>
  <c r="Q393" i="4"/>
  <c r="T393" i="4"/>
  <c r="U393" i="4"/>
  <c r="V393" i="4"/>
  <c r="W393" i="4"/>
  <c r="X393" i="4"/>
  <c r="AA393" i="4"/>
  <c r="AB393" i="4"/>
  <c r="AC393" i="4"/>
  <c r="AD393" i="4"/>
  <c r="AE393" i="4"/>
  <c r="AH393" i="4"/>
  <c r="AI393" i="4"/>
  <c r="AJ393" i="4"/>
  <c r="AK393" i="4"/>
  <c r="AL393" i="4"/>
  <c r="AO393" i="4"/>
  <c r="AP393" i="4"/>
  <c r="AQ393" i="4"/>
  <c r="AR393" i="4"/>
  <c r="AS393" i="4"/>
  <c r="AV393" i="4"/>
  <c r="AW393" i="4"/>
  <c r="AX393" i="4"/>
  <c r="AY393" i="4"/>
  <c r="AZ393" i="4"/>
  <c r="BC393" i="4"/>
  <c r="BD393" i="4"/>
  <c r="BE393" i="4"/>
  <c r="BF393" i="4"/>
  <c r="BG393" i="4"/>
  <c r="BJ393" i="4"/>
  <c r="BK393" i="4"/>
  <c r="BL393" i="4"/>
  <c r="BM393" i="4"/>
  <c r="BN393" i="4"/>
  <c r="BQ393" i="4"/>
  <c r="BR393" i="4"/>
  <c r="BS393" i="4"/>
  <c r="BT393" i="4"/>
  <c r="BU393" i="4"/>
  <c r="BX393" i="4"/>
  <c r="BY393" i="4"/>
  <c r="BZ393" i="4"/>
  <c r="CA393" i="4"/>
  <c r="CB393" i="4"/>
  <c r="F394" i="4"/>
  <c r="G394" i="4"/>
  <c r="H394" i="4"/>
  <c r="I394" i="4"/>
  <c r="J394" i="4"/>
  <c r="M394" i="4"/>
  <c r="N394" i="4"/>
  <c r="O394" i="4"/>
  <c r="P394" i="4"/>
  <c r="Q394" i="4"/>
  <c r="T394" i="4"/>
  <c r="U394" i="4"/>
  <c r="V394" i="4"/>
  <c r="W394" i="4"/>
  <c r="X394" i="4"/>
  <c r="AA394" i="4"/>
  <c r="AB394" i="4"/>
  <c r="AC394" i="4"/>
  <c r="AD394" i="4"/>
  <c r="AE394" i="4"/>
  <c r="AH394" i="4"/>
  <c r="AI394" i="4"/>
  <c r="AJ394" i="4"/>
  <c r="AK394" i="4"/>
  <c r="AL394" i="4"/>
  <c r="AO394" i="4"/>
  <c r="AP394" i="4"/>
  <c r="AQ394" i="4"/>
  <c r="AR394" i="4"/>
  <c r="AS394" i="4"/>
  <c r="AV394" i="4"/>
  <c r="AW394" i="4"/>
  <c r="AX394" i="4"/>
  <c r="AY394" i="4"/>
  <c r="AZ394" i="4"/>
  <c r="BC394" i="4"/>
  <c r="BD394" i="4"/>
  <c r="BE394" i="4"/>
  <c r="BF394" i="4"/>
  <c r="BG394" i="4"/>
  <c r="BJ394" i="4"/>
  <c r="BK394" i="4"/>
  <c r="BL394" i="4"/>
  <c r="BM394" i="4"/>
  <c r="BN394" i="4"/>
  <c r="BQ394" i="4"/>
  <c r="BR394" i="4"/>
  <c r="BS394" i="4"/>
  <c r="BT394" i="4"/>
  <c r="BU394" i="4"/>
  <c r="BX394" i="4"/>
  <c r="BY394" i="4"/>
  <c r="BZ394" i="4"/>
  <c r="CA394" i="4"/>
  <c r="CB394" i="4"/>
  <c r="F395" i="4"/>
  <c r="G395" i="4"/>
  <c r="H395" i="4"/>
  <c r="I395" i="4"/>
  <c r="J395" i="4"/>
  <c r="M395" i="4"/>
  <c r="N395" i="4"/>
  <c r="O395" i="4"/>
  <c r="P395" i="4"/>
  <c r="Q395" i="4"/>
  <c r="T395" i="4"/>
  <c r="U395" i="4"/>
  <c r="V395" i="4"/>
  <c r="W395" i="4"/>
  <c r="X395" i="4"/>
  <c r="AA395" i="4"/>
  <c r="AB395" i="4"/>
  <c r="AC395" i="4"/>
  <c r="AD395" i="4"/>
  <c r="AE395" i="4"/>
  <c r="AH395" i="4"/>
  <c r="AI395" i="4"/>
  <c r="AJ395" i="4"/>
  <c r="AK395" i="4"/>
  <c r="AL395" i="4"/>
  <c r="AO395" i="4"/>
  <c r="AP395" i="4"/>
  <c r="AQ395" i="4"/>
  <c r="AR395" i="4"/>
  <c r="AS395" i="4"/>
  <c r="AV395" i="4"/>
  <c r="AW395" i="4"/>
  <c r="AX395" i="4"/>
  <c r="AY395" i="4"/>
  <c r="AZ395" i="4"/>
  <c r="BC395" i="4"/>
  <c r="BD395" i="4"/>
  <c r="BE395" i="4"/>
  <c r="BF395" i="4"/>
  <c r="BG395" i="4"/>
  <c r="BJ395" i="4"/>
  <c r="BK395" i="4"/>
  <c r="BL395" i="4"/>
  <c r="BM395" i="4"/>
  <c r="BN395" i="4"/>
  <c r="BQ395" i="4"/>
  <c r="BR395" i="4"/>
  <c r="BS395" i="4"/>
  <c r="BT395" i="4"/>
  <c r="BU395" i="4"/>
  <c r="BX395" i="4"/>
  <c r="BY395" i="4"/>
  <c r="BZ395" i="4"/>
  <c r="CA395" i="4"/>
  <c r="CB395" i="4"/>
  <c r="F396" i="4"/>
  <c r="G396" i="4"/>
  <c r="H396" i="4"/>
  <c r="I396" i="4"/>
  <c r="J396" i="4"/>
  <c r="M396" i="4"/>
  <c r="N396" i="4"/>
  <c r="O396" i="4"/>
  <c r="P396" i="4"/>
  <c r="Q396" i="4"/>
  <c r="T396" i="4"/>
  <c r="U396" i="4"/>
  <c r="V396" i="4"/>
  <c r="W396" i="4"/>
  <c r="X396" i="4"/>
  <c r="AA396" i="4"/>
  <c r="AB396" i="4"/>
  <c r="AC396" i="4"/>
  <c r="AD396" i="4"/>
  <c r="AE396" i="4"/>
  <c r="AH396" i="4"/>
  <c r="AI396" i="4"/>
  <c r="AJ396" i="4"/>
  <c r="AK396" i="4"/>
  <c r="AL396" i="4"/>
  <c r="AO396" i="4"/>
  <c r="AP396" i="4"/>
  <c r="AQ396" i="4"/>
  <c r="AR396" i="4"/>
  <c r="AS396" i="4"/>
  <c r="AV396" i="4"/>
  <c r="AW396" i="4"/>
  <c r="AX396" i="4"/>
  <c r="AY396" i="4"/>
  <c r="AZ396" i="4"/>
  <c r="BC396" i="4"/>
  <c r="BD396" i="4"/>
  <c r="BE396" i="4"/>
  <c r="BF396" i="4"/>
  <c r="BG396" i="4"/>
  <c r="BJ396" i="4"/>
  <c r="BK396" i="4"/>
  <c r="BL396" i="4"/>
  <c r="BM396" i="4"/>
  <c r="BN396" i="4"/>
  <c r="BQ396" i="4"/>
  <c r="BR396" i="4"/>
  <c r="BS396" i="4"/>
  <c r="BT396" i="4"/>
  <c r="BU396" i="4"/>
  <c r="BX396" i="4"/>
  <c r="BY396" i="4"/>
  <c r="BZ396" i="4"/>
  <c r="CA396" i="4"/>
  <c r="CB396" i="4"/>
  <c r="F397" i="4"/>
  <c r="G397" i="4"/>
  <c r="H397" i="4"/>
  <c r="I397" i="4"/>
  <c r="J397" i="4"/>
  <c r="M397" i="4"/>
  <c r="N397" i="4"/>
  <c r="O397" i="4"/>
  <c r="P397" i="4"/>
  <c r="Q397" i="4"/>
  <c r="T397" i="4"/>
  <c r="U397" i="4"/>
  <c r="V397" i="4"/>
  <c r="W397" i="4"/>
  <c r="X397" i="4"/>
  <c r="AA397" i="4"/>
  <c r="AB397" i="4"/>
  <c r="AC397" i="4"/>
  <c r="AD397" i="4"/>
  <c r="AE397" i="4"/>
  <c r="AH397" i="4"/>
  <c r="AI397" i="4"/>
  <c r="AJ397" i="4"/>
  <c r="AK397" i="4"/>
  <c r="AL397" i="4"/>
  <c r="AO397" i="4"/>
  <c r="AP397" i="4"/>
  <c r="AQ397" i="4"/>
  <c r="AR397" i="4"/>
  <c r="AS397" i="4"/>
  <c r="AV397" i="4"/>
  <c r="AW397" i="4"/>
  <c r="AX397" i="4"/>
  <c r="AY397" i="4"/>
  <c r="AZ397" i="4"/>
  <c r="BC397" i="4"/>
  <c r="BD397" i="4"/>
  <c r="BE397" i="4"/>
  <c r="BF397" i="4"/>
  <c r="BG397" i="4"/>
  <c r="BJ397" i="4"/>
  <c r="BK397" i="4"/>
  <c r="BL397" i="4"/>
  <c r="BM397" i="4"/>
  <c r="BN397" i="4"/>
  <c r="BQ397" i="4"/>
  <c r="BR397" i="4"/>
  <c r="BS397" i="4"/>
  <c r="BT397" i="4"/>
  <c r="BU397" i="4"/>
  <c r="BX397" i="4"/>
  <c r="BY397" i="4"/>
  <c r="BZ397" i="4"/>
  <c r="CA397" i="4"/>
  <c r="CB397" i="4"/>
  <c r="F398" i="4"/>
  <c r="G398" i="4"/>
  <c r="H398" i="4"/>
  <c r="I398" i="4"/>
  <c r="J398" i="4"/>
  <c r="M398" i="4"/>
  <c r="N398" i="4"/>
  <c r="O398" i="4"/>
  <c r="P398" i="4"/>
  <c r="Q398" i="4"/>
  <c r="T398" i="4"/>
  <c r="U398" i="4"/>
  <c r="V398" i="4"/>
  <c r="W398" i="4"/>
  <c r="X398" i="4"/>
  <c r="AA398" i="4"/>
  <c r="AB398" i="4"/>
  <c r="AC398" i="4"/>
  <c r="AD398" i="4"/>
  <c r="AE398" i="4"/>
  <c r="AH398" i="4"/>
  <c r="AI398" i="4"/>
  <c r="AJ398" i="4"/>
  <c r="AK398" i="4"/>
  <c r="AL398" i="4"/>
  <c r="AO398" i="4"/>
  <c r="AP398" i="4"/>
  <c r="AQ398" i="4"/>
  <c r="AR398" i="4"/>
  <c r="AS398" i="4"/>
  <c r="AV398" i="4"/>
  <c r="AW398" i="4"/>
  <c r="AX398" i="4"/>
  <c r="AY398" i="4"/>
  <c r="AZ398" i="4"/>
  <c r="BC398" i="4"/>
  <c r="BD398" i="4"/>
  <c r="BE398" i="4"/>
  <c r="BF398" i="4"/>
  <c r="BG398" i="4"/>
  <c r="BJ398" i="4"/>
  <c r="BK398" i="4"/>
  <c r="BL398" i="4"/>
  <c r="BM398" i="4"/>
  <c r="BN398" i="4"/>
  <c r="BQ398" i="4"/>
  <c r="BR398" i="4"/>
  <c r="BS398" i="4"/>
  <c r="BT398" i="4"/>
  <c r="BU398" i="4"/>
  <c r="BX398" i="4"/>
  <c r="BY398" i="4"/>
  <c r="BZ398" i="4"/>
  <c r="CA398" i="4"/>
  <c r="CB398" i="4"/>
  <c r="F399" i="4"/>
  <c r="G399" i="4"/>
  <c r="H399" i="4"/>
  <c r="I399" i="4"/>
  <c r="J399" i="4"/>
  <c r="M399" i="4"/>
  <c r="N399" i="4"/>
  <c r="O399" i="4"/>
  <c r="P399" i="4"/>
  <c r="Q399" i="4"/>
  <c r="T399" i="4"/>
  <c r="U399" i="4"/>
  <c r="V399" i="4"/>
  <c r="W399" i="4"/>
  <c r="X399" i="4"/>
  <c r="AA399" i="4"/>
  <c r="AB399" i="4"/>
  <c r="AC399" i="4"/>
  <c r="AD399" i="4"/>
  <c r="AE399" i="4"/>
  <c r="AH399" i="4"/>
  <c r="AI399" i="4"/>
  <c r="AJ399" i="4"/>
  <c r="AK399" i="4"/>
  <c r="AL399" i="4"/>
  <c r="AO399" i="4"/>
  <c r="AP399" i="4"/>
  <c r="AQ399" i="4"/>
  <c r="AR399" i="4"/>
  <c r="AS399" i="4"/>
  <c r="AV399" i="4"/>
  <c r="AW399" i="4"/>
  <c r="AX399" i="4"/>
  <c r="AY399" i="4"/>
  <c r="AZ399" i="4"/>
  <c r="BC399" i="4"/>
  <c r="BD399" i="4"/>
  <c r="BE399" i="4"/>
  <c r="BF399" i="4"/>
  <c r="BG399" i="4"/>
  <c r="BJ399" i="4"/>
  <c r="BK399" i="4"/>
  <c r="BL399" i="4"/>
  <c r="BM399" i="4"/>
  <c r="BN399" i="4"/>
  <c r="BQ399" i="4"/>
  <c r="BR399" i="4"/>
  <c r="BS399" i="4"/>
  <c r="BT399" i="4"/>
  <c r="BU399" i="4"/>
  <c r="BX399" i="4"/>
  <c r="BY399" i="4"/>
  <c r="BZ399" i="4"/>
  <c r="CA399" i="4"/>
  <c r="CB399" i="4"/>
  <c r="F400" i="4"/>
  <c r="G400" i="4"/>
  <c r="H400" i="4"/>
  <c r="I400" i="4"/>
  <c r="J400" i="4"/>
  <c r="M400" i="4"/>
  <c r="N400" i="4"/>
  <c r="O400" i="4"/>
  <c r="P400" i="4"/>
  <c r="Q400" i="4"/>
  <c r="T400" i="4"/>
  <c r="U400" i="4"/>
  <c r="V400" i="4"/>
  <c r="W400" i="4"/>
  <c r="X400" i="4"/>
  <c r="AA400" i="4"/>
  <c r="AB400" i="4"/>
  <c r="AC400" i="4"/>
  <c r="AD400" i="4"/>
  <c r="AE400" i="4"/>
  <c r="AH400" i="4"/>
  <c r="AI400" i="4"/>
  <c r="AJ400" i="4"/>
  <c r="AK400" i="4"/>
  <c r="AL400" i="4"/>
  <c r="AO400" i="4"/>
  <c r="AP400" i="4"/>
  <c r="AQ400" i="4"/>
  <c r="AR400" i="4"/>
  <c r="AS400" i="4"/>
  <c r="AV400" i="4"/>
  <c r="AW400" i="4"/>
  <c r="AX400" i="4"/>
  <c r="AY400" i="4"/>
  <c r="AZ400" i="4"/>
  <c r="BC400" i="4"/>
  <c r="BD400" i="4"/>
  <c r="BE400" i="4"/>
  <c r="BF400" i="4"/>
  <c r="BG400" i="4"/>
  <c r="BJ400" i="4"/>
  <c r="BK400" i="4"/>
  <c r="BL400" i="4"/>
  <c r="BM400" i="4"/>
  <c r="BN400" i="4"/>
  <c r="BQ400" i="4"/>
  <c r="BR400" i="4"/>
  <c r="BS400" i="4"/>
  <c r="BT400" i="4"/>
  <c r="BU400" i="4"/>
  <c r="BX400" i="4"/>
  <c r="BY400" i="4"/>
  <c r="BZ400" i="4"/>
  <c r="CA400" i="4"/>
  <c r="CB400" i="4"/>
  <c r="F401" i="4"/>
  <c r="G401" i="4"/>
  <c r="H401" i="4"/>
  <c r="I401" i="4"/>
  <c r="J401" i="4"/>
  <c r="M401" i="4"/>
  <c r="N401" i="4"/>
  <c r="O401" i="4"/>
  <c r="P401" i="4"/>
  <c r="Q401" i="4"/>
  <c r="T401" i="4"/>
  <c r="U401" i="4"/>
  <c r="V401" i="4"/>
  <c r="W401" i="4"/>
  <c r="X401" i="4"/>
  <c r="AA401" i="4"/>
  <c r="AB401" i="4"/>
  <c r="AC401" i="4"/>
  <c r="AD401" i="4"/>
  <c r="AE401" i="4"/>
  <c r="AH401" i="4"/>
  <c r="AI401" i="4"/>
  <c r="AJ401" i="4"/>
  <c r="AK401" i="4"/>
  <c r="AL401" i="4"/>
  <c r="AO401" i="4"/>
  <c r="AP401" i="4"/>
  <c r="AQ401" i="4"/>
  <c r="AR401" i="4"/>
  <c r="AS401" i="4"/>
  <c r="AV401" i="4"/>
  <c r="AW401" i="4"/>
  <c r="AX401" i="4"/>
  <c r="AY401" i="4"/>
  <c r="AZ401" i="4"/>
  <c r="BC401" i="4"/>
  <c r="BD401" i="4"/>
  <c r="BE401" i="4"/>
  <c r="BF401" i="4"/>
  <c r="BG401" i="4"/>
  <c r="BJ401" i="4"/>
  <c r="BK401" i="4"/>
  <c r="BL401" i="4"/>
  <c r="BM401" i="4"/>
  <c r="BN401" i="4"/>
  <c r="BQ401" i="4"/>
  <c r="BR401" i="4"/>
  <c r="BS401" i="4"/>
  <c r="BT401" i="4"/>
  <c r="BU401" i="4"/>
  <c r="BX401" i="4"/>
  <c r="BY401" i="4"/>
  <c r="BZ401" i="4"/>
  <c r="CA401" i="4"/>
  <c r="CB401" i="4"/>
  <c r="F402" i="4"/>
  <c r="G402" i="4"/>
  <c r="H402" i="4"/>
  <c r="I402" i="4"/>
  <c r="J402" i="4"/>
  <c r="M402" i="4"/>
  <c r="N402" i="4"/>
  <c r="O402" i="4"/>
  <c r="P402" i="4"/>
  <c r="Q402" i="4"/>
  <c r="T402" i="4"/>
  <c r="U402" i="4"/>
  <c r="V402" i="4"/>
  <c r="W402" i="4"/>
  <c r="X402" i="4"/>
  <c r="AA402" i="4"/>
  <c r="AB402" i="4"/>
  <c r="AC402" i="4"/>
  <c r="AD402" i="4"/>
  <c r="AE402" i="4"/>
  <c r="AH402" i="4"/>
  <c r="AI402" i="4"/>
  <c r="AJ402" i="4"/>
  <c r="AK402" i="4"/>
  <c r="AL402" i="4"/>
  <c r="AO402" i="4"/>
  <c r="AP402" i="4"/>
  <c r="AQ402" i="4"/>
  <c r="AR402" i="4"/>
  <c r="AS402" i="4"/>
  <c r="AV402" i="4"/>
  <c r="AW402" i="4"/>
  <c r="AX402" i="4"/>
  <c r="AY402" i="4"/>
  <c r="AZ402" i="4"/>
  <c r="BC402" i="4"/>
  <c r="BD402" i="4"/>
  <c r="BE402" i="4"/>
  <c r="BF402" i="4"/>
  <c r="BG402" i="4"/>
  <c r="BJ402" i="4"/>
  <c r="BK402" i="4"/>
  <c r="BL402" i="4"/>
  <c r="BM402" i="4"/>
  <c r="BN402" i="4"/>
  <c r="BQ402" i="4"/>
  <c r="BR402" i="4"/>
  <c r="BS402" i="4"/>
  <c r="BT402" i="4"/>
  <c r="BU402" i="4"/>
  <c r="BX402" i="4"/>
  <c r="BY402" i="4"/>
  <c r="BZ402" i="4"/>
  <c r="CA402" i="4"/>
  <c r="CB402" i="4"/>
  <c r="F403" i="4"/>
  <c r="G403" i="4"/>
  <c r="H403" i="4"/>
  <c r="I403" i="4"/>
  <c r="J403" i="4"/>
  <c r="M403" i="4"/>
  <c r="N403" i="4"/>
  <c r="O403" i="4"/>
  <c r="P403" i="4"/>
  <c r="Q403" i="4"/>
  <c r="T403" i="4"/>
  <c r="U403" i="4"/>
  <c r="V403" i="4"/>
  <c r="W403" i="4"/>
  <c r="X403" i="4"/>
  <c r="AA403" i="4"/>
  <c r="AB403" i="4"/>
  <c r="AC403" i="4"/>
  <c r="AD403" i="4"/>
  <c r="AE403" i="4"/>
  <c r="AH403" i="4"/>
  <c r="AI403" i="4"/>
  <c r="AJ403" i="4"/>
  <c r="AK403" i="4"/>
  <c r="AL403" i="4"/>
  <c r="AO403" i="4"/>
  <c r="AP403" i="4"/>
  <c r="AQ403" i="4"/>
  <c r="AR403" i="4"/>
  <c r="AS403" i="4"/>
  <c r="AV403" i="4"/>
  <c r="AW403" i="4"/>
  <c r="AX403" i="4"/>
  <c r="AY403" i="4"/>
  <c r="AZ403" i="4"/>
  <c r="BC403" i="4"/>
  <c r="BD403" i="4"/>
  <c r="BE403" i="4"/>
  <c r="BF403" i="4"/>
  <c r="BG403" i="4"/>
  <c r="BJ403" i="4"/>
  <c r="BK403" i="4"/>
  <c r="BL403" i="4"/>
  <c r="BM403" i="4"/>
  <c r="BN403" i="4"/>
  <c r="BQ403" i="4"/>
  <c r="BR403" i="4"/>
  <c r="BS403" i="4"/>
  <c r="BT403" i="4"/>
  <c r="BU403" i="4"/>
  <c r="BX403" i="4"/>
  <c r="BY403" i="4"/>
  <c r="BZ403" i="4"/>
  <c r="CA403" i="4"/>
  <c r="CB403" i="4"/>
  <c r="F404" i="4"/>
  <c r="G404" i="4"/>
  <c r="H404" i="4"/>
  <c r="I404" i="4"/>
  <c r="J404" i="4"/>
  <c r="M404" i="4"/>
  <c r="N404" i="4"/>
  <c r="O404" i="4"/>
  <c r="P404" i="4"/>
  <c r="Q404" i="4"/>
  <c r="T404" i="4"/>
  <c r="U404" i="4"/>
  <c r="V404" i="4"/>
  <c r="W404" i="4"/>
  <c r="X404" i="4"/>
  <c r="AA404" i="4"/>
  <c r="AB404" i="4"/>
  <c r="AC404" i="4"/>
  <c r="AD404" i="4"/>
  <c r="AE404" i="4"/>
  <c r="AH404" i="4"/>
  <c r="AI404" i="4"/>
  <c r="AJ404" i="4"/>
  <c r="AK404" i="4"/>
  <c r="AL404" i="4"/>
  <c r="AO404" i="4"/>
  <c r="AP404" i="4"/>
  <c r="AQ404" i="4"/>
  <c r="AR404" i="4"/>
  <c r="AS404" i="4"/>
  <c r="AV404" i="4"/>
  <c r="AW404" i="4"/>
  <c r="AX404" i="4"/>
  <c r="AY404" i="4"/>
  <c r="AZ404" i="4"/>
  <c r="BC404" i="4"/>
  <c r="BD404" i="4"/>
  <c r="BE404" i="4"/>
  <c r="BF404" i="4"/>
  <c r="BG404" i="4"/>
  <c r="BJ404" i="4"/>
  <c r="BK404" i="4"/>
  <c r="BL404" i="4"/>
  <c r="BM404" i="4"/>
  <c r="BN404" i="4"/>
  <c r="BQ404" i="4"/>
  <c r="BR404" i="4"/>
  <c r="BS404" i="4"/>
  <c r="BT404" i="4"/>
  <c r="BU404" i="4"/>
  <c r="BX404" i="4"/>
  <c r="BY404" i="4"/>
  <c r="BZ404" i="4"/>
  <c r="CA404" i="4"/>
  <c r="CB404" i="4"/>
  <c r="F405" i="4"/>
  <c r="G405" i="4"/>
  <c r="H405" i="4"/>
  <c r="I405" i="4"/>
  <c r="J405" i="4"/>
  <c r="M405" i="4"/>
  <c r="N405" i="4"/>
  <c r="O405" i="4"/>
  <c r="P405" i="4"/>
  <c r="Q405" i="4"/>
  <c r="T405" i="4"/>
  <c r="U405" i="4"/>
  <c r="V405" i="4"/>
  <c r="W405" i="4"/>
  <c r="X405" i="4"/>
  <c r="AA405" i="4"/>
  <c r="AB405" i="4"/>
  <c r="AC405" i="4"/>
  <c r="AD405" i="4"/>
  <c r="AE405" i="4"/>
  <c r="AH405" i="4"/>
  <c r="AI405" i="4"/>
  <c r="AJ405" i="4"/>
  <c r="AK405" i="4"/>
  <c r="AL405" i="4"/>
  <c r="AO405" i="4"/>
  <c r="AP405" i="4"/>
  <c r="AQ405" i="4"/>
  <c r="AR405" i="4"/>
  <c r="AS405" i="4"/>
  <c r="AV405" i="4"/>
  <c r="AW405" i="4"/>
  <c r="AX405" i="4"/>
  <c r="AY405" i="4"/>
  <c r="AZ405" i="4"/>
  <c r="BC405" i="4"/>
  <c r="BD405" i="4"/>
  <c r="BE405" i="4"/>
  <c r="BF405" i="4"/>
  <c r="BG405" i="4"/>
  <c r="BJ405" i="4"/>
  <c r="BK405" i="4"/>
  <c r="BL405" i="4"/>
  <c r="BM405" i="4"/>
  <c r="BN405" i="4"/>
  <c r="BQ405" i="4"/>
  <c r="BR405" i="4"/>
  <c r="BS405" i="4"/>
  <c r="BT405" i="4"/>
  <c r="BU405" i="4"/>
  <c r="BX405" i="4"/>
  <c r="BY405" i="4"/>
  <c r="BZ405" i="4"/>
  <c r="CA405" i="4"/>
  <c r="CB405" i="4"/>
  <c r="F406" i="4"/>
  <c r="G406" i="4"/>
  <c r="H406" i="4"/>
  <c r="I406" i="4"/>
  <c r="J406" i="4"/>
  <c r="M406" i="4"/>
  <c r="N406" i="4"/>
  <c r="O406" i="4"/>
  <c r="P406" i="4"/>
  <c r="Q406" i="4"/>
  <c r="T406" i="4"/>
  <c r="U406" i="4"/>
  <c r="V406" i="4"/>
  <c r="W406" i="4"/>
  <c r="X406" i="4"/>
  <c r="AA406" i="4"/>
  <c r="AB406" i="4"/>
  <c r="AC406" i="4"/>
  <c r="AD406" i="4"/>
  <c r="AE406" i="4"/>
  <c r="AH406" i="4"/>
  <c r="AI406" i="4"/>
  <c r="AJ406" i="4"/>
  <c r="AK406" i="4"/>
  <c r="AL406" i="4"/>
  <c r="AO406" i="4"/>
  <c r="AP406" i="4"/>
  <c r="AQ406" i="4"/>
  <c r="AR406" i="4"/>
  <c r="AS406" i="4"/>
  <c r="AV406" i="4"/>
  <c r="AW406" i="4"/>
  <c r="AX406" i="4"/>
  <c r="AY406" i="4"/>
  <c r="AZ406" i="4"/>
  <c r="BC406" i="4"/>
  <c r="BD406" i="4"/>
  <c r="BE406" i="4"/>
  <c r="BF406" i="4"/>
  <c r="BG406" i="4"/>
  <c r="BJ406" i="4"/>
  <c r="BK406" i="4"/>
  <c r="BL406" i="4"/>
  <c r="BM406" i="4"/>
  <c r="BN406" i="4"/>
  <c r="BQ406" i="4"/>
  <c r="BR406" i="4"/>
  <c r="BS406" i="4"/>
  <c r="BT406" i="4"/>
  <c r="BU406" i="4"/>
  <c r="BX406" i="4"/>
  <c r="BY406" i="4"/>
  <c r="BZ406" i="4"/>
  <c r="CA406" i="4"/>
  <c r="CB406" i="4"/>
  <c r="F407" i="4"/>
  <c r="G407" i="4"/>
  <c r="H407" i="4"/>
  <c r="I407" i="4"/>
  <c r="J407" i="4"/>
  <c r="M407" i="4"/>
  <c r="N407" i="4"/>
  <c r="O407" i="4"/>
  <c r="P407" i="4"/>
  <c r="Q407" i="4"/>
  <c r="T407" i="4"/>
  <c r="U407" i="4"/>
  <c r="V407" i="4"/>
  <c r="W407" i="4"/>
  <c r="X407" i="4"/>
  <c r="AA407" i="4"/>
  <c r="AB407" i="4"/>
  <c r="AC407" i="4"/>
  <c r="AD407" i="4"/>
  <c r="AE407" i="4"/>
  <c r="AH407" i="4"/>
  <c r="AI407" i="4"/>
  <c r="AJ407" i="4"/>
  <c r="AK407" i="4"/>
  <c r="AL407" i="4"/>
  <c r="AO407" i="4"/>
  <c r="AP407" i="4"/>
  <c r="AQ407" i="4"/>
  <c r="AR407" i="4"/>
  <c r="AS407" i="4"/>
  <c r="AV407" i="4"/>
  <c r="AW407" i="4"/>
  <c r="AX407" i="4"/>
  <c r="AY407" i="4"/>
  <c r="AZ407" i="4"/>
  <c r="BC407" i="4"/>
  <c r="BD407" i="4"/>
  <c r="BE407" i="4"/>
  <c r="BF407" i="4"/>
  <c r="BG407" i="4"/>
  <c r="BJ407" i="4"/>
  <c r="BK407" i="4"/>
  <c r="BL407" i="4"/>
  <c r="BM407" i="4"/>
  <c r="BN407" i="4"/>
  <c r="BQ407" i="4"/>
  <c r="BR407" i="4"/>
  <c r="BS407" i="4"/>
  <c r="BT407" i="4"/>
  <c r="BU407" i="4"/>
  <c r="BX407" i="4"/>
  <c r="BY407" i="4"/>
  <c r="BZ407" i="4"/>
  <c r="CA407" i="4"/>
  <c r="CB407" i="4"/>
  <c r="F408" i="4"/>
  <c r="G408" i="4"/>
  <c r="H408" i="4"/>
  <c r="I408" i="4"/>
  <c r="J408" i="4"/>
  <c r="M408" i="4"/>
  <c r="N408" i="4"/>
  <c r="O408" i="4"/>
  <c r="P408" i="4"/>
  <c r="Q408" i="4"/>
  <c r="T408" i="4"/>
  <c r="U408" i="4"/>
  <c r="V408" i="4"/>
  <c r="W408" i="4"/>
  <c r="X408" i="4"/>
  <c r="AA408" i="4"/>
  <c r="AB408" i="4"/>
  <c r="AC408" i="4"/>
  <c r="AD408" i="4"/>
  <c r="AE408" i="4"/>
  <c r="AH408" i="4"/>
  <c r="AI408" i="4"/>
  <c r="AJ408" i="4"/>
  <c r="AK408" i="4"/>
  <c r="AL408" i="4"/>
  <c r="AO408" i="4"/>
  <c r="AP408" i="4"/>
  <c r="AQ408" i="4"/>
  <c r="AR408" i="4"/>
  <c r="AS408" i="4"/>
  <c r="AV408" i="4"/>
  <c r="AW408" i="4"/>
  <c r="AX408" i="4"/>
  <c r="AY408" i="4"/>
  <c r="AZ408" i="4"/>
  <c r="BC408" i="4"/>
  <c r="BD408" i="4"/>
  <c r="BE408" i="4"/>
  <c r="BF408" i="4"/>
  <c r="BG408" i="4"/>
  <c r="BJ408" i="4"/>
  <c r="BK408" i="4"/>
  <c r="BL408" i="4"/>
  <c r="BM408" i="4"/>
  <c r="BN408" i="4"/>
  <c r="BQ408" i="4"/>
  <c r="BR408" i="4"/>
  <c r="BS408" i="4"/>
  <c r="BT408" i="4"/>
  <c r="BU408" i="4"/>
  <c r="BX408" i="4"/>
  <c r="BY408" i="4"/>
  <c r="BZ408" i="4"/>
  <c r="CA408" i="4"/>
  <c r="CB408" i="4"/>
  <c r="F409" i="4"/>
  <c r="G409" i="4"/>
  <c r="H409" i="4"/>
  <c r="I409" i="4"/>
  <c r="J409" i="4"/>
  <c r="M409" i="4"/>
  <c r="N409" i="4"/>
  <c r="O409" i="4"/>
  <c r="P409" i="4"/>
  <c r="Q409" i="4"/>
  <c r="T409" i="4"/>
  <c r="U409" i="4"/>
  <c r="V409" i="4"/>
  <c r="W409" i="4"/>
  <c r="X409" i="4"/>
  <c r="AA409" i="4"/>
  <c r="AB409" i="4"/>
  <c r="AC409" i="4"/>
  <c r="AD409" i="4"/>
  <c r="AE409" i="4"/>
  <c r="AH409" i="4"/>
  <c r="AI409" i="4"/>
  <c r="AJ409" i="4"/>
  <c r="AK409" i="4"/>
  <c r="AL409" i="4"/>
  <c r="AO409" i="4"/>
  <c r="AP409" i="4"/>
  <c r="AQ409" i="4"/>
  <c r="AR409" i="4"/>
  <c r="AS409" i="4"/>
  <c r="AV409" i="4"/>
  <c r="AW409" i="4"/>
  <c r="AX409" i="4"/>
  <c r="AY409" i="4"/>
  <c r="AZ409" i="4"/>
  <c r="BC409" i="4"/>
  <c r="BD409" i="4"/>
  <c r="BE409" i="4"/>
  <c r="BF409" i="4"/>
  <c r="BG409" i="4"/>
  <c r="BJ409" i="4"/>
  <c r="BK409" i="4"/>
  <c r="BL409" i="4"/>
  <c r="BM409" i="4"/>
  <c r="BN409" i="4"/>
  <c r="BQ409" i="4"/>
  <c r="BR409" i="4"/>
  <c r="BS409" i="4"/>
  <c r="BT409" i="4"/>
  <c r="BU409" i="4"/>
  <c r="BX409" i="4"/>
  <c r="BY409" i="4"/>
  <c r="BZ409" i="4"/>
  <c r="CA409" i="4"/>
  <c r="CB409" i="4"/>
  <c r="F410" i="4"/>
  <c r="G410" i="4"/>
  <c r="H410" i="4"/>
  <c r="I410" i="4"/>
  <c r="J410" i="4"/>
  <c r="M410" i="4"/>
  <c r="N410" i="4"/>
  <c r="O410" i="4"/>
  <c r="P410" i="4"/>
  <c r="Q410" i="4"/>
  <c r="T410" i="4"/>
  <c r="U410" i="4"/>
  <c r="V410" i="4"/>
  <c r="W410" i="4"/>
  <c r="X410" i="4"/>
  <c r="AA410" i="4"/>
  <c r="AB410" i="4"/>
  <c r="AC410" i="4"/>
  <c r="AD410" i="4"/>
  <c r="AE410" i="4"/>
  <c r="AH410" i="4"/>
  <c r="AI410" i="4"/>
  <c r="AJ410" i="4"/>
  <c r="AK410" i="4"/>
  <c r="AL410" i="4"/>
  <c r="AO410" i="4"/>
  <c r="AP410" i="4"/>
  <c r="AQ410" i="4"/>
  <c r="AR410" i="4"/>
  <c r="AS410" i="4"/>
  <c r="AV410" i="4"/>
  <c r="AW410" i="4"/>
  <c r="AX410" i="4"/>
  <c r="AY410" i="4"/>
  <c r="AZ410" i="4"/>
  <c r="BC410" i="4"/>
  <c r="BD410" i="4"/>
  <c r="BE410" i="4"/>
  <c r="BF410" i="4"/>
  <c r="BG410" i="4"/>
  <c r="BJ410" i="4"/>
  <c r="BK410" i="4"/>
  <c r="BL410" i="4"/>
  <c r="BM410" i="4"/>
  <c r="BN410" i="4"/>
  <c r="BQ410" i="4"/>
  <c r="BR410" i="4"/>
  <c r="BS410" i="4"/>
  <c r="BT410" i="4"/>
  <c r="BU410" i="4"/>
  <c r="BX410" i="4"/>
  <c r="BY410" i="4"/>
  <c r="BZ410" i="4"/>
  <c r="CA410" i="4"/>
  <c r="CB410" i="4"/>
  <c r="F412" i="4"/>
  <c r="G412" i="4"/>
  <c r="H412" i="4"/>
  <c r="I412" i="4"/>
  <c r="J412" i="4"/>
  <c r="M412" i="4"/>
  <c r="N412" i="4"/>
  <c r="O412" i="4"/>
  <c r="P412" i="4"/>
  <c r="Q412" i="4"/>
  <c r="T412" i="4"/>
  <c r="U412" i="4"/>
  <c r="V412" i="4"/>
  <c r="W412" i="4"/>
  <c r="X412" i="4"/>
  <c r="AA412" i="4"/>
  <c r="AB412" i="4"/>
  <c r="AC412" i="4"/>
  <c r="AD412" i="4"/>
  <c r="AE412" i="4"/>
  <c r="AH412" i="4"/>
  <c r="AI412" i="4"/>
  <c r="AJ412" i="4"/>
  <c r="AK412" i="4"/>
  <c r="AL412" i="4"/>
  <c r="AO412" i="4"/>
  <c r="AP412" i="4"/>
  <c r="AQ412" i="4"/>
  <c r="AR412" i="4"/>
  <c r="AS412" i="4"/>
  <c r="AV412" i="4"/>
  <c r="AW412" i="4"/>
  <c r="AX412" i="4"/>
  <c r="AY412" i="4"/>
  <c r="AZ412" i="4"/>
  <c r="BC412" i="4"/>
  <c r="BD412" i="4"/>
  <c r="BE412" i="4"/>
  <c r="BF412" i="4"/>
  <c r="BG412" i="4"/>
  <c r="BJ412" i="4"/>
  <c r="BK412" i="4"/>
  <c r="BL412" i="4"/>
  <c r="BM412" i="4"/>
  <c r="BN412" i="4"/>
  <c r="BQ412" i="4"/>
  <c r="BR412" i="4"/>
  <c r="BS412" i="4"/>
  <c r="BT412" i="4"/>
  <c r="BU412" i="4"/>
  <c r="BX412" i="4"/>
  <c r="BY412" i="4"/>
  <c r="BZ412" i="4"/>
  <c r="CA412" i="4"/>
  <c r="CB412" i="4"/>
  <c r="F413" i="4"/>
  <c r="G413" i="4"/>
  <c r="H413" i="4"/>
  <c r="I413" i="4"/>
  <c r="J413" i="4"/>
  <c r="M413" i="4"/>
  <c r="N413" i="4"/>
  <c r="O413" i="4"/>
  <c r="P413" i="4"/>
  <c r="Q413" i="4"/>
  <c r="T413" i="4"/>
  <c r="U413" i="4"/>
  <c r="V413" i="4"/>
  <c r="W413" i="4"/>
  <c r="X413" i="4"/>
  <c r="AA413" i="4"/>
  <c r="AB413" i="4"/>
  <c r="AC413" i="4"/>
  <c r="AD413" i="4"/>
  <c r="AE413" i="4"/>
  <c r="AH413" i="4"/>
  <c r="AI413" i="4"/>
  <c r="AJ413" i="4"/>
  <c r="AK413" i="4"/>
  <c r="AL413" i="4"/>
  <c r="AO413" i="4"/>
  <c r="AP413" i="4"/>
  <c r="AQ413" i="4"/>
  <c r="AR413" i="4"/>
  <c r="AS413" i="4"/>
  <c r="AV413" i="4"/>
  <c r="AW413" i="4"/>
  <c r="AX413" i="4"/>
  <c r="AY413" i="4"/>
  <c r="AZ413" i="4"/>
  <c r="BC413" i="4"/>
  <c r="BD413" i="4"/>
  <c r="BE413" i="4"/>
  <c r="BF413" i="4"/>
  <c r="BG413" i="4"/>
  <c r="BJ413" i="4"/>
  <c r="BK413" i="4"/>
  <c r="BL413" i="4"/>
  <c r="BM413" i="4"/>
  <c r="BN413" i="4"/>
  <c r="BQ413" i="4"/>
  <c r="BR413" i="4"/>
  <c r="BS413" i="4"/>
  <c r="BT413" i="4"/>
  <c r="BU413" i="4"/>
  <c r="BX413" i="4"/>
  <c r="BY413" i="4"/>
  <c r="BZ413" i="4"/>
  <c r="CA413" i="4"/>
  <c r="CB413" i="4"/>
  <c r="F414" i="4"/>
  <c r="G414" i="4"/>
  <c r="H414" i="4"/>
  <c r="I414" i="4"/>
  <c r="J414" i="4"/>
  <c r="M414" i="4"/>
  <c r="N414" i="4"/>
  <c r="O414" i="4"/>
  <c r="P414" i="4"/>
  <c r="Q414" i="4"/>
  <c r="T414" i="4"/>
  <c r="U414" i="4"/>
  <c r="V414" i="4"/>
  <c r="W414" i="4"/>
  <c r="X414" i="4"/>
  <c r="AA414" i="4"/>
  <c r="AB414" i="4"/>
  <c r="AC414" i="4"/>
  <c r="AD414" i="4"/>
  <c r="AE414" i="4"/>
  <c r="AH414" i="4"/>
  <c r="AI414" i="4"/>
  <c r="AJ414" i="4"/>
  <c r="AK414" i="4"/>
  <c r="AL414" i="4"/>
  <c r="AO414" i="4"/>
  <c r="AP414" i="4"/>
  <c r="AQ414" i="4"/>
  <c r="AR414" i="4"/>
  <c r="AS414" i="4"/>
  <c r="AV414" i="4"/>
  <c r="AW414" i="4"/>
  <c r="AX414" i="4"/>
  <c r="AY414" i="4"/>
  <c r="AZ414" i="4"/>
  <c r="BC414" i="4"/>
  <c r="BD414" i="4"/>
  <c r="BE414" i="4"/>
  <c r="BF414" i="4"/>
  <c r="BG414" i="4"/>
  <c r="BJ414" i="4"/>
  <c r="BK414" i="4"/>
  <c r="BL414" i="4"/>
  <c r="BM414" i="4"/>
  <c r="BN414" i="4"/>
  <c r="BQ414" i="4"/>
  <c r="BR414" i="4"/>
  <c r="BS414" i="4"/>
  <c r="BT414" i="4"/>
  <c r="BU414" i="4"/>
  <c r="BX414" i="4"/>
  <c r="BY414" i="4"/>
  <c r="BZ414" i="4"/>
  <c r="CA414" i="4"/>
  <c r="CB414" i="4"/>
  <c r="F415" i="4"/>
  <c r="G415" i="4"/>
  <c r="H415" i="4"/>
  <c r="I415" i="4"/>
  <c r="J415" i="4"/>
  <c r="M415" i="4"/>
  <c r="N415" i="4"/>
  <c r="O415" i="4"/>
  <c r="P415" i="4"/>
  <c r="Q415" i="4"/>
  <c r="T415" i="4"/>
  <c r="U415" i="4"/>
  <c r="V415" i="4"/>
  <c r="W415" i="4"/>
  <c r="X415" i="4"/>
  <c r="AA415" i="4"/>
  <c r="AB415" i="4"/>
  <c r="AC415" i="4"/>
  <c r="AD415" i="4"/>
  <c r="AE415" i="4"/>
  <c r="AH415" i="4"/>
  <c r="AI415" i="4"/>
  <c r="AJ415" i="4"/>
  <c r="AK415" i="4"/>
  <c r="AL415" i="4"/>
  <c r="AO415" i="4"/>
  <c r="AP415" i="4"/>
  <c r="AQ415" i="4"/>
  <c r="AR415" i="4"/>
  <c r="AS415" i="4"/>
  <c r="AV415" i="4"/>
  <c r="AW415" i="4"/>
  <c r="AX415" i="4"/>
  <c r="AY415" i="4"/>
  <c r="AZ415" i="4"/>
  <c r="BC415" i="4"/>
  <c r="BD415" i="4"/>
  <c r="BE415" i="4"/>
  <c r="BF415" i="4"/>
  <c r="BG415" i="4"/>
  <c r="BJ415" i="4"/>
  <c r="BK415" i="4"/>
  <c r="BL415" i="4"/>
  <c r="BM415" i="4"/>
  <c r="BN415" i="4"/>
  <c r="BQ415" i="4"/>
  <c r="BR415" i="4"/>
  <c r="BS415" i="4"/>
  <c r="BT415" i="4"/>
  <c r="BU415" i="4"/>
  <c r="BX415" i="4"/>
  <c r="BY415" i="4"/>
  <c r="BZ415" i="4"/>
  <c r="CA415" i="4"/>
  <c r="CB415" i="4"/>
  <c r="F416" i="4"/>
  <c r="G416" i="4"/>
  <c r="H416" i="4"/>
  <c r="I416" i="4"/>
  <c r="J416" i="4"/>
  <c r="M416" i="4"/>
  <c r="N416" i="4"/>
  <c r="O416" i="4"/>
  <c r="P416" i="4"/>
  <c r="Q416" i="4"/>
  <c r="T416" i="4"/>
  <c r="U416" i="4"/>
  <c r="V416" i="4"/>
  <c r="W416" i="4"/>
  <c r="X416" i="4"/>
  <c r="AA416" i="4"/>
  <c r="AB416" i="4"/>
  <c r="AC416" i="4"/>
  <c r="AD416" i="4"/>
  <c r="AE416" i="4"/>
  <c r="AH416" i="4"/>
  <c r="AI416" i="4"/>
  <c r="AJ416" i="4"/>
  <c r="AK416" i="4"/>
  <c r="AL416" i="4"/>
  <c r="AO416" i="4"/>
  <c r="AP416" i="4"/>
  <c r="AQ416" i="4"/>
  <c r="AR416" i="4"/>
  <c r="AS416" i="4"/>
  <c r="AV416" i="4"/>
  <c r="AW416" i="4"/>
  <c r="AX416" i="4"/>
  <c r="AY416" i="4"/>
  <c r="AZ416" i="4"/>
  <c r="BC416" i="4"/>
  <c r="BD416" i="4"/>
  <c r="BE416" i="4"/>
  <c r="BF416" i="4"/>
  <c r="BG416" i="4"/>
  <c r="BJ416" i="4"/>
  <c r="BK416" i="4"/>
  <c r="BL416" i="4"/>
  <c r="BM416" i="4"/>
  <c r="BN416" i="4"/>
  <c r="BQ416" i="4"/>
  <c r="BR416" i="4"/>
  <c r="BS416" i="4"/>
  <c r="BT416" i="4"/>
  <c r="BU416" i="4"/>
  <c r="BX416" i="4"/>
  <c r="BY416" i="4"/>
  <c r="BZ416" i="4"/>
  <c r="CA416" i="4"/>
  <c r="CB416" i="4"/>
  <c r="F417" i="4"/>
  <c r="G417" i="4"/>
  <c r="H417" i="4"/>
  <c r="I417" i="4"/>
  <c r="J417" i="4"/>
  <c r="M417" i="4"/>
  <c r="N417" i="4"/>
  <c r="O417" i="4"/>
  <c r="P417" i="4"/>
  <c r="Q417" i="4"/>
  <c r="T417" i="4"/>
  <c r="U417" i="4"/>
  <c r="V417" i="4"/>
  <c r="W417" i="4"/>
  <c r="X417" i="4"/>
  <c r="AA417" i="4"/>
  <c r="AB417" i="4"/>
  <c r="AC417" i="4"/>
  <c r="AD417" i="4"/>
  <c r="AE417" i="4"/>
  <c r="AH417" i="4"/>
  <c r="AI417" i="4"/>
  <c r="AJ417" i="4"/>
  <c r="AK417" i="4"/>
  <c r="AL417" i="4"/>
  <c r="AO417" i="4"/>
  <c r="AP417" i="4"/>
  <c r="AQ417" i="4"/>
  <c r="AR417" i="4"/>
  <c r="AS417" i="4"/>
  <c r="AV417" i="4"/>
  <c r="AW417" i="4"/>
  <c r="AX417" i="4"/>
  <c r="AY417" i="4"/>
  <c r="AZ417" i="4"/>
  <c r="BC417" i="4"/>
  <c r="BD417" i="4"/>
  <c r="BE417" i="4"/>
  <c r="BF417" i="4"/>
  <c r="BG417" i="4"/>
  <c r="BJ417" i="4"/>
  <c r="BK417" i="4"/>
  <c r="BL417" i="4"/>
  <c r="BM417" i="4"/>
  <c r="BN417" i="4"/>
  <c r="BQ417" i="4"/>
  <c r="BR417" i="4"/>
  <c r="BS417" i="4"/>
  <c r="BT417" i="4"/>
  <c r="BU417" i="4"/>
  <c r="BX417" i="4"/>
  <c r="BY417" i="4"/>
  <c r="BZ417" i="4"/>
  <c r="CA417" i="4"/>
  <c r="CB417" i="4"/>
  <c r="F418" i="4"/>
  <c r="G418" i="4"/>
  <c r="H418" i="4"/>
  <c r="I418" i="4"/>
  <c r="J418" i="4"/>
  <c r="M418" i="4"/>
  <c r="N418" i="4"/>
  <c r="O418" i="4"/>
  <c r="P418" i="4"/>
  <c r="Q418" i="4"/>
  <c r="T418" i="4"/>
  <c r="U418" i="4"/>
  <c r="V418" i="4"/>
  <c r="W418" i="4"/>
  <c r="X418" i="4"/>
  <c r="AA418" i="4"/>
  <c r="AB418" i="4"/>
  <c r="AC418" i="4"/>
  <c r="AD418" i="4"/>
  <c r="AE418" i="4"/>
  <c r="AH418" i="4"/>
  <c r="AI418" i="4"/>
  <c r="AJ418" i="4"/>
  <c r="AK418" i="4"/>
  <c r="AL418" i="4"/>
  <c r="AO418" i="4"/>
  <c r="AP418" i="4"/>
  <c r="AQ418" i="4"/>
  <c r="AR418" i="4"/>
  <c r="AS418" i="4"/>
  <c r="AV418" i="4"/>
  <c r="AW418" i="4"/>
  <c r="AX418" i="4"/>
  <c r="AY418" i="4"/>
  <c r="AZ418" i="4"/>
  <c r="BC418" i="4"/>
  <c r="BD418" i="4"/>
  <c r="BE418" i="4"/>
  <c r="BF418" i="4"/>
  <c r="BG418" i="4"/>
  <c r="BJ418" i="4"/>
  <c r="BK418" i="4"/>
  <c r="BL418" i="4"/>
  <c r="BM418" i="4"/>
  <c r="BN418" i="4"/>
  <c r="BQ418" i="4"/>
  <c r="BR418" i="4"/>
  <c r="BS418" i="4"/>
  <c r="BT418" i="4"/>
  <c r="BU418" i="4"/>
  <c r="BX418" i="4"/>
  <c r="BY418" i="4"/>
  <c r="BZ418" i="4"/>
  <c r="CA418" i="4"/>
  <c r="CB418" i="4"/>
  <c r="F419" i="4"/>
  <c r="G419" i="4"/>
  <c r="H419" i="4"/>
  <c r="I419" i="4"/>
  <c r="J419" i="4"/>
  <c r="M419" i="4"/>
  <c r="N419" i="4"/>
  <c r="O419" i="4"/>
  <c r="P419" i="4"/>
  <c r="Q419" i="4"/>
  <c r="T419" i="4"/>
  <c r="U419" i="4"/>
  <c r="V419" i="4"/>
  <c r="W419" i="4"/>
  <c r="X419" i="4"/>
  <c r="AA419" i="4"/>
  <c r="AB419" i="4"/>
  <c r="AC419" i="4"/>
  <c r="AD419" i="4"/>
  <c r="AE419" i="4"/>
  <c r="AH419" i="4"/>
  <c r="AI419" i="4"/>
  <c r="AJ419" i="4"/>
  <c r="AK419" i="4"/>
  <c r="AL419" i="4"/>
  <c r="AO419" i="4"/>
  <c r="AP419" i="4"/>
  <c r="AQ419" i="4"/>
  <c r="AR419" i="4"/>
  <c r="AS419" i="4"/>
  <c r="AV419" i="4"/>
  <c r="AW419" i="4"/>
  <c r="AX419" i="4"/>
  <c r="AY419" i="4"/>
  <c r="AZ419" i="4"/>
  <c r="BC419" i="4"/>
  <c r="BD419" i="4"/>
  <c r="BE419" i="4"/>
  <c r="BF419" i="4"/>
  <c r="BG419" i="4"/>
  <c r="BJ419" i="4"/>
  <c r="BK419" i="4"/>
  <c r="BL419" i="4"/>
  <c r="BM419" i="4"/>
  <c r="BN419" i="4"/>
  <c r="BQ419" i="4"/>
  <c r="BR419" i="4"/>
  <c r="BS419" i="4"/>
  <c r="BT419" i="4"/>
  <c r="BU419" i="4"/>
  <c r="BX419" i="4"/>
  <c r="BY419" i="4"/>
  <c r="BZ419" i="4"/>
  <c r="CA419" i="4"/>
  <c r="CB419" i="4"/>
  <c r="F420" i="4"/>
  <c r="G420" i="4"/>
  <c r="H420" i="4"/>
  <c r="I420" i="4"/>
  <c r="J420" i="4"/>
  <c r="M420" i="4"/>
  <c r="N420" i="4"/>
  <c r="O420" i="4"/>
  <c r="P420" i="4"/>
  <c r="Q420" i="4"/>
  <c r="T420" i="4"/>
  <c r="U420" i="4"/>
  <c r="V420" i="4"/>
  <c r="W420" i="4"/>
  <c r="X420" i="4"/>
  <c r="AA420" i="4"/>
  <c r="AB420" i="4"/>
  <c r="AC420" i="4"/>
  <c r="AD420" i="4"/>
  <c r="AE420" i="4"/>
  <c r="AH420" i="4"/>
  <c r="AI420" i="4"/>
  <c r="AJ420" i="4"/>
  <c r="AK420" i="4"/>
  <c r="AL420" i="4"/>
  <c r="AO420" i="4"/>
  <c r="AP420" i="4"/>
  <c r="AQ420" i="4"/>
  <c r="AR420" i="4"/>
  <c r="AS420" i="4"/>
  <c r="AV420" i="4"/>
  <c r="AW420" i="4"/>
  <c r="AX420" i="4"/>
  <c r="AY420" i="4"/>
  <c r="AZ420" i="4"/>
  <c r="BC420" i="4"/>
  <c r="BD420" i="4"/>
  <c r="BE420" i="4"/>
  <c r="BF420" i="4"/>
  <c r="BG420" i="4"/>
  <c r="BJ420" i="4"/>
  <c r="BK420" i="4"/>
  <c r="BL420" i="4"/>
  <c r="BM420" i="4"/>
  <c r="BN420" i="4"/>
  <c r="BQ420" i="4"/>
  <c r="BR420" i="4"/>
  <c r="BS420" i="4"/>
  <c r="BT420" i="4"/>
  <c r="BU420" i="4"/>
  <c r="BX420" i="4"/>
  <c r="BY420" i="4"/>
  <c r="BZ420" i="4"/>
  <c r="CA420" i="4"/>
  <c r="CB420" i="4"/>
  <c r="F421" i="4"/>
  <c r="G421" i="4"/>
  <c r="H421" i="4"/>
  <c r="I421" i="4"/>
  <c r="J421" i="4"/>
  <c r="M421" i="4"/>
  <c r="N421" i="4"/>
  <c r="O421" i="4"/>
  <c r="P421" i="4"/>
  <c r="Q421" i="4"/>
  <c r="T421" i="4"/>
  <c r="U421" i="4"/>
  <c r="V421" i="4"/>
  <c r="W421" i="4"/>
  <c r="X421" i="4"/>
  <c r="AA421" i="4"/>
  <c r="AB421" i="4"/>
  <c r="AC421" i="4"/>
  <c r="AD421" i="4"/>
  <c r="AE421" i="4"/>
  <c r="AH421" i="4"/>
  <c r="AI421" i="4"/>
  <c r="AJ421" i="4"/>
  <c r="AK421" i="4"/>
  <c r="AL421" i="4"/>
  <c r="AO421" i="4"/>
  <c r="AP421" i="4"/>
  <c r="AQ421" i="4"/>
  <c r="AR421" i="4"/>
  <c r="AS421" i="4"/>
  <c r="AV421" i="4"/>
  <c r="AW421" i="4"/>
  <c r="AX421" i="4"/>
  <c r="AY421" i="4"/>
  <c r="AZ421" i="4"/>
  <c r="BC421" i="4"/>
  <c r="BD421" i="4"/>
  <c r="BE421" i="4"/>
  <c r="BF421" i="4"/>
  <c r="BG421" i="4"/>
  <c r="BJ421" i="4"/>
  <c r="BK421" i="4"/>
  <c r="BL421" i="4"/>
  <c r="BM421" i="4"/>
  <c r="BN421" i="4"/>
  <c r="BQ421" i="4"/>
  <c r="BR421" i="4"/>
  <c r="BS421" i="4"/>
  <c r="BT421" i="4"/>
  <c r="BU421" i="4"/>
  <c r="BX421" i="4"/>
  <c r="BY421" i="4"/>
  <c r="BZ421" i="4"/>
  <c r="CA421" i="4"/>
  <c r="CB421" i="4"/>
  <c r="F422" i="4"/>
  <c r="G422" i="4"/>
  <c r="H422" i="4"/>
  <c r="I422" i="4"/>
  <c r="J422" i="4"/>
  <c r="M422" i="4"/>
  <c r="N422" i="4"/>
  <c r="O422" i="4"/>
  <c r="P422" i="4"/>
  <c r="Q422" i="4"/>
  <c r="T422" i="4"/>
  <c r="U422" i="4"/>
  <c r="V422" i="4"/>
  <c r="W422" i="4"/>
  <c r="X422" i="4"/>
  <c r="AA422" i="4"/>
  <c r="AB422" i="4"/>
  <c r="AC422" i="4"/>
  <c r="AD422" i="4"/>
  <c r="AE422" i="4"/>
  <c r="AH422" i="4"/>
  <c r="AI422" i="4"/>
  <c r="AJ422" i="4"/>
  <c r="AK422" i="4"/>
  <c r="AL422" i="4"/>
  <c r="AO422" i="4"/>
  <c r="AP422" i="4"/>
  <c r="AQ422" i="4"/>
  <c r="AR422" i="4"/>
  <c r="AS422" i="4"/>
  <c r="AV422" i="4"/>
  <c r="AW422" i="4"/>
  <c r="AX422" i="4"/>
  <c r="AY422" i="4"/>
  <c r="AZ422" i="4"/>
  <c r="BC422" i="4"/>
  <c r="BD422" i="4"/>
  <c r="BE422" i="4"/>
  <c r="BF422" i="4"/>
  <c r="BG422" i="4"/>
  <c r="BJ422" i="4"/>
  <c r="BK422" i="4"/>
  <c r="BL422" i="4"/>
  <c r="BM422" i="4"/>
  <c r="BN422" i="4"/>
  <c r="BQ422" i="4"/>
  <c r="BR422" i="4"/>
  <c r="BS422" i="4"/>
  <c r="BT422" i="4"/>
  <c r="BU422" i="4"/>
  <c r="BX422" i="4"/>
  <c r="BY422" i="4"/>
  <c r="BZ422" i="4"/>
  <c r="CA422" i="4"/>
  <c r="CB422" i="4"/>
  <c r="F423" i="4"/>
  <c r="G423" i="4"/>
  <c r="H423" i="4"/>
  <c r="I423" i="4"/>
  <c r="J423" i="4"/>
  <c r="M423" i="4"/>
  <c r="N423" i="4"/>
  <c r="O423" i="4"/>
  <c r="P423" i="4"/>
  <c r="Q423" i="4"/>
  <c r="T423" i="4"/>
  <c r="U423" i="4"/>
  <c r="V423" i="4"/>
  <c r="W423" i="4"/>
  <c r="X423" i="4"/>
  <c r="AA423" i="4"/>
  <c r="AB423" i="4"/>
  <c r="AC423" i="4"/>
  <c r="AD423" i="4"/>
  <c r="AE423" i="4"/>
  <c r="AH423" i="4"/>
  <c r="AI423" i="4"/>
  <c r="AJ423" i="4"/>
  <c r="AK423" i="4"/>
  <c r="AL423" i="4"/>
  <c r="AO423" i="4"/>
  <c r="AP423" i="4"/>
  <c r="AQ423" i="4"/>
  <c r="AR423" i="4"/>
  <c r="AS423" i="4"/>
  <c r="AV423" i="4"/>
  <c r="AW423" i="4"/>
  <c r="AX423" i="4"/>
  <c r="AY423" i="4"/>
  <c r="AZ423" i="4"/>
  <c r="BC423" i="4"/>
  <c r="BD423" i="4"/>
  <c r="BE423" i="4"/>
  <c r="BF423" i="4"/>
  <c r="BG423" i="4"/>
  <c r="BJ423" i="4"/>
  <c r="BK423" i="4"/>
  <c r="BL423" i="4"/>
  <c r="BM423" i="4"/>
  <c r="BN423" i="4"/>
  <c r="BQ423" i="4"/>
  <c r="BR423" i="4"/>
  <c r="BS423" i="4"/>
  <c r="BT423" i="4"/>
  <c r="BU423" i="4"/>
  <c r="BX423" i="4"/>
  <c r="BY423" i="4"/>
  <c r="BZ423" i="4"/>
  <c r="CA423" i="4"/>
  <c r="CB423" i="4"/>
  <c r="F424" i="4"/>
  <c r="G424" i="4"/>
  <c r="H424" i="4"/>
  <c r="I424" i="4"/>
  <c r="J424" i="4"/>
  <c r="M424" i="4"/>
  <c r="N424" i="4"/>
  <c r="O424" i="4"/>
  <c r="P424" i="4"/>
  <c r="Q424" i="4"/>
  <c r="T424" i="4"/>
  <c r="U424" i="4"/>
  <c r="V424" i="4"/>
  <c r="W424" i="4"/>
  <c r="X424" i="4"/>
  <c r="AA424" i="4"/>
  <c r="AB424" i="4"/>
  <c r="AC424" i="4"/>
  <c r="AD424" i="4"/>
  <c r="AE424" i="4"/>
  <c r="AH424" i="4"/>
  <c r="AI424" i="4"/>
  <c r="AJ424" i="4"/>
  <c r="AK424" i="4"/>
  <c r="AL424" i="4"/>
  <c r="AO424" i="4"/>
  <c r="AP424" i="4"/>
  <c r="AQ424" i="4"/>
  <c r="AR424" i="4"/>
  <c r="AS424" i="4"/>
  <c r="AV424" i="4"/>
  <c r="AW424" i="4"/>
  <c r="AX424" i="4"/>
  <c r="AY424" i="4"/>
  <c r="AZ424" i="4"/>
  <c r="BC424" i="4"/>
  <c r="BD424" i="4"/>
  <c r="BE424" i="4"/>
  <c r="BF424" i="4"/>
  <c r="BG424" i="4"/>
  <c r="BJ424" i="4"/>
  <c r="BK424" i="4"/>
  <c r="BL424" i="4"/>
  <c r="BM424" i="4"/>
  <c r="BN424" i="4"/>
  <c r="BQ424" i="4"/>
  <c r="BR424" i="4"/>
  <c r="BS424" i="4"/>
  <c r="BT424" i="4"/>
  <c r="BU424" i="4"/>
  <c r="BX424" i="4"/>
  <c r="BY424" i="4"/>
  <c r="BZ424" i="4"/>
  <c r="CA424" i="4"/>
  <c r="CB424" i="4"/>
  <c r="F425" i="4"/>
  <c r="G425" i="4"/>
  <c r="H425" i="4"/>
  <c r="I425" i="4"/>
  <c r="J425" i="4"/>
  <c r="M425" i="4"/>
  <c r="N425" i="4"/>
  <c r="O425" i="4"/>
  <c r="P425" i="4"/>
  <c r="Q425" i="4"/>
  <c r="T425" i="4"/>
  <c r="U425" i="4"/>
  <c r="V425" i="4"/>
  <c r="W425" i="4"/>
  <c r="X425" i="4"/>
  <c r="AA425" i="4"/>
  <c r="AB425" i="4"/>
  <c r="AC425" i="4"/>
  <c r="AD425" i="4"/>
  <c r="AE425" i="4"/>
  <c r="AH425" i="4"/>
  <c r="AI425" i="4"/>
  <c r="AJ425" i="4"/>
  <c r="AK425" i="4"/>
  <c r="AL425" i="4"/>
  <c r="AO425" i="4"/>
  <c r="AP425" i="4"/>
  <c r="AQ425" i="4"/>
  <c r="AR425" i="4"/>
  <c r="AS425" i="4"/>
  <c r="AV425" i="4"/>
  <c r="AW425" i="4"/>
  <c r="AX425" i="4"/>
  <c r="AY425" i="4"/>
  <c r="AZ425" i="4"/>
  <c r="BC425" i="4"/>
  <c r="BD425" i="4"/>
  <c r="BE425" i="4"/>
  <c r="BF425" i="4"/>
  <c r="BG425" i="4"/>
  <c r="BJ425" i="4"/>
  <c r="BK425" i="4"/>
  <c r="BL425" i="4"/>
  <c r="BM425" i="4"/>
  <c r="BN425" i="4"/>
  <c r="BQ425" i="4"/>
  <c r="BR425" i="4"/>
  <c r="BS425" i="4"/>
  <c r="BT425" i="4"/>
  <c r="BU425" i="4"/>
  <c r="BX425" i="4"/>
  <c r="BY425" i="4"/>
  <c r="BZ425" i="4"/>
  <c r="CA425" i="4"/>
  <c r="CB425" i="4"/>
  <c r="F426" i="4"/>
  <c r="G426" i="4"/>
  <c r="H426" i="4"/>
  <c r="I426" i="4"/>
  <c r="J426" i="4"/>
  <c r="M426" i="4"/>
  <c r="N426" i="4"/>
  <c r="O426" i="4"/>
  <c r="P426" i="4"/>
  <c r="Q426" i="4"/>
  <c r="T426" i="4"/>
  <c r="U426" i="4"/>
  <c r="V426" i="4"/>
  <c r="W426" i="4"/>
  <c r="X426" i="4"/>
  <c r="AA426" i="4"/>
  <c r="AB426" i="4"/>
  <c r="AC426" i="4"/>
  <c r="AD426" i="4"/>
  <c r="AE426" i="4"/>
  <c r="AH426" i="4"/>
  <c r="AI426" i="4"/>
  <c r="AJ426" i="4"/>
  <c r="AK426" i="4"/>
  <c r="AL426" i="4"/>
  <c r="AO426" i="4"/>
  <c r="AP426" i="4"/>
  <c r="AQ426" i="4"/>
  <c r="AR426" i="4"/>
  <c r="AS426" i="4"/>
  <c r="AV426" i="4"/>
  <c r="AW426" i="4"/>
  <c r="AX426" i="4"/>
  <c r="AY426" i="4"/>
  <c r="AZ426" i="4"/>
  <c r="BC426" i="4"/>
  <c r="BD426" i="4"/>
  <c r="BE426" i="4"/>
  <c r="BF426" i="4"/>
  <c r="BG426" i="4"/>
  <c r="BJ426" i="4"/>
  <c r="BK426" i="4"/>
  <c r="BL426" i="4"/>
  <c r="BM426" i="4"/>
  <c r="BN426" i="4"/>
  <c r="BQ426" i="4"/>
  <c r="BR426" i="4"/>
  <c r="BS426" i="4"/>
  <c r="BT426" i="4"/>
  <c r="BU426" i="4"/>
  <c r="BX426" i="4"/>
  <c r="BY426" i="4"/>
  <c r="BZ426" i="4"/>
  <c r="CA426" i="4"/>
  <c r="CB426" i="4"/>
  <c r="F428" i="4"/>
  <c r="G428" i="4"/>
  <c r="H428" i="4"/>
  <c r="I428" i="4"/>
  <c r="J428" i="4"/>
  <c r="M428" i="4"/>
  <c r="N428" i="4"/>
  <c r="O428" i="4"/>
  <c r="P428" i="4"/>
  <c r="Q428" i="4"/>
  <c r="T428" i="4"/>
  <c r="U428" i="4"/>
  <c r="V428" i="4"/>
  <c r="W428" i="4"/>
  <c r="X428" i="4"/>
  <c r="AA428" i="4"/>
  <c r="AB428" i="4"/>
  <c r="AC428" i="4"/>
  <c r="AD428" i="4"/>
  <c r="AE428" i="4"/>
  <c r="AH428" i="4"/>
  <c r="AI428" i="4"/>
  <c r="AJ428" i="4"/>
  <c r="AK428" i="4"/>
  <c r="AL428" i="4"/>
  <c r="AO428" i="4"/>
  <c r="AP428" i="4"/>
  <c r="AQ428" i="4"/>
  <c r="AR428" i="4"/>
  <c r="AS428" i="4"/>
  <c r="AV428" i="4"/>
  <c r="AW428" i="4"/>
  <c r="AX428" i="4"/>
  <c r="AY428" i="4"/>
  <c r="AZ428" i="4"/>
  <c r="BC428" i="4"/>
  <c r="BD428" i="4"/>
  <c r="BE428" i="4"/>
  <c r="BF428" i="4"/>
  <c r="BG428" i="4"/>
  <c r="BJ428" i="4"/>
  <c r="BK428" i="4"/>
  <c r="BL428" i="4"/>
  <c r="BM428" i="4"/>
  <c r="BN428" i="4"/>
  <c r="BQ428" i="4"/>
  <c r="BR428" i="4"/>
  <c r="BS428" i="4"/>
  <c r="BT428" i="4"/>
  <c r="BU428" i="4"/>
  <c r="BX428" i="4"/>
  <c r="BY428" i="4"/>
  <c r="BZ428" i="4"/>
  <c r="CA428" i="4"/>
  <c r="CB428" i="4"/>
  <c r="F429" i="4"/>
  <c r="G429" i="4"/>
  <c r="H429" i="4"/>
  <c r="I429" i="4"/>
  <c r="J429" i="4"/>
  <c r="M429" i="4"/>
  <c r="N429" i="4"/>
  <c r="O429" i="4"/>
  <c r="P429" i="4"/>
  <c r="Q429" i="4"/>
  <c r="T429" i="4"/>
  <c r="U429" i="4"/>
  <c r="V429" i="4"/>
  <c r="W429" i="4"/>
  <c r="X429" i="4"/>
  <c r="AA429" i="4"/>
  <c r="AB429" i="4"/>
  <c r="AC429" i="4"/>
  <c r="AD429" i="4"/>
  <c r="AE429" i="4"/>
  <c r="AH429" i="4"/>
  <c r="AI429" i="4"/>
  <c r="AJ429" i="4"/>
  <c r="AK429" i="4"/>
  <c r="AL429" i="4"/>
  <c r="AO429" i="4"/>
  <c r="AP429" i="4"/>
  <c r="AQ429" i="4"/>
  <c r="AR429" i="4"/>
  <c r="AS429" i="4"/>
  <c r="AV429" i="4"/>
  <c r="AW429" i="4"/>
  <c r="AX429" i="4"/>
  <c r="AY429" i="4"/>
  <c r="AZ429" i="4"/>
  <c r="BC429" i="4"/>
  <c r="BD429" i="4"/>
  <c r="BE429" i="4"/>
  <c r="BF429" i="4"/>
  <c r="BG429" i="4"/>
  <c r="BJ429" i="4"/>
  <c r="BK429" i="4"/>
  <c r="BL429" i="4"/>
  <c r="BM429" i="4"/>
  <c r="BN429" i="4"/>
  <c r="BQ429" i="4"/>
  <c r="BR429" i="4"/>
  <c r="BS429" i="4"/>
  <c r="BT429" i="4"/>
  <c r="BU429" i="4"/>
  <c r="BX429" i="4"/>
  <c r="BY429" i="4"/>
  <c r="BZ429" i="4"/>
  <c r="CA429" i="4"/>
  <c r="CB429" i="4"/>
  <c r="F430" i="4"/>
  <c r="G430" i="4"/>
  <c r="H430" i="4"/>
  <c r="I430" i="4"/>
  <c r="J430" i="4"/>
  <c r="M430" i="4"/>
  <c r="N430" i="4"/>
  <c r="O430" i="4"/>
  <c r="P430" i="4"/>
  <c r="Q430" i="4"/>
  <c r="T430" i="4"/>
  <c r="U430" i="4"/>
  <c r="V430" i="4"/>
  <c r="W430" i="4"/>
  <c r="X430" i="4"/>
  <c r="AA430" i="4"/>
  <c r="AB430" i="4"/>
  <c r="AC430" i="4"/>
  <c r="AD430" i="4"/>
  <c r="AE430" i="4"/>
  <c r="AH430" i="4"/>
  <c r="AI430" i="4"/>
  <c r="AJ430" i="4"/>
  <c r="AK430" i="4"/>
  <c r="AL430" i="4"/>
  <c r="AO430" i="4"/>
  <c r="AP430" i="4"/>
  <c r="AQ430" i="4"/>
  <c r="AR430" i="4"/>
  <c r="AS430" i="4"/>
  <c r="AV430" i="4"/>
  <c r="AW430" i="4"/>
  <c r="AX430" i="4"/>
  <c r="AY430" i="4"/>
  <c r="AZ430" i="4"/>
  <c r="BC430" i="4"/>
  <c r="BD430" i="4"/>
  <c r="BE430" i="4"/>
  <c r="BF430" i="4"/>
  <c r="BG430" i="4"/>
  <c r="BJ430" i="4"/>
  <c r="BK430" i="4"/>
  <c r="BL430" i="4"/>
  <c r="BM430" i="4"/>
  <c r="BN430" i="4"/>
  <c r="BQ430" i="4"/>
  <c r="BR430" i="4"/>
  <c r="BS430" i="4"/>
  <c r="BT430" i="4"/>
  <c r="BU430" i="4"/>
  <c r="BX430" i="4"/>
  <c r="BY430" i="4"/>
  <c r="BZ430" i="4"/>
  <c r="CA430" i="4"/>
  <c r="CB430" i="4"/>
  <c r="F431" i="4"/>
  <c r="G431" i="4"/>
  <c r="H431" i="4"/>
  <c r="I431" i="4"/>
  <c r="J431" i="4"/>
  <c r="M431" i="4"/>
  <c r="N431" i="4"/>
  <c r="O431" i="4"/>
  <c r="P431" i="4"/>
  <c r="Q431" i="4"/>
  <c r="T431" i="4"/>
  <c r="U431" i="4"/>
  <c r="V431" i="4"/>
  <c r="W431" i="4"/>
  <c r="X431" i="4"/>
  <c r="AA431" i="4"/>
  <c r="AB431" i="4"/>
  <c r="AC431" i="4"/>
  <c r="AD431" i="4"/>
  <c r="AE431" i="4"/>
  <c r="AH431" i="4"/>
  <c r="AI431" i="4"/>
  <c r="AJ431" i="4"/>
  <c r="AK431" i="4"/>
  <c r="AL431" i="4"/>
  <c r="AO431" i="4"/>
  <c r="AP431" i="4"/>
  <c r="AQ431" i="4"/>
  <c r="AR431" i="4"/>
  <c r="AS431" i="4"/>
  <c r="AV431" i="4"/>
  <c r="AW431" i="4"/>
  <c r="AX431" i="4"/>
  <c r="AY431" i="4"/>
  <c r="AZ431" i="4"/>
  <c r="BC431" i="4"/>
  <c r="BD431" i="4"/>
  <c r="BE431" i="4"/>
  <c r="BF431" i="4"/>
  <c r="BG431" i="4"/>
  <c r="BJ431" i="4"/>
  <c r="BK431" i="4"/>
  <c r="BL431" i="4"/>
  <c r="BM431" i="4"/>
  <c r="BN431" i="4"/>
  <c r="BQ431" i="4"/>
  <c r="BR431" i="4"/>
  <c r="BS431" i="4"/>
  <c r="BT431" i="4"/>
  <c r="BU431" i="4"/>
  <c r="BX431" i="4"/>
  <c r="BY431" i="4"/>
  <c r="BZ431" i="4"/>
  <c r="CA431" i="4"/>
  <c r="CB431" i="4"/>
  <c r="F432" i="4"/>
  <c r="G432" i="4"/>
  <c r="H432" i="4"/>
  <c r="I432" i="4"/>
  <c r="J432" i="4"/>
  <c r="M432" i="4"/>
  <c r="N432" i="4"/>
  <c r="O432" i="4"/>
  <c r="P432" i="4"/>
  <c r="Q432" i="4"/>
  <c r="T432" i="4"/>
  <c r="U432" i="4"/>
  <c r="V432" i="4"/>
  <c r="W432" i="4"/>
  <c r="X432" i="4"/>
  <c r="AA432" i="4"/>
  <c r="AB432" i="4"/>
  <c r="AC432" i="4"/>
  <c r="AD432" i="4"/>
  <c r="AE432" i="4"/>
  <c r="AH432" i="4"/>
  <c r="AI432" i="4"/>
  <c r="AJ432" i="4"/>
  <c r="AK432" i="4"/>
  <c r="AL432" i="4"/>
  <c r="AO432" i="4"/>
  <c r="AP432" i="4"/>
  <c r="AQ432" i="4"/>
  <c r="AR432" i="4"/>
  <c r="AS432" i="4"/>
  <c r="AV432" i="4"/>
  <c r="AW432" i="4"/>
  <c r="AX432" i="4"/>
  <c r="AY432" i="4"/>
  <c r="AZ432" i="4"/>
  <c r="BC432" i="4"/>
  <c r="BD432" i="4"/>
  <c r="BE432" i="4"/>
  <c r="BF432" i="4"/>
  <c r="BG432" i="4"/>
  <c r="BJ432" i="4"/>
  <c r="BK432" i="4"/>
  <c r="BL432" i="4"/>
  <c r="BM432" i="4"/>
  <c r="BN432" i="4"/>
  <c r="BQ432" i="4"/>
  <c r="BR432" i="4"/>
  <c r="BS432" i="4"/>
  <c r="BT432" i="4"/>
  <c r="BU432" i="4"/>
  <c r="BX432" i="4"/>
  <c r="BY432" i="4"/>
  <c r="BZ432" i="4"/>
  <c r="CA432" i="4"/>
  <c r="CB432" i="4"/>
  <c r="F433" i="4"/>
  <c r="G433" i="4"/>
  <c r="H433" i="4"/>
  <c r="I433" i="4"/>
  <c r="J433" i="4"/>
  <c r="M433" i="4"/>
  <c r="N433" i="4"/>
  <c r="O433" i="4"/>
  <c r="P433" i="4"/>
  <c r="Q433" i="4"/>
  <c r="T433" i="4"/>
  <c r="U433" i="4"/>
  <c r="V433" i="4"/>
  <c r="W433" i="4"/>
  <c r="X433" i="4"/>
  <c r="AA433" i="4"/>
  <c r="AB433" i="4"/>
  <c r="AC433" i="4"/>
  <c r="AD433" i="4"/>
  <c r="AE433" i="4"/>
  <c r="AH433" i="4"/>
  <c r="AI433" i="4"/>
  <c r="AJ433" i="4"/>
  <c r="AK433" i="4"/>
  <c r="AL433" i="4"/>
  <c r="AO433" i="4"/>
  <c r="AP433" i="4"/>
  <c r="AQ433" i="4"/>
  <c r="AR433" i="4"/>
  <c r="AS433" i="4"/>
  <c r="AV433" i="4"/>
  <c r="AW433" i="4"/>
  <c r="AX433" i="4"/>
  <c r="AY433" i="4"/>
  <c r="AZ433" i="4"/>
  <c r="BC433" i="4"/>
  <c r="BD433" i="4"/>
  <c r="BE433" i="4"/>
  <c r="BF433" i="4"/>
  <c r="BG433" i="4"/>
  <c r="BJ433" i="4"/>
  <c r="BK433" i="4"/>
  <c r="BL433" i="4"/>
  <c r="BM433" i="4"/>
  <c r="BN433" i="4"/>
  <c r="BQ433" i="4"/>
  <c r="BR433" i="4"/>
  <c r="BS433" i="4"/>
  <c r="BT433" i="4"/>
  <c r="BU433" i="4"/>
  <c r="BX433" i="4"/>
  <c r="BY433" i="4"/>
  <c r="BZ433" i="4"/>
  <c r="CA433" i="4"/>
  <c r="CB433" i="4"/>
  <c r="F434" i="4"/>
  <c r="G434" i="4"/>
  <c r="H434" i="4"/>
  <c r="I434" i="4"/>
  <c r="J434" i="4"/>
  <c r="M434" i="4"/>
  <c r="N434" i="4"/>
  <c r="O434" i="4"/>
  <c r="P434" i="4"/>
  <c r="Q434" i="4"/>
  <c r="T434" i="4"/>
  <c r="U434" i="4"/>
  <c r="V434" i="4"/>
  <c r="W434" i="4"/>
  <c r="X434" i="4"/>
  <c r="AA434" i="4"/>
  <c r="AB434" i="4"/>
  <c r="AC434" i="4"/>
  <c r="AD434" i="4"/>
  <c r="AE434" i="4"/>
  <c r="AH434" i="4"/>
  <c r="AI434" i="4"/>
  <c r="AJ434" i="4"/>
  <c r="AK434" i="4"/>
  <c r="AL434" i="4"/>
  <c r="AO434" i="4"/>
  <c r="AP434" i="4"/>
  <c r="AQ434" i="4"/>
  <c r="AR434" i="4"/>
  <c r="AS434" i="4"/>
  <c r="AV434" i="4"/>
  <c r="AW434" i="4"/>
  <c r="AX434" i="4"/>
  <c r="AY434" i="4"/>
  <c r="AZ434" i="4"/>
  <c r="BC434" i="4"/>
  <c r="BD434" i="4"/>
  <c r="BE434" i="4"/>
  <c r="BF434" i="4"/>
  <c r="BG434" i="4"/>
  <c r="BJ434" i="4"/>
  <c r="BK434" i="4"/>
  <c r="BL434" i="4"/>
  <c r="BM434" i="4"/>
  <c r="BN434" i="4"/>
  <c r="BQ434" i="4"/>
  <c r="BR434" i="4"/>
  <c r="BS434" i="4"/>
  <c r="BT434" i="4"/>
  <c r="BU434" i="4"/>
  <c r="BX434" i="4"/>
  <c r="BY434" i="4"/>
  <c r="BZ434" i="4"/>
  <c r="CA434" i="4"/>
  <c r="CB434" i="4"/>
  <c r="F435" i="4"/>
  <c r="G435" i="4"/>
  <c r="H435" i="4"/>
  <c r="I435" i="4"/>
  <c r="J435" i="4"/>
  <c r="M435" i="4"/>
  <c r="N435" i="4"/>
  <c r="O435" i="4"/>
  <c r="P435" i="4"/>
  <c r="Q435" i="4"/>
  <c r="T435" i="4"/>
  <c r="U435" i="4"/>
  <c r="V435" i="4"/>
  <c r="W435" i="4"/>
  <c r="X435" i="4"/>
  <c r="AA435" i="4"/>
  <c r="AB435" i="4"/>
  <c r="AC435" i="4"/>
  <c r="AD435" i="4"/>
  <c r="AE435" i="4"/>
  <c r="AH435" i="4"/>
  <c r="AI435" i="4"/>
  <c r="AJ435" i="4"/>
  <c r="AK435" i="4"/>
  <c r="AL435" i="4"/>
  <c r="AO435" i="4"/>
  <c r="AP435" i="4"/>
  <c r="AQ435" i="4"/>
  <c r="AR435" i="4"/>
  <c r="AS435" i="4"/>
  <c r="AV435" i="4"/>
  <c r="AW435" i="4"/>
  <c r="AX435" i="4"/>
  <c r="AY435" i="4"/>
  <c r="AZ435" i="4"/>
  <c r="BC435" i="4"/>
  <c r="BD435" i="4"/>
  <c r="BE435" i="4"/>
  <c r="BF435" i="4"/>
  <c r="BG435" i="4"/>
  <c r="BJ435" i="4"/>
  <c r="BK435" i="4"/>
  <c r="BL435" i="4"/>
  <c r="BM435" i="4"/>
  <c r="BN435" i="4"/>
  <c r="BQ435" i="4"/>
  <c r="BR435" i="4"/>
  <c r="BS435" i="4"/>
  <c r="BT435" i="4"/>
  <c r="BU435" i="4"/>
  <c r="BX435" i="4"/>
  <c r="BY435" i="4"/>
  <c r="BZ435" i="4"/>
  <c r="CA435" i="4"/>
  <c r="CB435" i="4"/>
  <c r="F436" i="4"/>
  <c r="G436" i="4"/>
  <c r="H436" i="4"/>
  <c r="I436" i="4"/>
  <c r="J436" i="4"/>
  <c r="M436" i="4"/>
  <c r="N436" i="4"/>
  <c r="O436" i="4"/>
  <c r="P436" i="4"/>
  <c r="Q436" i="4"/>
  <c r="T436" i="4"/>
  <c r="U436" i="4"/>
  <c r="V436" i="4"/>
  <c r="W436" i="4"/>
  <c r="X436" i="4"/>
  <c r="AA436" i="4"/>
  <c r="AB436" i="4"/>
  <c r="AC436" i="4"/>
  <c r="AD436" i="4"/>
  <c r="AE436" i="4"/>
  <c r="AH436" i="4"/>
  <c r="AI436" i="4"/>
  <c r="AJ436" i="4"/>
  <c r="AK436" i="4"/>
  <c r="AL436" i="4"/>
  <c r="AO436" i="4"/>
  <c r="AP436" i="4"/>
  <c r="AQ436" i="4"/>
  <c r="AR436" i="4"/>
  <c r="AS436" i="4"/>
  <c r="AV436" i="4"/>
  <c r="AW436" i="4"/>
  <c r="AX436" i="4"/>
  <c r="AY436" i="4"/>
  <c r="AZ436" i="4"/>
  <c r="BC436" i="4"/>
  <c r="BD436" i="4"/>
  <c r="BE436" i="4"/>
  <c r="BF436" i="4"/>
  <c r="BG436" i="4"/>
  <c r="BJ436" i="4"/>
  <c r="BK436" i="4"/>
  <c r="BL436" i="4"/>
  <c r="BM436" i="4"/>
  <c r="BN436" i="4"/>
  <c r="BQ436" i="4"/>
  <c r="BR436" i="4"/>
  <c r="BS436" i="4"/>
  <c r="BT436" i="4"/>
  <c r="BU436" i="4"/>
  <c r="BX436" i="4"/>
  <c r="BY436" i="4"/>
  <c r="BZ436" i="4"/>
  <c r="CA436" i="4"/>
  <c r="CB436" i="4"/>
  <c r="F437" i="4"/>
  <c r="G437" i="4"/>
  <c r="H437" i="4"/>
  <c r="I437" i="4"/>
  <c r="J437" i="4"/>
  <c r="M437" i="4"/>
  <c r="N437" i="4"/>
  <c r="O437" i="4"/>
  <c r="P437" i="4"/>
  <c r="Q437" i="4"/>
  <c r="T437" i="4"/>
  <c r="U437" i="4"/>
  <c r="V437" i="4"/>
  <c r="W437" i="4"/>
  <c r="X437" i="4"/>
  <c r="AA437" i="4"/>
  <c r="AB437" i="4"/>
  <c r="AC437" i="4"/>
  <c r="AD437" i="4"/>
  <c r="AE437" i="4"/>
  <c r="AH437" i="4"/>
  <c r="AI437" i="4"/>
  <c r="AJ437" i="4"/>
  <c r="AK437" i="4"/>
  <c r="AL437" i="4"/>
  <c r="AO437" i="4"/>
  <c r="AP437" i="4"/>
  <c r="AQ437" i="4"/>
  <c r="AR437" i="4"/>
  <c r="AS437" i="4"/>
  <c r="AV437" i="4"/>
  <c r="AW437" i="4"/>
  <c r="AX437" i="4"/>
  <c r="AY437" i="4"/>
  <c r="AZ437" i="4"/>
  <c r="BC437" i="4"/>
  <c r="BD437" i="4"/>
  <c r="BE437" i="4"/>
  <c r="BF437" i="4"/>
  <c r="BG437" i="4"/>
  <c r="BJ437" i="4"/>
  <c r="BK437" i="4"/>
  <c r="BL437" i="4"/>
  <c r="BM437" i="4"/>
  <c r="BN437" i="4"/>
  <c r="BQ437" i="4"/>
  <c r="BR437" i="4"/>
  <c r="BS437" i="4"/>
  <c r="BT437" i="4"/>
  <c r="BU437" i="4"/>
  <c r="BX437" i="4"/>
  <c r="BY437" i="4"/>
  <c r="BZ437" i="4"/>
  <c r="CA437" i="4"/>
  <c r="CB437" i="4"/>
  <c r="F438" i="4"/>
  <c r="G438" i="4"/>
  <c r="H438" i="4"/>
  <c r="I438" i="4"/>
  <c r="J438" i="4"/>
  <c r="M438" i="4"/>
  <c r="N438" i="4"/>
  <c r="O438" i="4"/>
  <c r="P438" i="4"/>
  <c r="Q438" i="4"/>
  <c r="T438" i="4"/>
  <c r="U438" i="4"/>
  <c r="V438" i="4"/>
  <c r="W438" i="4"/>
  <c r="X438" i="4"/>
  <c r="AA438" i="4"/>
  <c r="AB438" i="4"/>
  <c r="AC438" i="4"/>
  <c r="AD438" i="4"/>
  <c r="AE438" i="4"/>
  <c r="AH438" i="4"/>
  <c r="AI438" i="4"/>
  <c r="AJ438" i="4"/>
  <c r="AK438" i="4"/>
  <c r="AL438" i="4"/>
  <c r="AO438" i="4"/>
  <c r="AP438" i="4"/>
  <c r="AQ438" i="4"/>
  <c r="AR438" i="4"/>
  <c r="AS438" i="4"/>
  <c r="AV438" i="4"/>
  <c r="AW438" i="4"/>
  <c r="AX438" i="4"/>
  <c r="AY438" i="4"/>
  <c r="AZ438" i="4"/>
  <c r="BC438" i="4"/>
  <c r="BD438" i="4"/>
  <c r="BE438" i="4"/>
  <c r="BF438" i="4"/>
  <c r="BG438" i="4"/>
  <c r="BJ438" i="4"/>
  <c r="BK438" i="4"/>
  <c r="BL438" i="4"/>
  <c r="BM438" i="4"/>
  <c r="BN438" i="4"/>
  <c r="BQ438" i="4"/>
  <c r="BR438" i="4"/>
  <c r="BS438" i="4"/>
  <c r="BT438" i="4"/>
  <c r="BU438" i="4"/>
  <c r="BX438" i="4"/>
  <c r="BY438" i="4"/>
  <c r="BZ438" i="4"/>
  <c r="CA438" i="4"/>
  <c r="CB438" i="4"/>
  <c r="F440" i="4"/>
  <c r="G440" i="4"/>
  <c r="H440" i="4"/>
  <c r="I440" i="4"/>
  <c r="J440" i="4"/>
  <c r="M440" i="4"/>
  <c r="N440" i="4"/>
  <c r="O440" i="4"/>
  <c r="P440" i="4"/>
  <c r="Q440" i="4"/>
  <c r="T440" i="4"/>
  <c r="U440" i="4"/>
  <c r="V440" i="4"/>
  <c r="W440" i="4"/>
  <c r="X440" i="4"/>
  <c r="AA440" i="4"/>
  <c r="AB440" i="4"/>
  <c r="AC440" i="4"/>
  <c r="AD440" i="4"/>
  <c r="AE440" i="4"/>
  <c r="AH440" i="4"/>
  <c r="AI440" i="4"/>
  <c r="AJ440" i="4"/>
  <c r="AK440" i="4"/>
  <c r="AL440" i="4"/>
  <c r="AO440" i="4"/>
  <c r="AP440" i="4"/>
  <c r="AQ440" i="4"/>
  <c r="AR440" i="4"/>
  <c r="AS440" i="4"/>
  <c r="AV440" i="4"/>
  <c r="AW440" i="4"/>
  <c r="AX440" i="4"/>
  <c r="AY440" i="4"/>
  <c r="AZ440" i="4"/>
  <c r="BC440" i="4"/>
  <c r="BD440" i="4"/>
  <c r="BE440" i="4"/>
  <c r="BF440" i="4"/>
  <c r="BG440" i="4"/>
  <c r="BJ440" i="4"/>
  <c r="BK440" i="4"/>
  <c r="BL440" i="4"/>
  <c r="BM440" i="4"/>
  <c r="BN440" i="4"/>
  <c r="BQ440" i="4"/>
  <c r="BR440" i="4"/>
  <c r="BS440" i="4"/>
  <c r="BT440" i="4"/>
  <c r="BU440" i="4"/>
  <c r="BX440" i="4"/>
  <c r="BY440" i="4"/>
  <c r="BZ440" i="4"/>
  <c r="CA440" i="4"/>
  <c r="CB440" i="4"/>
  <c r="F441" i="4"/>
  <c r="G441" i="4"/>
  <c r="H441" i="4"/>
  <c r="I441" i="4"/>
  <c r="J441" i="4"/>
  <c r="M441" i="4"/>
  <c r="N441" i="4"/>
  <c r="O441" i="4"/>
  <c r="P441" i="4"/>
  <c r="Q441" i="4"/>
  <c r="T441" i="4"/>
  <c r="U441" i="4"/>
  <c r="V441" i="4"/>
  <c r="W441" i="4"/>
  <c r="X441" i="4"/>
  <c r="AA441" i="4"/>
  <c r="AB441" i="4"/>
  <c r="AC441" i="4"/>
  <c r="AD441" i="4"/>
  <c r="AE441" i="4"/>
  <c r="AH441" i="4"/>
  <c r="AI441" i="4"/>
  <c r="AJ441" i="4"/>
  <c r="AK441" i="4"/>
  <c r="AL441" i="4"/>
  <c r="AO441" i="4"/>
  <c r="AP441" i="4"/>
  <c r="AQ441" i="4"/>
  <c r="AR441" i="4"/>
  <c r="AS441" i="4"/>
  <c r="AV441" i="4"/>
  <c r="AW441" i="4"/>
  <c r="AX441" i="4"/>
  <c r="AY441" i="4"/>
  <c r="AZ441" i="4"/>
  <c r="BC441" i="4"/>
  <c r="BD441" i="4"/>
  <c r="BE441" i="4"/>
  <c r="BF441" i="4"/>
  <c r="BG441" i="4"/>
  <c r="BJ441" i="4"/>
  <c r="BK441" i="4"/>
  <c r="BL441" i="4"/>
  <c r="BM441" i="4"/>
  <c r="BN441" i="4"/>
  <c r="BQ441" i="4"/>
  <c r="BR441" i="4"/>
  <c r="BS441" i="4"/>
  <c r="BT441" i="4"/>
  <c r="BU441" i="4"/>
  <c r="BX441" i="4"/>
  <c r="BY441" i="4"/>
  <c r="BZ441" i="4"/>
  <c r="CA441" i="4"/>
  <c r="CB441" i="4"/>
  <c r="F442" i="4"/>
  <c r="G442" i="4"/>
  <c r="H442" i="4"/>
  <c r="I442" i="4"/>
  <c r="J442" i="4"/>
  <c r="M442" i="4"/>
  <c r="N442" i="4"/>
  <c r="O442" i="4"/>
  <c r="P442" i="4"/>
  <c r="Q442" i="4"/>
  <c r="T442" i="4"/>
  <c r="U442" i="4"/>
  <c r="V442" i="4"/>
  <c r="W442" i="4"/>
  <c r="X442" i="4"/>
  <c r="AA442" i="4"/>
  <c r="AB442" i="4"/>
  <c r="AC442" i="4"/>
  <c r="AD442" i="4"/>
  <c r="AE442" i="4"/>
  <c r="AH442" i="4"/>
  <c r="AI442" i="4"/>
  <c r="AJ442" i="4"/>
  <c r="AK442" i="4"/>
  <c r="AL442" i="4"/>
  <c r="AO442" i="4"/>
  <c r="AP442" i="4"/>
  <c r="AQ442" i="4"/>
  <c r="AR442" i="4"/>
  <c r="AS442" i="4"/>
  <c r="AV442" i="4"/>
  <c r="AW442" i="4"/>
  <c r="AX442" i="4"/>
  <c r="AY442" i="4"/>
  <c r="AZ442" i="4"/>
  <c r="BC442" i="4"/>
  <c r="BD442" i="4"/>
  <c r="BE442" i="4"/>
  <c r="BF442" i="4"/>
  <c r="BG442" i="4"/>
  <c r="BJ442" i="4"/>
  <c r="BK442" i="4"/>
  <c r="BL442" i="4"/>
  <c r="BM442" i="4"/>
  <c r="BN442" i="4"/>
  <c r="BQ442" i="4"/>
  <c r="BR442" i="4"/>
  <c r="BS442" i="4"/>
  <c r="BT442" i="4"/>
  <c r="BU442" i="4"/>
  <c r="BX442" i="4"/>
  <c r="BY442" i="4"/>
  <c r="BZ442" i="4"/>
  <c r="CA442" i="4"/>
  <c r="CB442" i="4"/>
  <c r="F443" i="4"/>
  <c r="G443" i="4"/>
  <c r="H443" i="4"/>
  <c r="I443" i="4"/>
  <c r="J443" i="4"/>
  <c r="M443" i="4"/>
  <c r="N443" i="4"/>
  <c r="O443" i="4"/>
  <c r="P443" i="4"/>
  <c r="Q443" i="4"/>
  <c r="T443" i="4"/>
  <c r="U443" i="4"/>
  <c r="V443" i="4"/>
  <c r="W443" i="4"/>
  <c r="X443" i="4"/>
  <c r="AA443" i="4"/>
  <c r="AB443" i="4"/>
  <c r="AC443" i="4"/>
  <c r="AD443" i="4"/>
  <c r="AE443" i="4"/>
  <c r="AH443" i="4"/>
  <c r="AI443" i="4"/>
  <c r="AJ443" i="4"/>
  <c r="AK443" i="4"/>
  <c r="AL443" i="4"/>
  <c r="AO443" i="4"/>
  <c r="AP443" i="4"/>
  <c r="AQ443" i="4"/>
  <c r="AR443" i="4"/>
  <c r="AS443" i="4"/>
  <c r="AV443" i="4"/>
  <c r="AW443" i="4"/>
  <c r="AX443" i="4"/>
  <c r="AY443" i="4"/>
  <c r="AZ443" i="4"/>
  <c r="BC443" i="4"/>
  <c r="BD443" i="4"/>
  <c r="BE443" i="4"/>
  <c r="BF443" i="4"/>
  <c r="BG443" i="4"/>
  <c r="BJ443" i="4"/>
  <c r="BK443" i="4"/>
  <c r="BL443" i="4"/>
  <c r="BM443" i="4"/>
  <c r="BN443" i="4"/>
  <c r="BQ443" i="4"/>
  <c r="BR443" i="4"/>
  <c r="BS443" i="4"/>
  <c r="BT443" i="4"/>
  <c r="BU443" i="4"/>
  <c r="BX443" i="4"/>
  <c r="BY443" i="4"/>
  <c r="BZ443" i="4"/>
  <c r="CA443" i="4"/>
  <c r="CB443" i="4"/>
  <c r="F444" i="4"/>
  <c r="G444" i="4"/>
  <c r="H444" i="4"/>
  <c r="I444" i="4"/>
  <c r="J444" i="4"/>
  <c r="M444" i="4"/>
  <c r="N444" i="4"/>
  <c r="O444" i="4"/>
  <c r="P444" i="4"/>
  <c r="Q444" i="4"/>
  <c r="T444" i="4"/>
  <c r="U444" i="4"/>
  <c r="V444" i="4"/>
  <c r="W444" i="4"/>
  <c r="X444" i="4"/>
  <c r="AA444" i="4"/>
  <c r="AB444" i="4"/>
  <c r="AC444" i="4"/>
  <c r="AD444" i="4"/>
  <c r="AE444" i="4"/>
  <c r="AH444" i="4"/>
  <c r="AI444" i="4"/>
  <c r="AJ444" i="4"/>
  <c r="AK444" i="4"/>
  <c r="AL444" i="4"/>
  <c r="AO444" i="4"/>
  <c r="AP444" i="4"/>
  <c r="AQ444" i="4"/>
  <c r="AR444" i="4"/>
  <c r="AS444" i="4"/>
  <c r="AV444" i="4"/>
  <c r="AW444" i="4"/>
  <c r="AX444" i="4"/>
  <c r="AY444" i="4"/>
  <c r="AZ444" i="4"/>
  <c r="BC444" i="4"/>
  <c r="BD444" i="4"/>
  <c r="BE444" i="4"/>
  <c r="BF444" i="4"/>
  <c r="BG444" i="4"/>
  <c r="BJ444" i="4"/>
  <c r="BK444" i="4"/>
  <c r="BL444" i="4"/>
  <c r="BM444" i="4"/>
  <c r="BN444" i="4"/>
  <c r="BQ444" i="4"/>
  <c r="BR444" i="4"/>
  <c r="BS444" i="4"/>
  <c r="BT444" i="4"/>
  <c r="BU444" i="4"/>
  <c r="BX444" i="4"/>
  <c r="BY444" i="4"/>
  <c r="BZ444" i="4"/>
  <c r="CA444" i="4"/>
  <c r="CB444" i="4"/>
  <c r="F445" i="4"/>
  <c r="G445" i="4"/>
  <c r="H445" i="4"/>
  <c r="I445" i="4"/>
  <c r="J445" i="4"/>
  <c r="M445" i="4"/>
  <c r="N445" i="4"/>
  <c r="O445" i="4"/>
  <c r="P445" i="4"/>
  <c r="Q445" i="4"/>
  <c r="T445" i="4"/>
  <c r="U445" i="4"/>
  <c r="V445" i="4"/>
  <c r="W445" i="4"/>
  <c r="X445" i="4"/>
  <c r="AA445" i="4"/>
  <c r="AB445" i="4"/>
  <c r="AC445" i="4"/>
  <c r="AD445" i="4"/>
  <c r="AE445" i="4"/>
  <c r="AH445" i="4"/>
  <c r="AI445" i="4"/>
  <c r="AJ445" i="4"/>
  <c r="AK445" i="4"/>
  <c r="AL445" i="4"/>
  <c r="AO445" i="4"/>
  <c r="AP445" i="4"/>
  <c r="AQ445" i="4"/>
  <c r="AR445" i="4"/>
  <c r="AS445" i="4"/>
  <c r="AV445" i="4"/>
  <c r="AW445" i="4"/>
  <c r="AX445" i="4"/>
  <c r="AY445" i="4"/>
  <c r="AZ445" i="4"/>
  <c r="BC445" i="4"/>
  <c r="BD445" i="4"/>
  <c r="BE445" i="4"/>
  <c r="BF445" i="4"/>
  <c r="BG445" i="4"/>
  <c r="BJ445" i="4"/>
  <c r="BK445" i="4"/>
  <c r="BL445" i="4"/>
  <c r="BM445" i="4"/>
  <c r="BN445" i="4"/>
  <c r="BQ445" i="4"/>
  <c r="BR445" i="4"/>
  <c r="BS445" i="4"/>
  <c r="BT445" i="4"/>
  <c r="BU445" i="4"/>
  <c r="BX445" i="4"/>
  <c r="BY445" i="4"/>
  <c r="BZ445" i="4"/>
  <c r="CA445" i="4"/>
  <c r="CB445" i="4"/>
  <c r="F446" i="4"/>
  <c r="G446" i="4"/>
  <c r="H446" i="4"/>
  <c r="I446" i="4"/>
  <c r="J446" i="4"/>
  <c r="M446" i="4"/>
  <c r="N446" i="4"/>
  <c r="O446" i="4"/>
  <c r="P446" i="4"/>
  <c r="Q446" i="4"/>
  <c r="T446" i="4"/>
  <c r="U446" i="4"/>
  <c r="V446" i="4"/>
  <c r="W446" i="4"/>
  <c r="X446" i="4"/>
  <c r="AA446" i="4"/>
  <c r="AB446" i="4"/>
  <c r="AC446" i="4"/>
  <c r="AD446" i="4"/>
  <c r="AE446" i="4"/>
  <c r="AH446" i="4"/>
  <c r="AI446" i="4"/>
  <c r="AJ446" i="4"/>
  <c r="AK446" i="4"/>
  <c r="AL446" i="4"/>
  <c r="AO446" i="4"/>
  <c r="AP446" i="4"/>
  <c r="AQ446" i="4"/>
  <c r="AR446" i="4"/>
  <c r="AS446" i="4"/>
  <c r="AV446" i="4"/>
  <c r="AW446" i="4"/>
  <c r="AX446" i="4"/>
  <c r="AY446" i="4"/>
  <c r="AZ446" i="4"/>
  <c r="BC446" i="4"/>
  <c r="BD446" i="4"/>
  <c r="BE446" i="4"/>
  <c r="BF446" i="4"/>
  <c r="BG446" i="4"/>
  <c r="BJ446" i="4"/>
  <c r="BK446" i="4"/>
  <c r="BL446" i="4"/>
  <c r="BM446" i="4"/>
  <c r="BN446" i="4"/>
  <c r="BQ446" i="4"/>
  <c r="BR446" i="4"/>
  <c r="BS446" i="4"/>
  <c r="BT446" i="4"/>
  <c r="BU446" i="4"/>
  <c r="BX446" i="4"/>
  <c r="BY446" i="4"/>
  <c r="BZ446" i="4"/>
  <c r="CA446" i="4"/>
  <c r="CB446" i="4"/>
  <c r="F447" i="4"/>
  <c r="G447" i="4"/>
  <c r="H447" i="4"/>
  <c r="I447" i="4"/>
  <c r="J447" i="4"/>
  <c r="M447" i="4"/>
  <c r="N447" i="4"/>
  <c r="O447" i="4"/>
  <c r="P447" i="4"/>
  <c r="Q447" i="4"/>
  <c r="T447" i="4"/>
  <c r="U447" i="4"/>
  <c r="V447" i="4"/>
  <c r="W447" i="4"/>
  <c r="X447" i="4"/>
  <c r="AA447" i="4"/>
  <c r="AB447" i="4"/>
  <c r="AC447" i="4"/>
  <c r="AD447" i="4"/>
  <c r="AE447" i="4"/>
  <c r="AH447" i="4"/>
  <c r="AI447" i="4"/>
  <c r="AJ447" i="4"/>
  <c r="AK447" i="4"/>
  <c r="AL447" i="4"/>
  <c r="AO447" i="4"/>
  <c r="AP447" i="4"/>
  <c r="AQ447" i="4"/>
  <c r="AR447" i="4"/>
  <c r="AS447" i="4"/>
  <c r="AV447" i="4"/>
  <c r="AW447" i="4"/>
  <c r="AX447" i="4"/>
  <c r="AY447" i="4"/>
  <c r="AZ447" i="4"/>
  <c r="BC447" i="4"/>
  <c r="BD447" i="4"/>
  <c r="BE447" i="4"/>
  <c r="BF447" i="4"/>
  <c r="BG447" i="4"/>
  <c r="BJ447" i="4"/>
  <c r="BK447" i="4"/>
  <c r="BL447" i="4"/>
  <c r="BM447" i="4"/>
  <c r="BN447" i="4"/>
  <c r="BQ447" i="4"/>
  <c r="BR447" i="4"/>
  <c r="BS447" i="4"/>
  <c r="BT447" i="4"/>
  <c r="BU447" i="4"/>
  <c r="BX447" i="4"/>
  <c r="BY447" i="4"/>
  <c r="BZ447" i="4"/>
  <c r="CA447" i="4"/>
  <c r="CB447" i="4"/>
  <c r="F448" i="4"/>
  <c r="G448" i="4"/>
  <c r="H448" i="4"/>
  <c r="I448" i="4"/>
  <c r="J448" i="4"/>
  <c r="M448" i="4"/>
  <c r="N448" i="4"/>
  <c r="O448" i="4"/>
  <c r="P448" i="4"/>
  <c r="Q448" i="4"/>
  <c r="T448" i="4"/>
  <c r="U448" i="4"/>
  <c r="V448" i="4"/>
  <c r="W448" i="4"/>
  <c r="X448" i="4"/>
  <c r="AA448" i="4"/>
  <c r="AB448" i="4"/>
  <c r="AC448" i="4"/>
  <c r="AD448" i="4"/>
  <c r="AE448" i="4"/>
  <c r="AH448" i="4"/>
  <c r="AI448" i="4"/>
  <c r="AJ448" i="4"/>
  <c r="AK448" i="4"/>
  <c r="AL448" i="4"/>
  <c r="AO448" i="4"/>
  <c r="AP448" i="4"/>
  <c r="AQ448" i="4"/>
  <c r="AR448" i="4"/>
  <c r="AS448" i="4"/>
  <c r="AV448" i="4"/>
  <c r="AW448" i="4"/>
  <c r="AX448" i="4"/>
  <c r="AY448" i="4"/>
  <c r="AZ448" i="4"/>
  <c r="BC448" i="4"/>
  <c r="BD448" i="4"/>
  <c r="BE448" i="4"/>
  <c r="BF448" i="4"/>
  <c r="BG448" i="4"/>
  <c r="BJ448" i="4"/>
  <c r="BK448" i="4"/>
  <c r="BL448" i="4"/>
  <c r="BM448" i="4"/>
  <c r="BN448" i="4"/>
  <c r="BQ448" i="4"/>
  <c r="BR448" i="4"/>
  <c r="BS448" i="4"/>
  <c r="BT448" i="4"/>
  <c r="BU448" i="4"/>
  <c r="BX448" i="4"/>
  <c r="BY448" i="4"/>
  <c r="BZ448" i="4"/>
  <c r="CA448" i="4"/>
  <c r="CB448" i="4"/>
  <c r="F450" i="4"/>
  <c r="G450" i="4"/>
  <c r="H450" i="4"/>
  <c r="I450" i="4"/>
  <c r="J450" i="4"/>
  <c r="M450" i="4"/>
  <c r="N450" i="4"/>
  <c r="O450" i="4"/>
  <c r="P450" i="4"/>
  <c r="Q450" i="4"/>
  <c r="T450" i="4"/>
  <c r="U450" i="4"/>
  <c r="V450" i="4"/>
  <c r="W450" i="4"/>
  <c r="X450" i="4"/>
  <c r="AA450" i="4"/>
  <c r="AB450" i="4"/>
  <c r="AC450" i="4"/>
  <c r="AD450" i="4"/>
  <c r="AE450" i="4"/>
  <c r="AH450" i="4"/>
  <c r="AI450" i="4"/>
  <c r="AJ450" i="4"/>
  <c r="AK450" i="4"/>
  <c r="AL450" i="4"/>
  <c r="AO450" i="4"/>
  <c r="AP450" i="4"/>
  <c r="AQ450" i="4"/>
  <c r="AR450" i="4"/>
  <c r="AS450" i="4"/>
  <c r="AV450" i="4"/>
  <c r="AW450" i="4"/>
  <c r="AX450" i="4"/>
  <c r="AY450" i="4"/>
  <c r="AZ450" i="4"/>
  <c r="BC450" i="4"/>
  <c r="BD450" i="4"/>
  <c r="BE450" i="4"/>
  <c r="BF450" i="4"/>
  <c r="BG450" i="4"/>
  <c r="BJ450" i="4"/>
  <c r="BK450" i="4"/>
  <c r="BL450" i="4"/>
  <c r="BM450" i="4"/>
  <c r="BN450" i="4"/>
  <c r="BQ450" i="4"/>
  <c r="BR450" i="4"/>
  <c r="BS450" i="4"/>
  <c r="BT450" i="4"/>
  <c r="BU450" i="4"/>
  <c r="BX450" i="4"/>
  <c r="BY450" i="4"/>
  <c r="BZ450" i="4"/>
  <c r="CA450" i="4"/>
  <c r="CB450" i="4"/>
  <c r="F451" i="4"/>
  <c r="G451" i="4"/>
  <c r="H451" i="4"/>
  <c r="I451" i="4"/>
  <c r="J451" i="4"/>
  <c r="M451" i="4"/>
  <c r="N451" i="4"/>
  <c r="O451" i="4"/>
  <c r="P451" i="4"/>
  <c r="Q451" i="4"/>
  <c r="T451" i="4"/>
  <c r="U451" i="4"/>
  <c r="V451" i="4"/>
  <c r="W451" i="4"/>
  <c r="X451" i="4"/>
  <c r="AA451" i="4"/>
  <c r="AB451" i="4"/>
  <c r="AC451" i="4"/>
  <c r="AD451" i="4"/>
  <c r="AE451" i="4"/>
  <c r="AH451" i="4"/>
  <c r="AI451" i="4"/>
  <c r="AJ451" i="4"/>
  <c r="AK451" i="4"/>
  <c r="AL451" i="4"/>
  <c r="AO451" i="4"/>
  <c r="AP451" i="4"/>
  <c r="AQ451" i="4"/>
  <c r="AR451" i="4"/>
  <c r="AS451" i="4"/>
  <c r="AV451" i="4"/>
  <c r="AW451" i="4"/>
  <c r="AX451" i="4"/>
  <c r="AY451" i="4"/>
  <c r="AZ451" i="4"/>
  <c r="BC451" i="4"/>
  <c r="BD451" i="4"/>
  <c r="BE451" i="4"/>
  <c r="BF451" i="4"/>
  <c r="BG451" i="4"/>
  <c r="BJ451" i="4"/>
  <c r="BK451" i="4"/>
  <c r="BL451" i="4"/>
  <c r="BM451" i="4"/>
  <c r="BN451" i="4"/>
  <c r="BQ451" i="4"/>
  <c r="BR451" i="4"/>
  <c r="BS451" i="4"/>
  <c r="BT451" i="4"/>
  <c r="BU451" i="4"/>
  <c r="BX451" i="4"/>
  <c r="BY451" i="4"/>
  <c r="BZ451" i="4"/>
  <c r="CA451" i="4"/>
  <c r="CB451" i="4"/>
  <c r="F452" i="4"/>
  <c r="G452" i="4"/>
  <c r="H452" i="4"/>
  <c r="I452" i="4"/>
  <c r="J452" i="4"/>
  <c r="M452" i="4"/>
  <c r="N452" i="4"/>
  <c r="O452" i="4"/>
  <c r="P452" i="4"/>
  <c r="Q452" i="4"/>
  <c r="T452" i="4"/>
  <c r="U452" i="4"/>
  <c r="V452" i="4"/>
  <c r="W452" i="4"/>
  <c r="X452" i="4"/>
  <c r="AA452" i="4"/>
  <c r="AB452" i="4"/>
  <c r="AC452" i="4"/>
  <c r="AD452" i="4"/>
  <c r="AE452" i="4"/>
  <c r="AH452" i="4"/>
  <c r="AI452" i="4"/>
  <c r="AJ452" i="4"/>
  <c r="AK452" i="4"/>
  <c r="AL452" i="4"/>
  <c r="AO452" i="4"/>
  <c r="AP452" i="4"/>
  <c r="AQ452" i="4"/>
  <c r="AR452" i="4"/>
  <c r="AS452" i="4"/>
  <c r="AV452" i="4"/>
  <c r="AW452" i="4"/>
  <c r="AX452" i="4"/>
  <c r="AY452" i="4"/>
  <c r="AZ452" i="4"/>
  <c r="BC452" i="4"/>
  <c r="BD452" i="4"/>
  <c r="BE452" i="4"/>
  <c r="BF452" i="4"/>
  <c r="BG452" i="4"/>
  <c r="BJ452" i="4"/>
  <c r="BK452" i="4"/>
  <c r="BL452" i="4"/>
  <c r="BM452" i="4"/>
  <c r="BN452" i="4"/>
  <c r="BQ452" i="4"/>
  <c r="BR452" i="4"/>
  <c r="BS452" i="4"/>
  <c r="BT452" i="4"/>
  <c r="BU452" i="4"/>
  <c r="BX452" i="4"/>
  <c r="BY452" i="4"/>
  <c r="BZ452" i="4"/>
  <c r="CA452" i="4"/>
  <c r="CB452" i="4"/>
  <c r="F453" i="4"/>
  <c r="G453" i="4"/>
  <c r="H453" i="4"/>
  <c r="I453" i="4"/>
  <c r="J453" i="4"/>
  <c r="M453" i="4"/>
  <c r="N453" i="4"/>
  <c r="O453" i="4"/>
  <c r="P453" i="4"/>
  <c r="Q453" i="4"/>
  <c r="T453" i="4"/>
  <c r="U453" i="4"/>
  <c r="V453" i="4"/>
  <c r="W453" i="4"/>
  <c r="X453" i="4"/>
  <c r="AA453" i="4"/>
  <c r="AB453" i="4"/>
  <c r="AC453" i="4"/>
  <c r="AD453" i="4"/>
  <c r="AE453" i="4"/>
  <c r="AH453" i="4"/>
  <c r="AI453" i="4"/>
  <c r="AJ453" i="4"/>
  <c r="AK453" i="4"/>
  <c r="AL453" i="4"/>
  <c r="AO453" i="4"/>
  <c r="AP453" i="4"/>
  <c r="AQ453" i="4"/>
  <c r="AR453" i="4"/>
  <c r="AS453" i="4"/>
  <c r="AV453" i="4"/>
  <c r="AW453" i="4"/>
  <c r="AX453" i="4"/>
  <c r="AY453" i="4"/>
  <c r="AZ453" i="4"/>
  <c r="BC453" i="4"/>
  <c r="BD453" i="4"/>
  <c r="BE453" i="4"/>
  <c r="BF453" i="4"/>
  <c r="BG453" i="4"/>
  <c r="BJ453" i="4"/>
  <c r="BK453" i="4"/>
  <c r="BL453" i="4"/>
  <c r="BM453" i="4"/>
  <c r="BN453" i="4"/>
  <c r="BQ453" i="4"/>
  <c r="BR453" i="4"/>
  <c r="BS453" i="4"/>
  <c r="BT453" i="4"/>
  <c r="BU453" i="4"/>
  <c r="BX453" i="4"/>
  <c r="BY453" i="4"/>
  <c r="BZ453" i="4"/>
  <c r="CA453" i="4"/>
  <c r="CB453" i="4"/>
  <c r="F454" i="4"/>
  <c r="G454" i="4"/>
  <c r="H454" i="4"/>
  <c r="I454" i="4"/>
  <c r="J454" i="4"/>
  <c r="M454" i="4"/>
  <c r="N454" i="4"/>
  <c r="O454" i="4"/>
  <c r="P454" i="4"/>
  <c r="Q454" i="4"/>
  <c r="T454" i="4"/>
  <c r="U454" i="4"/>
  <c r="V454" i="4"/>
  <c r="W454" i="4"/>
  <c r="X454" i="4"/>
  <c r="AA454" i="4"/>
  <c r="AB454" i="4"/>
  <c r="AC454" i="4"/>
  <c r="AD454" i="4"/>
  <c r="AE454" i="4"/>
  <c r="AH454" i="4"/>
  <c r="AI454" i="4"/>
  <c r="AJ454" i="4"/>
  <c r="AK454" i="4"/>
  <c r="AL454" i="4"/>
  <c r="AO454" i="4"/>
  <c r="AP454" i="4"/>
  <c r="AQ454" i="4"/>
  <c r="AR454" i="4"/>
  <c r="AS454" i="4"/>
  <c r="AV454" i="4"/>
  <c r="AW454" i="4"/>
  <c r="AX454" i="4"/>
  <c r="AY454" i="4"/>
  <c r="AZ454" i="4"/>
  <c r="BC454" i="4"/>
  <c r="BD454" i="4"/>
  <c r="BE454" i="4"/>
  <c r="BF454" i="4"/>
  <c r="BG454" i="4"/>
  <c r="BJ454" i="4"/>
  <c r="BK454" i="4"/>
  <c r="BL454" i="4"/>
  <c r="BM454" i="4"/>
  <c r="BN454" i="4"/>
  <c r="BQ454" i="4"/>
  <c r="BR454" i="4"/>
  <c r="BS454" i="4"/>
  <c r="BT454" i="4"/>
  <c r="BU454" i="4"/>
  <c r="BX454" i="4"/>
  <c r="BY454" i="4"/>
  <c r="BZ454" i="4"/>
  <c r="CA454" i="4"/>
  <c r="CB454" i="4"/>
  <c r="F455" i="4"/>
  <c r="G455" i="4"/>
  <c r="H455" i="4"/>
  <c r="I455" i="4"/>
  <c r="J455" i="4"/>
  <c r="M455" i="4"/>
  <c r="N455" i="4"/>
  <c r="O455" i="4"/>
  <c r="P455" i="4"/>
  <c r="Q455" i="4"/>
  <c r="T455" i="4"/>
  <c r="U455" i="4"/>
  <c r="V455" i="4"/>
  <c r="W455" i="4"/>
  <c r="X455" i="4"/>
  <c r="AA455" i="4"/>
  <c r="AB455" i="4"/>
  <c r="AC455" i="4"/>
  <c r="AD455" i="4"/>
  <c r="AE455" i="4"/>
  <c r="AH455" i="4"/>
  <c r="AI455" i="4"/>
  <c r="AJ455" i="4"/>
  <c r="AK455" i="4"/>
  <c r="AL455" i="4"/>
  <c r="AO455" i="4"/>
  <c r="AP455" i="4"/>
  <c r="AQ455" i="4"/>
  <c r="AR455" i="4"/>
  <c r="AS455" i="4"/>
  <c r="AV455" i="4"/>
  <c r="AW455" i="4"/>
  <c r="AX455" i="4"/>
  <c r="AY455" i="4"/>
  <c r="AZ455" i="4"/>
  <c r="BC455" i="4"/>
  <c r="BD455" i="4"/>
  <c r="BE455" i="4"/>
  <c r="BF455" i="4"/>
  <c r="BG455" i="4"/>
  <c r="BJ455" i="4"/>
  <c r="BK455" i="4"/>
  <c r="BL455" i="4"/>
  <c r="BM455" i="4"/>
  <c r="BN455" i="4"/>
  <c r="BQ455" i="4"/>
  <c r="BR455" i="4"/>
  <c r="BS455" i="4"/>
  <c r="BT455" i="4"/>
  <c r="BU455" i="4"/>
  <c r="BX455" i="4"/>
  <c r="BY455" i="4"/>
  <c r="BZ455" i="4"/>
  <c r="CA455" i="4"/>
  <c r="CB455" i="4"/>
  <c r="F456" i="4"/>
  <c r="G456" i="4"/>
  <c r="H456" i="4"/>
  <c r="I456" i="4"/>
  <c r="J456" i="4"/>
  <c r="M456" i="4"/>
  <c r="N456" i="4"/>
  <c r="O456" i="4"/>
  <c r="P456" i="4"/>
  <c r="Q456" i="4"/>
  <c r="T456" i="4"/>
  <c r="U456" i="4"/>
  <c r="V456" i="4"/>
  <c r="W456" i="4"/>
  <c r="X456" i="4"/>
  <c r="AA456" i="4"/>
  <c r="AB456" i="4"/>
  <c r="AC456" i="4"/>
  <c r="AD456" i="4"/>
  <c r="AE456" i="4"/>
  <c r="AH456" i="4"/>
  <c r="AI456" i="4"/>
  <c r="AJ456" i="4"/>
  <c r="AK456" i="4"/>
  <c r="AL456" i="4"/>
  <c r="AO456" i="4"/>
  <c r="AP456" i="4"/>
  <c r="AQ456" i="4"/>
  <c r="AR456" i="4"/>
  <c r="AS456" i="4"/>
  <c r="AV456" i="4"/>
  <c r="AW456" i="4"/>
  <c r="AX456" i="4"/>
  <c r="AY456" i="4"/>
  <c r="AZ456" i="4"/>
  <c r="BC456" i="4"/>
  <c r="BD456" i="4"/>
  <c r="BE456" i="4"/>
  <c r="BF456" i="4"/>
  <c r="BG456" i="4"/>
  <c r="BJ456" i="4"/>
  <c r="BK456" i="4"/>
  <c r="BL456" i="4"/>
  <c r="BM456" i="4"/>
  <c r="BN456" i="4"/>
  <c r="BQ456" i="4"/>
  <c r="BR456" i="4"/>
  <c r="BS456" i="4"/>
  <c r="BT456" i="4"/>
  <c r="BU456" i="4"/>
  <c r="BX456" i="4"/>
  <c r="BY456" i="4"/>
  <c r="BZ456" i="4"/>
  <c r="CA456" i="4"/>
  <c r="CB456" i="4"/>
  <c r="F457" i="4"/>
  <c r="G457" i="4"/>
  <c r="H457" i="4"/>
  <c r="I457" i="4"/>
  <c r="J457" i="4"/>
  <c r="M457" i="4"/>
  <c r="N457" i="4"/>
  <c r="O457" i="4"/>
  <c r="P457" i="4"/>
  <c r="Q457" i="4"/>
  <c r="T457" i="4"/>
  <c r="U457" i="4"/>
  <c r="V457" i="4"/>
  <c r="W457" i="4"/>
  <c r="X457" i="4"/>
  <c r="AA457" i="4"/>
  <c r="AB457" i="4"/>
  <c r="AC457" i="4"/>
  <c r="AD457" i="4"/>
  <c r="AE457" i="4"/>
  <c r="AH457" i="4"/>
  <c r="AI457" i="4"/>
  <c r="AJ457" i="4"/>
  <c r="AK457" i="4"/>
  <c r="AL457" i="4"/>
  <c r="AO457" i="4"/>
  <c r="AP457" i="4"/>
  <c r="AQ457" i="4"/>
  <c r="AR457" i="4"/>
  <c r="AS457" i="4"/>
  <c r="AV457" i="4"/>
  <c r="AW457" i="4"/>
  <c r="AX457" i="4"/>
  <c r="AY457" i="4"/>
  <c r="AZ457" i="4"/>
  <c r="BC457" i="4"/>
  <c r="BD457" i="4"/>
  <c r="BE457" i="4"/>
  <c r="BF457" i="4"/>
  <c r="BG457" i="4"/>
  <c r="BJ457" i="4"/>
  <c r="BK457" i="4"/>
  <c r="BL457" i="4"/>
  <c r="BM457" i="4"/>
  <c r="BN457" i="4"/>
  <c r="BQ457" i="4"/>
  <c r="BR457" i="4"/>
  <c r="BS457" i="4"/>
  <c r="BT457" i="4"/>
  <c r="BU457" i="4"/>
  <c r="BX457" i="4"/>
  <c r="BY457" i="4"/>
  <c r="BZ457" i="4"/>
  <c r="CA457" i="4"/>
  <c r="CB457" i="4"/>
  <c r="F458" i="4"/>
  <c r="G458" i="4"/>
  <c r="H458" i="4"/>
  <c r="I458" i="4"/>
  <c r="J458" i="4"/>
  <c r="M458" i="4"/>
  <c r="N458" i="4"/>
  <c r="O458" i="4"/>
  <c r="P458" i="4"/>
  <c r="Q458" i="4"/>
  <c r="T458" i="4"/>
  <c r="U458" i="4"/>
  <c r="V458" i="4"/>
  <c r="W458" i="4"/>
  <c r="X458" i="4"/>
  <c r="AA458" i="4"/>
  <c r="AB458" i="4"/>
  <c r="AC458" i="4"/>
  <c r="AD458" i="4"/>
  <c r="AE458" i="4"/>
  <c r="AH458" i="4"/>
  <c r="AI458" i="4"/>
  <c r="AJ458" i="4"/>
  <c r="AK458" i="4"/>
  <c r="AL458" i="4"/>
  <c r="AO458" i="4"/>
  <c r="AP458" i="4"/>
  <c r="AQ458" i="4"/>
  <c r="AR458" i="4"/>
  <c r="AS458" i="4"/>
  <c r="AV458" i="4"/>
  <c r="AW458" i="4"/>
  <c r="AX458" i="4"/>
  <c r="AY458" i="4"/>
  <c r="AZ458" i="4"/>
  <c r="BC458" i="4"/>
  <c r="BD458" i="4"/>
  <c r="BE458" i="4"/>
  <c r="BF458" i="4"/>
  <c r="BG458" i="4"/>
  <c r="BJ458" i="4"/>
  <c r="BK458" i="4"/>
  <c r="BL458" i="4"/>
  <c r="BM458" i="4"/>
  <c r="BN458" i="4"/>
  <c r="BQ458" i="4"/>
  <c r="BR458" i="4"/>
  <c r="BS458" i="4"/>
  <c r="BT458" i="4"/>
  <c r="BU458" i="4"/>
  <c r="BX458" i="4"/>
  <c r="BY458" i="4"/>
  <c r="BZ458" i="4"/>
  <c r="CA458" i="4"/>
  <c r="CB458" i="4"/>
  <c r="F459" i="4"/>
  <c r="G459" i="4"/>
  <c r="H459" i="4"/>
  <c r="I459" i="4"/>
  <c r="J459" i="4"/>
  <c r="M459" i="4"/>
  <c r="N459" i="4"/>
  <c r="O459" i="4"/>
  <c r="P459" i="4"/>
  <c r="Q459" i="4"/>
  <c r="T459" i="4"/>
  <c r="U459" i="4"/>
  <c r="V459" i="4"/>
  <c r="W459" i="4"/>
  <c r="X459" i="4"/>
  <c r="AA459" i="4"/>
  <c r="AB459" i="4"/>
  <c r="AC459" i="4"/>
  <c r="AD459" i="4"/>
  <c r="AE459" i="4"/>
  <c r="AH459" i="4"/>
  <c r="AI459" i="4"/>
  <c r="AJ459" i="4"/>
  <c r="AK459" i="4"/>
  <c r="AL459" i="4"/>
  <c r="AO459" i="4"/>
  <c r="AP459" i="4"/>
  <c r="AQ459" i="4"/>
  <c r="AR459" i="4"/>
  <c r="AS459" i="4"/>
  <c r="AV459" i="4"/>
  <c r="AW459" i="4"/>
  <c r="AX459" i="4"/>
  <c r="AY459" i="4"/>
  <c r="AZ459" i="4"/>
  <c r="BC459" i="4"/>
  <c r="BD459" i="4"/>
  <c r="BE459" i="4"/>
  <c r="BF459" i="4"/>
  <c r="BG459" i="4"/>
  <c r="BJ459" i="4"/>
  <c r="BK459" i="4"/>
  <c r="BL459" i="4"/>
  <c r="BM459" i="4"/>
  <c r="BN459" i="4"/>
  <c r="BQ459" i="4"/>
  <c r="BR459" i="4"/>
  <c r="BS459" i="4"/>
  <c r="BT459" i="4"/>
  <c r="BU459" i="4"/>
  <c r="BX459" i="4"/>
  <c r="BY459" i="4"/>
  <c r="BZ459" i="4"/>
  <c r="CA459" i="4"/>
  <c r="CB459" i="4"/>
  <c r="F460" i="4"/>
  <c r="G460" i="4"/>
  <c r="H460" i="4"/>
  <c r="I460" i="4"/>
  <c r="J460" i="4"/>
  <c r="M460" i="4"/>
  <c r="N460" i="4"/>
  <c r="O460" i="4"/>
  <c r="P460" i="4"/>
  <c r="Q460" i="4"/>
  <c r="T460" i="4"/>
  <c r="U460" i="4"/>
  <c r="V460" i="4"/>
  <c r="W460" i="4"/>
  <c r="X460" i="4"/>
  <c r="AA460" i="4"/>
  <c r="AB460" i="4"/>
  <c r="AC460" i="4"/>
  <c r="AD460" i="4"/>
  <c r="AE460" i="4"/>
  <c r="AH460" i="4"/>
  <c r="AI460" i="4"/>
  <c r="AJ460" i="4"/>
  <c r="AK460" i="4"/>
  <c r="AL460" i="4"/>
  <c r="AO460" i="4"/>
  <c r="AP460" i="4"/>
  <c r="AQ460" i="4"/>
  <c r="AR460" i="4"/>
  <c r="AS460" i="4"/>
  <c r="AV460" i="4"/>
  <c r="AW460" i="4"/>
  <c r="AX460" i="4"/>
  <c r="AY460" i="4"/>
  <c r="AZ460" i="4"/>
  <c r="BC460" i="4"/>
  <c r="BD460" i="4"/>
  <c r="BE460" i="4"/>
  <c r="BF460" i="4"/>
  <c r="BG460" i="4"/>
  <c r="BJ460" i="4"/>
  <c r="BK460" i="4"/>
  <c r="BL460" i="4"/>
  <c r="BM460" i="4"/>
  <c r="BN460" i="4"/>
  <c r="BQ460" i="4"/>
  <c r="BR460" i="4"/>
  <c r="BS460" i="4"/>
  <c r="BT460" i="4"/>
  <c r="BU460" i="4"/>
  <c r="BX460" i="4"/>
  <c r="BY460" i="4"/>
  <c r="BZ460" i="4"/>
  <c r="CA460" i="4"/>
  <c r="CB460" i="4"/>
  <c r="F462" i="4"/>
  <c r="G462" i="4"/>
  <c r="H462" i="4"/>
  <c r="I462" i="4"/>
  <c r="J462" i="4"/>
  <c r="M462" i="4"/>
  <c r="N462" i="4"/>
  <c r="O462" i="4"/>
  <c r="P462" i="4"/>
  <c r="Q462" i="4"/>
  <c r="T462" i="4"/>
  <c r="U462" i="4"/>
  <c r="V462" i="4"/>
  <c r="W462" i="4"/>
  <c r="X462" i="4"/>
  <c r="AA462" i="4"/>
  <c r="AB462" i="4"/>
  <c r="AC462" i="4"/>
  <c r="AD462" i="4"/>
  <c r="AE462" i="4"/>
  <c r="AH462" i="4"/>
  <c r="AI462" i="4"/>
  <c r="AJ462" i="4"/>
  <c r="AK462" i="4"/>
  <c r="AL462" i="4"/>
  <c r="AO462" i="4"/>
  <c r="AP462" i="4"/>
  <c r="AQ462" i="4"/>
  <c r="AR462" i="4"/>
  <c r="AS462" i="4"/>
  <c r="AV462" i="4"/>
  <c r="AW462" i="4"/>
  <c r="AX462" i="4"/>
  <c r="AY462" i="4"/>
  <c r="AZ462" i="4"/>
  <c r="BC462" i="4"/>
  <c r="BD462" i="4"/>
  <c r="BE462" i="4"/>
  <c r="BF462" i="4"/>
  <c r="BG462" i="4"/>
  <c r="BJ462" i="4"/>
  <c r="BK462" i="4"/>
  <c r="BL462" i="4"/>
  <c r="BM462" i="4"/>
  <c r="BN462" i="4"/>
  <c r="BQ462" i="4"/>
  <c r="BR462" i="4"/>
  <c r="BS462" i="4"/>
  <c r="BT462" i="4"/>
  <c r="BU462" i="4"/>
  <c r="BX462" i="4"/>
  <c r="BY462" i="4"/>
  <c r="BZ462" i="4"/>
  <c r="CA462" i="4"/>
  <c r="CB462" i="4"/>
  <c r="F463" i="4"/>
  <c r="G463" i="4"/>
  <c r="H463" i="4"/>
  <c r="I463" i="4"/>
  <c r="J463" i="4"/>
  <c r="M463" i="4"/>
  <c r="N463" i="4"/>
  <c r="O463" i="4"/>
  <c r="P463" i="4"/>
  <c r="Q463" i="4"/>
  <c r="T463" i="4"/>
  <c r="U463" i="4"/>
  <c r="V463" i="4"/>
  <c r="W463" i="4"/>
  <c r="X463" i="4"/>
  <c r="AA463" i="4"/>
  <c r="AB463" i="4"/>
  <c r="AC463" i="4"/>
  <c r="AD463" i="4"/>
  <c r="AE463" i="4"/>
  <c r="AH463" i="4"/>
  <c r="AI463" i="4"/>
  <c r="AJ463" i="4"/>
  <c r="AK463" i="4"/>
  <c r="AL463" i="4"/>
  <c r="AO463" i="4"/>
  <c r="AP463" i="4"/>
  <c r="AQ463" i="4"/>
  <c r="AR463" i="4"/>
  <c r="AS463" i="4"/>
  <c r="AV463" i="4"/>
  <c r="AW463" i="4"/>
  <c r="AX463" i="4"/>
  <c r="AY463" i="4"/>
  <c r="AZ463" i="4"/>
  <c r="BC463" i="4"/>
  <c r="BD463" i="4"/>
  <c r="BE463" i="4"/>
  <c r="BF463" i="4"/>
  <c r="BG463" i="4"/>
  <c r="BJ463" i="4"/>
  <c r="BK463" i="4"/>
  <c r="BL463" i="4"/>
  <c r="BM463" i="4"/>
  <c r="BN463" i="4"/>
  <c r="BQ463" i="4"/>
  <c r="BR463" i="4"/>
  <c r="BS463" i="4"/>
  <c r="BT463" i="4"/>
  <c r="BU463" i="4"/>
  <c r="BX463" i="4"/>
  <c r="BY463" i="4"/>
  <c r="BZ463" i="4"/>
  <c r="CA463" i="4"/>
  <c r="CB463" i="4"/>
  <c r="F464" i="4"/>
  <c r="G464" i="4"/>
  <c r="H464" i="4"/>
  <c r="I464" i="4"/>
  <c r="J464" i="4"/>
  <c r="M464" i="4"/>
  <c r="N464" i="4"/>
  <c r="O464" i="4"/>
  <c r="P464" i="4"/>
  <c r="Q464" i="4"/>
  <c r="T464" i="4"/>
  <c r="U464" i="4"/>
  <c r="V464" i="4"/>
  <c r="W464" i="4"/>
  <c r="X464" i="4"/>
  <c r="AA464" i="4"/>
  <c r="AB464" i="4"/>
  <c r="AC464" i="4"/>
  <c r="AD464" i="4"/>
  <c r="AE464" i="4"/>
  <c r="AH464" i="4"/>
  <c r="AI464" i="4"/>
  <c r="AJ464" i="4"/>
  <c r="AK464" i="4"/>
  <c r="AL464" i="4"/>
  <c r="AO464" i="4"/>
  <c r="AP464" i="4"/>
  <c r="AQ464" i="4"/>
  <c r="AR464" i="4"/>
  <c r="AS464" i="4"/>
  <c r="AV464" i="4"/>
  <c r="AW464" i="4"/>
  <c r="AX464" i="4"/>
  <c r="AY464" i="4"/>
  <c r="AZ464" i="4"/>
  <c r="BC464" i="4"/>
  <c r="BD464" i="4"/>
  <c r="BE464" i="4"/>
  <c r="BF464" i="4"/>
  <c r="BG464" i="4"/>
  <c r="BJ464" i="4"/>
  <c r="BK464" i="4"/>
  <c r="BL464" i="4"/>
  <c r="BM464" i="4"/>
  <c r="BN464" i="4"/>
  <c r="BQ464" i="4"/>
  <c r="BR464" i="4"/>
  <c r="BS464" i="4"/>
  <c r="BT464" i="4"/>
  <c r="BU464" i="4"/>
  <c r="BX464" i="4"/>
  <c r="BY464" i="4"/>
  <c r="BZ464" i="4"/>
  <c r="CA464" i="4"/>
  <c r="CB464" i="4"/>
  <c r="F465" i="4"/>
  <c r="G465" i="4"/>
  <c r="H465" i="4"/>
  <c r="I465" i="4"/>
  <c r="J465" i="4"/>
  <c r="M465" i="4"/>
  <c r="N465" i="4"/>
  <c r="O465" i="4"/>
  <c r="P465" i="4"/>
  <c r="Q465" i="4"/>
  <c r="T465" i="4"/>
  <c r="U465" i="4"/>
  <c r="V465" i="4"/>
  <c r="W465" i="4"/>
  <c r="X465" i="4"/>
  <c r="AA465" i="4"/>
  <c r="AB465" i="4"/>
  <c r="AC465" i="4"/>
  <c r="AD465" i="4"/>
  <c r="AE465" i="4"/>
  <c r="AH465" i="4"/>
  <c r="AI465" i="4"/>
  <c r="AJ465" i="4"/>
  <c r="AK465" i="4"/>
  <c r="AL465" i="4"/>
  <c r="AO465" i="4"/>
  <c r="AP465" i="4"/>
  <c r="AQ465" i="4"/>
  <c r="AR465" i="4"/>
  <c r="AS465" i="4"/>
  <c r="AV465" i="4"/>
  <c r="AW465" i="4"/>
  <c r="AX465" i="4"/>
  <c r="AY465" i="4"/>
  <c r="AZ465" i="4"/>
  <c r="BC465" i="4"/>
  <c r="BD465" i="4"/>
  <c r="BE465" i="4"/>
  <c r="BF465" i="4"/>
  <c r="BG465" i="4"/>
  <c r="BJ465" i="4"/>
  <c r="BK465" i="4"/>
  <c r="BL465" i="4"/>
  <c r="BM465" i="4"/>
  <c r="BN465" i="4"/>
  <c r="BQ465" i="4"/>
  <c r="BR465" i="4"/>
  <c r="BS465" i="4"/>
  <c r="BT465" i="4"/>
  <c r="BU465" i="4"/>
  <c r="BX465" i="4"/>
  <c r="BY465" i="4"/>
  <c r="BZ465" i="4"/>
  <c r="CA465" i="4"/>
  <c r="CB465" i="4"/>
  <c r="F466" i="4"/>
  <c r="G466" i="4"/>
  <c r="H466" i="4"/>
  <c r="I466" i="4"/>
  <c r="J466" i="4"/>
  <c r="M466" i="4"/>
  <c r="N466" i="4"/>
  <c r="O466" i="4"/>
  <c r="P466" i="4"/>
  <c r="Q466" i="4"/>
  <c r="T466" i="4"/>
  <c r="U466" i="4"/>
  <c r="V466" i="4"/>
  <c r="W466" i="4"/>
  <c r="X466" i="4"/>
  <c r="AA466" i="4"/>
  <c r="AB466" i="4"/>
  <c r="AC466" i="4"/>
  <c r="AD466" i="4"/>
  <c r="AE466" i="4"/>
  <c r="AH466" i="4"/>
  <c r="AI466" i="4"/>
  <c r="AJ466" i="4"/>
  <c r="AK466" i="4"/>
  <c r="AL466" i="4"/>
  <c r="AO466" i="4"/>
  <c r="AP466" i="4"/>
  <c r="AQ466" i="4"/>
  <c r="AR466" i="4"/>
  <c r="AS466" i="4"/>
  <c r="AV466" i="4"/>
  <c r="AW466" i="4"/>
  <c r="AX466" i="4"/>
  <c r="AY466" i="4"/>
  <c r="AZ466" i="4"/>
  <c r="BC466" i="4"/>
  <c r="BD466" i="4"/>
  <c r="BE466" i="4"/>
  <c r="BF466" i="4"/>
  <c r="BG466" i="4"/>
  <c r="BJ466" i="4"/>
  <c r="BK466" i="4"/>
  <c r="BL466" i="4"/>
  <c r="BM466" i="4"/>
  <c r="BN466" i="4"/>
  <c r="BQ466" i="4"/>
  <c r="BR466" i="4"/>
  <c r="BS466" i="4"/>
  <c r="BT466" i="4"/>
  <c r="BU466" i="4"/>
  <c r="BX466" i="4"/>
  <c r="BY466" i="4"/>
  <c r="BZ466" i="4"/>
  <c r="CA466" i="4"/>
  <c r="CB466" i="4"/>
  <c r="F467" i="4"/>
  <c r="G467" i="4"/>
  <c r="H467" i="4"/>
  <c r="I467" i="4"/>
  <c r="J467" i="4"/>
  <c r="M467" i="4"/>
  <c r="N467" i="4"/>
  <c r="O467" i="4"/>
  <c r="P467" i="4"/>
  <c r="Q467" i="4"/>
  <c r="T467" i="4"/>
  <c r="U467" i="4"/>
  <c r="V467" i="4"/>
  <c r="W467" i="4"/>
  <c r="X467" i="4"/>
  <c r="AA467" i="4"/>
  <c r="AB467" i="4"/>
  <c r="AC467" i="4"/>
  <c r="AD467" i="4"/>
  <c r="AE467" i="4"/>
  <c r="AH467" i="4"/>
  <c r="AI467" i="4"/>
  <c r="AJ467" i="4"/>
  <c r="AK467" i="4"/>
  <c r="AL467" i="4"/>
  <c r="AO467" i="4"/>
  <c r="AP467" i="4"/>
  <c r="AQ467" i="4"/>
  <c r="AR467" i="4"/>
  <c r="AS467" i="4"/>
  <c r="AV467" i="4"/>
  <c r="AW467" i="4"/>
  <c r="AX467" i="4"/>
  <c r="AY467" i="4"/>
  <c r="AZ467" i="4"/>
  <c r="BC467" i="4"/>
  <c r="BD467" i="4"/>
  <c r="BE467" i="4"/>
  <c r="BF467" i="4"/>
  <c r="BG467" i="4"/>
  <c r="BJ467" i="4"/>
  <c r="BK467" i="4"/>
  <c r="BL467" i="4"/>
  <c r="BM467" i="4"/>
  <c r="BN467" i="4"/>
  <c r="BQ467" i="4"/>
  <c r="BR467" i="4"/>
  <c r="BS467" i="4"/>
  <c r="BT467" i="4"/>
  <c r="BU467" i="4"/>
  <c r="BX467" i="4"/>
  <c r="BY467" i="4"/>
  <c r="BZ467" i="4"/>
  <c r="CA467" i="4"/>
  <c r="CB467" i="4"/>
  <c r="F468" i="4"/>
  <c r="G468" i="4"/>
  <c r="H468" i="4"/>
  <c r="I468" i="4"/>
  <c r="J468" i="4"/>
  <c r="M468" i="4"/>
  <c r="N468" i="4"/>
  <c r="O468" i="4"/>
  <c r="P468" i="4"/>
  <c r="Q468" i="4"/>
  <c r="T468" i="4"/>
  <c r="U468" i="4"/>
  <c r="V468" i="4"/>
  <c r="W468" i="4"/>
  <c r="X468" i="4"/>
  <c r="AA468" i="4"/>
  <c r="AB468" i="4"/>
  <c r="AC468" i="4"/>
  <c r="AD468" i="4"/>
  <c r="AE468" i="4"/>
  <c r="AH468" i="4"/>
  <c r="AI468" i="4"/>
  <c r="AJ468" i="4"/>
  <c r="AK468" i="4"/>
  <c r="AL468" i="4"/>
  <c r="AO468" i="4"/>
  <c r="AP468" i="4"/>
  <c r="AQ468" i="4"/>
  <c r="AR468" i="4"/>
  <c r="AS468" i="4"/>
  <c r="AV468" i="4"/>
  <c r="AW468" i="4"/>
  <c r="AX468" i="4"/>
  <c r="AY468" i="4"/>
  <c r="AZ468" i="4"/>
  <c r="BC468" i="4"/>
  <c r="BD468" i="4"/>
  <c r="BE468" i="4"/>
  <c r="BF468" i="4"/>
  <c r="BG468" i="4"/>
  <c r="BJ468" i="4"/>
  <c r="BK468" i="4"/>
  <c r="BL468" i="4"/>
  <c r="BM468" i="4"/>
  <c r="BN468" i="4"/>
  <c r="BQ468" i="4"/>
  <c r="BR468" i="4"/>
  <c r="BS468" i="4"/>
  <c r="BT468" i="4"/>
  <c r="BU468" i="4"/>
  <c r="BX468" i="4"/>
  <c r="BY468" i="4"/>
  <c r="BZ468" i="4"/>
  <c r="CA468" i="4"/>
  <c r="CB468" i="4"/>
  <c r="F469" i="4"/>
  <c r="G469" i="4"/>
  <c r="H469" i="4"/>
  <c r="I469" i="4"/>
  <c r="J469" i="4"/>
  <c r="M469" i="4"/>
  <c r="N469" i="4"/>
  <c r="O469" i="4"/>
  <c r="P469" i="4"/>
  <c r="Q469" i="4"/>
  <c r="T469" i="4"/>
  <c r="U469" i="4"/>
  <c r="V469" i="4"/>
  <c r="W469" i="4"/>
  <c r="X469" i="4"/>
  <c r="AA469" i="4"/>
  <c r="AB469" i="4"/>
  <c r="AC469" i="4"/>
  <c r="AD469" i="4"/>
  <c r="AE469" i="4"/>
  <c r="AH469" i="4"/>
  <c r="AI469" i="4"/>
  <c r="AJ469" i="4"/>
  <c r="AK469" i="4"/>
  <c r="AL469" i="4"/>
  <c r="AO469" i="4"/>
  <c r="AP469" i="4"/>
  <c r="AQ469" i="4"/>
  <c r="AR469" i="4"/>
  <c r="AS469" i="4"/>
  <c r="AV469" i="4"/>
  <c r="AW469" i="4"/>
  <c r="AX469" i="4"/>
  <c r="AY469" i="4"/>
  <c r="AZ469" i="4"/>
  <c r="BC469" i="4"/>
  <c r="BD469" i="4"/>
  <c r="BE469" i="4"/>
  <c r="BF469" i="4"/>
  <c r="BG469" i="4"/>
  <c r="BJ469" i="4"/>
  <c r="BK469" i="4"/>
  <c r="BL469" i="4"/>
  <c r="BM469" i="4"/>
  <c r="BN469" i="4"/>
  <c r="BQ469" i="4"/>
  <c r="BR469" i="4"/>
  <c r="BS469" i="4"/>
  <c r="BT469" i="4"/>
  <c r="BU469" i="4"/>
  <c r="BX469" i="4"/>
  <c r="BY469" i="4"/>
  <c r="BZ469" i="4"/>
  <c r="CA469" i="4"/>
  <c r="CB469" i="4"/>
  <c r="F470" i="4"/>
  <c r="G470" i="4"/>
  <c r="H470" i="4"/>
  <c r="I470" i="4"/>
  <c r="J470" i="4"/>
  <c r="M470" i="4"/>
  <c r="N470" i="4"/>
  <c r="O470" i="4"/>
  <c r="P470" i="4"/>
  <c r="Q470" i="4"/>
  <c r="T470" i="4"/>
  <c r="U470" i="4"/>
  <c r="V470" i="4"/>
  <c r="W470" i="4"/>
  <c r="X470" i="4"/>
  <c r="AA470" i="4"/>
  <c r="AB470" i="4"/>
  <c r="AC470" i="4"/>
  <c r="AD470" i="4"/>
  <c r="AE470" i="4"/>
  <c r="AH470" i="4"/>
  <c r="AI470" i="4"/>
  <c r="AJ470" i="4"/>
  <c r="AK470" i="4"/>
  <c r="AL470" i="4"/>
  <c r="AO470" i="4"/>
  <c r="AP470" i="4"/>
  <c r="AQ470" i="4"/>
  <c r="AR470" i="4"/>
  <c r="AS470" i="4"/>
  <c r="AV470" i="4"/>
  <c r="AW470" i="4"/>
  <c r="AX470" i="4"/>
  <c r="AY470" i="4"/>
  <c r="AZ470" i="4"/>
  <c r="BC470" i="4"/>
  <c r="BD470" i="4"/>
  <c r="BE470" i="4"/>
  <c r="BF470" i="4"/>
  <c r="BG470" i="4"/>
  <c r="BJ470" i="4"/>
  <c r="BK470" i="4"/>
  <c r="BL470" i="4"/>
  <c r="BM470" i="4"/>
  <c r="BN470" i="4"/>
  <c r="BQ470" i="4"/>
  <c r="BR470" i="4"/>
  <c r="BS470" i="4"/>
  <c r="BT470" i="4"/>
  <c r="BU470" i="4"/>
  <c r="BX470" i="4"/>
  <c r="BY470" i="4"/>
  <c r="BZ470" i="4"/>
  <c r="CA470" i="4"/>
  <c r="CB470" i="4"/>
  <c r="F471" i="4"/>
  <c r="G471" i="4"/>
  <c r="H471" i="4"/>
  <c r="I471" i="4"/>
  <c r="J471" i="4"/>
  <c r="M471" i="4"/>
  <c r="N471" i="4"/>
  <c r="O471" i="4"/>
  <c r="P471" i="4"/>
  <c r="Q471" i="4"/>
  <c r="T471" i="4"/>
  <c r="U471" i="4"/>
  <c r="V471" i="4"/>
  <c r="W471" i="4"/>
  <c r="X471" i="4"/>
  <c r="AA471" i="4"/>
  <c r="AB471" i="4"/>
  <c r="AC471" i="4"/>
  <c r="AD471" i="4"/>
  <c r="AE471" i="4"/>
  <c r="AH471" i="4"/>
  <c r="AI471" i="4"/>
  <c r="AJ471" i="4"/>
  <c r="AK471" i="4"/>
  <c r="AL471" i="4"/>
  <c r="AO471" i="4"/>
  <c r="AP471" i="4"/>
  <c r="AQ471" i="4"/>
  <c r="AR471" i="4"/>
  <c r="AS471" i="4"/>
  <c r="AV471" i="4"/>
  <c r="AW471" i="4"/>
  <c r="AX471" i="4"/>
  <c r="AY471" i="4"/>
  <c r="AZ471" i="4"/>
  <c r="BC471" i="4"/>
  <c r="BD471" i="4"/>
  <c r="BE471" i="4"/>
  <c r="BF471" i="4"/>
  <c r="BG471" i="4"/>
  <c r="BJ471" i="4"/>
  <c r="BK471" i="4"/>
  <c r="BL471" i="4"/>
  <c r="BM471" i="4"/>
  <c r="BN471" i="4"/>
  <c r="BQ471" i="4"/>
  <c r="BR471" i="4"/>
  <c r="BS471" i="4"/>
  <c r="BT471" i="4"/>
  <c r="BU471" i="4"/>
  <c r="BX471" i="4"/>
  <c r="BY471" i="4"/>
  <c r="BZ471" i="4"/>
  <c r="CA471" i="4"/>
  <c r="CB471" i="4"/>
  <c r="F472" i="4"/>
  <c r="G472" i="4"/>
  <c r="H472" i="4"/>
  <c r="I472" i="4"/>
  <c r="J472" i="4"/>
  <c r="M472" i="4"/>
  <c r="N472" i="4"/>
  <c r="O472" i="4"/>
  <c r="P472" i="4"/>
  <c r="Q472" i="4"/>
  <c r="T472" i="4"/>
  <c r="U472" i="4"/>
  <c r="V472" i="4"/>
  <c r="W472" i="4"/>
  <c r="X472" i="4"/>
  <c r="AA472" i="4"/>
  <c r="AB472" i="4"/>
  <c r="AC472" i="4"/>
  <c r="AD472" i="4"/>
  <c r="AE472" i="4"/>
  <c r="AH472" i="4"/>
  <c r="AI472" i="4"/>
  <c r="AJ472" i="4"/>
  <c r="AK472" i="4"/>
  <c r="AL472" i="4"/>
  <c r="AO472" i="4"/>
  <c r="AP472" i="4"/>
  <c r="AQ472" i="4"/>
  <c r="AR472" i="4"/>
  <c r="AS472" i="4"/>
  <c r="AV472" i="4"/>
  <c r="AW472" i="4"/>
  <c r="AX472" i="4"/>
  <c r="AY472" i="4"/>
  <c r="AZ472" i="4"/>
  <c r="BC472" i="4"/>
  <c r="BD472" i="4"/>
  <c r="BE472" i="4"/>
  <c r="BF472" i="4"/>
  <c r="BG472" i="4"/>
  <c r="BJ472" i="4"/>
  <c r="BK472" i="4"/>
  <c r="BL472" i="4"/>
  <c r="BM472" i="4"/>
  <c r="BN472" i="4"/>
  <c r="BQ472" i="4"/>
  <c r="BR472" i="4"/>
  <c r="BS472" i="4"/>
  <c r="BT472" i="4"/>
  <c r="BU472" i="4"/>
  <c r="BX472" i="4"/>
  <c r="BY472" i="4"/>
  <c r="BZ472" i="4"/>
  <c r="CA472" i="4"/>
  <c r="CB472" i="4"/>
  <c r="F473" i="4"/>
  <c r="G473" i="4"/>
  <c r="H473" i="4"/>
  <c r="I473" i="4"/>
  <c r="J473" i="4"/>
  <c r="M473" i="4"/>
  <c r="N473" i="4"/>
  <c r="O473" i="4"/>
  <c r="P473" i="4"/>
  <c r="Q473" i="4"/>
  <c r="T473" i="4"/>
  <c r="U473" i="4"/>
  <c r="V473" i="4"/>
  <c r="W473" i="4"/>
  <c r="X473" i="4"/>
  <c r="AA473" i="4"/>
  <c r="AB473" i="4"/>
  <c r="AC473" i="4"/>
  <c r="AD473" i="4"/>
  <c r="AE473" i="4"/>
  <c r="AH473" i="4"/>
  <c r="AI473" i="4"/>
  <c r="AJ473" i="4"/>
  <c r="AK473" i="4"/>
  <c r="AL473" i="4"/>
  <c r="AO473" i="4"/>
  <c r="AP473" i="4"/>
  <c r="AQ473" i="4"/>
  <c r="AR473" i="4"/>
  <c r="AS473" i="4"/>
  <c r="AV473" i="4"/>
  <c r="AW473" i="4"/>
  <c r="AX473" i="4"/>
  <c r="AY473" i="4"/>
  <c r="AZ473" i="4"/>
  <c r="BC473" i="4"/>
  <c r="BD473" i="4"/>
  <c r="BE473" i="4"/>
  <c r="BF473" i="4"/>
  <c r="BG473" i="4"/>
  <c r="BJ473" i="4"/>
  <c r="BK473" i="4"/>
  <c r="BL473" i="4"/>
  <c r="BM473" i="4"/>
  <c r="BN473" i="4"/>
  <c r="BQ473" i="4"/>
  <c r="BR473" i="4"/>
  <c r="BS473" i="4"/>
  <c r="BT473" i="4"/>
  <c r="BU473" i="4"/>
  <c r="BX473" i="4"/>
  <c r="BY473" i="4"/>
  <c r="BZ473" i="4"/>
  <c r="CA473" i="4"/>
  <c r="CB473" i="4"/>
  <c r="F474" i="4"/>
  <c r="G474" i="4"/>
  <c r="H474" i="4"/>
  <c r="I474" i="4"/>
  <c r="J474" i="4"/>
  <c r="M474" i="4"/>
  <c r="N474" i="4"/>
  <c r="O474" i="4"/>
  <c r="P474" i="4"/>
  <c r="Q474" i="4"/>
  <c r="T474" i="4"/>
  <c r="U474" i="4"/>
  <c r="V474" i="4"/>
  <c r="W474" i="4"/>
  <c r="X474" i="4"/>
  <c r="AA474" i="4"/>
  <c r="AB474" i="4"/>
  <c r="AC474" i="4"/>
  <c r="AD474" i="4"/>
  <c r="AE474" i="4"/>
  <c r="AH474" i="4"/>
  <c r="AI474" i="4"/>
  <c r="AJ474" i="4"/>
  <c r="AK474" i="4"/>
  <c r="AL474" i="4"/>
  <c r="AO474" i="4"/>
  <c r="AP474" i="4"/>
  <c r="AQ474" i="4"/>
  <c r="AR474" i="4"/>
  <c r="AS474" i="4"/>
  <c r="AV474" i="4"/>
  <c r="AW474" i="4"/>
  <c r="AX474" i="4"/>
  <c r="AY474" i="4"/>
  <c r="AZ474" i="4"/>
  <c r="BC474" i="4"/>
  <c r="BD474" i="4"/>
  <c r="BE474" i="4"/>
  <c r="BF474" i="4"/>
  <c r="BG474" i="4"/>
  <c r="BJ474" i="4"/>
  <c r="BK474" i="4"/>
  <c r="BL474" i="4"/>
  <c r="BM474" i="4"/>
  <c r="BN474" i="4"/>
  <c r="BQ474" i="4"/>
  <c r="BR474" i="4"/>
  <c r="BS474" i="4"/>
  <c r="BT474" i="4"/>
  <c r="BU474" i="4"/>
  <c r="BX474" i="4"/>
  <c r="BY474" i="4"/>
  <c r="BZ474" i="4"/>
  <c r="CA474" i="4"/>
  <c r="CB474" i="4"/>
  <c r="F475" i="4"/>
  <c r="G475" i="4"/>
  <c r="H475" i="4"/>
  <c r="I475" i="4"/>
  <c r="J475" i="4"/>
  <c r="M475" i="4"/>
  <c r="N475" i="4"/>
  <c r="O475" i="4"/>
  <c r="P475" i="4"/>
  <c r="Q475" i="4"/>
  <c r="T475" i="4"/>
  <c r="U475" i="4"/>
  <c r="V475" i="4"/>
  <c r="W475" i="4"/>
  <c r="X475" i="4"/>
  <c r="AA475" i="4"/>
  <c r="AB475" i="4"/>
  <c r="AC475" i="4"/>
  <c r="AD475" i="4"/>
  <c r="AE475" i="4"/>
  <c r="AH475" i="4"/>
  <c r="AI475" i="4"/>
  <c r="AJ475" i="4"/>
  <c r="AK475" i="4"/>
  <c r="AL475" i="4"/>
  <c r="AO475" i="4"/>
  <c r="AP475" i="4"/>
  <c r="AQ475" i="4"/>
  <c r="AR475" i="4"/>
  <c r="AS475" i="4"/>
  <c r="AV475" i="4"/>
  <c r="AW475" i="4"/>
  <c r="AX475" i="4"/>
  <c r="AY475" i="4"/>
  <c r="AZ475" i="4"/>
  <c r="BC475" i="4"/>
  <c r="BD475" i="4"/>
  <c r="BE475" i="4"/>
  <c r="BF475" i="4"/>
  <c r="BG475" i="4"/>
  <c r="BJ475" i="4"/>
  <c r="BK475" i="4"/>
  <c r="BL475" i="4"/>
  <c r="BM475" i="4"/>
  <c r="BN475" i="4"/>
  <c r="BQ475" i="4"/>
  <c r="BR475" i="4"/>
  <c r="BS475" i="4"/>
  <c r="BT475" i="4"/>
  <c r="BU475" i="4"/>
  <c r="BX475" i="4"/>
  <c r="BY475" i="4"/>
  <c r="BZ475" i="4"/>
  <c r="CA475" i="4"/>
  <c r="CB475" i="4"/>
  <c r="F476" i="4"/>
  <c r="G476" i="4"/>
  <c r="H476" i="4"/>
  <c r="I476" i="4"/>
  <c r="J476" i="4"/>
  <c r="M476" i="4"/>
  <c r="N476" i="4"/>
  <c r="O476" i="4"/>
  <c r="P476" i="4"/>
  <c r="Q476" i="4"/>
  <c r="T476" i="4"/>
  <c r="U476" i="4"/>
  <c r="V476" i="4"/>
  <c r="W476" i="4"/>
  <c r="X476" i="4"/>
  <c r="AA476" i="4"/>
  <c r="AB476" i="4"/>
  <c r="AC476" i="4"/>
  <c r="AD476" i="4"/>
  <c r="AE476" i="4"/>
  <c r="AH476" i="4"/>
  <c r="AI476" i="4"/>
  <c r="AJ476" i="4"/>
  <c r="AK476" i="4"/>
  <c r="AL476" i="4"/>
  <c r="AO476" i="4"/>
  <c r="AP476" i="4"/>
  <c r="AQ476" i="4"/>
  <c r="AR476" i="4"/>
  <c r="AS476" i="4"/>
  <c r="AV476" i="4"/>
  <c r="AW476" i="4"/>
  <c r="AX476" i="4"/>
  <c r="AY476" i="4"/>
  <c r="AZ476" i="4"/>
  <c r="BC476" i="4"/>
  <c r="BD476" i="4"/>
  <c r="BE476" i="4"/>
  <c r="BF476" i="4"/>
  <c r="BG476" i="4"/>
  <c r="BJ476" i="4"/>
  <c r="BK476" i="4"/>
  <c r="BL476" i="4"/>
  <c r="BM476" i="4"/>
  <c r="BN476" i="4"/>
  <c r="BQ476" i="4"/>
  <c r="BR476" i="4"/>
  <c r="BS476" i="4"/>
  <c r="BT476" i="4"/>
  <c r="BU476" i="4"/>
  <c r="BX476" i="4"/>
  <c r="BY476" i="4"/>
  <c r="BZ476" i="4"/>
  <c r="CA476" i="4"/>
  <c r="CB476" i="4"/>
  <c r="F477" i="4"/>
  <c r="G477" i="4"/>
  <c r="H477" i="4"/>
  <c r="I477" i="4"/>
  <c r="J477" i="4"/>
  <c r="M477" i="4"/>
  <c r="N477" i="4"/>
  <c r="O477" i="4"/>
  <c r="P477" i="4"/>
  <c r="Q477" i="4"/>
  <c r="T477" i="4"/>
  <c r="U477" i="4"/>
  <c r="V477" i="4"/>
  <c r="W477" i="4"/>
  <c r="X477" i="4"/>
  <c r="AA477" i="4"/>
  <c r="AB477" i="4"/>
  <c r="AC477" i="4"/>
  <c r="AD477" i="4"/>
  <c r="AE477" i="4"/>
  <c r="AH477" i="4"/>
  <c r="AI477" i="4"/>
  <c r="AJ477" i="4"/>
  <c r="AK477" i="4"/>
  <c r="AL477" i="4"/>
  <c r="AO477" i="4"/>
  <c r="AP477" i="4"/>
  <c r="AQ477" i="4"/>
  <c r="AR477" i="4"/>
  <c r="AS477" i="4"/>
  <c r="AV477" i="4"/>
  <c r="AW477" i="4"/>
  <c r="AX477" i="4"/>
  <c r="AY477" i="4"/>
  <c r="AZ477" i="4"/>
  <c r="BC477" i="4"/>
  <c r="BD477" i="4"/>
  <c r="BE477" i="4"/>
  <c r="BF477" i="4"/>
  <c r="BG477" i="4"/>
  <c r="BJ477" i="4"/>
  <c r="BK477" i="4"/>
  <c r="BL477" i="4"/>
  <c r="BM477" i="4"/>
  <c r="BN477" i="4"/>
  <c r="BQ477" i="4"/>
  <c r="BR477" i="4"/>
  <c r="BS477" i="4"/>
  <c r="BT477" i="4"/>
  <c r="BU477" i="4"/>
  <c r="BX477" i="4"/>
  <c r="BY477" i="4"/>
  <c r="BZ477" i="4"/>
  <c r="CA477" i="4"/>
  <c r="CB477" i="4"/>
  <c r="F478" i="4"/>
  <c r="G478" i="4"/>
  <c r="H478" i="4"/>
  <c r="I478" i="4"/>
  <c r="J478" i="4"/>
  <c r="M478" i="4"/>
  <c r="N478" i="4"/>
  <c r="O478" i="4"/>
  <c r="P478" i="4"/>
  <c r="Q478" i="4"/>
  <c r="T478" i="4"/>
  <c r="U478" i="4"/>
  <c r="V478" i="4"/>
  <c r="W478" i="4"/>
  <c r="X478" i="4"/>
  <c r="AA478" i="4"/>
  <c r="AB478" i="4"/>
  <c r="AC478" i="4"/>
  <c r="AD478" i="4"/>
  <c r="AE478" i="4"/>
  <c r="AH478" i="4"/>
  <c r="AI478" i="4"/>
  <c r="AJ478" i="4"/>
  <c r="AK478" i="4"/>
  <c r="AL478" i="4"/>
  <c r="AO478" i="4"/>
  <c r="AP478" i="4"/>
  <c r="AQ478" i="4"/>
  <c r="AR478" i="4"/>
  <c r="AS478" i="4"/>
  <c r="AV478" i="4"/>
  <c r="AW478" i="4"/>
  <c r="AX478" i="4"/>
  <c r="AY478" i="4"/>
  <c r="AZ478" i="4"/>
  <c r="BC478" i="4"/>
  <c r="BD478" i="4"/>
  <c r="BE478" i="4"/>
  <c r="BF478" i="4"/>
  <c r="BG478" i="4"/>
  <c r="BJ478" i="4"/>
  <c r="BK478" i="4"/>
  <c r="BL478" i="4"/>
  <c r="BM478" i="4"/>
  <c r="BN478" i="4"/>
  <c r="BQ478" i="4"/>
  <c r="BR478" i="4"/>
  <c r="BS478" i="4"/>
  <c r="BT478" i="4"/>
  <c r="BU478" i="4"/>
  <c r="BX478" i="4"/>
  <c r="BY478" i="4"/>
  <c r="BZ478" i="4"/>
  <c r="CA478" i="4"/>
  <c r="CB478" i="4"/>
  <c r="F479" i="4"/>
  <c r="G479" i="4"/>
  <c r="H479" i="4"/>
  <c r="I479" i="4"/>
  <c r="J479" i="4"/>
  <c r="M479" i="4"/>
  <c r="N479" i="4"/>
  <c r="O479" i="4"/>
  <c r="P479" i="4"/>
  <c r="Q479" i="4"/>
  <c r="T479" i="4"/>
  <c r="U479" i="4"/>
  <c r="V479" i="4"/>
  <c r="W479" i="4"/>
  <c r="X479" i="4"/>
  <c r="AA479" i="4"/>
  <c r="AB479" i="4"/>
  <c r="AC479" i="4"/>
  <c r="AD479" i="4"/>
  <c r="AE479" i="4"/>
  <c r="AH479" i="4"/>
  <c r="AI479" i="4"/>
  <c r="AJ479" i="4"/>
  <c r="AK479" i="4"/>
  <c r="AL479" i="4"/>
  <c r="AO479" i="4"/>
  <c r="AP479" i="4"/>
  <c r="AQ479" i="4"/>
  <c r="AR479" i="4"/>
  <c r="AS479" i="4"/>
  <c r="AV479" i="4"/>
  <c r="AW479" i="4"/>
  <c r="AX479" i="4"/>
  <c r="AY479" i="4"/>
  <c r="AZ479" i="4"/>
  <c r="BC479" i="4"/>
  <c r="BD479" i="4"/>
  <c r="BE479" i="4"/>
  <c r="BF479" i="4"/>
  <c r="BG479" i="4"/>
  <c r="BJ479" i="4"/>
  <c r="BK479" i="4"/>
  <c r="BL479" i="4"/>
  <c r="BM479" i="4"/>
  <c r="BN479" i="4"/>
  <c r="BQ479" i="4"/>
  <c r="BR479" i="4"/>
  <c r="BS479" i="4"/>
  <c r="BT479" i="4"/>
  <c r="BU479" i="4"/>
  <c r="BX479" i="4"/>
  <c r="BY479" i="4"/>
  <c r="BZ479" i="4"/>
  <c r="CA479" i="4"/>
  <c r="CB479" i="4"/>
  <c r="F480" i="4"/>
  <c r="G480" i="4"/>
  <c r="H480" i="4"/>
  <c r="I480" i="4"/>
  <c r="J480" i="4"/>
  <c r="M480" i="4"/>
  <c r="N480" i="4"/>
  <c r="O480" i="4"/>
  <c r="P480" i="4"/>
  <c r="Q480" i="4"/>
  <c r="T480" i="4"/>
  <c r="U480" i="4"/>
  <c r="V480" i="4"/>
  <c r="W480" i="4"/>
  <c r="X480" i="4"/>
  <c r="AA480" i="4"/>
  <c r="AB480" i="4"/>
  <c r="AC480" i="4"/>
  <c r="AD480" i="4"/>
  <c r="AE480" i="4"/>
  <c r="AH480" i="4"/>
  <c r="AI480" i="4"/>
  <c r="AJ480" i="4"/>
  <c r="AK480" i="4"/>
  <c r="AL480" i="4"/>
  <c r="AO480" i="4"/>
  <c r="AP480" i="4"/>
  <c r="AQ480" i="4"/>
  <c r="AR480" i="4"/>
  <c r="AS480" i="4"/>
  <c r="AV480" i="4"/>
  <c r="AW480" i="4"/>
  <c r="AX480" i="4"/>
  <c r="AY480" i="4"/>
  <c r="AZ480" i="4"/>
  <c r="BC480" i="4"/>
  <c r="BD480" i="4"/>
  <c r="BE480" i="4"/>
  <c r="BF480" i="4"/>
  <c r="BG480" i="4"/>
  <c r="BJ480" i="4"/>
  <c r="BK480" i="4"/>
  <c r="BL480" i="4"/>
  <c r="BM480" i="4"/>
  <c r="BN480" i="4"/>
  <c r="BQ480" i="4"/>
  <c r="BR480" i="4"/>
  <c r="BS480" i="4"/>
  <c r="BT480" i="4"/>
  <c r="BU480" i="4"/>
  <c r="BX480" i="4"/>
  <c r="BY480" i="4"/>
  <c r="BZ480" i="4"/>
  <c r="CA480" i="4"/>
  <c r="CB480" i="4"/>
  <c r="F481" i="4"/>
  <c r="G481" i="4"/>
  <c r="H481" i="4"/>
  <c r="I481" i="4"/>
  <c r="J481" i="4"/>
  <c r="M481" i="4"/>
  <c r="N481" i="4"/>
  <c r="O481" i="4"/>
  <c r="P481" i="4"/>
  <c r="Q481" i="4"/>
  <c r="T481" i="4"/>
  <c r="U481" i="4"/>
  <c r="V481" i="4"/>
  <c r="W481" i="4"/>
  <c r="X481" i="4"/>
  <c r="AA481" i="4"/>
  <c r="AB481" i="4"/>
  <c r="AC481" i="4"/>
  <c r="AD481" i="4"/>
  <c r="AE481" i="4"/>
  <c r="AH481" i="4"/>
  <c r="AI481" i="4"/>
  <c r="AJ481" i="4"/>
  <c r="AK481" i="4"/>
  <c r="AL481" i="4"/>
  <c r="AO481" i="4"/>
  <c r="AP481" i="4"/>
  <c r="AQ481" i="4"/>
  <c r="AR481" i="4"/>
  <c r="AS481" i="4"/>
  <c r="AV481" i="4"/>
  <c r="AW481" i="4"/>
  <c r="AX481" i="4"/>
  <c r="AY481" i="4"/>
  <c r="AZ481" i="4"/>
  <c r="BC481" i="4"/>
  <c r="BD481" i="4"/>
  <c r="BE481" i="4"/>
  <c r="BF481" i="4"/>
  <c r="BG481" i="4"/>
  <c r="BJ481" i="4"/>
  <c r="BK481" i="4"/>
  <c r="BL481" i="4"/>
  <c r="BM481" i="4"/>
  <c r="BN481" i="4"/>
  <c r="BQ481" i="4"/>
  <c r="BR481" i="4"/>
  <c r="BS481" i="4"/>
  <c r="BT481" i="4"/>
  <c r="BU481" i="4"/>
  <c r="BX481" i="4"/>
  <c r="BY481" i="4"/>
  <c r="BZ481" i="4"/>
  <c r="CA481" i="4"/>
  <c r="CB481" i="4"/>
  <c r="F482" i="4"/>
  <c r="G482" i="4"/>
  <c r="H482" i="4"/>
  <c r="I482" i="4"/>
  <c r="J482" i="4"/>
  <c r="M482" i="4"/>
  <c r="N482" i="4"/>
  <c r="O482" i="4"/>
  <c r="P482" i="4"/>
  <c r="Q482" i="4"/>
  <c r="T482" i="4"/>
  <c r="U482" i="4"/>
  <c r="V482" i="4"/>
  <c r="W482" i="4"/>
  <c r="X482" i="4"/>
  <c r="AA482" i="4"/>
  <c r="AB482" i="4"/>
  <c r="AC482" i="4"/>
  <c r="AD482" i="4"/>
  <c r="AE482" i="4"/>
  <c r="AH482" i="4"/>
  <c r="AI482" i="4"/>
  <c r="AJ482" i="4"/>
  <c r="AK482" i="4"/>
  <c r="AL482" i="4"/>
  <c r="AO482" i="4"/>
  <c r="AP482" i="4"/>
  <c r="AQ482" i="4"/>
  <c r="AR482" i="4"/>
  <c r="AS482" i="4"/>
  <c r="AV482" i="4"/>
  <c r="AW482" i="4"/>
  <c r="AX482" i="4"/>
  <c r="AY482" i="4"/>
  <c r="AZ482" i="4"/>
  <c r="BC482" i="4"/>
  <c r="BD482" i="4"/>
  <c r="BE482" i="4"/>
  <c r="BF482" i="4"/>
  <c r="BG482" i="4"/>
  <c r="BJ482" i="4"/>
  <c r="BK482" i="4"/>
  <c r="BL482" i="4"/>
  <c r="BM482" i="4"/>
  <c r="BN482" i="4"/>
  <c r="BQ482" i="4"/>
  <c r="BR482" i="4"/>
  <c r="BS482" i="4"/>
  <c r="BT482" i="4"/>
  <c r="BU482" i="4"/>
  <c r="BX482" i="4"/>
  <c r="BY482" i="4"/>
  <c r="BZ482" i="4"/>
  <c r="CA482" i="4"/>
  <c r="CB482" i="4"/>
  <c r="F483" i="4"/>
  <c r="G483" i="4"/>
  <c r="H483" i="4"/>
  <c r="I483" i="4"/>
  <c r="J483" i="4"/>
  <c r="M483" i="4"/>
  <c r="N483" i="4"/>
  <c r="O483" i="4"/>
  <c r="P483" i="4"/>
  <c r="Q483" i="4"/>
  <c r="T483" i="4"/>
  <c r="U483" i="4"/>
  <c r="V483" i="4"/>
  <c r="W483" i="4"/>
  <c r="X483" i="4"/>
  <c r="AA483" i="4"/>
  <c r="AB483" i="4"/>
  <c r="AC483" i="4"/>
  <c r="AD483" i="4"/>
  <c r="AE483" i="4"/>
  <c r="AH483" i="4"/>
  <c r="AI483" i="4"/>
  <c r="AJ483" i="4"/>
  <c r="AK483" i="4"/>
  <c r="AL483" i="4"/>
  <c r="AO483" i="4"/>
  <c r="AP483" i="4"/>
  <c r="AQ483" i="4"/>
  <c r="AR483" i="4"/>
  <c r="AS483" i="4"/>
  <c r="AV483" i="4"/>
  <c r="AW483" i="4"/>
  <c r="AX483" i="4"/>
  <c r="AY483" i="4"/>
  <c r="AZ483" i="4"/>
  <c r="BC483" i="4"/>
  <c r="BD483" i="4"/>
  <c r="BE483" i="4"/>
  <c r="BF483" i="4"/>
  <c r="BG483" i="4"/>
  <c r="BJ483" i="4"/>
  <c r="BK483" i="4"/>
  <c r="BL483" i="4"/>
  <c r="BM483" i="4"/>
  <c r="BN483" i="4"/>
  <c r="BQ483" i="4"/>
  <c r="BR483" i="4"/>
  <c r="BS483" i="4"/>
  <c r="BT483" i="4"/>
  <c r="BU483" i="4"/>
  <c r="BX483" i="4"/>
  <c r="BY483" i="4"/>
  <c r="BZ483" i="4"/>
  <c r="CA483" i="4"/>
  <c r="CB483" i="4"/>
  <c r="F484" i="4"/>
  <c r="G484" i="4"/>
  <c r="H484" i="4"/>
  <c r="I484" i="4"/>
  <c r="J484" i="4"/>
  <c r="M484" i="4"/>
  <c r="N484" i="4"/>
  <c r="O484" i="4"/>
  <c r="P484" i="4"/>
  <c r="Q484" i="4"/>
  <c r="T484" i="4"/>
  <c r="U484" i="4"/>
  <c r="V484" i="4"/>
  <c r="W484" i="4"/>
  <c r="X484" i="4"/>
  <c r="AA484" i="4"/>
  <c r="AB484" i="4"/>
  <c r="AC484" i="4"/>
  <c r="AD484" i="4"/>
  <c r="AE484" i="4"/>
  <c r="AH484" i="4"/>
  <c r="AI484" i="4"/>
  <c r="AJ484" i="4"/>
  <c r="AK484" i="4"/>
  <c r="AL484" i="4"/>
  <c r="AO484" i="4"/>
  <c r="AP484" i="4"/>
  <c r="AQ484" i="4"/>
  <c r="AR484" i="4"/>
  <c r="AS484" i="4"/>
  <c r="AV484" i="4"/>
  <c r="AW484" i="4"/>
  <c r="AX484" i="4"/>
  <c r="AY484" i="4"/>
  <c r="AZ484" i="4"/>
  <c r="BC484" i="4"/>
  <c r="BD484" i="4"/>
  <c r="BE484" i="4"/>
  <c r="BF484" i="4"/>
  <c r="BG484" i="4"/>
  <c r="BJ484" i="4"/>
  <c r="BK484" i="4"/>
  <c r="BL484" i="4"/>
  <c r="BM484" i="4"/>
  <c r="BN484" i="4"/>
  <c r="BQ484" i="4"/>
  <c r="BR484" i="4"/>
  <c r="BS484" i="4"/>
  <c r="BT484" i="4"/>
  <c r="BU484" i="4"/>
  <c r="BX484" i="4"/>
  <c r="BY484" i="4"/>
  <c r="BZ484" i="4"/>
  <c r="CA484" i="4"/>
  <c r="CB484" i="4"/>
  <c r="F485" i="4"/>
  <c r="G485" i="4"/>
  <c r="H485" i="4"/>
  <c r="I485" i="4"/>
  <c r="J485" i="4"/>
  <c r="M485" i="4"/>
  <c r="N485" i="4"/>
  <c r="O485" i="4"/>
  <c r="P485" i="4"/>
  <c r="Q485" i="4"/>
  <c r="T485" i="4"/>
  <c r="U485" i="4"/>
  <c r="V485" i="4"/>
  <c r="W485" i="4"/>
  <c r="X485" i="4"/>
  <c r="AA485" i="4"/>
  <c r="AB485" i="4"/>
  <c r="AC485" i="4"/>
  <c r="AD485" i="4"/>
  <c r="AE485" i="4"/>
  <c r="AH485" i="4"/>
  <c r="AI485" i="4"/>
  <c r="AJ485" i="4"/>
  <c r="AK485" i="4"/>
  <c r="AL485" i="4"/>
  <c r="AO485" i="4"/>
  <c r="AP485" i="4"/>
  <c r="AQ485" i="4"/>
  <c r="AR485" i="4"/>
  <c r="AS485" i="4"/>
  <c r="AV485" i="4"/>
  <c r="AW485" i="4"/>
  <c r="AX485" i="4"/>
  <c r="AY485" i="4"/>
  <c r="AZ485" i="4"/>
  <c r="BC485" i="4"/>
  <c r="BD485" i="4"/>
  <c r="BE485" i="4"/>
  <c r="BF485" i="4"/>
  <c r="BG485" i="4"/>
  <c r="BJ485" i="4"/>
  <c r="BK485" i="4"/>
  <c r="BL485" i="4"/>
  <c r="BM485" i="4"/>
  <c r="BN485" i="4"/>
  <c r="BQ485" i="4"/>
  <c r="BR485" i="4"/>
  <c r="BS485" i="4"/>
  <c r="BT485" i="4"/>
  <c r="BU485" i="4"/>
  <c r="BX485" i="4"/>
  <c r="BY485" i="4"/>
  <c r="BZ485" i="4"/>
  <c r="CA485" i="4"/>
  <c r="CB485" i="4"/>
  <c r="F486" i="4"/>
  <c r="G486" i="4"/>
  <c r="H486" i="4"/>
  <c r="I486" i="4"/>
  <c r="J486" i="4"/>
  <c r="M486" i="4"/>
  <c r="N486" i="4"/>
  <c r="O486" i="4"/>
  <c r="P486" i="4"/>
  <c r="Q486" i="4"/>
  <c r="T486" i="4"/>
  <c r="U486" i="4"/>
  <c r="V486" i="4"/>
  <c r="W486" i="4"/>
  <c r="X486" i="4"/>
  <c r="AA486" i="4"/>
  <c r="AB486" i="4"/>
  <c r="AC486" i="4"/>
  <c r="AD486" i="4"/>
  <c r="AE486" i="4"/>
  <c r="AH486" i="4"/>
  <c r="AI486" i="4"/>
  <c r="AJ486" i="4"/>
  <c r="AK486" i="4"/>
  <c r="AL486" i="4"/>
  <c r="AO486" i="4"/>
  <c r="AP486" i="4"/>
  <c r="AQ486" i="4"/>
  <c r="AR486" i="4"/>
  <c r="AS486" i="4"/>
  <c r="AV486" i="4"/>
  <c r="AW486" i="4"/>
  <c r="AX486" i="4"/>
  <c r="AY486" i="4"/>
  <c r="AZ486" i="4"/>
  <c r="BC486" i="4"/>
  <c r="BD486" i="4"/>
  <c r="BE486" i="4"/>
  <c r="BF486" i="4"/>
  <c r="BG486" i="4"/>
  <c r="BJ486" i="4"/>
  <c r="BK486" i="4"/>
  <c r="BL486" i="4"/>
  <c r="BM486" i="4"/>
  <c r="BN486" i="4"/>
  <c r="BQ486" i="4"/>
  <c r="BR486" i="4"/>
  <c r="BS486" i="4"/>
  <c r="BT486" i="4"/>
  <c r="BU486" i="4"/>
  <c r="BX486" i="4"/>
  <c r="BY486" i="4"/>
  <c r="BZ486" i="4"/>
  <c r="CA486" i="4"/>
  <c r="CB486" i="4"/>
  <c r="F487" i="4"/>
  <c r="G487" i="4"/>
  <c r="H487" i="4"/>
  <c r="I487" i="4"/>
  <c r="J487" i="4"/>
  <c r="M487" i="4"/>
  <c r="N487" i="4"/>
  <c r="O487" i="4"/>
  <c r="P487" i="4"/>
  <c r="Q487" i="4"/>
  <c r="T487" i="4"/>
  <c r="U487" i="4"/>
  <c r="V487" i="4"/>
  <c r="W487" i="4"/>
  <c r="X487" i="4"/>
  <c r="AA487" i="4"/>
  <c r="AB487" i="4"/>
  <c r="AC487" i="4"/>
  <c r="AD487" i="4"/>
  <c r="AE487" i="4"/>
  <c r="AH487" i="4"/>
  <c r="AI487" i="4"/>
  <c r="AJ487" i="4"/>
  <c r="AK487" i="4"/>
  <c r="AL487" i="4"/>
  <c r="AO487" i="4"/>
  <c r="AP487" i="4"/>
  <c r="AQ487" i="4"/>
  <c r="AR487" i="4"/>
  <c r="AS487" i="4"/>
  <c r="AV487" i="4"/>
  <c r="AW487" i="4"/>
  <c r="AX487" i="4"/>
  <c r="AY487" i="4"/>
  <c r="AZ487" i="4"/>
  <c r="BC487" i="4"/>
  <c r="BD487" i="4"/>
  <c r="BE487" i="4"/>
  <c r="BF487" i="4"/>
  <c r="BG487" i="4"/>
  <c r="BJ487" i="4"/>
  <c r="BK487" i="4"/>
  <c r="BL487" i="4"/>
  <c r="BM487" i="4"/>
  <c r="BN487" i="4"/>
  <c r="BQ487" i="4"/>
  <c r="BR487" i="4"/>
  <c r="BS487" i="4"/>
  <c r="BT487" i="4"/>
  <c r="BU487" i="4"/>
  <c r="BX487" i="4"/>
  <c r="BY487" i="4"/>
  <c r="BZ487" i="4"/>
  <c r="CA487" i="4"/>
  <c r="CB487" i="4"/>
  <c r="F488" i="4"/>
  <c r="G488" i="4"/>
  <c r="H488" i="4"/>
  <c r="I488" i="4"/>
  <c r="J488" i="4"/>
  <c r="M488" i="4"/>
  <c r="N488" i="4"/>
  <c r="O488" i="4"/>
  <c r="P488" i="4"/>
  <c r="Q488" i="4"/>
  <c r="T488" i="4"/>
  <c r="U488" i="4"/>
  <c r="V488" i="4"/>
  <c r="W488" i="4"/>
  <c r="X488" i="4"/>
  <c r="AA488" i="4"/>
  <c r="AB488" i="4"/>
  <c r="AC488" i="4"/>
  <c r="AD488" i="4"/>
  <c r="AE488" i="4"/>
  <c r="AH488" i="4"/>
  <c r="AI488" i="4"/>
  <c r="AJ488" i="4"/>
  <c r="AK488" i="4"/>
  <c r="AL488" i="4"/>
  <c r="AO488" i="4"/>
  <c r="AP488" i="4"/>
  <c r="AQ488" i="4"/>
  <c r="AR488" i="4"/>
  <c r="AS488" i="4"/>
  <c r="AV488" i="4"/>
  <c r="AW488" i="4"/>
  <c r="AX488" i="4"/>
  <c r="AY488" i="4"/>
  <c r="AZ488" i="4"/>
  <c r="BC488" i="4"/>
  <c r="BD488" i="4"/>
  <c r="BE488" i="4"/>
  <c r="BF488" i="4"/>
  <c r="BG488" i="4"/>
  <c r="BJ488" i="4"/>
  <c r="BK488" i="4"/>
  <c r="BL488" i="4"/>
  <c r="BM488" i="4"/>
  <c r="BN488" i="4"/>
  <c r="BQ488" i="4"/>
  <c r="BR488" i="4"/>
  <c r="BS488" i="4"/>
  <c r="BT488" i="4"/>
  <c r="BU488" i="4"/>
  <c r="BX488" i="4"/>
  <c r="BY488" i="4"/>
  <c r="BZ488" i="4"/>
  <c r="CA488" i="4"/>
  <c r="CB488" i="4"/>
  <c r="F489" i="4"/>
  <c r="G489" i="4"/>
  <c r="H489" i="4"/>
  <c r="I489" i="4"/>
  <c r="J489" i="4"/>
  <c r="M489" i="4"/>
  <c r="N489" i="4"/>
  <c r="O489" i="4"/>
  <c r="P489" i="4"/>
  <c r="Q489" i="4"/>
  <c r="T489" i="4"/>
  <c r="U489" i="4"/>
  <c r="V489" i="4"/>
  <c r="W489" i="4"/>
  <c r="X489" i="4"/>
  <c r="AA489" i="4"/>
  <c r="AB489" i="4"/>
  <c r="AC489" i="4"/>
  <c r="AD489" i="4"/>
  <c r="AE489" i="4"/>
  <c r="AH489" i="4"/>
  <c r="AI489" i="4"/>
  <c r="AJ489" i="4"/>
  <c r="AK489" i="4"/>
  <c r="AL489" i="4"/>
  <c r="AO489" i="4"/>
  <c r="AP489" i="4"/>
  <c r="AQ489" i="4"/>
  <c r="AR489" i="4"/>
  <c r="AS489" i="4"/>
  <c r="AV489" i="4"/>
  <c r="AW489" i="4"/>
  <c r="AX489" i="4"/>
  <c r="AY489" i="4"/>
  <c r="AZ489" i="4"/>
  <c r="BC489" i="4"/>
  <c r="BD489" i="4"/>
  <c r="BE489" i="4"/>
  <c r="BF489" i="4"/>
  <c r="BG489" i="4"/>
  <c r="BJ489" i="4"/>
  <c r="BK489" i="4"/>
  <c r="BL489" i="4"/>
  <c r="BM489" i="4"/>
  <c r="BN489" i="4"/>
  <c r="BQ489" i="4"/>
  <c r="BR489" i="4"/>
  <c r="BS489" i="4"/>
  <c r="BT489" i="4"/>
  <c r="BU489" i="4"/>
  <c r="BX489" i="4"/>
  <c r="BY489" i="4"/>
  <c r="BZ489" i="4"/>
  <c r="CA489" i="4"/>
  <c r="CB489" i="4"/>
  <c r="F490" i="4"/>
  <c r="G490" i="4"/>
  <c r="H490" i="4"/>
  <c r="I490" i="4"/>
  <c r="J490" i="4"/>
  <c r="M490" i="4"/>
  <c r="N490" i="4"/>
  <c r="O490" i="4"/>
  <c r="P490" i="4"/>
  <c r="Q490" i="4"/>
  <c r="T490" i="4"/>
  <c r="U490" i="4"/>
  <c r="V490" i="4"/>
  <c r="W490" i="4"/>
  <c r="X490" i="4"/>
  <c r="AA490" i="4"/>
  <c r="AB490" i="4"/>
  <c r="AC490" i="4"/>
  <c r="AD490" i="4"/>
  <c r="AE490" i="4"/>
  <c r="AH490" i="4"/>
  <c r="AI490" i="4"/>
  <c r="AJ490" i="4"/>
  <c r="AK490" i="4"/>
  <c r="AL490" i="4"/>
  <c r="AO490" i="4"/>
  <c r="AP490" i="4"/>
  <c r="AQ490" i="4"/>
  <c r="AR490" i="4"/>
  <c r="AS490" i="4"/>
  <c r="AV490" i="4"/>
  <c r="AW490" i="4"/>
  <c r="AX490" i="4"/>
  <c r="AY490" i="4"/>
  <c r="AZ490" i="4"/>
  <c r="BC490" i="4"/>
  <c r="BD490" i="4"/>
  <c r="BE490" i="4"/>
  <c r="BF490" i="4"/>
  <c r="BG490" i="4"/>
  <c r="BJ490" i="4"/>
  <c r="BK490" i="4"/>
  <c r="BL490" i="4"/>
  <c r="BM490" i="4"/>
  <c r="BN490" i="4"/>
  <c r="BQ490" i="4"/>
  <c r="BR490" i="4"/>
  <c r="BS490" i="4"/>
  <c r="BT490" i="4"/>
  <c r="BU490" i="4"/>
  <c r="BX490" i="4"/>
  <c r="BY490" i="4"/>
  <c r="BZ490" i="4"/>
  <c r="CA490" i="4"/>
  <c r="CB490" i="4"/>
  <c r="F491" i="4"/>
  <c r="G491" i="4"/>
  <c r="H491" i="4"/>
  <c r="I491" i="4"/>
  <c r="J491" i="4"/>
  <c r="M491" i="4"/>
  <c r="N491" i="4"/>
  <c r="O491" i="4"/>
  <c r="P491" i="4"/>
  <c r="Q491" i="4"/>
  <c r="T491" i="4"/>
  <c r="U491" i="4"/>
  <c r="V491" i="4"/>
  <c r="W491" i="4"/>
  <c r="X491" i="4"/>
  <c r="AA491" i="4"/>
  <c r="AB491" i="4"/>
  <c r="AC491" i="4"/>
  <c r="AD491" i="4"/>
  <c r="AE491" i="4"/>
  <c r="AH491" i="4"/>
  <c r="AI491" i="4"/>
  <c r="AJ491" i="4"/>
  <c r="AK491" i="4"/>
  <c r="AL491" i="4"/>
  <c r="AO491" i="4"/>
  <c r="AP491" i="4"/>
  <c r="AQ491" i="4"/>
  <c r="AR491" i="4"/>
  <c r="AS491" i="4"/>
  <c r="AV491" i="4"/>
  <c r="AW491" i="4"/>
  <c r="AX491" i="4"/>
  <c r="AY491" i="4"/>
  <c r="AZ491" i="4"/>
  <c r="BC491" i="4"/>
  <c r="BD491" i="4"/>
  <c r="BE491" i="4"/>
  <c r="BF491" i="4"/>
  <c r="BG491" i="4"/>
  <c r="BJ491" i="4"/>
  <c r="BK491" i="4"/>
  <c r="BL491" i="4"/>
  <c r="BM491" i="4"/>
  <c r="BN491" i="4"/>
  <c r="BQ491" i="4"/>
  <c r="BR491" i="4"/>
  <c r="BS491" i="4"/>
  <c r="BT491" i="4"/>
  <c r="BU491" i="4"/>
  <c r="BX491" i="4"/>
  <c r="BY491" i="4"/>
  <c r="BZ491" i="4"/>
  <c r="CA491" i="4"/>
  <c r="CB491" i="4"/>
  <c r="F492" i="4"/>
  <c r="G492" i="4"/>
  <c r="H492" i="4"/>
  <c r="I492" i="4"/>
  <c r="J492" i="4"/>
  <c r="M492" i="4"/>
  <c r="N492" i="4"/>
  <c r="O492" i="4"/>
  <c r="P492" i="4"/>
  <c r="Q492" i="4"/>
  <c r="T492" i="4"/>
  <c r="U492" i="4"/>
  <c r="V492" i="4"/>
  <c r="W492" i="4"/>
  <c r="X492" i="4"/>
  <c r="AA492" i="4"/>
  <c r="AB492" i="4"/>
  <c r="AC492" i="4"/>
  <c r="AD492" i="4"/>
  <c r="AE492" i="4"/>
  <c r="AH492" i="4"/>
  <c r="AI492" i="4"/>
  <c r="AJ492" i="4"/>
  <c r="AK492" i="4"/>
  <c r="AL492" i="4"/>
  <c r="AO492" i="4"/>
  <c r="AP492" i="4"/>
  <c r="AQ492" i="4"/>
  <c r="AR492" i="4"/>
  <c r="AS492" i="4"/>
  <c r="AV492" i="4"/>
  <c r="AW492" i="4"/>
  <c r="AX492" i="4"/>
  <c r="AY492" i="4"/>
  <c r="AZ492" i="4"/>
  <c r="BC492" i="4"/>
  <c r="BD492" i="4"/>
  <c r="BE492" i="4"/>
  <c r="BF492" i="4"/>
  <c r="BG492" i="4"/>
  <c r="BJ492" i="4"/>
  <c r="BK492" i="4"/>
  <c r="BL492" i="4"/>
  <c r="BM492" i="4"/>
  <c r="BN492" i="4"/>
  <c r="BQ492" i="4"/>
  <c r="BR492" i="4"/>
  <c r="BS492" i="4"/>
  <c r="BT492" i="4"/>
  <c r="BU492" i="4"/>
  <c r="BX492" i="4"/>
  <c r="BY492" i="4"/>
  <c r="BZ492" i="4"/>
  <c r="CA492" i="4"/>
  <c r="CB492" i="4"/>
  <c r="F493" i="4"/>
  <c r="G493" i="4"/>
  <c r="H493" i="4"/>
  <c r="I493" i="4"/>
  <c r="J493" i="4"/>
  <c r="M493" i="4"/>
  <c r="N493" i="4"/>
  <c r="O493" i="4"/>
  <c r="P493" i="4"/>
  <c r="Q493" i="4"/>
  <c r="T493" i="4"/>
  <c r="U493" i="4"/>
  <c r="V493" i="4"/>
  <c r="W493" i="4"/>
  <c r="X493" i="4"/>
  <c r="AA493" i="4"/>
  <c r="AB493" i="4"/>
  <c r="AC493" i="4"/>
  <c r="AD493" i="4"/>
  <c r="AE493" i="4"/>
  <c r="AH493" i="4"/>
  <c r="AI493" i="4"/>
  <c r="AJ493" i="4"/>
  <c r="AK493" i="4"/>
  <c r="AL493" i="4"/>
  <c r="AO493" i="4"/>
  <c r="AP493" i="4"/>
  <c r="AQ493" i="4"/>
  <c r="AR493" i="4"/>
  <c r="AS493" i="4"/>
  <c r="AV493" i="4"/>
  <c r="AW493" i="4"/>
  <c r="AX493" i="4"/>
  <c r="AY493" i="4"/>
  <c r="AZ493" i="4"/>
  <c r="BC493" i="4"/>
  <c r="BD493" i="4"/>
  <c r="BE493" i="4"/>
  <c r="BF493" i="4"/>
  <c r="BG493" i="4"/>
  <c r="BJ493" i="4"/>
  <c r="BK493" i="4"/>
  <c r="BL493" i="4"/>
  <c r="BM493" i="4"/>
  <c r="BN493" i="4"/>
  <c r="BQ493" i="4"/>
  <c r="BR493" i="4"/>
  <c r="BS493" i="4"/>
  <c r="BT493" i="4"/>
  <c r="BU493" i="4"/>
  <c r="BX493" i="4"/>
  <c r="BY493" i="4"/>
  <c r="BZ493" i="4"/>
  <c r="CA493" i="4"/>
  <c r="CB493" i="4"/>
  <c r="F494" i="4"/>
  <c r="G494" i="4"/>
  <c r="H494" i="4"/>
  <c r="I494" i="4"/>
  <c r="J494" i="4"/>
  <c r="M494" i="4"/>
  <c r="N494" i="4"/>
  <c r="O494" i="4"/>
  <c r="P494" i="4"/>
  <c r="Q494" i="4"/>
  <c r="T494" i="4"/>
  <c r="U494" i="4"/>
  <c r="V494" i="4"/>
  <c r="W494" i="4"/>
  <c r="X494" i="4"/>
  <c r="AA494" i="4"/>
  <c r="AB494" i="4"/>
  <c r="AC494" i="4"/>
  <c r="AD494" i="4"/>
  <c r="AE494" i="4"/>
  <c r="AH494" i="4"/>
  <c r="AI494" i="4"/>
  <c r="AJ494" i="4"/>
  <c r="AK494" i="4"/>
  <c r="AL494" i="4"/>
  <c r="AO494" i="4"/>
  <c r="AP494" i="4"/>
  <c r="AQ494" i="4"/>
  <c r="AR494" i="4"/>
  <c r="AS494" i="4"/>
  <c r="AV494" i="4"/>
  <c r="AW494" i="4"/>
  <c r="AX494" i="4"/>
  <c r="AY494" i="4"/>
  <c r="AZ494" i="4"/>
  <c r="BC494" i="4"/>
  <c r="BD494" i="4"/>
  <c r="BE494" i="4"/>
  <c r="BF494" i="4"/>
  <c r="BG494" i="4"/>
  <c r="BJ494" i="4"/>
  <c r="BK494" i="4"/>
  <c r="BL494" i="4"/>
  <c r="BM494" i="4"/>
  <c r="BN494" i="4"/>
  <c r="BQ494" i="4"/>
  <c r="BR494" i="4"/>
  <c r="BS494" i="4"/>
  <c r="BT494" i="4"/>
  <c r="BU494" i="4"/>
  <c r="BX494" i="4"/>
  <c r="BY494" i="4"/>
  <c r="BZ494" i="4"/>
  <c r="CA494" i="4"/>
  <c r="CB494" i="4"/>
  <c r="F495" i="4"/>
  <c r="G495" i="4"/>
  <c r="H495" i="4"/>
  <c r="I495" i="4"/>
  <c r="J495" i="4"/>
  <c r="M495" i="4"/>
  <c r="N495" i="4"/>
  <c r="O495" i="4"/>
  <c r="P495" i="4"/>
  <c r="Q495" i="4"/>
  <c r="T495" i="4"/>
  <c r="U495" i="4"/>
  <c r="V495" i="4"/>
  <c r="W495" i="4"/>
  <c r="X495" i="4"/>
  <c r="AA495" i="4"/>
  <c r="AB495" i="4"/>
  <c r="AC495" i="4"/>
  <c r="AD495" i="4"/>
  <c r="AE495" i="4"/>
  <c r="AH495" i="4"/>
  <c r="AI495" i="4"/>
  <c r="AJ495" i="4"/>
  <c r="AK495" i="4"/>
  <c r="AL495" i="4"/>
  <c r="AO495" i="4"/>
  <c r="AP495" i="4"/>
  <c r="AQ495" i="4"/>
  <c r="AR495" i="4"/>
  <c r="AS495" i="4"/>
  <c r="AV495" i="4"/>
  <c r="AW495" i="4"/>
  <c r="AX495" i="4"/>
  <c r="AY495" i="4"/>
  <c r="AZ495" i="4"/>
  <c r="BC495" i="4"/>
  <c r="BD495" i="4"/>
  <c r="BE495" i="4"/>
  <c r="BF495" i="4"/>
  <c r="BG495" i="4"/>
  <c r="BJ495" i="4"/>
  <c r="BK495" i="4"/>
  <c r="BL495" i="4"/>
  <c r="BM495" i="4"/>
  <c r="BN495" i="4"/>
  <c r="BQ495" i="4"/>
  <c r="BR495" i="4"/>
  <c r="BS495" i="4"/>
  <c r="BT495" i="4"/>
  <c r="BU495" i="4"/>
  <c r="BX495" i="4"/>
  <c r="BY495" i="4"/>
  <c r="BZ495" i="4"/>
  <c r="CA495" i="4"/>
  <c r="CB495" i="4"/>
  <c r="F496" i="4"/>
  <c r="G496" i="4"/>
  <c r="M496" i="4"/>
  <c r="N496" i="4"/>
  <c r="T496" i="4"/>
  <c r="U496" i="4"/>
  <c r="V496" i="4"/>
  <c r="W496" i="4"/>
  <c r="X496" i="4"/>
  <c r="AA496" i="4"/>
  <c r="AB496" i="4"/>
  <c r="AC496" i="4"/>
  <c r="AD496" i="4"/>
  <c r="AE496" i="4"/>
  <c r="AH496" i="4"/>
  <c r="AI496" i="4"/>
  <c r="AJ496" i="4"/>
  <c r="AK496" i="4"/>
  <c r="AL496" i="4"/>
  <c r="AO496" i="4"/>
  <c r="AP496" i="4"/>
  <c r="AQ496" i="4"/>
  <c r="AR496" i="4"/>
  <c r="AS496" i="4"/>
  <c r="AV496" i="4"/>
  <c r="AW496" i="4"/>
  <c r="AX496" i="4"/>
  <c r="AY496" i="4"/>
  <c r="AZ496" i="4"/>
  <c r="BC496" i="4"/>
  <c r="BD496" i="4"/>
  <c r="BJ496" i="4"/>
  <c r="BK496" i="4"/>
  <c r="BL496" i="4"/>
  <c r="BM496" i="4"/>
  <c r="BN496" i="4"/>
  <c r="BQ496" i="4"/>
  <c r="BR496" i="4"/>
  <c r="BS496" i="4"/>
  <c r="BT496" i="4"/>
  <c r="BU496" i="4"/>
  <c r="BX496" i="4"/>
  <c r="BY496" i="4"/>
  <c r="F497" i="4"/>
  <c r="G497" i="4"/>
  <c r="H497" i="4"/>
  <c r="I497" i="4"/>
  <c r="J497" i="4"/>
  <c r="M497" i="4"/>
  <c r="N497" i="4"/>
  <c r="O497" i="4"/>
  <c r="P497" i="4"/>
  <c r="Q497" i="4"/>
  <c r="T497" i="4"/>
  <c r="U497" i="4"/>
  <c r="V497" i="4"/>
  <c r="W497" i="4"/>
  <c r="X497" i="4"/>
  <c r="AA497" i="4"/>
  <c r="AB497" i="4"/>
  <c r="AC497" i="4"/>
  <c r="AD497" i="4"/>
  <c r="AE497" i="4"/>
  <c r="AH497" i="4"/>
  <c r="AI497" i="4"/>
  <c r="AJ497" i="4"/>
  <c r="AK497" i="4"/>
  <c r="AL497" i="4"/>
  <c r="AO497" i="4"/>
  <c r="AP497" i="4"/>
  <c r="AQ497" i="4"/>
  <c r="AR497" i="4"/>
  <c r="AS497" i="4"/>
  <c r="AV497" i="4"/>
  <c r="AW497" i="4"/>
  <c r="AX497" i="4"/>
  <c r="AY497" i="4"/>
  <c r="AZ497" i="4"/>
  <c r="BC497" i="4"/>
  <c r="BD497" i="4"/>
  <c r="BE497" i="4"/>
  <c r="BF497" i="4"/>
  <c r="BG497" i="4"/>
  <c r="BJ497" i="4"/>
  <c r="BK497" i="4"/>
  <c r="BL497" i="4"/>
  <c r="BM497" i="4"/>
  <c r="BN497" i="4"/>
  <c r="BQ497" i="4"/>
  <c r="BR497" i="4"/>
  <c r="BS497" i="4"/>
  <c r="BT497" i="4"/>
  <c r="BU497" i="4"/>
  <c r="BX497" i="4"/>
  <c r="BY497" i="4"/>
  <c r="BZ497" i="4"/>
  <c r="CA497" i="4"/>
  <c r="CB497" i="4"/>
  <c r="CB262" i="4"/>
  <c r="CA262" i="4"/>
  <c r="BZ262" i="4"/>
  <c r="BY262" i="4"/>
  <c r="BX262" i="4"/>
  <c r="BU262" i="4"/>
  <c r="BT262" i="4"/>
  <c r="BS262" i="4"/>
  <c r="BR262" i="4"/>
  <c r="BQ262" i="4"/>
  <c r="BN262" i="4"/>
  <c r="BM262" i="4"/>
  <c r="BL262" i="4"/>
  <c r="BK262" i="4"/>
  <c r="BJ262" i="4"/>
  <c r="BG262" i="4"/>
  <c r="BF262" i="4"/>
  <c r="BE262" i="4"/>
  <c r="BD262" i="4"/>
  <c r="BC262" i="4"/>
  <c r="AZ262" i="4"/>
  <c r="AY262" i="4"/>
  <c r="AX262" i="4"/>
  <c r="AW262" i="4"/>
  <c r="AV262" i="4"/>
  <c r="AS262" i="4"/>
  <c r="AR262" i="4"/>
  <c r="AQ262" i="4"/>
  <c r="AP262" i="4"/>
  <c r="AO262" i="4"/>
  <c r="AL262" i="4"/>
  <c r="AK262" i="4"/>
  <c r="AJ262" i="4"/>
  <c r="AI262" i="4"/>
  <c r="AH262" i="4"/>
  <c r="AE262" i="4"/>
  <c r="AD262" i="4"/>
  <c r="AC262" i="4"/>
  <c r="AB262" i="4"/>
  <c r="AA262" i="4"/>
  <c r="X262" i="4"/>
  <c r="W262" i="4"/>
  <c r="V262" i="4"/>
  <c r="U262" i="4"/>
  <c r="T262" i="4"/>
  <c r="Q262" i="4"/>
  <c r="P262" i="4"/>
  <c r="O262" i="4"/>
  <c r="N262" i="4"/>
  <c r="M262" i="4"/>
  <c r="J262" i="4"/>
  <c r="I262" i="4"/>
  <c r="H262" i="4"/>
  <c r="G262" i="4"/>
  <c r="F262" i="4"/>
  <c r="F243" i="4"/>
  <c r="G243" i="4"/>
  <c r="H243" i="4"/>
  <c r="I243" i="4"/>
  <c r="J243" i="4"/>
  <c r="M243" i="4"/>
  <c r="N243" i="4"/>
  <c r="O243" i="4"/>
  <c r="P243" i="4"/>
  <c r="Q243" i="4"/>
  <c r="T243" i="4"/>
  <c r="U243" i="4"/>
  <c r="V243" i="4"/>
  <c r="W243" i="4"/>
  <c r="X243" i="4"/>
  <c r="AA243" i="4"/>
  <c r="AB243" i="4"/>
  <c r="AC243" i="4"/>
  <c r="AD243" i="4"/>
  <c r="AE243" i="4"/>
  <c r="AH243" i="4"/>
  <c r="AI243" i="4"/>
  <c r="AJ243" i="4"/>
  <c r="AK243" i="4"/>
  <c r="AL243" i="4"/>
  <c r="AO243" i="4"/>
  <c r="AP243" i="4"/>
  <c r="AQ243" i="4"/>
  <c r="AR243" i="4"/>
  <c r="AS243" i="4"/>
  <c r="AV243" i="4"/>
  <c r="AW243" i="4"/>
  <c r="AX243" i="4"/>
  <c r="AY243" i="4"/>
  <c r="AZ243" i="4"/>
  <c r="BC243" i="4"/>
  <c r="BD243" i="4"/>
  <c r="BE243" i="4"/>
  <c r="BF243" i="4"/>
  <c r="BG243" i="4"/>
  <c r="BJ243" i="4"/>
  <c r="BK243" i="4"/>
  <c r="BL243" i="4"/>
  <c r="BM243" i="4"/>
  <c r="BN243" i="4"/>
  <c r="BQ243" i="4"/>
  <c r="BR243" i="4"/>
  <c r="BS243" i="4"/>
  <c r="BT243" i="4"/>
  <c r="BU243" i="4"/>
  <c r="BX243" i="4"/>
  <c r="BY243" i="4"/>
  <c r="BZ243" i="4"/>
  <c r="CA243" i="4"/>
  <c r="CB243" i="4"/>
  <c r="F244" i="4"/>
  <c r="G244" i="4"/>
  <c r="H244" i="4"/>
  <c r="I244" i="4"/>
  <c r="J244" i="4"/>
  <c r="M244" i="4"/>
  <c r="N244" i="4"/>
  <c r="O244" i="4"/>
  <c r="P244" i="4"/>
  <c r="Q244" i="4"/>
  <c r="T244" i="4"/>
  <c r="U244" i="4"/>
  <c r="V244" i="4"/>
  <c r="W244" i="4"/>
  <c r="X244" i="4"/>
  <c r="AA244" i="4"/>
  <c r="AB244" i="4"/>
  <c r="AC244" i="4"/>
  <c r="AD244" i="4"/>
  <c r="AE244" i="4"/>
  <c r="AH244" i="4"/>
  <c r="AI244" i="4"/>
  <c r="AJ244" i="4"/>
  <c r="AK244" i="4"/>
  <c r="AL244" i="4"/>
  <c r="AO244" i="4"/>
  <c r="AP244" i="4"/>
  <c r="AQ244" i="4"/>
  <c r="AR244" i="4"/>
  <c r="AS244" i="4"/>
  <c r="AV244" i="4"/>
  <c r="AW244" i="4"/>
  <c r="AX244" i="4"/>
  <c r="AY244" i="4"/>
  <c r="AZ244" i="4"/>
  <c r="BC244" i="4"/>
  <c r="BD244" i="4"/>
  <c r="BE244" i="4"/>
  <c r="BF244" i="4"/>
  <c r="BG244" i="4"/>
  <c r="BJ244" i="4"/>
  <c r="BK244" i="4"/>
  <c r="BL244" i="4"/>
  <c r="BM244" i="4"/>
  <c r="BN244" i="4"/>
  <c r="BQ244" i="4"/>
  <c r="BR244" i="4"/>
  <c r="BS244" i="4"/>
  <c r="BT244" i="4"/>
  <c r="BU244" i="4"/>
  <c r="BX244" i="4"/>
  <c r="BY244" i="4"/>
  <c r="BZ244" i="4"/>
  <c r="CA244" i="4"/>
  <c r="CB244" i="4"/>
  <c r="F245" i="4"/>
  <c r="G245" i="4"/>
  <c r="H245" i="4"/>
  <c r="I245" i="4"/>
  <c r="J245" i="4"/>
  <c r="M245" i="4"/>
  <c r="N245" i="4"/>
  <c r="O245" i="4"/>
  <c r="P245" i="4"/>
  <c r="Q245" i="4"/>
  <c r="T245" i="4"/>
  <c r="U245" i="4"/>
  <c r="V245" i="4"/>
  <c r="W245" i="4"/>
  <c r="X245" i="4"/>
  <c r="AA245" i="4"/>
  <c r="AB245" i="4"/>
  <c r="AC245" i="4"/>
  <c r="AD245" i="4"/>
  <c r="AE245" i="4"/>
  <c r="AH245" i="4"/>
  <c r="AI245" i="4"/>
  <c r="AJ245" i="4"/>
  <c r="AK245" i="4"/>
  <c r="AL245" i="4"/>
  <c r="AO245" i="4"/>
  <c r="AP245" i="4"/>
  <c r="AQ245" i="4"/>
  <c r="AR245" i="4"/>
  <c r="AS245" i="4"/>
  <c r="AV245" i="4"/>
  <c r="AW245" i="4"/>
  <c r="AX245" i="4"/>
  <c r="AY245" i="4"/>
  <c r="AZ245" i="4"/>
  <c r="BC245" i="4"/>
  <c r="BD245" i="4"/>
  <c r="BE245" i="4"/>
  <c r="BF245" i="4"/>
  <c r="BG245" i="4"/>
  <c r="BJ245" i="4"/>
  <c r="BK245" i="4"/>
  <c r="BL245" i="4"/>
  <c r="BM245" i="4"/>
  <c r="BN245" i="4"/>
  <c r="BQ245" i="4"/>
  <c r="BR245" i="4"/>
  <c r="BS245" i="4"/>
  <c r="BT245" i="4"/>
  <c r="BU245" i="4"/>
  <c r="BX245" i="4"/>
  <c r="BY245" i="4"/>
  <c r="BZ245" i="4"/>
  <c r="CA245" i="4"/>
  <c r="CB245" i="4"/>
  <c r="F246" i="4"/>
  <c r="G246" i="4"/>
  <c r="H246" i="4"/>
  <c r="I246" i="4"/>
  <c r="J246" i="4"/>
  <c r="M246" i="4"/>
  <c r="N246" i="4"/>
  <c r="O246" i="4"/>
  <c r="P246" i="4"/>
  <c r="Q246" i="4"/>
  <c r="T246" i="4"/>
  <c r="U246" i="4"/>
  <c r="V246" i="4"/>
  <c r="W246" i="4"/>
  <c r="X246" i="4"/>
  <c r="AA246" i="4"/>
  <c r="AB246" i="4"/>
  <c r="AC246" i="4"/>
  <c r="AD246" i="4"/>
  <c r="AE246" i="4"/>
  <c r="AH246" i="4"/>
  <c r="AI246" i="4"/>
  <c r="AJ246" i="4"/>
  <c r="AK246" i="4"/>
  <c r="AL246" i="4"/>
  <c r="AO246" i="4"/>
  <c r="AP246" i="4"/>
  <c r="AQ246" i="4"/>
  <c r="AR246" i="4"/>
  <c r="AS246" i="4"/>
  <c r="AV246" i="4"/>
  <c r="AW246" i="4"/>
  <c r="AX246" i="4"/>
  <c r="AY246" i="4"/>
  <c r="AZ246" i="4"/>
  <c r="BC246" i="4"/>
  <c r="BD246" i="4"/>
  <c r="BE246" i="4"/>
  <c r="BF246" i="4"/>
  <c r="BG246" i="4"/>
  <c r="BJ246" i="4"/>
  <c r="BK246" i="4"/>
  <c r="BL246" i="4"/>
  <c r="BM246" i="4"/>
  <c r="BN246" i="4"/>
  <c r="BQ246" i="4"/>
  <c r="BR246" i="4"/>
  <c r="BS246" i="4"/>
  <c r="BT246" i="4"/>
  <c r="BU246" i="4"/>
  <c r="BX246" i="4"/>
  <c r="BY246" i="4"/>
  <c r="BZ246" i="4"/>
  <c r="CA246" i="4"/>
  <c r="CB246" i="4"/>
  <c r="F247" i="4"/>
  <c r="G247" i="4"/>
  <c r="H247" i="4"/>
  <c r="I247" i="4"/>
  <c r="J247" i="4"/>
  <c r="M247" i="4"/>
  <c r="N247" i="4"/>
  <c r="O247" i="4"/>
  <c r="P247" i="4"/>
  <c r="Q247" i="4"/>
  <c r="T247" i="4"/>
  <c r="U247" i="4"/>
  <c r="V247" i="4"/>
  <c r="W247" i="4"/>
  <c r="X247" i="4"/>
  <c r="AA247" i="4"/>
  <c r="AB247" i="4"/>
  <c r="AC247" i="4"/>
  <c r="AD247" i="4"/>
  <c r="AE247" i="4"/>
  <c r="AH247" i="4"/>
  <c r="AI247" i="4"/>
  <c r="AJ247" i="4"/>
  <c r="AK247" i="4"/>
  <c r="AL247" i="4"/>
  <c r="AO247" i="4"/>
  <c r="AP247" i="4"/>
  <c r="AQ247" i="4"/>
  <c r="AR247" i="4"/>
  <c r="AS247" i="4"/>
  <c r="AV247" i="4"/>
  <c r="AW247" i="4"/>
  <c r="AX247" i="4"/>
  <c r="AY247" i="4"/>
  <c r="AZ247" i="4"/>
  <c r="BC247" i="4"/>
  <c r="BD247" i="4"/>
  <c r="BE247" i="4"/>
  <c r="BF247" i="4"/>
  <c r="BG247" i="4"/>
  <c r="BJ247" i="4"/>
  <c r="BK247" i="4"/>
  <c r="BL247" i="4"/>
  <c r="BM247" i="4"/>
  <c r="BN247" i="4"/>
  <c r="BQ247" i="4"/>
  <c r="BR247" i="4"/>
  <c r="BS247" i="4"/>
  <c r="BT247" i="4"/>
  <c r="BU247" i="4"/>
  <c r="BX247" i="4"/>
  <c r="BY247" i="4"/>
  <c r="BZ247" i="4"/>
  <c r="CA247" i="4"/>
  <c r="CB247" i="4"/>
  <c r="F248" i="4"/>
  <c r="G248" i="4"/>
  <c r="H248" i="4"/>
  <c r="I248" i="4"/>
  <c r="J248" i="4"/>
  <c r="M248" i="4"/>
  <c r="N248" i="4"/>
  <c r="O248" i="4"/>
  <c r="P248" i="4"/>
  <c r="Q248" i="4"/>
  <c r="T248" i="4"/>
  <c r="U248" i="4"/>
  <c r="V248" i="4"/>
  <c r="W248" i="4"/>
  <c r="X248" i="4"/>
  <c r="AA248" i="4"/>
  <c r="AB248" i="4"/>
  <c r="AC248" i="4"/>
  <c r="AD248" i="4"/>
  <c r="AE248" i="4"/>
  <c r="AH248" i="4"/>
  <c r="AI248" i="4"/>
  <c r="AJ248" i="4"/>
  <c r="AK248" i="4"/>
  <c r="AL248" i="4"/>
  <c r="AO248" i="4"/>
  <c r="AP248" i="4"/>
  <c r="AQ248" i="4"/>
  <c r="AR248" i="4"/>
  <c r="AS248" i="4"/>
  <c r="AV248" i="4"/>
  <c r="AW248" i="4"/>
  <c r="AX248" i="4"/>
  <c r="AY248" i="4"/>
  <c r="AZ248" i="4"/>
  <c r="BC248" i="4"/>
  <c r="BD248" i="4"/>
  <c r="BE248" i="4"/>
  <c r="BF248" i="4"/>
  <c r="BG248" i="4"/>
  <c r="BJ248" i="4"/>
  <c r="BK248" i="4"/>
  <c r="BL248" i="4"/>
  <c r="BM248" i="4"/>
  <c r="BN248" i="4"/>
  <c r="BQ248" i="4"/>
  <c r="BR248" i="4"/>
  <c r="BS248" i="4"/>
  <c r="BT248" i="4"/>
  <c r="BU248" i="4"/>
  <c r="BX248" i="4"/>
  <c r="BY248" i="4"/>
  <c r="BZ248" i="4"/>
  <c r="CA248" i="4"/>
  <c r="CB248" i="4"/>
  <c r="F249" i="4"/>
  <c r="G249" i="4"/>
  <c r="H249" i="4"/>
  <c r="I249" i="4"/>
  <c r="J249" i="4"/>
  <c r="M249" i="4"/>
  <c r="N249" i="4"/>
  <c r="O249" i="4"/>
  <c r="P249" i="4"/>
  <c r="Q249" i="4"/>
  <c r="T249" i="4"/>
  <c r="U249" i="4"/>
  <c r="V249" i="4"/>
  <c r="W249" i="4"/>
  <c r="X249" i="4"/>
  <c r="AA249" i="4"/>
  <c r="AB249" i="4"/>
  <c r="AC249" i="4"/>
  <c r="AD249" i="4"/>
  <c r="AE249" i="4"/>
  <c r="AH249" i="4"/>
  <c r="AI249" i="4"/>
  <c r="AJ249" i="4"/>
  <c r="AK249" i="4"/>
  <c r="AL249" i="4"/>
  <c r="AO249" i="4"/>
  <c r="AP249" i="4"/>
  <c r="AQ249" i="4"/>
  <c r="AR249" i="4"/>
  <c r="AS249" i="4"/>
  <c r="AV249" i="4"/>
  <c r="AW249" i="4"/>
  <c r="AX249" i="4"/>
  <c r="AY249" i="4"/>
  <c r="AZ249" i="4"/>
  <c r="BC249" i="4"/>
  <c r="BD249" i="4"/>
  <c r="BE249" i="4"/>
  <c r="BF249" i="4"/>
  <c r="BG249" i="4"/>
  <c r="BJ249" i="4"/>
  <c r="BK249" i="4"/>
  <c r="BL249" i="4"/>
  <c r="BM249" i="4"/>
  <c r="BN249" i="4"/>
  <c r="BQ249" i="4"/>
  <c r="BR249" i="4"/>
  <c r="BS249" i="4"/>
  <c r="BT249" i="4"/>
  <c r="BU249" i="4"/>
  <c r="BX249" i="4"/>
  <c r="BY249" i="4"/>
  <c r="BZ249" i="4"/>
  <c r="CA249" i="4"/>
  <c r="CB249" i="4"/>
  <c r="F250" i="4"/>
  <c r="G250" i="4"/>
  <c r="H250" i="4"/>
  <c r="I250" i="4"/>
  <c r="J250" i="4"/>
  <c r="M250" i="4"/>
  <c r="N250" i="4"/>
  <c r="O250" i="4"/>
  <c r="P250" i="4"/>
  <c r="Q250" i="4"/>
  <c r="T250" i="4"/>
  <c r="U250" i="4"/>
  <c r="V250" i="4"/>
  <c r="W250" i="4"/>
  <c r="X250" i="4"/>
  <c r="AA250" i="4"/>
  <c r="AB250" i="4"/>
  <c r="AC250" i="4"/>
  <c r="AD250" i="4"/>
  <c r="AE250" i="4"/>
  <c r="AH250" i="4"/>
  <c r="AI250" i="4"/>
  <c r="AJ250" i="4"/>
  <c r="AK250" i="4"/>
  <c r="AL250" i="4"/>
  <c r="AO250" i="4"/>
  <c r="AP250" i="4"/>
  <c r="AQ250" i="4"/>
  <c r="AR250" i="4"/>
  <c r="AS250" i="4"/>
  <c r="AV250" i="4"/>
  <c r="AW250" i="4"/>
  <c r="AX250" i="4"/>
  <c r="AY250" i="4"/>
  <c r="AZ250" i="4"/>
  <c r="BC250" i="4"/>
  <c r="BD250" i="4"/>
  <c r="BE250" i="4"/>
  <c r="BF250" i="4"/>
  <c r="BG250" i="4"/>
  <c r="BJ250" i="4"/>
  <c r="BK250" i="4"/>
  <c r="BL250" i="4"/>
  <c r="BM250" i="4"/>
  <c r="BN250" i="4"/>
  <c r="BQ250" i="4"/>
  <c r="BR250" i="4"/>
  <c r="BS250" i="4"/>
  <c r="BT250" i="4"/>
  <c r="BU250" i="4"/>
  <c r="BX250" i="4"/>
  <c r="BY250" i="4"/>
  <c r="BZ250" i="4"/>
  <c r="CA250" i="4"/>
  <c r="CB250" i="4"/>
  <c r="F251" i="4"/>
  <c r="G251" i="4"/>
  <c r="H251" i="4"/>
  <c r="I251" i="4"/>
  <c r="J251" i="4"/>
  <c r="M251" i="4"/>
  <c r="N251" i="4"/>
  <c r="O251" i="4"/>
  <c r="P251" i="4"/>
  <c r="Q251" i="4"/>
  <c r="T251" i="4"/>
  <c r="U251" i="4"/>
  <c r="V251" i="4"/>
  <c r="W251" i="4"/>
  <c r="X251" i="4"/>
  <c r="AA251" i="4"/>
  <c r="AB251" i="4"/>
  <c r="AC251" i="4"/>
  <c r="AD251" i="4"/>
  <c r="AE251" i="4"/>
  <c r="AH251" i="4"/>
  <c r="AI251" i="4"/>
  <c r="AJ251" i="4"/>
  <c r="AK251" i="4"/>
  <c r="AL251" i="4"/>
  <c r="AO251" i="4"/>
  <c r="AP251" i="4"/>
  <c r="AQ251" i="4"/>
  <c r="AR251" i="4"/>
  <c r="AS251" i="4"/>
  <c r="AV251" i="4"/>
  <c r="AW251" i="4"/>
  <c r="AX251" i="4"/>
  <c r="AY251" i="4"/>
  <c r="AZ251" i="4"/>
  <c r="BC251" i="4"/>
  <c r="BD251" i="4"/>
  <c r="BE251" i="4"/>
  <c r="BF251" i="4"/>
  <c r="BG251" i="4"/>
  <c r="BJ251" i="4"/>
  <c r="BK251" i="4"/>
  <c r="BL251" i="4"/>
  <c r="BM251" i="4"/>
  <c r="BN251" i="4"/>
  <c r="BQ251" i="4"/>
  <c r="BR251" i="4"/>
  <c r="BS251" i="4"/>
  <c r="BT251" i="4"/>
  <c r="BU251" i="4"/>
  <c r="BX251" i="4"/>
  <c r="BY251" i="4"/>
  <c r="BZ251" i="4"/>
  <c r="CA251" i="4"/>
  <c r="CB251" i="4"/>
  <c r="F252" i="4"/>
  <c r="G252" i="4"/>
  <c r="H252" i="4"/>
  <c r="I252" i="4"/>
  <c r="J252" i="4"/>
  <c r="M252" i="4"/>
  <c r="N252" i="4"/>
  <c r="O252" i="4"/>
  <c r="P252" i="4"/>
  <c r="Q252" i="4"/>
  <c r="T252" i="4"/>
  <c r="U252" i="4"/>
  <c r="V252" i="4"/>
  <c r="W252" i="4"/>
  <c r="X252" i="4"/>
  <c r="AA252" i="4"/>
  <c r="AB252" i="4"/>
  <c r="AC252" i="4"/>
  <c r="AD252" i="4"/>
  <c r="AE252" i="4"/>
  <c r="AH252" i="4"/>
  <c r="AI252" i="4"/>
  <c r="AJ252" i="4"/>
  <c r="AK252" i="4"/>
  <c r="AL252" i="4"/>
  <c r="AO252" i="4"/>
  <c r="AP252" i="4"/>
  <c r="AQ252" i="4"/>
  <c r="AR252" i="4"/>
  <c r="AS252" i="4"/>
  <c r="AV252" i="4"/>
  <c r="AW252" i="4"/>
  <c r="AX252" i="4"/>
  <c r="AY252" i="4"/>
  <c r="AZ252" i="4"/>
  <c r="BC252" i="4"/>
  <c r="BD252" i="4"/>
  <c r="BE252" i="4"/>
  <c r="BF252" i="4"/>
  <c r="BG252" i="4"/>
  <c r="BJ252" i="4"/>
  <c r="BK252" i="4"/>
  <c r="BL252" i="4"/>
  <c r="BM252" i="4"/>
  <c r="BN252" i="4"/>
  <c r="BQ252" i="4"/>
  <c r="BR252" i="4"/>
  <c r="BS252" i="4"/>
  <c r="BT252" i="4"/>
  <c r="BU252" i="4"/>
  <c r="BX252" i="4"/>
  <c r="BY252" i="4"/>
  <c r="BZ252" i="4"/>
  <c r="CA252" i="4"/>
  <c r="CB252" i="4"/>
  <c r="F253" i="4"/>
  <c r="G253" i="4"/>
  <c r="H253" i="4"/>
  <c r="I253" i="4"/>
  <c r="J253" i="4"/>
  <c r="M253" i="4"/>
  <c r="N253" i="4"/>
  <c r="O253" i="4"/>
  <c r="P253" i="4"/>
  <c r="Q253" i="4"/>
  <c r="T253" i="4"/>
  <c r="U253" i="4"/>
  <c r="V253" i="4"/>
  <c r="W253" i="4"/>
  <c r="X253" i="4"/>
  <c r="AA253" i="4"/>
  <c r="AB253" i="4"/>
  <c r="AC253" i="4"/>
  <c r="AD253" i="4"/>
  <c r="AE253" i="4"/>
  <c r="AH253" i="4"/>
  <c r="AI253" i="4"/>
  <c r="AJ253" i="4"/>
  <c r="AK253" i="4"/>
  <c r="AL253" i="4"/>
  <c r="AO253" i="4"/>
  <c r="AP253" i="4"/>
  <c r="AQ253" i="4"/>
  <c r="AR253" i="4"/>
  <c r="AS253" i="4"/>
  <c r="AV253" i="4"/>
  <c r="AW253" i="4"/>
  <c r="AX253" i="4"/>
  <c r="AY253" i="4"/>
  <c r="AZ253" i="4"/>
  <c r="BC253" i="4"/>
  <c r="BD253" i="4"/>
  <c r="BE253" i="4"/>
  <c r="BF253" i="4"/>
  <c r="BG253" i="4"/>
  <c r="BJ253" i="4"/>
  <c r="BK253" i="4"/>
  <c r="BL253" i="4"/>
  <c r="BM253" i="4"/>
  <c r="BN253" i="4"/>
  <c r="BQ253" i="4"/>
  <c r="BR253" i="4"/>
  <c r="BS253" i="4"/>
  <c r="BT253" i="4"/>
  <c r="BU253" i="4"/>
  <c r="BX253" i="4"/>
  <c r="BY253" i="4"/>
  <c r="BZ253" i="4"/>
  <c r="CA253" i="4"/>
  <c r="CB253" i="4"/>
  <c r="F254" i="4"/>
  <c r="G254" i="4"/>
  <c r="H254" i="4"/>
  <c r="I254" i="4"/>
  <c r="J254" i="4"/>
  <c r="M254" i="4"/>
  <c r="N254" i="4"/>
  <c r="O254" i="4"/>
  <c r="P254" i="4"/>
  <c r="Q254" i="4"/>
  <c r="T254" i="4"/>
  <c r="U254" i="4"/>
  <c r="V254" i="4"/>
  <c r="W254" i="4"/>
  <c r="X254" i="4"/>
  <c r="AA254" i="4"/>
  <c r="AB254" i="4"/>
  <c r="AC254" i="4"/>
  <c r="AD254" i="4"/>
  <c r="AE254" i="4"/>
  <c r="AH254" i="4"/>
  <c r="AI254" i="4"/>
  <c r="AJ254" i="4"/>
  <c r="AK254" i="4"/>
  <c r="AL254" i="4"/>
  <c r="AO254" i="4"/>
  <c r="AP254" i="4"/>
  <c r="AQ254" i="4"/>
  <c r="AR254" i="4"/>
  <c r="AS254" i="4"/>
  <c r="AV254" i="4"/>
  <c r="AW254" i="4"/>
  <c r="AX254" i="4"/>
  <c r="AY254" i="4"/>
  <c r="AZ254" i="4"/>
  <c r="BC254" i="4"/>
  <c r="BD254" i="4"/>
  <c r="BE254" i="4"/>
  <c r="BF254" i="4"/>
  <c r="BG254" i="4"/>
  <c r="BJ254" i="4"/>
  <c r="BK254" i="4"/>
  <c r="BL254" i="4"/>
  <c r="BM254" i="4"/>
  <c r="BN254" i="4"/>
  <c r="BQ254" i="4"/>
  <c r="BR254" i="4"/>
  <c r="BS254" i="4"/>
  <c r="BT254" i="4"/>
  <c r="BU254" i="4"/>
  <c r="BX254" i="4"/>
  <c r="BY254" i="4"/>
  <c r="BZ254" i="4"/>
  <c r="CA254" i="4"/>
  <c r="CB254" i="4"/>
  <c r="F255" i="4"/>
  <c r="G255" i="4"/>
  <c r="H255" i="4"/>
  <c r="I255" i="4"/>
  <c r="J255" i="4"/>
  <c r="M255" i="4"/>
  <c r="N255" i="4"/>
  <c r="O255" i="4"/>
  <c r="P255" i="4"/>
  <c r="Q255" i="4"/>
  <c r="T255" i="4"/>
  <c r="U255" i="4"/>
  <c r="V255" i="4"/>
  <c r="W255" i="4"/>
  <c r="X255" i="4"/>
  <c r="AA255" i="4"/>
  <c r="AB255" i="4"/>
  <c r="AC255" i="4"/>
  <c r="AD255" i="4"/>
  <c r="AE255" i="4"/>
  <c r="AH255" i="4"/>
  <c r="AI255" i="4"/>
  <c r="AJ255" i="4"/>
  <c r="AK255" i="4"/>
  <c r="AL255" i="4"/>
  <c r="AO255" i="4"/>
  <c r="AP255" i="4"/>
  <c r="AQ255" i="4"/>
  <c r="AR255" i="4"/>
  <c r="AS255" i="4"/>
  <c r="AV255" i="4"/>
  <c r="AW255" i="4"/>
  <c r="AX255" i="4"/>
  <c r="AY255" i="4"/>
  <c r="AZ255" i="4"/>
  <c r="BC255" i="4"/>
  <c r="BD255" i="4"/>
  <c r="BE255" i="4"/>
  <c r="BF255" i="4"/>
  <c r="BG255" i="4"/>
  <c r="BJ255" i="4"/>
  <c r="BK255" i="4"/>
  <c r="BL255" i="4"/>
  <c r="BM255" i="4"/>
  <c r="BN255" i="4"/>
  <c r="BQ255" i="4"/>
  <c r="BR255" i="4"/>
  <c r="BS255" i="4"/>
  <c r="BT255" i="4"/>
  <c r="BU255" i="4"/>
  <c r="BX255" i="4"/>
  <c r="BY255" i="4"/>
  <c r="BZ255" i="4"/>
  <c r="CA255" i="4"/>
  <c r="CB255" i="4"/>
  <c r="F256" i="4"/>
  <c r="G256" i="4"/>
  <c r="H256" i="4"/>
  <c r="I256" i="4"/>
  <c r="J256" i="4"/>
  <c r="M256" i="4"/>
  <c r="N256" i="4"/>
  <c r="O256" i="4"/>
  <c r="P256" i="4"/>
  <c r="Q256" i="4"/>
  <c r="T256" i="4"/>
  <c r="U256" i="4"/>
  <c r="V256" i="4"/>
  <c r="W256" i="4"/>
  <c r="X256" i="4"/>
  <c r="AA256" i="4"/>
  <c r="AB256" i="4"/>
  <c r="AC256" i="4"/>
  <c r="AD256" i="4"/>
  <c r="AE256" i="4"/>
  <c r="AH256" i="4"/>
  <c r="AI256" i="4"/>
  <c r="AJ256" i="4"/>
  <c r="AK256" i="4"/>
  <c r="AL256" i="4"/>
  <c r="AO256" i="4"/>
  <c r="AP256" i="4"/>
  <c r="AQ256" i="4"/>
  <c r="AR256" i="4"/>
  <c r="AS256" i="4"/>
  <c r="AV256" i="4"/>
  <c r="AW256" i="4"/>
  <c r="AX256" i="4"/>
  <c r="AY256" i="4"/>
  <c r="AZ256" i="4"/>
  <c r="BC256" i="4"/>
  <c r="BD256" i="4"/>
  <c r="BE256" i="4"/>
  <c r="BF256" i="4"/>
  <c r="BG256" i="4"/>
  <c r="BJ256" i="4"/>
  <c r="BK256" i="4"/>
  <c r="BL256" i="4"/>
  <c r="BM256" i="4"/>
  <c r="BN256" i="4"/>
  <c r="BQ256" i="4"/>
  <c r="BR256" i="4"/>
  <c r="BS256" i="4"/>
  <c r="BT256" i="4"/>
  <c r="BU256" i="4"/>
  <c r="BX256" i="4"/>
  <c r="BY256" i="4"/>
  <c r="BZ256" i="4"/>
  <c r="CA256" i="4"/>
  <c r="CB256" i="4"/>
  <c r="CB242" i="4"/>
  <c r="CA242" i="4"/>
  <c r="BZ242" i="4"/>
  <c r="BY242" i="4"/>
  <c r="BX242" i="4"/>
  <c r="BU242" i="4"/>
  <c r="BT242" i="4"/>
  <c r="BS242" i="4"/>
  <c r="BR242" i="4"/>
  <c r="BQ242" i="4"/>
  <c r="BN242" i="4"/>
  <c r="BM242" i="4"/>
  <c r="BL242" i="4"/>
  <c r="BK242" i="4"/>
  <c r="BJ242" i="4"/>
  <c r="BG242" i="4"/>
  <c r="BF242" i="4"/>
  <c r="BE242" i="4"/>
  <c r="BD242" i="4"/>
  <c r="BC242" i="4"/>
  <c r="AZ242" i="4"/>
  <c r="AY242" i="4"/>
  <c r="AX242" i="4"/>
  <c r="AW242" i="4"/>
  <c r="AV242" i="4"/>
  <c r="AS242" i="4"/>
  <c r="AR242" i="4"/>
  <c r="AQ242" i="4"/>
  <c r="AP242" i="4"/>
  <c r="AO242" i="4"/>
  <c r="AL242" i="4"/>
  <c r="AK242" i="4"/>
  <c r="AJ242" i="4"/>
  <c r="AI242" i="4"/>
  <c r="AH242" i="4"/>
  <c r="AE242" i="4"/>
  <c r="AD242" i="4"/>
  <c r="AC242" i="4"/>
  <c r="AB242" i="4"/>
  <c r="AA242" i="4"/>
  <c r="X242" i="4"/>
  <c r="W242" i="4"/>
  <c r="V242" i="4"/>
  <c r="U242" i="4"/>
  <c r="T242" i="4"/>
  <c r="Q242" i="4"/>
  <c r="P242" i="4"/>
  <c r="O242" i="4"/>
  <c r="N242" i="4"/>
  <c r="M242" i="4"/>
  <c r="J242" i="4"/>
  <c r="I242" i="4"/>
  <c r="H242" i="4"/>
  <c r="G242" i="4"/>
  <c r="F242" i="4"/>
  <c r="F223" i="4"/>
  <c r="G223" i="4"/>
  <c r="H223" i="4"/>
  <c r="I223" i="4"/>
  <c r="J223" i="4"/>
  <c r="M223" i="4"/>
  <c r="N223" i="4"/>
  <c r="O223" i="4"/>
  <c r="P223" i="4"/>
  <c r="Q223" i="4"/>
  <c r="T223" i="4"/>
  <c r="U223" i="4"/>
  <c r="V223" i="4"/>
  <c r="W223" i="4"/>
  <c r="X223" i="4"/>
  <c r="AA223" i="4"/>
  <c r="AB223" i="4"/>
  <c r="AC223" i="4"/>
  <c r="AD223" i="4"/>
  <c r="AE223" i="4"/>
  <c r="AH223" i="4"/>
  <c r="AI223" i="4"/>
  <c r="AJ223" i="4"/>
  <c r="AK223" i="4"/>
  <c r="AL223" i="4"/>
  <c r="AO223" i="4"/>
  <c r="AP223" i="4"/>
  <c r="AQ223" i="4"/>
  <c r="AR223" i="4"/>
  <c r="AS223" i="4"/>
  <c r="AV223" i="4"/>
  <c r="AW223" i="4"/>
  <c r="AX223" i="4"/>
  <c r="AY223" i="4"/>
  <c r="AZ223" i="4"/>
  <c r="BC223" i="4"/>
  <c r="BD223" i="4"/>
  <c r="BE223" i="4"/>
  <c r="BF223" i="4"/>
  <c r="BG223" i="4"/>
  <c r="BJ223" i="4"/>
  <c r="BK223" i="4"/>
  <c r="BL223" i="4"/>
  <c r="BM223" i="4"/>
  <c r="BN223" i="4"/>
  <c r="BQ223" i="4"/>
  <c r="BR223" i="4"/>
  <c r="BS223" i="4"/>
  <c r="BT223" i="4"/>
  <c r="BU223" i="4"/>
  <c r="BX223" i="4"/>
  <c r="BY223" i="4"/>
  <c r="BZ223" i="4"/>
  <c r="CA223" i="4"/>
  <c r="CB223" i="4"/>
  <c r="F224" i="4"/>
  <c r="G224" i="4"/>
  <c r="H224" i="4"/>
  <c r="I224" i="4"/>
  <c r="J224" i="4"/>
  <c r="M224" i="4"/>
  <c r="N224" i="4"/>
  <c r="O224" i="4"/>
  <c r="P224" i="4"/>
  <c r="Q224" i="4"/>
  <c r="T224" i="4"/>
  <c r="U224" i="4"/>
  <c r="V224" i="4"/>
  <c r="W224" i="4"/>
  <c r="X224" i="4"/>
  <c r="AA224" i="4"/>
  <c r="AB224" i="4"/>
  <c r="AC224" i="4"/>
  <c r="AD224" i="4"/>
  <c r="AE224" i="4"/>
  <c r="AH224" i="4"/>
  <c r="AI224" i="4"/>
  <c r="AJ224" i="4"/>
  <c r="AK224" i="4"/>
  <c r="AL224" i="4"/>
  <c r="AO224" i="4"/>
  <c r="AP224" i="4"/>
  <c r="AQ224" i="4"/>
  <c r="AR224" i="4"/>
  <c r="AS224" i="4"/>
  <c r="AV224" i="4"/>
  <c r="AW224" i="4"/>
  <c r="AX224" i="4"/>
  <c r="AY224" i="4"/>
  <c r="AZ224" i="4"/>
  <c r="BC224" i="4"/>
  <c r="BD224" i="4"/>
  <c r="BE224" i="4"/>
  <c r="BF224" i="4"/>
  <c r="BG224" i="4"/>
  <c r="BJ224" i="4"/>
  <c r="BK224" i="4"/>
  <c r="BL224" i="4"/>
  <c r="BM224" i="4"/>
  <c r="BN224" i="4"/>
  <c r="BQ224" i="4"/>
  <c r="BR224" i="4"/>
  <c r="BS224" i="4"/>
  <c r="BT224" i="4"/>
  <c r="BU224" i="4"/>
  <c r="BX224" i="4"/>
  <c r="BY224" i="4"/>
  <c r="BZ224" i="4"/>
  <c r="CA224" i="4"/>
  <c r="CB224" i="4"/>
  <c r="F225" i="4"/>
  <c r="G225" i="4"/>
  <c r="H225" i="4"/>
  <c r="I225" i="4"/>
  <c r="J225" i="4"/>
  <c r="M225" i="4"/>
  <c r="N225" i="4"/>
  <c r="O225" i="4"/>
  <c r="P225" i="4"/>
  <c r="Q225" i="4"/>
  <c r="T225" i="4"/>
  <c r="U225" i="4"/>
  <c r="V225" i="4"/>
  <c r="W225" i="4"/>
  <c r="X225" i="4"/>
  <c r="AA225" i="4"/>
  <c r="AB225" i="4"/>
  <c r="AC225" i="4"/>
  <c r="AD225" i="4"/>
  <c r="AE225" i="4"/>
  <c r="AH225" i="4"/>
  <c r="AI225" i="4"/>
  <c r="AJ225" i="4"/>
  <c r="AK225" i="4"/>
  <c r="AL225" i="4"/>
  <c r="AO225" i="4"/>
  <c r="AP225" i="4"/>
  <c r="AQ225" i="4"/>
  <c r="AR225" i="4"/>
  <c r="AS225" i="4"/>
  <c r="AV225" i="4"/>
  <c r="AW225" i="4"/>
  <c r="AX225" i="4"/>
  <c r="AY225" i="4"/>
  <c r="AZ225" i="4"/>
  <c r="BC225" i="4"/>
  <c r="BD225" i="4"/>
  <c r="BE225" i="4"/>
  <c r="BF225" i="4"/>
  <c r="BG225" i="4"/>
  <c r="BJ225" i="4"/>
  <c r="BK225" i="4"/>
  <c r="BL225" i="4"/>
  <c r="BM225" i="4"/>
  <c r="BN225" i="4"/>
  <c r="BQ225" i="4"/>
  <c r="BR225" i="4"/>
  <c r="BS225" i="4"/>
  <c r="BT225" i="4"/>
  <c r="BU225" i="4"/>
  <c r="BX225" i="4"/>
  <c r="BY225" i="4"/>
  <c r="BZ225" i="4"/>
  <c r="CA225" i="4"/>
  <c r="CB225" i="4"/>
  <c r="F226" i="4"/>
  <c r="G226" i="4"/>
  <c r="H226" i="4"/>
  <c r="I226" i="4"/>
  <c r="J226" i="4"/>
  <c r="M226" i="4"/>
  <c r="N226" i="4"/>
  <c r="O226" i="4"/>
  <c r="P226" i="4"/>
  <c r="Q226" i="4"/>
  <c r="T226" i="4"/>
  <c r="U226" i="4"/>
  <c r="V226" i="4"/>
  <c r="W226" i="4"/>
  <c r="X226" i="4"/>
  <c r="AA226" i="4"/>
  <c r="AB226" i="4"/>
  <c r="AC226" i="4"/>
  <c r="AD226" i="4"/>
  <c r="AE226" i="4"/>
  <c r="AH226" i="4"/>
  <c r="AI226" i="4"/>
  <c r="AJ226" i="4"/>
  <c r="AK226" i="4"/>
  <c r="AL226" i="4"/>
  <c r="AO226" i="4"/>
  <c r="AP226" i="4"/>
  <c r="AQ226" i="4"/>
  <c r="AR226" i="4"/>
  <c r="AS226" i="4"/>
  <c r="AV226" i="4"/>
  <c r="AW226" i="4"/>
  <c r="AX226" i="4"/>
  <c r="AY226" i="4"/>
  <c r="AZ226" i="4"/>
  <c r="BC226" i="4"/>
  <c r="BD226" i="4"/>
  <c r="BE226" i="4"/>
  <c r="BF226" i="4"/>
  <c r="BG226" i="4"/>
  <c r="BJ226" i="4"/>
  <c r="BK226" i="4"/>
  <c r="BL226" i="4"/>
  <c r="BM226" i="4"/>
  <c r="BN226" i="4"/>
  <c r="BQ226" i="4"/>
  <c r="BR226" i="4"/>
  <c r="BS226" i="4"/>
  <c r="BT226" i="4"/>
  <c r="BU226" i="4"/>
  <c r="BX226" i="4"/>
  <c r="BY226" i="4"/>
  <c r="BZ226" i="4"/>
  <c r="CA226" i="4"/>
  <c r="CB226" i="4"/>
  <c r="F227" i="4"/>
  <c r="G227" i="4"/>
  <c r="H227" i="4"/>
  <c r="I227" i="4"/>
  <c r="J227" i="4"/>
  <c r="M227" i="4"/>
  <c r="N227" i="4"/>
  <c r="O227" i="4"/>
  <c r="P227" i="4"/>
  <c r="Q227" i="4"/>
  <c r="T227" i="4"/>
  <c r="U227" i="4"/>
  <c r="V227" i="4"/>
  <c r="W227" i="4"/>
  <c r="X227" i="4"/>
  <c r="AA227" i="4"/>
  <c r="AB227" i="4"/>
  <c r="AC227" i="4"/>
  <c r="AD227" i="4"/>
  <c r="AE227" i="4"/>
  <c r="AH227" i="4"/>
  <c r="AI227" i="4"/>
  <c r="AJ227" i="4"/>
  <c r="AK227" i="4"/>
  <c r="AL227" i="4"/>
  <c r="AO227" i="4"/>
  <c r="AP227" i="4"/>
  <c r="AQ227" i="4"/>
  <c r="AR227" i="4"/>
  <c r="AS227" i="4"/>
  <c r="AV227" i="4"/>
  <c r="AW227" i="4"/>
  <c r="AX227" i="4"/>
  <c r="AY227" i="4"/>
  <c r="AZ227" i="4"/>
  <c r="BC227" i="4"/>
  <c r="BD227" i="4"/>
  <c r="BE227" i="4"/>
  <c r="BF227" i="4"/>
  <c r="BG227" i="4"/>
  <c r="BJ227" i="4"/>
  <c r="BK227" i="4"/>
  <c r="BL227" i="4"/>
  <c r="BM227" i="4"/>
  <c r="BN227" i="4"/>
  <c r="BQ227" i="4"/>
  <c r="BR227" i="4"/>
  <c r="BS227" i="4"/>
  <c r="BT227" i="4"/>
  <c r="BU227" i="4"/>
  <c r="BX227" i="4"/>
  <c r="BY227" i="4"/>
  <c r="BZ227" i="4"/>
  <c r="CA227" i="4"/>
  <c r="CB227" i="4"/>
  <c r="F228" i="4"/>
  <c r="G228" i="4"/>
  <c r="H228" i="4"/>
  <c r="I228" i="4"/>
  <c r="J228" i="4"/>
  <c r="M228" i="4"/>
  <c r="N228" i="4"/>
  <c r="O228" i="4"/>
  <c r="P228" i="4"/>
  <c r="Q228" i="4"/>
  <c r="T228" i="4"/>
  <c r="U228" i="4"/>
  <c r="V228" i="4"/>
  <c r="W228" i="4"/>
  <c r="X228" i="4"/>
  <c r="AA228" i="4"/>
  <c r="AB228" i="4"/>
  <c r="AC228" i="4"/>
  <c r="AD228" i="4"/>
  <c r="AE228" i="4"/>
  <c r="AH228" i="4"/>
  <c r="AI228" i="4"/>
  <c r="AJ228" i="4"/>
  <c r="AK228" i="4"/>
  <c r="AL228" i="4"/>
  <c r="AO228" i="4"/>
  <c r="AP228" i="4"/>
  <c r="AQ228" i="4"/>
  <c r="AR228" i="4"/>
  <c r="AS228" i="4"/>
  <c r="AV228" i="4"/>
  <c r="AW228" i="4"/>
  <c r="AX228" i="4"/>
  <c r="AY228" i="4"/>
  <c r="AZ228" i="4"/>
  <c r="BC228" i="4"/>
  <c r="BD228" i="4"/>
  <c r="BE228" i="4"/>
  <c r="BF228" i="4"/>
  <c r="BG228" i="4"/>
  <c r="BJ228" i="4"/>
  <c r="BK228" i="4"/>
  <c r="BL228" i="4"/>
  <c r="BM228" i="4"/>
  <c r="BN228" i="4"/>
  <c r="BQ228" i="4"/>
  <c r="BR228" i="4"/>
  <c r="BS228" i="4"/>
  <c r="BT228" i="4"/>
  <c r="BU228" i="4"/>
  <c r="BX228" i="4"/>
  <c r="BY228" i="4"/>
  <c r="BZ228" i="4"/>
  <c r="CA228" i="4"/>
  <c r="CB228" i="4"/>
  <c r="F229" i="4"/>
  <c r="G229" i="4"/>
  <c r="H229" i="4"/>
  <c r="I229" i="4"/>
  <c r="J229" i="4"/>
  <c r="M229" i="4"/>
  <c r="N229" i="4"/>
  <c r="O229" i="4"/>
  <c r="P229" i="4"/>
  <c r="Q229" i="4"/>
  <c r="T229" i="4"/>
  <c r="U229" i="4"/>
  <c r="V229" i="4"/>
  <c r="W229" i="4"/>
  <c r="X229" i="4"/>
  <c r="AA229" i="4"/>
  <c r="AB229" i="4"/>
  <c r="AC229" i="4"/>
  <c r="AD229" i="4"/>
  <c r="AE229" i="4"/>
  <c r="AH229" i="4"/>
  <c r="AI229" i="4"/>
  <c r="AJ229" i="4"/>
  <c r="AK229" i="4"/>
  <c r="AL229" i="4"/>
  <c r="AO229" i="4"/>
  <c r="AP229" i="4"/>
  <c r="AQ229" i="4"/>
  <c r="AR229" i="4"/>
  <c r="AS229" i="4"/>
  <c r="AV229" i="4"/>
  <c r="AW229" i="4"/>
  <c r="AX229" i="4"/>
  <c r="AY229" i="4"/>
  <c r="AZ229" i="4"/>
  <c r="BC229" i="4"/>
  <c r="BD229" i="4"/>
  <c r="BE229" i="4"/>
  <c r="BF229" i="4"/>
  <c r="BG229" i="4"/>
  <c r="BJ229" i="4"/>
  <c r="BK229" i="4"/>
  <c r="BL229" i="4"/>
  <c r="BM229" i="4"/>
  <c r="BN229" i="4"/>
  <c r="BQ229" i="4"/>
  <c r="BR229" i="4"/>
  <c r="BS229" i="4"/>
  <c r="BT229" i="4"/>
  <c r="BU229" i="4"/>
  <c r="BX229" i="4"/>
  <c r="BY229" i="4"/>
  <c r="BZ229" i="4"/>
  <c r="CA229" i="4"/>
  <c r="CB229" i="4"/>
  <c r="F230" i="4"/>
  <c r="G230" i="4"/>
  <c r="H230" i="4"/>
  <c r="I230" i="4"/>
  <c r="J230" i="4"/>
  <c r="M230" i="4"/>
  <c r="N230" i="4"/>
  <c r="O230" i="4"/>
  <c r="P230" i="4"/>
  <c r="Q230" i="4"/>
  <c r="T230" i="4"/>
  <c r="U230" i="4"/>
  <c r="V230" i="4"/>
  <c r="W230" i="4"/>
  <c r="X230" i="4"/>
  <c r="AA230" i="4"/>
  <c r="AB230" i="4"/>
  <c r="AC230" i="4"/>
  <c r="AD230" i="4"/>
  <c r="AE230" i="4"/>
  <c r="AH230" i="4"/>
  <c r="AI230" i="4"/>
  <c r="AJ230" i="4"/>
  <c r="AK230" i="4"/>
  <c r="AL230" i="4"/>
  <c r="AO230" i="4"/>
  <c r="AP230" i="4"/>
  <c r="AQ230" i="4"/>
  <c r="AR230" i="4"/>
  <c r="AS230" i="4"/>
  <c r="AV230" i="4"/>
  <c r="AW230" i="4"/>
  <c r="AX230" i="4"/>
  <c r="AY230" i="4"/>
  <c r="AZ230" i="4"/>
  <c r="BC230" i="4"/>
  <c r="BD230" i="4"/>
  <c r="BE230" i="4"/>
  <c r="BF230" i="4"/>
  <c r="BG230" i="4"/>
  <c r="BJ230" i="4"/>
  <c r="BK230" i="4"/>
  <c r="BL230" i="4"/>
  <c r="BM230" i="4"/>
  <c r="BN230" i="4"/>
  <c r="BQ230" i="4"/>
  <c r="BR230" i="4"/>
  <c r="BS230" i="4"/>
  <c r="BT230" i="4"/>
  <c r="BU230" i="4"/>
  <c r="BX230" i="4"/>
  <c r="BY230" i="4"/>
  <c r="BZ230" i="4"/>
  <c r="CA230" i="4"/>
  <c r="CB230" i="4"/>
  <c r="F231" i="4"/>
  <c r="G231" i="4"/>
  <c r="H231" i="4"/>
  <c r="I231" i="4"/>
  <c r="J231" i="4"/>
  <c r="M231" i="4"/>
  <c r="N231" i="4"/>
  <c r="O231" i="4"/>
  <c r="P231" i="4"/>
  <c r="Q231" i="4"/>
  <c r="T231" i="4"/>
  <c r="U231" i="4"/>
  <c r="V231" i="4"/>
  <c r="W231" i="4"/>
  <c r="X231" i="4"/>
  <c r="AA231" i="4"/>
  <c r="AB231" i="4"/>
  <c r="AC231" i="4"/>
  <c r="AD231" i="4"/>
  <c r="AE231" i="4"/>
  <c r="AH231" i="4"/>
  <c r="AI231" i="4"/>
  <c r="AJ231" i="4"/>
  <c r="AK231" i="4"/>
  <c r="AL231" i="4"/>
  <c r="AO231" i="4"/>
  <c r="AP231" i="4"/>
  <c r="AQ231" i="4"/>
  <c r="AR231" i="4"/>
  <c r="AS231" i="4"/>
  <c r="AV231" i="4"/>
  <c r="AW231" i="4"/>
  <c r="AX231" i="4"/>
  <c r="AY231" i="4"/>
  <c r="AZ231" i="4"/>
  <c r="BC231" i="4"/>
  <c r="BD231" i="4"/>
  <c r="BE231" i="4"/>
  <c r="BF231" i="4"/>
  <c r="BG231" i="4"/>
  <c r="BJ231" i="4"/>
  <c r="BK231" i="4"/>
  <c r="BL231" i="4"/>
  <c r="BM231" i="4"/>
  <c r="BN231" i="4"/>
  <c r="BQ231" i="4"/>
  <c r="BR231" i="4"/>
  <c r="BS231" i="4"/>
  <c r="BT231" i="4"/>
  <c r="BU231" i="4"/>
  <c r="BX231" i="4"/>
  <c r="BY231" i="4"/>
  <c r="BZ231" i="4"/>
  <c r="CA231" i="4"/>
  <c r="CB231" i="4"/>
  <c r="F232" i="4"/>
  <c r="G232" i="4"/>
  <c r="H232" i="4"/>
  <c r="I232" i="4"/>
  <c r="J232" i="4"/>
  <c r="M232" i="4"/>
  <c r="N232" i="4"/>
  <c r="O232" i="4"/>
  <c r="P232" i="4"/>
  <c r="Q232" i="4"/>
  <c r="T232" i="4"/>
  <c r="U232" i="4"/>
  <c r="V232" i="4"/>
  <c r="W232" i="4"/>
  <c r="X232" i="4"/>
  <c r="AA232" i="4"/>
  <c r="AB232" i="4"/>
  <c r="AC232" i="4"/>
  <c r="AD232" i="4"/>
  <c r="AE232" i="4"/>
  <c r="AH232" i="4"/>
  <c r="AI232" i="4"/>
  <c r="AJ232" i="4"/>
  <c r="AK232" i="4"/>
  <c r="AL232" i="4"/>
  <c r="AO232" i="4"/>
  <c r="AP232" i="4"/>
  <c r="AQ232" i="4"/>
  <c r="AR232" i="4"/>
  <c r="AS232" i="4"/>
  <c r="AV232" i="4"/>
  <c r="AW232" i="4"/>
  <c r="AX232" i="4"/>
  <c r="AY232" i="4"/>
  <c r="AZ232" i="4"/>
  <c r="BC232" i="4"/>
  <c r="BD232" i="4"/>
  <c r="BE232" i="4"/>
  <c r="BF232" i="4"/>
  <c r="BG232" i="4"/>
  <c r="BJ232" i="4"/>
  <c r="BK232" i="4"/>
  <c r="BL232" i="4"/>
  <c r="BM232" i="4"/>
  <c r="BN232" i="4"/>
  <c r="BQ232" i="4"/>
  <c r="BR232" i="4"/>
  <c r="BS232" i="4"/>
  <c r="BT232" i="4"/>
  <c r="BU232" i="4"/>
  <c r="BX232" i="4"/>
  <c r="BY232" i="4"/>
  <c r="BZ232" i="4"/>
  <c r="CA232" i="4"/>
  <c r="CB232" i="4"/>
  <c r="F233" i="4"/>
  <c r="G233" i="4"/>
  <c r="H233" i="4"/>
  <c r="I233" i="4"/>
  <c r="J233" i="4"/>
  <c r="M233" i="4"/>
  <c r="N233" i="4"/>
  <c r="O233" i="4"/>
  <c r="P233" i="4"/>
  <c r="Q233" i="4"/>
  <c r="T233" i="4"/>
  <c r="U233" i="4"/>
  <c r="V233" i="4"/>
  <c r="W233" i="4"/>
  <c r="X233" i="4"/>
  <c r="AA233" i="4"/>
  <c r="AB233" i="4"/>
  <c r="AC233" i="4"/>
  <c r="AD233" i="4"/>
  <c r="AE233" i="4"/>
  <c r="AH233" i="4"/>
  <c r="AI233" i="4"/>
  <c r="AJ233" i="4"/>
  <c r="AK233" i="4"/>
  <c r="AL233" i="4"/>
  <c r="AO233" i="4"/>
  <c r="AP233" i="4"/>
  <c r="AQ233" i="4"/>
  <c r="AR233" i="4"/>
  <c r="AS233" i="4"/>
  <c r="AV233" i="4"/>
  <c r="AW233" i="4"/>
  <c r="AX233" i="4"/>
  <c r="AY233" i="4"/>
  <c r="AZ233" i="4"/>
  <c r="BC233" i="4"/>
  <c r="BD233" i="4"/>
  <c r="BE233" i="4"/>
  <c r="BF233" i="4"/>
  <c r="BG233" i="4"/>
  <c r="BJ233" i="4"/>
  <c r="BK233" i="4"/>
  <c r="BL233" i="4"/>
  <c r="BM233" i="4"/>
  <c r="BN233" i="4"/>
  <c r="BQ233" i="4"/>
  <c r="BR233" i="4"/>
  <c r="BS233" i="4"/>
  <c r="BT233" i="4"/>
  <c r="BU233" i="4"/>
  <c r="BX233" i="4"/>
  <c r="BY233" i="4"/>
  <c r="BZ233" i="4"/>
  <c r="CA233" i="4"/>
  <c r="CB233" i="4"/>
  <c r="F234" i="4"/>
  <c r="G234" i="4"/>
  <c r="H234" i="4"/>
  <c r="I234" i="4"/>
  <c r="J234" i="4"/>
  <c r="M234" i="4"/>
  <c r="N234" i="4"/>
  <c r="O234" i="4"/>
  <c r="P234" i="4"/>
  <c r="Q234" i="4"/>
  <c r="T234" i="4"/>
  <c r="U234" i="4"/>
  <c r="V234" i="4"/>
  <c r="W234" i="4"/>
  <c r="X234" i="4"/>
  <c r="AA234" i="4"/>
  <c r="AB234" i="4"/>
  <c r="AC234" i="4"/>
  <c r="AD234" i="4"/>
  <c r="AE234" i="4"/>
  <c r="AH234" i="4"/>
  <c r="AI234" i="4"/>
  <c r="AJ234" i="4"/>
  <c r="AK234" i="4"/>
  <c r="AL234" i="4"/>
  <c r="AO234" i="4"/>
  <c r="AP234" i="4"/>
  <c r="AQ234" i="4"/>
  <c r="AR234" i="4"/>
  <c r="AS234" i="4"/>
  <c r="AV234" i="4"/>
  <c r="AW234" i="4"/>
  <c r="AX234" i="4"/>
  <c r="AY234" i="4"/>
  <c r="AZ234" i="4"/>
  <c r="BC234" i="4"/>
  <c r="BD234" i="4"/>
  <c r="BE234" i="4"/>
  <c r="BF234" i="4"/>
  <c r="BG234" i="4"/>
  <c r="BJ234" i="4"/>
  <c r="BK234" i="4"/>
  <c r="BL234" i="4"/>
  <c r="BM234" i="4"/>
  <c r="BN234" i="4"/>
  <c r="BQ234" i="4"/>
  <c r="BR234" i="4"/>
  <c r="BS234" i="4"/>
  <c r="BT234" i="4"/>
  <c r="BU234" i="4"/>
  <c r="BX234" i="4"/>
  <c r="BY234" i="4"/>
  <c r="BZ234" i="4"/>
  <c r="CA234" i="4"/>
  <c r="CB234" i="4"/>
  <c r="F235" i="4"/>
  <c r="G235" i="4"/>
  <c r="H235" i="4"/>
  <c r="I235" i="4"/>
  <c r="J235" i="4"/>
  <c r="M235" i="4"/>
  <c r="N235" i="4"/>
  <c r="O235" i="4"/>
  <c r="P235" i="4"/>
  <c r="Q235" i="4"/>
  <c r="T235" i="4"/>
  <c r="U235" i="4"/>
  <c r="V235" i="4"/>
  <c r="W235" i="4"/>
  <c r="X235" i="4"/>
  <c r="AA235" i="4"/>
  <c r="AB235" i="4"/>
  <c r="AC235" i="4"/>
  <c r="AD235" i="4"/>
  <c r="AE235" i="4"/>
  <c r="AH235" i="4"/>
  <c r="AI235" i="4"/>
  <c r="AJ235" i="4"/>
  <c r="AK235" i="4"/>
  <c r="AL235" i="4"/>
  <c r="AO235" i="4"/>
  <c r="AP235" i="4"/>
  <c r="AQ235" i="4"/>
  <c r="AR235" i="4"/>
  <c r="AS235" i="4"/>
  <c r="AV235" i="4"/>
  <c r="AW235" i="4"/>
  <c r="AX235" i="4"/>
  <c r="AY235" i="4"/>
  <c r="AZ235" i="4"/>
  <c r="BC235" i="4"/>
  <c r="BD235" i="4"/>
  <c r="BE235" i="4"/>
  <c r="BF235" i="4"/>
  <c r="BG235" i="4"/>
  <c r="BJ235" i="4"/>
  <c r="BK235" i="4"/>
  <c r="BL235" i="4"/>
  <c r="BM235" i="4"/>
  <c r="BN235" i="4"/>
  <c r="BQ235" i="4"/>
  <c r="BR235" i="4"/>
  <c r="BS235" i="4"/>
  <c r="BT235" i="4"/>
  <c r="BU235" i="4"/>
  <c r="BX235" i="4"/>
  <c r="BY235" i="4"/>
  <c r="BZ235" i="4"/>
  <c r="CA235" i="4"/>
  <c r="CB235" i="4"/>
  <c r="F236" i="4"/>
  <c r="G236" i="4"/>
  <c r="H236" i="4"/>
  <c r="I236" i="4"/>
  <c r="J236" i="4"/>
  <c r="M236" i="4"/>
  <c r="N236" i="4"/>
  <c r="O236" i="4"/>
  <c r="P236" i="4"/>
  <c r="Q236" i="4"/>
  <c r="T236" i="4"/>
  <c r="U236" i="4"/>
  <c r="V236" i="4"/>
  <c r="W236" i="4"/>
  <c r="X236" i="4"/>
  <c r="AA236" i="4"/>
  <c r="AB236" i="4"/>
  <c r="AC236" i="4"/>
  <c r="AD236" i="4"/>
  <c r="AE236" i="4"/>
  <c r="AH236" i="4"/>
  <c r="AI236" i="4"/>
  <c r="AJ236" i="4"/>
  <c r="AK236" i="4"/>
  <c r="AL236" i="4"/>
  <c r="AO236" i="4"/>
  <c r="AP236" i="4"/>
  <c r="AQ236" i="4"/>
  <c r="AR236" i="4"/>
  <c r="AS236" i="4"/>
  <c r="AV236" i="4"/>
  <c r="AW236" i="4"/>
  <c r="AX236" i="4"/>
  <c r="AY236" i="4"/>
  <c r="AZ236" i="4"/>
  <c r="BC236" i="4"/>
  <c r="BD236" i="4"/>
  <c r="BE236" i="4"/>
  <c r="BF236" i="4"/>
  <c r="BG236" i="4"/>
  <c r="BJ236" i="4"/>
  <c r="BK236" i="4"/>
  <c r="BL236" i="4"/>
  <c r="BM236" i="4"/>
  <c r="BN236" i="4"/>
  <c r="BQ236" i="4"/>
  <c r="BR236" i="4"/>
  <c r="BS236" i="4"/>
  <c r="BT236" i="4"/>
  <c r="BU236" i="4"/>
  <c r="BX236" i="4"/>
  <c r="BY236" i="4"/>
  <c r="BZ236" i="4"/>
  <c r="CA236" i="4"/>
  <c r="CB236" i="4"/>
  <c r="F237" i="4"/>
  <c r="G237" i="4"/>
  <c r="H237" i="4"/>
  <c r="I237" i="4"/>
  <c r="J237" i="4"/>
  <c r="M237" i="4"/>
  <c r="N237" i="4"/>
  <c r="O237" i="4"/>
  <c r="P237" i="4"/>
  <c r="Q237" i="4"/>
  <c r="T237" i="4"/>
  <c r="U237" i="4"/>
  <c r="V237" i="4"/>
  <c r="W237" i="4"/>
  <c r="X237" i="4"/>
  <c r="AA237" i="4"/>
  <c r="AB237" i="4"/>
  <c r="AC237" i="4"/>
  <c r="AD237" i="4"/>
  <c r="AE237" i="4"/>
  <c r="AH237" i="4"/>
  <c r="AI237" i="4"/>
  <c r="AJ237" i="4"/>
  <c r="AK237" i="4"/>
  <c r="AL237" i="4"/>
  <c r="AO237" i="4"/>
  <c r="AP237" i="4"/>
  <c r="AQ237" i="4"/>
  <c r="AR237" i="4"/>
  <c r="AS237" i="4"/>
  <c r="AV237" i="4"/>
  <c r="AW237" i="4"/>
  <c r="AX237" i="4"/>
  <c r="AY237" i="4"/>
  <c r="AZ237" i="4"/>
  <c r="BC237" i="4"/>
  <c r="BD237" i="4"/>
  <c r="BE237" i="4"/>
  <c r="BF237" i="4"/>
  <c r="BG237" i="4"/>
  <c r="BJ237" i="4"/>
  <c r="BK237" i="4"/>
  <c r="BL237" i="4"/>
  <c r="BM237" i="4"/>
  <c r="BN237" i="4"/>
  <c r="BQ237" i="4"/>
  <c r="BR237" i="4"/>
  <c r="BS237" i="4"/>
  <c r="BT237" i="4"/>
  <c r="BU237" i="4"/>
  <c r="BX237" i="4"/>
  <c r="BY237" i="4"/>
  <c r="BZ237" i="4"/>
  <c r="CA237" i="4"/>
  <c r="CB237" i="4"/>
  <c r="F238" i="4"/>
  <c r="G238" i="4"/>
  <c r="H238" i="4"/>
  <c r="I238" i="4"/>
  <c r="J238" i="4"/>
  <c r="M238" i="4"/>
  <c r="N238" i="4"/>
  <c r="O238" i="4"/>
  <c r="P238" i="4"/>
  <c r="Q238" i="4"/>
  <c r="T238" i="4"/>
  <c r="U238" i="4"/>
  <c r="V238" i="4"/>
  <c r="W238" i="4"/>
  <c r="X238" i="4"/>
  <c r="AA238" i="4"/>
  <c r="AB238" i="4"/>
  <c r="AC238" i="4"/>
  <c r="AD238" i="4"/>
  <c r="AE238" i="4"/>
  <c r="AH238" i="4"/>
  <c r="AI238" i="4"/>
  <c r="AJ238" i="4"/>
  <c r="AK238" i="4"/>
  <c r="AL238" i="4"/>
  <c r="AO238" i="4"/>
  <c r="AP238" i="4"/>
  <c r="AQ238" i="4"/>
  <c r="AR238" i="4"/>
  <c r="AS238" i="4"/>
  <c r="AV238" i="4"/>
  <c r="AW238" i="4"/>
  <c r="AX238" i="4"/>
  <c r="AY238" i="4"/>
  <c r="AZ238" i="4"/>
  <c r="BC238" i="4"/>
  <c r="BD238" i="4"/>
  <c r="BE238" i="4"/>
  <c r="BF238" i="4"/>
  <c r="BG238" i="4"/>
  <c r="BJ238" i="4"/>
  <c r="BK238" i="4"/>
  <c r="BL238" i="4"/>
  <c r="BM238" i="4"/>
  <c r="BN238" i="4"/>
  <c r="BQ238" i="4"/>
  <c r="BR238" i="4"/>
  <c r="BS238" i="4"/>
  <c r="BT238" i="4"/>
  <c r="BU238" i="4"/>
  <c r="BX238" i="4"/>
  <c r="BY238" i="4"/>
  <c r="BZ238" i="4"/>
  <c r="CA238" i="4"/>
  <c r="CB238" i="4"/>
  <c r="F239" i="4"/>
  <c r="G239" i="4"/>
  <c r="H239" i="4"/>
  <c r="I239" i="4"/>
  <c r="J239" i="4"/>
  <c r="M239" i="4"/>
  <c r="N239" i="4"/>
  <c r="O239" i="4"/>
  <c r="P239" i="4"/>
  <c r="Q239" i="4"/>
  <c r="T239" i="4"/>
  <c r="U239" i="4"/>
  <c r="V239" i="4"/>
  <c r="W239" i="4"/>
  <c r="X239" i="4"/>
  <c r="AA239" i="4"/>
  <c r="AB239" i="4"/>
  <c r="AC239" i="4"/>
  <c r="AD239" i="4"/>
  <c r="AE239" i="4"/>
  <c r="AH239" i="4"/>
  <c r="AI239" i="4"/>
  <c r="AJ239" i="4"/>
  <c r="AK239" i="4"/>
  <c r="AL239" i="4"/>
  <c r="AO239" i="4"/>
  <c r="AP239" i="4"/>
  <c r="AQ239" i="4"/>
  <c r="AR239" i="4"/>
  <c r="AS239" i="4"/>
  <c r="AV239" i="4"/>
  <c r="AW239" i="4"/>
  <c r="AX239" i="4"/>
  <c r="AY239" i="4"/>
  <c r="AZ239" i="4"/>
  <c r="BC239" i="4"/>
  <c r="BD239" i="4"/>
  <c r="BE239" i="4"/>
  <c r="BF239" i="4"/>
  <c r="BG239" i="4"/>
  <c r="BJ239" i="4"/>
  <c r="BK239" i="4"/>
  <c r="BL239" i="4"/>
  <c r="BM239" i="4"/>
  <c r="BN239" i="4"/>
  <c r="BQ239" i="4"/>
  <c r="BR239" i="4"/>
  <c r="BS239" i="4"/>
  <c r="BT239" i="4"/>
  <c r="BU239" i="4"/>
  <c r="BX239" i="4"/>
  <c r="BY239" i="4"/>
  <c r="BZ239" i="4"/>
  <c r="CA239" i="4"/>
  <c r="CB239" i="4"/>
  <c r="F240" i="4"/>
  <c r="G240" i="4"/>
  <c r="H240" i="4"/>
  <c r="I240" i="4"/>
  <c r="J240" i="4"/>
  <c r="M240" i="4"/>
  <c r="N240" i="4"/>
  <c r="O240" i="4"/>
  <c r="P240" i="4"/>
  <c r="Q240" i="4"/>
  <c r="T240" i="4"/>
  <c r="U240" i="4"/>
  <c r="V240" i="4"/>
  <c r="W240" i="4"/>
  <c r="X240" i="4"/>
  <c r="AA240" i="4"/>
  <c r="AB240" i="4"/>
  <c r="AC240" i="4"/>
  <c r="AD240" i="4"/>
  <c r="AE240" i="4"/>
  <c r="AH240" i="4"/>
  <c r="AI240" i="4"/>
  <c r="AJ240" i="4"/>
  <c r="AK240" i="4"/>
  <c r="AL240" i="4"/>
  <c r="AO240" i="4"/>
  <c r="AP240" i="4"/>
  <c r="AQ240" i="4"/>
  <c r="AR240" i="4"/>
  <c r="AS240" i="4"/>
  <c r="AV240" i="4"/>
  <c r="AW240" i="4"/>
  <c r="AX240" i="4"/>
  <c r="AY240" i="4"/>
  <c r="AZ240" i="4"/>
  <c r="BC240" i="4"/>
  <c r="BD240" i="4"/>
  <c r="BE240" i="4"/>
  <c r="BF240" i="4"/>
  <c r="BG240" i="4"/>
  <c r="BJ240" i="4"/>
  <c r="BK240" i="4"/>
  <c r="BL240" i="4"/>
  <c r="BM240" i="4"/>
  <c r="BN240" i="4"/>
  <c r="BQ240" i="4"/>
  <c r="BR240" i="4"/>
  <c r="BS240" i="4"/>
  <c r="BT240" i="4"/>
  <c r="BU240" i="4"/>
  <c r="BX240" i="4"/>
  <c r="BY240" i="4"/>
  <c r="BZ240" i="4"/>
  <c r="CA240" i="4"/>
  <c r="CB240" i="4"/>
  <c r="CB222" i="4"/>
  <c r="CA222" i="4"/>
  <c r="BZ222" i="4"/>
  <c r="BY222" i="4"/>
  <c r="BX222" i="4"/>
  <c r="BU222" i="4"/>
  <c r="BT222" i="4"/>
  <c r="BS222" i="4"/>
  <c r="BR222" i="4"/>
  <c r="BQ222" i="4"/>
  <c r="BN222" i="4"/>
  <c r="BM222" i="4"/>
  <c r="BL222" i="4"/>
  <c r="BK222" i="4"/>
  <c r="BJ222" i="4"/>
  <c r="BG222" i="4"/>
  <c r="BF222" i="4"/>
  <c r="BE222" i="4"/>
  <c r="BD222" i="4"/>
  <c r="BC222" i="4"/>
  <c r="AZ222" i="4"/>
  <c r="AY222" i="4"/>
  <c r="AX222" i="4"/>
  <c r="AW222" i="4"/>
  <c r="AV222" i="4"/>
  <c r="AS222" i="4"/>
  <c r="AR222" i="4"/>
  <c r="AQ222" i="4"/>
  <c r="AP222" i="4"/>
  <c r="AO222" i="4"/>
  <c r="AL222" i="4"/>
  <c r="AK222" i="4"/>
  <c r="AJ222" i="4"/>
  <c r="AI222" i="4"/>
  <c r="AH222" i="4"/>
  <c r="AE222" i="4"/>
  <c r="AD222" i="4"/>
  <c r="AC222" i="4"/>
  <c r="AB222" i="4"/>
  <c r="AA222" i="4"/>
  <c r="X222" i="4"/>
  <c r="W222" i="4"/>
  <c r="V222" i="4"/>
  <c r="U222" i="4"/>
  <c r="T222" i="4"/>
  <c r="Q222" i="4"/>
  <c r="P222" i="4"/>
  <c r="O222" i="4"/>
  <c r="N222" i="4"/>
  <c r="M222" i="4"/>
  <c r="J222" i="4"/>
  <c r="I222" i="4"/>
  <c r="H222" i="4"/>
  <c r="G222" i="4"/>
  <c r="F222" i="4"/>
  <c r="F212" i="4"/>
  <c r="G212" i="4"/>
  <c r="H212" i="4"/>
  <c r="I212" i="4"/>
  <c r="J212" i="4"/>
  <c r="M212" i="4"/>
  <c r="N212" i="4"/>
  <c r="O212" i="4"/>
  <c r="P212" i="4"/>
  <c r="Q212" i="4"/>
  <c r="T212" i="4"/>
  <c r="U212" i="4"/>
  <c r="V212" i="4"/>
  <c r="W212" i="4"/>
  <c r="X212" i="4"/>
  <c r="AA212" i="4"/>
  <c r="AB212" i="4"/>
  <c r="AC212" i="4"/>
  <c r="AD212" i="4"/>
  <c r="AE212" i="4"/>
  <c r="AH212" i="4"/>
  <c r="AI212" i="4"/>
  <c r="AJ212" i="4"/>
  <c r="AK212" i="4"/>
  <c r="AL212" i="4"/>
  <c r="AO212" i="4"/>
  <c r="AP212" i="4"/>
  <c r="AQ212" i="4"/>
  <c r="AR212" i="4"/>
  <c r="AS212" i="4"/>
  <c r="AV212" i="4"/>
  <c r="AW212" i="4"/>
  <c r="AX212" i="4"/>
  <c r="AY212" i="4"/>
  <c r="AZ212" i="4"/>
  <c r="BC212" i="4"/>
  <c r="BD212" i="4"/>
  <c r="BE212" i="4"/>
  <c r="BF212" i="4"/>
  <c r="BG212" i="4"/>
  <c r="BJ212" i="4"/>
  <c r="BK212" i="4"/>
  <c r="BL212" i="4"/>
  <c r="BM212" i="4"/>
  <c r="BN212" i="4"/>
  <c r="BQ212" i="4"/>
  <c r="BR212" i="4"/>
  <c r="BS212" i="4"/>
  <c r="BT212" i="4"/>
  <c r="BU212" i="4"/>
  <c r="BX212" i="4"/>
  <c r="BY212" i="4"/>
  <c r="BZ212" i="4"/>
  <c r="CA212" i="4"/>
  <c r="CB212" i="4"/>
  <c r="F213" i="4"/>
  <c r="G213" i="4"/>
  <c r="H213" i="4"/>
  <c r="I213" i="4"/>
  <c r="J213" i="4"/>
  <c r="M213" i="4"/>
  <c r="N213" i="4"/>
  <c r="O213" i="4"/>
  <c r="P213" i="4"/>
  <c r="Q213" i="4"/>
  <c r="T213" i="4"/>
  <c r="U213" i="4"/>
  <c r="V213" i="4"/>
  <c r="W213" i="4"/>
  <c r="X213" i="4"/>
  <c r="AA213" i="4"/>
  <c r="AB213" i="4"/>
  <c r="AC213" i="4"/>
  <c r="AD213" i="4"/>
  <c r="AE213" i="4"/>
  <c r="AH213" i="4"/>
  <c r="AI213" i="4"/>
  <c r="AJ213" i="4"/>
  <c r="AK213" i="4"/>
  <c r="AL213" i="4"/>
  <c r="AO213" i="4"/>
  <c r="AP213" i="4"/>
  <c r="AQ213" i="4"/>
  <c r="AR213" i="4"/>
  <c r="AS213" i="4"/>
  <c r="AV213" i="4"/>
  <c r="AW213" i="4"/>
  <c r="AX213" i="4"/>
  <c r="AY213" i="4"/>
  <c r="AZ213" i="4"/>
  <c r="BC213" i="4"/>
  <c r="BD213" i="4"/>
  <c r="BE213" i="4"/>
  <c r="BF213" i="4"/>
  <c r="BG213" i="4"/>
  <c r="BJ213" i="4"/>
  <c r="BK213" i="4"/>
  <c r="BL213" i="4"/>
  <c r="BM213" i="4"/>
  <c r="BN213" i="4"/>
  <c r="BQ213" i="4"/>
  <c r="BR213" i="4"/>
  <c r="BS213" i="4"/>
  <c r="BT213" i="4"/>
  <c r="BU213" i="4"/>
  <c r="BX213" i="4"/>
  <c r="BY213" i="4"/>
  <c r="BZ213" i="4"/>
  <c r="CA213" i="4"/>
  <c r="CB213" i="4"/>
  <c r="F214" i="4"/>
  <c r="G214" i="4"/>
  <c r="H214" i="4"/>
  <c r="I214" i="4"/>
  <c r="J214" i="4"/>
  <c r="M214" i="4"/>
  <c r="N214" i="4"/>
  <c r="O214" i="4"/>
  <c r="P214" i="4"/>
  <c r="Q214" i="4"/>
  <c r="T214" i="4"/>
  <c r="U214" i="4"/>
  <c r="V214" i="4"/>
  <c r="W214" i="4"/>
  <c r="X214" i="4"/>
  <c r="AA214" i="4"/>
  <c r="AB214" i="4"/>
  <c r="AC214" i="4"/>
  <c r="AD214" i="4"/>
  <c r="AE214" i="4"/>
  <c r="AH214" i="4"/>
  <c r="AI214" i="4"/>
  <c r="AJ214" i="4"/>
  <c r="AK214" i="4"/>
  <c r="AL214" i="4"/>
  <c r="AO214" i="4"/>
  <c r="AP214" i="4"/>
  <c r="AQ214" i="4"/>
  <c r="AR214" i="4"/>
  <c r="AS214" i="4"/>
  <c r="AV214" i="4"/>
  <c r="AW214" i="4"/>
  <c r="AX214" i="4"/>
  <c r="AY214" i="4"/>
  <c r="AZ214" i="4"/>
  <c r="BC214" i="4"/>
  <c r="BD214" i="4"/>
  <c r="BE214" i="4"/>
  <c r="BF214" i="4"/>
  <c r="BG214" i="4"/>
  <c r="BJ214" i="4"/>
  <c r="BK214" i="4"/>
  <c r="BL214" i="4"/>
  <c r="BM214" i="4"/>
  <c r="BN214" i="4"/>
  <c r="BQ214" i="4"/>
  <c r="BR214" i="4"/>
  <c r="BS214" i="4"/>
  <c r="BT214" i="4"/>
  <c r="BU214" i="4"/>
  <c r="BX214" i="4"/>
  <c r="BY214" i="4"/>
  <c r="BZ214" i="4"/>
  <c r="CA214" i="4"/>
  <c r="CB214" i="4"/>
  <c r="F215" i="4"/>
  <c r="G215" i="4"/>
  <c r="H215" i="4"/>
  <c r="I215" i="4"/>
  <c r="J215" i="4"/>
  <c r="M215" i="4"/>
  <c r="N215" i="4"/>
  <c r="O215" i="4"/>
  <c r="P215" i="4"/>
  <c r="Q215" i="4"/>
  <c r="T215" i="4"/>
  <c r="U215" i="4"/>
  <c r="V215" i="4"/>
  <c r="W215" i="4"/>
  <c r="X215" i="4"/>
  <c r="AA215" i="4"/>
  <c r="AB215" i="4"/>
  <c r="AC215" i="4"/>
  <c r="AD215" i="4"/>
  <c r="AE215" i="4"/>
  <c r="AH215" i="4"/>
  <c r="AI215" i="4"/>
  <c r="AJ215" i="4"/>
  <c r="AK215" i="4"/>
  <c r="AL215" i="4"/>
  <c r="AO215" i="4"/>
  <c r="AP215" i="4"/>
  <c r="AQ215" i="4"/>
  <c r="AR215" i="4"/>
  <c r="AS215" i="4"/>
  <c r="AV215" i="4"/>
  <c r="AW215" i="4"/>
  <c r="AX215" i="4"/>
  <c r="AY215" i="4"/>
  <c r="AZ215" i="4"/>
  <c r="BC215" i="4"/>
  <c r="BD215" i="4"/>
  <c r="BE215" i="4"/>
  <c r="BF215" i="4"/>
  <c r="BG215" i="4"/>
  <c r="BJ215" i="4"/>
  <c r="BK215" i="4"/>
  <c r="BL215" i="4"/>
  <c r="BM215" i="4"/>
  <c r="BN215" i="4"/>
  <c r="BQ215" i="4"/>
  <c r="BR215" i="4"/>
  <c r="BS215" i="4"/>
  <c r="BT215" i="4"/>
  <c r="BU215" i="4"/>
  <c r="BX215" i="4"/>
  <c r="BY215" i="4"/>
  <c r="BZ215" i="4"/>
  <c r="CA215" i="4"/>
  <c r="CB215" i="4"/>
  <c r="F216" i="4"/>
  <c r="G216" i="4"/>
  <c r="H216" i="4"/>
  <c r="I216" i="4"/>
  <c r="J216" i="4"/>
  <c r="M216" i="4"/>
  <c r="N216" i="4"/>
  <c r="O216" i="4"/>
  <c r="P216" i="4"/>
  <c r="Q216" i="4"/>
  <c r="T216" i="4"/>
  <c r="U216" i="4"/>
  <c r="V216" i="4"/>
  <c r="W216" i="4"/>
  <c r="X216" i="4"/>
  <c r="AA216" i="4"/>
  <c r="AB216" i="4"/>
  <c r="AC216" i="4"/>
  <c r="AD216" i="4"/>
  <c r="AE216" i="4"/>
  <c r="AH216" i="4"/>
  <c r="AI216" i="4"/>
  <c r="AJ216" i="4"/>
  <c r="AK216" i="4"/>
  <c r="AL216" i="4"/>
  <c r="AO216" i="4"/>
  <c r="AP216" i="4"/>
  <c r="AQ216" i="4"/>
  <c r="AR216" i="4"/>
  <c r="AS216" i="4"/>
  <c r="AV216" i="4"/>
  <c r="AW216" i="4"/>
  <c r="AX216" i="4"/>
  <c r="AY216" i="4"/>
  <c r="AZ216" i="4"/>
  <c r="BC216" i="4"/>
  <c r="BD216" i="4"/>
  <c r="BE216" i="4"/>
  <c r="BF216" i="4"/>
  <c r="BG216" i="4"/>
  <c r="BJ216" i="4"/>
  <c r="BK216" i="4"/>
  <c r="BL216" i="4"/>
  <c r="BM216" i="4"/>
  <c r="BN216" i="4"/>
  <c r="BQ216" i="4"/>
  <c r="BR216" i="4"/>
  <c r="BS216" i="4"/>
  <c r="BT216" i="4"/>
  <c r="BU216" i="4"/>
  <c r="BX216" i="4"/>
  <c r="BY216" i="4"/>
  <c r="BZ216" i="4"/>
  <c r="CA216" i="4"/>
  <c r="CB216" i="4"/>
  <c r="F217" i="4"/>
  <c r="G217" i="4"/>
  <c r="H217" i="4"/>
  <c r="I217" i="4"/>
  <c r="J217" i="4"/>
  <c r="M217" i="4"/>
  <c r="N217" i="4"/>
  <c r="O217" i="4"/>
  <c r="P217" i="4"/>
  <c r="Q217" i="4"/>
  <c r="T217" i="4"/>
  <c r="U217" i="4"/>
  <c r="V217" i="4"/>
  <c r="W217" i="4"/>
  <c r="X217" i="4"/>
  <c r="AA217" i="4"/>
  <c r="AB217" i="4"/>
  <c r="AC217" i="4"/>
  <c r="AD217" i="4"/>
  <c r="AE217" i="4"/>
  <c r="AH217" i="4"/>
  <c r="AI217" i="4"/>
  <c r="AJ217" i="4"/>
  <c r="AK217" i="4"/>
  <c r="AL217" i="4"/>
  <c r="AO217" i="4"/>
  <c r="AP217" i="4"/>
  <c r="AQ217" i="4"/>
  <c r="AR217" i="4"/>
  <c r="AS217" i="4"/>
  <c r="AV217" i="4"/>
  <c r="AW217" i="4"/>
  <c r="AX217" i="4"/>
  <c r="AY217" i="4"/>
  <c r="AZ217" i="4"/>
  <c r="BC217" i="4"/>
  <c r="BD217" i="4"/>
  <c r="BE217" i="4"/>
  <c r="BF217" i="4"/>
  <c r="BG217" i="4"/>
  <c r="BJ217" i="4"/>
  <c r="BK217" i="4"/>
  <c r="BL217" i="4"/>
  <c r="BM217" i="4"/>
  <c r="BN217" i="4"/>
  <c r="BQ217" i="4"/>
  <c r="BR217" i="4"/>
  <c r="BS217" i="4"/>
  <c r="BT217" i="4"/>
  <c r="BU217" i="4"/>
  <c r="BX217" i="4"/>
  <c r="BY217" i="4"/>
  <c r="BZ217" i="4"/>
  <c r="CA217" i="4"/>
  <c r="CB217" i="4"/>
  <c r="F218" i="4"/>
  <c r="G218" i="4"/>
  <c r="H218" i="4"/>
  <c r="I218" i="4"/>
  <c r="J218" i="4"/>
  <c r="M218" i="4"/>
  <c r="N218" i="4"/>
  <c r="O218" i="4"/>
  <c r="P218" i="4"/>
  <c r="Q218" i="4"/>
  <c r="T218" i="4"/>
  <c r="U218" i="4"/>
  <c r="V218" i="4"/>
  <c r="W218" i="4"/>
  <c r="X218" i="4"/>
  <c r="AA218" i="4"/>
  <c r="AB218" i="4"/>
  <c r="AC218" i="4"/>
  <c r="AD218" i="4"/>
  <c r="AE218" i="4"/>
  <c r="AH218" i="4"/>
  <c r="AI218" i="4"/>
  <c r="AJ218" i="4"/>
  <c r="AK218" i="4"/>
  <c r="AL218" i="4"/>
  <c r="AO218" i="4"/>
  <c r="AP218" i="4"/>
  <c r="AQ218" i="4"/>
  <c r="AR218" i="4"/>
  <c r="AS218" i="4"/>
  <c r="AV218" i="4"/>
  <c r="AW218" i="4"/>
  <c r="AX218" i="4"/>
  <c r="AY218" i="4"/>
  <c r="AZ218" i="4"/>
  <c r="BC218" i="4"/>
  <c r="BD218" i="4"/>
  <c r="BE218" i="4"/>
  <c r="BF218" i="4"/>
  <c r="BG218" i="4"/>
  <c r="BJ218" i="4"/>
  <c r="BK218" i="4"/>
  <c r="BL218" i="4"/>
  <c r="BM218" i="4"/>
  <c r="BN218" i="4"/>
  <c r="BQ218" i="4"/>
  <c r="BR218" i="4"/>
  <c r="BS218" i="4"/>
  <c r="BT218" i="4"/>
  <c r="BU218" i="4"/>
  <c r="BX218" i="4"/>
  <c r="BY218" i="4"/>
  <c r="BZ218" i="4"/>
  <c r="CA218" i="4"/>
  <c r="CB218" i="4"/>
  <c r="F219" i="4"/>
  <c r="G219" i="4"/>
  <c r="H219" i="4"/>
  <c r="I219" i="4"/>
  <c r="J219" i="4"/>
  <c r="M219" i="4"/>
  <c r="N219" i="4"/>
  <c r="O219" i="4"/>
  <c r="P219" i="4"/>
  <c r="Q219" i="4"/>
  <c r="T219" i="4"/>
  <c r="U219" i="4"/>
  <c r="V219" i="4"/>
  <c r="W219" i="4"/>
  <c r="X219" i="4"/>
  <c r="AA219" i="4"/>
  <c r="AB219" i="4"/>
  <c r="AC219" i="4"/>
  <c r="AD219" i="4"/>
  <c r="AE219" i="4"/>
  <c r="AH219" i="4"/>
  <c r="AI219" i="4"/>
  <c r="AJ219" i="4"/>
  <c r="AK219" i="4"/>
  <c r="AL219" i="4"/>
  <c r="AO219" i="4"/>
  <c r="AP219" i="4"/>
  <c r="AQ219" i="4"/>
  <c r="AR219" i="4"/>
  <c r="AS219" i="4"/>
  <c r="AV219" i="4"/>
  <c r="AW219" i="4"/>
  <c r="AX219" i="4"/>
  <c r="AY219" i="4"/>
  <c r="AZ219" i="4"/>
  <c r="BC219" i="4"/>
  <c r="BD219" i="4"/>
  <c r="BE219" i="4"/>
  <c r="BF219" i="4"/>
  <c r="BG219" i="4"/>
  <c r="BJ219" i="4"/>
  <c r="BK219" i="4"/>
  <c r="BL219" i="4"/>
  <c r="BM219" i="4"/>
  <c r="BN219" i="4"/>
  <c r="BQ219" i="4"/>
  <c r="BR219" i="4"/>
  <c r="BS219" i="4"/>
  <c r="BT219" i="4"/>
  <c r="BU219" i="4"/>
  <c r="BX219" i="4"/>
  <c r="BY219" i="4"/>
  <c r="BZ219" i="4"/>
  <c r="CA219" i="4"/>
  <c r="CB219" i="4"/>
  <c r="F220" i="4"/>
  <c r="G220" i="4"/>
  <c r="H220" i="4"/>
  <c r="I220" i="4"/>
  <c r="J220" i="4"/>
  <c r="M220" i="4"/>
  <c r="N220" i="4"/>
  <c r="O220" i="4"/>
  <c r="P220" i="4"/>
  <c r="Q220" i="4"/>
  <c r="T220" i="4"/>
  <c r="U220" i="4"/>
  <c r="V220" i="4"/>
  <c r="W220" i="4"/>
  <c r="X220" i="4"/>
  <c r="AA220" i="4"/>
  <c r="AB220" i="4"/>
  <c r="AC220" i="4"/>
  <c r="AD220" i="4"/>
  <c r="AE220" i="4"/>
  <c r="AH220" i="4"/>
  <c r="AI220" i="4"/>
  <c r="AJ220" i="4"/>
  <c r="AK220" i="4"/>
  <c r="AL220" i="4"/>
  <c r="AO220" i="4"/>
  <c r="AP220" i="4"/>
  <c r="AQ220" i="4"/>
  <c r="AR220" i="4"/>
  <c r="AS220" i="4"/>
  <c r="AV220" i="4"/>
  <c r="AW220" i="4"/>
  <c r="AX220" i="4"/>
  <c r="AY220" i="4"/>
  <c r="AZ220" i="4"/>
  <c r="BC220" i="4"/>
  <c r="BD220" i="4"/>
  <c r="BE220" i="4"/>
  <c r="BF220" i="4"/>
  <c r="BG220" i="4"/>
  <c r="BJ220" i="4"/>
  <c r="BK220" i="4"/>
  <c r="BL220" i="4"/>
  <c r="BM220" i="4"/>
  <c r="BN220" i="4"/>
  <c r="BQ220" i="4"/>
  <c r="BR220" i="4"/>
  <c r="BS220" i="4"/>
  <c r="BT220" i="4"/>
  <c r="BU220" i="4"/>
  <c r="BX220" i="4"/>
  <c r="BY220" i="4"/>
  <c r="BZ220" i="4"/>
  <c r="CA220" i="4"/>
  <c r="CB220" i="4"/>
  <c r="CB211" i="4"/>
  <c r="CA211" i="4"/>
  <c r="BZ211" i="4"/>
  <c r="BY211" i="4"/>
  <c r="BX211" i="4"/>
  <c r="BU211" i="4"/>
  <c r="BT211" i="4"/>
  <c r="BS211" i="4"/>
  <c r="BR211" i="4"/>
  <c r="BQ211" i="4"/>
  <c r="BN211" i="4"/>
  <c r="BM211" i="4"/>
  <c r="BL211" i="4"/>
  <c r="BK211" i="4"/>
  <c r="BJ211" i="4"/>
  <c r="BG211" i="4"/>
  <c r="BF211" i="4"/>
  <c r="BE211" i="4"/>
  <c r="BD211" i="4"/>
  <c r="BC211" i="4"/>
  <c r="AZ211" i="4"/>
  <c r="AY211" i="4"/>
  <c r="AX211" i="4"/>
  <c r="AW211" i="4"/>
  <c r="AV211" i="4"/>
  <c r="AS211" i="4"/>
  <c r="AR211" i="4"/>
  <c r="AQ211" i="4"/>
  <c r="AP211" i="4"/>
  <c r="AO211" i="4"/>
  <c r="AL211" i="4"/>
  <c r="AK211" i="4"/>
  <c r="AJ211" i="4"/>
  <c r="AI211" i="4"/>
  <c r="AH211" i="4"/>
  <c r="AE211" i="4"/>
  <c r="AD211" i="4"/>
  <c r="AC211" i="4"/>
  <c r="AB211" i="4"/>
  <c r="AA211" i="4"/>
  <c r="X211" i="4"/>
  <c r="W211" i="4"/>
  <c r="V211" i="4"/>
  <c r="U211" i="4"/>
  <c r="T211" i="4"/>
  <c r="Q211" i="4"/>
  <c r="P211" i="4"/>
  <c r="O211" i="4"/>
  <c r="N211" i="4"/>
  <c r="M211" i="4"/>
  <c r="J211" i="4"/>
  <c r="I211" i="4"/>
  <c r="H211" i="4"/>
  <c r="G211" i="4"/>
  <c r="F211" i="4"/>
  <c r="F199" i="4"/>
  <c r="G199" i="4"/>
  <c r="H199" i="4"/>
  <c r="I199" i="4"/>
  <c r="J199" i="4"/>
  <c r="M199" i="4"/>
  <c r="N199" i="4"/>
  <c r="O199" i="4"/>
  <c r="P199" i="4"/>
  <c r="Q199" i="4"/>
  <c r="T199" i="4"/>
  <c r="U199" i="4"/>
  <c r="V199" i="4"/>
  <c r="W199" i="4"/>
  <c r="X199" i="4"/>
  <c r="AA199" i="4"/>
  <c r="AB199" i="4"/>
  <c r="AC199" i="4"/>
  <c r="AD199" i="4"/>
  <c r="AE199" i="4"/>
  <c r="AH199" i="4"/>
  <c r="AI199" i="4"/>
  <c r="AJ199" i="4"/>
  <c r="AK199" i="4"/>
  <c r="AL199" i="4"/>
  <c r="AO199" i="4"/>
  <c r="AP199" i="4"/>
  <c r="AQ199" i="4"/>
  <c r="AR199" i="4"/>
  <c r="AS199" i="4"/>
  <c r="AV199" i="4"/>
  <c r="AW199" i="4"/>
  <c r="AX199" i="4"/>
  <c r="AY199" i="4"/>
  <c r="AZ199" i="4"/>
  <c r="BC199" i="4"/>
  <c r="BD199" i="4"/>
  <c r="BE199" i="4"/>
  <c r="BF199" i="4"/>
  <c r="BG199" i="4"/>
  <c r="BJ199" i="4"/>
  <c r="BK199" i="4"/>
  <c r="BL199" i="4"/>
  <c r="BM199" i="4"/>
  <c r="BN199" i="4"/>
  <c r="BQ199" i="4"/>
  <c r="BR199" i="4"/>
  <c r="BS199" i="4"/>
  <c r="BT199" i="4"/>
  <c r="BU199" i="4"/>
  <c r="BX199" i="4"/>
  <c r="BY199" i="4"/>
  <c r="BZ199" i="4"/>
  <c r="CA199" i="4"/>
  <c r="CB199" i="4"/>
  <c r="F200" i="4"/>
  <c r="G200" i="4"/>
  <c r="H200" i="4"/>
  <c r="I200" i="4"/>
  <c r="J200" i="4"/>
  <c r="M200" i="4"/>
  <c r="N200" i="4"/>
  <c r="O200" i="4"/>
  <c r="P200" i="4"/>
  <c r="Q200" i="4"/>
  <c r="T200" i="4"/>
  <c r="U200" i="4"/>
  <c r="V200" i="4"/>
  <c r="W200" i="4"/>
  <c r="X200" i="4"/>
  <c r="AA200" i="4"/>
  <c r="AB200" i="4"/>
  <c r="AC200" i="4"/>
  <c r="AD200" i="4"/>
  <c r="AE200" i="4"/>
  <c r="AH200" i="4"/>
  <c r="AI200" i="4"/>
  <c r="AJ200" i="4"/>
  <c r="AK200" i="4"/>
  <c r="AL200" i="4"/>
  <c r="AO200" i="4"/>
  <c r="AP200" i="4"/>
  <c r="AQ200" i="4"/>
  <c r="AR200" i="4"/>
  <c r="AS200" i="4"/>
  <c r="AV200" i="4"/>
  <c r="AW200" i="4"/>
  <c r="AX200" i="4"/>
  <c r="AY200" i="4"/>
  <c r="AZ200" i="4"/>
  <c r="BC200" i="4"/>
  <c r="BD200" i="4"/>
  <c r="BE200" i="4"/>
  <c r="BF200" i="4"/>
  <c r="BG200" i="4"/>
  <c r="BJ200" i="4"/>
  <c r="BK200" i="4"/>
  <c r="BL200" i="4"/>
  <c r="BM200" i="4"/>
  <c r="BN200" i="4"/>
  <c r="BQ200" i="4"/>
  <c r="BR200" i="4"/>
  <c r="BS200" i="4"/>
  <c r="BT200" i="4"/>
  <c r="BU200" i="4"/>
  <c r="BX200" i="4"/>
  <c r="BY200" i="4"/>
  <c r="BZ200" i="4"/>
  <c r="CA200" i="4"/>
  <c r="CB200" i="4"/>
  <c r="F201" i="4"/>
  <c r="G201" i="4"/>
  <c r="H201" i="4"/>
  <c r="I201" i="4"/>
  <c r="J201" i="4"/>
  <c r="M201" i="4"/>
  <c r="N201" i="4"/>
  <c r="O201" i="4"/>
  <c r="P201" i="4"/>
  <c r="Q201" i="4"/>
  <c r="T201" i="4"/>
  <c r="U201" i="4"/>
  <c r="V201" i="4"/>
  <c r="W201" i="4"/>
  <c r="X201" i="4"/>
  <c r="AA201" i="4"/>
  <c r="AB201" i="4"/>
  <c r="AC201" i="4"/>
  <c r="AD201" i="4"/>
  <c r="AE201" i="4"/>
  <c r="AH201" i="4"/>
  <c r="AI201" i="4"/>
  <c r="AJ201" i="4"/>
  <c r="AK201" i="4"/>
  <c r="AL201" i="4"/>
  <c r="AO201" i="4"/>
  <c r="AP201" i="4"/>
  <c r="AQ201" i="4"/>
  <c r="AR201" i="4"/>
  <c r="AS201" i="4"/>
  <c r="AV201" i="4"/>
  <c r="AW201" i="4"/>
  <c r="AX201" i="4"/>
  <c r="AY201" i="4"/>
  <c r="AZ201" i="4"/>
  <c r="BC201" i="4"/>
  <c r="BD201" i="4"/>
  <c r="BE201" i="4"/>
  <c r="BF201" i="4"/>
  <c r="BG201" i="4"/>
  <c r="BJ201" i="4"/>
  <c r="BK201" i="4"/>
  <c r="BL201" i="4"/>
  <c r="BM201" i="4"/>
  <c r="BN201" i="4"/>
  <c r="BQ201" i="4"/>
  <c r="BR201" i="4"/>
  <c r="BS201" i="4"/>
  <c r="BT201" i="4"/>
  <c r="BU201" i="4"/>
  <c r="BX201" i="4"/>
  <c r="BY201" i="4"/>
  <c r="BZ201" i="4"/>
  <c r="CA201" i="4"/>
  <c r="CB201" i="4"/>
  <c r="F202" i="4"/>
  <c r="G202" i="4"/>
  <c r="H202" i="4"/>
  <c r="I202" i="4"/>
  <c r="J202" i="4"/>
  <c r="M202" i="4"/>
  <c r="N202" i="4"/>
  <c r="O202" i="4"/>
  <c r="P202" i="4"/>
  <c r="Q202" i="4"/>
  <c r="T202" i="4"/>
  <c r="U202" i="4"/>
  <c r="V202" i="4"/>
  <c r="W202" i="4"/>
  <c r="X202" i="4"/>
  <c r="AA202" i="4"/>
  <c r="AB202" i="4"/>
  <c r="AC202" i="4"/>
  <c r="AD202" i="4"/>
  <c r="AE202" i="4"/>
  <c r="AH202" i="4"/>
  <c r="AI202" i="4"/>
  <c r="AJ202" i="4"/>
  <c r="AK202" i="4"/>
  <c r="AL202" i="4"/>
  <c r="AO202" i="4"/>
  <c r="AP202" i="4"/>
  <c r="AQ202" i="4"/>
  <c r="AR202" i="4"/>
  <c r="AS202" i="4"/>
  <c r="AV202" i="4"/>
  <c r="AW202" i="4"/>
  <c r="AX202" i="4"/>
  <c r="AY202" i="4"/>
  <c r="AZ202" i="4"/>
  <c r="BC202" i="4"/>
  <c r="BD202" i="4"/>
  <c r="BE202" i="4"/>
  <c r="BF202" i="4"/>
  <c r="BG202" i="4"/>
  <c r="BJ202" i="4"/>
  <c r="BK202" i="4"/>
  <c r="BL202" i="4"/>
  <c r="BM202" i="4"/>
  <c r="BN202" i="4"/>
  <c r="BQ202" i="4"/>
  <c r="BR202" i="4"/>
  <c r="BS202" i="4"/>
  <c r="BT202" i="4"/>
  <c r="BU202" i="4"/>
  <c r="BX202" i="4"/>
  <c r="BY202" i="4"/>
  <c r="BZ202" i="4"/>
  <c r="CA202" i="4"/>
  <c r="CB202" i="4"/>
  <c r="F203" i="4"/>
  <c r="G203" i="4"/>
  <c r="H203" i="4"/>
  <c r="I203" i="4"/>
  <c r="J203" i="4"/>
  <c r="M203" i="4"/>
  <c r="N203" i="4"/>
  <c r="O203" i="4"/>
  <c r="P203" i="4"/>
  <c r="Q203" i="4"/>
  <c r="T203" i="4"/>
  <c r="U203" i="4"/>
  <c r="V203" i="4"/>
  <c r="W203" i="4"/>
  <c r="X203" i="4"/>
  <c r="AA203" i="4"/>
  <c r="AB203" i="4"/>
  <c r="AC203" i="4"/>
  <c r="AD203" i="4"/>
  <c r="AE203" i="4"/>
  <c r="AH203" i="4"/>
  <c r="AI203" i="4"/>
  <c r="AJ203" i="4"/>
  <c r="AK203" i="4"/>
  <c r="AL203" i="4"/>
  <c r="AO203" i="4"/>
  <c r="AP203" i="4"/>
  <c r="AQ203" i="4"/>
  <c r="AR203" i="4"/>
  <c r="AS203" i="4"/>
  <c r="AV203" i="4"/>
  <c r="AW203" i="4"/>
  <c r="AX203" i="4"/>
  <c r="AY203" i="4"/>
  <c r="AZ203" i="4"/>
  <c r="BC203" i="4"/>
  <c r="BD203" i="4"/>
  <c r="BE203" i="4"/>
  <c r="BF203" i="4"/>
  <c r="BG203" i="4"/>
  <c r="BJ203" i="4"/>
  <c r="BK203" i="4"/>
  <c r="BL203" i="4"/>
  <c r="BM203" i="4"/>
  <c r="BN203" i="4"/>
  <c r="BQ203" i="4"/>
  <c r="BR203" i="4"/>
  <c r="BS203" i="4"/>
  <c r="BT203" i="4"/>
  <c r="BU203" i="4"/>
  <c r="BX203" i="4"/>
  <c r="BY203" i="4"/>
  <c r="BZ203" i="4"/>
  <c r="CA203" i="4"/>
  <c r="CB203" i="4"/>
  <c r="F204" i="4"/>
  <c r="G204" i="4"/>
  <c r="H204" i="4"/>
  <c r="I204" i="4"/>
  <c r="J204" i="4"/>
  <c r="M204" i="4"/>
  <c r="N204" i="4"/>
  <c r="O204" i="4"/>
  <c r="P204" i="4"/>
  <c r="Q204" i="4"/>
  <c r="T204" i="4"/>
  <c r="U204" i="4"/>
  <c r="V204" i="4"/>
  <c r="W204" i="4"/>
  <c r="X204" i="4"/>
  <c r="AA204" i="4"/>
  <c r="AB204" i="4"/>
  <c r="AC204" i="4"/>
  <c r="AD204" i="4"/>
  <c r="AE204" i="4"/>
  <c r="AH204" i="4"/>
  <c r="AI204" i="4"/>
  <c r="AJ204" i="4"/>
  <c r="AK204" i="4"/>
  <c r="AL204" i="4"/>
  <c r="AO204" i="4"/>
  <c r="AP204" i="4"/>
  <c r="AQ204" i="4"/>
  <c r="AR204" i="4"/>
  <c r="AS204" i="4"/>
  <c r="AV204" i="4"/>
  <c r="AW204" i="4"/>
  <c r="AX204" i="4"/>
  <c r="AY204" i="4"/>
  <c r="AZ204" i="4"/>
  <c r="BC204" i="4"/>
  <c r="BD204" i="4"/>
  <c r="BE204" i="4"/>
  <c r="BF204" i="4"/>
  <c r="BG204" i="4"/>
  <c r="BJ204" i="4"/>
  <c r="BK204" i="4"/>
  <c r="BL204" i="4"/>
  <c r="BM204" i="4"/>
  <c r="BN204" i="4"/>
  <c r="BQ204" i="4"/>
  <c r="BR204" i="4"/>
  <c r="BS204" i="4"/>
  <c r="BT204" i="4"/>
  <c r="BU204" i="4"/>
  <c r="BX204" i="4"/>
  <c r="BY204" i="4"/>
  <c r="BZ204" i="4"/>
  <c r="CA204" i="4"/>
  <c r="CB204" i="4"/>
  <c r="F205" i="4"/>
  <c r="G205" i="4"/>
  <c r="H205" i="4"/>
  <c r="I205" i="4"/>
  <c r="J205" i="4"/>
  <c r="M205" i="4"/>
  <c r="N205" i="4"/>
  <c r="O205" i="4"/>
  <c r="P205" i="4"/>
  <c r="Q205" i="4"/>
  <c r="T205" i="4"/>
  <c r="U205" i="4"/>
  <c r="V205" i="4"/>
  <c r="W205" i="4"/>
  <c r="X205" i="4"/>
  <c r="AA205" i="4"/>
  <c r="AB205" i="4"/>
  <c r="AC205" i="4"/>
  <c r="AD205" i="4"/>
  <c r="AE205" i="4"/>
  <c r="AH205" i="4"/>
  <c r="AI205" i="4"/>
  <c r="AJ205" i="4"/>
  <c r="AK205" i="4"/>
  <c r="AL205" i="4"/>
  <c r="AO205" i="4"/>
  <c r="AP205" i="4"/>
  <c r="AQ205" i="4"/>
  <c r="AR205" i="4"/>
  <c r="AS205" i="4"/>
  <c r="AV205" i="4"/>
  <c r="AW205" i="4"/>
  <c r="AX205" i="4"/>
  <c r="AY205" i="4"/>
  <c r="AZ205" i="4"/>
  <c r="BC205" i="4"/>
  <c r="BD205" i="4"/>
  <c r="BE205" i="4"/>
  <c r="BF205" i="4"/>
  <c r="BG205" i="4"/>
  <c r="BJ205" i="4"/>
  <c r="BK205" i="4"/>
  <c r="BL205" i="4"/>
  <c r="BM205" i="4"/>
  <c r="BN205" i="4"/>
  <c r="BQ205" i="4"/>
  <c r="BR205" i="4"/>
  <c r="BS205" i="4"/>
  <c r="BT205" i="4"/>
  <c r="BU205" i="4"/>
  <c r="BX205" i="4"/>
  <c r="BY205" i="4"/>
  <c r="BZ205" i="4"/>
  <c r="CA205" i="4"/>
  <c r="CB205" i="4"/>
  <c r="F206" i="4"/>
  <c r="G206" i="4"/>
  <c r="H206" i="4"/>
  <c r="I206" i="4"/>
  <c r="J206" i="4"/>
  <c r="M206" i="4"/>
  <c r="N206" i="4"/>
  <c r="O206" i="4"/>
  <c r="P206" i="4"/>
  <c r="Q206" i="4"/>
  <c r="T206" i="4"/>
  <c r="U206" i="4"/>
  <c r="V206" i="4"/>
  <c r="W206" i="4"/>
  <c r="X206" i="4"/>
  <c r="AA206" i="4"/>
  <c r="AB206" i="4"/>
  <c r="AC206" i="4"/>
  <c r="AD206" i="4"/>
  <c r="AE206" i="4"/>
  <c r="AH206" i="4"/>
  <c r="AI206" i="4"/>
  <c r="AJ206" i="4"/>
  <c r="AK206" i="4"/>
  <c r="AL206" i="4"/>
  <c r="AO206" i="4"/>
  <c r="AP206" i="4"/>
  <c r="AQ206" i="4"/>
  <c r="AR206" i="4"/>
  <c r="AS206" i="4"/>
  <c r="AV206" i="4"/>
  <c r="AW206" i="4"/>
  <c r="AX206" i="4"/>
  <c r="AY206" i="4"/>
  <c r="AZ206" i="4"/>
  <c r="BC206" i="4"/>
  <c r="BD206" i="4"/>
  <c r="BE206" i="4"/>
  <c r="BF206" i="4"/>
  <c r="BG206" i="4"/>
  <c r="BJ206" i="4"/>
  <c r="BK206" i="4"/>
  <c r="BL206" i="4"/>
  <c r="BM206" i="4"/>
  <c r="BN206" i="4"/>
  <c r="BQ206" i="4"/>
  <c r="BR206" i="4"/>
  <c r="BS206" i="4"/>
  <c r="BT206" i="4"/>
  <c r="BU206" i="4"/>
  <c r="BX206" i="4"/>
  <c r="BY206" i="4"/>
  <c r="BZ206" i="4"/>
  <c r="CA206" i="4"/>
  <c r="CB206" i="4"/>
  <c r="F207" i="4"/>
  <c r="G207" i="4"/>
  <c r="H207" i="4"/>
  <c r="I207" i="4"/>
  <c r="J207" i="4"/>
  <c r="M207" i="4"/>
  <c r="N207" i="4"/>
  <c r="O207" i="4"/>
  <c r="P207" i="4"/>
  <c r="Q207" i="4"/>
  <c r="T207" i="4"/>
  <c r="U207" i="4"/>
  <c r="V207" i="4"/>
  <c r="W207" i="4"/>
  <c r="X207" i="4"/>
  <c r="AA207" i="4"/>
  <c r="AB207" i="4"/>
  <c r="AC207" i="4"/>
  <c r="AD207" i="4"/>
  <c r="AE207" i="4"/>
  <c r="AH207" i="4"/>
  <c r="AI207" i="4"/>
  <c r="AJ207" i="4"/>
  <c r="AK207" i="4"/>
  <c r="AL207" i="4"/>
  <c r="AO207" i="4"/>
  <c r="AP207" i="4"/>
  <c r="AQ207" i="4"/>
  <c r="AR207" i="4"/>
  <c r="AS207" i="4"/>
  <c r="AV207" i="4"/>
  <c r="AW207" i="4"/>
  <c r="AX207" i="4"/>
  <c r="AY207" i="4"/>
  <c r="AZ207" i="4"/>
  <c r="BC207" i="4"/>
  <c r="BD207" i="4"/>
  <c r="BE207" i="4"/>
  <c r="BF207" i="4"/>
  <c r="BG207" i="4"/>
  <c r="BJ207" i="4"/>
  <c r="BK207" i="4"/>
  <c r="BL207" i="4"/>
  <c r="BM207" i="4"/>
  <c r="BN207" i="4"/>
  <c r="BQ207" i="4"/>
  <c r="BR207" i="4"/>
  <c r="BS207" i="4"/>
  <c r="BT207" i="4"/>
  <c r="BU207" i="4"/>
  <c r="BX207" i="4"/>
  <c r="BY207" i="4"/>
  <c r="BZ207" i="4"/>
  <c r="CA207" i="4"/>
  <c r="CB207" i="4"/>
  <c r="F208" i="4"/>
  <c r="G208" i="4"/>
  <c r="H208" i="4"/>
  <c r="I208" i="4"/>
  <c r="J208" i="4"/>
  <c r="M208" i="4"/>
  <c r="N208" i="4"/>
  <c r="O208" i="4"/>
  <c r="P208" i="4"/>
  <c r="Q208" i="4"/>
  <c r="T208" i="4"/>
  <c r="U208" i="4"/>
  <c r="V208" i="4"/>
  <c r="W208" i="4"/>
  <c r="X208" i="4"/>
  <c r="AA208" i="4"/>
  <c r="AB208" i="4"/>
  <c r="AC208" i="4"/>
  <c r="AD208" i="4"/>
  <c r="AE208" i="4"/>
  <c r="AH208" i="4"/>
  <c r="AI208" i="4"/>
  <c r="AJ208" i="4"/>
  <c r="AK208" i="4"/>
  <c r="AL208" i="4"/>
  <c r="AO208" i="4"/>
  <c r="AP208" i="4"/>
  <c r="AQ208" i="4"/>
  <c r="AR208" i="4"/>
  <c r="AS208" i="4"/>
  <c r="AV208" i="4"/>
  <c r="AW208" i="4"/>
  <c r="AX208" i="4"/>
  <c r="AY208" i="4"/>
  <c r="AZ208" i="4"/>
  <c r="BC208" i="4"/>
  <c r="BD208" i="4"/>
  <c r="BE208" i="4"/>
  <c r="BF208" i="4"/>
  <c r="BG208" i="4"/>
  <c r="BJ208" i="4"/>
  <c r="BK208" i="4"/>
  <c r="BL208" i="4"/>
  <c r="BM208" i="4"/>
  <c r="BN208" i="4"/>
  <c r="BQ208" i="4"/>
  <c r="BR208" i="4"/>
  <c r="BS208" i="4"/>
  <c r="BT208" i="4"/>
  <c r="BU208" i="4"/>
  <c r="BX208" i="4"/>
  <c r="BY208" i="4"/>
  <c r="BZ208" i="4"/>
  <c r="CA208" i="4"/>
  <c r="CB208" i="4"/>
  <c r="F209" i="4"/>
  <c r="G209" i="4"/>
  <c r="H209" i="4"/>
  <c r="I209" i="4"/>
  <c r="J209" i="4"/>
  <c r="M209" i="4"/>
  <c r="N209" i="4"/>
  <c r="O209" i="4"/>
  <c r="P209" i="4"/>
  <c r="Q209" i="4"/>
  <c r="T209" i="4"/>
  <c r="U209" i="4"/>
  <c r="V209" i="4"/>
  <c r="W209" i="4"/>
  <c r="X209" i="4"/>
  <c r="AA209" i="4"/>
  <c r="AB209" i="4"/>
  <c r="AC209" i="4"/>
  <c r="AD209" i="4"/>
  <c r="AE209" i="4"/>
  <c r="AH209" i="4"/>
  <c r="AI209" i="4"/>
  <c r="AJ209" i="4"/>
  <c r="AK209" i="4"/>
  <c r="AL209" i="4"/>
  <c r="AO209" i="4"/>
  <c r="AP209" i="4"/>
  <c r="AQ209" i="4"/>
  <c r="AR209" i="4"/>
  <c r="AS209" i="4"/>
  <c r="AV209" i="4"/>
  <c r="AW209" i="4"/>
  <c r="AX209" i="4"/>
  <c r="AY209" i="4"/>
  <c r="AZ209" i="4"/>
  <c r="BC209" i="4"/>
  <c r="BD209" i="4"/>
  <c r="BE209" i="4"/>
  <c r="BF209" i="4"/>
  <c r="BG209" i="4"/>
  <c r="BJ209" i="4"/>
  <c r="BK209" i="4"/>
  <c r="BL209" i="4"/>
  <c r="BM209" i="4"/>
  <c r="BN209" i="4"/>
  <c r="BQ209" i="4"/>
  <c r="BR209" i="4"/>
  <c r="BS209" i="4"/>
  <c r="BT209" i="4"/>
  <c r="BU209" i="4"/>
  <c r="BX209" i="4"/>
  <c r="BY209" i="4"/>
  <c r="BZ209" i="4"/>
  <c r="CA209" i="4"/>
  <c r="CB209" i="4"/>
  <c r="CB198" i="4"/>
  <c r="CA198" i="4"/>
  <c r="BZ198" i="4"/>
  <c r="BY198" i="4"/>
  <c r="BX198" i="4"/>
  <c r="BU198" i="4"/>
  <c r="BT198" i="4"/>
  <c r="BS198" i="4"/>
  <c r="BR198" i="4"/>
  <c r="BQ198" i="4"/>
  <c r="BN198" i="4"/>
  <c r="BM198" i="4"/>
  <c r="BL198" i="4"/>
  <c r="BK198" i="4"/>
  <c r="BJ198" i="4"/>
  <c r="BG198" i="4"/>
  <c r="BF198" i="4"/>
  <c r="BE198" i="4"/>
  <c r="BD198" i="4"/>
  <c r="BC198" i="4"/>
  <c r="AZ198" i="4"/>
  <c r="AY198" i="4"/>
  <c r="AX198" i="4"/>
  <c r="AW198" i="4"/>
  <c r="AV198" i="4"/>
  <c r="AS198" i="4"/>
  <c r="AR198" i="4"/>
  <c r="AQ198" i="4"/>
  <c r="AP198" i="4"/>
  <c r="AO198" i="4"/>
  <c r="AL198" i="4"/>
  <c r="AK198" i="4"/>
  <c r="AJ198" i="4"/>
  <c r="AI198" i="4"/>
  <c r="AH198" i="4"/>
  <c r="AE198" i="4"/>
  <c r="AD198" i="4"/>
  <c r="AC198" i="4"/>
  <c r="AB198" i="4"/>
  <c r="AA198" i="4"/>
  <c r="X198" i="4"/>
  <c r="W198" i="4"/>
  <c r="V198" i="4"/>
  <c r="U198" i="4"/>
  <c r="T198" i="4"/>
  <c r="Q198" i="4"/>
  <c r="P198" i="4"/>
  <c r="O198" i="4"/>
  <c r="N198" i="4"/>
  <c r="M198" i="4"/>
  <c r="J198" i="4"/>
  <c r="I198" i="4"/>
  <c r="H198" i="4"/>
  <c r="G198" i="4"/>
  <c r="F198" i="4"/>
  <c r="F179" i="4"/>
  <c r="G179" i="4"/>
  <c r="H179" i="4"/>
  <c r="I179" i="4"/>
  <c r="J179" i="4"/>
  <c r="M179" i="4"/>
  <c r="N179" i="4"/>
  <c r="O179" i="4"/>
  <c r="P179" i="4"/>
  <c r="Q179" i="4"/>
  <c r="T179" i="4"/>
  <c r="U179" i="4"/>
  <c r="V179" i="4"/>
  <c r="W179" i="4"/>
  <c r="X179" i="4"/>
  <c r="AA179" i="4"/>
  <c r="AB179" i="4"/>
  <c r="AC179" i="4"/>
  <c r="AD179" i="4"/>
  <c r="AE179" i="4"/>
  <c r="AH179" i="4"/>
  <c r="AI179" i="4"/>
  <c r="AJ179" i="4"/>
  <c r="AK179" i="4"/>
  <c r="AL179" i="4"/>
  <c r="AO179" i="4"/>
  <c r="AP179" i="4"/>
  <c r="AQ179" i="4"/>
  <c r="AR179" i="4"/>
  <c r="AS179" i="4"/>
  <c r="AV179" i="4"/>
  <c r="AW179" i="4"/>
  <c r="AX179" i="4"/>
  <c r="AY179" i="4"/>
  <c r="AZ179" i="4"/>
  <c r="BC179" i="4"/>
  <c r="BD179" i="4"/>
  <c r="BE179" i="4"/>
  <c r="BF179" i="4"/>
  <c r="BG179" i="4"/>
  <c r="BJ179" i="4"/>
  <c r="BK179" i="4"/>
  <c r="BL179" i="4"/>
  <c r="BM179" i="4"/>
  <c r="BN179" i="4"/>
  <c r="BQ179" i="4"/>
  <c r="BR179" i="4"/>
  <c r="BS179" i="4"/>
  <c r="BT179" i="4"/>
  <c r="BU179" i="4"/>
  <c r="BX179" i="4"/>
  <c r="BY179" i="4"/>
  <c r="BZ179" i="4"/>
  <c r="CA179" i="4"/>
  <c r="CB179" i="4"/>
  <c r="F180" i="4"/>
  <c r="G180" i="4"/>
  <c r="H180" i="4"/>
  <c r="I180" i="4"/>
  <c r="J180" i="4"/>
  <c r="M180" i="4"/>
  <c r="N180" i="4"/>
  <c r="O180" i="4"/>
  <c r="P180" i="4"/>
  <c r="Q180" i="4"/>
  <c r="T180" i="4"/>
  <c r="U180" i="4"/>
  <c r="V180" i="4"/>
  <c r="W180" i="4"/>
  <c r="X180" i="4"/>
  <c r="AA180" i="4"/>
  <c r="AB180" i="4"/>
  <c r="AC180" i="4"/>
  <c r="AD180" i="4"/>
  <c r="AE180" i="4"/>
  <c r="AH180" i="4"/>
  <c r="AI180" i="4"/>
  <c r="AJ180" i="4"/>
  <c r="AK180" i="4"/>
  <c r="AL180" i="4"/>
  <c r="AO180" i="4"/>
  <c r="AP180" i="4"/>
  <c r="AQ180" i="4"/>
  <c r="AR180" i="4"/>
  <c r="AS180" i="4"/>
  <c r="AV180" i="4"/>
  <c r="AW180" i="4"/>
  <c r="AX180" i="4"/>
  <c r="AY180" i="4"/>
  <c r="AZ180" i="4"/>
  <c r="BC180" i="4"/>
  <c r="BD180" i="4"/>
  <c r="BE180" i="4"/>
  <c r="BF180" i="4"/>
  <c r="BG180" i="4"/>
  <c r="BJ180" i="4"/>
  <c r="BK180" i="4"/>
  <c r="BL180" i="4"/>
  <c r="BM180" i="4"/>
  <c r="BN180" i="4"/>
  <c r="BQ180" i="4"/>
  <c r="BR180" i="4"/>
  <c r="BS180" i="4"/>
  <c r="BT180" i="4"/>
  <c r="BU180" i="4"/>
  <c r="BX180" i="4"/>
  <c r="BY180" i="4"/>
  <c r="BZ180" i="4"/>
  <c r="CA180" i="4"/>
  <c r="CB180" i="4"/>
  <c r="F181" i="4"/>
  <c r="G181" i="4"/>
  <c r="H181" i="4"/>
  <c r="I181" i="4"/>
  <c r="J181" i="4"/>
  <c r="M181" i="4"/>
  <c r="N181" i="4"/>
  <c r="O181" i="4"/>
  <c r="P181" i="4"/>
  <c r="Q181" i="4"/>
  <c r="T181" i="4"/>
  <c r="U181" i="4"/>
  <c r="V181" i="4"/>
  <c r="W181" i="4"/>
  <c r="X181" i="4"/>
  <c r="AA181" i="4"/>
  <c r="AB181" i="4"/>
  <c r="AC181" i="4"/>
  <c r="AD181" i="4"/>
  <c r="AE181" i="4"/>
  <c r="AH181" i="4"/>
  <c r="AI181" i="4"/>
  <c r="AJ181" i="4"/>
  <c r="AK181" i="4"/>
  <c r="AL181" i="4"/>
  <c r="AO181" i="4"/>
  <c r="AP181" i="4"/>
  <c r="AQ181" i="4"/>
  <c r="AR181" i="4"/>
  <c r="AS181" i="4"/>
  <c r="AV181" i="4"/>
  <c r="AW181" i="4"/>
  <c r="AX181" i="4"/>
  <c r="AY181" i="4"/>
  <c r="AZ181" i="4"/>
  <c r="BC181" i="4"/>
  <c r="BD181" i="4"/>
  <c r="BE181" i="4"/>
  <c r="BF181" i="4"/>
  <c r="BG181" i="4"/>
  <c r="BJ181" i="4"/>
  <c r="BK181" i="4"/>
  <c r="BL181" i="4"/>
  <c r="BM181" i="4"/>
  <c r="BN181" i="4"/>
  <c r="BQ181" i="4"/>
  <c r="BR181" i="4"/>
  <c r="BS181" i="4"/>
  <c r="BT181" i="4"/>
  <c r="BU181" i="4"/>
  <c r="BX181" i="4"/>
  <c r="BY181" i="4"/>
  <c r="BZ181" i="4"/>
  <c r="CA181" i="4"/>
  <c r="CB181" i="4"/>
  <c r="F182" i="4"/>
  <c r="G182" i="4"/>
  <c r="H182" i="4"/>
  <c r="I182" i="4"/>
  <c r="J182" i="4"/>
  <c r="M182" i="4"/>
  <c r="N182" i="4"/>
  <c r="O182" i="4"/>
  <c r="P182" i="4"/>
  <c r="Q182" i="4"/>
  <c r="T182" i="4"/>
  <c r="U182" i="4"/>
  <c r="V182" i="4"/>
  <c r="W182" i="4"/>
  <c r="X182" i="4"/>
  <c r="AA182" i="4"/>
  <c r="AB182" i="4"/>
  <c r="AC182" i="4"/>
  <c r="AD182" i="4"/>
  <c r="AE182" i="4"/>
  <c r="AH182" i="4"/>
  <c r="AI182" i="4"/>
  <c r="AJ182" i="4"/>
  <c r="AK182" i="4"/>
  <c r="AL182" i="4"/>
  <c r="AO182" i="4"/>
  <c r="AP182" i="4"/>
  <c r="AQ182" i="4"/>
  <c r="AR182" i="4"/>
  <c r="AS182" i="4"/>
  <c r="AV182" i="4"/>
  <c r="AW182" i="4"/>
  <c r="AX182" i="4"/>
  <c r="AY182" i="4"/>
  <c r="AZ182" i="4"/>
  <c r="BC182" i="4"/>
  <c r="BD182" i="4"/>
  <c r="BE182" i="4"/>
  <c r="BF182" i="4"/>
  <c r="BG182" i="4"/>
  <c r="BJ182" i="4"/>
  <c r="BK182" i="4"/>
  <c r="BL182" i="4"/>
  <c r="BM182" i="4"/>
  <c r="BN182" i="4"/>
  <c r="BQ182" i="4"/>
  <c r="BR182" i="4"/>
  <c r="BS182" i="4"/>
  <c r="BT182" i="4"/>
  <c r="BU182" i="4"/>
  <c r="BX182" i="4"/>
  <c r="BY182" i="4"/>
  <c r="BZ182" i="4"/>
  <c r="CA182" i="4"/>
  <c r="CB182" i="4"/>
  <c r="F183" i="4"/>
  <c r="G183" i="4"/>
  <c r="H183" i="4"/>
  <c r="I183" i="4"/>
  <c r="J183" i="4"/>
  <c r="M183" i="4"/>
  <c r="N183" i="4"/>
  <c r="O183" i="4"/>
  <c r="P183" i="4"/>
  <c r="Q183" i="4"/>
  <c r="T183" i="4"/>
  <c r="U183" i="4"/>
  <c r="V183" i="4"/>
  <c r="W183" i="4"/>
  <c r="X183" i="4"/>
  <c r="AA183" i="4"/>
  <c r="AB183" i="4"/>
  <c r="AC183" i="4"/>
  <c r="AD183" i="4"/>
  <c r="AE183" i="4"/>
  <c r="AH183" i="4"/>
  <c r="AI183" i="4"/>
  <c r="AJ183" i="4"/>
  <c r="AK183" i="4"/>
  <c r="AL183" i="4"/>
  <c r="AO183" i="4"/>
  <c r="AP183" i="4"/>
  <c r="AQ183" i="4"/>
  <c r="AR183" i="4"/>
  <c r="AS183" i="4"/>
  <c r="AV183" i="4"/>
  <c r="AW183" i="4"/>
  <c r="AX183" i="4"/>
  <c r="AY183" i="4"/>
  <c r="AZ183" i="4"/>
  <c r="BC183" i="4"/>
  <c r="BD183" i="4"/>
  <c r="BE183" i="4"/>
  <c r="BF183" i="4"/>
  <c r="BG183" i="4"/>
  <c r="BJ183" i="4"/>
  <c r="BK183" i="4"/>
  <c r="BL183" i="4"/>
  <c r="BM183" i="4"/>
  <c r="BN183" i="4"/>
  <c r="BQ183" i="4"/>
  <c r="BR183" i="4"/>
  <c r="BS183" i="4"/>
  <c r="BT183" i="4"/>
  <c r="BU183" i="4"/>
  <c r="BX183" i="4"/>
  <c r="BY183" i="4"/>
  <c r="BZ183" i="4"/>
  <c r="CA183" i="4"/>
  <c r="CB183" i="4"/>
  <c r="F184" i="4"/>
  <c r="G184" i="4"/>
  <c r="H184" i="4"/>
  <c r="I184" i="4"/>
  <c r="J184" i="4"/>
  <c r="M184" i="4"/>
  <c r="N184" i="4"/>
  <c r="O184" i="4"/>
  <c r="P184" i="4"/>
  <c r="Q184" i="4"/>
  <c r="T184" i="4"/>
  <c r="U184" i="4"/>
  <c r="V184" i="4"/>
  <c r="W184" i="4"/>
  <c r="X184" i="4"/>
  <c r="AA184" i="4"/>
  <c r="AB184" i="4"/>
  <c r="AC184" i="4"/>
  <c r="AD184" i="4"/>
  <c r="AE184" i="4"/>
  <c r="AH184" i="4"/>
  <c r="AI184" i="4"/>
  <c r="AJ184" i="4"/>
  <c r="AK184" i="4"/>
  <c r="AL184" i="4"/>
  <c r="AO184" i="4"/>
  <c r="AP184" i="4"/>
  <c r="AQ184" i="4"/>
  <c r="AR184" i="4"/>
  <c r="AS184" i="4"/>
  <c r="AV184" i="4"/>
  <c r="AW184" i="4"/>
  <c r="AX184" i="4"/>
  <c r="AY184" i="4"/>
  <c r="AZ184" i="4"/>
  <c r="BC184" i="4"/>
  <c r="BD184" i="4"/>
  <c r="BE184" i="4"/>
  <c r="BF184" i="4"/>
  <c r="BG184" i="4"/>
  <c r="BJ184" i="4"/>
  <c r="BK184" i="4"/>
  <c r="BL184" i="4"/>
  <c r="BM184" i="4"/>
  <c r="BN184" i="4"/>
  <c r="BQ184" i="4"/>
  <c r="BR184" i="4"/>
  <c r="BS184" i="4"/>
  <c r="BT184" i="4"/>
  <c r="BU184" i="4"/>
  <c r="BX184" i="4"/>
  <c r="BY184" i="4"/>
  <c r="BZ184" i="4"/>
  <c r="CA184" i="4"/>
  <c r="CB184" i="4"/>
  <c r="F185" i="4"/>
  <c r="G185" i="4"/>
  <c r="H185" i="4"/>
  <c r="I185" i="4"/>
  <c r="J185" i="4"/>
  <c r="M185" i="4"/>
  <c r="N185" i="4"/>
  <c r="O185" i="4"/>
  <c r="P185" i="4"/>
  <c r="Q185" i="4"/>
  <c r="T185" i="4"/>
  <c r="U185" i="4"/>
  <c r="V185" i="4"/>
  <c r="W185" i="4"/>
  <c r="X185" i="4"/>
  <c r="AA185" i="4"/>
  <c r="AB185" i="4"/>
  <c r="AC185" i="4"/>
  <c r="AD185" i="4"/>
  <c r="AE185" i="4"/>
  <c r="AH185" i="4"/>
  <c r="AI185" i="4"/>
  <c r="AJ185" i="4"/>
  <c r="AK185" i="4"/>
  <c r="AL185" i="4"/>
  <c r="AO185" i="4"/>
  <c r="AP185" i="4"/>
  <c r="AQ185" i="4"/>
  <c r="AR185" i="4"/>
  <c r="AS185" i="4"/>
  <c r="AV185" i="4"/>
  <c r="AW185" i="4"/>
  <c r="AX185" i="4"/>
  <c r="AY185" i="4"/>
  <c r="AZ185" i="4"/>
  <c r="BC185" i="4"/>
  <c r="BD185" i="4"/>
  <c r="BE185" i="4"/>
  <c r="BF185" i="4"/>
  <c r="BG185" i="4"/>
  <c r="BJ185" i="4"/>
  <c r="BK185" i="4"/>
  <c r="BL185" i="4"/>
  <c r="BM185" i="4"/>
  <c r="BN185" i="4"/>
  <c r="BQ185" i="4"/>
  <c r="BR185" i="4"/>
  <c r="BS185" i="4"/>
  <c r="BT185" i="4"/>
  <c r="BU185" i="4"/>
  <c r="BX185" i="4"/>
  <c r="BY185" i="4"/>
  <c r="BZ185" i="4"/>
  <c r="CA185" i="4"/>
  <c r="CB185" i="4"/>
  <c r="F186" i="4"/>
  <c r="G186" i="4"/>
  <c r="H186" i="4"/>
  <c r="I186" i="4"/>
  <c r="J186" i="4"/>
  <c r="M186" i="4"/>
  <c r="N186" i="4"/>
  <c r="O186" i="4"/>
  <c r="P186" i="4"/>
  <c r="Q186" i="4"/>
  <c r="T186" i="4"/>
  <c r="U186" i="4"/>
  <c r="V186" i="4"/>
  <c r="W186" i="4"/>
  <c r="X186" i="4"/>
  <c r="AA186" i="4"/>
  <c r="AB186" i="4"/>
  <c r="AC186" i="4"/>
  <c r="AD186" i="4"/>
  <c r="AE186" i="4"/>
  <c r="AH186" i="4"/>
  <c r="AI186" i="4"/>
  <c r="AJ186" i="4"/>
  <c r="AK186" i="4"/>
  <c r="AL186" i="4"/>
  <c r="AO186" i="4"/>
  <c r="AP186" i="4"/>
  <c r="AQ186" i="4"/>
  <c r="AR186" i="4"/>
  <c r="AS186" i="4"/>
  <c r="AV186" i="4"/>
  <c r="AW186" i="4"/>
  <c r="AX186" i="4"/>
  <c r="AY186" i="4"/>
  <c r="AZ186" i="4"/>
  <c r="BC186" i="4"/>
  <c r="BD186" i="4"/>
  <c r="BE186" i="4"/>
  <c r="BF186" i="4"/>
  <c r="BG186" i="4"/>
  <c r="BJ186" i="4"/>
  <c r="BK186" i="4"/>
  <c r="BL186" i="4"/>
  <c r="BM186" i="4"/>
  <c r="BN186" i="4"/>
  <c r="BQ186" i="4"/>
  <c r="BR186" i="4"/>
  <c r="BS186" i="4"/>
  <c r="BT186" i="4"/>
  <c r="BU186" i="4"/>
  <c r="BX186" i="4"/>
  <c r="BY186" i="4"/>
  <c r="BZ186" i="4"/>
  <c r="CA186" i="4"/>
  <c r="CB186" i="4"/>
  <c r="F187" i="4"/>
  <c r="G187" i="4"/>
  <c r="H187" i="4"/>
  <c r="I187" i="4"/>
  <c r="J187" i="4"/>
  <c r="M187" i="4"/>
  <c r="N187" i="4"/>
  <c r="O187" i="4"/>
  <c r="P187" i="4"/>
  <c r="Q187" i="4"/>
  <c r="T187" i="4"/>
  <c r="U187" i="4"/>
  <c r="V187" i="4"/>
  <c r="W187" i="4"/>
  <c r="X187" i="4"/>
  <c r="AA187" i="4"/>
  <c r="AB187" i="4"/>
  <c r="AC187" i="4"/>
  <c r="AD187" i="4"/>
  <c r="AE187" i="4"/>
  <c r="AH187" i="4"/>
  <c r="AI187" i="4"/>
  <c r="AJ187" i="4"/>
  <c r="AK187" i="4"/>
  <c r="AL187" i="4"/>
  <c r="AO187" i="4"/>
  <c r="AP187" i="4"/>
  <c r="AQ187" i="4"/>
  <c r="AR187" i="4"/>
  <c r="AS187" i="4"/>
  <c r="AV187" i="4"/>
  <c r="AW187" i="4"/>
  <c r="AX187" i="4"/>
  <c r="AY187" i="4"/>
  <c r="AZ187" i="4"/>
  <c r="BC187" i="4"/>
  <c r="BD187" i="4"/>
  <c r="BE187" i="4"/>
  <c r="BF187" i="4"/>
  <c r="BG187" i="4"/>
  <c r="BJ187" i="4"/>
  <c r="BK187" i="4"/>
  <c r="BL187" i="4"/>
  <c r="BM187" i="4"/>
  <c r="BN187" i="4"/>
  <c r="BQ187" i="4"/>
  <c r="BR187" i="4"/>
  <c r="BS187" i="4"/>
  <c r="BT187" i="4"/>
  <c r="BU187" i="4"/>
  <c r="BX187" i="4"/>
  <c r="BY187" i="4"/>
  <c r="BZ187" i="4"/>
  <c r="CA187" i="4"/>
  <c r="CB187" i="4"/>
  <c r="F188" i="4"/>
  <c r="G188" i="4"/>
  <c r="H188" i="4"/>
  <c r="I188" i="4"/>
  <c r="J188" i="4"/>
  <c r="M188" i="4"/>
  <c r="N188" i="4"/>
  <c r="O188" i="4"/>
  <c r="P188" i="4"/>
  <c r="Q188" i="4"/>
  <c r="T188" i="4"/>
  <c r="U188" i="4"/>
  <c r="V188" i="4"/>
  <c r="W188" i="4"/>
  <c r="X188" i="4"/>
  <c r="AA188" i="4"/>
  <c r="AB188" i="4"/>
  <c r="AC188" i="4"/>
  <c r="AD188" i="4"/>
  <c r="AE188" i="4"/>
  <c r="AH188" i="4"/>
  <c r="AI188" i="4"/>
  <c r="AJ188" i="4"/>
  <c r="AK188" i="4"/>
  <c r="AL188" i="4"/>
  <c r="AO188" i="4"/>
  <c r="AP188" i="4"/>
  <c r="AQ188" i="4"/>
  <c r="AR188" i="4"/>
  <c r="AS188" i="4"/>
  <c r="AV188" i="4"/>
  <c r="AW188" i="4"/>
  <c r="AX188" i="4"/>
  <c r="AY188" i="4"/>
  <c r="AZ188" i="4"/>
  <c r="BC188" i="4"/>
  <c r="BD188" i="4"/>
  <c r="BE188" i="4"/>
  <c r="BF188" i="4"/>
  <c r="BG188" i="4"/>
  <c r="BJ188" i="4"/>
  <c r="BK188" i="4"/>
  <c r="BL188" i="4"/>
  <c r="BM188" i="4"/>
  <c r="BN188" i="4"/>
  <c r="BQ188" i="4"/>
  <c r="BR188" i="4"/>
  <c r="BS188" i="4"/>
  <c r="BT188" i="4"/>
  <c r="BU188" i="4"/>
  <c r="BX188" i="4"/>
  <c r="BY188" i="4"/>
  <c r="BZ188" i="4"/>
  <c r="CA188" i="4"/>
  <c r="CB188" i="4"/>
  <c r="F189" i="4"/>
  <c r="G189" i="4"/>
  <c r="H189" i="4"/>
  <c r="I189" i="4"/>
  <c r="J189" i="4"/>
  <c r="M189" i="4"/>
  <c r="N189" i="4"/>
  <c r="O189" i="4"/>
  <c r="P189" i="4"/>
  <c r="Q189" i="4"/>
  <c r="T189" i="4"/>
  <c r="U189" i="4"/>
  <c r="V189" i="4"/>
  <c r="W189" i="4"/>
  <c r="X189" i="4"/>
  <c r="AA189" i="4"/>
  <c r="AB189" i="4"/>
  <c r="AC189" i="4"/>
  <c r="AD189" i="4"/>
  <c r="AE189" i="4"/>
  <c r="AH189" i="4"/>
  <c r="AI189" i="4"/>
  <c r="AJ189" i="4"/>
  <c r="AK189" i="4"/>
  <c r="AL189" i="4"/>
  <c r="AO189" i="4"/>
  <c r="AP189" i="4"/>
  <c r="AQ189" i="4"/>
  <c r="AR189" i="4"/>
  <c r="AS189" i="4"/>
  <c r="AV189" i="4"/>
  <c r="AW189" i="4"/>
  <c r="AX189" i="4"/>
  <c r="AY189" i="4"/>
  <c r="AZ189" i="4"/>
  <c r="BC189" i="4"/>
  <c r="BD189" i="4"/>
  <c r="BE189" i="4"/>
  <c r="BF189" i="4"/>
  <c r="BG189" i="4"/>
  <c r="BJ189" i="4"/>
  <c r="BK189" i="4"/>
  <c r="BL189" i="4"/>
  <c r="BM189" i="4"/>
  <c r="BN189" i="4"/>
  <c r="BQ189" i="4"/>
  <c r="BR189" i="4"/>
  <c r="BS189" i="4"/>
  <c r="BT189" i="4"/>
  <c r="BU189" i="4"/>
  <c r="BX189" i="4"/>
  <c r="BY189" i="4"/>
  <c r="BZ189" i="4"/>
  <c r="CA189" i="4"/>
  <c r="CB189" i="4"/>
  <c r="F190" i="4"/>
  <c r="G190" i="4"/>
  <c r="H190" i="4"/>
  <c r="I190" i="4"/>
  <c r="J190" i="4"/>
  <c r="M190" i="4"/>
  <c r="N190" i="4"/>
  <c r="O190" i="4"/>
  <c r="P190" i="4"/>
  <c r="Q190" i="4"/>
  <c r="T190" i="4"/>
  <c r="U190" i="4"/>
  <c r="V190" i="4"/>
  <c r="W190" i="4"/>
  <c r="X190" i="4"/>
  <c r="AA190" i="4"/>
  <c r="AB190" i="4"/>
  <c r="AC190" i="4"/>
  <c r="AD190" i="4"/>
  <c r="AE190" i="4"/>
  <c r="AH190" i="4"/>
  <c r="AI190" i="4"/>
  <c r="AJ190" i="4"/>
  <c r="AK190" i="4"/>
  <c r="AL190" i="4"/>
  <c r="AO190" i="4"/>
  <c r="AP190" i="4"/>
  <c r="AQ190" i="4"/>
  <c r="AR190" i="4"/>
  <c r="AS190" i="4"/>
  <c r="AV190" i="4"/>
  <c r="AW190" i="4"/>
  <c r="AX190" i="4"/>
  <c r="AY190" i="4"/>
  <c r="AZ190" i="4"/>
  <c r="BC190" i="4"/>
  <c r="BD190" i="4"/>
  <c r="BE190" i="4"/>
  <c r="BF190" i="4"/>
  <c r="BG190" i="4"/>
  <c r="BJ190" i="4"/>
  <c r="BK190" i="4"/>
  <c r="BL190" i="4"/>
  <c r="BM190" i="4"/>
  <c r="BN190" i="4"/>
  <c r="BQ190" i="4"/>
  <c r="BR190" i="4"/>
  <c r="BS190" i="4"/>
  <c r="BT190" i="4"/>
  <c r="BU190" i="4"/>
  <c r="BX190" i="4"/>
  <c r="BY190" i="4"/>
  <c r="BZ190" i="4"/>
  <c r="CA190" i="4"/>
  <c r="CB190" i="4"/>
  <c r="F191" i="4"/>
  <c r="G191" i="4"/>
  <c r="H191" i="4"/>
  <c r="I191" i="4"/>
  <c r="J191" i="4"/>
  <c r="M191" i="4"/>
  <c r="N191" i="4"/>
  <c r="O191" i="4"/>
  <c r="P191" i="4"/>
  <c r="Q191" i="4"/>
  <c r="T191" i="4"/>
  <c r="U191" i="4"/>
  <c r="V191" i="4"/>
  <c r="W191" i="4"/>
  <c r="X191" i="4"/>
  <c r="AA191" i="4"/>
  <c r="AB191" i="4"/>
  <c r="AC191" i="4"/>
  <c r="AD191" i="4"/>
  <c r="AE191" i="4"/>
  <c r="AH191" i="4"/>
  <c r="AI191" i="4"/>
  <c r="AJ191" i="4"/>
  <c r="AK191" i="4"/>
  <c r="AL191" i="4"/>
  <c r="AO191" i="4"/>
  <c r="AP191" i="4"/>
  <c r="AQ191" i="4"/>
  <c r="AR191" i="4"/>
  <c r="AS191" i="4"/>
  <c r="AV191" i="4"/>
  <c r="AW191" i="4"/>
  <c r="AX191" i="4"/>
  <c r="AY191" i="4"/>
  <c r="AZ191" i="4"/>
  <c r="BC191" i="4"/>
  <c r="BD191" i="4"/>
  <c r="BE191" i="4"/>
  <c r="BF191" i="4"/>
  <c r="BG191" i="4"/>
  <c r="BJ191" i="4"/>
  <c r="BK191" i="4"/>
  <c r="BL191" i="4"/>
  <c r="BM191" i="4"/>
  <c r="BN191" i="4"/>
  <c r="BQ191" i="4"/>
  <c r="BR191" i="4"/>
  <c r="BS191" i="4"/>
  <c r="BT191" i="4"/>
  <c r="BU191" i="4"/>
  <c r="BX191" i="4"/>
  <c r="BY191" i="4"/>
  <c r="BZ191" i="4"/>
  <c r="CA191" i="4"/>
  <c r="CB191" i="4"/>
  <c r="F192" i="4"/>
  <c r="G192" i="4"/>
  <c r="H192" i="4"/>
  <c r="I192" i="4"/>
  <c r="J192" i="4"/>
  <c r="M192" i="4"/>
  <c r="N192" i="4"/>
  <c r="O192" i="4"/>
  <c r="P192" i="4"/>
  <c r="Q192" i="4"/>
  <c r="T192" i="4"/>
  <c r="U192" i="4"/>
  <c r="V192" i="4"/>
  <c r="W192" i="4"/>
  <c r="X192" i="4"/>
  <c r="AA192" i="4"/>
  <c r="AB192" i="4"/>
  <c r="AC192" i="4"/>
  <c r="AD192" i="4"/>
  <c r="AE192" i="4"/>
  <c r="AH192" i="4"/>
  <c r="AI192" i="4"/>
  <c r="AJ192" i="4"/>
  <c r="AK192" i="4"/>
  <c r="AL192" i="4"/>
  <c r="AO192" i="4"/>
  <c r="AP192" i="4"/>
  <c r="AQ192" i="4"/>
  <c r="AR192" i="4"/>
  <c r="AS192" i="4"/>
  <c r="AV192" i="4"/>
  <c r="AW192" i="4"/>
  <c r="AX192" i="4"/>
  <c r="AY192" i="4"/>
  <c r="AZ192" i="4"/>
  <c r="BC192" i="4"/>
  <c r="BD192" i="4"/>
  <c r="BE192" i="4"/>
  <c r="BF192" i="4"/>
  <c r="BG192" i="4"/>
  <c r="BJ192" i="4"/>
  <c r="BK192" i="4"/>
  <c r="BL192" i="4"/>
  <c r="BM192" i="4"/>
  <c r="BN192" i="4"/>
  <c r="BQ192" i="4"/>
  <c r="BR192" i="4"/>
  <c r="BS192" i="4"/>
  <c r="BT192" i="4"/>
  <c r="BU192" i="4"/>
  <c r="BX192" i="4"/>
  <c r="BY192" i="4"/>
  <c r="BZ192" i="4"/>
  <c r="CA192" i="4"/>
  <c r="CB192" i="4"/>
  <c r="F193" i="4"/>
  <c r="G193" i="4"/>
  <c r="H193" i="4"/>
  <c r="I193" i="4"/>
  <c r="J193" i="4"/>
  <c r="M193" i="4"/>
  <c r="N193" i="4"/>
  <c r="O193" i="4"/>
  <c r="P193" i="4"/>
  <c r="Q193" i="4"/>
  <c r="T193" i="4"/>
  <c r="U193" i="4"/>
  <c r="V193" i="4"/>
  <c r="W193" i="4"/>
  <c r="X193" i="4"/>
  <c r="AA193" i="4"/>
  <c r="AB193" i="4"/>
  <c r="AC193" i="4"/>
  <c r="AD193" i="4"/>
  <c r="AE193" i="4"/>
  <c r="AH193" i="4"/>
  <c r="AI193" i="4"/>
  <c r="AJ193" i="4"/>
  <c r="AK193" i="4"/>
  <c r="AL193" i="4"/>
  <c r="AO193" i="4"/>
  <c r="AP193" i="4"/>
  <c r="AQ193" i="4"/>
  <c r="AR193" i="4"/>
  <c r="AS193" i="4"/>
  <c r="AV193" i="4"/>
  <c r="AW193" i="4"/>
  <c r="AX193" i="4"/>
  <c r="AY193" i="4"/>
  <c r="AZ193" i="4"/>
  <c r="BC193" i="4"/>
  <c r="BD193" i="4"/>
  <c r="BE193" i="4"/>
  <c r="BF193" i="4"/>
  <c r="BG193" i="4"/>
  <c r="BJ193" i="4"/>
  <c r="BK193" i="4"/>
  <c r="BL193" i="4"/>
  <c r="BM193" i="4"/>
  <c r="BN193" i="4"/>
  <c r="BQ193" i="4"/>
  <c r="BR193" i="4"/>
  <c r="BS193" i="4"/>
  <c r="BT193" i="4"/>
  <c r="BU193" i="4"/>
  <c r="BX193" i="4"/>
  <c r="BY193" i="4"/>
  <c r="BZ193" i="4"/>
  <c r="CA193" i="4"/>
  <c r="CB193" i="4"/>
  <c r="F194" i="4"/>
  <c r="G194" i="4"/>
  <c r="H194" i="4"/>
  <c r="I194" i="4"/>
  <c r="J194" i="4"/>
  <c r="M194" i="4"/>
  <c r="N194" i="4"/>
  <c r="O194" i="4"/>
  <c r="P194" i="4"/>
  <c r="Q194" i="4"/>
  <c r="T194" i="4"/>
  <c r="U194" i="4"/>
  <c r="V194" i="4"/>
  <c r="W194" i="4"/>
  <c r="X194" i="4"/>
  <c r="AA194" i="4"/>
  <c r="AB194" i="4"/>
  <c r="AC194" i="4"/>
  <c r="AD194" i="4"/>
  <c r="AE194" i="4"/>
  <c r="AH194" i="4"/>
  <c r="AI194" i="4"/>
  <c r="AJ194" i="4"/>
  <c r="AK194" i="4"/>
  <c r="AL194" i="4"/>
  <c r="AO194" i="4"/>
  <c r="AP194" i="4"/>
  <c r="AQ194" i="4"/>
  <c r="AR194" i="4"/>
  <c r="AS194" i="4"/>
  <c r="AV194" i="4"/>
  <c r="AW194" i="4"/>
  <c r="AX194" i="4"/>
  <c r="AY194" i="4"/>
  <c r="AZ194" i="4"/>
  <c r="BC194" i="4"/>
  <c r="BD194" i="4"/>
  <c r="BE194" i="4"/>
  <c r="BF194" i="4"/>
  <c r="BG194" i="4"/>
  <c r="BJ194" i="4"/>
  <c r="BK194" i="4"/>
  <c r="BL194" i="4"/>
  <c r="BM194" i="4"/>
  <c r="BN194" i="4"/>
  <c r="BQ194" i="4"/>
  <c r="BR194" i="4"/>
  <c r="BS194" i="4"/>
  <c r="BT194" i="4"/>
  <c r="BU194" i="4"/>
  <c r="BX194" i="4"/>
  <c r="BY194" i="4"/>
  <c r="BZ194" i="4"/>
  <c r="CA194" i="4"/>
  <c r="CB194" i="4"/>
  <c r="F195" i="4"/>
  <c r="G195" i="4"/>
  <c r="H195" i="4"/>
  <c r="I195" i="4"/>
  <c r="J195" i="4"/>
  <c r="M195" i="4"/>
  <c r="N195" i="4"/>
  <c r="O195" i="4"/>
  <c r="P195" i="4"/>
  <c r="Q195" i="4"/>
  <c r="T195" i="4"/>
  <c r="U195" i="4"/>
  <c r="V195" i="4"/>
  <c r="W195" i="4"/>
  <c r="X195" i="4"/>
  <c r="AA195" i="4"/>
  <c r="AB195" i="4"/>
  <c r="AC195" i="4"/>
  <c r="AD195" i="4"/>
  <c r="AE195" i="4"/>
  <c r="AH195" i="4"/>
  <c r="AI195" i="4"/>
  <c r="AJ195" i="4"/>
  <c r="AK195" i="4"/>
  <c r="AL195" i="4"/>
  <c r="AO195" i="4"/>
  <c r="AP195" i="4"/>
  <c r="AQ195" i="4"/>
  <c r="AR195" i="4"/>
  <c r="AS195" i="4"/>
  <c r="AV195" i="4"/>
  <c r="AW195" i="4"/>
  <c r="AX195" i="4"/>
  <c r="AY195" i="4"/>
  <c r="AZ195" i="4"/>
  <c r="BC195" i="4"/>
  <c r="BD195" i="4"/>
  <c r="BE195" i="4"/>
  <c r="BF195" i="4"/>
  <c r="BG195" i="4"/>
  <c r="BJ195" i="4"/>
  <c r="BK195" i="4"/>
  <c r="BL195" i="4"/>
  <c r="BM195" i="4"/>
  <c r="BN195" i="4"/>
  <c r="BQ195" i="4"/>
  <c r="BR195" i="4"/>
  <c r="BS195" i="4"/>
  <c r="BT195" i="4"/>
  <c r="BU195" i="4"/>
  <c r="BX195" i="4"/>
  <c r="BY195" i="4"/>
  <c r="BZ195" i="4"/>
  <c r="CA195" i="4"/>
  <c r="CB195" i="4"/>
  <c r="F196" i="4"/>
  <c r="G196" i="4"/>
  <c r="H196" i="4"/>
  <c r="I196" i="4"/>
  <c r="J196" i="4"/>
  <c r="M196" i="4"/>
  <c r="N196" i="4"/>
  <c r="O196" i="4"/>
  <c r="P196" i="4"/>
  <c r="Q196" i="4"/>
  <c r="T196" i="4"/>
  <c r="U196" i="4"/>
  <c r="V196" i="4"/>
  <c r="W196" i="4"/>
  <c r="X196" i="4"/>
  <c r="AA196" i="4"/>
  <c r="AB196" i="4"/>
  <c r="AC196" i="4"/>
  <c r="AD196" i="4"/>
  <c r="AE196" i="4"/>
  <c r="AH196" i="4"/>
  <c r="AI196" i="4"/>
  <c r="AJ196" i="4"/>
  <c r="AK196" i="4"/>
  <c r="AL196" i="4"/>
  <c r="AO196" i="4"/>
  <c r="AP196" i="4"/>
  <c r="AQ196" i="4"/>
  <c r="AR196" i="4"/>
  <c r="AS196" i="4"/>
  <c r="AV196" i="4"/>
  <c r="AW196" i="4"/>
  <c r="AX196" i="4"/>
  <c r="AY196" i="4"/>
  <c r="AZ196" i="4"/>
  <c r="BC196" i="4"/>
  <c r="BD196" i="4"/>
  <c r="BE196" i="4"/>
  <c r="BF196" i="4"/>
  <c r="BG196" i="4"/>
  <c r="BJ196" i="4"/>
  <c r="BK196" i="4"/>
  <c r="BL196" i="4"/>
  <c r="BM196" i="4"/>
  <c r="BN196" i="4"/>
  <c r="BQ196" i="4"/>
  <c r="BR196" i="4"/>
  <c r="BS196" i="4"/>
  <c r="BT196" i="4"/>
  <c r="BU196" i="4"/>
  <c r="BX196" i="4"/>
  <c r="BY196" i="4"/>
  <c r="BZ196" i="4"/>
  <c r="CA196" i="4"/>
  <c r="CB196" i="4"/>
  <c r="CB178" i="4"/>
  <c r="CA178" i="4"/>
  <c r="BZ178" i="4"/>
  <c r="BY178" i="4"/>
  <c r="BX178" i="4"/>
  <c r="BU178" i="4"/>
  <c r="BT178" i="4"/>
  <c r="BS178" i="4"/>
  <c r="BR178" i="4"/>
  <c r="BQ178" i="4"/>
  <c r="BN178" i="4"/>
  <c r="BM178" i="4"/>
  <c r="BL178" i="4"/>
  <c r="BK178" i="4"/>
  <c r="BJ178" i="4"/>
  <c r="BG178" i="4"/>
  <c r="BF178" i="4"/>
  <c r="BE178" i="4"/>
  <c r="BD178" i="4"/>
  <c r="BC178" i="4"/>
  <c r="AZ178" i="4"/>
  <c r="AY178" i="4"/>
  <c r="AX178" i="4"/>
  <c r="AW178" i="4"/>
  <c r="AV178" i="4"/>
  <c r="AS178" i="4"/>
  <c r="AR178" i="4"/>
  <c r="AQ178" i="4"/>
  <c r="AP178" i="4"/>
  <c r="AO178" i="4"/>
  <c r="AL178" i="4"/>
  <c r="AK178" i="4"/>
  <c r="AJ178" i="4"/>
  <c r="AI178" i="4"/>
  <c r="AH178" i="4"/>
  <c r="AE178" i="4"/>
  <c r="AD178" i="4"/>
  <c r="AC178" i="4"/>
  <c r="AB178" i="4"/>
  <c r="AA178" i="4"/>
  <c r="X178" i="4"/>
  <c r="W178" i="4"/>
  <c r="V178" i="4"/>
  <c r="U178" i="4"/>
  <c r="T178" i="4"/>
  <c r="Q178" i="4"/>
  <c r="P178" i="4"/>
  <c r="O178" i="4"/>
  <c r="N178" i="4"/>
  <c r="M178" i="4"/>
  <c r="J178" i="4"/>
  <c r="I178" i="4"/>
  <c r="H178" i="4"/>
  <c r="G178" i="4"/>
  <c r="F178" i="4"/>
  <c r="F137" i="4"/>
  <c r="G137" i="4"/>
  <c r="H137" i="4"/>
  <c r="I137" i="4"/>
  <c r="J137" i="4"/>
  <c r="M137" i="4"/>
  <c r="N137" i="4"/>
  <c r="O137" i="4"/>
  <c r="P137" i="4"/>
  <c r="Q137" i="4"/>
  <c r="T137" i="4"/>
  <c r="U137" i="4"/>
  <c r="V137" i="4"/>
  <c r="W137" i="4"/>
  <c r="X137" i="4"/>
  <c r="AA137" i="4"/>
  <c r="AB137" i="4"/>
  <c r="AC137" i="4"/>
  <c r="AD137" i="4"/>
  <c r="AE137" i="4"/>
  <c r="AH137" i="4"/>
  <c r="AI137" i="4"/>
  <c r="AJ137" i="4"/>
  <c r="AK137" i="4"/>
  <c r="AL137" i="4"/>
  <c r="AO137" i="4"/>
  <c r="AP137" i="4"/>
  <c r="AQ137" i="4"/>
  <c r="AR137" i="4"/>
  <c r="AS137" i="4"/>
  <c r="AV137" i="4"/>
  <c r="AW137" i="4"/>
  <c r="AX137" i="4"/>
  <c r="AY137" i="4"/>
  <c r="AZ137" i="4"/>
  <c r="BC137" i="4"/>
  <c r="BD137" i="4"/>
  <c r="BE137" i="4"/>
  <c r="BF137" i="4"/>
  <c r="BG137" i="4"/>
  <c r="BJ137" i="4"/>
  <c r="BK137" i="4"/>
  <c r="BL137" i="4"/>
  <c r="BM137" i="4"/>
  <c r="BN137" i="4"/>
  <c r="BQ137" i="4"/>
  <c r="BR137" i="4"/>
  <c r="BS137" i="4"/>
  <c r="BT137" i="4"/>
  <c r="BU137" i="4"/>
  <c r="BX137" i="4"/>
  <c r="BY137" i="4"/>
  <c r="BZ137" i="4"/>
  <c r="CA137" i="4"/>
  <c r="CB137" i="4"/>
  <c r="F138" i="4"/>
  <c r="G138" i="4"/>
  <c r="H138" i="4"/>
  <c r="I138" i="4"/>
  <c r="J138" i="4"/>
  <c r="M138" i="4"/>
  <c r="N138" i="4"/>
  <c r="O138" i="4"/>
  <c r="P138" i="4"/>
  <c r="Q138" i="4"/>
  <c r="T138" i="4"/>
  <c r="U138" i="4"/>
  <c r="V138" i="4"/>
  <c r="W138" i="4"/>
  <c r="X138" i="4"/>
  <c r="AA138" i="4"/>
  <c r="AB138" i="4"/>
  <c r="AC138" i="4"/>
  <c r="AD138" i="4"/>
  <c r="AE138" i="4"/>
  <c r="AH138" i="4"/>
  <c r="AI138" i="4"/>
  <c r="AJ138" i="4"/>
  <c r="AK138" i="4"/>
  <c r="AL138" i="4"/>
  <c r="AO138" i="4"/>
  <c r="AP138" i="4"/>
  <c r="AQ138" i="4"/>
  <c r="AR138" i="4"/>
  <c r="AS138" i="4"/>
  <c r="AV138" i="4"/>
  <c r="AW138" i="4"/>
  <c r="AX138" i="4"/>
  <c r="AY138" i="4"/>
  <c r="AZ138" i="4"/>
  <c r="BC138" i="4"/>
  <c r="BD138" i="4"/>
  <c r="BE138" i="4"/>
  <c r="BF138" i="4"/>
  <c r="BG138" i="4"/>
  <c r="BJ138" i="4"/>
  <c r="BK138" i="4"/>
  <c r="BL138" i="4"/>
  <c r="BM138" i="4"/>
  <c r="BN138" i="4"/>
  <c r="BQ138" i="4"/>
  <c r="BR138" i="4"/>
  <c r="BS138" i="4"/>
  <c r="BT138" i="4"/>
  <c r="BU138" i="4"/>
  <c r="BX138" i="4"/>
  <c r="BY138" i="4"/>
  <c r="BZ138" i="4"/>
  <c r="CA138" i="4"/>
  <c r="CB138" i="4"/>
  <c r="F139" i="4"/>
  <c r="G139" i="4"/>
  <c r="H139" i="4"/>
  <c r="I139" i="4"/>
  <c r="J139" i="4"/>
  <c r="M139" i="4"/>
  <c r="N139" i="4"/>
  <c r="O139" i="4"/>
  <c r="P139" i="4"/>
  <c r="Q139" i="4"/>
  <c r="T139" i="4"/>
  <c r="U139" i="4"/>
  <c r="V139" i="4"/>
  <c r="W139" i="4"/>
  <c r="X139" i="4"/>
  <c r="AA139" i="4"/>
  <c r="AB139" i="4"/>
  <c r="AC139" i="4"/>
  <c r="AD139" i="4"/>
  <c r="AE139" i="4"/>
  <c r="AH139" i="4"/>
  <c r="AI139" i="4"/>
  <c r="AJ139" i="4"/>
  <c r="AK139" i="4"/>
  <c r="AL139" i="4"/>
  <c r="AO139" i="4"/>
  <c r="AP139" i="4"/>
  <c r="AQ139" i="4"/>
  <c r="AR139" i="4"/>
  <c r="AS139" i="4"/>
  <c r="AV139" i="4"/>
  <c r="AW139" i="4"/>
  <c r="AX139" i="4"/>
  <c r="AY139" i="4"/>
  <c r="AZ139" i="4"/>
  <c r="BC139" i="4"/>
  <c r="BD139" i="4"/>
  <c r="BE139" i="4"/>
  <c r="BF139" i="4"/>
  <c r="BG139" i="4"/>
  <c r="BJ139" i="4"/>
  <c r="BK139" i="4"/>
  <c r="BL139" i="4"/>
  <c r="BM139" i="4"/>
  <c r="BN139" i="4"/>
  <c r="BQ139" i="4"/>
  <c r="BR139" i="4"/>
  <c r="BS139" i="4"/>
  <c r="BT139" i="4"/>
  <c r="BU139" i="4"/>
  <c r="BX139" i="4"/>
  <c r="BY139" i="4"/>
  <c r="BZ139" i="4"/>
  <c r="CA139" i="4"/>
  <c r="CB139" i="4"/>
  <c r="F140" i="4"/>
  <c r="G140" i="4"/>
  <c r="H140" i="4"/>
  <c r="I140" i="4"/>
  <c r="J140" i="4"/>
  <c r="M140" i="4"/>
  <c r="N140" i="4"/>
  <c r="O140" i="4"/>
  <c r="P140" i="4"/>
  <c r="Q140" i="4"/>
  <c r="T140" i="4"/>
  <c r="U140" i="4"/>
  <c r="V140" i="4"/>
  <c r="W140" i="4"/>
  <c r="X140" i="4"/>
  <c r="AA140" i="4"/>
  <c r="AB140" i="4"/>
  <c r="AC140" i="4"/>
  <c r="AD140" i="4"/>
  <c r="AE140" i="4"/>
  <c r="AH140" i="4"/>
  <c r="AI140" i="4"/>
  <c r="AJ140" i="4"/>
  <c r="AK140" i="4"/>
  <c r="AL140" i="4"/>
  <c r="AO140" i="4"/>
  <c r="AP140" i="4"/>
  <c r="AQ140" i="4"/>
  <c r="AR140" i="4"/>
  <c r="AS140" i="4"/>
  <c r="AV140" i="4"/>
  <c r="AW140" i="4"/>
  <c r="AX140" i="4"/>
  <c r="AY140" i="4"/>
  <c r="AZ140" i="4"/>
  <c r="BC140" i="4"/>
  <c r="BD140" i="4"/>
  <c r="BE140" i="4"/>
  <c r="BF140" i="4"/>
  <c r="BG140" i="4"/>
  <c r="BJ140" i="4"/>
  <c r="BK140" i="4"/>
  <c r="BL140" i="4"/>
  <c r="BM140" i="4"/>
  <c r="BN140" i="4"/>
  <c r="BQ140" i="4"/>
  <c r="BR140" i="4"/>
  <c r="BS140" i="4"/>
  <c r="BT140" i="4"/>
  <c r="BU140" i="4"/>
  <c r="BX140" i="4"/>
  <c r="BY140" i="4"/>
  <c r="BZ140" i="4"/>
  <c r="CA140" i="4"/>
  <c r="CB140" i="4"/>
  <c r="F141" i="4"/>
  <c r="G141" i="4"/>
  <c r="H141" i="4"/>
  <c r="I141" i="4"/>
  <c r="J141" i="4"/>
  <c r="M141" i="4"/>
  <c r="N141" i="4"/>
  <c r="O141" i="4"/>
  <c r="P141" i="4"/>
  <c r="Q141" i="4"/>
  <c r="T141" i="4"/>
  <c r="U141" i="4"/>
  <c r="V141" i="4"/>
  <c r="W141" i="4"/>
  <c r="X141" i="4"/>
  <c r="AA141" i="4"/>
  <c r="AB141" i="4"/>
  <c r="AC141" i="4"/>
  <c r="AD141" i="4"/>
  <c r="AE141" i="4"/>
  <c r="AH141" i="4"/>
  <c r="AI141" i="4"/>
  <c r="AJ141" i="4"/>
  <c r="AK141" i="4"/>
  <c r="AL141" i="4"/>
  <c r="AO141" i="4"/>
  <c r="AP141" i="4"/>
  <c r="AQ141" i="4"/>
  <c r="AR141" i="4"/>
  <c r="AS141" i="4"/>
  <c r="AV141" i="4"/>
  <c r="AW141" i="4"/>
  <c r="AX141" i="4"/>
  <c r="AY141" i="4"/>
  <c r="AZ141" i="4"/>
  <c r="BC141" i="4"/>
  <c r="BD141" i="4"/>
  <c r="BE141" i="4"/>
  <c r="BF141" i="4"/>
  <c r="BG141" i="4"/>
  <c r="BJ141" i="4"/>
  <c r="BK141" i="4"/>
  <c r="BL141" i="4"/>
  <c r="BM141" i="4"/>
  <c r="BN141" i="4"/>
  <c r="BQ141" i="4"/>
  <c r="BR141" i="4"/>
  <c r="BS141" i="4"/>
  <c r="BT141" i="4"/>
  <c r="BU141" i="4"/>
  <c r="BX141" i="4"/>
  <c r="BY141" i="4"/>
  <c r="BZ141" i="4"/>
  <c r="CA141" i="4"/>
  <c r="CB141" i="4"/>
  <c r="F142" i="4"/>
  <c r="G142" i="4"/>
  <c r="H142" i="4"/>
  <c r="I142" i="4"/>
  <c r="J142" i="4"/>
  <c r="M142" i="4"/>
  <c r="N142" i="4"/>
  <c r="O142" i="4"/>
  <c r="P142" i="4"/>
  <c r="Q142" i="4"/>
  <c r="T142" i="4"/>
  <c r="U142" i="4"/>
  <c r="V142" i="4"/>
  <c r="W142" i="4"/>
  <c r="X142" i="4"/>
  <c r="AA142" i="4"/>
  <c r="AB142" i="4"/>
  <c r="AC142" i="4"/>
  <c r="AD142" i="4"/>
  <c r="AE142" i="4"/>
  <c r="AH142" i="4"/>
  <c r="AI142" i="4"/>
  <c r="AJ142" i="4"/>
  <c r="AK142" i="4"/>
  <c r="AL142" i="4"/>
  <c r="AO142" i="4"/>
  <c r="AP142" i="4"/>
  <c r="AQ142" i="4"/>
  <c r="AR142" i="4"/>
  <c r="AS142" i="4"/>
  <c r="AV142" i="4"/>
  <c r="AW142" i="4"/>
  <c r="AX142" i="4"/>
  <c r="AY142" i="4"/>
  <c r="AZ142" i="4"/>
  <c r="BC142" i="4"/>
  <c r="BD142" i="4"/>
  <c r="BE142" i="4"/>
  <c r="BF142" i="4"/>
  <c r="BG142" i="4"/>
  <c r="BJ142" i="4"/>
  <c r="BK142" i="4"/>
  <c r="BL142" i="4"/>
  <c r="BM142" i="4"/>
  <c r="BN142" i="4"/>
  <c r="BQ142" i="4"/>
  <c r="BR142" i="4"/>
  <c r="BS142" i="4"/>
  <c r="BT142" i="4"/>
  <c r="BU142" i="4"/>
  <c r="BX142" i="4"/>
  <c r="BY142" i="4"/>
  <c r="BZ142" i="4"/>
  <c r="CA142" i="4"/>
  <c r="CB142" i="4"/>
  <c r="F143" i="4"/>
  <c r="G143" i="4"/>
  <c r="H143" i="4"/>
  <c r="I143" i="4"/>
  <c r="J143" i="4"/>
  <c r="M143" i="4"/>
  <c r="N143" i="4"/>
  <c r="O143" i="4"/>
  <c r="P143" i="4"/>
  <c r="Q143" i="4"/>
  <c r="T143" i="4"/>
  <c r="U143" i="4"/>
  <c r="V143" i="4"/>
  <c r="W143" i="4"/>
  <c r="X143" i="4"/>
  <c r="AA143" i="4"/>
  <c r="AB143" i="4"/>
  <c r="AC143" i="4"/>
  <c r="AD143" i="4"/>
  <c r="AE143" i="4"/>
  <c r="AH143" i="4"/>
  <c r="AI143" i="4"/>
  <c r="AJ143" i="4"/>
  <c r="AK143" i="4"/>
  <c r="AL143" i="4"/>
  <c r="AO143" i="4"/>
  <c r="AP143" i="4"/>
  <c r="AQ143" i="4"/>
  <c r="AR143" i="4"/>
  <c r="AS143" i="4"/>
  <c r="AV143" i="4"/>
  <c r="AW143" i="4"/>
  <c r="AX143" i="4"/>
  <c r="AY143" i="4"/>
  <c r="AZ143" i="4"/>
  <c r="BC143" i="4"/>
  <c r="BD143" i="4"/>
  <c r="BE143" i="4"/>
  <c r="BF143" i="4"/>
  <c r="BG143" i="4"/>
  <c r="BJ143" i="4"/>
  <c r="BK143" i="4"/>
  <c r="BL143" i="4"/>
  <c r="BM143" i="4"/>
  <c r="BN143" i="4"/>
  <c r="BQ143" i="4"/>
  <c r="BR143" i="4"/>
  <c r="BS143" i="4"/>
  <c r="BT143" i="4"/>
  <c r="BU143" i="4"/>
  <c r="BX143" i="4"/>
  <c r="BY143" i="4"/>
  <c r="BZ143" i="4"/>
  <c r="CA143" i="4"/>
  <c r="CB143" i="4"/>
  <c r="F144" i="4"/>
  <c r="G144" i="4"/>
  <c r="H144" i="4"/>
  <c r="I144" i="4"/>
  <c r="J144" i="4"/>
  <c r="M144" i="4"/>
  <c r="N144" i="4"/>
  <c r="O144" i="4"/>
  <c r="P144" i="4"/>
  <c r="Q144" i="4"/>
  <c r="T144" i="4"/>
  <c r="U144" i="4"/>
  <c r="V144" i="4"/>
  <c r="W144" i="4"/>
  <c r="X144" i="4"/>
  <c r="AA144" i="4"/>
  <c r="AB144" i="4"/>
  <c r="AC144" i="4"/>
  <c r="AD144" i="4"/>
  <c r="AE144" i="4"/>
  <c r="AH144" i="4"/>
  <c r="AI144" i="4"/>
  <c r="AJ144" i="4"/>
  <c r="AK144" i="4"/>
  <c r="AL144" i="4"/>
  <c r="AO144" i="4"/>
  <c r="AP144" i="4"/>
  <c r="AQ144" i="4"/>
  <c r="AR144" i="4"/>
  <c r="AS144" i="4"/>
  <c r="AV144" i="4"/>
  <c r="AW144" i="4"/>
  <c r="AX144" i="4"/>
  <c r="AY144" i="4"/>
  <c r="AZ144" i="4"/>
  <c r="BC144" i="4"/>
  <c r="BD144" i="4"/>
  <c r="BE144" i="4"/>
  <c r="BF144" i="4"/>
  <c r="BG144" i="4"/>
  <c r="BJ144" i="4"/>
  <c r="BK144" i="4"/>
  <c r="BL144" i="4"/>
  <c r="BM144" i="4"/>
  <c r="BN144" i="4"/>
  <c r="BQ144" i="4"/>
  <c r="BR144" i="4"/>
  <c r="BS144" i="4"/>
  <c r="BT144" i="4"/>
  <c r="BU144" i="4"/>
  <c r="BX144" i="4"/>
  <c r="BY144" i="4"/>
  <c r="BZ144" i="4"/>
  <c r="CA144" i="4"/>
  <c r="CB144" i="4"/>
  <c r="F145" i="4"/>
  <c r="G145" i="4"/>
  <c r="H145" i="4"/>
  <c r="I145" i="4"/>
  <c r="J145" i="4"/>
  <c r="M145" i="4"/>
  <c r="N145" i="4"/>
  <c r="O145" i="4"/>
  <c r="P145" i="4"/>
  <c r="Q145" i="4"/>
  <c r="T145" i="4"/>
  <c r="U145" i="4"/>
  <c r="V145" i="4"/>
  <c r="W145" i="4"/>
  <c r="X145" i="4"/>
  <c r="AA145" i="4"/>
  <c r="AB145" i="4"/>
  <c r="AC145" i="4"/>
  <c r="AD145" i="4"/>
  <c r="AE145" i="4"/>
  <c r="AH145" i="4"/>
  <c r="AI145" i="4"/>
  <c r="AJ145" i="4"/>
  <c r="AK145" i="4"/>
  <c r="AL145" i="4"/>
  <c r="AO145" i="4"/>
  <c r="AP145" i="4"/>
  <c r="AQ145" i="4"/>
  <c r="AR145" i="4"/>
  <c r="AS145" i="4"/>
  <c r="AV145" i="4"/>
  <c r="AW145" i="4"/>
  <c r="AX145" i="4"/>
  <c r="AY145" i="4"/>
  <c r="AZ145" i="4"/>
  <c r="BC145" i="4"/>
  <c r="BD145" i="4"/>
  <c r="BE145" i="4"/>
  <c r="BF145" i="4"/>
  <c r="BG145" i="4"/>
  <c r="BJ145" i="4"/>
  <c r="BK145" i="4"/>
  <c r="BL145" i="4"/>
  <c r="BM145" i="4"/>
  <c r="BN145" i="4"/>
  <c r="BQ145" i="4"/>
  <c r="BR145" i="4"/>
  <c r="BS145" i="4"/>
  <c r="BT145" i="4"/>
  <c r="BU145" i="4"/>
  <c r="BX145" i="4"/>
  <c r="BY145" i="4"/>
  <c r="BZ145" i="4"/>
  <c r="CA145" i="4"/>
  <c r="CB145" i="4"/>
  <c r="F146" i="4"/>
  <c r="G146" i="4"/>
  <c r="H146" i="4"/>
  <c r="I146" i="4"/>
  <c r="J146" i="4"/>
  <c r="M146" i="4"/>
  <c r="N146" i="4"/>
  <c r="O146" i="4"/>
  <c r="P146" i="4"/>
  <c r="Q146" i="4"/>
  <c r="T146" i="4"/>
  <c r="U146" i="4"/>
  <c r="V146" i="4"/>
  <c r="W146" i="4"/>
  <c r="X146" i="4"/>
  <c r="AA146" i="4"/>
  <c r="AB146" i="4"/>
  <c r="AC146" i="4"/>
  <c r="AD146" i="4"/>
  <c r="AE146" i="4"/>
  <c r="AH146" i="4"/>
  <c r="AI146" i="4"/>
  <c r="AJ146" i="4"/>
  <c r="AK146" i="4"/>
  <c r="AL146" i="4"/>
  <c r="AO146" i="4"/>
  <c r="AP146" i="4"/>
  <c r="AQ146" i="4"/>
  <c r="AR146" i="4"/>
  <c r="AS146" i="4"/>
  <c r="AV146" i="4"/>
  <c r="AW146" i="4"/>
  <c r="AX146" i="4"/>
  <c r="AY146" i="4"/>
  <c r="AZ146" i="4"/>
  <c r="BC146" i="4"/>
  <c r="BD146" i="4"/>
  <c r="BE146" i="4"/>
  <c r="BF146" i="4"/>
  <c r="BG146" i="4"/>
  <c r="BJ146" i="4"/>
  <c r="BK146" i="4"/>
  <c r="BL146" i="4"/>
  <c r="BM146" i="4"/>
  <c r="BN146" i="4"/>
  <c r="BQ146" i="4"/>
  <c r="BR146" i="4"/>
  <c r="BS146" i="4"/>
  <c r="BT146" i="4"/>
  <c r="BU146" i="4"/>
  <c r="BX146" i="4"/>
  <c r="BY146" i="4"/>
  <c r="BZ146" i="4"/>
  <c r="CA146" i="4"/>
  <c r="CB146" i="4"/>
  <c r="F147" i="4"/>
  <c r="G147" i="4"/>
  <c r="H147" i="4"/>
  <c r="I147" i="4"/>
  <c r="J147" i="4"/>
  <c r="M147" i="4"/>
  <c r="N147" i="4"/>
  <c r="O147" i="4"/>
  <c r="P147" i="4"/>
  <c r="Q147" i="4"/>
  <c r="T147" i="4"/>
  <c r="U147" i="4"/>
  <c r="V147" i="4"/>
  <c r="W147" i="4"/>
  <c r="X147" i="4"/>
  <c r="AA147" i="4"/>
  <c r="AB147" i="4"/>
  <c r="AC147" i="4"/>
  <c r="AD147" i="4"/>
  <c r="AE147" i="4"/>
  <c r="AH147" i="4"/>
  <c r="AI147" i="4"/>
  <c r="AJ147" i="4"/>
  <c r="AK147" i="4"/>
  <c r="AL147" i="4"/>
  <c r="AO147" i="4"/>
  <c r="AP147" i="4"/>
  <c r="AQ147" i="4"/>
  <c r="AR147" i="4"/>
  <c r="AS147" i="4"/>
  <c r="AV147" i="4"/>
  <c r="AW147" i="4"/>
  <c r="AX147" i="4"/>
  <c r="AY147" i="4"/>
  <c r="AZ147" i="4"/>
  <c r="BC147" i="4"/>
  <c r="BD147" i="4"/>
  <c r="BE147" i="4"/>
  <c r="BF147" i="4"/>
  <c r="BG147" i="4"/>
  <c r="BJ147" i="4"/>
  <c r="BK147" i="4"/>
  <c r="BL147" i="4"/>
  <c r="BM147" i="4"/>
  <c r="BN147" i="4"/>
  <c r="BQ147" i="4"/>
  <c r="BR147" i="4"/>
  <c r="BS147" i="4"/>
  <c r="BT147" i="4"/>
  <c r="BU147" i="4"/>
  <c r="BX147" i="4"/>
  <c r="BY147" i="4"/>
  <c r="BZ147" i="4"/>
  <c r="CA147" i="4"/>
  <c r="CB147" i="4"/>
  <c r="F148" i="4"/>
  <c r="G148" i="4"/>
  <c r="H148" i="4"/>
  <c r="I148" i="4"/>
  <c r="J148" i="4"/>
  <c r="M148" i="4"/>
  <c r="N148" i="4"/>
  <c r="O148" i="4"/>
  <c r="P148" i="4"/>
  <c r="Q148" i="4"/>
  <c r="T148" i="4"/>
  <c r="U148" i="4"/>
  <c r="V148" i="4"/>
  <c r="W148" i="4"/>
  <c r="X148" i="4"/>
  <c r="AA148" i="4"/>
  <c r="AB148" i="4"/>
  <c r="AC148" i="4"/>
  <c r="AD148" i="4"/>
  <c r="AE148" i="4"/>
  <c r="AH148" i="4"/>
  <c r="AI148" i="4"/>
  <c r="AJ148" i="4"/>
  <c r="AK148" i="4"/>
  <c r="AL148" i="4"/>
  <c r="AO148" i="4"/>
  <c r="AP148" i="4"/>
  <c r="AQ148" i="4"/>
  <c r="AR148" i="4"/>
  <c r="AS148" i="4"/>
  <c r="AV148" i="4"/>
  <c r="AW148" i="4"/>
  <c r="AX148" i="4"/>
  <c r="AY148" i="4"/>
  <c r="AZ148" i="4"/>
  <c r="BC148" i="4"/>
  <c r="BD148" i="4"/>
  <c r="BE148" i="4"/>
  <c r="BF148" i="4"/>
  <c r="BG148" i="4"/>
  <c r="BJ148" i="4"/>
  <c r="BK148" i="4"/>
  <c r="BL148" i="4"/>
  <c r="BM148" i="4"/>
  <c r="BN148" i="4"/>
  <c r="BQ148" i="4"/>
  <c r="BR148" i="4"/>
  <c r="BS148" i="4"/>
  <c r="BT148" i="4"/>
  <c r="BU148" i="4"/>
  <c r="BX148" i="4"/>
  <c r="BY148" i="4"/>
  <c r="BZ148" i="4"/>
  <c r="CA148" i="4"/>
  <c r="CB148" i="4"/>
  <c r="F149" i="4"/>
  <c r="G149" i="4"/>
  <c r="H149" i="4"/>
  <c r="I149" i="4"/>
  <c r="J149" i="4"/>
  <c r="M149" i="4"/>
  <c r="N149" i="4"/>
  <c r="O149" i="4"/>
  <c r="P149" i="4"/>
  <c r="Q149" i="4"/>
  <c r="T149" i="4"/>
  <c r="U149" i="4"/>
  <c r="V149" i="4"/>
  <c r="W149" i="4"/>
  <c r="X149" i="4"/>
  <c r="AA149" i="4"/>
  <c r="AB149" i="4"/>
  <c r="AC149" i="4"/>
  <c r="AD149" i="4"/>
  <c r="AE149" i="4"/>
  <c r="AH149" i="4"/>
  <c r="AI149" i="4"/>
  <c r="AJ149" i="4"/>
  <c r="AK149" i="4"/>
  <c r="AL149" i="4"/>
  <c r="AO149" i="4"/>
  <c r="AP149" i="4"/>
  <c r="AQ149" i="4"/>
  <c r="AR149" i="4"/>
  <c r="AS149" i="4"/>
  <c r="AV149" i="4"/>
  <c r="AW149" i="4"/>
  <c r="AX149" i="4"/>
  <c r="AY149" i="4"/>
  <c r="AZ149" i="4"/>
  <c r="BC149" i="4"/>
  <c r="BD149" i="4"/>
  <c r="BE149" i="4"/>
  <c r="BF149" i="4"/>
  <c r="BG149" i="4"/>
  <c r="BJ149" i="4"/>
  <c r="BK149" i="4"/>
  <c r="BL149" i="4"/>
  <c r="BM149" i="4"/>
  <c r="BN149" i="4"/>
  <c r="BQ149" i="4"/>
  <c r="BR149" i="4"/>
  <c r="BS149" i="4"/>
  <c r="BT149" i="4"/>
  <c r="BU149" i="4"/>
  <c r="BX149" i="4"/>
  <c r="BY149" i="4"/>
  <c r="BZ149" i="4"/>
  <c r="CA149" i="4"/>
  <c r="CB149" i="4"/>
  <c r="F150" i="4"/>
  <c r="G150" i="4"/>
  <c r="H150" i="4"/>
  <c r="I150" i="4"/>
  <c r="J150" i="4"/>
  <c r="M150" i="4"/>
  <c r="N150" i="4"/>
  <c r="O150" i="4"/>
  <c r="P150" i="4"/>
  <c r="Q150" i="4"/>
  <c r="T150" i="4"/>
  <c r="U150" i="4"/>
  <c r="V150" i="4"/>
  <c r="W150" i="4"/>
  <c r="X150" i="4"/>
  <c r="AA150" i="4"/>
  <c r="AB150" i="4"/>
  <c r="AC150" i="4"/>
  <c r="AD150" i="4"/>
  <c r="AE150" i="4"/>
  <c r="AH150" i="4"/>
  <c r="AI150" i="4"/>
  <c r="AJ150" i="4"/>
  <c r="AK150" i="4"/>
  <c r="AL150" i="4"/>
  <c r="AO150" i="4"/>
  <c r="AP150" i="4"/>
  <c r="AQ150" i="4"/>
  <c r="AR150" i="4"/>
  <c r="AS150" i="4"/>
  <c r="AV150" i="4"/>
  <c r="AW150" i="4"/>
  <c r="AX150" i="4"/>
  <c r="AY150" i="4"/>
  <c r="AZ150" i="4"/>
  <c r="BC150" i="4"/>
  <c r="BD150" i="4"/>
  <c r="BE150" i="4"/>
  <c r="BF150" i="4"/>
  <c r="BG150" i="4"/>
  <c r="BJ150" i="4"/>
  <c r="BK150" i="4"/>
  <c r="BL150" i="4"/>
  <c r="BM150" i="4"/>
  <c r="BN150" i="4"/>
  <c r="BQ150" i="4"/>
  <c r="BR150" i="4"/>
  <c r="BS150" i="4"/>
  <c r="BT150" i="4"/>
  <c r="BU150" i="4"/>
  <c r="BX150" i="4"/>
  <c r="BY150" i="4"/>
  <c r="BZ150" i="4"/>
  <c r="CA150" i="4"/>
  <c r="CB150" i="4"/>
  <c r="F151" i="4"/>
  <c r="G151" i="4"/>
  <c r="H151" i="4"/>
  <c r="I151" i="4"/>
  <c r="J151" i="4"/>
  <c r="M151" i="4"/>
  <c r="N151" i="4"/>
  <c r="O151" i="4"/>
  <c r="P151" i="4"/>
  <c r="Q151" i="4"/>
  <c r="T151" i="4"/>
  <c r="U151" i="4"/>
  <c r="V151" i="4"/>
  <c r="W151" i="4"/>
  <c r="X151" i="4"/>
  <c r="AA151" i="4"/>
  <c r="AB151" i="4"/>
  <c r="AC151" i="4"/>
  <c r="AD151" i="4"/>
  <c r="AE151" i="4"/>
  <c r="AH151" i="4"/>
  <c r="AI151" i="4"/>
  <c r="AJ151" i="4"/>
  <c r="AK151" i="4"/>
  <c r="AL151" i="4"/>
  <c r="AO151" i="4"/>
  <c r="AP151" i="4"/>
  <c r="AQ151" i="4"/>
  <c r="AR151" i="4"/>
  <c r="AS151" i="4"/>
  <c r="AV151" i="4"/>
  <c r="AW151" i="4"/>
  <c r="AX151" i="4"/>
  <c r="AY151" i="4"/>
  <c r="AZ151" i="4"/>
  <c r="BC151" i="4"/>
  <c r="BD151" i="4"/>
  <c r="BE151" i="4"/>
  <c r="BF151" i="4"/>
  <c r="BG151" i="4"/>
  <c r="BJ151" i="4"/>
  <c r="BK151" i="4"/>
  <c r="BL151" i="4"/>
  <c r="BM151" i="4"/>
  <c r="BN151" i="4"/>
  <c r="BQ151" i="4"/>
  <c r="BR151" i="4"/>
  <c r="BS151" i="4"/>
  <c r="BT151" i="4"/>
  <c r="BU151" i="4"/>
  <c r="BX151" i="4"/>
  <c r="BY151" i="4"/>
  <c r="BZ151" i="4"/>
  <c r="CA151" i="4"/>
  <c r="CB151" i="4"/>
  <c r="F152" i="4"/>
  <c r="G152" i="4"/>
  <c r="H152" i="4"/>
  <c r="I152" i="4"/>
  <c r="J152" i="4"/>
  <c r="M152" i="4"/>
  <c r="N152" i="4"/>
  <c r="O152" i="4"/>
  <c r="P152" i="4"/>
  <c r="Q152" i="4"/>
  <c r="T152" i="4"/>
  <c r="U152" i="4"/>
  <c r="V152" i="4"/>
  <c r="W152" i="4"/>
  <c r="X152" i="4"/>
  <c r="AA152" i="4"/>
  <c r="AB152" i="4"/>
  <c r="AC152" i="4"/>
  <c r="AD152" i="4"/>
  <c r="AE152" i="4"/>
  <c r="AH152" i="4"/>
  <c r="AI152" i="4"/>
  <c r="AJ152" i="4"/>
  <c r="AK152" i="4"/>
  <c r="AL152" i="4"/>
  <c r="AO152" i="4"/>
  <c r="AP152" i="4"/>
  <c r="AQ152" i="4"/>
  <c r="AR152" i="4"/>
  <c r="AS152" i="4"/>
  <c r="AV152" i="4"/>
  <c r="AW152" i="4"/>
  <c r="AX152" i="4"/>
  <c r="AY152" i="4"/>
  <c r="AZ152" i="4"/>
  <c r="BC152" i="4"/>
  <c r="BD152" i="4"/>
  <c r="BE152" i="4"/>
  <c r="BF152" i="4"/>
  <c r="BG152" i="4"/>
  <c r="BJ152" i="4"/>
  <c r="BK152" i="4"/>
  <c r="BL152" i="4"/>
  <c r="BM152" i="4"/>
  <c r="BN152" i="4"/>
  <c r="BQ152" i="4"/>
  <c r="BR152" i="4"/>
  <c r="BS152" i="4"/>
  <c r="BT152" i="4"/>
  <c r="BU152" i="4"/>
  <c r="BX152" i="4"/>
  <c r="BY152" i="4"/>
  <c r="BZ152" i="4"/>
  <c r="CA152" i="4"/>
  <c r="CB152" i="4"/>
  <c r="F153" i="4"/>
  <c r="G153" i="4"/>
  <c r="H153" i="4"/>
  <c r="I153" i="4"/>
  <c r="J153" i="4"/>
  <c r="M153" i="4"/>
  <c r="N153" i="4"/>
  <c r="O153" i="4"/>
  <c r="P153" i="4"/>
  <c r="Q153" i="4"/>
  <c r="T153" i="4"/>
  <c r="U153" i="4"/>
  <c r="V153" i="4"/>
  <c r="W153" i="4"/>
  <c r="X153" i="4"/>
  <c r="AA153" i="4"/>
  <c r="AB153" i="4"/>
  <c r="AC153" i="4"/>
  <c r="AD153" i="4"/>
  <c r="AE153" i="4"/>
  <c r="AH153" i="4"/>
  <c r="AI153" i="4"/>
  <c r="AJ153" i="4"/>
  <c r="AK153" i="4"/>
  <c r="AL153" i="4"/>
  <c r="AO153" i="4"/>
  <c r="AP153" i="4"/>
  <c r="AQ153" i="4"/>
  <c r="AR153" i="4"/>
  <c r="AS153" i="4"/>
  <c r="AV153" i="4"/>
  <c r="AW153" i="4"/>
  <c r="AX153" i="4"/>
  <c r="AY153" i="4"/>
  <c r="AZ153" i="4"/>
  <c r="BC153" i="4"/>
  <c r="BD153" i="4"/>
  <c r="BE153" i="4"/>
  <c r="BF153" i="4"/>
  <c r="BG153" i="4"/>
  <c r="BJ153" i="4"/>
  <c r="BK153" i="4"/>
  <c r="BL153" i="4"/>
  <c r="BM153" i="4"/>
  <c r="BN153" i="4"/>
  <c r="BQ153" i="4"/>
  <c r="BR153" i="4"/>
  <c r="BS153" i="4"/>
  <c r="BT153" i="4"/>
  <c r="BU153" i="4"/>
  <c r="BX153" i="4"/>
  <c r="BY153" i="4"/>
  <c r="BZ153" i="4"/>
  <c r="CA153" i="4"/>
  <c r="CB153" i="4"/>
  <c r="F154" i="4"/>
  <c r="G154" i="4"/>
  <c r="H154" i="4"/>
  <c r="I154" i="4"/>
  <c r="J154" i="4"/>
  <c r="M154" i="4"/>
  <c r="N154" i="4"/>
  <c r="O154" i="4"/>
  <c r="P154" i="4"/>
  <c r="Q154" i="4"/>
  <c r="T154" i="4"/>
  <c r="U154" i="4"/>
  <c r="V154" i="4"/>
  <c r="W154" i="4"/>
  <c r="X154" i="4"/>
  <c r="AA154" i="4"/>
  <c r="AB154" i="4"/>
  <c r="AC154" i="4"/>
  <c r="AD154" i="4"/>
  <c r="AE154" i="4"/>
  <c r="AH154" i="4"/>
  <c r="AI154" i="4"/>
  <c r="AJ154" i="4"/>
  <c r="AK154" i="4"/>
  <c r="AL154" i="4"/>
  <c r="AO154" i="4"/>
  <c r="AP154" i="4"/>
  <c r="AQ154" i="4"/>
  <c r="AR154" i="4"/>
  <c r="AS154" i="4"/>
  <c r="AV154" i="4"/>
  <c r="AW154" i="4"/>
  <c r="AX154" i="4"/>
  <c r="AY154" i="4"/>
  <c r="AZ154" i="4"/>
  <c r="BC154" i="4"/>
  <c r="BD154" i="4"/>
  <c r="BE154" i="4"/>
  <c r="BF154" i="4"/>
  <c r="BG154" i="4"/>
  <c r="BJ154" i="4"/>
  <c r="BK154" i="4"/>
  <c r="BL154" i="4"/>
  <c r="BM154" i="4"/>
  <c r="BN154" i="4"/>
  <c r="BQ154" i="4"/>
  <c r="BR154" i="4"/>
  <c r="BS154" i="4"/>
  <c r="BT154" i="4"/>
  <c r="BU154" i="4"/>
  <c r="BX154" i="4"/>
  <c r="BY154" i="4"/>
  <c r="BZ154" i="4"/>
  <c r="CA154" i="4"/>
  <c r="CB154" i="4"/>
  <c r="F155" i="4"/>
  <c r="G155" i="4"/>
  <c r="H155" i="4"/>
  <c r="I155" i="4"/>
  <c r="J155" i="4"/>
  <c r="M155" i="4"/>
  <c r="N155" i="4"/>
  <c r="O155" i="4"/>
  <c r="P155" i="4"/>
  <c r="Q155" i="4"/>
  <c r="T155" i="4"/>
  <c r="U155" i="4"/>
  <c r="V155" i="4"/>
  <c r="W155" i="4"/>
  <c r="X155" i="4"/>
  <c r="AA155" i="4"/>
  <c r="AB155" i="4"/>
  <c r="AC155" i="4"/>
  <c r="AD155" i="4"/>
  <c r="AE155" i="4"/>
  <c r="AH155" i="4"/>
  <c r="AI155" i="4"/>
  <c r="AJ155" i="4"/>
  <c r="AK155" i="4"/>
  <c r="AL155" i="4"/>
  <c r="AO155" i="4"/>
  <c r="AP155" i="4"/>
  <c r="AQ155" i="4"/>
  <c r="AR155" i="4"/>
  <c r="AS155" i="4"/>
  <c r="AV155" i="4"/>
  <c r="AW155" i="4"/>
  <c r="AX155" i="4"/>
  <c r="AY155" i="4"/>
  <c r="AZ155" i="4"/>
  <c r="BC155" i="4"/>
  <c r="BD155" i="4"/>
  <c r="BE155" i="4"/>
  <c r="BF155" i="4"/>
  <c r="BG155" i="4"/>
  <c r="BJ155" i="4"/>
  <c r="BK155" i="4"/>
  <c r="BL155" i="4"/>
  <c r="BM155" i="4"/>
  <c r="BN155" i="4"/>
  <c r="BQ155" i="4"/>
  <c r="BR155" i="4"/>
  <c r="BS155" i="4"/>
  <c r="BT155" i="4"/>
  <c r="BU155" i="4"/>
  <c r="BX155" i="4"/>
  <c r="BY155" i="4"/>
  <c r="BZ155" i="4"/>
  <c r="CA155" i="4"/>
  <c r="CB155" i="4"/>
  <c r="F156" i="4"/>
  <c r="G156" i="4"/>
  <c r="H156" i="4"/>
  <c r="I156" i="4"/>
  <c r="J156" i="4"/>
  <c r="M156" i="4"/>
  <c r="N156" i="4"/>
  <c r="O156" i="4"/>
  <c r="P156" i="4"/>
  <c r="Q156" i="4"/>
  <c r="T156" i="4"/>
  <c r="U156" i="4"/>
  <c r="V156" i="4"/>
  <c r="W156" i="4"/>
  <c r="X156" i="4"/>
  <c r="AA156" i="4"/>
  <c r="AB156" i="4"/>
  <c r="AC156" i="4"/>
  <c r="AD156" i="4"/>
  <c r="AE156" i="4"/>
  <c r="AH156" i="4"/>
  <c r="AI156" i="4"/>
  <c r="AJ156" i="4"/>
  <c r="AK156" i="4"/>
  <c r="AL156" i="4"/>
  <c r="AO156" i="4"/>
  <c r="AP156" i="4"/>
  <c r="AQ156" i="4"/>
  <c r="AR156" i="4"/>
  <c r="AS156" i="4"/>
  <c r="AV156" i="4"/>
  <c r="AW156" i="4"/>
  <c r="AX156" i="4"/>
  <c r="AY156" i="4"/>
  <c r="AZ156" i="4"/>
  <c r="BC156" i="4"/>
  <c r="BD156" i="4"/>
  <c r="BE156" i="4"/>
  <c r="BF156" i="4"/>
  <c r="BG156" i="4"/>
  <c r="BJ156" i="4"/>
  <c r="BK156" i="4"/>
  <c r="BL156" i="4"/>
  <c r="BM156" i="4"/>
  <c r="BN156" i="4"/>
  <c r="BQ156" i="4"/>
  <c r="BR156" i="4"/>
  <c r="BS156" i="4"/>
  <c r="BT156" i="4"/>
  <c r="BU156" i="4"/>
  <c r="BX156" i="4"/>
  <c r="BY156" i="4"/>
  <c r="BZ156" i="4"/>
  <c r="CA156" i="4"/>
  <c r="CB156" i="4"/>
  <c r="F157" i="4"/>
  <c r="G157" i="4"/>
  <c r="H157" i="4"/>
  <c r="I157" i="4"/>
  <c r="J157" i="4"/>
  <c r="M157" i="4"/>
  <c r="N157" i="4"/>
  <c r="O157" i="4"/>
  <c r="P157" i="4"/>
  <c r="Q157" i="4"/>
  <c r="T157" i="4"/>
  <c r="U157" i="4"/>
  <c r="V157" i="4"/>
  <c r="W157" i="4"/>
  <c r="X157" i="4"/>
  <c r="AA157" i="4"/>
  <c r="AB157" i="4"/>
  <c r="AC157" i="4"/>
  <c r="AD157" i="4"/>
  <c r="AE157" i="4"/>
  <c r="AH157" i="4"/>
  <c r="AI157" i="4"/>
  <c r="AJ157" i="4"/>
  <c r="AK157" i="4"/>
  <c r="AL157" i="4"/>
  <c r="AO157" i="4"/>
  <c r="AP157" i="4"/>
  <c r="AQ157" i="4"/>
  <c r="AR157" i="4"/>
  <c r="AS157" i="4"/>
  <c r="AV157" i="4"/>
  <c r="AW157" i="4"/>
  <c r="AX157" i="4"/>
  <c r="AY157" i="4"/>
  <c r="AZ157" i="4"/>
  <c r="BC157" i="4"/>
  <c r="BD157" i="4"/>
  <c r="BE157" i="4"/>
  <c r="BF157" i="4"/>
  <c r="BG157" i="4"/>
  <c r="BJ157" i="4"/>
  <c r="BK157" i="4"/>
  <c r="BL157" i="4"/>
  <c r="BM157" i="4"/>
  <c r="BN157" i="4"/>
  <c r="BQ157" i="4"/>
  <c r="BR157" i="4"/>
  <c r="BS157" i="4"/>
  <c r="BT157" i="4"/>
  <c r="BU157" i="4"/>
  <c r="BX157" i="4"/>
  <c r="BY157" i="4"/>
  <c r="BZ157" i="4"/>
  <c r="CA157" i="4"/>
  <c r="CB157" i="4"/>
  <c r="F158" i="4"/>
  <c r="G158" i="4"/>
  <c r="H158" i="4"/>
  <c r="I158" i="4"/>
  <c r="J158" i="4"/>
  <c r="M158" i="4"/>
  <c r="N158" i="4"/>
  <c r="O158" i="4"/>
  <c r="P158" i="4"/>
  <c r="Q158" i="4"/>
  <c r="T158" i="4"/>
  <c r="U158" i="4"/>
  <c r="V158" i="4"/>
  <c r="W158" i="4"/>
  <c r="X158" i="4"/>
  <c r="AA158" i="4"/>
  <c r="AB158" i="4"/>
  <c r="AC158" i="4"/>
  <c r="AD158" i="4"/>
  <c r="AE158" i="4"/>
  <c r="AH158" i="4"/>
  <c r="AI158" i="4"/>
  <c r="AJ158" i="4"/>
  <c r="AK158" i="4"/>
  <c r="AL158" i="4"/>
  <c r="AO158" i="4"/>
  <c r="AP158" i="4"/>
  <c r="AQ158" i="4"/>
  <c r="AR158" i="4"/>
  <c r="AS158" i="4"/>
  <c r="AV158" i="4"/>
  <c r="AW158" i="4"/>
  <c r="AX158" i="4"/>
  <c r="AY158" i="4"/>
  <c r="AZ158" i="4"/>
  <c r="BC158" i="4"/>
  <c r="BD158" i="4"/>
  <c r="BE158" i="4"/>
  <c r="BF158" i="4"/>
  <c r="BG158" i="4"/>
  <c r="BJ158" i="4"/>
  <c r="BK158" i="4"/>
  <c r="BL158" i="4"/>
  <c r="BM158" i="4"/>
  <c r="BN158" i="4"/>
  <c r="BQ158" i="4"/>
  <c r="BR158" i="4"/>
  <c r="BS158" i="4"/>
  <c r="BT158" i="4"/>
  <c r="BU158" i="4"/>
  <c r="BX158" i="4"/>
  <c r="BY158" i="4"/>
  <c r="BZ158" i="4"/>
  <c r="CA158" i="4"/>
  <c r="CB158" i="4"/>
  <c r="F159" i="4"/>
  <c r="G159" i="4"/>
  <c r="H159" i="4"/>
  <c r="I159" i="4"/>
  <c r="J159" i="4"/>
  <c r="M159" i="4"/>
  <c r="N159" i="4"/>
  <c r="O159" i="4"/>
  <c r="P159" i="4"/>
  <c r="Q159" i="4"/>
  <c r="T159" i="4"/>
  <c r="U159" i="4"/>
  <c r="V159" i="4"/>
  <c r="W159" i="4"/>
  <c r="X159" i="4"/>
  <c r="AA159" i="4"/>
  <c r="AB159" i="4"/>
  <c r="AC159" i="4"/>
  <c r="AD159" i="4"/>
  <c r="AE159" i="4"/>
  <c r="AH159" i="4"/>
  <c r="AI159" i="4"/>
  <c r="AJ159" i="4"/>
  <c r="AK159" i="4"/>
  <c r="AL159" i="4"/>
  <c r="AO159" i="4"/>
  <c r="AP159" i="4"/>
  <c r="AQ159" i="4"/>
  <c r="AR159" i="4"/>
  <c r="AS159" i="4"/>
  <c r="AV159" i="4"/>
  <c r="AW159" i="4"/>
  <c r="AX159" i="4"/>
  <c r="AY159" i="4"/>
  <c r="AZ159" i="4"/>
  <c r="BC159" i="4"/>
  <c r="BD159" i="4"/>
  <c r="BE159" i="4"/>
  <c r="BF159" i="4"/>
  <c r="BG159" i="4"/>
  <c r="BJ159" i="4"/>
  <c r="BK159" i="4"/>
  <c r="BL159" i="4"/>
  <c r="BM159" i="4"/>
  <c r="BN159" i="4"/>
  <c r="BQ159" i="4"/>
  <c r="BR159" i="4"/>
  <c r="BS159" i="4"/>
  <c r="BT159" i="4"/>
  <c r="BU159" i="4"/>
  <c r="BX159" i="4"/>
  <c r="BY159" i="4"/>
  <c r="BZ159" i="4"/>
  <c r="CA159" i="4"/>
  <c r="CB159" i="4"/>
  <c r="F160" i="4"/>
  <c r="G160" i="4"/>
  <c r="H160" i="4"/>
  <c r="I160" i="4"/>
  <c r="J160" i="4"/>
  <c r="M160" i="4"/>
  <c r="N160" i="4"/>
  <c r="O160" i="4"/>
  <c r="P160" i="4"/>
  <c r="Q160" i="4"/>
  <c r="T160" i="4"/>
  <c r="U160" i="4"/>
  <c r="V160" i="4"/>
  <c r="W160" i="4"/>
  <c r="X160" i="4"/>
  <c r="AA160" i="4"/>
  <c r="AB160" i="4"/>
  <c r="AC160" i="4"/>
  <c r="AD160" i="4"/>
  <c r="AE160" i="4"/>
  <c r="AH160" i="4"/>
  <c r="AI160" i="4"/>
  <c r="AJ160" i="4"/>
  <c r="AK160" i="4"/>
  <c r="AL160" i="4"/>
  <c r="AO160" i="4"/>
  <c r="AP160" i="4"/>
  <c r="AQ160" i="4"/>
  <c r="AR160" i="4"/>
  <c r="AS160" i="4"/>
  <c r="AV160" i="4"/>
  <c r="AW160" i="4"/>
  <c r="AX160" i="4"/>
  <c r="AY160" i="4"/>
  <c r="AZ160" i="4"/>
  <c r="BC160" i="4"/>
  <c r="BD160" i="4"/>
  <c r="BE160" i="4"/>
  <c r="BF160" i="4"/>
  <c r="BG160" i="4"/>
  <c r="BJ160" i="4"/>
  <c r="BK160" i="4"/>
  <c r="BL160" i="4"/>
  <c r="BM160" i="4"/>
  <c r="BN160" i="4"/>
  <c r="BQ160" i="4"/>
  <c r="BR160" i="4"/>
  <c r="BS160" i="4"/>
  <c r="BT160" i="4"/>
  <c r="BU160" i="4"/>
  <c r="BX160" i="4"/>
  <c r="BY160" i="4"/>
  <c r="BZ160" i="4"/>
  <c r="CA160" i="4"/>
  <c r="CB160" i="4"/>
  <c r="F161" i="4"/>
  <c r="G161" i="4"/>
  <c r="H161" i="4"/>
  <c r="I161" i="4"/>
  <c r="J161" i="4"/>
  <c r="M161" i="4"/>
  <c r="N161" i="4"/>
  <c r="O161" i="4"/>
  <c r="P161" i="4"/>
  <c r="Q161" i="4"/>
  <c r="T161" i="4"/>
  <c r="U161" i="4"/>
  <c r="V161" i="4"/>
  <c r="W161" i="4"/>
  <c r="X161" i="4"/>
  <c r="AA161" i="4"/>
  <c r="AB161" i="4"/>
  <c r="AC161" i="4"/>
  <c r="AD161" i="4"/>
  <c r="AE161" i="4"/>
  <c r="AH161" i="4"/>
  <c r="AI161" i="4"/>
  <c r="AJ161" i="4"/>
  <c r="AK161" i="4"/>
  <c r="AL161" i="4"/>
  <c r="AO161" i="4"/>
  <c r="AP161" i="4"/>
  <c r="AQ161" i="4"/>
  <c r="AR161" i="4"/>
  <c r="AS161" i="4"/>
  <c r="AV161" i="4"/>
  <c r="AW161" i="4"/>
  <c r="AX161" i="4"/>
  <c r="AY161" i="4"/>
  <c r="AZ161" i="4"/>
  <c r="BC161" i="4"/>
  <c r="BD161" i="4"/>
  <c r="BE161" i="4"/>
  <c r="BF161" i="4"/>
  <c r="BG161" i="4"/>
  <c r="BJ161" i="4"/>
  <c r="BK161" i="4"/>
  <c r="BL161" i="4"/>
  <c r="BM161" i="4"/>
  <c r="BN161" i="4"/>
  <c r="BQ161" i="4"/>
  <c r="BR161" i="4"/>
  <c r="BS161" i="4"/>
  <c r="BT161" i="4"/>
  <c r="BU161" i="4"/>
  <c r="BX161" i="4"/>
  <c r="BY161" i="4"/>
  <c r="BZ161" i="4"/>
  <c r="CA161" i="4"/>
  <c r="CB161" i="4"/>
  <c r="F162" i="4"/>
  <c r="G162" i="4"/>
  <c r="H162" i="4"/>
  <c r="I162" i="4"/>
  <c r="J162" i="4"/>
  <c r="M162" i="4"/>
  <c r="N162" i="4"/>
  <c r="O162" i="4"/>
  <c r="P162" i="4"/>
  <c r="Q162" i="4"/>
  <c r="T162" i="4"/>
  <c r="U162" i="4"/>
  <c r="V162" i="4"/>
  <c r="W162" i="4"/>
  <c r="X162" i="4"/>
  <c r="AA162" i="4"/>
  <c r="AB162" i="4"/>
  <c r="AC162" i="4"/>
  <c r="AD162" i="4"/>
  <c r="AE162" i="4"/>
  <c r="AH162" i="4"/>
  <c r="AI162" i="4"/>
  <c r="AJ162" i="4"/>
  <c r="AK162" i="4"/>
  <c r="AL162" i="4"/>
  <c r="AO162" i="4"/>
  <c r="AP162" i="4"/>
  <c r="AQ162" i="4"/>
  <c r="AR162" i="4"/>
  <c r="AS162" i="4"/>
  <c r="AV162" i="4"/>
  <c r="AW162" i="4"/>
  <c r="AX162" i="4"/>
  <c r="AY162" i="4"/>
  <c r="AZ162" i="4"/>
  <c r="BC162" i="4"/>
  <c r="BD162" i="4"/>
  <c r="BE162" i="4"/>
  <c r="BF162" i="4"/>
  <c r="BG162" i="4"/>
  <c r="BJ162" i="4"/>
  <c r="BK162" i="4"/>
  <c r="BL162" i="4"/>
  <c r="BM162" i="4"/>
  <c r="BN162" i="4"/>
  <c r="BQ162" i="4"/>
  <c r="BR162" i="4"/>
  <c r="BS162" i="4"/>
  <c r="BT162" i="4"/>
  <c r="BU162" i="4"/>
  <c r="BX162" i="4"/>
  <c r="BY162" i="4"/>
  <c r="BZ162" i="4"/>
  <c r="CA162" i="4"/>
  <c r="CB162" i="4"/>
  <c r="F163" i="4"/>
  <c r="G163" i="4"/>
  <c r="H163" i="4"/>
  <c r="I163" i="4"/>
  <c r="J163" i="4"/>
  <c r="M163" i="4"/>
  <c r="N163" i="4"/>
  <c r="O163" i="4"/>
  <c r="P163" i="4"/>
  <c r="Q163" i="4"/>
  <c r="T163" i="4"/>
  <c r="U163" i="4"/>
  <c r="V163" i="4"/>
  <c r="W163" i="4"/>
  <c r="X163" i="4"/>
  <c r="AA163" i="4"/>
  <c r="AB163" i="4"/>
  <c r="AC163" i="4"/>
  <c r="AD163" i="4"/>
  <c r="AE163" i="4"/>
  <c r="AH163" i="4"/>
  <c r="AI163" i="4"/>
  <c r="AJ163" i="4"/>
  <c r="AK163" i="4"/>
  <c r="AL163" i="4"/>
  <c r="AO163" i="4"/>
  <c r="AP163" i="4"/>
  <c r="AQ163" i="4"/>
  <c r="AR163" i="4"/>
  <c r="AS163" i="4"/>
  <c r="AV163" i="4"/>
  <c r="AW163" i="4"/>
  <c r="AX163" i="4"/>
  <c r="AY163" i="4"/>
  <c r="AZ163" i="4"/>
  <c r="BC163" i="4"/>
  <c r="BD163" i="4"/>
  <c r="BE163" i="4"/>
  <c r="BF163" i="4"/>
  <c r="BG163" i="4"/>
  <c r="BJ163" i="4"/>
  <c r="BK163" i="4"/>
  <c r="BL163" i="4"/>
  <c r="BM163" i="4"/>
  <c r="BN163" i="4"/>
  <c r="BQ163" i="4"/>
  <c r="BR163" i="4"/>
  <c r="BS163" i="4"/>
  <c r="BT163" i="4"/>
  <c r="BU163" i="4"/>
  <c r="BX163" i="4"/>
  <c r="BY163" i="4"/>
  <c r="BZ163" i="4"/>
  <c r="CA163" i="4"/>
  <c r="CB163" i="4"/>
  <c r="F164" i="4"/>
  <c r="G164" i="4"/>
  <c r="H164" i="4"/>
  <c r="I164" i="4"/>
  <c r="J164" i="4"/>
  <c r="M164" i="4"/>
  <c r="N164" i="4"/>
  <c r="O164" i="4"/>
  <c r="P164" i="4"/>
  <c r="Q164" i="4"/>
  <c r="T164" i="4"/>
  <c r="U164" i="4"/>
  <c r="V164" i="4"/>
  <c r="W164" i="4"/>
  <c r="X164" i="4"/>
  <c r="AA164" i="4"/>
  <c r="AB164" i="4"/>
  <c r="AC164" i="4"/>
  <c r="AD164" i="4"/>
  <c r="AE164" i="4"/>
  <c r="AH164" i="4"/>
  <c r="AI164" i="4"/>
  <c r="AJ164" i="4"/>
  <c r="AK164" i="4"/>
  <c r="AL164" i="4"/>
  <c r="AO164" i="4"/>
  <c r="AP164" i="4"/>
  <c r="AQ164" i="4"/>
  <c r="AR164" i="4"/>
  <c r="AS164" i="4"/>
  <c r="AV164" i="4"/>
  <c r="AW164" i="4"/>
  <c r="AX164" i="4"/>
  <c r="AY164" i="4"/>
  <c r="AZ164" i="4"/>
  <c r="BC164" i="4"/>
  <c r="BD164" i="4"/>
  <c r="BE164" i="4"/>
  <c r="BF164" i="4"/>
  <c r="BG164" i="4"/>
  <c r="BJ164" i="4"/>
  <c r="BK164" i="4"/>
  <c r="BL164" i="4"/>
  <c r="BM164" i="4"/>
  <c r="BN164" i="4"/>
  <c r="BQ164" i="4"/>
  <c r="BR164" i="4"/>
  <c r="BS164" i="4"/>
  <c r="BT164" i="4"/>
  <c r="BU164" i="4"/>
  <c r="BX164" i="4"/>
  <c r="BY164" i="4"/>
  <c r="BZ164" i="4"/>
  <c r="CA164" i="4"/>
  <c r="CB164" i="4"/>
  <c r="F165" i="4"/>
  <c r="G165" i="4"/>
  <c r="H165" i="4"/>
  <c r="I165" i="4"/>
  <c r="J165" i="4"/>
  <c r="M165" i="4"/>
  <c r="N165" i="4"/>
  <c r="O165" i="4"/>
  <c r="P165" i="4"/>
  <c r="Q165" i="4"/>
  <c r="T165" i="4"/>
  <c r="U165" i="4"/>
  <c r="V165" i="4"/>
  <c r="W165" i="4"/>
  <c r="X165" i="4"/>
  <c r="AA165" i="4"/>
  <c r="AB165" i="4"/>
  <c r="AC165" i="4"/>
  <c r="AD165" i="4"/>
  <c r="AE165" i="4"/>
  <c r="AH165" i="4"/>
  <c r="AI165" i="4"/>
  <c r="AJ165" i="4"/>
  <c r="AK165" i="4"/>
  <c r="AL165" i="4"/>
  <c r="AO165" i="4"/>
  <c r="AP165" i="4"/>
  <c r="AQ165" i="4"/>
  <c r="AR165" i="4"/>
  <c r="AS165" i="4"/>
  <c r="AV165" i="4"/>
  <c r="AW165" i="4"/>
  <c r="AX165" i="4"/>
  <c r="AY165" i="4"/>
  <c r="AZ165" i="4"/>
  <c r="BC165" i="4"/>
  <c r="BD165" i="4"/>
  <c r="BE165" i="4"/>
  <c r="BF165" i="4"/>
  <c r="BG165" i="4"/>
  <c r="BJ165" i="4"/>
  <c r="BK165" i="4"/>
  <c r="BL165" i="4"/>
  <c r="BM165" i="4"/>
  <c r="BN165" i="4"/>
  <c r="BQ165" i="4"/>
  <c r="BR165" i="4"/>
  <c r="BS165" i="4"/>
  <c r="BT165" i="4"/>
  <c r="BU165" i="4"/>
  <c r="BX165" i="4"/>
  <c r="BY165" i="4"/>
  <c r="BZ165" i="4"/>
  <c r="CA165" i="4"/>
  <c r="CB165" i="4"/>
  <c r="F166" i="4"/>
  <c r="G166" i="4"/>
  <c r="H166" i="4"/>
  <c r="I166" i="4"/>
  <c r="J166" i="4"/>
  <c r="M166" i="4"/>
  <c r="N166" i="4"/>
  <c r="O166" i="4"/>
  <c r="P166" i="4"/>
  <c r="Q166" i="4"/>
  <c r="T166" i="4"/>
  <c r="U166" i="4"/>
  <c r="V166" i="4"/>
  <c r="W166" i="4"/>
  <c r="X166" i="4"/>
  <c r="AA166" i="4"/>
  <c r="AB166" i="4"/>
  <c r="AC166" i="4"/>
  <c r="AD166" i="4"/>
  <c r="AE166" i="4"/>
  <c r="AH166" i="4"/>
  <c r="AI166" i="4"/>
  <c r="AJ166" i="4"/>
  <c r="AK166" i="4"/>
  <c r="AL166" i="4"/>
  <c r="AO166" i="4"/>
  <c r="AP166" i="4"/>
  <c r="AQ166" i="4"/>
  <c r="AR166" i="4"/>
  <c r="AS166" i="4"/>
  <c r="AV166" i="4"/>
  <c r="AW166" i="4"/>
  <c r="AX166" i="4"/>
  <c r="AY166" i="4"/>
  <c r="AZ166" i="4"/>
  <c r="BC166" i="4"/>
  <c r="BD166" i="4"/>
  <c r="BE166" i="4"/>
  <c r="BF166" i="4"/>
  <c r="BG166" i="4"/>
  <c r="BJ166" i="4"/>
  <c r="BK166" i="4"/>
  <c r="BL166" i="4"/>
  <c r="BM166" i="4"/>
  <c r="BN166" i="4"/>
  <c r="BQ166" i="4"/>
  <c r="BR166" i="4"/>
  <c r="BS166" i="4"/>
  <c r="BT166" i="4"/>
  <c r="BU166" i="4"/>
  <c r="BX166" i="4"/>
  <c r="BY166" i="4"/>
  <c r="BZ166" i="4"/>
  <c r="CA166" i="4"/>
  <c r="CB166" i="4"/>
  <c r="F167" i="4"/>
  <c r="G167" i="4"/>
  <c r="H167" i="4"/>
  <c r="I167" i="4"/>
  <c r="J167" i="4"/>
  <c r="M167" i="4"/>
  <c r="N167" i="4"/>
  <c r="O167" i="4"/>
  <c r="P167" i="4"/>
  <c r="Q167" i="4"/>
  <c r="T167" i="4"/>
  <c r="U167" i="4"/>
  <c r="V167" i="4"/>
  <c r="W167" i="4"/>
  <c r="X167" i="4"/>
  <c r="AA167" i="4"/>
  <c r="AB167" i="4"/>
  <c r="AC167" i="4"/>
  <c r="AD167" i="4"/>
  <c r="AE167" i="4"/>
  <c r="AH167" i="4"/>
  <c r="AI167" i="4"/>
  <c r="AJ167" i="4"/>
  <c r="AK167" i="4"/>
  <c r="AL167" i="4"/>
  <c r="AO167" i="4"/>
  <c r="AP167" i="4"/>
  <c r="AQ167" i="4"/>
  <c r="AR167" i="4"/>
  <c r="AS167" i="4"/>
  <c r="AV167" i="4"/>
  <c r="AW167" i="4"/>
  <c r="AX167" i="4"/>
  <c r="AY167" i="4"/>
  <c r="AZ167" i="4"/>
  <c r="BC167" i="4"/>
  <c r="BD167" i="4"/>
  <c r="BE167" i="4"/>
  <c r="BF167" i="4"/>
  <c r="BG167" i="4"/>
  <c r="BJ167" i="4"/>
  <c r="BK167" i="4"/>
  <c r="BL167" i="4"/>
  <c r="BM167" i="4"/>
  <c r="BN167" i="4"/>
  <c r="BQ167" i="4"/>
  <c r="BR167" i="4"/>
  <c r="BS167" i="4"/>
  <c r="BT167" i="4"/>
  <c r="BU167" i="4"/>
  <c r="BX167" i="4"/>
  <c r="BY167" i="4"/>
  <c r="BZ167" i="4"/>
  <c r="CA167" i="4"/>
  <c r="CB167" i="4"/>
  <c r="F168" i="4"/>
  <c r="G168" i="4"/>
  <c r="H168" i="4"/>
  <c r="I168" i="4"/>
  <c r="J168" i="4"/>
  <c r="M168" i="4"/>
  <c r="N168" i="4"/>
  <c r="O168" i="4"/>
  <c r="P168" i="4"/>
  <c r="Q168" i="4"/>
  <c r="T168" i="4"/>
  <c r="U168" i="4"/>
  <c r="V168" i="4"/>
  <c r="W168" i="4"/>
  <c r="X168" i="4"/>
  <c r="AA168" i="4"/>
  <c r="AB168" i="4"/>
  <c r="AC168" i="4"/>
  <c r="AD168" i="4"/>
  <c r="AE168" i="4"/>
  <c r="AH168" i="4"/>
  <c r="AI168" i="4"/>
  <c r="AJ168" i="4"/>
  <c r="AK168" i="4"/>
  <c r="AL168" i="4"/>
  <c r="AO168" i="4"/>
  <c r="AP168" i="4"/>
  <c r="AQ168" i="4"/>
  <c r="AR168" i="4"/>
  <c r="AS168" i="4"/>
  <c r="AV168" i="4"/>
  <c r="AW168" i="4"/>
  <c r="AX168" i="4"/>
  <c r="AY168" i="4"/>
  <c r="AZ168" i="4"/>
  <c r="BC168" i="4"/>
  <c r="BD168" i="4"/>
  <c r="BE168" i="4"/>
  <c r="BF168" i="4"/>
  <c r="BG168" i="4"/>
  <c r="BJ168" i="4"/>
  <c r="BK168" i="4"/>
  <c r="BL168" i="4"/>
  <c r="BM168" i="4"/>
  <c r="BN168" i="4"/>
  <c r="BQ168" i="4"/>
  <c r="BR168" i="4"/>
  <c r="BS168" i="4"/>
  <c r="BT168" i="4"/>
  <c r="BU168" i="4"/>
  <c r="BX168" i="4"/>
  <c r="BY168" i="4"/>
  <c r="BZ168" i="4"/>
  <c r="CA168" i="4"/>
  <c r="CB168" i="4"/>
  <c r="F169" i="4"/>
  <c r="G169" i="4"/>
  <c r="H169" i="4"/>
  <c r="I169" i="4"/>
  <c r="J169" i="4"/>
  <c r="M169" i="4"/>
  <c r="N169" i="4"/>
  <c r="O169" i="4"/>
  <c r="P169" i="4"/>
  <c r="Q169" i="4"/>
  <c r="T169" i="4"/>
  <c r="U169" i="4"/>
  <c r="V169" i="4"/>
  <c r="W169" i="4"/>
  <c r="X169" i="4"/>
  <c r="AA169" i="4"/>
  <c r="AB169" i="4"/>
  <c r="AC169" i="4"/>
  <c r="AD169" i="4"/>
  <c r="AE169" i="4"/>
  <c r="AH169" i="4"/>
  <c r="AI169" i="4"/>
  <c r="AJ169" i="4"/>
  <c r="AK169" i="4"/>
  <c r="AL169" i="4"/>
  <c r="AO169" i="4"/>
  <c r="AP169" i="4"/>
  <c r="AQ169" i="4"/>
  <c r="AR169" i="4"/>
  <c r="AS169" i="4"/>
  <c r="AV169" i="4"/>
  <c r="AW169" i="4"/>
  <c r="AX169" i="4"/>
  <c r="AY169" i="4"/>
  <c r="AZ169" i="4"/>
  <c r="BC169" i="4"/>
  <c r="BD169" i="4"/>
  <c r="BE169" i="4"/>
  <c r="BF169" i="4"/>
  <c r="BG169" i="4"/>
  <c r="BJ169" i="4"/>
  <c r="BK169" i="4"/>
  <c r="BL169" i="4"/>
  <c r="BM169" i="4"/>
  <c r="BN169" i="4"/>
  <c r="BQ169" i="4"/>
  <c r="BR169" i="4"/>
  <c r="BS169" i="4"/>
  <c r="BT169" i="4"/>
  <c r="BU169" i="4"/>
  <c r="BX169" i="4"/>
  <c r="BY169" i="4"/>
  <c r="BZ169" i="4"/>
  <c r="CA169" i="4"/>
  <c r="CB169" i="4"/>
  <c r="F170" i="4"/>
  <c r="G170" i="4"/>
  <c r="H170" i="4"/>
  <c r="I170" i="4"/>
  <c r="J170" i="4"/>
  <c r="M170" i="4"/>
  <c r="N170" i="4"/>
  <c r="O170" i="4"/>
  <c r="P170" i="4"/>
  <c r="Q170" i="4"/>
  <c r="T170" i="4"/>
  <c r="U170" i="4"/>
  <c r="V170" i="4"/>
  <c r="W170" i="4"/>
  <c r="X170" i="4"/>
  <c r="AA170" i="4"/>
  <c r="AB170" i="4"/>
  <c r="AC170" i="4"/>
  <c r="AD170" i="4"/>
  <c r="AE170" i="4"/>
  <c r="AH170" i="4"/>
  <c r="AI170" i="4"/>
  <c r="AJ170" i="4"/>
  <c r="AK170" i="4"/>
  <c r="AL170" i="4"/>
  <c r="AO170" i="4"/>
  <c r="AP170" i="4"/>
  <c r="AQ170" i="4"/>
  <c r="AR170" i="4"/>
  <c r="AS170" i="4"/>
  <c r="AV170" i="4"/>
  <c r="AW170" i="4"/>
  <c r="AX170" i="4"/>
  <c r="AY170" i="4"/>
  <c r="AZ170" i="4"/>
  <c r="BC170" i="4"/>
  <c r="BD170" i="4"/>
  <c r="BE170" i="4"/>
  <c r="BF170" i="4"/>
  <c r="BG170" i="4"/>
  <c r="BJ170" i="4"/>
  <c r="BK170" i="4"/>
  <c r="BL170" i="4"/>
  <c r="BM170" i="4"/>
  <c r="BN170" i="4"/>
  <c r="BQ170" i="4"/>
  <c r="BR170" i="4"/>
  <c r="BS170" i="4"/>
  <c r="BT170" i="4"/>
  <c r="BU170" i="4"/>
  <c r="BX170" i="4"/>
  <c r="BY170" i="4"/>
  <c r="BZ170" i="4"/>
  <c r="CA170" i="4"/>
  <c r="CB170" i="4"/>
  <c r="F171" i="4"/>
  <c r="G171" i="4"/>
  <c r="H171" i="4"/>
  <c r="I171" i="4"/>
  <c r="J171" i="4"/>
  <c r="M171" i="4"/>
  <c r="N171" i="4"/>
  <c r="O171" i="4"/>
  <c r="P171" i="4"/>
  <c r="Q171" i="4"/>
  <c r="T171" i="4"/>
  <c r="U171" i="4"/>
  <c r="V171" i="4"/>
  <c r="W171" i="4"/>
  <c r="X171" i="4"/>
  <c r="AA171" i="4"/>
  <c r="AB171" i="4"/>
  <c r="AC171" i="4"/>
  <c r="AD171" i="4"/>
  <c r="AE171" i="4"/>
  <c r="AH171" i="4"/>
  <c r="AI171" i="4"/>
  <c r="AJ171" i="4"/>
  <c r="AK171" i="4"/>
  <c r="AL171" i="4"/>
  <c r="AO171" i="4"/>
  <c r="AP171" i="4"/>
  <c r="AQ171" i="4"/>
  <c r="AR171" i="4"/>
  <c r="AS171" i="4"/>
  <c r="AV171" i="4"/>
  <c r="AW171" i="4"/>
  <c r="AX171" i="4"/>
  <c r="AY171" i="4"/>
  <c r="AZ171" i="4"/>
  <c r="BC171" i="4"/>
  <c r="BD171" i="4"/>
  <c r="BE171" i="4"/>
  <c r="BF171" i="4"/>
  <c r="BG171" i="4"/>
  <c r="BJ171" i="4"/>
  <c r="BK171" i="4"/>
  <c r="BL171" i="4"/>
  <c r="BM171" i="4"/>
  <c r="BN171" i="4"/>
  <c r="BQ171" i="4"/>
  <c r="BR171" i="4"/>
  <c r="BS171" i="4"/>
  <c r="BT171" i="4"/>
  <c r="BU171" i="4"/>
  <c r="BX171" i="4"/>
  <c r="BY171" i="4"/>
  <c r="BZ171" i="4"/>
  <c r="CA171" i="4"/>
  <c r="CB171" i="4"/>
  <c r="F172" i="4"/>
  <c r="G172" i="4"/>
  <c r="H172" i="4"/>
  <c r="I172" i="4"/>
  <c r="J172" i="4"/>
  <c r="M172" i="4"/>
  <c r="N172" i="4"/>
  <c r="O172" i="4"/>
  <c r="P172" i="4"/>
  <c r="Q172" i="4"/>
  <c r="T172" i="4"/>
  <c r="U172" i="4"/>
  <c r="V172" i="4"/>
  <c r="W172" i="4"/>
  <c r="X172" i="4"/>
  <c r="AA172" i="4"/>
  <c r="AB172" i="4"/>
  <c r="AC172" i="4"/>
  <c r="AD172" i="4"/>
  <c r="AE172" i="4"/>
  <c r="AH172" i="4"/>
  <c r="AI172" i="4"/>
  <c r="AJ172" i="4"/>
  <c r="AK172" i="4"/>
  <c r="AL172" i="4"/>
  <c r="AO172" i="4"/>
  <c r="AP172" i="4"/>
  <c r="AQ172" i="4"/>
  <c r="AR172" i="4"/>
  <c r="AS172" i="4"/>
  <c r="AV172" i="4"/>
  <c r="AW172" i="4"/>
  <c r="AX172" i="4"/>
  <c r="AY172" i="4"/>
  <c r="AZ172" i="4"/>
  <c r="BC172" i="4"/>
  <c r="BD172" i="4"/>
  <c r="BE172" i="4"/>
  <c r="BF172" i="4"/>
  <c r="BG172" i="4"/>
  <c r="BJ172" i="4"/>
  <c r="BK172" i="4"/>
  <c r="BL172" i="4"/>
  <c r="BM172" i="4"/>
  <c r="BN172" i="4"/>
  <c r="BQ172" i="4"/>
  <c r="BR172" i="4"/>
  <c r="BS172" i="4"/>
  <c r="BT172" i="4"/>
  <c r="BU172" i="4"/>
  <c r="BX172" i="4"/>
  <c r="BY172" i="4"/>
  <c r="BZ172" i="4"/>
  <c r="CA172" i="4"/>
  <c r="CB172" i="4"/>
  <c r="F173" i="4"/>
  <c r="G173" i="4"/>
  <c r="H173" i="4"/>
  <c r="I173" i="4"/>
  <c r="J173" i="4"/>
  <c r="M173" i="4"/>
  <c r="N173" i="4"/>
  <c r="O173" i="4"/>
  <c r="P173" i="4"/>
  <c r="Q173" i="4"/>
  <c r="T173" i="4"/>
  <c r="U173" i="4"/>
  <c r="V173" i="4"/>
  <c r="W173" i="4"/>
  <c r="X173" i="4"/>
  <c r="AA173" i="4"/>
  <c r="AB173" i="4"/>
  <c r="AC173" i="4"/>
  <c r="AD173" i="4"/>
  <c r="AE173" i="4"/>
  <c r="AH173" i="4"/>
  <c r="AI173" i="4"/>
  <c r="AJ173" i="4"/>
  <c r="AK173" i="4"/>
  <c r="AL173" i="4"/>
  <c r="AO173" i="4"/>
  <c r="AP173" i="4"/>
  <c r="AQ173" i="4"/>
  <c r="AR173" i="4"/>
  <c r="AS173" i="4"/>
  <c r="AV173" i="4"/>
  <c r="AW173" i="4"/>
  <c r="AX173" i="4"/>
  <c r="AY173" i="4"/>
  <c r="AZ173" i="4"/>
  <c r="BC173" i="4"/>
  <c r="BD173" i="4"/>
  <c r="BE173" i="4"/>
  <c r="BF173" i="4"/>
  <c r="BG173" i="4"/>
  <c r="BJ173" i="4"/>
  <c r="BK173" i="4"/>
  <c r="BL173" i="4"/>
  <c r="BM173" i="4"/>
  <c r="BN173" i="4"/>
  <c r="BQ173" i="4"/>
  <c r="BR173" i="4"/>
  <c r="BS173" i="4"/>
  <c r="BT173" i="4"/>
  <c r="BU173" i="4"/>
  <c r="BX173" i="4"/>
  <c r="BY173" i="4"/>
  <c r="BZ173" i="4"/>
  <c r="CA173" i="4"/>
  <c r="CB173" i="4"/>
  <c r="F174" i="4"/>
  <c r="G174" i="4"/>
  <c r="H174" i="4"/>
  <c r="I174" i="4"/>
  <c r="J174" i="4"/>
  <c r="M174" i="4"/>
  <c r="N174" i="4"/>
  <c r="O174" i="4"/>
  <c r="P174" i="4"/>
  <c r="Q174" i="4"/>
  <c r="T174" i="4"/>
  <c r="U174" i="4"/>
  <c r="V174" i="4"/>
  <c r="W174" i="4"/>
  <c r="X174" i="4"/>
  <c r="AA174" i="4"/>
  <c r="AB174" i="4"/>
  <c r="AC174" i="4"/>
  <c r="AD174" i="4"/>
  <c r="AE174" i="4"/>
  <c r="AH174" i="4"/>
  <c r="AI174" i="4"/>
  <c r="AJ174" i="4"/>
  <c r="AK174" i="4"/>
  <c r="AL174" i="4"/>
  <c r="AO174" i="4"/>
  <c r="AP174" i="4"/>
  <c r="AQ174" i="4"/>
  <c r="AR174" i="4"/>
  <c r="AS174" i="4"/>
  <c r="AV174" i="4"/>
  <c r="AW174" i="4"/>
  <c r="AX174" i="4"/>
  <c r="AY174" i="4"/>
  <c r="AZ174" i="4"/>
  <c r="BC174" i="4"/>
  <c r="BD174" i="4"/>
  <c r="BE174" i="4"/>
  <c r="BF174" i="4"/>
  <c r="BG174" i="4"/>
  <c r="BJ174" i="4"/>
  <c r="BK174" i="4"/>
  <c r="BL174" i="4"/>
  <c r="BM174" i="4"/>
  <c r="BN174" i="4"/>
  <c r="BQ174" i="4"/>
  <c r="BR174" i="4"/>
  <c r="BS174" i="4"/>
  <c r="BT174" i="4"/>
  <c r="BU174" i="4"/>
  <c r="BX174" i="4"/>
  <c r="BY174" i="4"/>
  <c r="BZ174" i="4"/>
  <c r="CA174" i="4"/>
  <c r="CB174" i="4"/>
  <c r="F175" i="4"/>
  <c r="G175" i="4"/>
  <c r="H175" i="4"/>
  <c r="I175" i="4"/>
  <c r="J175" i="4"/>
  <c r="M175" i="4"/>
  <c r="N175" i="4"/>
  <c r="O175" i="4"/>
  <c r="P175" i="4"/>
  <c r="Q175" i="4"/>
  <c r="T175" i="4"/>
  <c r="U175" i="4"/>
  <c r="V175" i="4"/>
  <c r="W175" i="4"/>
  <c r="X175" i="4"/>
  <c r="AA175" i="4"/>
  <c r="AB175" i="4"/>
  <c r="AC175" i="4"/>
  <c r="AD175" i="4"/>
  <c r="AE175" i="4"/>
  <c r="AH175" i="4"/>
  <c r="AI175" i="4"/>
  <c r="AJ175" i="4"/>
  <c r="AK175" i="4"/>
  <c r="AL175" i="4"/>
  <c r="AO175" i="4"/>
  <c r="AP175" i="4"/>
  <c r="AQ175" i="4"/>
  <c r="AR175" i="4"/>
  <c r="AS175" i="4"/>
  <c r="AV175" i="4"/>
  <c r="AW175" i="4"/>
  <c r="AX175" i="4"/>
  <c r="AY175" i="4"/>
  <c r="AZ175" i="4"/>
  <c r="BC175" i="4"/>
  <c r="BD175" i="4"/>
  <c r="BE175" i="4"/>
  <c r="BF175" i="4"/>
  <c r="BG175" i="4"/>
  <c r="BJ175" i="4"/>
  <c r="BK175" i="4"/>
  <c r="BL175" i="4"/>
  <c r="BM175" i="4"/>
  <c r="BN175" i="4"/>
  <c r="BQ175" i="4"/>
  <c r="BR175" i="4"/>
  <c r="BS175" i="4"/>
  <c r="BT175" i="4"/>
  <c r="BU175" i="4"/>
  <c r="BX175" i="4"/>
  <c r="BY175" i="4"/>
  <c r="BZ175" i="4"/>
  <c r="CA175" i="4"/>
  <c r="CB175" i="4"/>
  <c r="F176" i="4"/>
  <c r="G176" i="4"/>
  <c r="H176" i="4"/>
  <c r="I176" i="4"/>
  <c r="J176" i="4"/>
  <c r="M176" i="4"/>
  <c r="N176" i="4"/>
  <c r="O176" i="4"/>
  <c r="P176" i="4"/>
  <c r="Q176" i="4"/>
  <c r="T176" i="4"/>
  <c r="U176" i="4"/>
  <c r="V176" i="4"/>
  <c r="W176" i="4"/>
  <c r="X176" i="4"/>
  <c r="AA176" i="4"/>
  <c r="AB176" i="4"/>
  <c r="AC176" i="4"/>
  <c r="AD176" i="4"/>
  <c r="AE176" i="4"/>
  <c r="AH176" i="4"/>
  <c r="AI176" i="4"/>
  <c r="AJ176" i="4"/>
  <c r="AK176" i="4"/>
  <c r="AL176" i="4"/>
  <c r="AO176" i="4"/>
  <c r="AP176" i="4"/>
  <c r="AQ176" i="4"/>
  <c r="AR176" i="4"/>
  <c r="AS176" i="4"/>
  <c r="AV176" i="4"/>
  <c r="AW176" i="4"/>
  <c r="AX176" i="4"/>
  <c r="AY176" i="4"/>
  <c r="AZ176" i="4"/>
  <c r="BC176" i="4"/>
  <c r="BD176" i="4"/>
  <c r="BE176" i="4"/>
  <c r="BF176" i="4"/>
  <c r="BG176" i="4"/>
  <c r="BJ176" i="4"/>
  <c r="BK176" i="4"/>
  <c r="BL176" i="4"/>
  <c r="BM176" i="4"/>
  <c r="BN176" i="4"/>
  <c r="BQ176" i="4"/>
  <c r="BR176" i="4"/>
  <c r="BS176" i="4"/>
  <c r="BT176" i="4"/>
  <c r="BU176" i="4"/>
  <c r="BX176" i="4"/>
  <c r="BY176" i="4"/>
  <c r="BZ176" i="4"/>
  <c r="CA176" i="4"/>
  <c r="CB176" i="4"/>
  <c r="CB136" i="4"/>
  <c r="CA136" i="4"/>
  <c r="BZ136" i="4"/>
  <c r="BY136" i="4"/>
  <c r="BX136" i="4"/>
  <c r="BU136" i="4"/>
  <c r="BT136" i="4"/>
  <c r="BS136" i="4"/>
  <c r="BR136" i="4"/>
  <c r="BQ136" i="4"/>
  <c r="BN136" i="4"/>
  <c r="BM136" i="4"/>
  <c r="BL136" i="4"/>
  <c r="BK136" i="4"/>
  <c r="BJ136" i="4"/>
  <c r="BG136" i="4"/>
  <c r="BF136" i="4"/>
  <c r="BE136" i="4"/>
  <c r="BD136" i="4"/>
  <c r="BC136" i="4"/>
  <c r="AZ136" i="4"/>
  <c r="AY136" i="4"/>
  <c r="AX136" i="4"/>
  <c r="AW136" i="4"/>
  <c r="AV136" i="4"/>
  <c r="AS136" i="4"/>
  <c r="AR136" i="4"/>
  <c r="AQ136" i="4"/>
  <c r="AP136" i="4"/>
  <c r="AO136" i="4"/>
  <c r="AL136" i="4"/>
  <c r="AK136" i="4"/>
  <c r="AJ136" i="4"/>
  <c r="AI136" i="4"/>
  <c r="AH136" i="4"/>
  <c r="AE136" i="4"/>
  <c r="AD136" i="4"/>
  <c r="AC136" i="4"/>
  <c r="AB136" i="4"/>
  <c r="AA136" i="4"/>
  <c r="X136" i="4"/>
  <c r="W136" i="4"/>
  <c r="V136" i="4"/>
  <c r="U136" i="4"/>
  <c r="T136" i="4"/>
  <c r="Q136" i="4"/>
  <c r="P136" i="4"/>
  <c r="O136" i="4"/>
  <c r="N136" i="4"/>
  <c r="M136" i="4"/>
  <c r="J136" i="4"/>
  <c r="I136" i="4"/>
  <c r="H136" i="4"/>
  <c r="G136" i="4"/>
  <c r="F136" i="4"/>
  <c r="F120" i="4"/>
  <c r="G120" i="4"/>
  <c r="H120" i="4"/>
  <c r="I120" i="4"/>
  <c r="J120" i="4"/>
  <c r="M120" i="4"/>
  <c r="N120" i="4"/>
  <c r="O120" i="4"/>
  <c r="P120" i="4"/>
  <c r="Q120" i="4"/>
  <c r="T120" i="4"/>
  <c r="U120" i="4"/>
  <c r="V120" i="4"/>
  <c r="W120" i="4"/>
  <c r="X120" i="4"/>
  <c r="AA120" i="4"/>
  <c r="AB120" i="4"/>
  <c r="AC120" i="4"/>
  <c r="AD120" i="4"/>
  <c r="AE120" i="4"/>
  <c r="AH120" i="4"/>
  <c r="AI120" i="4"/>
  <c r="AJ120" i="4"/>
  <c r="AK120" i="4"/>
  <c r="AL120" i="4"/>
  <c r="AO120" i="4"/>
  <c r="AP120" i="4"/>
  <c r="AQ120" i="4"/>
  <c r="AR120" i="4"/>
  <c r="AS120" i="4"/>
  <c r="AV120" i="4"/>
  <c r="AW120" i="4"/>
  <c r="AX120" i="4"/>
  <c r="AY120" i="4"/>
  <c r="AZ120" i="4"/>
  <c r="BC120" i="4"/>
  <c r="BD120" i="4"/>
  <c r="BE120" i="4"/>
  <c r="BF120" i="4"/>
  <c r="BG120" i="4"/>
  <c r="BJ120" i="4"/>
  <c r="BK120" i="4"/>
  <c r="BL120" i="4"/>
  <c r="BM120" i="4"/>
  <c r="BN120" i="4"/>
  <c r="BQ120" i="4"/>
  <c r="BR120" i="4"/>
  <c r="BS120" i="4"/>
  <c r="BT120" i="4"/>
  <c r="BU120" i="4"/>
  <c r="BX120" i="4"/>
  <c r="BY120" i="4"/>
  <c r="BZ120" i="4"/>
  <c r="CA120" i="4"/>
  <c r="CB120" i="4"/>
  <c r="F121" i="4"/>
  <c r="G121" i="4"/>
  <c r="H121" i="4"/>
  <c r="I121" i="4"/>
  <c r="J121" i="4"/>
  <c r="M121" i="4"/>
  <c r="N121" i="4"/>
  <c r="O121" i="4"/>
  <c r="P121" i="4"/>
  <c r="Q121" i="4"/>
  <c r="T121" i="4"/>
  <c r="U121" i="4"/>
  <c r="V121" i="4"/>
  <c r="W121" i="4"/>
  <c r="X121" i="4"/>
  <c r="AA121" i="4"/>
  <c r="AB121" i="4"/>
  <c r="AC121" i="4"/>
  <c r="AD121" i="4"/>
  <c r="AE121" i="4"/>
  <c r="AH121" i="4"/>
  <c r="AI121" i="4"/>
  <c r="AJ121" i="4"/>
  <c r="AK121" i="4"/>
  <c r="AL121" i="4"/>
  <c r="AO121" i="4"/>
  <c r="AP121" i="4"/>
  <c r="AQ121" i="4"/>
  <c r="AR121" i="4"/>
  <c r="AS121" i="4"/>
  <c r="AV121" i="4"/>
  <c r="AW121" i="4"/>
  <c r="AX121" i="4"/>
  <c r="AY121" i="4"/>
  <c r="AZ121" i="4"/>
  <c r="BC121" i="4"/>
  <c r="BD121" i="4"/>
  <c r="BE121" i="4"/>
  <c r="BF121" i="4"/>
  <c r="BG121" i="4"/>
  <c r="BJ121" i="4"/>
  <c r="BK121" i="4"/>
  <c r="BL121" i="4"/>
  <c r="BM121" i="4"/>
  <c r="BN121" i="4"/>
  <c r="BQ121" i="4"/>
  <c r="BR121" i="4"/>
  <c r="BS121" i="4"/>
  <c r="BT121" i="4"/>
  <c r="BU121" i="4"/>
  <c r="BX121" i="4"/>
  <c r="BY121" i="4"/>
  <c r="BZ121" i="4"/>
  <c r="CA121" i="4"/>
  <c r="CB121" i="4"/>
  <c r="F122" i="4"/>
  <c r="G122" i="4"/>
  <c r="H122" i="4"/>
  <c r="I122" i="4"/>
  <c r="J122" i="4"/>
  <c r="M122" i="4"/>
  <c r="N122" i="4"/>
  <c r="O122" i="4"/>
  <c r="P122" i="4"/>
  <c r="Q122" i="4"/>
  <c r="T122" i="4"/>
  <c r="U122" i="4"/>
  <c r="V122" i="4"/>
  <c r="W122" i="4"/>
  <c r="X122" i="4"/>
  <c r="AA122" i="4"/>
  <c r="AB122" i="4"/>
  <c r="AC122" i="4"/>
  <c r="AD122" i="4"/>
  <c r="AE122" i="4"/>
  <c r="AH122" i="4"/>
  <c r="AI122" i="4"/>
  <c r="AJ122" i="4"/>
  <c r="AK122" i="4"/>
  <c r="AL122" i="4"/>
  <c r="AO122" i="4"/>
  <c r="AP122" i="4"/>
  <c r="AQ122" i="4"/>
  <c r="AR122" i="4"/>
  <c r="AS122" i="4"/>
  <c r="AV122" i="4"/>
  <c r="AW122" i="4"/>
  <c r="AX122" i="4"/>
  <c r="AY122" i="4"/>
  <c r="AZ122" i="4"/>
  <c r="BC122" i="4"/>
  <c r="BD122" i="4"/>
  <c r="BE122" i="4"/>
  <c r="BF122" i="4"/>
  <c r="BG122" i="4"/>
  <c r="BJ122" i="4"/>
  <c r="BK122" i="4"/>
  <c r="BL122" i="4"/>
  <c r="BM122" i="4"/>
  <c r="BN122" i="4"/>
  <c r="BQ122" i="4"/>
  <c r="BR122" i="4"/>
  <c r="BS122" i="4"/>
  <c r="BT122" i="4"/>
  <c r="BU122" i="4"/>
  <c r="BX122" i="4"/>
  <c r="BY122" i="4"/>
  <c r="BZ122" i="4"/>
  <c r="CA122" i="4"/>
  <c r="CB122" i="4"/>
  <c r="F123" i="4"/>
  <c r="G123" i="4"/>
  <c r="H123" i="4"/>
  <c r="I123" i="4"/>
  <c r="J123" i="4"/>
  <c r="M123" i="4"/>
  <c r="N123" i="4"/>
  <c r="O123" i="4"/>
  <c r="P123" i="4"/>
  <c r="Q123" i="4"/>
  <c r="T123" i="4"/>
  <c r="U123" i="4"/>
  <c r="V123" i="4"/>
  <c r="W123" i="4"/>
  <c r="X123" i="4"/>
  <c r="AA123" i="4"/>
  <c r="AB123" i="4"/>
  <c r="AC123" i="4"/>
  <c r="AD123" i="4"/>
  <c r="AE123" i="4"/>
  <c r="AH123" i="4"/>
  <c r="AI123" i="4"/>
  <c r="AJ123" i="4"/>
  <c r="AK123" i="4"/>
  <c r="AL123" i="4"/>
  <c r="AO123" i="4"/>
  <c r="AP123" i="4"/>
  <c r="AQ123" i="4"/>
  <c r="AR123" i="4"/>
  <c r="AS123" i="4"/>
  <c r="AV123" i="4"/>
  <c r="AW123" i="4"/>
  <c r="AX123" i="4"/>
  <c r="AY123" i="4"/>
  <c r="AZ123" i="4"/>
  <c r="BC123" i="4"/>
  <c r="BD123" i="4"/>
  <c r="BE123" i="4"/>
  <c r="BF123" i="4"/>
  <c r="BG123" i="4"/>
  <c r="BJ123" i="4"/>
  <c r="BK123" i="4"/>
  <c r="BL123" i="4"/>
  <c r="BM123" i="4"/>
  <c r="BN123" i="4"/>
  <c r="BQ123" i="4"/>
  <c r="BR123" i="4"/>
  <c r="BS123" i="4"/>
  <c r="BT123" i="4"/>
  <c r="BU123" i="4"/>
  <c r="BX123" i="4"/>
  <c r="BY123" i="4"/>
  <c r="BZ123" i="4"/>
  <c r="CA123" i="4"/>
  <c r="CB123" i="4"/>
  <c r="F124" i="4"/>
  <c r="G124" i="4"/>
  <c r="H124" i="4"/>
  <c r="I124" i="4"/>
  <c r="J124" i="4"/>
  <c r="M124" i="4"/>
  <c r="N124" i="4"/>
  <c r="O124" i="4"/>
  <c r="P124" i="4"/>
  <c r="Q124" i="4"/>
  <c r="T124" i="4"/>
  <c r="U124" i="4"/>
  <c r="V124" i="4"/>
  <c r="W124" i="4"/>
  <c r="X124" i="4"/>
  <c r="AA124" i="4"/>
  <c r="AB124" i="4"/>
  <c r="AC124" i="4"/>
  <c r="AD124" i="4"/>
  <c r="AE124" i="4"/>
  <c r="AH124" i="4"/>
  <c r="AI124" i="4"/>
  <c r="AJ124" i="4"/>
  <c r="AK124" i="4"/>
  <c r="AL124" i="4"/>
  <c r="AO124" i="4"/>
  <c r="AP124" i="4"/>
  <c r="AQ124" i="4"/>
  <c r="AR124" i="4"/>
  <c r="AS124" i="4"/>
  <c r="AV124" i="4"/>
  <c r="AW124" i="4"/>
  <c r="AX124" i="4"/>
  <c r="AY124" i="4"/>
  <c r="AZ124" i="4"/>
  <c r="BC124" i="4"/>
  <c r="BD124" i="4"/>
  <c r="BE124" i="4"/>
  <c r="BF124" i="4"/>
  <c r="BG124" i="4"/>
  <c r="BJ124" i="4"/>
  <c r="BK124" i="4"/>
  <c r="BL124" i="4"/>
  <c r="BM124" i="4"/>
  <c r="BN124" i="4"/>
  <c r="BQ124" i="4"/>
  <c r="BR124" i="4"/>
  <c r="BS124" i="4"/>
  <c r="BT124" i="4"/>
  <c r="BU124" i="4"/>
  <c r="BX124" i="4"/>
  <c r="BY124" i="4"/>
  <c r="BZ124" i="4"/>
  <c r="CA124" i="4"/>
  <c r="CB124" i="4"/>
  <c r="F125" i="4"/>
  <c r="G125" i="4"/>
  <c r="H125" i="4"/>
  <c r="I125" i="4"/>
  <c r="J125" i="4"/>
  <c r="M125" i="4"/>
  <c r="N125" i="4"/>
  <c r="O125" i="4"/>
  <c r="P125" i="4"/>
  <c r="Q125" i="4"/>
  <c r="T125" i="4"/>
  <c r="U125" i="4"/>
  <c r="V125" i="4"/>
  <c r="W125" i="4"/>
  <c r="X125" i="4"/>
  <c r="AA125" i="4"/>
  <c r="AB125" i="4"/>
  <c r="AC125" i="4"/>
  <c r="AD125" i="4"/>
  <c r="AE125" i="4"/>
  <c r="AH125" i="4"/>
  <c r="AI125" i="4"/>
  <c r="AJ125" i="4"/>
  <c r="AK125" i="4"/>
  <c r="AL125" i="4"/>
  <c r="AO125" i="4"/>
  <c r="AP125" i="4"/>
  <c r="AQ125" i="4"/>
  <c r="AR125" i="4"/>
  <c r="AS125" i="4"/>
  <c r="AV125" i="4"/>
  <c r="AW125" i="4"/>
  <c r="AX125" i="4"/>
  <c r="AY125" i="4"/>
  <c r="AZ125" i="4"/>
  <c r="BC125" i="4"/>
  <c r="BD125" i="4"/>
  <c r="BE125" i="4"/>
  <c r="BF125" i="4"/>
  <c r="BG125" i="4"/>
  <c r="BJ125" i="4"/>
  <c r="BK125" i="4"/>
  <c r="BL125" i="4"/>
  <c r="BM125" i="4"/>
  <c r="BN125" i="4"/>
  <c r="BQ125" i="4"/>
  <c r="BR125" i="4"/>
  <c r="BS125" i="4"/>
  <c r="BT125" i="4"/>
  <c r="BU125" i="4"/>
  <c r="BX125" i="4"/>
  <c r="BY125" i="4"/>
  <c r="BZ125" i="4"/>
  <c r="CA125" i="4"/>
  <c r="CB125" i="4"/>
  <c r="F126" i="4"/>
  <c r="G126" i="4"/>
  <c r="H126" i="4"/>
  <c r="I126" i="4"/>
  <c r="J126" i="4"/>
  <c r="M126" i="4"/>
  <c r="N126" i="4"/>
  <c r="O126" i="4"/>
  <c r="P126" i="4"/>
  <c r="Q126" i="4"/>
  <c r="T126" i="4"/>
  <c r="U126" i="4"/>
  <c r="V126" i="4"/>
  <c r="W126" i="4"/>
  <c r="X126" i="4"/>
  <c r="AA126" i="4"/>
  <c r="AB126" i="4"/>
  <c r="AC126" i="4"/>
  <c r="AD126" i="4"/>
  <c r="AE126" i="4"/>
  <c r="AH126" i="4"/>
  <c r="AI126" i="4"/>
  <c r="AJ126" i="4"/>
  <c r="AK126" i="4"/>
  <c r="AL126" i="4"/>
  <c r="AO126" i="4"/>
  <c r="AP126" i="4"/>
  <c r="AQ126" i="4"/>
  <c r="AR126" i="4"/>
  <c r="AS126" i="4"/>
  <c r="AV126" i="4"/>
  <c r="AW126" i="4"/>
  <c r="AX126" i="4"/>
  <c r="AY126" i="4"/>
  <c r="AZ126" i="4"/>
  <c r="BC126" i="4"/>
  <c r="BD126" i="4"/>
  <c r="BE126" i="4"/>
  <c r="BF126" i="4"/>
  <c r="BG126" i="4"/>
  <c r="BJ126" i="4"/>
  <c r="BK126" i="4"/>
  <c r="BL126" i="4"/>
  <c r="BM126" i="4"/>
  <c r="BN126" i="4"/>
  <c r="BQ126" i="4"/>
  <c r="BR126" i="4"/>
  <c r="BS126" i="4"/>
  <c r="BT126" i="4"/>
  <c r="BU126" i="4"/>
  <c r="BX126" i="4"/>
  <c r="BY126" i="4"/>
  <c r="BZ126" i="4"/>
  <c r="CA126" i="4"/>
  <c r="CB126" i="4"/>
  <c r="F127" i="4"/>
  <c r="G127" i="4"/>
  <c r="H127" i="4"/>
  <c r="I127" i="4"/>
  <c r="J127" i="4"/>
  <c r="M127" i="4"/>
  <c r="N127" i="4"/>
  <c r="O127" i="4"/>
  <c r="P127" i="4"/>
  <c r="Q127" i="4"/>
  <c r="T127" i="4"/>
  <c r="U127" i="4"/>
  <c r="V127" i="4"/>
  <c r="W127" i="4"/>
  <c r="X127" i="4"/>
  <c r="AA127" i="4"/>
  <c r="AB127" i="4"/>
  <c r="AC127" i="4"/>
  <c r="AD127" i="4"/>
  <c r="AE127" i="4"/>
  <c r="AH127" i="4"/>
  <c r="AI127" i="4"/>
  <c r="AJ127" i="4"/>
  <c r="AK127" i="4"/>
  <c r="AL127" i="4"/>
  <c r="AO127" i="4"/>
  <c r="AP127" i="4"/>
  <c r="AQ127" i="4"/>
  <c r="AR127" i="4"/>
  <c r="AS127" i="4"/>
  <c r="AV127" i="4"/>
  <c r="AW127" i="4"/>
  <c r="AX127" i="4"/>
  <c r="AY127" i="4"/>
  <c r="AZ127" i="4"/>
  <c r="BC127" i="4"/>
  <c r="BD127" i="4"/>
  <c r="BE127" i="4"/>
  <c r="BF127" i="4"/>
  <c r="BG127" i="4"/>
  <c r="BJ127" i="4"/>
  <c r="BK127" i="4"/>
  <c r="BL127" i="4"/>
  <c r="BM127" i="4"/>
  <c r="BN127" i="4"/>
  <c r="BQ127" i="4"/>
  <c r="BR127" i="4"/>
  <c r="BS127" i="4"/>
  <c r="BT127" i="4"/>
  <c r="BU127" i="4"/>
  <c r="BX127" i="4"/>
  <c r="BY127" i="4"/>
  <c r="BZ127" i="4"/>
  <c r="CA127" i="4"/>
  <c r="CB127" i="4"/>
  <c r="F128" i="4"/>
  <c r="G128" i="4"/>
  <c r="H128" i="4"/>
  <c r="I128" i="4"/>
  <c r="J128" i="4"/>
  <c r="M128" i="4"/>
  <c r="N128" i="4"/>
  <c r="O128" i="4"/>
  <c r="P128" i="4"/>
  <c r="Q128" i="4"/>
  <c r="T128" i="4"/>
  <c r="U128" i="4"/>
  <c r="V128" i="4"/>
  <c r="W128" i="4"/>
  <c r="X128" i="4"/>
  <c r="AA128" i="4"/>
  <c r="AB128" i="4"/>
  <c r="AC128" i="4"/>
  <c r="AD128" i="4"/>
  <c r="AE128" i="4"/>
  <c r="AH128" i="4"/>
  <c r="AI128" i="4"/>
  <c r="AJ128" i="4"/>
  <c r="AK128" i="4"/>
  <c r="AL128" i="4"/>
  <c r="AO128" i="4"/>
  <c r="AP128" i="4"/>
  <c r="AQ128" i="4"/>
  <c r="AR128" i="4"/>
  <c r="AS128" i="4"/>
  <c r="AV128" i="4"/>
  <c r="AW128" i="4"/>
  <c r="AX128" i="4"/>
  <c r="AY128" i="4"/>
  <c r="AZ128" i="4"/>
  <c r="BC128" i="4"/>
  <c r="BD128" i="4"/>
  <c r="BE128" i="4"/>
  <c r="BF128" i="4"/>
  <c r="BG128" i="4"/>
  <c r="BJ128" i="4"/>
  <c r="BK128" i="4"/>
  <c r="BL128" i="4"/>
  <c r="BM128" i="4"/>
  <c r="BN128" i="4"/>
  <c r="BQ128" i="4"/>
  <c r="BR128" i="4"/>
  <c r="BS128" i="4"/>
  <c r="BT128" i="4"/>
  <c r="BU128" i="4"/>
  <c r="BX128" i="4"/>
  <c r="BY128" i="4"/>
  <c r="BZ128" i="4"/>
  <c r="CA128" i="4"/>
  <c r="CB128" i="4"/>
  <c r="F129" i="4"/>
  <c r="G129" i="4"/>
  <c r="H129" i="4"/>
  <c r="I129" i="4"/>
  <c r="J129" i="4"/>
  <c r="M129" i="4"/>
  <c r="N129" i="4"/>
  <c r="O129" i="4"/>
  <c r="P129" i="4"/>
  <c r="Q129" i="4"/>
  <c r="T129" i="4"/>
  <c r="U129" i="4"/>
  <c r="V129" i="4"/>
  <c r="W129" i="4"/>
  <c r="X129" i="4"/>
  <c r="AA129" i="4"/>
  <c r="AB129" i="4"/>
  <c r="AC129" i="4"/>
  <c r="AD129" i="4"/>
  <c r="AE129" i="4"/>
  <c r="AH129" i="4"/>
  <c r="AI129" i="4"/>
  <c r="AJ129" i="4"/>
  <c r="AK129" i="4"/>
  <c r="AL129" i="4"/>
  <c r="AO129" i="4"/>
  <c r="AP129" i="4"/>
  <c r="AQ129" i="4"/>
  <c r="AR129" i="4"/>
  <c r="AS129" i="4"/>
  <c r="AV129" i="4"/>
  <c r="AW129" i="4"/>
  <c r="AX129" i="4"/>
  <c r="AY129" i="4"/>
  <c r="AZ129" i="4"/>
  <c r="BC129" i="4"/>
  <c r="BD129" i="4"/>
  <c r="BE129" i="4"/>
  <c r="BF129" i="4"/>
  <c r="BG129" i="4"/>
  <c r="BJ129" i="4"/>
  <c r="BK129" i="4"/>
  <c r="BL129" i="4"/>
  <c r="BM129" i="4"/>
  <c r="BN129" i="4"/>
  <c r="BQ129" i="4"/>
  <c r="BR129" i="4"/>
  <c r="BS129" i="4"/>
  <c r="BT129" i="4"/>
  <c r="BU129" i="4"/>
  <c r="BX129" i="4"/>
  <c r="BY129" i="4"/>
  <c r="BZ129" i="4"/>
  <c r="CA129" i="4"/>
  <c r="CB129" i="4"/>
  <c r="F130" i="4"/>
  <c r="G130" i="4"/>
  <c r="H130" i="4"/>
  <c r="I130" i="4"/>
  <c r="J130" i="4"/>
  <c r="M130" i="4"/>
  <c r="N130" i="4"/>
  <c r="O130" i="4"/>
  <c r="P130" i="4"/>
  <c r="Q130" i="4"/>
  <c r="T130" i="4"/>
  <c r="U130" i="4"/>
  <c r="V130" i="4"/>
  <c r="W130" i="4"/>
  <c r="X130" i="4"/>
  <c r="AA130" i="4"/>
  <c r="AB130" i="4"/>
  <c r="AC130" i="4"/>
  <c r="AD130" i="4"/>
  <c r="AE130" i="4"/>
  <c r="AH130" i="4"/>
  <c r="AI130" i="4"/>
  <c r="AJ130" i="4"/>
  <c r="AK130" i="4"/>
  <c r="AL130" i="4"/>
  <c r="AO130" i="4"/>
  <c r="AP130" i="4"/>
  <c r="AQ130" i="4"/>
  <c r="AR130" i="4"/>
  <c r="AS130" i="4"/>
  <c r="AV130" i="4"/>
  <c r="AW130" i="4"/>
  <c r="AX130" i="4"/>
  <c r="AY130" i="4"/>
  <c r="AZ130" i="4"/>
  <c r="BC130" i="4"/>
  <c r="BD130" i="4"/>
  <c r="BE130" i="4"/>
  <c r="BF130" i="4"/>
  <c r="BG130" i="4"/>
  <c r="BJ130" i="4"/>
  <c r="BK130" i="4"/>
  <c r="BL130" i="4"/>
  <c r="BM130" i="4"/>
  <c r="BN130" i="4"/>
  <c r="BQ130" i="4"/>
  <c r="BR130" i="4"/>
  <c r="BS130" i="4"/>
  <c r="BT130" i="4"/>
  <c r="BU130" i="4"/>
  <c r="BX130" i="4"/>
  <c r="BY130" i="4"/>
  <c r="BZ130" i="4"/>
  <c r="CA130" i="4"/>
  <c r="CB130" i="4"/>
  <c r="F131" i="4"/>
  <c r="G131" i="4"/>
  <c r="H131" i="4"/>
  <c r="I131" i="4"/>
  <c r="J131" i="4"/>
  <c r="M131" i="4"/>
  <c r="N131" i="4"/>
  <c r="O131" i="4"/>
  <c r="P131" i="4"/>
  <c r="Q131" i="4"/>
  <c r="T131" i="4"/>
  <c r="U131" i="4"/>
  <c r="V131" i="4"/>
  <c r="W131" i="4"/>
  <c r="X131" i="4"/>
  <c r="AA131" i="4"/>
  <c r="AB131" i="4"/>
  <c r="AC131" i="4"/>
  <c r="AD131" i="4"/>
  <c r="AE131" i="4"/>
  <c r="AH131" i="4"/>
  <c r="AI131" i="4"/>
  <c r="AJ131" i="4"/>
  <c r="AK131" i="4"/>
  <c r="AL131" i="4"/>
  <c r="AO131" i="4"/>
  <c r="AP131" i="4"/>
  <c r="AQ131" i="4"/>
  <c r="AR131" i="4"/>
  <c r="AS131" i="4"/>
  <c r="AV131" i="4"/>
  <c r="AW131" i="4"/>
  <c r="AX131" i="4"/>
  <c r="AY131" i="4"/>
  <c r="AZ131" i="4"/>
  <c r="BC131" i="4"/>
  <c r="BD131" i="4"/>
  <c r="BE131" i="4"/>
  <c r="BF131" i="4"/>
  <c r="BG131" i="4"/>
  <c r="BJ131" i="4"/>
  <c r="BK131" i="4"/>
  <c r="BL131" i="4"/>
  <c r="BM131" i="4"/>
  <c r="BN131" i="4"/>
  <c r="BQ131" i="4"/>
  <c r="BR131" i="4"/>
  <c r="BS131" i="4"/>
  <c r="BT131" i="4"/>
  <c r="BU131" i="4"/>
  <c r="BX131" i="4"/>
  <c r="BY131" i="4"/>
  <c r="BZ131" i="4"/>
  <c r="CA131" i="4"/>
  <c r="CB131" i="4"/>
  <c r="F132" i="4"/>
  <c r="G132" i="4"/>
  <c r="H132" i="4"/>
  <c r="I132" i="4"/>
  <c r="J132" i="4"/>
  <c r="M132" i="4"/>
  <c r="N132" i="4"/>
  <c r="O132" i="4"/>
  <c r="P132" i="4"/>
  <c r="Q132" i="4"/>
  <c r="T132" i="4"/>
  <c r="U132" i="4"/>
  <c r="V132" i="4"/>
  <c r="W132" i="4"/>
  <c r="X132" i="4"/>
  <c r="AA132" i="4"/>
  <c r="AB132" i="4"/>
  <c r="AC132" i="4"/>
  <c r="AD132" i="4"/>
  <c r="AE132" i="4"/>
  <c r="AH132" i="4"/>
  <c r="AI132" i="4"/>
  <c r="AJ132" i="4"/>
  <c r="AK132" i="4"/>
  <c r="AL132" i="4"/>
  <c r="AO132" i="4"/>
  <c r="AP132" i="4"/>
  <c r="AQ132" i="4"/>
  <c r="AR132" i="4"/>
  <c r="AS132" i="4"/>
  <c r="AV132" i="4"/>
  <c r="AW132" i="4"/>
  <c r="AX132" i="4"/>
  <c r="AY132" i="4"/>
  <c r="AZ132" i="4"/>
  <c r="BC132" i="4"/>
  <c r="BD132" i="4"/>
  <c r="BE132" i="4"/>
  <c r="BF132" i="4"/>
  <c r="BG132" i="4"/>
  <c r="BJ132" i="4"/>
  <c r="BK132" i="4"/>
  <c r="BL132" i="4"/>
  <c r="BM132" i="4"/>
  <c r="BN132" i="4"/>
  <c r="BQ132" i="4"/>
  <c r="BR132" i="4"/>
  <c r="BS132" i="4"/>
  <c r="BT132" i="4"/>
  <c r="BU132" i="4"/>
  <c r="BX132" i="4"/>
  <c r="BY132" i="4"/>
  <c r="BZ132" i="4"/>
  <c r="CA132" i="4"/>
  <c r="CB132" i="4"/>
  <c r="F133" i="4"/>
  <c r="G133" i="4"/>
  <c r="H133" i="4"/>
  <c r="I133" i="4"/>
  <c r="J133" i="4"/>
  <c r="M133" i="4"/>
  <c r="N133" i="4"/>
  <c r="O133" i="4"/>
  <c r="P133" i="4"/>
  <c r="Q133" i="4"/>
  <c r="T133" i="4"/>
  <c r="U133" i="4"/>
  <c r="V133" i="4"/>
  <c r="W133" i="4"/>
  <c r="X133" i="4"/>
  <c r="AA133" i="4"/>
  <c r="AB133" i="4"/>
  <c r="AC133" i="4"/>
  <c r="AD133" i="4"/>
  <c r="AE133" i="4"/>
  <c r="AH133" i="4"/>
  <c r="AI133" i="4"/>
  <c r="AJ133" i="4"/>
  <c r="AK133" i="4"/>
  <c r="AL133" i="4"/>
  <c r="AO133" i="4"/>
  <c r="AP133" i="4"/>
  <c r="AQ133" i="4"/>
  <c r="AR133" i="4"/>
  <c r="AS133" i="4"/>
  <c r="AV133" i="4"/>
  <c r="AW133" i="4"/>
  <c r="AX133" i="4"/>
  <c r="AY133" i="4"/>
  <c r="AZ133" i="4"/>
  <c r="BC133" i="4"/>
  <c r="BD133" i="4"/>
  <c r="BE133" i="4"/>
  <c r="BF133" i="4"/>
  <c r="BG133" i="4"/>
  <c r="BJ133" i="4"/>
  <c r="BK133" i="4"/>
  <c r="BL133" i="4"/>
  <c r="BM133" i="4"/>
  <c r="BN133" i="4"/>
  <c r="BQ133" i="4"/>
  <c r="BR133" i="4"/>
  <c r="BS133" i="4"/>
  <c r="BT133" i="4"/>
  <c r="BU133" i="4"/>
  <c r="BX133" i="4"/>
  <c r="BY133" i="4"/>
  <c r="BZ133" i="4"/>
  <c r="CA133" i="4"/>
  <c r="CB133" i="4"/>
  <c r="F134" i="4"/>
  <c r="G134" i="4"/>
  <c r="H134" i="4"/>
  <c r="I134" i="4"/>
  <c r="J134" i="4"/>
  <c r="M134" i="4"/>
  <c r="N134" i="4"/>
  <c r="O134" i="4"/>
  <c r="P134" i="4"/>
  <c r="Q134" i="4"/>
  <c r="T134" i="4"/>
  <c r="U134" i="4"/>
  <c r="V134" i="4"/>
  <c r="W134" i="4"/>
  <c r="X134" i="4"/>
  <c r="AA134" i="4"/>
  <c r="AB134" i="4"/>
  <c r="AC134" i="4"/>
  <c r="AD134" i="4"/>
  <c r="AE134" i="4"/>
  <c r="AH134" i="4"/>
  <c r="AI134" i="4"/>
  <c r="AJ134" i="4"/>
  <c r="AK134" i="4"/>
  <c r="AL134" i="4"/>
  <c r="AO134" i="4"/>
  <c r="AP134" i="4"/>
  <c r="AQ134" i="4"/>
  <c r="AR134" i="4"/>
  <c r="AS134" i="4"/>
  <c r="AV134" i="4"/>
  <c r="AW134" i="4"/>
  <c r="AX134" i="4"/>
  <c r="AY134" i="4"/>
  <c r="AZ134" i="4"/>
  <c r="BC134" i="4"/>
  <c r="BD134" i="4"/>
  <c r="BE134" i="4"/>
  <c r="BF134" i="4"/>
  <c r="BG134" i="4"/>
  <c r="BJ134" i="4"/>
  <c r="BK134" i="4"/>
  <c r="BL134" i="4"/>
  <c r="BM134" i="4"/>
  <c r="BN134" i="4"/>
  <c r="BQ134" i="4"/>
  <c r="BR134" i="4"/>
  <c r="BS134" i="4"/>
  <c r="BT134" i="4"/>
  <c r="BU134" i="4"/>
  <c r="BX134" i="4"/>
  <c r="BY134" i="4"/>
  <c r="BZ134" i="4"/>
  <c r="CA134" i="4"/>
  <c r="CB134" i="4"/>
  <c r="CB119" i="4"/>
  <c r="CA119" i="4"/>
  <c r="BZ119" i="4"/>
  <c r="BY119" i="4"/>
  <c r="BX119" i="4"/>
  <c r="BU119" i="4"/>
  <c r="BT119" i="4"/>
  <c r="BS119" i="4"/>
  <c r="BR119" i="4"/>
  <c r="BQ119" i="4"/>
  <c r="BN119" i="4"/>
  <c r="BM119" i="4"/>
  <c r="BL119" i="4"/>
  <c r="BK119" i="4"/>
  <c r="BJ119" i="4"/>
  <c r="BG119" i="4"/>
  <c r="BF119" i="4"/>
  <c r="BE119" i="4"/>
  <c r="BD119" i="4"/>
  <c r="BC119" i="4"/>
  <c r="AZ119" i="4"/>
  <c r="AY119" i="4"/>
  <c r="AX119" i="4"/>
  <c r="AW119" i="4"/>
  <c r="AV119" i="4"/>
  <c r="AS119" i="4"/>
  <c r="AR119" i="4"/>
  <c r="AQ119" i="4"/>
  <c r="AP119" i="4"/>
  <c r="AO119" i="4"/>
  <c r="AL119" i="4"/>
  <c r="AK119" i="4"/>
  <c r="AJ119" i="4"/>
  <c r="AI119" i="4"/>
  <c r="AH119" i="4"/>
  <c r="AE119" i="4"/>
  <c r="AD119" i="4"/>
  <c r="AC119" i="4"/>
  <c r="AB119" i="4"/>
  <c r="AA119" i="4"/>
  <c r="X119" i="4"/>
  <c r="W119" i="4"/>
  <c r="V119" i="4"/>
  <c r="U119" i="4"/>
  <c r="T119" i="4"/>
  <c r="Q119" i="4"/>
  <c r="P119" i="4"/>
  <c r="O119" i="4"/>
  <c r="N119" i="4"/>
  <c r="M119" i="4"/>
  <c r="J119" i="4"/>
  <c r="I119" i="4"/>
  <c r="H119" i="4"/>
  <c r="G119" i="4"/>
  <c r="F119" i="4"/>
  <c r="F104" i="4"/>
  <c r="G104" i="4"/>
  <c r="H104" i="4"/>
  <c r="I104" i="4"/>
  <c r="J104" i="4"/>
  <c r="M104" i="4"/>
  <c r="N104" i="4"/>
  <c r="O104" i="4"/>
  <c r="P104" i="4"/>
  <c r="Q104" i="4"/>
  <c r="T104" i="4"/>
  <c r="U104" i="4"/>
  <c r="V104" i="4"/>
  <c r="W104" i="4"/>
  <c r="X104" i="4"/>
  <c r="AA104" i="4"/>
  <c r="AB104" i="4"/>
  <c r="AC104" i="4"/>
  <c r="AD104" i="4"/>
  <c r="AE104" i="4"/>
  <c r="AH104" i="4"/>
  <c r="AI104" i="4"/>
  <c r="AJ104" i="4"/>
  <c r="AK104" i="4"/>
  <c r="AL104" i="4"/>
  <c r="AO104" i="4"/>
  <c r="AP104" i="4"/>
  <c r="AQ104" i="4"/>
  <c r="AR104" i="4"/>
  <c r="AS104" i="4"/>
  <c r="AV104" i="4"/>
  <c r="AW104" i="4"/>
  <c r="AX104" i="4"/>
  <c r="AY104" i="4"/>
  <c r="AZ104" i="4"/>
  <c r="BC104" i="4"/>
  <c r="BD104" i="4"/>
  <c r="BE104" i="4"/>
  <c r="BF104" i="4"/>
  <c r="BG104" i="4"/>
  <c r="BJ104" i="4"/>
  <c r="BK104" i="4"/>
  <c r="BL104" i="4"/>
  <c r="BM104" i="4"/>
  <c r="BN104" i="4"/>
  <c r="BQ104" i="4"/>
  <c r="BR104" i="4"/>
  <c r="BS104" i="4"/>
  <c r="BT104" i="4"/>
  <c r="BU104" i="4"/>
  <c r="BX104" i="4"/>
  <c r="BY104" i="4"/>
  <c r="BZ104" i="4"/>
  <c r="CA104" i="4"/>
  <c r="CB104" i="4"/>
  <c r="F105" i="4"/>
  <c r="G105" i="4"/>
  <c r="H105" i="4"/>
  <c r="I105" i="4"/>
  <c r="J105" i="4"/>
  <c r="M105" i="4"/>
  <c r="N105" i="4"/>
  <c r="O105" i="4"/>
  <c r="P105" i="4"/>
  <c r="Q105" i="4"/>
  <c r="T105" i="4"/>
  <c r="U105" i="4"/>
  <c r="V105" i="4"/>
  <c r="W105" i="4"/>
  <c r="X105" i="4"/>
  <c r="AA105" i="4"/>
  <c r="AB105" i="4"/>
  <c r="AC105" i="4"/>
  <c r="AD105" i="4"/>
  <c r="AE105" i="4"/>
  <c r="AH105" i="4"/>
  <c r="AI105" i="4"/>
  <c r="AJ105" i="4"/>
  <c r="AK105" i="4"/>
  <c r="AL105" i="4"/>
  <c r="AO105" i="4"/>
  <c r="AP105" i="4"/>
  <c r="AQ105" i="4"/>
  <c r="AR105" i="4"/>
  <c r="AS105" i="4"/>
  <c r="AV105" i="4"/>
  <c r="AW105" i="4"/>
  <c r="AX105" i="4"/>
  <c r="AY105" i="4"/>
  <c r="AZ105" i="4"/>
  <c r="BC105" i="4"/>
  <c r="BD105" i="4"/>
  <c r="BE105" i="4"/>
  <c r="BF105" i="4"/>
  <c r="BG105" i="4"/>
  <c r="BJ105" i="4"/>
  <c r="BK105" i="4"/>
  <c r="BL105" i="4"/>
  <c r="BM105" i="4"/>
  <c r="BN105" i="4"/>
  <c r="BQ105" i="4"/>
  <c r="BR105" i="4"/>
  <c r="BS105" i="4"/>
  <c r="BT105" i="4"/>
  <c r="BU105" i="4"/>
  <c r="BX105" i="4"/>
  <c r="BY105" i="4"/>
  <c r="BZ105" i="4"/>
  <c r="CA105" i="4"/>
  <c r="CB105" i="4"/>
  <c r="F106" i="4"/>
  <c r="G106" i="4"/>
  <c r="H106" i="4"/>
  <c r="I106" i="4"/>
  <c r="J106" i="4"/>
  <c r="M106" i="4"/>
  <c r="N106" i="4"/>
  <c r="O106" i="4"/>
  <c r="P106" i="4"/>
  <c r="Q106" i="4"/>
  <c r="T106" i="4"/>
  <c r="U106" i="4"/>
  <c r="V106" i="4"/>
  <c r="W106" i="4"/>
  <c r="X106" i="4"/>
  <c r="AA106" i="4"/>
  <c r="AB106" i="4"/>
  <c r="AC106" i="4"/>
  <c r="AD106" i="4"/>
  <c r="AE106" i="4"/>
  <c r="AH106" i="4"/>
  <c r="AI106" i="4"/>
  <c r="AJ106" i="4"/>
  <c r="AK106" i="4"/>
  <c r="AL106" i="4"/>
  <c r="AO106" i="4"/>
  <c r="AP106" i="4"/>
  <c r="AQ106" i="4"/>
  <c r="AR106" i="4"/>
  <c r="AS106" i="4"/>
  <c r="AV106" i="4"/>
  <c r="AW106" i="4"/>
  <c r="AX106" i="4"/>
  <c r="AY106" i="4"/>
  <c r="AZ106" i="4"/>
  <c r="BC106" i="4"/>
  <c r="BD106" i="4"/>
  <c r="BE106" i="4"/>
  <c r="BF106" i="4"/>
  <c r="BG106" i="4"/>
  <c r="BJ106" i="4"/>
  <c r="BK106" i="4"/>
  <c r="BL106" i="4"/>
  <c r="BM106" i="4"/>
  <c r="BN106" i="4"/>
  <c r="BQ106" i="4"/>
  <c r="BR106" i="4"/>
  <c r="BS106" i="4"/>
  <c r="BT106" i="4"/>
  <c r="BU106" i="4"/>
  <c r="BX106" i="4"/>
  <c r="BY106" i="4"/>
  <c r="BZ106" i="4"/>
  <c r="CA106" i="4"/>
  <c r="CB106" i="4"/>
  <c r="F107" i="4"/>
  <c r="G107" i="4"/>
  <c r="H107" i="4"/>
  <c r="I107" i="4"/>
  <c r="J107" i="4"/>
  <c r="M107" i="4"/>
  <c r="N107" i="4"/>
  <c r="O107" i="4"/>
  <c r="P107" i="4"/>
  <c r="Q107" i="4"/>
  <c r="T107" i="4"/>
  <c r="U107" i="4"/>
  <c r="V107" i="4"/>
  <c r="W107" i="4"/>
  <c r="X107" i="4"/>
  <c r="AA107" i="4"/>
  <c r="AB107" i="4"/>
  <c r="AC107" i="4"/>
  <c r="AD107" i="4"/>
  <c r="AE107" i="4"/>
  <c r="AH107" i="4"/>
  <c r="AI107" i="4"/>
  <c r="AJ107" i="4"/>
  <c r="AK107" i="4"/>
  <c r="AL107" i="4"/>
  <c r="AO107" i="4"/>
  <c r="AP107" i="4"/>
  <c r="AQ107" i="4"/>
  <c r="AR107" i="4"/>
  <c r="AS107" i="4"/>
  <c r="AV107" i="4"/>
  <c r="AW107" i="4"/>
  <c r="AX107" i="4"/>
  <c r="AY107" i="4"/>
  <c r="AZ107" i="4"/>
  <c r="BC107" i="4"/>
  <c r="BD107" i="4"/>
  <c r="BE107" i="4"/>
  <c r="BF107" i="4"/>
  <c r="BG107" i="4"/>
  <c r="BJ107" i="4"/>
  <c r="BK107" i="4"/>
  <c r="BL107" i="4"/>
  <c r="BM107" i="4"/>
  <c r="BN107" i="4"/>
  <c r="BQ107" i="4"/>
  <c r="BR107" i="4"/>
  <c r="BS107" i="4"/>
  <c r="BT107" i="4"/>
  <c r="BU107" i="4"/>
  <c r="BX107" i="4"/>
  <c r="BY107" i="4"/>
  <c r="BZ107" i="4"/>
  <c r="CA107" i="4"/>
  <c r="CB107" i="4"/>
  <c r="F108" i="4"/>
  <c r="G108" i="4"/>
  <c r="H108" i="4"/>
  <c r="I108" i="4"/>
  <c r="J108" i="4"/>
  <c r="M108" i="4"/>
  <c r="N108" i="4"/>
  <c r="O108" i="4"/>
  <c r="P108" i="4"/>
  <c r="Q108" i="4"/>
  <c r="T108" i="4"/>
  <c r="U108" i="4"/>
  <c r="V108" i="4"/>
  <c r="W108" i="4"/>
  <c r="X108" i="4"/>
  <c r="AA108" i="4"/>
  <c r="AB108" i="4"/>
  <c r="AC108" i="4"/>
  <c r="AD108" i="4"/>
  <c r="AE108" i="4"/>
  <c r="AH108" i="4"/>
  <c r="AI108" i="4"/>
  <c r="AJ108" i="4"/>
  <c r="AK108" i="4"/>
  <c r="AL108" i="4"/>
  <c r="AO108" i="4"/>
  <c r="AP108" i="4"/>
  <c r="AQ108" i="4"/>
  <c r="AR108" i="4"/>
  <c r="AS108" i="4"/>
  <c r="AV108" i="4"/>
  <c r="AW108" i="4"/>
  <c r="AX108" i="4"/>
  <c r="AY108" i="4"/>
  <c r="AZ108" i="4"/>
  <c r="BC108" i="4"/>
  <c r="BD108" i="4"/>
  <c r="BE108" i="4"/>
  <c r="BF108" i="4"/>
  <c r="BG108" i="4"/>
  <c r="BJ108" i="4"/>
  <c r="BK108" i="4"/>
  <c r="BL108" i="4"/>
  <c r="BM108" i="4"/>
  <c r="BN108" i="4"/>
  <c r="BQ108" i="4"/>
  <c r="BR108" i="4"/>
  <c r="BS108" i="4"/>
  <c r="BT108" i="4"/>
  <c r="BU108" i="4"/>
  <c r="BX108" i="4"/>
  <c r="BY108" i="4"/>
  <c r="BZ108" i="4"/>
  <c r="CA108" i="4"/>
  <c r="CB108" i="4"/>
  <c r="F109" i="4"/>
  <c r="G109" i="4"/>
  <c r="H109" i="4"/>
  <c r="I109" i="4"/>
  <c r="J109" i="4"/>
  <c r="M109" i="4"/>
  <c r="N109" i="4"/>
  <c r="O109" i="4"/>
  <c r="P109" i="4"/>
  <c r="Q109" i="4"/>
  <c r="T109" i="4"/>
  <c r="U109" i="4"/>
  <c r="V109" i="4"/>
  <c r="W109" i="4"/>
  <c r="X109" i="4"/>
  <c r="AA109" i="4"/>
  <c r="AB109" i="4"/>
  <c r="AC109" i="4"/>
  <c r="AD109" i="4"/>
  <c r="AE109" i="4"/>
  <c r="AH109" i="4"/>
  <c r="AI109" i="4"/>
  <c r="AJ109" i="4"/>
  <c r="AK109" i="4"/>
  <c r="AL109" i="4"/>
  <c r="AO109" i="4"/>
  <c r="AP109" i="4"/>
  <c r="AQ109" i="4"/>
  <c r="AR109" i="4"/>
  <c r="AS109" i="4"/>
  <c r="AV109" i="4"/>
  <c r="AW109" i="4"/>
  <c r="AX109" i="4"/>
  <c r="AY109" i="4"/>
  <c r="AZ109" i="4"/>
  <c r="BC109" i="4"/>
  <c r="BD109" i="4"/>
  <c r="BE109" i="4"/>
  <c r="BF109" i="4"/>
  <c r="BG109" i="4"/>
  <c r="BJ109" i="4"/>
  <c r="BK109" i="4"/>
  <c r="BL109" i="4"/>
  <c r="BM109" i="4"/>
  <c r="BN109" i="4"/>
  <c r="BQ109" i="4"/>
  <c r="BR109" i="4"/>
  <c r="BS109" i="4"/>
  <c r="BT109" i="4"/>
  <c r="BU109" i="4"/>
  <c r="BX109" i="4"/>
  <c r="BY109" i="4"/>
  <c r="BZ109" i="4"/>
  <c r="CA109" i="4"/>
  <c r="CB109" i="4"/>
  <c r="F110" i="4"/>
  <c r="G110" i="4"/>
  <c r="H110" i="4"/>
  <c r="I110" i="4"/>
  <c r="J110" i="4"/>
  <c r="M110" i="4"/>
  <c r="N110" i="4"/>
  <c r="O110" i="4"/>
  <c r="P110" i="4"/>
  <c r="Q110" i="4"/>
  <c r="T110" i="4"/>
  <c r="U110" i="4"/>
  <c r="V110" i="4"/>
  <c r="W110" i="4"/>
  <c r="X110" i="4"/>
  <c r="AA110" i="4"/>
  <c r="AB110" i="4"/>
  <c r="AC110" i="4"/>
  <c r="AD110" i="4"/>
  <c r="AE110" i="4"/>
  <c r="AH110" i="4"/>
  <c r="AI110" i="4"/>
  <c r="AJ110" i="4"/>
  <c r="AK110" i="4"/>
  <c r="AL110" i="4"/>
  <c r="AO110" i="4"/>
  <c r="AP110" i="4"/>
  <c r="AQ110" i="4"/>
  <c r="AR110" i="4"/>
  <c r="AS110" i="4"/>
  <c r="AV110" i="4"/>
  <c r="AW110" i="4"/>
  <c r="AX110" i="4"/>
  <c r="AY110" i="4"/>
  <c r="AZ110" i="4"/>
  <c r="BC110" i="4"/>
  <c r="BD110" i="4"/>
  <c r="BE110" i="4"/>
  <c r="BF110" i="4"/>
  <c r="BG110" i="4"/>
  <c r="BJ110" i="4"/>
  <c r="BK110" i="4"/>
  <c r="BL110" i="4"/>
  <c r="BM110" i="4"/>
  <c r="BN110" i="4"/>
  <c r="BQ110" i="4"/>
  <c r="BR110" i="4"/>
  <c r="BS110" i="4"/>
  <c r="BT110" i="4"/>
  <c r="BU110" i="4"/>
  <c r="BX110" i="4"/>
  <c r="BY110" i="4"/>
  <c r="BZ110" i="4"/>
  <c r="CA110" i="4"/>
  <c r="CB110" i="4"/>
  <c r="F111" i="4"/>
  <c r="G111" i="4"/>
  <c r="H111" i="4"/>
  <c r="I111" i="4"/>
  <c r="J111" i="4"/>
  <c r="M111" i="4"/>
  <c r="N111" i="4"/>
  <c r="O111" i="4"/>
  <c r="P111" i="4"/>
  <c r="Q111" i="4"/>
  <c r="T111" i="4"/>
  <c r="U111" i="4"/>
  <c r="V111" i="4"/>
  <c r="W111" i="4"/>
  <c r="X111" i="4"/>
  <c r="AA111" i="4"/>
  <c r="AB111" i="4"/>
  <c r="AC111" i="4"/>
  <c r="AD111" i="4"/>
  <c r="AE111" i="4"/>
  <c r="AH111" i="4"/>
  <c r="AI111" i="4"/>
  <c r="AJ111" i="4"/>
  <c r="AK111" i="4"/>
  <c r="AL111" i="4"/>
  <c r="AO111" i="4"/>
  <c r="AP111" i="4"/>
  <c r="AQ111" i="4"/>
  <c r="AR111" i="4"/>
  <c r="AS111" i="4"/>
  <c r="AV111" i="4"/>
  <c r="AW111" i="4"/>
  <c r="AX111" i="4"/>
  <c r="AY111" i="4"/>
  <c r="AZ111" i="4"/>
  <c r="BC111" i="4"/>
  <c r="BD111" i="4"/>
  <c r="BE111" i="4"/>
  <c r="BF111" i="4"/>
  <c r="BG111" i="4"/>
  <c r="BJ111" i="4"/>
  <c r="BK111" i="4"/>
  <c r="BL111" i="4"/>
  <c r="BM111" i="4"/>
  <c r="BN111" i="4"/>
  <c r="BQ111" i="4"/>
  <c r="BR111" i="4"/>
  <c r="BS111" i="4"/>
  <c r="BT111" i="4"/>
  <c r="BU111" i="4"/>
  <c r="BX111" i="4"/>
  <c r="BY111" i="4"/>
  <c r="BZ111" i="4"/>
  <c r="CA111" i="4"/>
  <c r="CB111" i="4"/>
  <c r="F112" i="4"/>
  <c r="G112" i="4"/>
  <c r="H112" i="4"/>
  <c r="I112" i="4"/>
  <c r="J112" i="4"/>
  <c r="M112" i="4"/>
  <c r="N112" i="4"/>
  <c r="O112" i="4"/>
  <c r="P112" i="4"/>
  <c r="Q112" i="4"/>
  <c r="T112" i="4"/>
  <c r="U112" i="4"/>
  <c r="V112" i="4"/>
  <c r="W112" i="4"/>
  <c r="X112" i="4"/>
  <c r="AA112" i="4"/>
  <c r="AB112" i="4"/>
  <c r="AC112" i="4"/>
  <c r="AD112" i="4"/>
  <c r="AE112" i="4"/>
  <c r="AH112" i="4"/>
  <c r="AI112" i="4"/>
  <c r="AJ112" i="4"/>
  <c r="AK112" i="4"/>
  <c r="AL112" i="4"/>
  <c r="AO112" i="4"/>
  <c r="AP112" i="4"/>
  <c r="AQ112" i="4"/>
  <c r="AR112" i="4"/>
  <c r="AS112" i="4"/>
  <c r="AV112" i="4"/>
  <c r="AW112" i="4"/>
  <c r="AX112" i="4"/>
  <c r="AY112" i="4"/>
  <c r="AZ112" i="4"/>
  <c r="BC112" i="4"/>
  <c r="BD112" i="4"/>
  <c r="BE112" i="4"/>
  <c r="BF112" i="4"/>
  <c r="BG112" i="4"/>
  <c r="BJ112" i="4"/>
  <c r="BK112" i="4"/>
  <c r="BL112" i="4"/>
  <c r="BM112" i="4"/>
  <c r="BN112" i="4"/>
  <c r="BQ112" i="4"/>
  <c r="BR112" i="4"/>
  <c r="BS112" i="4"/>
  <c r="BT112" i="4"/>
  <c r="BU112" i="4"/>
  <c r="BX112" i="4"/>
  <c r="BY112" i="4"/>
  <c r="BZ112" i="4"/>
  <c r="CA112" i="4"/>
  <c r="CB112" i="4"/>
  <c r="F113" i="4"/>
  <c r="G113" i="4"/>
  <c r="H113" i="4"/>
  <c r="I113" i="4"/>
  <c r="J113" i="4"/>
  <c r="M113" i="4"/>
  <c r="N113" i="4"/>
  <c r="O113" i="4"/>
  <c r="P113" i="4"/>
  <c r="Q113" i="4"/>
  <c r="T113" i="4"/>
  <c r="U113" i="4"/>
  <c r="V113" i="4"/>
  <c r="W113" i="4"/>
  <c r="X113" i="4"/>
  <c r="AA113" i="4"/>
  <c r="AB113" i="4"/>
  <c r="AC113" i="4"/>
  <c r="AD113" i="4"/>
  <c r="AE113" i="4"/>
  <c r="AH113" i="4"/>
  <c r="AI113" i="4"/>
  <c r="AJ113" i="4"/>
  <c r="AK113" i="4"/>
  <c r="AL113" i="4"/>
  <c r="AO113" i="4"/>
  <c r="AP113" i="4"/>
  <c r="AQ113" i="4"/>
  <c r="AR113" i="4"/>
  <c r="AS113" i="4"/>
  <c r="AV113" i="4"/>
  <c r="AW113" i="4"/>
  <c r="AX113" i="4"/>
  <c r="AY113" i="4"/>
  <c r="AZ113" i="4"/>
  <c r="BC113" i="4"/>
  <c r="BD113" i="4"/>
  <c r="BE113" i="4"/>
  <c r="BF113" i="4"/>
  <c r="BG113" i="4"/>
  <c r="BJ113" i="4"/>
  <c r="BK113" i="4"/>
  <c r="BL113" i="4"/>
  <c r="BM113" i="4"/>
  <c r="BN113" i="4"/>
  <c r="BQ113" i="4"/>
  <c r="BR113" i="4"/>
  <c r="BS113" i="4"/>
  <c r="BT113" i="4"/>
  <c r="BU113" i="4"/>
  <c r="BX113" i="4"/>
  <c r="BY113" i="4"/>
  <c r="BZ113" i="4"/>
  <c r="CA113" i="4"/>
  <c r="CB113" i="4"/>
  <c r="F114" i="4"/>
  <c r="G114" i="4"/>
  <c r="H114" i="4"/>
  <c r="I114" i="4"/>
  <c r="J114" i="4"/>
  <c r="M114" i="4"/>
  <c r="N114" i="4"/>
  <c r="O114" i="4"/>
  <c r="P114" i="4"/>
  <c r="Q114" i="4"/>
  <c r="T114" i="4"/>
  <c r="U114" i="4"/>
  <c r="V114" i="4"/>
  <c r="W114" i="4"/>
  <c r="X114" i="4"/>
  <c r="AA114" i="4"/>
  <c r="AB114" i="4"/>
  <c r="AC114" i="4"/>
  <c r="AD114" i="4"/>
  <c r="AE114" i="4"/>
  <c r="AH114" i="4"/>
  <c r="AI114" i="4"/>
  <c r="AJ114" i="4"/>
  <c r="AK114" i="4"/>
  <c r="AL114" i="4"/>
  <c r="AO114" i="4"/>
  <c r="AP114" i="4"/>
  <c r="AQ114" i="4"/>
  <c r="AR114" i="4"/>
  <c r="AS114" i="4"/>
  <c r="AV114" i="4"/>
  <c r="AW114" i="4"/>
  <c r="AX114" i="4"/>
  <c r="AY114" i="4"/>
  <c r="AZ114" i="4"/>
  <c r="BC114" i="4"/>
  <c r="BD114" i="4"/>
  <c r="BE114" i="4"/>
  <c r="BF114" i="4"/>
  <c r="BG114" i="4"/>
  <c r="BJ114" i="4"/>
  <c r="BK114" i="4"/>
  <c r="BL114" i="4"/>
  <c r="BM114" i="4"/>
  <c r="BN114" i="4"/>
  <c r="BQ114" i="4"/>
  <c r="BR114" i="4"/>
  <c r="BS114" i="4"/>
  <c r="BT114" i="4"/>
  <c r="BU114" i="4"/>
  <c r="BX114" i="4"/>
  <c r="BY114" i="4"/>
  <c r="BZ114" i="4"/>
  <c r="CA114" i="4"/>
  <c r="CB114" i="4"/>
  <c r="F115" i="4"/>
  <c r="G115" i="4"/>
  <c r="H115" i="4"/>
  <c r="I115" i="4"/>
  <c r="J115" i="4"/>
  <c r="M115" i="4"/>
  <c r="N115" i="4"/>
  <c r="O115" i="4"/>
  <c r="P115" i="4"/>
  <c r="Q115" i="4"/>
  <c r="T115" i="4"/>
  <c r="U115" i="4"/>
  <c r="V115" i="4"/>
  <c r="W115" i="4"/>
  <c r="X115" i="4"/>
  <c r="AA115" i="4"/>
  <c r="AB115" i="4"/>
  <c r="AC115" i="4"/>
  <c r="AD115" i="4"/>
  <c r="AE115" i="4"/>
  <c r="AH115" i="4"/>
  <c r="AI115" i="4"/>
  <c r="AJ115" i="4"/>
  <c r="AK115" i="4"/>
  <c r="AL115" i="4"/>
  <c r="AO115" i="4"/>
  <c r="AP115" i="4"/>
  <c r="AQ115" i="4"/>
  <c r="AR115" i="4"/>
  <c r="AS115" i="4"/>
  <c r="AV115" i="4"/>
  <c r="AW115" i="4"/>
  <c r="AX115" i="4"/>
  <c r="AY115" i="4"/>
  <c r="AZ115" i="4"/>
  <c r="BC115" i="4"/>
  <c r="BD115" i="4"/>
  <c r="BE115" i="4"/>
  <c r="BF115" i="4"/>
  <c r="BG115" i="4"/>
  <c r="BJ115" i="4"/>
  <c r="BK115" i="4"/>
  <c r="BL115" i="4"/>
  <c r="BM115" i="4"/>
  <c r="BN115" i="4"/>
  <c r="BQ115" i="4"/>
  <c r="BR115" i="4"/>
  <c r="BS115" i="4"/>
  <c r="BT115" i="4"/>
  <c r="BU115" i="4"/>
  <c r="BX115" i="4"/>
  <c r="BY115" i="4"/>
  <c r="BZ115" i="4"/>
  <c r="CA115" i="4"/>
  <c r="CB115" i="4"/>
  <c r="F116" i="4"/>
  <c r="G116" i="4"/>
  <c r="H116" i="4"/>
  <c r="I116" i="4"/>
  <c r="J116" i="4"/>
  <c r="M116" i="4"/>
  <c r="N116" i="4"/>
  <c r="O116" i="4"/>
  <c r="P116" i="4"/>
  <c r="Q116" i="4"/>
  <c r="T116" i="4"/>
  <c r="U116" i="4"/>
  <c r="V116" i="4"/>
  <c r="W116" i="4"/>
  <c r="X116" i="4"/>
  <c r="AA116" i="4"/>
  <c r="AB116" i="4"/>
  <c r="AC116" i="4"/>
  <c r="AD116" i="4"/>
  <c r="AE116" i="4"/>
  <c r="AH116" i="4"/>
  <c r="AI116" i="4"/>
  <c r="AJ116" i="4"/>
  <c r="AK116" i="4"/>
  <c r="AL116" i="4"/>
  <c r="AO116" i="4"/>
  <c r="AP116" i="4"/>
  <c r="AQ116" i="4"/>
  <c r="AR116" i="4"/>
  <c r="AS116" i="4"/>
  <c r="AV116" i="4"/>
  <c r="AW116" i="4"/>
  <c r="AX116" i="4"/>
  <c r="AY116" i="4"/>
  <c r="AZ116" i="4"/>
  <c r="BC116" i="4"/>
  <c r="BD116" i="4"/>
  <c r="BE116" i="4"/>
  <c r="BF116" i="4"/>
  <c r="BG116" i="4"/>
  <c r="BJ116" i="4"/>
  <c r="BK116" i="4"/>
  <c r="BL116" i="4"/>
  <c r="BM116" i="4"/>
  <c r="BN116" i="4"/>
  <c r="BQ116" i="4"/>
  <c r="BR116" i="4"/>
  <c r="BS116" i="4"/>
  <c r="BT116" i="4"/>
  <c r="BU116" i="4"/>
  <c r="BX116" i="4"/>
  <c r="BY116" i="4"/>
  <c r="BZ116" i="4"/>
  <c r="CA116" i="4"/>
  <c r="CB116" i="4"/>
  <c r="F117" i="4"/>
  <c r="G117" i="4"/>
  <c r="H117" i="4"/>
  <c r="I117" i="4"/>
  <c r="J117" i="4"/>
  <c r="M117" i="4"/>
  <c r="N117" i="4"/>
  <c r="O117" i="4"/>
  <c r="P117" i="4"/>
  <c r="Q117" i="4"/>
  <c r="T117" i="4"/>
  <c r="U117" i="4"/>
  <c r="V117" i="4"/>
  <c r="W117" i="4"/>
  <c r="X117" i="4"/>
  <c r="AA117" i="4"/>
  <c r="AB117" i="4"/>
  <c r="AC117" i="4"/>
  <c r="AD117" i="4"/>
  <c r="AE117" i="4"/>
  <c r="AH117" i="4"/>
  <c r="AI117" i="4"/>
  <c r="AJ117" i="4"/>
  <c r="AK117" i="4"/>
  <c r="AL117" i="4"/>
  <c r="AO117" i="4"/>
  <c r="AP117" i="4"/>
  <c r="AQ117" i="4"/>
  <c r="AR117" i="4"/>
  <c r="AS117" i="4"/>
  <c r="AV117" i="4"/>
  <c r="AW117" i="4"/>
  <c r="AX117" i="4"/>
  <c r="AY117" i="4"/>
  <c r="AZ117" i="4"/>
  <c r="BC117" i="4"/>
  <c r="BD117" i="4"/>
  <c r="BE117" i="4"/>
  <c r="BF117" i="4"/>
  <c r="BG117" i="4"/>
  <c r="BJ117" i="4"/>
  <c r="BK117" i="4"/>
  <c r="BL117" i="4"/>
  <c r="BM117" i="4"/>
  <c r="BN117" i="4"/>
  <c r="BQ117" i="4"/>
  <c r="BR117" i="4"/>
  <c r="BS117" i="4"/>
  <c r="BT117" i="4"/>
  <c r="BU117" i="4"/>
  <c r="BX117" i="4"/>
  <c r="BY117" i="4"/>
  <c r="BZ117" i="4"/>
  <c r="CA117" i="4"/>
  <c r="CB117" i="4"/>
  <c r="CB103" i="4"/>
  <c r="CA103" i="4"/>
  <c r="BZ103" i="4"/>
  <c r="BY103" i="4"/>
  <c r="BX103" i="4"/>
  <c r="BU103" i="4"/>
  <c r="BT103" i="4"/>
  <c r="BS103" i="4"/>
  <c r="BR103" i="4"/>
  <c r="BQ103" i="4"/>
  <c r="BN103" i="4"/>
  <c r="BM103" i="4"/>
  <c r="BL103" i="4"/>
  <c r="BK103" i="4"/>
  <c r="BJ103" i="4"/>
  <c r="BG103" i="4"/>
  <c r="BF103" i="4"/>
  <c r="BE103" i="4"/>
  <c r="BD103" i="4"/>
  <c r="BC103" i="4"/>
  <c r="AZ103" i="4"/>
  <c r="AY103" i="4"/>
  <c r="AX103" i="4"/>
  <c r="AW103" i="4"/>
  <c r="AV103" i="4"/>
  <c r="AS103" i="4"/>
  <c r="AR103" i="4"/>
  <c r="AQ103" i="4"/>
  <c r="AP103" i="4"/>
  <c r="AO103" i="4"/>
  <c r="AL103" i="4"/>
  <c r="AK103" i="4"/>
  <c r="AJ103" i="4"/>
  <c r="AI103" i="4"/>
  <c r="AH103" i="4"/>
  <c r="AE103" i="4"/>
  <c r="AD103" i="4"/>
  <c r="AC103" i="4"/>
  <c r="AB103" i="4"/>
  <c r="AA103" i="4"/>
  <c r="X103" i="4"/>
  <c r="W103" i="4"/>
  <c r="V103" i="4"/>
  <c r="U103" i="4"/>
  <c r="T103" i="4"/>
  <c r="Q103" i="4"/>
  <c r="P103" i="4"/>
  <c r="O103" i="4"/>
  <c r="N103" i="4"/>
  <c r="M103" i="4"/>
  <c r="J103" i="4"/>
  <c r="I103" i="4"/>
  <c r="H103" i="4"/>
  <c r="G103" i="4"/>
  <c r="F103" i="4"/>
  <c r="F91" i="4"/>
  <c r="G91" i="4"/>
  <c r="H91" i="4"/>
  <c r="I91" i="4"/>
  <c r="J91" i="4"/>
  <c r="M91" i="4"/>
  <c r="N91" i="4"/>
  <c r="O91" i="4"/>
  <c r="P91" i="4"/>
  <c r="Q91" i="4"/>
  <c r="T91" i="4"/>
  <c r="U91" i="4"/>
  <c r="V91" i="4"/>
  <c r="W91" i="4"/>
  <c r="X91" i="4"/>
  <c r="AA91" i="4"/>
  <c r="AB91" i="4"/>
  <c r="AC91" i="4"/>
  <c r="AD91" i="4"/>
  <c r="AE91" i="4"/>
  <c r="AH91" i="4"/>
  <c r="AI91" i="4"/>
  <c r="AJ91" i="4"/>
  <c r="AK91" i="4"/>
  <c r="AL91" i="4"/>
  <c r="AO91" i="4"/>
  <c r="AP91" i="4"/>
  <c r="AQ91" i="4"/>
  <c r="AR91" i="4"/>
  <c r="AS91" i="4"/>
  <c r="AV91" i="4"/>
  <c r="AW91" i="4"/>
  <c r="AX91" i="4"/>
  <c r="AY91" i="4"/>
  <c r="AZ91" i="4"/>
  <c r="BC91" i="4"/>
  <c r="BD91" i="4"/>
  <c r="BE91" i="4"/>
  <c r="BF91" i="4"/>
  <c r="BG91" i="4"/>
  <c r="BJ91" i="4"/>
  <c r="BK91" i="4"/>
  <c r="BL91" i="4"/>
  <c r="BM91" i="4"/>
  <c r="BN91" i="4"/>
  <c r="BQ91" i="4"/>
  <c r="BR91" i="4"/>
  <c r="BS91" i="4"/>
  <c r="BT91" i="4"/>
  <c r="BU91" i="4"/>
  <c r="BX91" i="4"/>
  <c r="BY91" i="4"/>
  <c r="BZ91" i="4"/>
  <c r="CA91" i="4"/>
  <c r="CB91" i="4"/>
  <c r="F92" i="4"/>
  <c r="G92" i="4"/>
  <c r="H92" i="4"/>
  <c r="I92" i="4"/>
  <c r="J92" i="4"/>
  <c r="M92" i="4"/>
  <c r="N92" i="4"/>
  <c r="O92" i="4"/>
  <c r="P92" i="4"/>
  <c r="Q92" i="4"/>
  <c r="T92" i="4"/>
  <c r="U92" i="4"/>
  <c r="V92" i="4"/>
  <c r="W92" i="4"/>
  <c r="X92" i="4"/>
  <c r="AA92" i="4"/>
  <c r="AB92" i="4"/>
  <c r="AC92" i="4"/>
  <c r="AD92" i="4"/>
  <c r="AE92" i="4"/>
  <c r="AH92" i="4"/>
  <c r="AI92" i="4"/>
  <c r="AJ92" i="4"/>
  <c r="AK92" i="4"/>
  <c r="AL92" i="4"/>
  <c r="AO92" i="4"/>
  <c r="AP92" i="4"/>
  <c r="AQ92" i="4"/>
  <c r="AR92" i="4"/>
  <c r="AS92" i="4"/>
  <c r="AV92" i="4"/>
  <c r="AW92" i="4"/>
  <c r="AX92" i="4"/>
  <c r="AY92" i="4"/>
  <c r="AZ92" i="4"/>
  <c r="BC92" i="4"/>
  <c r="BD92" i="4"/>
  <c r="BE92" i="4"/>
  <c r="BF92" i="4"/>
  <c r="BG92" i="4"/>
  <c r="BJ92" i="4"/>
  <c r="BK92" i="4"/>
  <c r="BL92" i="4"/>
  <c r="BM92" i="4"/>
  <c r="BN92" i="4"/>
  <c r="BQ92" i="4"/>
  <c r="BR92" i="4"/>
  <c r="BS92" i="4"/>
  <c r="BT92" i="4"/>
  <c r="BU92" i="4"/>
  <c r="BX92" i="4"/>
  <c r="BY92" i="4"/>
  <c r="BZ92" i="4"/>
  <c r="CA92" i="4"/>
  <c r="CB92" i="4"/>
  <c r="F93" i="4"/>
  <c r="G93" i="4"/>
  <c r="H93" i="4"/>
  <c r="I93" i="4"/>
  <c r="J93" i="4"/>
  <c r="M93" i="4"/>
  <c r="N93" i="4"/>
  <c r="O93" i="4"/>
  <c r="P93" i="4"/>
  <c r="Q93" i="4"/>
  <c r="T93" i="4"/>
  <c r="U93" i="4"/>
  <c r="V93" i="4"/>
  <c r="W93" i="4"/>
  <c r="X93" i="4"/>
  <c r="AA93" i="4"/>
  <c r="AB93" i="4"/>
  <c r="AC93" i="4"/>
  <c r="AD93" i="4"/>
  <c r="AE93" i="4"/>
  <c r="AH93" i="4"/>
  <c r="AI93" i="4"/>
  <c r="AJ93" i="4"/>
  <c r="AK93" i="4"/>
  <c r="AL93" i="4"/>
  <c r="AO93" i="4"/>
  <c r="AP93" i="4"/>
  <c r="AQ93" i="4"/>
  <c r="AR93" i="4"/>
  <c r="AS93" i="4"/>
  <c r="AV93" i="4"/>
  <c r="AW93" i="4"/>
  <c r="AX93" i="4"/>
  <c r="AY93" i="4"/>
  <c r="AZ93" i="4"/>
  <c r="BC93" i="4"/>
  <c r="BD93" i="4"/>
  <c r="BE93" i="4"/>
  <c r="BF93" i="4"/>
  <c r="BG93" i="4"/>
  <c r="BJ93" i="4"/>
  <c r="BK93" i="4"/>
  <c r="BL93" i="4"/>
  <c r="BM93" i="4"/>
  <c r="BN93" i="4"/>
  <c r="BQ93" i="4"/>
  <c r="BR93" i="4"/>
  <c r="BS93" i="4"/>
  <c r="BT93" i="4"/>
  <c r="BU93" i="4"/>
  <c r="BX93" i="4"/>
  <c r="BY93" i="4"/>
  <c r="BZ93" i="4"/>
  <c r="CA93" i="4"/>
  <c r="CB93" i="4"/>
  <c r="F94" i="4"/>
  <c r="G94" i="4"/>
  <c r="H94" i="4"/>
  <c r="I94" i="4"/>
  <c r="J94" i="4"/>
  <c r="M94" i="4"/>
  <c r="N94" i="4"/>
  <c r="O94" i="4"/>
  <c r="P94" i="4"/>
  <c r="Q94" i="4"/>
  <c r="T94" i="4"/>
  <c r="U94" i="4"/>
  <c r="V94" i="4"/>
  <c r="W94" i="4"/>
  <c r="X94" i="4"/>
  <c r="AA94" i="4"/>
  <c r="AB94" i="4"/>
  <c r="AC94" i="4"/>
  <c r="AD94" i="4"/>
  <c r="AE94" i="4"/>
  <c r="AH94" i="4"/>
  <c r="AI94" i="4"/>
  <c r="AJ94" i="4"/>
  <c r="AK94" i="4"/>
  <c r="AL94" i="4"/>
  <c r="AO94" i="4"/>
  <c r="AP94" i="4"/>
  <c r="AQ94" i="4"/>
  <c r="AR94" i="4"/>
  <c r="AS94" i="4"/>
  <c r="AV94" i="4"/>
  <c r="AW94" i="4"/>
  <c r="AX94" i="4"/>
  <c r="AY94" i="4"/>
  <c r="AZ94" i="4"/>
  <c r="BC94" i="4"/>
  <c r="BD94" i="4"/>
  <c r="BE94" i="4"/>
  <c r="BF94" i="4"/>
  <c r="BG94" i="4"/>
  <c r="BJ94" i="4"/>
  <c r="BK94" i="4"/>
  <c r="BL94" i="4"/>
  <c r="BM94" i="4"/>
  <c r="BN94" i="4"/>
  <c r="BQ94" i="4"/>
  <c r="BR94" i="4"/>
  <c r="BS94" i="4"/>
  <c r="BT94" i="4"/>
  <c r="BU94" i="4"/>
  <c r="BX94" i="4"/>
  <c r="BY94" i="4"/>
  <c r="BZ94" i="4"/>
  <c r="CA94" i="4"/>
  <c r="CB94" i="4"/>
  <c r="F95" i="4"/>
  <c r="G95" i="4"/>
  <c r="H95" i="4"/>
  <c r="I95" i="4"/>
  <c r="J95" i="4"/>
  <c r="M95" i="4"/>
  <c r="N95" i="4"/>
  <c r="O95" i="4"/>
  <c r="P95" i="4"/>
  <c r="Q95" i="4"/>
  <c r="T95" i="4"/>
  <c r="U95" i="4"/>
  <c r="V95" i="4"/>
  <c r="W95" i="4"/>
  <c r="X95" i="4"/>
  <c r="AA95" i="4"/>
  <c r="AB95" i="4"/>
  <c r="AC95" i="4"/>
  <c r="AD95" i="4"/>
  <c r="AE95" i="4"/>
  <c r="AH95" i="4"/>
  <c r="AI95" i="4"/>
  <c r="AJ95" i="4"/>
  <c r="AK95" i="4"/>
  <c r="AL95" i="4"/>
  <c r="AO95" i="4"/>
  <c r="AP95" i="4"/>
  <c r="AQ95" i="4"/>
  <c r="AR95" i="4"/>
  <c r="AS95" i="4"/>
  <c r="AV95" i="4"/>
  <c r="AW95" i="4"/>
  <c r="AX95" i="4"/>
  <c r="AY95" i="4"/>
  <c r="AZ95" i="4"/>
  <c r="BC95" i="4"/>
  <c r="BD95" i="4"/>
  <c r="BE95" i="4"/>
  <c r="BF95" i="4"/>
  <c r="BG95" i="4"/>
  <c r="BJ95" i="4"/>
  <c r="BK95" i="4"/>
  <c r="BL95" i="4"/>
  <c r="BM95" i="4"/>
  <c r="BN95" i="4"/>
  <c r="BQ95" i="4"/>
  <c r="BR95" i="4"/>
  <c r="BS95" i="4"/>
  <c r="BT95" i="4"/>
  <c r="BU95" i="4"/>
  <c r="BX95" i="4"/>
  <c r="BY95" i="4"/>
  <c r="BZ95" i="4"/>
  <c r="CA95" i="4"/>
  <c r="CB95" i="4"/>
  <c r="F96" i="4"/>
  <c r="G96" i="4"/>
  <c r="H96" i="4"/>
  <c r="I96" i="4"/>
  <c r="J96" i="4"/>
  <c r="M96" i="4"/>
  <c r="N96" i="4"/>
  <c r="O96" i="4"/>
  <c r="P96" i="4"/>
  <c r="Q96" i="4"/>
  <c r="T96" i="4"/>
  <c r="U96" i="4"/>
  <c r="V96" i="4"/>
  <c r="W96" i="4"/>
  <c r="X96" i="4"/>
  <c r="AA96" i="4"/>
  <c r="AB96" i="4"/>
  <c r="AC96" i="4"/>
  <c r="AD96" i="4"/>
  <c r="AE96" i="4"/>
  <c r="AH96" i="4"/>
  <c r="AI96" i="4"/>
  <c r="AJ96" i="4"/>
  <c r="AK96" i="4"/>
  <c r="AL96" i="4"/>
  <c r="AO96" i="4"/>
  <c r="AP96" i="4"/>
  <c r="AQ96" i="4"/>
  <c r="AR96" i="4"/>
  <c r="AS96" i="4"/>
  <c r="AV96" i="4"/>
  <c r="AW96" i="4"/>
  <c r="AX96" i="4"/>
  <c r="AY96" i="4"/>
  <c r="AZ96" i="4"/>
  <c r="BC96" i="4"/>
  <c r="BD96" i="4"/>
  <c r="BE96" i="4"/>
  <c r="BF96" i="4"/>
  <c r="BG96" i="4"/>
  <c r="BJ96" i="4"/>
  <c r="BK96" i="4"/>
  <c r="BL96" i="4"/>
  <c r="BM96" i="4"/>
  <c r="BN96" i="4"/>
  <c r="BQ96" i="4"/>
  <c r="BR96" i="4"/>
  <c r="BS96" i="4"/>
  <c r="BT96" i="4"/>
  <c r="BU96" i="4"/>
  <c r="BX96" i="4"/>
  <c r="BY96" i="4"/>
  <c r="BZ96" i="4"/>
  <c r="CA96" i="4"/>
  <c r="CB96" i="4"/>
  <c r="F97" i="4"/>
  <c r="G97" i="4"/>
  <c r="H97" i="4"/>
  <c r="I97" i="4"/>
  <c r="J97" i="4"/>
  <c r="M97" i="4"/>
  <c r="N97" i="4"/>
  <c r="O97" i="4"/>
  <c r="P97" i="4"/>
  <c r="Q97" i="4"/>
  <c r="T97" i="4"/>
  <c r="U97" i="4"/>
  <c r="V97" i="4"/>
  <c r="W97" i="4"/>
  <c r="X97" i="4"/>
  <c r="AA97" i="4"/>
  <c r="AB97" i="4"/>
  <c r="AC97" i="4"/>
  <c r="AD97" i="4"/>
  <c r="AE97" i="4"/>
  <c r="AH97" i="4"/>
  <c r="AI97" i="4"/>
  <c r="AJ97" i="4"/>
  <c r="AK97" i="4"/>
  <c r="AL97" i="4"/>
  <c r="AO97" i="4"/>
  <c r="AP97" i="4"/>
  <c r="AQ97" i="4"/>
  <c r="AR97" i="4"/>
  <c r="AS97" i="4"/>
  <c r="AV97" i="4"/>
  <c r="AW97" i="4"/>
  <c r="AX97" i="4"/>
  <c r="AY97" i="4"/>
  <c r="AZ97" i="4"/>
  <c r="BC97" i="4"/>
  <c r="BD97" i="4"/>
  <c r="BE97" i="4"/>
  <c r="BF97" i="4"/>
  <c r="BG97" i="4"/>
  <c r="BJ97" i="4"/>
  <c r="BK97" i="4"/>
  <c r="BL97" i="4"/>
  <c r="BM97" i="4"/>
  <c r="BN97" i="4"/>
  <c r="BQ97" i="4"/>
  <c r="BR97" i="4"/>
  <c r="BS97" i="4"/>
  <c r="BT97" i="4"/>
  <c r="BU97" i="4"/>
  <c r="BX97" i="4"/>
  <c r="BY97" i="4"/>
  <c r="BZ97" i="4"/>
  <c r="CA97" i="4"/>
  <c r="CB97" i="4"/>
  <c r="F98" i="4"/>
  <c r="G98" i="4"/>
  <c r="H98" i="4"/>
  <c r="I98" i="4"/>
  <c r="J98" i="4"/>
  <c r="M98" i="4"/>
  <c r="N98" i="4"/>
  <c r="O98" i="4"/>
  <c r="P98" i="4"/>
  <c r="Q98" i="4"/>
  <c r="T98" i="4"/>
  <c r="U98" i="4"/>
  <c r="V98" i="4"/>
  <c r="W98" i="4"/>
  <c r="X98" i="4"/>
  <c r="AA98" i="4"/>
  <c r="AB98" i="4"/>
  <c r="AC98" i="4"/>
  <c r="AD98" i="4"/>
  <c r="AE98" i="4"/>
  <c r="AH98" i="4"/>
  <c r="AI98" i="4"/>
  <c r="AJ98" i="4"/>
  <c r="AK98" i="4"/>
  <c r="AL98" i="4"/>
  <c r="AO98" i="4"/>
  <c r="AP98" i="4"/>
  <c r="AQ98" i="4"/>
  <c r="AR98" i="4"/>
  <c r="AS98" i="4"/>
  <c r="AV98" i="4"/>
  <c r="AW98" i="4"/>
  <c r="AX98" i="4"/>
  <c r="AY98" i="4"/>
  <c r="AZ98" i="4"/>
  <c r="BC98" i="4"/>
  <c r="BD98" i="4"/>
  <c r="BE98" i="4"/>
  <c r="BF98" i="4"/>
  <c r="BG98" i="4"/>
  <c r="BJ98" i="4"/>
  <c r="BK98" i="4"/>
  <c r="BL98" i="4"/>
  <c r="BM98" i="4"/>
  <c r="BN98" i="4"/>
  <c r="BQ98" i="4"/>
  <c r="BR98" i="4"/>
  <c r="BS98" i="4"/>
  <c r="BT98" i="4"/>
  <c r="BU98" i="4"/>
  <c r="BX98" i="4"/>
  <c r="BY98" i="4"/>
  <c r="BZ98" i="4"/>
  <c r="CA98" i="4"/>
  <c r="CB98" i="4"/>
  <c r="F99" i="4"/>
  <c r="G99" i="4"/>
  <c r="H99" i="4"/>
  <c r="I99" i="4"/>
  <c r="J99" i="4"/>
  <c r="M99" i="4"/>
  <c r="N99" i="4"/>
  <c r="O99" i="4"/>
  <c r="P99" i="4"/>
  <c r="Q99" i="4"/>
  <c r="T99" i="4"/>
  <c r="U99" i="4"/>
  <c r="V99" i="4"/>
  <c r="W99" i="4"/>
  <c r="X99" i="4"/>
  <c r="AA99" i="4"/>
  <c r="AB99" i="4"/>
  <c r="AC99" i="4"/>
  <c r="AD99" i="4"/>
  <c r="AE99" i="4"/>
  <c r="AH99" i="4"/>
  <c r="AI99" i="4"/>
  <c r="AJ99" i="4"/>
  <c r="AK99" i="4"/>
  <c r="AL99" i="4"/>
  <c r="AO99" i="4"/>
  <c r="AP99" i="4"/>
  <c r="AQ99" i="4"/>
  <c r="AR99" i="4"/>
  <c r="AS99" i="4"/>
  <c r="AV99" i="4"/>
  <c r="AW99" i="4"/>
  <c r="AX99" i="4"/>
  <c r="AY99" i="4"/>
  <c r="AZ99" i="4"/>
  <c r="BC99" i="4"/>
  <c r="BD99" i="4"/>
  <c r="BE99" i="4"/>
  <c r="BF99" i="4"/>
  <c r="BG99" i="4"/>
  <c r="BJ99" i="4"/>
  <c r="BK99" i="4"/>
  <c r="BL99" i="4"/>
  <c r="BM99" i="4"/>
  <c r="BN99" i="4"/>
  <c r="BQ99" i="4"/>
  <c r="BR99" i="4"/>
  <c r="BS99" i="4"/>
  <c r="BT99" i="4"/>
  <c r="BU99" i="4"/>
  <c r="BX99" i="4"/>
  <c r="BY99" i="4"/>
  <c r="BZ99" i="4"/>
  <c r="CA99" i="4"/>
  <c r="CB99" i="4"/>
  <c r="F100" i="4"/>
  <c r="G100" i="4"/>
  <c r="H100" i="4"/>
  <c r="I100" i="4"/>
  <c r="J100" i="4"/>
  <c r="M100" i="4"/>
  <c r="N100" i="4"/>
  <c r="O100" i="4"/>
  <c r="P100" i="4"/>
  <c r="Q100" i="4"/>
  <c r="T100" i="4"/>
  <c r="U100" i="4"/>
  <c r="V100" i="4"/>
  <c r="W100" i="4"/>
  <c r="X100" i="4"/>
  <c r="AA100" i="4"/>
  <c r="AB100" i="4"/>
  <c r="AC100" i="4"/>
  <c r="AD100" i="4"/>
  <c r="AE100" i="4"/>
  <c r="AH100" i="4"/>
  <c r="AI100" i="4"/>
  <c r="AJ100" i="4"/>
  <c r="AK100" i="4"/>
  <c r="AL100" i="4"/>
  <c r="AO100" i="4"/>
  <c r="AP100" i="4"/>
  <c r="AQ100" i="4"/>
  <c r="AR100" i="4"/>
  <c r="AS100" i="4"/>
  <c r="AV100" i="4"/>
  <c r="AW100" i="4"/>
  <c r="AX100" i="4"/>
  <c r="AY100" i="4"/>
  <c r="AZ100" i="4"/>
  <c r="BC100" i="4"/>
  <c r="BD100" i="4"/>
  <c r="BE100" i="4"/>
  <c r="BF100" i="4"/>
  <c r="BG100" i="4"/>
  <c r="BJ100" i="4"/>
  <c r="BK100" i="4"/>
  <c r="BL100" i="4"/>
  <c r="BM100" i="4"/>
  <c r="BN100" i="4"/>
  <c r="BQ100" i="4"/>
  <c r="BR100" i="4"/>
  <c r="BS100" i="4"/>
  <c r="BT100" i="4"/>
  <c r="BU100" i="4"/>
  <c r="BX100" i="4"/>
  <c r="BY100" i="4"/>
  <c r="BZ100" i="4"/>
  <c r="CA100" i="4"/>
  <c r="CB100" i="4"/>
  <c r="F101" i="4"/>
  <c r="G101" i="4"/>
  <c r="H101" i="4"/>
  <c r="I101" i="4"/>
  <c r="J101" i="4"/>
  <c r="M101" i="4"/>
  <c r="N101" i="4"/>
  <c r="O101" i="4"/>
  <c r="P101" i="4"/>
  <c r="Q101" i="4"/>
  <c r="T101" i="4"/>
  <c r="U101" i="4"/>
  <c r="V101" i="4"/>
  <c r="W101" i="4"/>
  <c r="X101" i="4"/>
  <c r="AA101" i="4"/>
  <c r="AB101" i="4"/>
  <c r="AC101" i="4"/>
  <c r="AD101" i="4"/>
  <c r="AE101" i="4"/>
  <c r="AH101" i="4"/>
  <c r="AI101" i="4"/>
  <c r="AJ101" i="4"/>
  <c r="AK101" i="4"/>
  <c r="AL101" i="4"/>
  <c r="AO101" i="4"/>
  <c r="AP101" i="4"/>
  <c r="AQ101" i="4"/>
  <c r="AR101" i="4"/>
  <c r="AS101" i="4"/>
  <c r="AV101" i="4"/>
  <c r="AW101" i="4"/>
  <c r="AX101" i="4"/>
  <c r="AY101" i="4"/>
  <c r="AZ101" i="4"/>
  <c r="BC101" i="4"/>
  <c r="BD101" i="4"/>
  <c r="BE101" i="4"/>
  <c r="BF101" i="4"/>
  <c r="BG101" i="4"/>
  <c r="BJ101" i="4"/>
  <c r="BK101" i="4"/>
  <c r="BL101" i="4"/>
  <c r="BM101" i="4"/>
  <c r="BN101" i="4"/>
  <c r="BQ101" i="4"/>
  <c r="BR101" i="4"/>
  <c r="BS101" i="4"/>
  <c r="BT101" i="4"/>
  <c r="BU101" i="4"/>
  <c r="BX101" i="4"/>
  <c r="BY101" i="4"/>
  <c r="BZ101" i="4"/>
  <c r="CA101" i="4"/>
  <c r="CB101" i="4"/>
  <c r="CB90" i="4"/>
  <c r="CA90" i="4"/>
  <c r="BZ90" i="4"/>
  <c r="BY90" i="4"/>
  <c r="BX90" i="4"/>
  <c r="BU90" i="4"/>
  <c r="BT90" i="4"/>
  <c r="BS90" i="4"/>
  <c r="BR90" i="4"/>
  <c r="BQ90" i="4"/>
  <c r="BN90" i="4"/>
  <c r="BM90" i="4"/>
  <c r="BL90" i="4"/>
  <c r="BK90" i="4"/>
  <c r="BJ90" i="4"/>
  <c r="BG90" i="4"/>
  <c r="BF90" i="4"/>
  <c r="BE90" i="4"/>
  <c r="BD90" i="4"/>
  <c r="BC90" i="4"/>
  <c r="AZ90" i="4"/>
  <c r="AY90" i="4"/>
  <c r="AX90" i="4"/>
  <c r="AW90" i="4"/>
  <c r="AV90" i="4"/>
  <c r="AS90" i="4"/>
  <c r="AR90" i="4"/>
  <c r="AQ90" i="4"/>
  <c r="AP90" i="4"/>
  <c r="AO90" i="4"/>
  <c r="AL90" i="4"/>
  <c r="AK90" i="4"/>
  <c r="AJ90" i="4"/>
  <c r="AI90" i="4"/>
  <c r="AH90" i="4"/>
  <c r="AE90" i="4"/>
  <c r="AD90" i="4"/>
  <c r="AC90" i="4"/>
  <c r="AB90" i="4"/>
  <c r="AA90" i="4"/>
  <c r="X90" i="4"/>
  <c r="W90" i="4"/>
  <c r="V90" i="4"/>
  <c r="U90" i="4"/>
  <c r="T90" i="4"/>
  <c r="Q90" i="4"/>
  <c r="P90" i="4"/>
  <c r="O90" i="4"/>
  <c r="N90" i="4"/>
  <c r="M90" i="4"/>
  <c r="J90" i="4"/>
  <c r="I90" i="4"/>
  <c r="H90" i="4"/>
  <c r="G90" i="4"/>
  <c r="F90" i="4"/>
  <c r="F87" i="4"/>
  <c r="G87" i="4"/>
  <c r="H87" i="4"/>
  <c r="I87" i="4"/>
  <c r="J87" i="4"/>
  <c r="M87" i="4"/>
  <c r="N87" i="4"/>
  <c r="O87" i="4"/>
  <c r="P87" i="4"/>
  <c r="Q87" i="4"/>
  <c r="T87" i="4"/>
  <c r="U87" i="4"/>
  <c r="V87" i="4"/>
  <c r="W87" i="4"/>
  <c r="X87" i="4"/>
  <c r="AA87" i="4"/>
  <c r="AB87" i="4"/>
  <c r="AC87" i="4"/>
  <c r="AD87" i="4"/>
  <c r="AE87" i="4"/>
  <c r="AH87" i="4"/>
  <c r="AI87" i="4"/>
  <c r="AJ87" i="4"/>
  <c r="AK87" i="4"/>
  <c r="AL87" i="4"/>
  <c r="AO87" i="4"/>
  <c r="AP87" i="4"/>
  <c r="AQ87" i="4"/>
  <c r="AR87" i="4"/>
  <c r="AS87" i="4"/>
  <c r="AV87" i="4"/>
  <c r="AW87" i="4"/>
  <c r="AX87" i="4"/>
  <c r="AY87" i="4"/>
  <c r="AZ87" i="4"/>
  <c r="BC87" i="4"/>
  <c r="BD87" i="4"/>
  <c r="BE87" i="4"/>
  <c r="BF87" i="4"/>
  <c r="BG87" i="4"/>
  <c r="BJ87" i="4"/>
  <c r="BK87" i="4"/>
  <c r="BL87" i="4"/>
  <c r="BM87" i="4"/>
  <c r="BN87" i="4"/>
  <c r="BQ87" i="4"/>
  <c r="BR87" i="4"/>
  <c r="BS87" i="4"/>
  <c r="BT87" i="4"/>
  <c r="BU87" i="4"/>
  <c r="BX87" i="4"/>
  <c r="BY87" i="4"/>
  <c r="BZ87" i="4"/>
  <c r="CA87" i="4"/>
  <c r="CB87" i="4"/>
  <c r="F88" i="4"/>
  <c r="G88" i="4"/>
  <c r="H88" i="4"/>
  <c r="I88" i="4"/>
  <c r="J88" i="4"/>
  <c r="M88" i="4"/>
  <c r="N88" i="4"/>
  <c r="O88" i="4"/>
  <c r="P88" i="4"/>
  <c r="Q88" i="4"/>
  <c r="T88" i="4"/>
  <c r="U88" i="4"/>
  <c r="V88" i="4"/>
  <c r="W88" i="4"/>
  <c r="X88" i="4"/>
  <c r="AA88" i="4"/>
  <c r="AB88" i="4"/>
  <c r="AC88" i="4"/>
  <c r="AD88" i="4"/>
  <c r="AE88" i="4"/>
  <c r="AH88" i="4"/>
  <c r="AI88" i="4"/>
  <c r="AJ88" i="4"/>
  <c r="AK88" i="4"/>
  <c r="AL88" i="4"/>
  <c r="AO88" i="4"/>
  <c r="AP88" i="4"/>
  <c r="AQ88" i="4"/>
  <c r="AR88" i="4"/>
  <c r="AS88" i="4"/>
  <c r="AV88" i="4"/>
  <c r="AW88" i="4"/>
  <c r="AX88" i="4"/>
  <c r="AY88" i="4"/>
  <c r="AZ88" i="4"/>
  <c r="BC88" i="4"/>
  <c r="BD88" i="4"/>
  <c r="BE88" i="4"/>
  <c r="BF88" i="4"/>
  <c r="BG88" i="4"/>
  <c r="BJ88" i="4"/>
  <c r="BK88" i="4"/>
  <c r="BL88" i="4"/>
  <c r="BM88" i="4"/>
  <c r="BN88" i="4"/>
  <c r="BQ88" i="4"/>
  <c r="BR88" i="4"/>
  <c r="BS88" i="4"/>
  <c r="BT88" i="4"/>
  <c r="BU88" i="4"/>
  <c r="BX88" i="4"/>
  <c r="BY88" i="4"/>
  <c r="BZ88" i="4"/>
  <c r="CA88" i="4"/>
  <c r="CB88" i="4"/>
  <c r="CB86" i="4"/>
  <c r="CA86" i="4"/>
  <c r="BZ86" i="4"/>
  <c r="BY86" i="4"/>
  <c r="BX86" i="4"/>
  <c r="BU86" i="4"/>
  <c r="BT86" i="4"/>
  <c r="BS86" i="4"/>
  <c r="BR86" i="4"/>
  <c r="BQ86" i="4"/>
  <c r="BN86" i="4"/>
  <c r="BM86" i="4"/>
  <c r="BL86" i="4"/>
  <c r="BK86" i="4"/>
  <c r="BJ86" i="4"/>
  <c r="BG86" i="4"/>
  <c r="BF86" i="4"/>
  <c r="BE86" i="4"/>
  <c r="BD86" i="4"/>
  <c r="BC86" i="4"/>
  <c r="AZ86" i="4"/>
  <c r="AY86" i="4"/>
  <c r="AX86" i="4"/>
  <c r="AW86" i="4"/>
  <c r="AV86" i="4"/>
  <c r="AS86" i="4"/>
  <c r="AR86" i="4"/>
  <c r="AQ86" i="4"/>
  <c r="AP86" i="4"/>
  <c r="AO86" i="4"/>
  <c r="AL86" i="4"/>
  <c r="AK86" i="4"/>
  <c r="AJ86" i="4"/>
  <c r="AI86" i="4"/>
  <c r="AH86" i="4"/>
  <c r="AE86" i="4"/>
  <c r="AD86" i="4"/>
  <c r="AC86" i="4"/>
  <c r="AB86" i="4"/>
  <c r="AA86" i="4"/>
  <c r="X86" i="4"/>
  <c r="W86" i="4"/>
  <c r="V86" i="4"/>
  <c r="U86" i="4"/>
  <c r="T86" i="4"/>
  <c r="Q86" i="4"/>
  <c r="P86" i="4"/>
  <c r="O86" i="4"/>
  <c r="N86" i="4"/>
  <c r="M86" i="4"/>
  <c r="J86" i="4"/>
  <c r="I86" i="4"/>
  <c r="H86" i="4"/>
  <c r="G86" i="4"/>
  <c r="F86" i="4"/>
  <c r="F67" i="4"/>
  <c r="G67" i="4"/>
  <c r="H67" i="4"/>
  <c r="I67" i="4"/>
  <c r="J67" i="4"/>
  <c r="M67" i="4"/>
  <c r="N67" i="4"/>
  <c r="O67" i="4"/>
  <c r="P67" i="4"/>
  <c r="Q67" i="4"/>
  <c r="T67" i="4"/>
  <c r="U67" i="4"/>
  <c r="V67" i="4"/>
  <c r="W67" i="4"/>
  <c r="X67" i="4"/>
  <c r="AA67" i="4"/>
  <c r="AB67" i="4"/>
  <c r="AC67" i="4"/>
  <c r="AD67" i="4"/>
  <c r="AE67" i="4"/>
  <c r="AH67" i="4"/>
  <c r="AI67" i="4"/>
  <c r="AJ67" i="4"/>
  <c r="AK67" i="4"/>
  <c r="AL67" i="4"/>
  <c r="AO67" i="4"/>
  <c r="AP67" i="4"/>
  <c r="AQ67" i="4"/>
  <c r="AR67" i="4"/>
  <c r="AS67" i="4"/>
  <c r="AV67" i="4"/>
  <c r="AW67" i="4"/>
  <c r="AX67" i="4"/>
  <c r="AY67" i="4"/>
  <c r="AZ67" i="4"/>
  <c r="BC67" i="4"/>
  <c r="BD67" i="4"/>
  <c r="BE67" i="4"/>
  <c r="BF67" i="4"/>
  <c r="BG67" i="4"/>
  <c r="BJ67" i="4"/>
  <c r="BK67" i="4"/>
  <c r="BL67" i="4"/>
  <c r="BM67" i="4"/>
  <c r="BN67" i="4"/>
  <c r="BQ67" i="4"/>
  <c r="BR67" i="4"/>
  <c r="BS67" i="4"/>
  <c r="BT67" i="4"/>
  <c r="BU67" i="4"/>
  <c r="BX67" i="4"/>
  <c r="BY67" i="4"/>
  <c r="BZ67" i="4"/>
  <c r="CA67" i="4"/>
  <c r="CB67" i="4"/>
  <c r="F68" i="4"/>
  <c r="G68" i="4"/>
  <c r="H68" i="4"/>
  <c r="I68" i="4"/>
  <c r="J68" i="4"/>
  <c r="M68" i="4"/>
  <c r="N68" i="4"/>
  <c r="O68" i="4"/>
  <c r="P68" i="4"/>
  <c r="Q68" i="4"/>
  <c r="T68" i="4"/>
  <c r="U68" i="4"/>
  <c r="V68" i="4"/>
  <c r="W68" i="4"/>
  <c r="X68" i="4"/>
  <c r="AA68" i="4"/>
  <c r="AB68" i="4"/>
  <c r="AC68" i="4"/>
  <c r="AD68" i="4"/>
  <c r="AE68" i="4"/>
  <c r="AH68" i="4"/>
  <c r="AI68" i="4"/>
  <c r="AJ68" i="4"/>
  <c r="AK68" i="4"/>
  <c r="AL68" i="4"/>
  <c r="AO68" i="4"/>
  <c r="AP68" i="4"/>
  <c r="AQ68" i="4"/>
  <c r="AR68" i="4"/>
  <c r="AS68" i="4"/>
  <c r="AV68" i="4"/>
  <c r="AW68" i="4"/>
  <c r="AX68" i="4"/>
  <c r="AY68" i="4"/>
  <c r="AZ68" i="4"/>
  <c r="BC68" i="4"/>
  <c r="BD68" i="4"/>
  <c r="BE68" i="4"/>
  <c r="BF68" i="4"/>
  <c r="BG68" i="4"/>
  <c r="BJ68" i="4"/>
  <c r="BK68" i="4"/>
  <c r="BL68" i="4"/>
  <c r="BM68" i="4"/>
  <c r="BN68" i="4"/>
  <c r="BQ68" i="4"/>
  <c r="BR68" i="4"/>
  <c r="BS68" i="4"/>
  <c r="BT68" i="4"/>
  <c r="BU68" i="4"/>
  <c r="BX68" i="4"/>
  <c r="BY68" i="4"/>
  <c r="BZ68" i="4"/>
  <c r="CA68" i="4"/>
  <c r="CB68" i="4"/>
  <c r="F69" i="4"/>
  <c r="G69" i="4"/>
  <c r="H69" i="4"/>
  <c r="I69" i="4"/>
  <c r="J69" i="4"/>
  <c r="M69" i="4"/>
  <c r="N69" i="4"/>
  <c r="O69" i="4"/>
  <c r="P69" i="4"/>
  <c r="Q69" i="4"/>
  <c r="T69" i="4"/>
  <c r="U69" i="4"/>
  <c r="V69" i="4"/>
  <c r="W69" i="4"/>
  <c r="X69" i="4"/>
  <c r="AA69" i="4"/>
  <c r="AB69" i="4"/>
  <c r="AC69" i="4"/>
  <c r="AD69" i="4"/>
  <c r="AE69" i="4"/>
  <c r="AH69" i="4"/>
  <c r="AI69" i="4"/>
  <c r="AJ69" i="4"/>
  <c r="AK69" i="4"/>
  <c r="AL69" i="4"/>
  <c r="AO69" i="4"/>
  <c r="AP69" i="4"/>
  <c r="AQ69" i="4"/>
  <c r="AR69" i="4"/>
  <c r="AS69" i="4"/>
  <c r="AV69" i="4"/>
  <c r="AW69" i="4"/>
  <c r="AX69" i="4"/>
  <c r="AY69" i="4"/>
  <c r="AZ69" i="4"/>
  <c r="BC69" i="4"/>
  <c r="BD69" i="4"/>
  <c r="BE69" i="4"/>
  <c r="BF69" i="4"/>
  <c r="BG69" i="4"/>
  <c r="BJ69" i="4"/>
  <c r="BK69" i="4"/>
  <c r="BL69" i="4"/>
  <c r="BM69" i="4"/>
  <c r="BN69" i="4"/>
  <c r="BQ69" i="4"/>
  <c r="BR69" i="4"/>
  <c r="BS69" i="4"/>
  <c r="BT69" i="4"/>
  <c r="BU69" i="4"/>
  <c r="BX69" i="4"/>
  <c r="BY69" i="4"/>
  <c r="BZ69" i="4"/>
  <c r="CA69" i="4"/>
  <c r="CB69" i="4"/>
  <c r="F70" i="4"/>
  <c r="G70" i="4"/>
  <c r="H70" i="4"/>
  <c r="I70" i="4"/>
  <c r="J70" i="4"/>
  <c r="M70" i="4"/>
  <c r="N70" i="4"/>
  <c r="O70" i="4"/>
  <c r="P70" i="4"/>
  <c r="Q70" i="4"/>
  <c r="T70" i="4"/>
  <c r="U70" i="4"/>
  <c r="V70" i="4"/>
  <c r="W70" i="4"/>
  <c r="X70" i="4"/>
  <c r="AA70" i="4"/>
  <c r="AB70" i="4"/>
  <c r="AC70" i="4"/>
  <c r="AD70" i="4"/>
  <c r="AE70" i="4"/>
  <c r="AH70" i="4"/>
  <c r="AI70" i="4"/>
  <c r="AJ70" i="4"/>
  <c r="AK70" i="4"/>
  <c r="AL70" i="4"/>
  <c r="AO70" i="4"/>
  <c r="AP70" i="4"/>
  <c r="AQ70" i="4"/>
  <c r="AR70" i="4"/>
  <c r="AS70" i="4"/>
  <c r="AV70" i="4"/>
  <c r="AW70" i="4"/>
  <c r="AX70" i="4"/>
  <c r="AY70" i="4"/>
  <c r="AZ70" i="4"/>
  <c r="BC70" i="4"/>
  <c r="BD70" i="4"/>
  <c r="BE70" i="4"/>
  <c r="BF70" i="4"/>
  <c r="BG70" i="4"/>
  <c r="BJ70" i="4"/>
  <c r="BK70" i="4"/>
  <c r="BL70" i="4"/>
  <c r="BM70" i="4"/>
  <c r="BN70" i="4"/>
  <c r="BQ70" i="4"/>
  <c r="BR70" i="4"/>
  <c r="BS70" i="4"/>
  <c r="BT70" i="4"/>
  <c r="BU70" i="4"/>
  <c r="BX70" i="4"/>
  <c r="BY70" i="4"/>
  <c r="BZ70" i="4"/>
  <c r="CA70" i="4"/>
  <c r="CB70" i="4"/>
  <c r="F71" i="4"/>
  <c r="G71" i="4"/>
  <c r="H71" i="4"/>
  <c r="I71" i="4"/>
  <c r="J71" i="4"/>
  <c r="M71" i="4"/>
  <c r="N71" i="4"/>
  <c r="O71" i="4"/>
  <c r="P71" i="4"/>
  <c r="Q71" i="4"/>
  <c r="T71" i="4"/>
  <c r="U71" i="4"/>
  <c r="V71" i="4"/>
  <c r="W71" i="4"/>
  <c r="X71" i="4"/>
  <c r="AA71" i="4"/>
  <c r="AB71" i="4"/>
  <c r="AC71" i="4"/>
  <c r="AD71" i="4"/>
  <c r="AE71" i="4"/>
  <c r="AH71" i="4"/>
  <c r="AI71" i="4"/>
  <c r="AJ71" i="4"/>
  <c r="AK71" i="4"/>
  <c r="AL71" i="4"/>
  <c r="AO71" i="4"/>
  <c r="AP71" i="4"/>
  <c r="AQ71" i="4"/>
  <c r="AR71" i="4"/>
  <c r="AS71" i="4"/>
  <c r="AV71" i="4"/>
  <c r="AW71" i="4"/>
  <c r="AX71" i="4"/>
  <c r="AY71" i="4"/>
  <c r="AZ71" i="4"/>
  <c r="BC71" i="4"/>
  <c r="BD71" i="4"/>
  <c r="BE71" i="4"/>
  <c r="BF71" i="4"/>
  <c r="BG71" i="4"/>
  <c r="BJ71" i="4"/>
  <c r="BK71" i="4"/>
  <c r="BL71" i="4"/>
  <c r="BM71" i="4"/>
  <c r="BN71" i="4"/>
  <c r="BQ71" i="4"/>
  <c r="BR71" i="4"/>
  <c r="BS71" i="4"/>
  <c r="BT71" i="4"/>
  <c r="BU71" i="4"/>
  <c r="BX71" i="4"/>
  <c r="BY71" i="4"/>
  <c r="BZ71" i="4"/>
  <c r="CA71" i="4"/>
  <c r="CB71" i="4"/>
  <c r="F72" i="4"/>
  <c r="G72" i="4"/>
  <c r="H72" i="4"/>
  <c r="I72" i="4"/>
  <c r="J72" i="4"/>
  <c r="M72" i="4"/>
  <c r="N72" i="4"/>
  <c r="O72" i="4"/>
  <c r="P72" i="4"/>
  <c r="Q72" i="4"/>
  <c r="T72" i="4"/>
  <c r="U72" i="4"/>
  <c r="V72" i="4"/>
  <c r="W72" i="4"/>
  <c r="X72" i="4"/>
  <c r="AA72" i="4"/>
  <c r="AB72" i="4"/>
  <c r="AC72" i="4"/>
  <c r="AD72" i="4"/>
  <c r="AE72" i="4"/>
  <c r="AH72" i="4"/>
  <c r="AI72" i="4"/>
  <c r="AJ72" i="4"/>
  <c r="AK72" i="4"/>
  <c r="AL72" i="4"/>
  <c r="AO72" i="4"/>
  <c r="AP72" i="4"/>
  <c r="AQ72" i="4"/>
  <c r="AR72" i="4"/>
  <c r="AS72" i="4"/>
  <c r="AV72" i="4"/>
  <c r="AW72" i="4"/>
  <c r="AX72" i="4"/>
  <c r="AY72" i="4"/>
  <c r="AZ72" i="4"/>
  <c r="BC72" i="4"/>
  <c r="BD72" i="4"/>
  <c r="BE72" i="4"/>
  <c r="BF72" i="4"/>
  <c r="BG72" i="4"/>
  <c r="BJ72" i="4"/>
  <c r="BK72" i="4"/>
  <c r="BL72" i="4"/>
  <c r="BM72" i="4"/>
  <c r="BN72" i="4"/>
  <c r="BQ72" i="4"/>
  <c r="BR72" i="4"/>
  <c r="BS72" i="4"/>
  <c r="BT72" i="4"/>
  <c r="BU72" i="4"/>
  <c r="BX72" i="4"/>
  <c r="BY72" i="4"/>
  <c r="BZ72" i="4"/>
  <c r="CA72" i="4"/>
  <c r="CB72" i="4"/>
  <c r="F73" i="4"/>
  <c r="G73" i="4"/>
  <c r="H73" i="4"/>
  <c r="I73" i="4"/>
  <c r="J73" i="4"/>
  <c r="M73" i="4"/>
  <c r="N73" i="4"/>
  <c r="O73" i="4"/>
  <c r="P73" i="4"/>
  <c r="Q73" i="4"/>
  <c r="T73" i="4"/>
  <c r="U73" i="4"/>
  <c r="V73" i="4"/>
  <c r="W73" i="4"/>
  <c r="X73" i="4"/>
  <c r="AA73" i="4"/>
  <c r="AB73" i="4"/>
  <c r="AC73" i="4"/>
  <c r="AD73" i="4"/>
  <c r="AE73" i="4"/>
  <c r="AH73" i="4"/>
  <c r="AI73" i="4"/>
  <c r="AJ73" i="4"/>
  <c r="AK73" i="4"/>
  <c r="AL73" i="4"/>
  <c r="AO73" i="4"/>
  <c r="AP73" i="4"/>
  <c r="AQ73" i="4"/>
  <c r="AR73" i="4"/>
  <c r="AS73" i="4"/>
  <c r="AV73" i="4"/>
  <c r="AW73" i="4"/>
  <c r="AX73" i="4"/>
  <c r="AY73" i="4"/>
  <c r="AZ73" i="4"/>
  <c r="BC73" i="4"/>
  <c r="BD73" i="4"/>
  <c r="BE73" i="4"/>
  <c r="BF73" i="4"/>
  <c r="BG73" i="4"/>
  <c r="BJ73" i="4"/>
  <c r="BK73" i="4"/>
  <c r="BL73" i="4"/>
  <c r="BM73" i="4"/>
  <c r="BN73" i="4"/>
  <c r="BQ73" i="4"/>
  <c r="BR73" i="4"/>
  <c r="BS73" i="4"/>
  <c r="BT73" i="4"/>
  <c r="BU73" i="4"/>
  <c r="BX73" i="4"/>
  <c r="BY73" i="4"/>
  <c r="BZ73" i="4"/>
  <c r="CA73" i="4"/>
  <c r="CB73" i="4"/>
  <c r="F74" i="4"/>
  <c r="G74" i="4"/>
  <c r="H74" i="4"/>
  <c r="I74" i="4"/>
  <c r="J74" i="4"/>
  <c r="M74" i="4"/>
  <c r="N74" i="4"/>
  <c r="O74" i="4"/>
  <c r="P74" i="4"/>
  <c r="Q74" i="4"/>
  <c r="T74" i="4"/>
  <c r="U74" i="4"/>
  <c r="V74" i="4"/>
  <c r="W74" i="4"/>
  <c r="X74" i="4"/>
  <c r="AA74" i="4"/>
  <c r="AB74" i="4"/>
  <c r="AC74" i="4"/>
  <c r="AD74" i="4"/>
  <c r="AE74" i="4"/>
  <c r="AH74" i="4"/>
  <c r="AI74" i="4"/>
  <c r="AJ74" i="4"/>
  <c r="AK74" i="4"/>
  <c r="AL74" i="4"/>
  <c r="AO74" i="4"/>
  <c r="AP74" i="4"/>
  <c r="AQ74" i="4"/>
  <c r="AR74" i="4"/>
  <c r="AS74" i="4"/>
  <c r="AV74" i="4"/>
  <c r="AW74" i="4"/>
  <c r="AX74" i="4"/>
  <c r="AY74" i="4"/>
  <c r="AZ74" i="4"/>
  <c r="BC74" i="4"/>
  <c r="BD74" i="4"/>
  <c r="BE74" i="4"/>
  <c r="BF74" i="4"/>
  <c r="BG74" i="4"/>
  <c r="BJ74" i="4"/>
  <c r="BK74" i="4"/>
  <c r="BL74" i="4"/>
  <c r="BM74" i="4"/>
  <c r="BN74" i="4"/>
  <c r="BQ74" i="4"/>
  <c r="BR74" i="4"/>
  <c r="BS74" i="4"/>
  <c r="BT74" i="4"/>
  <c r="BU74" i="4"/>
  <c r="BX74" i="4"/>
  <c r="BY74" i="4"/>
  <c r="BZ74" i="4"/>
  <c r="CA74" i="4"/>
  <c r="CB74" i="4"/>
  <c r="F75" i="4"/>
  <c r="G75" i="4"/>
  <c r="H75" i="4"/>
  <c r="I75" i="4"/>
  <c r="J75" i="4"/>
  <c r="M75" i="4"/>
  <c r="N75" i="4"/>
  <c r="O75" i="4"/>
  <c r="P75" i="4"/>
  <c r="Q75" i="4"/>
  <c r="T75" i="4"/>
  <c r="U75" i="4"/>
  <c r="V75" i="4"/>
  <c r="W75" i="4"/>
  <c r="X75" i="4"/>
  <c r="AA75" i="4"/>
  <c r="AB75" i="4"/>
  <c r="AC75" i="4"/>
  <c r="AD75" i="4"/>
  <c r="AE75" i="4"/>
  <c r="AH75" i="4"/>
  <c r="AI75" i="4"/>
  <c r="AJ75" i="4"/>
  <c r="AK75" i="4"/>
  <c r="AL75" i="4"/>
  <c r="AO75" i="4"/>
  <c r="AP75" i="4"/>
  <c r="AQ75" i="4"/>
  <c r="AR75" i="4"/>
  <c r="AS75" i="4"/>
  <c r="AV75" i="4"/>
  <c r="AW75" i="4"/>
  <c r="AX75" i="4"/>
  <c r="AY75" i="4"/>
  <c r="AZ75" i="4"/>
  <c r="BC75" i="4"/>
  <c r="BD75" i="4"/>
  <c r="BE75" i="4"/>
  <c r="BF75" i="4"/>
  <c r="BG75" i="4"/>
  <c r="BJ75" i="4"/>
  <c r="BK75" i="4"/>
  <c r="BL75" i="4"/>
  <c r="BM75" i="4"/>
  <c r="BN75" i="4"/>
  <c r="BQ75" i="4"/>
  <c r="BR75" i="4"/>
  <c r="BS75" i="4"/>
  <c r="BT75" i="4"/>
  <c r="BU75" i="4"/>
  <c r="BX75" i="4"/>
  <c r="BY75" i="4"/>
  <c r="BZ75" i="4"/>
  <c r="CA75" i="4"/>
  <c r="CB75" i="4"/>
  <c r="F76" i="4"/>
  <c r="G76" i="4"/>
  <c r="H76" i="4"/>
  <c r="I76" i="4"/>
  <c r="J76" i="4"/>
  <c r="M76" i="4"/>
  <c r="N76" i="4"/>
  <c r="O76" i="4"/>
  <c r="P76" i="4"/>
  <c r="Q76" i="4"/>
  <c r="T76" i="4"/>
  <c r="U76" i="4"/>
  <c r="V76" i="4"/>
  <c r="W76" i="4"/>
  <c r="X76" i="4"/>
  <c r="AA76" i="4"/>
  <c r="AB76" i="4"/>
  <c r="AC76" i="4"/>
  <c r="AD76" i="4"/>
  <c r="AE76" i="4"/>
  <c r="AH76" i="4"/>
  <c r="AI76" i="4"/>
  <c r="AJ76" i="4"/>
  <c r="AK76" i="4"/>
  <c r="AL76" i="4"/>
  <c r="AO76" i="4"/>
  <c r="AP76" i="4"/>
  <c r="AQ76" i="4"/>
  <c r="AR76" i="4"/>
  <c r="AS76" i="4"/>
  <c r="AV76" i="4"/>
  <c r="AW76" i="4"/>
  <c r="AX76" i="4"/>
  <c r="AY76" i="4"/>
  <c r="AZ76" i="4"/>
  <c r="BC76" i="4"/>
  <c r="BD76" i="4"/>
  <c r="BE76" i="4"/>
  <c r="BF76" i="4"/>
  <c r="BG76" i="4"/>
  <c r="BJ76" i="4"/>
  <c r="BK76" i="4"/>
  <c r="BL76" i="4"/>
  <c r="BM76" i="4"/>
  <c r="BN76" i="4"/>
  <c r="BQ76" i="4"/>
  <c r="BR76" i="4"/>
  <c r="BS76" i="4"/>
  <c r="BT76" i="4"/>
  <c r="BU76" i="4"/>
  <c r="BX76" i="4"/>
  <c r="BY76" i="4"/>
  <c r="BZ76" i="4"/>
  <c r="CA76" i="4"/>
  <c r="CB76" i="4"/>
  <c r="F77" i="4"/>
  <c r="G77" i="4"/>
  <c r="H77" i="4"/>
  <c r="I77" i="4"/>
  <c r="J77" i="4"/>
  <c r="M77" i="4"/>
  <c r="N77" i="4"/>
  <c r="O77" i="4"/>
  <c r="P77" i="4"/>
  <c r="Q77" i="4"/>
  <c r="T77" i="4"/>
  <c r="U77" i="4"/>
  <c r="V77" i="4"/>
  <c r="W77" i="4"/>
  <c r="X77" i="4"/>
  <c r="AA77" i="4"/>
  <c r="AB77" i="4"/>
  <c r="AC77" i="4"/>
  <c r="AD77" i="4"/>
  <c r="AE77" i="4"/>
  <c r="AH77" i="4"/>
  <c r="AI77" i="4"/>
  <c r="AJ77" i="4"/>
  <c r="AK77" i="4"/>
  <c r="AL77" i="4"/>
  <c r="AO77" i="4"/>
  <c r="AP77" i="4"/>
  <c r="AQ77" i="4"/>
  <c r="AR77" i="4"/>
  <c r="AS77" i="4"/>
  <c r="AV77" i="4"/>
  <c r="AW77" i="4"/>
  <c r="AX77" i="4"/>
  <c r="AY77" i="4"/>
  <c r="AZ77" i="4"/>
  <c r="BC77" i="4"/>
  <c r="BD77" i="4"/>
  <c r="BE77" i="4"/>
  <c r="BF77" i="4"/>
  <c r="BG77" i="4"/>
  <c r="BJ77" i="4"/>
  <c r="BK77" i="4"/>
  <c r="BL77" i="4"/>
  <c r="BM77" i="4"/>
  <c r="BN77" i="4"/>
  <c r="BQ77" i="4"/>
  <c r="BR77" i="4"/>
  <c r="BS77" i="4"/>
  <c r="BT77" i="4"/>
  <c r="BU77" i="4"/>
  <c r="BX77" i="4"/>
  <c r="BY77" i="4"/>
  <c r="BZ77" i="4"/>
  <c r="CA77" i="4"/>
  <c r="CB77" i="4"/>
  <c r="F78" i="4"/>
  <c r="G78" i="4"/>
  <c r="H78" i="4"/>
  <c r="I78" i="4"/>
  <c r="J78" i="4"/>
  <c r="M78" i="4"/>
  <c r="N78" i="4"/>
  <c r="O78" i="4"/>
  <c r="P78" i="4"/>
  <c r="Q78" i="4"/>
  <c r="T78" i="4"/>
  <c r="U78" i="4"/>
  <c r="V78" i="4"/>
  <c r="W78" i="4"/>
  <c r="X78" i="4"/>
  <c r="AA78" i="4"/>
  <c r="AB78" i="4"/>
  <c r="AC78" i="4"/>
  <c r="AD78" i="4"/>
  <c r="AE78" i="4"/>
  <c r="AH78" i="4"/>
  <c r="AI78" i="4"/>
  <c r="AJ78" i="4"/>
  <c r="AK78" i="4"/>
  <c r="AL78" i="4"/>
  <c r="AO78" i="4"/>
  <c r="AP78" i="4"/>
  <c r="AQ78" i="4"/>
  <c r="AR78" i="4"/>
  <c r="AS78" i="4"/>
  <c r="AV78" i="4"/>
  <c r="AW78" i="4"/>
  <c r="AX78" i="4"/>
  <c r="AY78" i="4"/>
  <c r="AZ78" i="4"/>
  <c r="BC78" i="4"/>
  <c r="BD78" i="4"/>
  <c r="BE78" i="4"/>
  <c r="BF78" i="4"/>
  <c r="BG78" i="4"/>
  <c r="BJ78" i="4"/>
  <c r="BK78" i="4"/>
  <c r="BL78" i="4"/>
  <c r="BM78" i="4"/>
  <c r="BN78" i="4"/>
  <c r="BQ78" i="4"/>
  <c r="BR78" i="4"/>
  <c r="BS78" i="4"/>
  <c r="BT78" i="4"/>
  <c r="BU78" i="4"/>
  <c r="BX78" i="4"/>
  <c r="BY78" i="4"/>
  <c r="BZ78" i="4"/>
  <c r="CA78" i="4"/>
  <c r="CB78" i="4"/>
  <c r="F79" i="4"/>
  <c r="G79" i="4"/>
  <c r="H79" i="4"/>
  <c r="I79" i="4"/>
  <c r="J79" i="4"/>
  <c r="M79" i="4"/>
  <c r="N79" i="4"/>
  <c r="O79" i="4"/>
  <c r="P79" i="4"/>
  <c r="Q79" i="4"/>
  <c r="T79" i="4"/>
  <c r="U79" i="4"/>
  <c r="V79" i="4"/>
  <c r="W79" i="4"/>
  <c r="X79" i="4"/>
  <c r="AA79" i="4"/>
  <c r="AB79" i="4"/>
  <c r="AC79" i="4"/>
  <c r="AD79" i="4"/>
  <c r="AE79" i="4"/>
  <c r="AH79" i="4"/>
  <c r="AI79" i="4"/>
  <c r="AJ79" i="4"/>
  <c r="AK79" i="4"/>
  <c r="AL79" i="4"/>
  <c r="AO79" i="4"/>
  <c r="AP79" i="4"/>
  <c r="AQ79" i="4"/>
  <c r="AR79" i="4"/>
  <c r="AS79" i="4"/>
  <c r="AV79" i="4"/>
  <c r="AW79" i="4"/>
  <c r="AX79" i="4"/>
  <c r="AY79" i="4"/>
  <c r="AZ79" i="4"/>
  <c r="BC79" i="4"/>
  <c r="BD79" i="4"/>
  <c r="BE79" i="4"/>
  <c r="BF79" i="4"/>
  <c r="BG79" i="4"/>
  <c r="BJ79" i="4"/>
  <c r="BK79" i="4"/>
  <c r="BL79" i="4"/>
  <c r="BM79" i="4"/>
  <c r="BN79" i="4"/>
  <c r="BQ79" i="4"/>
  <c r="BR79" i="4"/>
  <c r="BS79" i="4"/>
  <c r="BT79" i="4"/>
  <c r="BU79" i="4"/>
  <c r="BX79" i="4"/>
  <c r="BY79" i="4"/>
  <c r="BZ79" i="4"/>
  <c r="CA79" i="4"/>
  <c r="CB79" i="4"/>
  <c r="F80" i="4"/>
  <c r="G80" i="4"/>
  <c r="H80" i="4"/>
  <c r="I80" i="4"/>
  <c r="J80" i="4"/>
  <c r="M80" i="4"/>
  <c r="N80" i="4"/>
  <c r="O80" i="4"/>
  <c r="P80" i="4"/>
  <c r="Q80" i="4"/>
  <c r="T80" i="4"/>
  <c r="U80" i="4"/>
  <c r="V80" i="4"/>
  <c r="W80" i="4"/>
  <c r="X80" i="4"/>
  <c r="AA80" i="4"/>
  <c r="AB80" i="4"/>
  <c r="AC80" i="4"/>
  <c r="AD80" i="4"/>
  <c r="AE80" i="4"/>
  <c r="AH80" i="4"/>
  <c r="AI80" i="4"/>
  <c r="AJ80" i="4"/>
  <c r="AK80" i="4"/>
  <c r="AL80" i="4"/>
  <c r="AO80" i="4"/>
  <c r="AP80" i="4"/>
  <c r="AQ80" i="4"/>
  <c r="AR80" i="4"/>
  <c r="AS80" i="4"/>
  <c r="AV80" i="4"/>
  <c r="AW80" i="4"/>
  <c r="AX80" i="4"/>
  <c r="AY80" i="4"/>
  <c r="AZ80" i="4"/>
  <c r="BC80" i="4"/>
  <c r="BD80" i="4"/>
  <c r="BE80" i="4"/>
  <c r="BF80" i="4"/>
  <c r="BG80" i="4"/>
  <c r="BJ80" i="4"/>
  <c r="BK80" i="4"/>
  <c r="BL80" i="4"/>
  <c r="BM80" i="4"/>
  <c r="BN80" i="4"/>
  <c r="BQ80" i="4"/>
  <c r="BR80" i="4"/>
  <c r="BS80" i="4"/>
  <c r="BT80" i="4"/>
  <c r="BU80" i="4"/>
  <c r="BX80" i="4"/>
  <c r="BY80" i="4"/>
  <c r="BZ80" i="4"/>
  <c r="CA80" i="4"/>
  <c r="CB80" i="4"/>
  <c r="F81" i="4"/>
  <c r="G81" i="4"/>
  <c r="H81" i="4"/>
  <c r="I81" i="4"/>
  <c r="J81" i="4"/>
  <c r="M81" i="4"/>
  <c r="N81" i="4"/>
  <c r="O81" i="4"/>
  <c r="P81" i="4"/>
  <c r="Q81" i="4"/>
  <c r="T81" i="4"/>
  <c r="U81" i="4"/>
  <c r="V81" i="4"/>
  <c r="W81" i="4"/>
  <c r="X81" i="4"/>
  <c r="AA81" i="4"/>
  <c r="AB81" i="4"/>
  <c r="AC81" i="4"/>
  <c r="AD81" i="4"/>
  <c r="AE81" i="4"/>
  <c r="AH81" i="4"/>
  <c r="AI81" i="4"/>
  <c r="AJ81" i="4"/>
  <c r="AK81" i="4"/>
  <c r="AL81" i="4"/>
  <c r="AO81" i="4"/>
  <c r="AP81" i="4"/>
  <c r="AQ81" i="4"/>
  <c r="AR81" i="4"/>
  <c r="AS81" i="4"/>
  <c r="AV81" i="4"/>
  <c r="AW81" i="4"/>
  <c r="AX81" i="4"/>
  <c r="AY81" i="4"/>
  <c r="AZ81" i="4"/>
  <c r="BC81" i="4"/>
  <c r="BD81" i="4"/>
  <c r="BE81" i="4"/>
  <c r="BF81" i="4"/>
  <c r="BG81" i="4"/>
  <c r="BJ81" i="4"/>
  <c r="BK81" i="4"/>
  <c r="BL81" i="4"/>
  <c r="BM81" i="4"/>
  <c r="BN81" i="4"/>
  <c r="BQ81" i="4"/>
  <c r="BR81" i="4"/>
  <c r="BS81" i="4"/>
  <c r="BT81" i="4"/>
  <c r="BU81" i="4"/>
  <c r="BX81" i="4"/>
  <c r="BY81" i="4"/>
  <c r="BZ81" i="4"/>
  <c r="CA81" i="4"/>
  <c r="CB81" i="4"/>
  <c r="F82" i="4"/>
  <c r="G82" i="4"/>
  <c r="H82" i="4"/>
  <c r="I82" i="4"/>
  <c r="J82" i="4"/>
  <c r="M82" i="4"/>
  <c r="N82" i="4"/>
  <c r="O82" i="4"/>
  <c r="P82" i="4"/>
  <c r="Q82" i="4"/>
  <c r="T82" i="4"/>
  <c r="U82" i="4"/>
  <c r="V82" i="4"/>
  <c r="W82" i="4"/>
  <c r="X82" i="4"/>
  <c r="AA82" i="4"/>
  <c r="AB82" i="4"/>
  <c r="AC82" i="4"/>
  <c r="AD82" i="4"/>
  <c r="AE82" i="4"/>
  <c r="AH82" i="4"/>
  <c r="AI82" i="4"/>
  <c r="AJ82" i="4"/>
  <c r="AK82" i="4"/>
  <c r="AL82" i="4"/>
  <c r="AO82" i="4"/>
  <c r="AP82" i="4"/>
  <c r="AQ82" i="4"/>
  <c r="AR82" i="4"/>
  <c r="AS82" i="4"/>
  <c r="AV82" i="4"/>
  <c r="AW82" i="4"/>
  <c r="AX82" i="4"/>
  <c r="AY82" i="4"/>
  <c r="AZ82" i="4"/>
  <c r="BC82" i="4"/>
  <c r="BD82" i="4"/>
  <c r="BE82" i="4"/>
  <c r="BF82" i="4"/>
  <c r="BG82" i="4"/>
  <c r="BJ82" i="4"/>
  <c r="BK82" i="4"/>
  <c r="BL82" i="4"/>
  <c r="BM82" i="4"/>
  <c r="BN82" i="4"/>
  <c r="BQ82" i="4"/>
  <c r="BR82" i="4"/>
  <c r="BS82" i="4"/>
  <c r="BT82" i="4"/>
  <c r="BU82" i="4"/>
  <c r="BX82" i="4"/>
  <c r="BY82" i="4"/>
  <c r="BZ82" i="4"/>
  <c r="CA82" i="4"/>
  <c r="CB82" i="4"/>
  <c r="F83" i="4"/>
  <c r="G83" i="4"/>
  <c r="H83" i="4"/>
  <c r="I83" i="4"/>
  <c r="J83" i="4"/>
  <c r="M83" i="4"/>
  <c r="N83" i="4"/>
  <c r="O83" i="4"/>
  <c r="P83" i="4"/>
  <c r="Q83" i="4"/>
  <c r="T83" i="4"/>
  <c r="U83" i="4"/>
  <c r="V83" i="4"/>
  <c r="W83" i="4"/>
  <c r="X83" i="4"/>
  <c r="AA83" i="4"/>
  <c r="AB83" i="4"/>
  <c r="AC83" i="4"/>
  <c r="AD83" i="4"/>
  <c r="AE83" i="4"/>
  <c r="AH83" i="4"/>
  <c r="AI83" i="4"/>
  <c r="AJ83" i="4"/>
  <c r="AK83" i="4"/>
  <c r="AL83" i="4"/>
  <c r="AO83" i="4"/>
  <c r="AP83" i="4"/>
  <c r="AQ83" i="4"/>
  <c r="AR83" i="4"/>
  <c r="AS83" i="4"/>
  <c r="AV83" i="4"/>
  <c r="AW83" i="4"/>
  <c r="AX83" i="4"/>
  <c r="AY83" i="4"/>
  <c r="AZ83" i="4"/>
  <c r="BC83" i="4"/>
  <c r="BD83" i="4"/>
  <c r="BE83" i="4"/>
  <c r="BF83" i="4"/>
  <c r="BG83" i="4"/>
  <c r="BJ83" i="4"/>
  <c r="BK83" i="4"/>
  <c r="BL83" i="4"/>
  <c r="BM83" i="4"/>
  <c r="BN83" i="4"/>
  <c r="BQ83" i="4"/>
  <c r="BR83" i="4"/>
  <c r="BS83" i="4"/>
  <c r="BT83" i="4"/>
  <c r="BU83" i="4"/>
  <c r="BX83" i="4"/>
  <c r="BY83" i="4"/>
  <c r="BZ83" i="4"/>
  <c r="CA83" i="4"/>
  <c r="CB83" i="4"/>
  <c r="F84" i="4"/>
  <c r="G84" i="4"/>
  <c r="H84" i="4"/>
  <c r="I84" i="4"/>
  <c r="J84" i="4"/>
  <c r="M84" i="4"/>
  <c r="N84" i="4"/>
  <c r="O84" i="4"/>
  <c r="P84" i="4"/>
  <c r="Q84" i="4"/>
  <c r="T84" i="4"/>
  <c r="U84" i="4"/>
  <c r="V84" i="4"/>
  <c r="W84" i="4"/>
  <c r="X84" i="4"/>
  <c r="AA84" i="4"/>
  <c r="AB84" i="4"/>
  <c r="AC84" i="4"/>
  <c r="AD84" i="4"/>
  <c r="AE84" i="4"/>
  <c r="AH84" i="4"/>
  <c r="AI84" i="4"/>
  <c r="AJ84" i="4"/>
  <c r="AK84" i="4"/>
  <c r="AL84" i="4"/>
  <c r="AO84" i="4"/>
  <c r="AP84" i="4"/>
  <c r="AQ84" i="4"/>
  <c r="AR84" i="4"/>
  <c r="AS84" i="4"/>
  <c r="AV84" i="4"/>
  <c r="AW84" i="4"/>
  <c r="AX84" i="4"/>
  <c r="AY84" i="4"/>
  <c r="AZ84" i="4"/>
  <c r="BC84" i="4"/>
  <c r="BD84" i="4"/>
  <c r="BE84" i="4"/>
  <c r="BF84" i="4"/>
  <c r="BG84" i="4"/>
  <c r="BJ84" i="4"/>
  <c r="BK84" i="4"/>
  <c r="BL84" i="4"/>
  <c r="BM84" i="4"/>
  <c r="BN84" i="4"/>
  <c r="BQ84" i="4"/>
  <c r="BR84" i="4"/>
  <c r="BS84" i="4"/>
  <c r="BT84" i="4"/>
  <c r="BU84" i="4"/>
  <c r="BX84" i="4"/>
  <c r="BY84" i="4"/>
  <c r="BZ84" i="4"/>
  <c r="CA84" i="4"/>
  <c r="CB84" i="4"/>
  <c r="CB66" i="4"/>
  <c r="CA66" i="4"/>
  <c r="BZ66" i="4"/>
  <c r="BY66" i="4"/>
  <c r="BX66" i="4"/>
  <c r="BU66" i="4"/>
  <c r="BT66" i="4"/>
  <c r="BS66" i="4"/>
  <c r="BR66" i="4"/>
  <c r="BQ66" i="4"/>
  <c r="BN66" i="4"/>
  <c r="BM66" i="4"/>
  <c r="BL66" i="4"/>
  <c r="BK66" i="4"/>
  <c r="BJ66" i="4"/>
  <c r="BG66" i="4"/>
  <c r="BF66" i="4"/>
  <c r="BE66" i="4"/>
  <c r="BD66" i="4"/>
  <c r="BC66" i="4"/>
  <c r="AZ66" i="4"/>
  <c r="AY66" i="4"/>
  <c r="AX66" i="4"/>
  <c r="AW66" i="4"/>
  <c r="AV66" i="4"/>
  <c r="AS66" i="4"/>
  <c r="AR66" i="4"/>
  <c r="AQ66" i="4"/>
  <c r="AP66" i="4"/>
  <c r="AO66" i="4"/>
  <c r="AL66" i="4"/>
  <c r="AK66" i="4"/>
  <c r="AJ66" i="4"/>
  <c r="AI66" i="4"/>
  <c r="AH66" i="4"/>
  <c r="AE66" i="4"/>
  <c r="AD66" i="4"/>
  <c r="AC66" i="4"/>
  <c r="AB66" i="4"/>
  <c r="AA66" i="4"/>
  <c r="X66" i="4"/>
  <c r="W66" i="4"/>
  <c r="V66" i="4"/>
  <c r="U66" i="4"/>
  <c r="T66" i="4"/>
  <c r="Q66" i="4"/>
  <c r="P66" i="4"/>
  <c r="O66" i="4"/>
  <c r="N66" i="4"/>
  <c r="M66" i="4"/>
  <c r="J66" i="4"/>
  <c r="I66" i="4"/>
  <c r="H66" i="4"/>
  <c r="G66" i="4"/>
  <c r="F66" i="4"/>
  <c r="BX32" i="4"/>
  <c r="BY32" i="4"/>
  <c r="BZ32" i="4"/>
  <c r="CA32" i="4"/>
  <c r="CB32" i="4"/>
  <c r="BX33" i="4"/>
  <c r="BY33" i="4"/>
  <c r="BZ33" i="4"/>
  <c r="CA33" i="4"/>
  <c r="CB33" i="4"/>
  <c r="BX34" i="4"/>
  <c r="BY34" i="4"/>
  <c r="BZ34" i="4"/>
  <c r="CA34" i="4"/>
  <c r="CB34" i="4"/>
  <c r="BX35" i="4"/>
  <c r="BY35" i="4"/>
  <c r="BZ35" i="4"/>
  <c r="CA35" i="4"/>
  <c r="CB35" i="4"/>
  <c r="BX36" i="4"/>
  <c r="BY36" i="4"/>
  <c r="BZ36" i="4"/>
  <c r="CA36" i="4"/>
  <c r="CB36" i="4"/>
  <c r="BX37" i="4"/>
  <c r="BY37" i="4"/>
  <c r="BZ37" i="4"/>
  <c r="CA37" i="4"/>
  <c r="CB37" i="4"/>
  <c r="BX38" i="4"/>
  <c r="BY38" i="4"/>
  <c r="BZ38" i="4"/>
  <c r="CA38" i="4"/>
  <c r="CB38" i="4"/>
  <c r="BX39" i="4"/>
  <c r="BY39" i="4"/>
  <c r="BZ39" i="4"/>
  <c r="CA39" i="4"/>
  <c r="CB39" i="4"/>
  <c r="BX40" i="4"/>
  <c r="BY40" i="4"/>
  <c r="BZ40" i="4"/>
  <c r="CA40" i="4"/>
  <c r="CB40" i="4"/>
  <c r="BX41" i="4"/>
  <c r="BY41" i="4"/>
  <c r="BZ41" i="4"/>
  <c r="CA41" i="4"/>
  <c r="CB41" i="4"/>
  <c r="BX42" i="4"/>
  <c r="BY42" i="4"/>
  <c r="BZ42" i="4"/>
  <c r="CA42" i="4"/>
  <c r="CB42" i="4"/>
  <c r="BX43" i="4"/>
  <c r="BY43" i="4"/>
  <c r="BZ43" i="4"/>
  <c r="CA43" i="4"/>
  <c r="CB43" i="4"/>
  <c r="BX44" i="4"/>
  <c r="BY44" i="4"/>
  <c r="BZ44" i="4"/>
  <c r="CA44" i="4"/>
  <c r="CB44" i="4"/>
  <c r="BX45" i="4"/>
  <c r="BY45" i="4"/>
  <c r="BZ45" i="4"/>
  <c r="CA45" i="4"/>
  <c r="CB45" i="4"/>
  <c r="BX46" i="4"/>
  <c r="BY46" i="4"/>
  <c r="BZ46" i="4"/>
  <c r="CA46" i="4"/>
  <c r="CB46" i="4"/>
  <c r="BX47" i="4"/>
  <c r="BY47" i="4"/>
  <c r="BZ47" i="4"/>
  <c r="CA47" i="4"/>
  <c r="CB47" i="4"/>
  <c r="BX48" i="4"/>
  <c r="BY48" i="4"/>
  <c r="BZ48" i="4"/>
  <c r="CA48" i="4"/>
  <c r="CB48" i="4"/>
  <c r="BX49" i="4"/>
  <c r="BY49" i="4"/>
  <c r="BZ49" i="4"/>
  <c r="CA49" i="4"/>
  <c r="CB49" i="4"/>
  <c r="BX50" i="4"/>
  <c r="BY50" i="4"/>
  <c r="BZ50" i="4"/>
  <c r="CA50" i="4"/>
  <c r="CB50" i="4"/>
  <c r="BX51" i="4"/>
  <c r="BY51" i="4"/>
  <c r="BZ51" i="4"/>
  <c r="CA51" i="4"/>
  <c r="CB51" i="4"/>
  <c r="BX52" i="4"/>
  <c r="BY52" i="4"/>
  <c r="BZ52" i="4"/>
  <c r="CA52" i="4"/>
  <c r="CB52" i="4"/>
  <c r="BX53" i="4"/>
  <c r="BY53" i="4"/>
  <c r="BZ53" i="4"/>
  <c r="CA53" i="4"/>
  <c r="CB53" i="4"/>
  <c r="BX54" i="4"/>
  <c r="BY54" i="4"/>
  <c r="BZ54" i="4"/>
  <c r="CA54" i="4"/>
  <c r="CB54" i="4"/>
  <c r="BX55" i="4"/>
  <c r="BY55" i="4"/>
  <c r="BZ55" i="4"/>
  <c r="CA55" i="4"/>
  <c r="CB55" i="4"/>
  <c r="BX56" i="4"/>
  <c r="BY56" i="4"/>
  <c r="BZ56" i="4"/>
  <c r="CA56" i="4"/>
  <c r="CB56" i="4"/>
  <c r="BX57" i="4"/>
  <c r="BY57" i="4"/>
  <c r="BZ57" i="4"/>
  <c r="CA57" i="4"/>
  <c r="CB57" i="4"/>
  <c r="BX58" i="4"/>
  <c r="BY58" i="4"/>
  <c r="BZ58" i="4"/>
  <c r="CA58" i="4"/>
  <c r="CB58" i="4"/>
  <c r="BX59" i="4"/>
  <c r="BY59" i="4"/>
  <c r="BZ59" i="4"/>
  <c r="CA59" i="4"/>
  <c r="CB59" i="4"/>
  <c r="BX60" i="4"/>
  <c r="BY60" i="4"/>
  <c r="BZ60" i="4"/>
  <c r="CA60" i="4"/>
  <c r="CB60" i="4"/>
  <c r="BX61" i="4"/>
  <c r="BY61" i="4"/>
  <c r="BZ61" i="4"/>
  <c r="CA61" i="4"/>
  <c r="CB61" i="4"/>
  <c r="BX62" i="4"/>
  <c r="BY62" i="4"/>
  <c r="BZ62" i="4"/>
  <c r="CA62" i="4"/>
  <c r="CB62" i="4"/>
  <c r="BX63" i="4"/>
  <c r="BY63" i="4"/>
  <c r="BZ63" i="4"/>
  <c r="CA63" i="4"/>
  <c r="CB63" i="4"/>
  <c r="BX64" i="4"/>
  <c r="BY64" i="4"/>
  <c r="BZ64" i="4"/>
  <c r="CA64" i="4"/>
  <c r="CB64" i="4"/>
  <c r="BQ32" i="4"/>
  <c r="BR32" i="4"/>
  <c r="BS32" i="4"/>
  <c r="BT32" i="4"/>
  <c r="BU32" i="4"/>
  <c r="BQ33" i="4"/>
  <c r="BR33" i="4"/>
  <c r="BS33" i="4"/>
  <c r="BT33" i="4"/>
  <c r="BU33" i="4"/>
  <c r="BQ34" i="4"/>
  <c r="BR34" i="4"/>
  <c r="BS34" i="4"/>
  <c r="BT34" i="4"/>
  <c r="BU34" i="4"/>
  <c r="BQ35" i="4"/>
  <c r="BR35" i="4"/>
  <c r="BS35" i="4"/>
  <c r="BT35" i="4"/>
  <c r="BU35" i="4"/>
  <c r="BQ36" i="4"/>
  <c r="BR36" i="4"/>
  <c r="BS36" i="4"/>
  <c r="BT36" i="4"/>
  <c r="BU36" i="4"/>
  <c r="BQ37" i="4"/>
  <c r="BR37" i="4"/>
  <c r="BS37" i="4"/>
  <c r="BT37" i="4"/>
  <c r="BU37" i="4"/>
  <c r="BQ38" i="4"/>
  <c r="BR38" i="4"/>
  <c r="BS38" i="4"/>
  <c r="BT38" i="4"/>
  <c r="BU38" i="4"/>
  <c r="BQ39" i="4"/>
  <c r="BR39" i="4"/>
  <c r="BS39" i="4"/>
  <c r="BT39" i="4"/>
  <c r="BU39" i="4"/>
  <c r="BQ40" i="4"/>
  <c r="BR40" i="4"/>
  <c r="BS40" i="4"/>
  <c r="BT40" i="4"/>
  <c r="BU40" i="4"/>
  <c r="BQ41" i="4"/>
  <c r="BR41" i="4"/>
  <c r="BS41" i="4"/>
  <c r="BT41" i="4"/>
  <c r="BU41" i="4"/>
  <c r="BQ42" i="4"/>
  <c r="BR42" i="4"/>
  <c r="BS42" i="4"/>
  <c r="BT42" i="4"/>
  <c r="BU42" i="4"/>
  <c r="BQ43" i="4"/>
  <c r="BR43" i="4"/>
  <c r="BS43" i="4"/>
  <c r="BT43" i="4"/>
  <c r="BU43" i="4"/>
  <c r="BQ44" i="4"/>
  <c r="BR44" i="4"/>
  <c r="BS44" i="4"/>
  <c r="BT44" i="4"/>
  <c r="BU44" i="4"/>
  <c r="BQ45" i="4"/>
  <c r="BR45" i="4"/>
  <c r="BS45" i="4"/>
  <c r="BT45" i="4"/>
  <c r="BU45" i="4"/>
  <c r="BQ46" i="4"/>
  <c r="BR46" i="4"/>
  <c r="BS46" i="4"/>
  <c r="BT46" i="4"/>
  <c r="BU46" i="4"/>
  <c r="BQ47" i="4"/>
  <c r="BR47" i="4"/>
  <c r="BS47" i="4"/>
  <c r="BT47" i="4"/>
  <c r="BU47" i="4"/>
  <c r="BQ48" i="4"/>
  <c r="BR48" i="4"/>
  <c r="BS48" i="4"/>
  <c r="BT48" i="4"/>
  <c r="BU48" i="4"/>
  <c r="BQ49" i="4"/>
  <c r="BR49" i="4"/>
  <c r="BS49" i="4"/>
  <c r="BT49" i="4"/>
  <c r="BU49" i="4"/>
  <c r="BQ50" i="4"/>
  <c r="BR50" i="4"/>
  <c r="BS50" i="4"/>
  <c r="BT50" i="4"/>
  <c r="BU50" i="4"/>
  <c r="BQ51" i="4"/>
  <c r="BR51" i="4"/>
  <c r="BS51" i="4"/>
  <c r="BT51" i="4"/>
  <c r="BU51" i="4"/>
  <c r="BQ52" i="4"/>
  <c r="BR52" i="4"/>
  <c r="BS52" i="4"/>
  <c r="BT52" i="4"/>
  <c r="BU52" i="4"/>
  <c r="BQ53" i="4"/>
  <c r="BR53" i="4"/>
  <c r="BS53" i="4"/>
  <c r="BT53" i="4"/>
  <c r="BU53" i="4"/>
  <c r="BQ54" i="4"/>
  <c r="BR54" i="4"/>
  <c r="BS54" i="4"/>
  <c r="BT54" i="4"/>
  <c r="BU54" i="4"/>
  <c r="BQ55" i="4"/>
  <c r="BR55" i="4"/>
  <c r="BS55" i="4"/>
  <c r="BT55" i="4"/>
  <c r="BU55" i="4"/>
  <c r="BQ56" i="4"/>
  <c r="BR56" i="4"/>
  <c r="BS56" i="4"/>
  <c r="BT56" i="4"/>
  <c r="BU56" i="4"/>
  <c r="BQ57" i="4"/>
  <c r="BR57" i="4"/>
  <c r="BS57" i="4"/>
  <c r="BT57" i="4"/>
  <c r="BU57" i="4"/>
  <c r="BQ58" i="4"/>
  <c r="BR58" i="4"/>
  <c r="BS58" i="4"/>
  <c r="BT58" i="4"/>
  <c r="BU58" i="4"/>
  <c r="BQ59" i="4"/>
  <c r="BR59" i="4"/>
  <c r="BS59" i="4"/>
  <c r="BT59" i="4"/>
  <c r="BU59" i="4"/>
  <c r="BQ60" i="4"/>
  <c r="BR60" i="4"/>
  <c r="BS60" i="4"/>
  <c r="BT60" i="4"/>
  <c r="BU60" i="4"/>
  <c r="BQ61" i="4"/>
  <c r="BR61" i="4"/>
  <c r="BS61" i="4"/>
  <c r="BT61" i="4"/>
  <c r="BU61" i="4"/>
  <c r="BQ62" i="4"/>
  <c r="BR62" i="4"/>
  <c r="BS62" i="4"/>
  <c r="BT62" i="4"/>
  <c r="BU62" i="4"/>
  <c r="BQ63" i="4"/>
  <c r="BR63" i="4"/>
  <c r="BS63" i="4"/>
  <c r="BT63" i="4"/>
  <c r="BU63" i="4"/>
  <c r="BQ64" i="4"/>
  <c r="BR64" i="4"/>
  <c r="BS64" i="4"/>
  <c r="BT64" i="4"/>
  <c r="BU64" i="4"/>
  <c r="BJ32" i="4"/>
  <c r="BK32" i="4"/>
  <c r="BL32" i="4"/>
  <c r="BM32" i="4"/>
  <c r="BN32" i="4"/>
  <c r="BJ33" i="4"/>
  <c r="BK33" i="4"/>
  <c r="BL33" i="4"/>
  <c r="BM33" i="4"/>
  <c r="BN33" i="4"/>
  <c r="BJ34" i="4"/>
  <c r="BK34" i="4"/>
  <c r="BL34" i="4"/>
  <c r="BM34" i="4"/>
  <c r="BN34" i="4"/>
  <c r="BJ35" i="4"/>
  <c r="BK35" i="4"/>
  <c r="BL35" i="4"/>
  <c r="BM35" i="4"/>
  <c r="BN35" i="4"/>
  <c r="BJ36" i="4"/>
  <c r="BK36" i="4"/>
  <c r="BL36" i="4"/>
  <c r="BM36" i="4"/>
  <c r="BN36" i="4"/>
  <c r="BJ37" i="4"/>
  <c r="BK37" i="4"/>
  <c r="BL37" i="4"/>
  <c r="BM37" i="4"/>
  <c r="BN37" i="4"/>
  <c r="BJ38" i="4"/>
  <c r="BK38" i="4"/>
  <c r="BL38" i="4"/>
  <c r="BM38" i="4"/>
  <c r="BN38" i="4"/>
  <c r="BJ39" i="4"/>
  <c r="BK39" i="4"/>
  <c r="BL39" i="4"/>
  <c r="BM39" i="4"/>
  <c r="BN39" i="4"/>
  <c r="BJ40" i="4"/>
  <c r="BK40" i="4"/>
  <c r="BL40" i="4"/>
  <c r="BM40" i="4"/>
  <c r="BN40" i="4"/>
  <c r="BJ41" i="4"/>
  <c r="BK41" i="4"/>
  <c r="BL41" i="4"/>
  <c r="BM41" i="4"/>
  <c r="BN41" i="4"/>
  <c r="BJ42" i="4"/>
  <c r="BK42" i="4"/>
  <c r="BL42" i="4"/>
  <c r="BM42" i="4"/>
  <c r="BN42" i="4"/>
  <c r="BJ43" i="4"/>
  <c r="BK43" i="4"/>
  <c r="BL43" i="4"/>
  <c r="BM43" i="4"/>
  <c r="BN43" i="4"/>
  <c r="BJ44" i="4"/>
  <c r="BK44" i="4"/>
  <c r="BL44" i="4"/>
  <c r="BM44" i="4"/>
  <c r="BN44" i="4"/>
  <c r="BJ45" i="4"/>
  <c r="BK45" i="4"/>
  <c r="BL45" i="4"/>
  <c r="BM45" i="4"/>
  <c r="BN45" i="4"/>
  <c r="BJ46" i="4"/>
  <c r="BK46" i="4"/>
  <c r="BL46" i="4"/>
  <c r="BM46" i="4"/>
  <c r="BN46" i="4"/>
  <c r="BJ47" i="4"/>
  <c r="BK47" i="4"/>
  <c r="BL47" i="4"/>
  <c r="BM47" i="4"/>
  <c r="BN47" i="4"/>
  <c r="BJ48" i="4"/>
  <c r="BK48" i="4"/>
  <c r="BL48" i="4"/>
  <c r="BM48" i="4"/>
  <c r="BN48" i="4"/>
  <c r="BJ49" i="4"/>
  <c r="BK49" i="4"/>
  <c r="BL49" i="4"/>
  <c r="BM49" i="4"/>
  <c r="BN49" i="4"/>
  <c r="BJ50" i="4"/>
  <c r="BK50" i="4"/>
  <c r="BL50" i="4"/>
  <c r="BM50" i="4"/>
  <c r="BN50" i="4"/>
  <c r="BJ51" i="4"/>
  <c r="BK51" i="4"/>
  <c r="BL51" i="4"/>
  <c r="BM51" i="4"/>
  <c r="BN51" i="4"/>
  <c r="BJ52" i="4"/>
  <c r="BK52" i="4"/>
  <c r="BL52" i="4"/>
  <c r="BM52" i="4"/>
  <c r="BN52" i="4"/>
  <c r="BJ53" i="4"/>
  <c r="BK53" i="4"/>
  <c r="BL53" i="4"/>
  <c r="BM53" i="4"/>
  <c r="BN53" i="4"/>
  <c r="BJ54" i="4"/>
  <c r="BK54" i="4"/>
  <c r="BL54" i="4"/>
  <c r="BM54" i="4"/>
  <c r="BN54" i="4"/>
  <c r="BJ55" i="4"/>
  <c r="BK55" i="4"/>
  <c r="BL55" i="4"/>
  <c r="BM55" i="4"/>
  <c r="BN55" i="4"/>
  <c r="BJ56" i="4"/>
  <c r="BK56" i="4"/>
  <c r="BL56" i="4"/>
  <c r="BM56" i="4"/>
  <c r="BN56" i="4"/>
  <c r="BJ57" i="4"/>
  <c r="BK57" i="4"/>
  <c r="BL57" i="4"/>
  <c r="BM57" i="4"/>
  <c r="BN57" i="4"/>
  <c r="BJ58" i="4"/>
  <c r="BK58" i="4"/>
  <c r="BL58" i="4"/>
  <c r="BM58" i="4"/>
  <c r="BN58" i="4"/>
  <c r="BJ59" i="4"/>
  <c r="BK59" i="4"/>
  <c r="BL59" i="4"/>
  <c r="BM59" i="4"/>
  <c r="BN59" i="4"/>
  <c r="BJ60" i="4"/>
  <c r="BK60" i="4"/>
  <c r="BL60" i="4"/>
  <c r="BM60" i="4"/>
  <c r="BN60" i="4"/>
  <c r="BJ61" i="4"/>
  <c r="BK61" i="4"/>
  <c r="BL61" i="4"/>
  <c r="BM61" i="4"/>
  <c r="BN61" i="4"/>
  <c r="BJ62" i="4"/>
  <c r="BK62" i="4"/>
  <c r="BL62" i="4"/>
  <c r="BM62" i="4"/>
  <c r="BN62" i="4"/>
  <c r="BJ63" i="4"/>
  <c r="BK63" i="4"/>
  <c r="BL63" i="4"/>
  <c r="BM63" i="4"/>
  <c r="BN63" i="4"/>
  <c r="BJ64" i="4"/>
  <c r="BK64" i="4"/>
  <c r="BL64" i="4"/>
  <c r="BM64" i="4"/>
  <c r="BN64" i="4"/>
  <c r="BC32" i="4"/>
  <c r="BD32" i="4"/>
  <c r="BE32" i="4"/>
  <c r="BF32" i="4"/>
  <c r="BG32" i="4"/>
  <c r="BC33" i="4"/>
  <c r="BD33" i="4"/>
  <c r="BE33" i="4"/>
  <c r="BF33" i="4"/>
  <c r="BG33" i="4"/>
  <c r="BC34" i="4"/>
  <c r="BD34" i="4"/>
  <c r="BE34" i="4"/>
  <c r="BF34" i="4"/>
  <c r="BG34" i="4"/>
  <c r="BC35" i="4"/>
  <c r="BD35" i="4"/>
  <c r="BE35" i="4"/>
  <c r="BF35" i="4"/>
  <c r="BG35" i="4"/>
  <c r="BC36" i="4"/>
  <c r="BD36" i="4"/>
  <c r="BE36" i="4"/>
  <c r="BF36" i="4"/>
  <c r="BG36" i="4"/>
  <c r="BC37" i="4"/>
  <c r="BD37" i="4"/>
  <c r="BE37" i="4"/>
  <c r="BF37" i="4"/>
  <c r="BG37" i="4"/>
  <c r="BC38" i="4"/>
  <c r="BD38" i="4"/>
  <c r="BE38" i="4"/>
  <c r="BF38" i="4"/>
  <c r="BG38" i="4"/>
  <c r="BC39" i="4"/>
  <c r="BD39" i="4"/>
  <c r="BE39" i="4"/>
  <c r="BF39" i="4"/>
  <c r="BG39" i="4"/>
  <c r="BC40" i="4"/>
  <c r="BD40" i="4"/>
  <c r="BE40" i="4"/>
  <c r="BF40" i="4"/>
  <c r="BG40" i="4"/>
  <c r="BC41" i="4"/>
  <c r="BD41" i="4"/>
  <c r="BE41" i="4"/>
  <c r="BF41" i="4"/>
  <c r="BG41" i="4"/>
  <c r="BC42" i="4"/>
  <c r="BD42" i="4"/>
  <c r="BE42" i="4"/>
  <c r="BF42" i="4"/>
  <c r="BG42" i="4"/>
  <c r="BC43" i="4"/>
  <c r="BD43" i="4"/>
  <c r="BE43" i="4"/>
  <c r="BF43" i="4"/>
  <c r="BG43" i="4"/>
  <c r="BC44" i="4"/>
  <c r="BD44" i="4"/>
  <c r="BE44" i="4"/>
  <c r="BF44" i="4"/>
  <c r="BG44" i="4"/>
  <c r="BC45" i="4"/>
  <c r="BD45" i="4"/>
  <c r="BE45" i="4"/>
  <c r="BF45" i="4"/>
  <c r="BG45" i="4"/>
  <c r="BC46" i="4"/>
  <c r="BD46" i="4"/>
  <c r="BE46" i="4"/>
  <c r="BF46" i="4"/>
  <c r="BG46" i="4"/>
  <c r="BC47" i="4"/>
  <c r="BD47" i="4"/>
  <c r="BE47" i="4"/>
  <c r="BF47" i="4"/>
  <c r="BG47" i="4"/>
  <c r="BC48" i="4"/>
  <c r="BD48" i="4"/>
  <c r="BE48" i="4"/>
  <c r="BF48" i="4"/>
  <c r="BG48" i="4"/>
  <c r="BC49" i="4"/>
  <c r="BD49" i="4"/>
  <c r="BE49" i="4"/>
  <c r="BF49" i="4"/>
  <c r="BG49" i="4"/>
  <c r="BC50" i="4"/>
  <c r="BD50" i="4"/>
  <c r="BE50" i="4"/>
  <c r="BF50" i="4"/>
  <c r="BG50" i="4"/>
  <c r="BC51" i="4"/>
  <c r="BD51" i="4"/>
  <c r="BE51" i="4"/>
  <c r="BF51" i="4"/>
  <c r="BG51" i="4"/>
  <c r="BC52" i="4"/>
  <c r="BD52" i="4"/>
  <c r="BE52" i="4"/>
  <c r="BF52" i="4"/>
  <c r="BG52" i="4"/>
  <c r="BC53" i="4"/>
  <c r="BD53" i="4"/>
  <c r="BE53" i="4"/>
  <c r="BF53" i="4"/>
  <c r="BG53" i="4"/>
  <c r="BC54" i="4"/>
  <c r="BD54" i="4"/>
  <c r="BE54" i="4"/>
  <c r="BF54" i="4"/>
  <c r="BG54" i="4"/>
  <c r="BC55" i="4"/>
  <c r="BD55" i="4"/>
  <c r="BE55" i="4"/>
  <c r="BF55" i="4"/>
  <c r="BG55" i="4"/>
  <c r="BC56" i="4"/>
  <c r="BD56" i="4"/>
  <c r="BE56" i="4"/>
  <c r="BF56" i="4"/>
  <c r="BG56" i="4"/>
  <c r="BC57" i="4"/>
  <c r="BD57" i="4"/>
  <c r="BE57" i="4"/>
  <c r="BF57" i="4"/>
  <c r="BG57" i="4"/>
  <c r="BC58" i="4"/>
  <c r="BD58" i="4"/>
  <c r="BE58" i="4"/>
  <c r="BF58" i="4"/>
  <c r="BG58" i="4"/>
  <c r="BC59" i="4"/>
  <c r="BD59" i="4"/>
  <c r="BE59" i="4"/>
  <c r="BF59" i="4"/>
  <c r="BG59" i="4"/>
  <c r="BC60" i="4"/>
  <c r="BD60" i="4"/>
  <c r="BE60" i="4"/>
  <c r="BF60" i="4"/>
  <c r="BG60" i="4"/>
  <c r="BC61" i="4"/>
  <c r="BD61" i="4"/>
  <c r="BE61" i="4"/>
  <c r="BF61" i="4"/>
  <c r="BG61" i="4"/>
  <c r="BC62" i="4"/>
  <c r="BD62" i="4"/>
  <c r="BE62" i="4"/>
  <c r="BF62" i="4"/>
  <c r="BG62" i="4"/>
  <c r="BC63" i="4"/>
  <c r="BD63" i="4"/>
  <c r="BE63" i="4"/>
  <c r="BF63" i="4"/>
  <c r="BG63" i="4"/>
  <c r="BC64" i="4"/>
  <c r="BD64" i="4"/>
  <c r="BE64" i="4"/>
  <c r="BF64" i="4"/>
  <c r="BG64" i="4"/>
  <c r="AV32" i="4"/>
  <c r="AW32" i="4"/>
  <c r="AX32" i="4"/>
  <c r="AY32" i="4"/>
  <c r="AZ32" i="4"/>
  <c r="AV33" i="4"/>
  <c r="AW33" i="4"/>
  <c r="AX33" i="4"/>
  <c r="AY33" i="4"/>
  <c r="AZ33" i="4"/>
  <c r="AV34" i="4"/>
  <c r="AW34" i="4"/>
  <c r="AX34" i="4"/>
  <c r="AY34" i="4"/>
  <c r="AZ34" i="4"/>
  <c r="AV35" i="4"/>
  <c r="AW35" i="4"/>
  <c r="AX35" i="4"/>
  <c r="AY35" i="4"/>
  <c r="AZ35" i="4"/>
  <c r="AV36" i="4"/>
  <c r="AW36" i="4"/>
  <c r="AX36" i="4"/>
  <c r="AY36" i="4"/>
  <c r="AZ36" i="4"/>
  <c r="AV37" i="4"/>
  <c r="AW37" i="4"/>
  <c r="AX37" i="4"/>
  <c r="AY37" i="4"/>
  <c r="AZ37" i="4"/>
  <c r="AV38" i="4"/>
  <c r="AW38" i="4"/>
  <c r="AX38" i="4"/>
  <c r="AY38" i="4"/>
  <c r="AZ38" i="4"/>
  <c r="AV39" i="4"/>
  <c r="AW39" i="4"/>
  <c r="AX39" i="4"/>
  <c r="AY39" i="4"/>
  <c r="AZ39" i="4"/>
  <c r="AV40" i="4"/>
  <c r="AW40" i="4"/>
  <c r="AX40" i="4"/>
  <c r="AY40" i="4"/>
  <c r="AZ40" i="4"/>
  <c r="AV41" i="4"/>
  <c r="AW41" i="4"/>
  <c r="AX41" i="4"/>
  <c r="AY41" i="4"/>
  <c r="AZ41" i="4"/>
  <c r="AV42" i="4"/>
  <c r="AW42" i="4"/>
  <c r="AX42" i="4"/>
  <c r="AY42" i="4"/>
  <c r="AZ42" i="4"/>
  <c r="AV43" i="4"/>
  <c r="AW43" i="4"/>
  <c r="AX43" i="4"/>
  <c r="AY43" i="4"/>
  <c r="AZ43" i="4"/>
  <c r="AV44" i="4"/>
  <c r="AW44" i="4"/>
  <c r="AX44" i="4"/>
  <c r="AY44" i="4"/>
  <c r="AZ44" i="4"/>
  <c r="AV45" i="4"/>
  <c r="AW45" i="4"/>
  <c r="AX45" i="4"/>
  <c r="AY45" i="4"/>
  <c r="AZ45" i="4"/>
  <c r="AV46" i="4"/>
  <c r="AW46" i="4"/>
  <c r="AX46" i="4"/>
  <c r="AY46" i="4"/>
  <c r="AZ46" i="4"/>
  <c r="AV47" i="4"/>
  <c r="AW47" i="4"/>
  <c r="AX47" i="4"/>
  <c r="AY47" i="4"/>
  <c r="AZ47" i="4"/>
  <c r="AV48" i="4"/>
  <c r="AW48" i="4"/>
  <c r="AX48" i="4"/>
  <c r="AY48" i="4"/>
  <c r="AZ48" i="4"/>
  <c r="AV49" i="4"/>
  <c r="AW49" i="4"/>
  <c r="AX49" i="4"/>
  <c r="AY49" i="4"/>
  <c r="AZ49" i="4"/>
  <c r="AV50" i="4"/>
  <c r="AW50" i="4"/>
  <c r="AX50" i="4"/>
  <c r="AY50" i="4"/>
  <c r="AZ50" i="4"/>
  <c r="AV51" i="4"/>
  <c r="AW51" i="4"/>
  <c r="AX51" i="4"/>
  <c r="AY51" i="4"/>
  <c r="AZ51" i="4"/>
  <c r="AV52" i="4"/>
  <c r="AW52" i="4"/>
  <c r="AX52" i="4"/>
  <c r="AY52" i="4"/>
  <c r="AZ52" i="4"/>
  <c r="AV53" i="4"/>
  <c r="AW53" i="4"/>
  <c r="AX53" i="4"/>
  <c r="AY53" i="4"/>
  <c r="AZ53" i="4"/>
  <c r="AV54" i="4"/>
  <c r="AW54" i="4"/>
  <c r="AX54" i="4"/>
  <c r="AY54" i="4"/>
  <c r="AZ54" i="4"/>
  <c r="AV55" i="4"/>
  <c r="AW55" i="4"/>
  <c r="AX55" i="4"/>
  <c r="AY55" i="4"/>
  <c r="AZ55" i="4"/>
  <c r="AV56" i="4"/>
  <c r="AW56" i="4"/>
  <c r="AX56" i="4"/>
  <c r="AY56" i="4"/>
  <c r="AZ56" i="4"/>
  <c r="AV57" i="4"/>
  <c r="AW57" i="4"/>
  <c r="AX57" i="4"/>
  <c r="AY57" i="4"/>
  <c r="AZ57" i="4"/>
  <c r="AV58" i="4"/>
  <c r="AW58" i="4"/>
  <c r="AX58" i="4"/>
  <c r="AY58" i="4"/>
  <c r="AZ58" i="4"/>
  <c r="AV59" i="4"/>
  <c r="AW59" i="4"/>
  <c r="AX59" i="4"/>
  <c r="AY59" i="4"/>
  <c r="AZ59" i="4"/>
  <c r="AV60" i="4"/>
  <c r="AW60" i="4"/>
  <c r="AX60" i="4"/>
  <c r="AY60" i="4"/>
  <c r="AZ60" i="4"/>
  <c r="AV61" i="4"/>
  <c r="AW61" i="4"/>
  <c r="AX61" i="4"/>
  <c r="AY61" i="4"/>
  <c r="AZ61" i="4"/>
  <c r="AV62" i="4"/>
  <c r="AW62" i="4"/>
  <c r="AX62" i="4"/>
  <c r="AY62" i="4"/>
  <c r="AZ62" i="4"/>
  <c r="AV63" i="4"/>
  <c r="AW63" i="4"/>
  <c r="AX63" i="4"/>
  <c r="AY63" i="4"/>
  <c r="AZ63" i="4"/>
  <c r="AV64" i="4"/>
  <c r="AW64" i="4"/>
  <c r="AX64" i="4"/>
  <c r="AY64" i="4"/>
  <c r="AZ64" i="4"/>
  <c r="AO32" i="4"/>
  <c r="AP32" i="4"/>
  <c r="AQ32" i="4"/>
  <c r="AR32" i="4"/>
  <c r="AS32" i="4"/>
  <c r="AO33" i="4"/>
  <c r="AP33" i="4"/>
  <c r="AQ33" i="4"/>
  <c r="AR33" i="4"/>
  <c r="AS33" i="4"/>
  <c r="AO34" i="4"/>
  <c r="AP34" i="4"/>
  <c r="AQ34" i="4"/>
  <c r="AR34" i="4"/>
  <c r="AS34" i="4"/>
  <c r="AO35" i="4"/>
  <c r="AP35" i="4"/>
  <c r="AQ35" i="4"/>
  <c r="AR35" i="4"/>
  <c r="AS35" i="4"/>
  <c r="AO36" i="4"/>
  <c r="AP36" i="4"/>
  <c r="AQ36" i="4"/>
  <c r="AR36" i="4"/>
  <c r="AS36" i="4"/>
  <c r="AO37" i="4"/>
  <c r="AP37" i="4"/>
  <c r="AQ37" i="4"/>
  <c r="AR37" i="4"/>
  <c r="AS37" i="4"/>
  <c r="AO38" i="4"/>
  <c r="AP38" i="4"/>
  <c r="AQ38" i="4"/>
  <c r="AR38" i="4"/>
  <c r="AS38" i="4"/>
  <c r="AO39" i="4"/>
  <c r="AP39" i="4"/>
  <c r="AQ39" i="4"/>
  <c r="AR39" i="4"/>
  <c r="AS39" i="4"/>
  <c r="AO40" i="4"/>
  <c r="AP40" i="4"/>
  <c r="AQ40" i="4"/>
  <c r="AR40" i="4"/>
  <c r="AS40" i="4"/>
  <c r="AO41" i="4"/>
  <c r="AP41" i="4"/>
  <c r="AQ41" i="4"/>
  <c r="AR41" i="4"/>
  <c r="AS41" i="4"/>
  <c r="AO42" i="4"/>
  <c r="AP42" i="4"/>
  <c r="AQ42" i="4"/>
  <c r="AR42" i="4"/>
  <c r="AS42" i="4"/>
  <c r="AO43" i="4"/>
  <c r="AP43" i="4"/>
  <c r="AQ43" i="4"/>
  <c r="AR43" i="4"/>
  <c r="AS43" i="4"/>
  <c r="AO44" i="4"/>
  <c r="AP44" i="4"/>
  <c r="AQ44" i="4"/>
  <c r="AR44" i="4"/>
  <c r="AS44" i="4"/>
  <c r="AO45" i="4"/>
  <c r="AP45" i="4"/>
  <c r="AQ45" i="4"/>
  <c r="AR45" i="4"/>
  <c r="AS45" i="4"/>
  <c r="AO46" i="4"/>
  <c r="AP46" i="4"/>
  <c r="AQ46" i="4"/>
  <c r="AR46" i="4"/>
  <c r="AS46" i="4"/>
  <c r="AO47" i="4"/>
  <c r="AP47" i="4"/>
  <c r="AQ47" i="4"/>
  <c r="AR47" i="4"/>
  <c r="AS47" i="4"/>
  <c r="AO48" i="4"/>
  <c r="AP48" i="4"/>
  <c r="AQ48" i="4"/>
  <c r="AR48" i="4"/>
  <c r="AS48" i="4"/>
  <c r="AO49" i="4"/>
  <c r="AP49" i="4"/>
  <c r="AQ49" i="4"/>
  <c r="AR49" i="4"/>
  <c r="AS49" i="4"/>
  <c r="AO50" i="4"/>
  <c r="AP50" i="4"/>
  <c r="AQ50" i="4"/>
  <c r="AR50" i="4"/>
  <c r="AS50" i="4"/>
  <c r="AO51" i="4"/>
  <c r="AP51" i="4"/>
  <c r="AQ51" i="4"/>
  <c r="AR51" i="4"/>
  <c r="AS51" i="4"/>
  <c r="AO52" i="4"/>
  <c r="AP52" i="4"/>
  <c r="AQ52" i="4"/>
  <c r="AR52" i="4"/>
  <c r="AS52" i="4"/>
  <c r="AO53" i="4"/>
  <c r="AP53" i="4"/>
  <c r="AQ53" i="4"/>
  <c r="AR53" i="4"/>
  <c r="AS53" i="4"/>
  <c r="AO54" i="4"/>
  <c r="AP54" i="4"/>
  <c r="AQ54" i="4"/>
  <c r="AR54" i="4"/>
  <c r="AS54" i="4"/>
  <c r="AO55" i="4"/>
  <c r="AP55" i="4"/>
  <c r="AQ55" i="4"/>
  <c r="AR55" i="4"/>
  <c r="AS55" i="4"/>
  <c r="AO56" i="4"/>
  <c r="AP56" i="4"/>
  <c r="AQ56" i="4"/>
  <c r="AR56" i="4"/>
  <c r="AS56" i="4"/>
  <c r="AO57" i="4"/>
  <c r="AP57" i="4"/>
  <c r="AQ57" i="4"/>
  <c r="AR57" i="4"/>
  <c r="AS57" i="4"/>
  <c r="AO58" i="4"/>
  <c r="AP58" i="4"/>
  <c r="AQ58" i="4"/>
  <c r="AR58" i="4"/>
  <c r="AS58" i="4"/>
  <c r="AO59" i="4"/>
  <c r="AP59" i="4"/>
  <c r="AQ59" i="4"/>
  <c r="AR59" i="4"/>
  <c r="AS59" i="4"/>
  <c r="AO60" i="4"/>
  <c r="AP60" i="4"/>
  <c r="AQ60" i="4"/>
  <c r="AR60" i="4"/>
  <c r="AS60" i="4"/>
  <c r="AO61" i="4"/>
  <c r="AP61" i="4"/>
  <c r="AQ61" i="4"/>
  <c r="AR61" i="4"/>
  <c r="AS61" i="4"/>
  <c r="AO62" i="4"/>
  <c r="AP62" i="4"/>
  <c r="AQ62" i="4"/>
  <c r="AR62" i="4"/>
  <c r="AS62" i="4"/>
  <c r="AO63" i="4"/>
  <c r="AP63" i="4"/>
  <c r="AQ63" i="4"/>
  <c r="AR63" i="4"/>
  <c r="AS63" i="4"/>
  <c r="AO64" i="4"/>
  <c r="AP64" i="4"/>
  <c r="AQ64" i="4"/>
  <c r="AR64" i="4"/>
  <c r="AS64" i="4"/>
  <c r="AH32" i="4"/>
  <c r="AI32" i="4"/>
  <c r="AJ32" i="4"/>
  <c r="AK32" i="4"/>
  <c r="AL32" i="4"/>
  <c r="AH33" i="4"/>
  <c r="AI33" i="4"/>
  <c r="AJ33" i="4"/>
  <c r="AK33" i="4"/>
  <c r="AL33" i="4"/>
  <c r="AH34" i="4"/>
  <c r="AI34" i="4"/>
  <c r="AJ34" i="4"/>
  <c r="AK34" i="4"/>
  <c r="AL34" i="4"/>
  <c r="AH35" i="4"/>
  <c r="AI35" i="4"/>
  <c r="AJ35" i="4"/>
  <c r="AK35" i="4"/>
  <c r="AL35" i="4"/>
  <c r="AH36" i="4"/>
  <c r="AI36" i="4"/>
  <c r="AJ36" i="4"/>
  <c r="AK36" i="4"/>
  <c r="AL36" i="4"/>
  <c r="AH37" i="4"/>
  <c r="AI37" i="4"/>
  <c r="AJ37" i="4"/>
  <c r="AK37" i="4"/>
  <c r="AL37" i="4"/>
  <c r="AH38" i="4"/>
  <c r="AI38" i="4"/>
  <c r="AJ38" i="4"/>
  <c r="AK38" i="4"/>
  <c r="AL38" i="4"/>
  <c r="AH39" i="4"/>
  <c r="AI39" i="4"/>
  <c r="AJ39" i="4"/>
  <c r="AK39" i="4"/>
  <c r="AL39" i="4"/>
  <c r="AH40" i="4"/>
  <c r="AI40" i="4"/>
  <c r="AJ40" i="4"/>
  <c r="AK40" i="4"/>
  <c r="AL40" i="4"/>
  <c r="AH41" i="4"/>
  <c r="AI41" i="4"/>
  <c r="AJ41" i="4"/>
  <c r="AK41" i="4"/>
  <c r="AL41" i="4"/>
  <c r="AH42" i="4"/>
  <c r="AI42" i="4"/>
  <c r="AJ42" i="4"/>
  <c r="AK42" i="4"/>
  <c r="AL42" i="4"/>
  <c r="AH43" i="4"/>
  <c r="AI43" i="4"/>
  <c r="AJ43" i="4"/>
  <c r="AK43" i="4"/>
  <c r="AL43" i="4"/>
  <c r="AH44" i="4"/>
  <c r="AI44" i="4"/>
  <c r="AJ44" i="4"/>
  <c r="AK44" i="4"/>
  <c r="AL44" i="4"/>
  <c r="AH45" i="4"/>
  <c r="AI45" i="4"/>
  <c r="AJ45" i="4"/>
  <c r="AK45" i="4"/>
  <c r="AL45" i="4"/>
  <c r="AH46" i="4"/>
  <c r="AI46" i="4"/>
  <c r="AJ46" i="4"/>
  <c r="AK46" i="4"/>
  <c r="AL46" i="4"/>
  <c r="AH47" i="4"/>
  <c r="AI47" i="4"/>
  <c r="AJ47" i="4"/>
  <c r="AK47" i="4"/>
  <c r="AL47" i="4"/>
  <c r="AH48" i="4"/>
  <c r="AI48" i="4"/>
  <c r="AJ48" i="4"/>
  <c r="AK48" i="4"/>
  <c r="AL48" i="4"/>
  <c r="AH49" i="4"/>
  <c r="AI49" i="4"/>
  <c r="AJ49" i="4"/>
  <c r="AK49" i="4"/>
  <c r="AL49" i="4"/>
  <c r="AH50" i="4"/>
  <c r="AI50" i="4"/>
  <c r="AJ50" i="4"/>
  <c r="AK50" i="4"/>
  <c r="AL50" i="4"/>
  <c r="AH51" i="4"/>
  <c r="AI51" i="4"/>
  <c r="AJ51" i="4"/>
  <c r="AK51" i="4"/>
  <c r="AL51" i="4"/>
  <c r="AH52" i="4"/>
  <c r="AI52" i="4"/>
  <c r="AJ52" i="4"/>
  <c r="AK52" i="4"/>
  <c r="AL52" i="4"/>
  <c r="AH53" i="4"/>
  <c r="AI53" i="4"/>
  <c r="AJ53" i="4"/>
  <c r="AK53" i="4"/>
  <c r="AL53" i="4"/>
  <c r="AH54" i="4"/>
  <c r="AI54" i="4"/>
  <c r="AJ54" i="4"/>
  <c r="AK54" i="4"/>
  <c r="AL54" i="4"/>
  <c r="AH55" i="4"/>
  <c r="AI55" i="4"/>
  <c r="AJ55" i="4"/>
  <c r="AK55" i="4"/>
  <c r="AL55" i="4"/>
  <c r="AH56" i="4"/>
  <c r="AI56" i="4"/>
  <c r="AJ56" i="4"/>
  <c r="AK56" i="4"/>
  <c r="AL56" i="4"/>
  <c r="AH57" i="4"/>
  <c r="AI57" i="4"/>
  <c r="AJ57" i="4"/>
  <c r="AK57" i="4"/>
  <c r="AL57" i="4"/>
  <c r="AH58" i="4"/>
  <c r="AI58" i="4"/>
  <c r="AJ58" i="4"/>
  <c r="AK58" i="4"/>
  <c r="AL58" i="4"/>
  <c r="AH59" i="4"/>
  <c r="AI59" i="4"/>
  <c r="AJ59" i="4"/>
  <c r="AK59" i="4"/>
  <c r="AL59" i="4"/>
  <c r="AH60" i="4"/>
  <c r="AI60" i="4"/>
  <c r="AJ60" i="4"/>
  <c r="AK60" i="4"/>
  <c r="AL60" i="4"/>
  <c r="AH61" i="4"/>
  <c r="AI61" i="4"/>
  <c r="AJ61" i="4"/>
  <c r="AK61" i="4"/>
  <c r="AL61" i="4"/>
  <c r="AH62" i="4"/>
  <c r="AI62" i="4"/>
  <c r="AJ62" i="4"/>
  <c r="AK62" i="4"/>
  <c r="AL62" i="4"/>
  <c r="AH63" i="4"/>
  <c r="AI63" i="4"/>
  <c r="AJ63" i="4"/>
  <c r="AK63" i="4"/>
  <c r="AL63" i="4"/>
  <c r="AH64" i="4"/>
  <c r="AI64" i="4"/>
  <c r="AJ64" i="4"/>
  <c r="AK64" i="4"/>
  <c r="AL64" i="4"/>
  <c r="AA32" i="4"/>
  <c r="AB32" i="4"/>
  <c r="AC32" i="4"/>
  <c r="AD32" i="4"/>
  <c r="AE32" i="4"/>
  <c r="AA33" i="4"/>
  <c r="AB33" i="4"/>
  <c r="AC33" i="4"/>
  <c r="AD33" i="4"/>
  <c r="AE33" i="4"/>
  <c r="AA34" i="4"/>
  <c r="AB34" i="4"/>
  <c r="AC34" i="4"/>
  <c r="AD34" i="4"/>
  <c r="AE34" i="4"/>
  <c r="AA35" i="4"/>
  <c r="AB35" i="4"/>
  <c r="AC35" i="4"/>
  <c r="AD35" i="4"/>
  <c r="AE35" i="4"/>
  <c r="AA36" i="4"/>
  <c r="AB36" i="4"/>
  <c r="AC36" i="4"/>
  <c r="AD36" i="4"/>
  <c r="AE36" i="4"/>
  <c r="AA37" i="4"/>
  <c r="AB37" i="4"/>
  <c r="AC37" i="4"/>
  <c r="AD37" i="4"/>
  <c r="AE37" i="4"/>
  <c r="AA38" i="4"/>
  <c r="AB38" i="4"/>
  <c r="AC38" i="4"/>
  <c r="AD38" i="4"/>
  <c r="AE38" i="4"/>
  <c r="AA39" i="4"/>
  <c r="AB39" i="4"/>
  <c r="AC39" i="4"/>
  <c r="AD39" i="4"/>
  <c r="AE39" i="4"/>
  <c r="AA40" i="4"/>
  <c r="AB40" i="4"/>
  <c r="AC40" i="4"/>
  <c r="AD40" i="4"/>
  <c r="AE40" i="4"/>
  <c r="AA41" i="4"/>
  <c r="AB41" i="4"/>
  <c r="AC41" i="4"/>
  <c r="AD41" i="4"/>
  <c r="AE41" i="4"/>
  <c r="AA42" i="4"/>
  <c r="AB42" i="4"/>
  <c r="AC42" i="4"/>
  <c r="AD42" i="4"/>
  <c r="AE42" i="4"/>
  <c r="AA43" i="4"/>
  <c r="AB43" i="4"/>
  <c r="AC43" i="4"/>
  <c r="AD43" i="4"/>
  <c r="AE43" i="4"/>
  <c r="AA44" i="4"/>
  <c r="AB44" i="4"/>
  <c r="AC44" i="4"/>
  <c r="AD44" i="4"/>
  <c r="AE44" i="4"/>
  <c r="AA45" i="4"/>
  <c r="AB45" i="4"/>
  <c r="AC45" i="4"/>
  <c r="AD45" i="4"/>
  <c r="AE45" i="4"/>
  <c r="AA46" i="4"/>
  <c r="AB46" i="4"/>
  <c r="AC46" i="4"/>
  <c r="AD46" i="4"/>
  <c r="AE46" i="4"/>
  <c r="AA47" i="4"/>
  <c r="AB47" i="4"/>
  <c r="AC47" i="4"/>
  <c r="AD47" i="4"/>
  <c r="AE47" i="4"/>
  <c r="AA48" i="4"/>
  <c r="AB48" i="4"/>
  <c r="AC48" i="4"/>
  <c r="AD48" i="4"/>
  <c r="AE48" i="4"/>
  <c r="AA49" i="4"/>
  <c r="AB49" i="4"/>
  <c r="AC49" i="4"/>
  <c r="AD49" i="4"/>
  <c r="AE49" i="4"/>
  <c r="AA50" i="4"/>
  <c r="AB50" i="4"/>
  <c r="AC50" i="4"/>
  <c r="AD50" i="4"/>
  <c r="AE50" i="4"/>
  <c r="AA51" i="4"/>
  <c r="AB51" i="4"/>
  <c r="AC51" i="4"/>
  <c r="AD51" i="4"/>
  <c r="AE51" i="4"/>
  <c r="AA52" i="4"/>
  <c r="AB52" i="4"/>
  <c r="AC52" i="4"/>
  <c r="AD52" i="4"/>
  <c r="AE52" i="4"/>
  <c r="AA53" i="4"/>
  <c r="AB53" i="4"/>
  <c r="AC53" i="4"/>
  <c r="AD53" i="4"/>
  <c r="AE53" i="4"/>
  <c r="AA54" i="4"/>
  <c r="AB54" i="4"/>
  <c r="AC54" i="4"/>
  <c r="AD54" i="4"/>
  <c r="AE54" i="4"/>
  <c r="AA55" i="4"/>
  <c r="AB55" i="4"/>
  <c r="AC55" i="4"/>
  <c r="AD55" i="4"/>
  <c r="AE55" i="4"/>
  <c r="AA56" i="4"/>
  <c r="AB56" i="4"/>
  <c r="AC56" i="4"/>
  <c r="AD56" i="4"/>
  <c r="AE56" i="4"/>
  <c r="AA57" i="4"/>
  <c r="AB57" i="4"/>
  <c r="AC57" i="4"/>
  <c r="AD57" i="4"/>
  <c r="AE57" i="4"/>
  <c r="AA58" i="4"/>
  <c r="AB58" i="4"/>
  <c r="AC58" i="4"/>
  <c r="AD58" i="4"/>
  <c r="AE58" i="4"/>
  <c r="AA59" i="4"/>
  <c r="AB59" i="4"/>
  <c r="AC59" i="4"/>
  <c r="AD59" i="4"/>
  <c r="AE59" i="4"/>
  <c r="AA60" i="4"/>
  <c r="AB60" i="4"/>
  <c r="AC60" i="4"/>
  <c r="AD60" i="4"/>
  <c r="AE60" i="4"/>
  <c r="AA61" i="4"/>
  <c r="AB61" i="4"/>
  <c r="AC61" i="4"/>
  <c r="AD61" i="4"/>
  <c r="AE61" i="4"/>
  <c r="AA62" i="4"/>
  <c r="AB62" i="4"/>
  <c r="AC62" i="4"/>
  <c r="AD62" i="4"/>
  <c r="AE62" i="4"/>
  <c r="AA63" i="4"/>
  <c r="AB63" i="4"/>
  <c r="AC63" i="4"/>
  <c r="AD63" i="4"/>
  <c r="AE63" i="4"/>
  <c r="AA64" i="4"/>
  <c r="AB64" i="4"/>
  <c r="AC64" i="4"/>
  <c r="AD64" i="4"/>
  <c r="AE64" i="4"/>
  <c r="T32" i="4"/>
  <c r="U32" i="4"/>
  <c r="V32" i="4"/>
  <c r="W32" i="4"/>
  <c r="X32" i="4"/>
  <c r="T33" i="4"/>
  <c r="U33" i="4"/>
  <c r="V33" i="4"/>
  <c r="W33" i="4"/>
  <c r="X33" i="4"/>
  <c r="T34" i="4"/>
  <c r="U34" i="4"/>
  <c r="V34" i="4"/>
  <c r="W34" i="4"/>
  <c r="X34" i="4"/>
  <c r="T35" i="4"/>
  <c r="U35" i="4"/>
  <c r="V35" i="4"/>
  <c r="W35" i="4"/>
  <c r="X35" i="4"/>
  <c r="T36" i="4"/>
  <c r="U36" i="4"/>
  <c r="V36" i="4"/>
  <c r="W36" i="4"/>
  <c r="X36" i="4"/>
  <c r="T37" i="4"/>
  <c r="U37" i="4"/>
  <c r="V37" i="4"/>
  <c r="W37" i="4"/>
  <c r="X37" i="4"/>
  <c r="T38" i="4"/>
  <c r="U38" i="4"/>
  <c r="V38" i="4"/>
  <c r="W38" i="4"/>
  <c r="X38" i="4"/>
  <c r="T39" i="4"/>
  <c r="U39" i="4"/>
  <c r="V39" i="4"/>
  <c r="W39" i="4"/>
  <c r="X39" i="4"/>
  <c r="T40" i="4"/>
  <c r="U40" i="4"/>
  <c r="V40" i="4"/>
  <c r="W40" i="4"/>
  <c r="X40" i="4"/>
  <c r="T41" i="4"/>
  <c r="U41" i="4"/>
  <c r="V41" i="4"/>
  <c r="W41" i="4"/>
  <c r="X41" i="4"/>
  <c r="T42" i="4"/>
  <c r="U42" i="4"/>
  <c r="V42" i="4"/>
  <c r="W42" i="4"/>
  <c r="X42" i="4"/>
  <c r="T43" i="4"/>
  <c r="U43" i="4"/>
  <c r="V43" i="4"/>
  <c r="W43" i="4"/>
  <c r="X43" i="4"/>
  <c r="T44" i="4"/>
  <c r="U44" i="4"/>
  <c r="V44" i="4"/>
  <c r="W44" i="4"/>
  <c r="X44" i="4"/>
  <c r="T45" i="4"/>
  <c r="U45" i="4"/>
  <c r="V45" i="4"/>
  <c r="W45" i="4"/>
  <c r="X45" i="4"/>
  <c r="T46" i="4"/>
  <c r="U46" i="4"/>
  <c r="V46" i="4"/>
  <c r="W46" i="4"/>
  <c r="X46" i="4"/>
  <c r="T47" i="4"/>
  <c r="U47" i="4"/>
  <c r="V47" i="4"/>
  <c r="W47" i="4"/>
  <c r="X47" i="4"/>
  <c r="T48" i="4"/>
  <c r="U48" i="4"/>
  <c r="V48" i="4"/>
  <c r="W48" i="4"/>
  <c r="X48" i="4"/>
  <c r="T49" i="4"/>
  <c r="U49" i="4"/>
  <c r="V49" i="4"/>
  <c r="W49" i="4"/>
  <c r="X49" i="4"/>
  <c r="T50" i="4"/>
  <c r="U50" i="4"/>
  <c r="V50" i="4"/>
  <c r="W50" i="4"/>
  <c r="X50" i="4"/>
  <c r="T51" i="4"/>
  <c r="U51" i="4"/>
  <c r="V51" i="4"/>
  <c r="W51" i="4"/>
  <c r="X51" i="4"/>
  <c r="T52" i="4"/>
  <c r="U52" i="4"/>
  <c r="V52" i="4"/>
  <c r="W52" i="4"/>
  <c r="X52" i="4"/>
  <c r="T53" i="4"/>
  <c r="U53" i="4"/>
  <c r="V53" i="4"/>
  <c r="W53" i="4"/>
  <c r="X53" i="4"/>
  <c r="T54" i="4"/>
  <c r="U54" i="4"/>
  <c r="V54" i="4"/>
  <c r="W54" i="4"/>
  <c r="X54" i="4"/>
  <c r="T55" i="4"/>
  <c r="U55" i="4"/>
  <c r="V55" i="4"/>
  <c r="W55" i="4"/>
  <c r="X55" i="4"/>
  <c r="T56" i="4"/>
  <c r="U56" i="4"/>
  <c r="V56" i="4"/>
  <c r="W56" i="4"/>
  <c r="X56" i="4"/>
  <c r="T57" i="4"/>
  <c r="U57" i="4"/>
  <c r="V57" i="4"/>
  <c r="W57" i="4"/>
  <c r="X57" i="4"/>
  <c r="T58" i="4"/>
  <c r="U58" i="4"/>
  <c r="V58" i="4"/>
  <c r="W58" i="4"/>
  <c r="X58" i="4"/>
  <c r="T59" i="4"/>
  <c r="U59" i="4"/>
  <c r="V59" i="4"/>
  <c r="W59" i="4"/>
  <c r="X59" i="4"/>
  <c r="T60" i="4"/>
  <c r="U60" i="4"/>
  <c r="V60" i="4"/>
  <c r="W60" i="4"/>
  <c r="X60" i="4"/>
  <c r="T61" i="4"/>
  <c r="U61" i="4"/>
  <c r="V61" i="4"/>
  <c r="W61" i="4"/>
  <c r="X61" i="4"/>
  <c r="T62" i="4"/>
  <c r="U62" i="4"/>
  <c r="V62" i="4"/>
  <c r="W62" i="4"/>
  <c r="X62" i="4"/>
  <c r="T63" i="4"/>
  <c r="U63" i="4"/>
  <c r="V63" i="4"/>
  <c r="W63" i="4"/>
  <c r="X63" i="4"/>
  <c r="T64" i="4"/>
  <c r="U64" i="4"/>
  <c r="V64" i="4"/>
  <c r="W64" i="4"/>
  <c r="X64" i="4"/>
  <c r="M32" i="4"/>
  <c r="N32" i="4"/>
  <c r="O32" i="4"/>
  <c r="P32" i="4"/>
  <c r="Q32" i="4"/>
  <c r="M33" i="4"/>
  <c r="N33" i="4"/>
  <c r="O33" i="4"/>
  <c r="P33" i="4"/>
  <c r="Q33" i="4"/>
  <c r="M34" i="4"/>
  <c r="N34" i="4"/>
  <c r="O34" i="4"/>
  <c r="P34" i="4"/>
  <c r="Q34" i="4"/>
  <c r="M35" i="4"/>
  <c r="N35" i="4"/>
  <c r="O35" i="4"/>
  <c r="P35" i="4"/>
  <c r="Q35" i="4"/>
  <c r="M36" i="4"/>
  <c r="N36" i="4"/>
  <c r="O36" i="4"/>
  <c r="P36" i="4"/>
  <c r="Q36" i="4"/>
  <c r="M37" i="4"/>
  <c r="N37" i="4"/>
  <c r="O37" i="4"/>
  <c r="P37" i="4"/>
  <c r="Q37" i="4"/>
  <c r="M38" i="4"/>
  <c r="N38" i="4"/>
  <c r="O38" i="4"/>
  <c r="P38" i="4"/>
  <c r="Q38" i="4"/>
  <c r="M39" i="4"/>
  <c r="N39" i="4"/>
  <c r="O39" i="4"/>
  <c r="P39" i="4"/>
  <c r="Q39" i="4"/>
  <c r="M40" i="4"/>
  <c r="N40" i="4"/>
  <c r="O40" i="4"/>
  <c r="P40" i="4"/>
  <c r="Q40" i="4"/>
  <c r="M41" i="4"/>
  <c r="N41" i="4"/>
  <c r="O41" i="4"/>
  <c r="P41" i="4"/>
  <c r="Q41" i="4"/>
  <c r="M42" i="4"/>
  <c r="N42" i="4"/>
  <c r="O42" i="4"/>
  <c r="P42" i="4"/>
  <c r="Q42" i="4"/>
  <c r="M43" i="4"/>
  <c r="N43" i="4"/>
  <c r="O43" i="4"/>
  <c r="P43" i="4"/>
  <c r="Q43" i="4"/>
  <c r="M44" i="4"/>
  <c r="N44" i="4"/>
  <c r="O44" i="4"/>
  <c r="P44" i="4"/>
  <c r="Q44" i="4"/>
  <c r="M45" i="4"/>
  <c r="N45" i="4"/>
  <c r="O45" i="4"/>
  <c r="P45" i="4"/>
  <c r="Q45" i="4"/>
  <c r="M46" i="4"/>
  <c r="N46" i="4"/>
  <c r="O46" i="4"/>
  <c r="P46" i="4"/>
  <c r="Q46" i="4"/>
  <c r="M47" i="4"/>
  <c r="N47" i="4"/>
  <c r="O47" i="4"/>
  <c r="P47" i="4"/>
  <c r="Q47" i="4"/>
  <c r="M48" i="4"/>
  <c r="N48" i="4"/>
  <c r="O48" i="4"/>
  <c r="P48" i="4"/>
  <c r="Q48" i="4"/>
  <c r="M49" i="4"/>
  <c r="N49" i="4"/>
  <c r="O49" i="4"/>
  <c r="P49" i="4"/>
  <c r="Q49" i="4"/>
  <c r="M50" i="4"/>
  <c r="N50" i="4"/>
  <c r="O50" i="4"/>
  <c r="P50" i="4"/>
  <c r="Q50" i="4"/>
  <c r="M51" i="4"/>
  <c r="N51" i="4"/>
  <c r="O51" i="4"/>
  <c r="P51" i="4"/>
  <c r="Q51" i="4"/>
  <c r="M52" i="4"/>
  <c r="N52" i="4"/>
  <c r="O52" i="4"/>
  <c r="P52" i="4"/>
  <c r="Q52" i="4"/>
  <c r="M53" i="4"/>
  <c r="N53" i="4"/>
  <c r="O53" i="4"/>
  <c r="P53" i="4"/>
  <c r="Q53" i="4"/>
  <c r="M54" i="4"/>
  <c r="N54" i="4"/>
  <c r="O54" i="4"/>
  <c r="P54" i="4"/>
  <c r="Q54" i="4"/>
  <c r="M55" i="4"/>
  <c r="N55" i="4"/>
  <c r="O55" i="4"/>
  <c r="P55" i="4"/>
  <c r="Q55" i="4"/>
  <c r="M56" i="4"/>
  <c r="N56" i="4"/>
  <c r="O56" i="4"/>
  <c r="P56" i="4"/>
  <c r="Q56" i="4"/>
  <c r="M57" i="4"/>
  <c r="N57" i="4"/>
  <c r="O57" i="4"/>
  <c r="P57" i="4"/>
  <c r="Q57" i="4"/>
  <c r="M58" i="4"/>
  <c r="N58" i="4"/>
  <c r="O58" i="4"/>
  <c r="P58" i="4"/>
  <c r="Q58" i="4"/>
  <c r="M59" i="4"/>
  <c r="N59" i="4"/>
  <c r="O59" i="4"/>
  <c r="P59" i="4"/>
  <c r="Q59" i="4"/>
  <c r="M60" i="4"/>
  <c r="N60" i="4"/>
  <c r="O60" i="4"/>
  <c r="P60" i="4"/>
  <c r="Q60" i="4"/>
  <c r="M61" i="4"/>
  <c r="N61" i="4"/>
  <c r="O61" i="4"/>
  <c r="P61" i="4"/>
  <c r="Q61" i="4"/>
  <c r="M62" i="4"/>
  <c r="N62" i="4"/>
  <c r="O62" i="4"/>
  <c r="P62" i="4"/>
  <c r="Q62" i="4"/>
  <c r="M63" i="4"/>
  <c r="N63" i="4"/>
  <c r="O63" i="4"/>
  <c r="P63" i="4"/>
  <c r="Q63" i="4"/>
  <c r="M64" i="4"/>
  <c r="N64" i="4"/>
  <c r="O64" i="4"/>
  <c r="P64" i="4"/>
  <c r="Q64" i="4"/>
  <c r="F32" i="4"/>
  <c r="G32" i="4"/>
  <c r="H32" i="4"/>
  <c r="I32" i="4"/>
  <c r="J32" i="4"/>
  <c r="F33" i="4"/>
  <c r="G33" i="4"/>
  <c r="H33" i="4"/>
  <c r="I33" i="4"/>
  <c r="J33" i="4"/>
  <c r="F34" i="4"/>
  <c r="G34" i="4"/>
  <c r="H34" i="4"/>
  <c r="I34" i="4"/>
  <c r="J34" i="4"/>
  <c r="F35" i="4"/>
  <c r="G35" i="4"/>
  <c r="H35" i="4"/>
  <c r="I35" i="4"/>
  <c r="J35" i="4"/>
  <c r="F36" i="4"/>
  <c r="G36" i="4"/>
  <c r="H36" i="4"/>
  <c r="I36" i="4"/>
  <c r="J36" i="4"/>
  <c r="F37" i="4"/>
  <c r="G37" i="4"/>
  <c r="H37" i="4"/>
  <c r="I37" i="4"/>
  <c r="J37" i="4"/>
  <c r="F38" i="4"/>
  <c r="G38" i="4"/>
  <c r="H38" i="4"/>
  <c r="I38" i="4"/>
  <c r="J38" i="4"/>
  <c r="F39" i="4"/>
  <c r="G39" i="4"/>
  <c r="H39" i="4"/>
  <c r="I39" i="4"/>
  <c r="J39" i="4"/>
  <c r="F40" i="4"/>
  <c r="G40" i="4"/>
  <c r="H40" i="4"/>
  <c r="I40" i="4"/>
  <c r="J40" i="4"/>
  <c r="F41" i="4"/>
  <c r="G41" i="4"/>
  <c r="H41" i="4"/>
  <c r="I41" i="4"/>
  <c r="J41" i="4"/>
  <c r="F42" i="4"/>
  <c r="G42" i="4"/>
  <c r="H42" i="4"/>
  <c r="I42" i="4"/>
  <c r="J42" i="4"/>
  <c r="F43" i="4"/>
  <c r="G43" i="4"/>
  <c r="H43" i="4"/>
  <c r="I43" i="4"/>
  <c r="J43" i="4"/>
  <c r="F44" i="4"/>
  <c r="G44" i="4"/>
  <c r="H44" i="4"/>
  <c r="I44" i="4"/>
  <c r="J44" i="4"/>
  <c r="F45" i="4"/>
  <c r="G45" i="4"/>
  <c r="H45" i="4"/>
  <c r="I45" i="4"/>
  <c r="J45" i="4"/>
  <c r="F46" i="4"/>
  <c r="G46" i="4"/>
  <c r="H46" i="4"/>
  <c r="I46" i="4"/>
  <c r="J46" i="4"/>
  <c r="F47" i="4"/>
  <c r="G47" i="4"/>
  <c r="H47" i="4"/>
  <c r="I47" i="4"/>
  <c r="J47" i="4"/>
  <c r="F48" i="4"/>
  <c r="G48" i="4"/>
  <c r="H48" i="4"/>
  <c r="I48" i="4"/>
  <c r="J48" i="4"/>
  <c r="F49" i="4"/>
  <c r="G49" i="4"/>
  <c r="H49" i="4"/>
  <c r="I49" i="4"/>
  <c r="J49" i="4"/>
  <c r="F50" i="4"/>
  <c r="G50" i="4"/>
  <c r="H50" i="4"/>
  <c r="I50" i="4"/>
  <c r="J50" i="4"/>
  <c r="F51" i="4"/>
  <c r="G51" i="4"/>
  <c r="H51" i="4"/>
  <c r="I51" i="4"/>
  <c r="J51" i="4"/>
  <c r="F52" i="4"/>
  <c r="G52" i="4"/>
  <c r="H52" i="4"/>
  <c r="I52" i="4"/>
  <c r="J52" i="4"/>
  <c r="F53" i="4"/>
  <c r="G53" i="4"/>
  <c r="H53" i="4"/>
  <c r="I53" i="4"/>
  <c r="J53" i="4"/>
  <c r="F54" i="4"/>
  <c r="G54" i="4"/>
  <c r="H54" i="4"/>
  <c r="I54" i="4"/>
  <c r="J54" i="4"/>
  <c r="F55" i="4"/>
  <c r="G55" i="4"/>
  <c r="H55" i="4"/>
  <c r="I55" i="4"/>
  <c r="J55" i="4"/>
  <c r="F56" i="4"/>
  <c r="G56" i="4"/>
  <c r="H56" i="4"/>
  <c r="I56" i="4"/>
  <c r="J56" i="4"/>
  <c r="F57" i="4"/>
  <c r="G57" i="4"/>
  <c r="H57" i="4"/>
  <c r="I57" i="4"/>
  <c r="J57" i="4"/>
  <c r="F58" i="4"/>
  <c r="G58" i="4"/>
  <c r="H58" i="4"/>
  <c r="I58" i="4"/>
  <c r="J58" i="4"/>
  <c r="F59" i="4"/>
  <c r="G59" i="4"/>
  <c r="H59" i="4"/>
  <c r="I59" i="4"/>
  <c r="J59" i="4"/>
  <c r="F60" i="4"/>
  <c r="G60" i="4"/>
  <c r="H60" i="4"/>
  <c r="I60" i="4"/>
  <c r="J60" i="4"/>
  <c r="F61" i="4"/>
  <c r="G61" i="4"/>
  <c r="H61" i="4"/>
  <c r="I61" i="4"/>
  <c r="J61" i="4"/>
  <c r="F62" i="4"/>
  <c r="G62" i="4"/>
  <c r="H62" i="4"/>
  <c r="I62" i="4"/>
  <c r="J62" i="4"/>
  <c r="F63" i="4"/>
  <c r="G63" i="4"/>
  <c r="H63" i="4"/>
  <c r="I63" i="4"/>
  <c r="J63" i="4"/>
  <c r="F64" i="4"/>
  <c r="G64" i="4"/>
  <c r="H64" i="4"/>
  <c r="I64" i="4"/>
  <c r="J64" i="4"/>
  <c r="CB31" i="4"/>
  <c r="CA31" i="4"/>
  <c r="BZ31" i="4"/>
  <c r="BU31" i="4"/>
  <c r="BT31" i="4"/>
  <c r="BS31" i="4"/>
  <c r="BN31" i="4"/>
  <c r="BM31" i="4"/>
  <c r="BL31" i="4"/>
  <c r="BG31" i="4"/>
  <c r="BF31" i="4"/>
  <c r="BE31" i="4"/>
  <c r="AZ31" i="4"/>
  <c r="AY31" i="4"/>
  <c r="AX31" i="4"/>
  <c r="AS31" i="4"/>
  <c r="AR31" i="4"/>
  <c r="AQ31" i="4"/>
  <c r="AL31" i="4"/>
  <c r="AK31" i="4"/>
  <c r="AJ31" i="4"/>
  <c r="AE31" i="4"/>
  <c r="AD31" i="4"/>
  <c r="AC31" i="4"/>
  <c r="X31" i="4"/>
  <c r="W31" i="4"/>
  <c r="V31" i="4"/>
  <c r="Q31" i="4"/>
  <c r="P31" i="4"/>
  <c r="O31" i="4"/>
  <c r="J31" i="4"/>
  <c r="I31" i="4"/>
  <c r="H31" i="4"/>
  <c r="BY31" i="4"/>
  <c r="BX31" i="4"/>
  <c r="BR31" i="4"/>
  <c r="BQ31" i="4"/>
  <c r="BK31" i="4"/>
  <c r="BJ31" i="4"/>
  <c r="BD31" i="4"/>
  <c r="BC31" i="4"/>
  <c r="AW31" i="4"/>
  <c r="AV31" i="4"/>
  <c r="AP31" i="4"/>
  <c r="AO31" i="4"/>
  <c r="AI31" i="4"/>
  <c r="AH31" i="4"/>
  <c r="AB31" i="4"/>
  <c r="AA31" i="4"/>
  <c r="U31" i="4"/>
  <c r="T31" i="4"/>
  <c r="N31" i="4"/>
  <c r="M31" i="4"/>
  <c r="G31" i="4"/>
  <c r="F31" i="4"/>
  <c r="BX7" i="4"/>
  <c r="BY7" i="4"/>
  <c r="BZ7" i="4"/>
  <c r="CA7" i="4"/>
  <c r="CB7" i="4"/>
  <c r="BX8" i="4"/>
  <c r="BY8" i="4"/>
  <c r="BZ8" i="4"/>
  <c r="CA8" i="4"/>
  <c r="CB8" i="4"/>
  <c r="BX9" i="4"/>
  <c r="BY9" i="4"/>
  <c r="BZ9" i="4"/>
  <c r="CA9" i="4"/>
  <c r="CB9" i="4"/>
  <c r="BX10" i="4"/>
  <c r="BY10" i="4"/>
  <c r="BZ10" i="4"/>
  <c r="CA10" i="4"/>
  <c r="CB10" i="4"/>
  <c r="BX11" i="4"/>
  <c r="BY11" i="4"/>
  <c r="BZ11" i="4"/>
  <c r="CA11" i="4"/>
  <c r="CB11" i="4"/>
  <c r="BX12" i="4"/>
  <c r="BY12" i="4"/>
  <c r="BZ12" i="4"/>
  <c r="CA12" i="4"/>
  <c r="CB12" i="4"/>
  <c r="BX13" i="4"/>
  <c r="BY13" i="4"/>
  <c r="BZ13" i="4"/>
  <c r="CA13" i="4"/>
  <c r="CB13" i="4"/>
  <c r="BX14" i="4"/>
  <c r="BY14" i="4"/>
  <c r="BZ14" i="4"/>
  <c r="CA14" i="4"/>
  <c r="CB14" i="4"/>
  <c r="BX15" i="4"/>
  <c r="BY15" i="4"/>
  <c r="BZ15" i="4"/>
  <c r="CA15" i="4"/>
  <c r="CB15" i="4"/>
  <c r="BX16" i="4"/>
  <c r="BY16" i="4"/>
  <c r="BZ16" i="4"/>
  <c r="CA16" i="4"/>
  <c r="CB16" i="4"/>
  <c r="BX17" i="4"/>
  <c r="BY17" i="4"/>
  <c r="BZ17" i="4"/>
  <c r="CA17" i="4"/>
  <c r="CB17" i="4"/>
  <c r="BX18" i="4"/>
  <c r="BY18" i="4"/>
  <c r="BZ18" i="4"/>
  <c r="CA18" i="4"/>
  <c r="CB18" i="4"/>
  <c r="BX19" i="4"/>
  <c r="BY19" i="4"/>
  <c r="BZ19" i="4"/>
  <c r="CA19" i="4"/>
  <c r="CB19" i="4"/>
  <c r="BX20" i="4"/>
  <c r="BY20" i="4"/>
  <c r="BZ20" i="4"/>
  <c r="CA20" i="4"/>
  <c r="CB20" i="4"/>
  <c r="BX21" i="4"/>
  <c r="BY21" i="4"/>
  <c r="BZ21" i="4"/>
  <c r="CA21" i="4"/>
  <c r="CB21" i="4"/>
  <c r="CB6" i="4"/>
  <c r="CA6" i="4"/>
  <c r="BZ6" i="4"/>
  <c r="BY6" i="4"/>
  <c r="BX6" i="4"/>
  <c r="BQ7" i="4"/>
  <c r="BR7" i="4"/>
  <c r="BS7" i="4"/>
  <c r="BT7" i="4"/>
  <c r="BU7" i="4"/>
  <c r="BQ8" i="4"/>
  <c r="BR8" i="4"/>
  <c r="BS8" i="4"/>
  <c r="BT8" i="4"/>
  <c r="BU8" i="4"/>
  <c r="BQ9" i="4"/>
  <c r="BR9" i="4"/>
  <c r="BS9" i="4"/>
  <c r="BT9" i="4"/>
  <c r="BU9" i="4"/>
  <c r="BQ10" i="4"/>
  <c r="BR10" i="4"/>
  <c r="BS10" i="4"/>
  <c r="BT10" i="4"/>
  <c r="BU10" i="4"/>
  <c r="BQ11" i="4"/>
  <c r="BR11" i="4"/>
  <c r="BS11" i="4"/>
  <c r="BT11" i="4"/>
  <c r="BU11" i="4"/>
  <c r="BQ12" i="4"/>
  <c r="BR12" i="4"/>
  <c r="BS12" i="4"/>
  <c r="BT12" i="4"/>
  <c r="BU12" i="4"/>
  <c r="BQ13" i="4"/>
  <c r="BR13" i="4"/>
  <c r="BS13" i="4"/>
  <c r="BT13" i="4"/>
  <c r="BU13" i="4"/>
  <c r="BQ14" i="4"/>
  <c r="BR14" i="4"/>
  <c r="BS14" i="4"/>
  <c r="BT14" i="4"/>
  <c r="BU14" i="4"/>
  <c r="BQ15" i="4"/>
  <c r="BR15" i="4"/>
  <c r="BS15" i="4"/>
  <c r="BT15" i="4"/>
  <c r="BU15" i="4"/>
  <c r="BQ16" i="4"/>
  <c r="BR16" i="4"/>
  <c r="BS16" i="4"/>
  <c r="BT16" i="4"/>
  <c r="BU16" i="4"/>
  <c r="BQ17" i="4"/>
  <c r="BR17" i="4"/>
  <c r="BS17" i="4"/>
  <c r="BT17" i="4"/>
  <c r="BU17" i="4"/>
  <c r="BQ18" i="4"/>
  <c r="BR18" i="4"/>
  <c r="BS18" i="4"/>
  <c r="BT18" i="4"/>
  <c r="BU18" i="4"/>
  <c r="BQ19" i="4"/>
  <c r="BR19" i="4"/>
  <c r="BS19" i="4"/>
  <c r="BT19" i="4"/>
  <c r="BU19" i="4"/>
  <c r="BQ20" i="4"/>
  <c r="BR20" i="4"/>
  <c r="BS20" i="4"/>
  <c r="BT20" i="4"/>
  <c r="BU20" i="4"/>
  <c r="BQ21" i="4"/>
  <c r="BR21" i="4"/>
  <c r="BS21" i="4"/>
  <c r="BT21" i="4"/>
  <c r="BU21" i="4"/>
  <c r="BU6" i="4"/>
  <c r="BT6" i="4"/>
  <c r="BS6" i="4"/>
  <c r="BR6" i="4"/>
  <c r="BQ6" i="4"/>
  <c r="BJ7" i="4"/>
  <c r="BK7" i="4"/>
  <c r="BL7" i="4"/>
  <c r="BM7" i="4"/>
  <c r="BN7" i="4"/>
  <c r="BJ8" i="4"/>
  <c r="BK8" i="4"/>
  <c r="BL8" i="4"/>
  <c r="BM8" i="4"/>
  <c r="BN8" i="4"/>
  <c r="BJ9" i="4"/>
  <c r="BK9" i="4"/>
  <c r="BL9" i="4"/>
  <c r="BM9" i="4"/>
  <c r="BN9" i="4"/>
  <c r="BJ10" i="4"/>
  <c r="BK10" i="4"/>
  <c r="BL10" i="4"/>
  <c r="BM10" i="4"/>
  <c r="BN10" i="4"/>
  <c r="BJ11" i="4"/>
  <c r="BK11" i="4"/>
  <c r="BL11" i="4"/>
  <c r="BM11" i="4"/>
  <c r="BN11" i="4"/>
  <c r="BJ12" i="4"/>
  <c r="BK12" i="4"/>
  <c r="BL12" i="4"/>
  <c r="BM12" i="4"/>
  <c r="BN12" i="4"/>
  <c r="BJ13" i="4"/>
  <c r="BK13" i="4"/>
  <c r="BL13" i="4"/>
  <c r="BM13" i="4"/>
  <c r="BN13" i="4"/>
  <c r="BJ14" i="4"/>
  <c r="BK14" i="4"/>
  <c r="BL14" i="4"/>
  <c r="BM14" i="4"/>
  <c r="BN14" i="4"/>
  <c r="BJ15" i="4"/>
  <c r="BK15" i="4"/>
  <c r="BL15" i="4"/>
  <c r="BM15" i="4"/>
  <c r="BN15" i="4"/>
  <c r="BJ16" i="4"/>
  <c r="BK16" i="4"/>
  <c r="BL16" i="4"/>
  <c r="BM16" i="4"/>
  <c r="BN16" i="4"/>
  <c r="BJ17" i="4"/>
  <c r="BK17" i="4"/>
  <c r="BL17" i="4"/>
  <c r="BM17" i="4"/>
  <c r="BN17" i="4"/>
  <c r="BJ18" i="4"/>
  <c r="BK18" i="4"/>
  <c r="BL18" i="4"/>
  <c r="BM18" i="4"/>
  <c r="BN18" i="4"/>
  <c r="BJ19" i="4"/>
  <c r="BK19" i="4"/>
  <c r="BL19" i="4"/>
  <c r="BM19" i="4"/>
  <c r="BN19" i="4"/>
  <c r="BJ20" i="4"/>
  <c r="BK20" i="4"/>
  <c r="BL20" i="4"/>
  <c r="BM20" i="4"/>
  <c r="BN20" i="4"/>
  <c r="BJ21" i="4"/>
  <c r="BK21" i="4"/>
  <c r="BL21" i="4"/>
  <c r="BM21" i="4"/>
  <c r="BN21" i="4"/>
  <c r="BN6" i="4"/>
  <c r="BM6" i="4"/>
  <c r="BL6" i="4"/>
  <c r="BK6" i="4"/>
  <c r="BJ6" i="4"/>
  <c r="BC7" i="4"/>
  <c r="BD7" i="4"/>
  <c r="BE7" i="4"/>
  <c r="BF7" i="4"/>
  <c r="BC8" i="4"/>
  <c r="BD8" i="4"/>
  <c r="BE8" i="4"/>
  <c r="BF8" i="4"/>
  <c r="BC9" i="4"/>
  <c r="BD9" i="4"/>
  <c r="BE9" i="4"/>
  <c r="BF9" i="4"/>
  <c r="BC10" i="4"/>
  <c r="BD10" i="4"/>
  <c r="BE10" i="4"/>
  <c r="BF10" i="4"/>
  <c r="BC11" i="4"/>
  <c r="BD11" i="4"/>
  <c r="BE11" i="4"/>
  <c r="BF11" i="4"/>
  <c r="BC12" i="4"/>
  <c r="BD12" i="4"/>
  <c r="BE12" i="4"/>
  <c r="BF12" i="4"/>
  <c r="BC13" i="4"/>
  <c r="BD13" i="4"/>
  <c r="BE13" i="4"/>
  <c r="BF13" i="4"/>
  <c r="BC14" i="4"/>
  <c r="BD14" i="4"/>
  <c r="BE14" i="4"/>
  <c r="BF14" i="4"/>
  <c r="BC15" i="4"/>
  <c r="BD15" i="4"/>
  <c r="BE15" i="4"/>
  <c r="BF15" i="4"/>
  <c r="BC16" i="4"/>
  <c r="BD16" i="4"/>
  <c r="BE16" i="4"/>
  <c r="BF16" i="4"/>
  <c r="BC17" i="4"/>
  <c r="BD17" i="4"/>
  <c r="BE17" i="4"/>
  <c r="BF17" i="4"/>
  <c r="BC18" i="4"/>
  <c r="BD18" i="4"/>
  <c r="BE18" i="4"/>
  <c r="BF18" i="4"/>
  <c r="BC19" i="4"/>
  <c r="BD19" i="4"/>
  <c r="BE19" i="4"/>
  <c r="BF19" i="4"/>
  <c r="BC20" i="4"/>
  <c r="BD20" i="4"/>
  <c r="BE20" i="4"/>
  <c r="BF20" i="4"/>
  <c r="BC21" i="4"/>
  <c r="BD21" i="4"/>
  <c r="BE21" i="4"/>
  <c r="BF21" i="4"/>
  <c r="BG6" i="4"/>
  <c r="BF6" i="4"/>
  <c r="BE6" i="4"/>
  <c r="BD6" i="4"/>
  <c r="BC6" i="4"/>
  <c r="AV7" i="4"/>
  <c r="AW7" i="4"/>
  <c r="AX7" i="4"/>
  <c r="AY7" i="4"/>
  <c r="AZ7" i="4"/>
  <c r="AV8" i="4"/>
  <c r="AW8" i="4"/>
  <c r="AX8" i="4"/>
  <c r="AY8" i="4"/>
  <c r="AZ8" i="4"/>
  <c r="AV9" i="4"/>
  <c r="AW9" i="4"/>
  <c r="AX9" i="4"/>
  <c r="AY9" i="4"/>
  <c r="AZ9" i="4"/>
  <c r="AV10" i="4"/>
  <c r="AW10" i="4"/>
  <c r="AX10" i="4"/>
  <c r="AY10" i="4"/>
  <c r="AZ10" i="4"/>
  <c r="AV11" i="4"/>
  <c r="AW11" i="4"/>
  <c r="AX11" i="4"/>
  <c r="AY11" i="4"/>
  <c r="AZ11" i="4"/>
  <c r="AV12" i="4"/>
  <c r="AW12" i="4"/>
  <c r="AX12" i="4"/>
  <c r="AY12" i="4"/>
  <c r="AZ12" i="4"/>
  <c r="AV13" i="4"/>
  <c r="AW13" i="4"/>
  <c r="AX13" i="4"/>
  <c r="AY13" i="4"/>
  <c r="AZ13" i="4"/>
  <c r="AV14" i="4"/>
  <c r="AW14" i="4"/>
  <c r="AX14" i="4"/>
  <c r="AY14" i="4"/>
  <c r="AZ14" i="4"/>
  <c r="AV15" i="4"/>
  <c r="AW15" i="4"/>
  <c r="AX15" i="4"/>
  <c r="AY15" i="4"/>
  <c r="AZ15" i="4"/>
  <c r="AV16" i="4"/>
  <c r="AW16" i="4"/>
  <c r="AX16" i="4"/>
  <c r="AY16" i="4"/>
  <c r="AZ16" i="4"/>
  <c r="AV17" i="4"/>
  <c r="AW17" i="4"/>
  <c r="AX17" i="4"/>
  <c r="AY17" i="4"/>
  <c r="AZ17" i="4"/>
  <c r="AV18" i="4"/>
  <c r="AW18" i="4"/>
  <c r="AX18" i="4"/>
  <c r="AY18" i="4"/>
  <c r="AZ18" i="4"/>
  <c r="AV19" i="4"/>
  <c r="AW19" i="4"/>
  <c r="AX19" i="4"/>
  <c r="AY19" i="4"/>
  <c r="AZ19" i="4"/>
  <c r="AV20" i="4"/>
  <c r="AW20" i="4"/>
  <c r="AX20" i="4"/>
  <c r="AY20" i="4"/>
  <c r="AZ20" i="4"/>
  <c r="AV21" i="4"/>
  <c r="AW21" i="4"/>
  <c r="AX21" i="4"/>
  <c r="AY21" i="4"/>
  <c r="AZ21" i="4"/>
  <c r="AZ6" i="4"/>
  <c r="AY6" i="4"/>
  <c r="AX6" i="4"/>
  <c r="AW6" i="4"/>
  <c r="AV6" i="4"/>
  <c r="AO6" i="4"/>
  <c r="AO7" i="4"/>
  <c r="AP7" i="4"/>
  <c r="AQ7" i="4"/>
  <c r="AR7" i="4"/>
  <c r="AS7" i="4"/>
  <c r="AO8" i="4"/>
  <c r="AP8" i="4"/>
  <c r="AQ8" i="4"/>
  <c r="AR8" i="4"/>
  <c r="AS8" i="4"/>
  <c r="AO9" i="4"/>
  <c r="AP9" i="4"/>
  <c r="AQ9" i="4"/>
  <c r="AR9" i="4"/>
  <c r="AS9" i="4"/>
  <c r="AO10" i="4"/>
  <c r="AP10" i="4"/>
  <c r="AQ10" i="4"/>
  <c r="AR10" i="4"/>
  <c r="AS10" i="4"/>
  <c r="AO11" i="4"/>
  <c r="AP11" i="4"/>
  <c r="AQ11" i="4"/>
  <c r="AR11" i="4"/>
  <c r="AS11" i="4"/>
  <c r="AO12" i="4"/>
  <c r="AP12" i="4"/>
  <c r="AQ12" i="4"/>
  <c r="AR12" i="4"/>
  <c r="AS12" i="4"/>
  <c r="AO13" i="4"/>
  <c r="AP13" i="4"/>
  <c r="AQ13" i="4"/>
  <c r="AR13" i="4"/>
  <c r="AS13" i="4"/>
  <c r="AO14" i="4"/>
  <c r="AP14" i="4"/>
  <c r="AQ14" i="4"/>
  <c r="AR14" i="4"/>
  <c r="AS14" i="4"/>
  <c r="AO15" i="4"/>
  <c r="AP15" i="4"/>
  <c r="AQ15" i="4"/>
  <c r="AR15" i="4"/>
  <c r="AS15" i="4"/>
  <c r="AO16" i="4"/>
  <c r="AP16" i="4"/>
  <c r="AQ16" i="4"/>
  <c r="AR16" i="4"/>
  <c r="AS16" i="4"/>
  <c r="AO17" i="4"/>
  <c r="AP17" i="4"/>
  <c r="AQ17" i="4"/>
  <c r="AR17" i="4"/>
  <c r="AS17" i="4"/>
  <c r="AO18" i="4"/>
  <c r="AP18" i="4"/>
  <c r="AQ18" i="4"/>
  <c r="AR18" i="4"/>
  <c r="AS18" i="4"/>
  <c r="AO19" i="4"/>
  <c r="AP19" i="4"/>
  <c r="AQ19" i="4"/>
  <c r="AR19" i="4"/>
  <c r="AS19" i="4"/>
  <c r="AO20" i="4"/>
  <c r="AP20" i="4"/>
  <c r="AQ20" i="4"/>
  <c r="AR20" i="4"/>
  <c r="AS20" i="4"/>
  <c r="AO21" i="4"/>
  <c r="AP21" i="4"/>
  <c r="AQ21" i="4"/>
  <c r="AR21" i="4"/>
  <c r="AS21" i="4"/>
  <c r="AS6" i="4"/>
  <c r="AR6" i="4"/>
  <c r="AQ6" i="4"/>
  <c r="AP6" i="4"/>
  <c r="AH7" i="4"/>
  <c r="AI7" i="4"/>
  <c r="AJ7" i="4"/>
  <c r="AK7" i="4"/>
  <c r="AL7" i="4"/>
  <c r="AH8" i="4"/>
  <c r="AI8" i="4"/>
  <c r="AJ8" i="4"/>
  <c r="AK8" i="4"/>
  <c r="AL8" i="4"/>
  <c r="AH9" i="4"/>
  <c r="AI9" i="4"/>
  <c r="AJ9" i="4"/>
  <c r="AK9" i="4"/>
  <c r="AL9" i="4"/>
  <c r="AH10" i="4"/>
  <c r="AI10" i="4"/>
  <c r="AJ10" i="4"/>
  <c r="AK10" i="4"/>
  <c r="AL10" i="4"/>
  <c r="AH11" i="4"/>
  <c r="AI11" i="4"/>
  <c r="AJ11" i="4"/>
  <c r="AK11" i="4"/>
  <c r="AL11" i="4"/>
  <c r="AH12" i="4"/>
  <c r="AI12" i="4"/>
  <c r="AJ12" i="4"/>
  <c r="AK12" i="4"/>
  <c r="AL12" i="4"/>
  <c r="AH13" i="4"/>
  <c r="AI13" i="4"/>
  <c r="AJ13" i="4"/>
  <c r="AK13" i="4"/>
  <c r="AL13" i="4"/>
  <c r="AH14" i="4"/>
  <c r="AI14" i="4"/>
  <c r="AJ14" i="4"/>
  <c r="AK14" i="4"/>
  <c r="AL14" i="4"/>
  <c r="AH15" i="4"/>
  <c r="AI15" i="4"/>
  <c r="AJ15" i="4"/>
  <c r="AK15" i="4"/>
  <c r="AL15" i="4"/>
  <c r="AH16" i="4"/>
  <c r="AI16" i="4"/>
  <c r="AJ16" i="4"/>
  <c r="AK16" i="4"/>
  <c r="AL16" i="4"/>
  <c r="AH17" i="4"/>
  <c r="AI17" i="4"/>
  <c r="AJ17" i="4"/>
  <c r="AK17" i="4"/>
  <c r="AL17" i="4"/>
  <c r="AH18" i="4"/>
  <c r="AI18" i="4"/>
  <c r="AJ18" i="4"/>
  <c r="AK18" i="4"/>
  <c r="AL18" i="4"/>
  <c r="AH19" i="4"/>
  <c r="AI19" i="4"/>
  <c r="AJ19" i="4"/>
  <c r="AK19" i="4"/>
  <c r="AL19" i="4"/>
  <c r="AH20" i="4"/>
  <c r="AI20" i="4"/>
  <c r="AJ20" i="4"/>
  <c r="AK20" i="4"/>
  <c r="AL20" i="4"/>
  <c r="AH21" i="4"/>
  <c r="AI21" i="4"/>
  <c r="AJ21" i="4"/>
  <c r="AK21" i="4"/>
  <c r="AL21" i="4"/>
  <c r="AL6" i="4"/>
  <c r="AK6" i="4"/>
  <c r="AJ6" i="4"/>
  <c r="AI6" i="4"/>
  <c r="AH6" i="4"/>
  <c r="AA7" i="4"/>
  <c r="AB7" i="4"/>
  <c r="AC7" i="4"/>
  <c r="AD7" i="4"/>
  <c r="AE7" i="4"/>
  <c r="AA8" i="4"/>
  <c r="AB8" i="4"/>
  <c r="AC8" i="4"/>
  <c r="AD8" i="4"/>
  <c r="AE8" i="4"/>
  <c r="AA9" i="4"/>
  <c r="AB9" i="4"/>
  <c r="AC9" i="4"/>
  <c r="AD9" i="4"/>
  <c r="AE9" i="4"/>
  <c r="AA10" i="4"/>
  <c r="AB10" i="4"/>
  <c r="AC10" i="4"/>
  <c r="AD10" i="4"/>
  <c r="AE10" i="4"/>
  <c r="AA11" i="4"/>
  <c r="AB11" i="4"/>
  <c r="AC11" i="4"/>
  <c r="AD11" i="4"/>
  <c r="AE11" i="4"/>
  <c r="AA12" i="4"/>
  <c r="AB12" i="4"/>
  <c r="AC12" i="4"/>
  <c r="AD12" i="4"/>
  <c r="AE12" i="4"/>
  <c r="AA13" i="4"/>
  <c r="AB13" i="4"/>
  <c r="AC13" i="4"/>
  <c r="AD13" i="4"/>
  <c r="AE13" i="4"/>
  <c r="AA14" i="4"/>
  <c r="AB14" i="4"/>
  <c r="AC14" i="4"/>
  <c r="AD14" i="4"/>
  <c r="AE14" i="4"/>
  <c r="AA15" i="4"/>
  <c r="AB15" i="4"/>
  <c r="AC15" i="4"/>
  <c r="AD15" i="4"/>
  <c r="AE15" i="4"/>
  <c r="AA16" i="4"/>
  <c r="AB16" i="4"/>
  <c r="AC16" i="4"/>
  <c r="AD16" i="4"/>
  <c r="AE16" i="4"/>
  <c r="AA17" i="4"/>
  <c r="AB17" i="4"/>
  <c r="AC17" i="4"/>
  <c r="AD17" i="4"/>
  <c r="AE17" i="4"/>
  <c r="AA18" i="4"/>
  <c r="AB18" i="4"/>
  <c r="AC18" i="4"/>
  <c r="AD18" i="4"/>
  <c r="AE18" i="4"/>
  <c r="AA19" i="4"/>
  <c r="AB19" i="4"/>
  <c r="AC19" i="4"/>
  <c r="AD19" i="4"/>
  <c r="AE19" i="4"/>
  <c r="AA20" i="4"/>
  <c r="AB20" i="4"/>
  <c r="AC20" i="4"/>
  <c r="AD20" i="4"/>
  <c r="AE20" i="4"/>
  <c r="AA21" i="4"/>
  <c r="AB21" i="4"/>
  <c r="AC21" i="4"/>
  <c r="AD21" i="4"/>
  <c r="AE21" i="4"/>
  <c r="AE6" i="4"/>
  <c r="AD6" i="4"/>
  <c r="AC6" i="4"/>
  <c r="AB6" i="4"/>
  <c r="AA6" i="4"/>
  <c r="T7" i="4"/>
  <c r="U7" i="4"/>
  <c r="V7" i="4"/>
  <c r="W7" i="4"/>
  <c r="X7" i="4"/>
  <c r="T8" i="4"/>
  <c r="U8" i="4"/>
  <c r="V8" i="4"/>
  <c r="W8" i="4"/>
  <c r="X8" i="4"/>
  <c r="T9" i="4"/>
  <c r="U9" i="4"/>
  <c r="V9" i="4"/>
  <c r="W9" i="4"/>
  <c r="X9" i="4"/>
  <c r="T10" i="4"/>
  <c r="U10" i="4"/>
  <c r="V10" i="4"/>
  <c r="W10" i="4"/>
  <c r="X10" i="4"/>
  <c r="T11" i="4"/>
  <c r="U11" i="4"/>
  <c r="V11" i="4"/>
  <c r="W11" i="4"/>
  <c r="X11" i="4"/>
  <c r="T12" i="4"/>
  <c r="U12" i="4"/>
  <c r="V12" i="4"/>
  <c r="W12" i="4"/>
  <c r="X12" i="4"/>
  <c r="T13" i="4"/>
  <c r="U13" i="4"/>
  <c r="V13" i="4"/>
  <c r="W13" i="4"/>
  <c r="X13" i="4"/>
  <c r="T14" i="4"/>
  <c r="U14" i="4"/>
  <c r="V14" i="4"/>
  <c r="W14" i="4"/>
  <c r="X14" i="4"/>
  <c r="T15" i="4"/>
  <c r="U15" i="4"/>
  <c r="V15" i="4"/>
  <c r="W15" i="4"/>
  <c r="X15" i="4"/>
  <c r="T16" i="4"/>
  <c r="U16" i="4"/>
  <c r="V16" i="4"/>
  <c r="W16" i="4"/>
  <c r="X16" i="4"/>
  <c r="T17" i="4"/>
  <c r="U17" i="4"/>
  <c r="V17" i="4"/>
  <c r="W17" i="4"/>
  <c r="X17" i="4"/>
  <c r="T18" i="4"/>
  <c r="U18" i="4"/>
  <c r="V18" i="4"/>
  <c r="W18" i="4"/>
  <c r="X18" i="4"/>
  <c r="T19" i="4"/>
  <c r="U19" i="4"/>
  <c r="V19" i="4"/>
  <c r="W19" i="4"/>
  <c r="X19" i="4"/>
  <c r="T20" i="4"/>
  <c r="U20" i="4"/>
  <c r="V20" i="4"/>
  <c r="W20" i="4"/>
  <c r="X20" i="4"/>
  <c r="T21" i="4"/>
  <c r="U21" i="4"/>
  <c r="V21" i="4"/>
  <c r="W21" i="4"/>
  <c r="X21" i="4"/>
  <c r="U6" i="4"/>
  <c r="T6" i="4"/>
  <c r="X6" i="4"/>
  <c r="W6" i="4"/>
  <c r="V6" i="4"/>
  <c r="M7" i="4"/>
  <c r="N7" i="4"/>
  <c r="O7" i="4"/>
  <c r="P7" i="4"/>
  <c r="Q7" i="4"/>
  <c r="M8" i="4"/>
  <c r="N8" i="4"/>
  <c r="O8" i="4"/>
  <c r="P8" i="4"/>
  <c r="Q8" i="4"/>
  <c r="M9" i="4"/>
  <c r="N9" i="4"/>
  <c r="O9" i="4"/>
  <c r="P9" i="4"/>
  <c r="Q9" i="4"/>
  <c r="M10" i="4"/>
  <c r="N10" i="4"/>
  <c r="O10" i="4"/>
  <c r="P10" i="4"/>
  <c r="Q10" i="4"/>
  <c r="M11" i="4"/>
  <c r="N11" i="4"/>
  <c r="O11" i="4"/>
  <c r="P11" i="4"/>
  <c r="Q11" i="4"/>
  <c r="M12" i="4"/>
  <c r="N12" i="4"/>
  <c r="O12" i="4"/>
  <c r="P12" i="4"/>
  <c r="Q12" i="4"/>
  <c r="M13" i="4"/>
  <c r="N13" i="4"/>
  <c r="O13" i="4"/>
  <c r="P13" i="4"/>
  <c r="Q13" i="4"/>
  <c r="M14" i="4"/>
  <c r="N14" i="4"/>
  <c r="O14" i="4"/>
  <c r="P14" i="4"/>
  <c r="Q14" i="4"/>
  <c r="M15" i="4"/>
  <c r="N15" i="4"/>
  <c r="O15" i="4"/>
  <c r="P15" i="4"/>
  <c r="Q15" i="4"/>
  <c r="M16" i="4"/>
  <c r="N16" i="4"/>
  <c r="O16" i="4"/>
  <c r="P16" i="4"/>
  <c r="Q16" i="4"/>
  <c r="M17" i="4"/>
  <c r="N17" i="4"/>
  <c r="O17" i="4"/>
  <c r="P17" i="4"/>
  <c r="Q17" i="4"/>
  <c r="M18" i="4"/>
  <c r="N18" i="4"/>
  <c r="O18" i="4"/>
  <c r="P18" i="4"/>
  <c r="Q18" i="4"/>
  <c r="M19" i="4"/>
  <c r="N19" i="4"/>
  <c r="O19" i="4"/>
  <c r="P19" i="4"/>
  <c r="Q19" i="4"/>
  <c r="M20" i="4"/>
  <c r="N20" i="4"/>
  <c r="O20" i="4"/>
  <c r="P20" i="4"/>
  <c r="Q20" i="4"/>
  <c r="M21" i="4"/>
  <c r="N21" i="4"/>
  <c r="O21" i="4"/>
  <c r="P21" i="4"/>
  <c r="Q21" i="4"/>
  <c r="Q6" i="4"/>
  <c r="P6" i="4"/>
  <c r="O6" i="4"/>
  <c r="N6" i="4"/>
  <c r="M6" i="4"/>
  <c r="H7" i="4"/>
  <c r="I7" i="4"/>
  <c r="J7" i="4"/>
  <c r="H8" i="4"/>
  <c r="I8" i="4"/>
  <c r="J8" i="4"/>
  <c r="H9" i="4"/>
  <c r="I9" i="4"/>
  <c r="J9" i="4"/>
  <c r="H10" i="4"/>
  <c r="I10" i="4"/>
  <c r="J10" i="4"/>
  <c r="H11" i="4"/>
  <c r="I11" i="4"/>
  <c r="J11" i="4"/>
  <c r="H12" i="4"/>
  <c r="I12" i="4"/>
  <c r="J12" i="4"/>
  <c r="H13" i="4"/>
  <c r="I13" i="4"/>
  <c r="J13" i="4"/>
  <c r="H14" i="4"/>
  <c r="I14" i="4"/>
  <c r="J14" i="4"/>
  <c r="H15" i="4"/>
  <c r="I15" i="4"/>
  <c r="J15" i="4"/>
  <c r="H16" i="4"/>
  <c r="I16" i="4"/>
  <c r="J16" i="4"/>
  <c r="H17" i="4"/>
  <c r="I17" i="4"/>
  <c r="J17" i="4"/>
  <c r="H18" i="4"/>
  <c r="I18" i="4"/>
  <c r="J18" i="4"/>
  <c r="H19" i="4"/>
  <c r="I19" i="4"/>
  <c r="J19" i="4"/>
  <c r="H20" i="4"/>
  <c r="I20" i="4"/>
  <c r="J20" i="4"/>
  <c r="H21" i="4"/>
  <c r="I21" i="4"/>
  <c r="J21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G17" i="4"/>
  <c r="F18" i="4"/>
  <c r="G18" i="4"/>
  <c r="F19" i="4"/>
  <c r="G19" i="4"/>
  <c r="F20" i="4"/>
  <c r="G20" i="4"/>
  <c r="F21" i="4"/>
  <c r="G21" i="4"/>
  <c r="G6" i="4"/>
  <c r="J6" i="4"/>
  <c r="I6" i="4"/>
  <c r="H6" i="4"/>
  <c r="F6" i="4"/>
  <c r="BF521" i="6"/>
  <c r="BC521" i="6"/>
  <c r="BB521" i="6"/>
  <c r="AZ521" i="6"/>
  <c r="AY521" i="6"/>
  <c r="AW521" i="6"/>
  <c r="AV521" i="6"/>
  <c r="AT521" i="6"/>
  <c r="AS521" i="6"/>
  <c r="AQ521" i="6"/>
  <c r="AP521" i="6"/>
  <c r="AN521" i="6"/>
  <c r="AM521" i="6"/>
  <c r="AK521" i="6"/>
  <c r="AJ521" i="6"/>
  <c r="AH521" i="6"/>
  <c r="AG521" i="6"/>
  <c r="AE521" i="6"/>
  <c r="AD521" i="6"/>
  <c r="AB521" i="6"/>
  <c r="AA521" i="6"/>
  <c r="Y521" i="6"/>
  <c r="X521" i="6"/>
  <c r="V521" i="6"/>
  <c r="U521" i="6"/>
  <c r="S521" i="6"/>
  <c r="R521" i="6"/>
  <c r="P521" i="6"/>
  <c r="O521" i="6"/>
  <c r="M521" i="6"/>
  <c r="L521" i="6"/>
  <c r="J521" i="6"/>
  <c r="I521" i="6"/>
  <c r="G521" i="6"/>
  <c r="F521" i="6"/>
  <c r="BD520" i="6"/>
  <c r="BA520" i="6"/>
  <c r="AX520" i="6"/>
  <c r="AU520" i="6"/>
  <c r="AR520" i="6"/>
  <c r="AO520" i="6"/>
  <c r="AL520" i="6"/>
  <c r="AI520" i="6"/>
  <c r="AF520" i="6"/>
  <c r="AC520" i="6"/>
  <c r="Z520" i="6"/>
  <c r="W520" i="6"/>
  <c r="T520" i="6"/>
  <c r="Q520" i="6"/>
  <c r="N520" i="6"/>
  <c r="K520" i="6"/>
  <c r="H520" i="6"/>
  <c r="BD519" i="6"/>
  <c r="BA519" i="6"/>
  <c r="AX519" i="6"/>
  <c r="AU519" i="6"/>
  <c r="AR519" i="6"/>
  <c r="AO519" i="6"/>
  <c r="AL519" i="6"/>
  <c r="AI519" i="6"/>
  <c r="AF519" i="6"/>
  <c r="AC519" i="6"/>
  <c r="Z519" i="6"/>
  <c r="W519" i="6"/>
  <c r="T519" i="6"/>
  <c r="Q519" i="6"/>
  <c r="N519" i="6"/>
  <c r="K519" i="6"/>
  <c r="H519" i="6"/>
  <c r="BD518" i="6"/>
  <c r="BA518" i="6"/>
  <c r="AX518" i="6"/>
  <c r="AU518" i="6"/>
  <c r="AR518" i="6"/>
  <c r="AO518" i="6"/>
  <c r="AL518" i="6"/>
  <c r="AI518" i="6"/>
  <c r="AF518" i="6"/>
  <c r="AC518" i="6"/>
  <c r="Z518" i="6"/>
  <c r="W518" i="6"/>
  <c r="T518" i="6"/>
  <c r="Q518" i="6"/>
  <c r="N518" i="6"/>
  <c r="K518" i="6"/>
  <c r="H518" i="6"/>
  <c r="BD517" i="6"/>
  <c r="BA517" i="6"/>
  <c r="AX517" i="6"/>
  <c r="AU517" i="6"/>
  <c r="AR517" i="6"/>
  <c r="AO517" i="6"/>
  <c r="AL517" i="6"/>
  <c r="AI517" i="6"/>
  <c r="AF517" i="6"/>
  <c r="AC517" i="6"/>
  <c r="Z517" i="6"/>
  <c r="W517" i="6"/>
  <c r="T517" i="6"/>
  <c r="Q517" i="6"/>
  <c r="N517" i="6"/>
  <c r="K517" i="6"/>
  <c r="H517" i="6"/>
  <c r="BD516" i="6"/>
  <c r="BA516" i="6"/>
  <c r="AX516" i="6"/>
  <c r="AU516" i="6"/>
  <c r="AR516" i="6"/>
  <c r="AO516" i="6"/>
  <c r="AL516" i="6"/>
  <c r="AI516" i="6"/>
  <c r="AF516" i="6"/>
  <c r="AC516" i="6"/>
  <c r="Z516" i="6"/>
  <c r="W516" i="6"/>
  <c r="T516" i="6"/>
  <c r="Q516" i="6"/>
  <c r="N516" i="6"/>
  <c r="K516" i="6"/>
  <c r="H516" i="6"/>
  <c r="BD515" i="6"/>
  <c r="BA515" i="6"/>
  <c r="AX515" i="6"/>
  <c r="AU515" i="6"/>
  <c r="AR515" i="6"/>
  <c r="AO515" i="6"/>
  <c r="AL515" i="6"/>
  <c r="AI515" i="6"/>
  <c r="AF515" i="6"/>
  <c r="AC515" i="6"/>
  <c r="Z515" i="6"/>
  <c r="W515" i="6"/>
  <c r="T515" i="6"/>
  <c r="Q515" i="6"/>
  <c r="N515" i="6"/>
  <c r="K515" i="6"/>
  <c r="H515" i="6"/>
  <c r="BD514" i="6"/>
  <c r="BA514" i="6"/>
  <c r="AX514" i="6"/>
  <c r="AU514" i="6"/>
  <c r="AR514" i="6"/>
  <c r="AO514" i="6"/>
  <c r="AL514" i="6"/>
  <c r="AI514" i="6"/>
  <c r="AF514" i="6"/>
  <c r="AC514" i="6"/>
  <c r="Z514" i="6"/>
  <c r="W514" i="6"/>
  <c r="T514" i="6"/>
  <c r="Q514" i="6"/>
  <c r="N514" i="6"/>
  <c r="K514" i="6"/>
  <c r="H514" i="6"/>
  <c r="BD513" i="6"/>
  <c r="BA513" i="6"/>
  <c r="AX513" i="6"/>
  <c r="AU513" i="6"/>
  <c r="AR513" i="6"/>
  <c r="AO513" i="6"/>
  <c r="AL513" i="6"/>
  <c r="AI513" i="6"/>
  <c r="AF513" i="6"/>
  <c r="AC513" i="6"/>
  <c r="Z513" i="6"/>
  <c r="W513" i="6"/>
  <c r="T513" i="6"/>
  <c r="Q513" i="6"/>
  <c r="N513" i="6"/>
  <c r="K513" i="6"/>
  <c r="H513" i="6"/>
  <c r="BD512" i="6"/>
  <c r="BA512" i="6"/>
  <c r="AX512" i="6"/>
  <c r="AU512" i="6"/>
  <c r="AR512" i="6"/>
  <c r="AO512" i="6"/>
  <c r="AL512" i="6"/>
  <c r="AI512" i="6"/>
  <c r="AF512" i="6"/>
  <c r="AC512" i="6"/>
  <c r="Z512" i="6"/>
  <c r="W512" i="6"/>
  <c r="T512" i="6"/>
  <c r="Q512" i="6"/>
  <c r="N512" i="6"/>
  <c r="K512" i="6"/>
  <c r="H512" i="6"/>
  <c r="BD511" i="6"/>
  <c r="BA511" i="6"/>
  <c r="AX511" i="6"/>
  <c r="AU511" i="6"/>
  <c r="AR511" i="6"/>
  <c r="AO511" i="6"/>
  <c r="AL511" i="6"/>
  <c r="AI511" i="6"/>
  <c r="AF511" i="6"/>
  <c r="AC511" i="6"/>
  <c r="Z511" i="6"/>
  <c r="W511" i="6"/>
  <c r="T511" i="6"/>
  <c r="Q511" i="6"/>
  <c r="N511" i="6"/>
  <c r="K511" i="6"/>
  <c r="H511" i="6"/>
  <c r="BD510" i="6"/>
  <c r="BA510" i="6"/>
  <c r="AX510" i="6"/>
  <c r="AU510" i="6"/>
  <c r="AR510" i="6"/>
  <c r="AO510" i="6"/>
  <c r="AL510" i="6"/>
  <c r="AI510" i="6"/>
  <c r="AF510" i="6"/>
  <c r="AC510" i="6"/>
  <c r="Z510" i="6"/>
  <c r="W510" i="6"/>
  <c r="T510" i="6"/>
  <c r="Q510" i="6"/>
  <c r="N510" i="6"/>
  <c r="K510" i="6"/>
  <c r="H510" i="6"/>
  <c r="BD509" i="6"/>
  <c r="BA509" i="6"/>
  <c r="AX509" i="6"/>
  <c r="AU509" i="6"/>
  <c r="AR509" i="6"/>
  <c r="AO509" i="6"/>
  <c r="AL509" i="6"/>
  <c r="AI509" i="6"/>
  <c r="AF509" i="6"/>
  <c r="AC509" i="6"/>
  <c r="Z509" i="6"/>
  <c r="W509" i="6"/>
  <c r="T509" i="6"/>
  <c r="Q509" i="6"/>
  <c r="N509" i="6"/>
  <c r="K509" i="6"/>
  <c r="H509" i="6"/>
  <c r="BD508" i="6"/>
  <c r="BA508" i="6"/>
  <c r="AX508" i="6"/>
  <c r="AU508" i="6"/>
  <c r="AR508" i="6"/>
  <c r="AO508" i="6"/>
  <c r="AL508" i="6"/>
  <c r="AI508" i="6"/>
  <c r="AF508" i="6"/>
  <c r="AC508" i="6"/>
  <c r="Z508" i="6"/>
  <c r="W508" i="6"/>
  <c r="T508" i="6"/>
  <c r="Q508" i="6"/>
  <c r="N508" i="6"/>
  <c r="K508" i="6"/>
  <c r="H508" i="6"/>
  <c r="BD507" i="6"/>
  <c r="BA507" i="6"/>
  <c r="AX507" i="6"/>
  <c r="AU507" i="6"/>
  <c r="AR507" i="6"/>
  <c r="AO507" i="6"/>
  <c r="AL507" i="6"/>
  <c r="AI507" i="6"/>
  <c r="AF507" i="6"/>
  <c r="AC507" i="6"/>
  <c r="Z507" i="6"/>
  <c r="W507" i="6"/>
  <c r="T507" i="6"/>
  <c r="Q507" i="6"/>
  <c r="N507" i="6"/>
  <c r="K507" i="6"/>
  <c r="H507" i="6"/>
  <c r="BD506" i="6"/>
  <c r="BA506" i="6"/>
  <c r="AX506" i="6"/>
  <c r="AU506" i="6"/>
  <c r="AR506" i="6"/>
  <c r="AO506" i="6"/>
  <c r="AL506" i="6"/>
  <c r="AI506" i="6"/>
  <c r="AF506" i="6"/>
  <c r="AC506" i="6"/>
  <c r="Z506" i="6"/>
  <c r="W506" i="6"/>
  <c r="T506" i="6"/>
  <c r="Q506" i="6"/>
  <c r="N506" i="6"/>
  <c r="K506" i="6"/>
  <c r="H506" i="6"/>
  <c r="BD505" i="6"/>
  <c r="BA505" i="6"/>
  <c r="AX505" i="6"/>
  <c r="AU505" i="6"/>
  <c r="AR505" i="6"/>
  <c r="AO505" i="6"/>
  <c r="AL505" i="6"/>
  <c r="AI505" i="6"/>
  <c r="AF505" i="6"/>
  <c r="AC505" i="6"/>
  <c r="Z505" i="6"/>
  <c r="W505" i="6"/>
  <c r="T505" i="6"/>
  <c r="Q505" i="6"/>
  <c r="N505" i="6"/>
  <c r="K505" i="6"/>
  <c r="H505" i="6"/>
  <c r="BD504" i="6"/>
  <c r="BA504" i="6"/>
  <c r="AX504" i="6"/>
  <c r="AU504" i="6"/>
  <c r="AR504" i="6"/>
  <c r="AO504" i="6"/>
  <c r="AL504" i="6"/>
  <c r="AI504" i="6"/>
  <c r="AF504" i="6"/>
  <c r="AC504" i="6"/>
  <c r="Z504" i="6"/>
  <c r="W504" i="6"/>
  <c r="T504" i="6"/>
  <c r="Q504" i="6"/>
  <c r="N504" i="6"/>
  <c r="K504" i="6"/>
  <c r="H504" i="6"/>
  <c r="BD503" i="6"/>
  <c r="BA503" i="6"/>
  <c r="AX503" i="6"/>
  <c r="AU503" i="6"/>
  <c r="AR503" i="6"/>
  <c r="AO503" i="6"/>
  <c r="AL503" i="6"/>
  <c r="AI503" i="6"/>
  <c r="AF503" i="6"/>
  <c r="AC503" i="6"/>
  <c r="Z503" i="6"/>
  <c r="W503" i="6"/>
  <c r="T503" i="6"/>
  <c r="Q503" i="6"/>
  <c r="N503" i="6"/>
  <c r="K503" i="6"/>
  <c r="H503" i="6"/>
  <c r="BD502" i="6"/>
  <c r="BA502" i="6"/>
  <c r="AX502" i="6"/>
  <c r="AU502" i="6"/>
  <c r="AR502" i="6"/>
  <c r="AO502" i="6"/>
  <c r="AL502" i="6"/>
  <c r="AI502" i="6"/>
  <c r="AF502" i="6"/>
  <c r="AC502" i="6"/>
  <c r="Z502" i="6"/>
  <c r="W502" i="6"/>
  <c r="T502" i="6"/>
  <c r="Q502" i="6"/>
  <c r="N502" i="6"/>
  <c r="K502" i="6"/>
  <c r="H502" i="6"/>
  <c r="BD497" i="6"/>
  <c r="BA497" i="6"/>
  <c r="AX497" i="6"/>
  <c r="AU497" i="6"/>
  <c r="AR497" i="6"/>
  <c r="AO497" i="6"/>
  <c r="AL497" i="6"/>
  <c r="AI497" i="6"/>
  <c r="AF497" i="6"/>
  <c r="AC497" i="6"/>
  <c r="Z497" i="6"/>
  <c r="W497" i="6"/>
  <c r="T497" i="6"/>
  <c r="Q497" i="6"/>
  <c r="N497" i="6"/>
  <c r="K497" i="6"/>
  <c r="H497" i="6"/>
  <c r="BD496" i="6"/>
  <c r="BA496" i="6"/>
  <c r="AX496" i="6"/>
  <c r="AU496" i="6"/>
  <c r="AR496" i="6"/>
  <c r="AO496" i="6"/>
  <c r="AL496" i="6"/>
  <c r="AI496" i="6"/>
  <c r="AF496" i="6"/>
  <c r="AC496" i="6"/>
  <c r="Z496" i="6"/>
  <c r="W496" i="6"/>
  <c r="T496" i="6"/>
  <c r="Q496" i="6"/>
  <c r="N496" i="6"/>
  <c r="K496" i="6"/>
  <c r="H496" i="6"/>
  <c r="BD495" i="6"/>
  <c r="BA495" i="6"/>
  <c r="AX495" i="6"/>
  <c r="AU495" i="6"/>
  <c r="AR495" i="6"/>
  <c r="AO495" i="6"/>
  <c r="AL495" i="6"/>
  <c r="AI495" i="6"/>
  <c r="AF495" i="6"/>
  <c r="AC495" i="6"/>
  <c r="Z495" i="6"/>
  <c r="W495" i="6"/>
  <c r="T495" i="6"/>
  <c r="Q495" i="6"/>
  <c r="N495" i="6"/>
  <c r="K495" i="6"/>
  <c r="H495" i="6"/>
  <c r="BD494" i="6"/>
  <c r="BA494" i="6"/>
  <c r="AX494" i="6"/>
  <c r="AU494" i="6"/>
  <c r="AR494" i="6"/>
  <c r="AO494" i="6"/>
  <c r="AL494" i="6"/>
  <c r="AI494" i="6"/>
  <c r="AF494" i="6"/>
  <c r="AC494" i="6"/>
  <c r="Z494" i="6"/>
  <c r="W494" i="6"/>
  <c r="T494" i="6"/>
  <c r="Q494" i="6"/>
  <c r="N494" i="6"/>
  <c r="K494" i="6"/>
  <c r="H494" i="6"/>
  <c r="BD493" i="6"/>
  <c r="BA493" i="6"/>
  <c r="AX493" i="6"/>
  <c r="AU493" i="6"/>
  <c r="AR493" i="6"/>
  <c r="AO493" i="6"/>
  <c r="AL493" i="6"/>
  <c r="AI493" i="6"/>
  <c r="AF493" i="6"/>
  <c r="AC493" i="6"/>
  <c r="Z493" i="6"/>
  <c r="W493" i="6"/>
  <c r="T493" i="6"/>
  <c r="Q493" i="6"/>
  <c r="N493" i="6"/>
  <c r="K493" i="6"/>
  <c r="H493" i="6"/>
  <c r="BD491" i="6"/>
  <c r="BA491" i="6"/>
  <c r="AX491" i="6"/>
  <c r="AU491" i="6"/>
  <c r="AR491" i="6"/>
  <c r="AO491" i="6"/>
  <c r="AL491" i="6"/>
  <c r="AI491" i="6"/>
  <c r="AF491" i="6"/>
  <c r="AC491" i="6"/>
  <c r="Z491" i="6"/>
  <c r="W491" i="6"/>
  <c r="T491" i="6"/>
  <c r="Q491" i="6"/>
  <c r="N491" i="6"/>
  <c r="K491" i="6"/>
  <c r="H491" i="6"/>
  <c r="BD490" i="6"/>
  <c r="BA490" i="6"/>
  <c r="AX490" i="6"/>
  <c r="AU490" i="6"/>
  <c r="AR490" i="6"/>
  <c r="AO490" i="6"/>
  <c r="AL490" i="6"/>
  <c r="AI490" i="6"/>
  <c r="AF490" i="6"/>
  <c r="AC490" i="6"/>
  <c r="Z490" i="6"/>
  <c r="W490" i="6"/>
  <c r="T490" i="6"/>
  <c r="Q490" i="6"/>
  <c r="N490" i="6"/>
  <c r="K490" i="6"/>
  <c r="H490" i="6"/>
  <c r="BD489" i="6"/>
  <c r="BA489" i="6"/>
  <c r="AX489" i="6"/>
  <c r="AU489" i="6"/>
  <c r="AR489" i="6"/>
  <c r="AO489" i="6"/>
  <c r="AL489" i="6"/>
  <c r="AI489" i="6"/>
  <c r="AF489" i="6"/>
  <c r="AC489" i="6"/>
  <c r="Z489" i="6"/>
  <c r="W489" i="6"/>
  <c r="T489" i="6"/>
  <c r="Q489" i="6"/>
  <c r="N489" i="6"/>
  <c r="K489" i="6"/>
  <c r="H489" i="6"/>
  <c r="BD487" i="6"/>
  <c r="BA487" i="6"/>
  <c r="AX487" i="6"/>
  <c r="AU487" i="6"/>
  <c r="AR487" i="6"/>
  <c r="AO487" i="6"/>
  <c r="AL487" i="6"/>
  <c r="AI487" i="6"/>
  <c r="AF487" i="6"/>
  <c r="AC487" i="6"/>
  <c r="Z487" i="6"/>
  <c r="W487" i="6"/>
  <c r="T487" i="6"/>
  <c r="Q487" i="6"/>
  <c r="N487" i="6"/>
  <c r="K487" i="6"/>
  <c r="H487" i="6"/>
  <c r="BD486" i="6"/>
  <c r="BA486" i="6"/>
  <c r="AX486" i="6"/>
  <c r="AU486" i="6"/>
  <c r="AR486" i="6"/>
  <c r="AO486" i="6"/>
  <c r="AL486" i="6"/>
  <c r="AI486" i="6"/>
  <c r="AF486" i="6"/>
  <c r="AC486" i="6"/>
  <c r="Z486" i="6"/>
  <c r="W486" i="6"/>
  <c r="T486" i="6"/>
  <c r="Q486" i="6"/>
  <c r="N486" i="6"/>
  <c r="K486" i="6"/>
  <c r="H486" i="6"/>
  <c r="BD485" i="6"/>
  <c r="BA485" i="6"/>
  <c r="AX485" i="6"/>
  <c r="AU485" i="6"/>
  <c r="AR485" i="6"/>
  <c r="AO485" i="6"/>
  <c r="AL485" i="6"/>
  <c r="AI485" i="6"/>
  <c r="AF485" i="6"/>
  <c r="AC485" i="6"/>
  <c r="Z485" i="6"/>
  <c r="W485" i="6"/>
  <c r="T485" i="6"/>
  <c r="Q485" i="6"/>
  <c r="N485" i="6"/>
  <c r="K485" i="6"/>
  <c r="H485" i="6"/>
  <c r="BD484" i="6"/>
  <c r="BA484" i="6"/>
  <c r="AX484" i="6"/>
  <c r="AU484" i="6"/>
  <c r="AR484" i="6"/>
  <c r="AO484" i="6"/>
  <c r="AL484" i="6"/>
  <c r="AI484" i="6"/>
  <c r="AF484" i="6"/>
  <c r="AC484" i="6"/>
  <c r="Z484" i="6"/>
  <c r="W484" i="6"/>
  <c r="T484" i="6"/>
  <c r="Q484" i="6"/>
  <c r="N484" i="6"/>
  <c r="K484" i="6"/>
  <c r="H484" i="6"/>
  <c r="BD483" i="6"/>
  <c r="BA483" i="6"/>
  <c r="AX483" i="6"/>
  <c r="AU483" i="6"/>
  <c r="AR483" i="6"/>
  <c r="AO483" i="6"/>
  <c r="AL483" i="6"/>
  <c r="AI483" i="6"/>
  <c r="AF483" i="6"/>
  <c r="AC483" i="6"/>
  <c r="Z483" i="6"/>
  <c r="W483" i="6"/>
  <c r="T483" i="6"/>
  <c r="Q483" i="6"/>
  <c r="N483" i="6"/>
  <c r="K483" i="6"/>
  <c r="H483" i="6"/>
  <c r="BD482" i="6"/>
  <c r="BA482" i="6"/>
  <c r="AX482" i="6"/>
  <c r="AU482" i="6"/>
  <c r="AR482" i="6"/>
  <c r="AO482" i="6"/>
  <c r="AL482" i="6"/>
  <c r="AI482" i="6"/>
  <c r="AF482" i="6"/>
  <c r="AC482" i="6"/>
  <c r="Z482" i="6"/>
  <c r="W482" i="6"/>
  <c r="T482" i="6"/>
  <c r="Q482" i="6"/>
  <c r="N482" i="6"/>
  <c r="K482" i="6"/>
  <c r="H482" i="6"/>
  <c r="BD480" i="6"/>
  <c r="BA480" i="6"/>
  <c r="AX480" i="6"/>
  <c r="AU480" i="6"/>
  <c r="AR480" i="6"/>
  <c r="AO480" i="6"/>
  <c r="AL480" i="6"/>
  <c r="AI480" i="6"/>
  <c r="AF480" i="6"/>
  <c r="AC480" i="6"/>
  <c r="Z480" i="6"/>
  <c r="W480" i="6"/>
  <c r="T480" i="6"/>
  <c r="Q480" i="6"/>
  <c r="N480" i="6"/>
  <c r="K480" i="6"/>
  <c r="H480" i="6"/>
  <c r="BD479" i="6"/>
  <c r="BA479" i="6"/>
  <c r="AX479" i="6"/>
  <c r="AU479" i="6"/>
  <c r="AR479" i="6"/>
  <c r="AO479" i="6"/>
  <c r="AL479" i="6"/>
  <c r="AI479" i="6"/>
  <c r="AF479" i="6"/>
  <c r="AC479" i="6"/>
  <c r="Z479" i="6"/>
  <c r="W479" i="6"/>
  <c r="T479" i="6"/>
  <c r="Q479" i="6"/>
  <c r="N479" i="6"/>
  <c r="K479" i="6"/>
  <c r="H479" i="6"/>
  <c r="BD478" i="6"/>
  <c r="BA478" i="6"/>
  <c r="AX478" i="6"/>
  <c r="AU478" i="6"/>
  <c r="AR478" i="6"/>
  <c r="AO478" i="6"/>
  <c r="AL478" i="6"/>
  <c r="AI478" i="6"/>
  <c r="AF478" i="6"/>
  <c r="AC478" i="6"/>
  <c r="Z478" i="6"/>
  <c r="W478" i="6"/>
  <c r="T478" i="6"/>
  <c r="Q478" i="6"/>
  <c r="N478" i="6"/>
  <c r="K478" i="6"/>
  <c r="H478" i="6"/>
  <c r="BD477" i="6"/>
  <c r="BA477" i="6"/>
  <c r="AX477" i="6"/>
  <c r="AU477" i="6"/>
  <c r="AR477" i="6"/>
  <c r="AO477" i="6"/>
  <c r="AL477" i="6"/>
  <c r="AI477" i="6"/>
  <c r="AF477" i="6"/>
  <c r="AC477" i="6"/>
  <c r="Z477" i="6"/>
  <c r="W477" i="6"/>
  <c r="T477" i="6"/>
  <c r="Q477" i="6"/>
  <c r="N477" i="6"/>
  <c r="K477" i="6"/>
  <c r="H477" i="6"/>
  <c r="BD476" i="6"/>
  <c r="BA476" i="6"/>
  <c r="AX476" i="6"/>
  <c r="AU476" i="6"/>
  <c r="AR476" i="6"/>
  <c r="AO476" i="6"/>
  <c r="AL476" i="6"/>
  <c r="AI476" i="6"/>
  <c r="AF476" i="6"/>
  <c r="AC476" i="6"/>
  <c r="Z476" i="6"/>
  <c r="W476" i="6"/>
  <c r="T476" i="6"/>
  <c r="Q476" i="6"/>
  <c r="N476" i="6"/>
  <c r="K476" i="6"/>
  <c r="H476" i="6"/>
  <c r="BD475" i="6"/>
  <c r="BA475" i="6"/>
  <c r="AX475" i="6"/>
  <c r="AU475" i="6"/>
  <c r="AR475" i="6"/>
  <c r="AO475" i="6"/>
  <c r="AL475" i="6"/>
  <c r="AI475" i="6"/>
  <c r="AF475" i="6"/>
  <c r="AC475" i="6"/>
  <c r="Z475" i="6"/>
  <c r="W475" i="6"/>
  <c r="T475" i="6"/>
  <c r="Q475" i="6"/>
  <c r="N475" i="6"/>
  <c r="K475" i="6"/>
  <c r="H475" i="6"/>
  <c r="BD474" i="6"/>
  <c r="BA474" i="6"/>
  <c r="AX474" i="6"/>
  <c r="AU474" i="6"/>
  <c r="AR474" i="6"/>
  <c r="AO474" i="6"/>
  <c r="AL474" i="6"/>
  <c r="AI474" i="6"/>
  <c r="AF474" i="6"/>
  <c r="AC474" i="6"/>
  <c r="Z474" i="6"/>
  <c r="W474" i="6"/>
  <c r="T474" i="6"/>
  <c r="Q474" i="6"/>
  <c r="N474" i="6"/>
  <c r="K474" i="6"/>
  <c r="H474" i="6"/>
  <c r="BD473" i="6"/>
  <c r="BA473" i="6"/>
  <c r="AX473" i="6"/>
  <c r="AU473" i="6"/>
  <c r="AR473" i="6"/>
  <c r="AO473" i="6"/>
  <c r="AL473" i="6"/>
  <c r="AI473" i="6"/>
  <c r="AF473" i="6"/>
  <c r="AC473" i="6"/>
  <c r="Z473" i="6"/>
  <c r="W473" i="6"/>
  <c r="T473" i="6"/>
  <c r="Q473" i="6"/>
  <c r="N473" i="6"/>
  <c r="K473" i="6"/>
  <c r="H473" i="6"/>
  <c r="BD472" i="6"/>
  <c r="BA472" i="6"/>
  <c r="AX472" i="6"/>
  <c r="AU472" i="6"/>
  <c r="AR472" i="6"/>
  <c r="AO472" i="6"/>
  <c r="AL472" i="6"/>
  <c r="AI472" i="6"/>
  <c r="AF472" i="6"/>
  <c r="AC472" i="6"/>
  <c r="Z472" i="6"/>
  <c r="W472" i="6"/>
  <c r="T472" i="6"/>
  <c r="Q472" i="6"/>
  <c r="N472" i="6"/>
  <c r="K472" i="6"/>
  <c r="H472" i="6"/>
  <c r="BD471" i="6"/>
  <c r="BA471" i="6"/>
  <c r="AX471" i="6"/>
  <c r="AU471" i="6"/>
  <c r="AR471" i="6"/>
  <c r="AO471" i="6"/>
  <c r="AL471" i="6"/>
  <c r="AI471" i="6"/>
  <c r="AF471" i="6"/>
  <c r="AC471" i="6"/>
  <c r="Z471" i="6"/>
  <c r="W471" i="6"/>
  <c r="T471" i="6"/>
  <c r="Q471" i="6"/>
  <c r="N471" i="6"/>
  <c r="K471" i="6"/>
  <c r="H471" i="6"/>
  <c r="BD470" i="6"/>
  <c r="BA470" i="6"/>
  <c r="AX470" i="6"/>
  <c r="AU470" i="6"/>
  <c r="AR470" i="6"/>
  <c r="AO470" i="6"/>
  <c r="AL470" i="6"/>
  <c r="AI470" i="6"/>
  <c r="AF470" i="6"/>
  <c r="AC470" i="6"/>
  <c r="Z470" i="6"/>
  <c r="W470" i="6"/>
  <c r="T470" i="6"/>
  <c r="Q470" i="6"/>
  <c r="N470" i="6"/>
  <c r="K470" i="6"/>
  <c r="H470" i="6"/>
  <c r="BD469" i="6"/>
  <c r="BA469" i="6"/>
  <c r="AX469" i="6"/>
  <c r="AU469" i="6"/>
  <c r="AR469" i="6"/>
  <c r="AO469" i="6"/>
  <c r="AL469" i="6"/>
  <c r="AI469" i="6"/>
  <c r="AF469" i="6"/>
  <c r="AC469" i="6"/>
  <c r="Z469" i="6"/>
  <c r="W469" i="6"/>
  <c r="T469" i="6"/>
  <c r="Q469" i="6"/>
  <c r="N469" i="6"/>
  <c r="K469" i="6"/>
  <c r="H469" i="6"/>
  <c r="BD467" i="6"/>
  <c r="BA467" i="6"/>
  <c r="AX467" i="6"/>
  <c r="AU467" i="6"/>
  <c r="AR467" i="6"/>
  <c r="AO467" i="6"/>
  <c r="AL467" i="6"/>
  <c r="AI467" i="6"/>
  <c r="AF467" i="6"/>
  <c r="AC467" i="6"/>
  <c r="Z467" i="6"/>
  <c r="W467" i="6"/>
  <c r="T467" i="6"/>
  <c r="Q467" i="6"/>
  <c r="N467" i="6"/>
  <c r="K467" i="6"/>
  <c r="H467" i="6"/>
  <c r="BD466" i="6"/>
  <c r="BA466" i="6"/>
  <c r="AX466" i="6"/>
  <c r="AU466" i="6"/>
  <c r="AR466" i="6"/>
  <c r="AO466" i="6"/>
  <c r="AL466" i="6"/>
  <c r="AI466" i="6"/>
  <c r="AF466" i="6"/>
  <c r="AC466" i="6"/>
  <c r="Z466" i="6"/>
  <c r="W466" i="6"/>
  <c r="T466" i="6"/>
  <c r="Q466" i="6"/>
  <c r="N466" i="6"/>
  <c r="K466" i="6"/>
  <c r="H466" i="6"/>
  <c r="BD465" i="6"/>
  <c r="BA465" i="6"/>
  <c r="AX465" i="6"/>
  <c r="AU465" i="6"/>
  <c r="AR465" i="6"/>
  <c r="AO465" i="6"/>
  <c r="AL465" i="6"/>
  <c r="AI465" i="6"/>
  <c r="AF465" i="6"/>
  <c r="AC465" i="6"/>
  <c r="Z465" i="6"/>
  <c r="W465" i="6"/>
  <c r="T465" i="6"/>
  <c r="Q465" i="6"/>
  <c r="N465" i="6"/>
  <c r="K465" i="6"/>
  <c r="H465" i="6"/>
  <c r="BD464" i="6"/>
  <c r="BA464" i="6"/>
  <c r="AX464" i="6"/>
  <c r="AU464" i="6"/>
  <c r="AR464" i="6"/>
  <c r="AO464" i="6"/>
  <c r="AL464" i="6"/>
  <c r="AI464" i="6"/>
  <c r="AF464" i="6"/>
  <c r="AC464" i="6"/>
  <c r="Z464" i="6"/>
  <c r="W464" i="6"/>
  <c r="T464" i="6"/>
  <c r="Q464" i="6"/>
  <c r="N464" i="6"/>
  <c r="K464" i="6"/>
  <c r="H464" i="6"/>
  <c r="BD462" i="6"/>
  <c r="BA462" i="6"/>
  <c r="AX462" i="6"/>
  <c r="AU462" i="6"/>
  <c r="AR462" i="6"/>
  <c r="AO462" i="6"/>
  <c r="AL462" i="6"/>
  <c r="AI462" i="6"/>
  <c r="AF462" i="6"/>
  <c r="AC462" i="6"/>
  <c r="Z462" i="6"/>
  <c r="W462" i="6"/>
  <c r="T462" i="6"/>
  <c r="Q462" i="6"/>
  <c r="N462" i="6"/>
  <c r="K462" i="6"/>
  <c r="H462" i="6"/>
  <c r="BC461" i="6"/>
  <c r="BB461" i="6"/>
  <c r="AZ461" i="6"/>
  <c r="AY461" i="6"/>
  <c r="AW461" i="6"/>
  <c r="AV461" i="6"/>
  <c r="AT461" i="6"/>
  <c r="AS461" i="6"/>
  <c r="AQ461" i="6"/>
  <c r="AP461" i="6"/>
  <c r="AN461" i="6"/>
  <c r="AM461" i="6"/>
  <c r="AK461" i="6"/>
  <c r="AJ461" i="6"/>
  <c r="AH461" i="6"/>
  <c r="AG461" i="6"/>
  <c r="AE461" i="6"/>
  <c r="AD461" i="6"/>
  <c r="AB461" i="6"/>
  <c r="AA461" i="6"/>
  <c r="Y461" i="6"/>
  <c r="X461" i="6"/>
  <c r="V461" i="6"/>
  <c r="U461" i="6"/>
  <c r="S461" i="6"/>
  <c r="R461" i="6"/>
  <c r="P461" i="6"/>
  <c r="O461" i="6"/>
  <c r="M461" i="6"/>
  <c r="L461" i="6"/>
  <c r="J461" i="6"/>
  <c r="I461" i="6"/>
  <c r="G461" i="6"/>
  <c r="F461" i="6"/>
  <c r="BD460" i="6"/>
  <c r="BA460" i="6"/>
  <c r="AX460" i="6"/>
  <c r="AU460" i="6"/>
  <c r="AR460" i="6"/>
  <c r="AO460" i="6"/>
  <c r="AL460" i="6"/>
  <c r="AI460" i="6"/>
  <c r="AF460" i="6"/>
  <c r="AC460" i="6"/>
  <c r="Z460" i="6"/>
  <c r="W460" i="6"/>
  <c r="T460" i="6"/>
  <c r="Q460" i="6"/>
  <c r="N460" i="6"/>
  <c r="K460" i="6"/>
  <c r="H460" i="6"/>
  <c r="BD459" i="6"/>
  <c r="BA459" i="6"/>
  <c r="AX459" i="6"/>
  <c r="AU459" i="6"/>
  <c r="AR459" i="6"/>
  <c r="AO459" i="6"/>
  <c r="AL459" i="6"/>
  <c r="AI459" i="6"/>
  <c r="AF459" i="6"/>
  <c r="AC459" i="6"/>
  <c r="Z459" i="6"/>
  <c r="W459" i="6"/>
  <c r="T459" i="6"/>
  <c r="Q459" i="6"/>
  <c r="N459" i="6"/>
  <c r="K459" i="6"/>
  <c r="H459" i="6"/>
  <c r="BD458" i="6"/>
  <c r="BA458" i="6"/>
  <c r="AX458" i="6"/>
  <c r="AU458" i="6"/>
  <c r="AR458" i="6"/>
  <c r="AO458" i="6"/>
  <c r="AL458" i="6"/>
  <c r="AI458" i="6"/>
  <c r="AF458" i="6"/>
  <c r="AC458" i="6"/>
  <c r="Z458" i="6"/>
  <c r="W458" i="6"/>
  <c r="T458" i="6"/>
  <c r="Q458" i="6"/>
  <c r="N458" i="6"/>
  <c r="K458" i="6"/>
  <c r="H458" i="6"/>
  <c r="BD456" i="6"/>
  <c r="BA456" i="6"/>
  <c r="AX456" i="6"/>
  <c r="AU456" i="6"/>
  <c r="AR456" i="6"/>
  <c r="AO456" i="6"/>
  <c r="AL456" i="6"/>
  <c r="AI456" i="6"/>
  <c r="AF456" i="6"/>
  <c r="AC456" i="6"/>
  <c r="Z456" i="6"/>
  <c r="W456" i="6"/>
  <c r="T456" i="6"/>
  <c r="Q456" i="6"/>
  <c r="N456" i="6"/>
  <c r="K456" i="6"/>
  <c r="H456" i="6"/>
  <c r="BD455" i="6"/>
  <c r="BA455" i="6"/>
  <c r="AX455" i="6"/>
  <c r="AU455" i="6"/>
  <c r="AR455" i="6"/>
  <c r="AO455" i="6"/>
  <c r="AL455" i="6"/>
  <c r="AI455" i="6"/>
  <c r="AF455" i="6"/>
  <c r="AC455" i="6"/>
  <c r="Z455" i="6"/>
  <c r="W455" i="6"/>
  <c r="T455" i="6"/>
  <c r="Q455" i="6"/>
  <c r="N455" i="6"/>
  <c r="K455" i="6"/>
  <c r="H455" i="6"/>
  <c r="BD454" i="6"/>
  <c r="BA454" i="6"/>
  <c r="AX454" i="6"/>
  <c r="AU454" i="6"/>
  <c r="AR454" i="6"/>
  <c r="AO454" i="6"/>
  <c r="AL454" i="6"/>
  <c r="AI454" i="6"/>
  <c r="AF454" i="6"/>
  <c r="AC454" i="6"/>
  <c r="Z454" i="6"/>
  <c r="W454" i="6"/>
  <c r="T454" i="6"/>
  <c r="Q454" i="6"/>
  <c r="N454" i="6"/>
  <c r="K454" i="6"/>
  <c r="H454" i="6"/>
  <c r="BD453" i="6"/>
  <c r="BA453" i="6"/>
  <c r="AX453" i="6"/>
  <c r="AU453" i="6"/>
  <c r="AR453" i="6"/>
  <c r="AO453" i="6"/>
  <c r="AL453" i="6"/>
  <c r="AI453" i="6"/>
  <c r="AF453" i="6"/>
  <c r="AC453" i="6"/>
  <c r="Z453" i="6"/>
  <c r="W453" i="6"/>
  <c r="T453" i="6"/>
  <c r="Q453" i="6"/>
  <c r="N453" i="6"/>
  <c r="K453" i="6"/>
  <c r="H453" i="6"/>
  <c r="BD452" i="6"/>
  <c r="BA452" i="6"/>
  <c r="AX452" i="6"/>
  <c r="AU452" i="6"/>
  <c r="AR452" i="6"/>
  <c r="AO452" i="6"/>
  <c r="AL452" i="6"/>
  <c r="AI452" i="6"/>
  <c r="AF452" i="6"/>
  <c r="AC452" i="6"/>
  <c r="Z452" i="6"/>
  <c r="W452" i="6"/>
  <c r="T452" i="6"/>
  <c r="Q452" i="6"/>
  <c r="N452" i="6"/>
  <c r="K452" i="6"/>
  <c r="H452" i="6"/>
  <c r="BD451" i="6"/>
  <c r="BA451" i="6"/>
  <c r="AX451" i="6"/>
  <c r="AU451" i="6"/>
  <c r="AR451" i="6"/>
  <c r="AO451" i="6"/>
  <c r="AL451" i="6"/>
  <c r="AI451" i="6"/>
  <c r="AF451" i="6"/>
  <c r="AC451" i="6"/>
  <c r="Z451" i="6"/>
  <c r="W451" i="6"/>
  <c r="T451" i="6"/>
  <c r="Q451" i="6"/>
  <c r="N451" i="6"/>
  <c r="K451" i="6"/>
  <c r="H451" i="6"/>
  <c r="BD450" i="6"/>
  <c r="BA450" i="6"/>
  <c r="AX450" i="6"/>
  <c r="AU450" i="6"/>
  <c r="AR450" i="6"/>
  <c r="AO450" i="6"/>
  <c r="AL450" i="6"/>
  <c r="AI450" i="6"/>
  <c r="AF450" i="6"/>
  <c r="AC450" i="6"/>
  <c r="Z450" i="6"/>
  <c r="W450" i="6"/>
  <c r="T450" i="6"/>
  <c r="Q450" i="6"/>
  <c r="N450" i="6"/>
  <c r="K450" i="6"/>
  <c r="H450" i="6"/>
  <c r="BC449" i="6"/>
  <c r="BB449" i="6"/>
  <c r="AZ449" i="6"/>
  <c r="AY449" i="6"/>
  <c r="AW449" i="6"/>
  <c r="AV449" i="6"/>
  <c r="AT449" i="6"/>
  <c r="AS449" i="6"/>
  <c r="AQ449" i="6"/>
  <c r="AP449" i="6"/>
  <c r="AN449" i="6"/>
  <c r="AM449" i="6"/>
  <c r="AK449" i="6"/>
  <c r="AJ449" i="6"/>
  <c r="AH449" i="6"/>
  <c r="AG449" i="6"/>
  <c r="AE449" i="6"/>
  <c r="AD449" i="6"/>
  <c r="AB449" i="6"/>
  <c r="AA449" i="6"/>
  <c r="Y449" i="6"/>
  <c r="X449" i="6"/>
  <c r="V449" i="6"/>
  <c r="U449" i="6"/>
  <c r="S449" i="6"/>
  <c r="R449" i="6"/>
  <c r="P449" i="6"/>
  <c r="O449" i="6"/>
  <c r="M449" i="6"/>
  <c r="L449" i="6"/>
  <c r="J449" i="6"/>
  <c r="I449" i="6"/>
  <c r="G449" i="6"/>
  <c r="F449" i="6"/>
  <c r="BD448" i="6"/>
  <c r="BA448" i="6"/>
  <c r="AX448" i="6"/>
  <c r="AU448" i="6"/>
  <c r="AR448" i="6"/>
  <c r="AO448" i="6"/>
  <c r="AL448" i="6"/>
  <c r="AI448" i="6"/>
  <c r="AF448" i="6"/>
  <c r="AC448" i="6"/>
  <c r="Z448" i="6"/>
  <c r="W448" i="6"/>
  <c r="T448" i="6"/>
  <c r="Q448" i="6"/>
  <c r="N448" i="6"/>
  <c r="K448" i="6"/>
  <c r="H448" i="6"/>
  <c r="BD447" i="6"/>
  <c r="BA447" i="6"/>
  <c r="AX447" i="6"/>
  <c r="AU447" i="6"/>
  <c r="AR447" i="6"/>
  <c r="AO447" i="6"/>
  <c r="AL447" i="6"/>
  <c r="AI447" i="6"/>
  <c r="AF447" i="6"/>
  <c r="AC447" i="6"/>
  <c r="Z447" i="6"/>
  <c r="W447" i="6"/>
  <c r="T447" i="6"/>
  <c r="Q447" i="6"/>
  <c r="N447" i="6"/>
  <c r="K447" i="6"/>
  <c r="H447" i="6"/>
  <c r="BD446" i="6"/>
  <c r="BA446" i="6"/>
  <c r="AX446" i="6"/>
  <c r="AU446" i="6"/>
  <c r="AR446" i="6"/>
  <c r="AO446" i="6"/>
  <c r="AL446" i="6"/>
  <c r="AI446" i="6"/>
  <c r="AF446" i="6"/>
  <c r="AC446" i="6"/>
  <c r="Z446" i="6"/>
  <c r="W446" i="6"/>
  <c r="T446" i="6"/>
  <c r="Q446" i="6"/>
  <c r="N446" i="6"/>
  <c r="K446" i="6"/>
  <c r="H446" i="6"/>
  <c r="BD445" i="6"/>
  <c r="BA445" i="6"/>
  <c r="AX445" i="6"/>
  <c r="AU445" i="6"/>
  <c r="AR445" i="6"/>
  <c r="AO445" i="6"/>
  <c r="AL445" i="6"/>
  <c r="AI445" i="6"/>
  <c r="AF445" i="6"/>
  <c r="AC445" i="6"/>
  <c r="Z445" i="6"/>
  <c r="W445" i="6"/>
  <c r="T445" i="6"/>
  <c r="Q445" i="6"/>
  <c r="N445" i="6"/>
  <c r="K445" i="6"/>
  <c r="H445" i="6"/>
  <c r="BD444" i="6"/>
  <c r="BA444" i="6"/>
  <c r="AX444" i="6"/>
  <c r="AU444" i="6"/>
  <c r="AR444" i="6"/>
  <c r="AO444" i="6"/>
  <c r="AL444" i="6"/>
  <c r="AI444" i="6"/>
  <c r="AF444" i="6"/>
  <c r="AC444" i="6"/>
  <c r="Z444" i="6"/>
  <c r="W444" i="6"/>
  <c r="T444" i="6"/>
  <c r="Q444" i="6"/>
  <c r="N444" i="6"/>
  <c r="K444" i="6"/>
  <c r="H444" i="6"/>
  <c r="BD443" i="6"/>
  <c r="BA443" i="6"/>
  <c r="AX443" i="6"/>
  <c r="AU443" i="6"/>
  <c r="AR443" i="6"/>
  <c r="AO443" i="6"/>
  <c r="AL443" i="6"/>
  <c r="AI443" i="6"/>
  <c r="AF443" i="6"/>
  <c r="AC443" i="6"/>
  <c r="Z443" i="6"/>
  <c r="W443" i="6"/>
  <c r="T443" i="6"/>
  <c r="Q443" i="6"/>
  <c r="N443" i="6"/>
  <c r="K443" i="6"/>
  <c r="H443" i="6"/>
  <c r="BD442" i="6"/>
  <c r="BA442" i="6"/>
  <c r="AX442" i="6"/>
  <c r="AU442" i="6"/>
  <c r="AR442" i="6"/>
  <c r="AO442" i="6"/>
  <c r="AL442" i="6"/>
  <c r="AI442" i="6"/>
  <c r="AF442" i="6"/>
  <c r="AC442" i="6"/>
  <c r="Z442" i="6"/>
  <c r="W442" i="6"/>
  <c r="T442" i="6"/>
  <c r="Q442" i="6"/>
  <c r="N442" i="6"/>
  <c r="K442" i="6"/>
  <c r="H442" i="6"/>
  <c r="BD441" i="6"/>
  <c r="BA441" i="6"/>
  <c r="AX441" i="6"/>
  <c r="AU441" i="6"/>
  <c r="AR441" i="6"/>
  <c r="AO441" i="6"/>
  <c r="AL441" i="6"/>
  <c r="AI441" i="6"/>
  <c r="AF441" i="6"/>
  <c r="AC441" i="6"/>
  <c r="Z441" i="6"/>
  <c r="W441" i="6"/>
  <c r="T441" i="6"/>
  <c r="Q441" i="6"/>
  <c r="N441" i="6"/>
  <c r="K441" i="6"/>
  <c r="H441" i="6"/>
  <c r="BD440" i="6"/>
  <c r="BA440" i="6"/>
  <c r="AX440" i="6"/>
  <c r="AU440" i="6"/>
  <c r="AR440" i="6"/>
  <c r="AO440" i="6"/>
  <c r="AL440" i="6"/>
  <c r="AI440" i="6"/>
  <c r="AF440" i="6"/>
  <c r="AC440" i="6"/>
  <c r="Z440" i="6"/>
  <c r="W440" i="6"/>
  <c r="T440" i="6"/>
  <c r="Q440" i="6"/>
  <c r="N440" i="6"/>
  <c r="K440" i="6"/>
  <c r="H440" i="6"/>
  <c r="BC439" i="6"/>
  <c r="BB439" i="6"/>
  <c r="AZ439" i="6"/>
  <c r="AY439" i="6"/>
  <c r="AW439" i="6"/>
  <c r="AV439" i="6"/>
  <c r="AT439" i="6"/>
  <c r="AS439" i="6"/>
  <c r="AQ439" i="6"/>
  <c r="AP439" i="6"/>
  <c r="AN439" i="6"/>
  <c r="AM439" i="6"/>
  <c r="AK439" i="6"/>
  <c r="AJ439" i="6"/>
  <c r="AH439" i="6"/>
  <c r="AG439" i="6"/>
  <c r="AE439" i="6"/>
  <c r="AD439" i="6"/>
  <c r="AB439" i="6"/>
  <c r="AA439" i="6"/>
  <c r="Y439" i="6"/>
  <c r="X439" i="6"/>
  <c r="V439" i="6"/>
  <c r="U439" i="6"/>
  <c r="S439" i="6"/>
  <c r="R439" i="6"/>
  <c r="P439" i="6"/>
  <c r="O439" i="6"/>
  <c r="M439" i="6"/>
  <c r="L439" i="6"/>
  <c r="J439" i="6"/>
  <c r="I439" i="6"/>
  <c r="G439" i="6"/>
  <c r="F439" i="6"/>
  <c r="BD438" i="6"/>
  <c r="BA438" i="6"/>
  <c r="AX438" i="6"/>
  <c r="AU438" i="6"/>
  <c r="AR438" i="6"/>
  <c r="AO438" i="6"/>
  <c r="AL438" i="6"/>
  <c r="AI438" i="6"/>
  <c r="AF438" i="6"/>
  <c r="AC438" i="6"/>
  <c r="Z438" i="6"/>
  <c r="W438" i="6"/>
  <c r="T438" i="6"/>
  <c r="Q438" i="6"/>
  <c r="N438" i="6"/>
  <c r="K438" i="6"/>
  <c r="H438" i="6"/>
  <c r="BD437" i="6"/>
  <c r="BA437" i="6"/>
  <c r="AX437" i="6"/>
  <c r="AU437" i="6"/>
  <c r="AR437" i="6"/>
  <c r="AO437" i="6"/>
  <c r="AL437" i="6"/>
  <c r="AI437" i="6"/>
  <c r="AF437" i="6"/>
  <c r="AC437" i="6"/>
  <c r="Z437" i="6"/>
  <c r="W437" i="6"/>
  <c r="T437" i="6"/>
  <c r="Q437" i="6"/>
  <c r="N437" i="6"/>
  <c r="K437" i="6"/>
  <c r="H437" i="6"/>
  <c r="BD436" i="6"/>
  <c r="BA436" i="6"/>
  <c r="AX436" i="6"/>
  <c r="AU436" i="6"/>
  <c r="AR436" i="6"/>
  <c r="AO436" i="6"/>
  <c r="AL436" i="6"/>
  <c r="AI436" i="6"/>
  <c r="AF436" i="6"/>
  <c r="AC436" i="6"/>
  <c r="Z436" i="6"/>
  <c r="W436" i="6"/>
  <c r="T436" i="6"/>
  <c r="Q436" i="6"/>
  <c r="N436" i="6"/>
  <c r="K436" i="6"/>
  <c r="H436" i="6"/>
  <c r="BD435" i="6"/>
  <c r="BA435" i="6"/>
  <c r="AX435" i="6"/>
  <c r="AU435" i="6"/>
  <c r="AR435" i="6"/>
  <c r="AO435" i="6"/>
  <c r="AL435" i="6"/>
  <c r="AI435" i="6"/>
  <c r="AF435" i="6"/>
  <c r="AC435" i="6"/>
  <c r="Z435" i="6"/>
  <c r="W435" i="6"/>
  <c r="T435" i="6"/>
  <c r="Q435" i="6"/>
  <c r="N435" i="6"/>
  <c r="K435" i="6"/>
  <c r="H435" i="6"/>
  <c r="BD434" i="6"/>
  <c r="BA434" i="6"/>
  <c r="AX434" i="6"/>
  <c r="AU434" i="6"/>
  <c r="AR434" i="6"/>
  <c r="AO434" i="6"/>
  <c r="AL434" i="6"/>
  <c r="AI434" i="6"/>
  <c r="AF434" i="6"/>
  <c r="AC434" i="6"/>
  <c r="Z434" i="6"/>
  <c r="W434" i="6"/>
  <c r="T434" i="6"/>
  <c r="Q434" i="6"/>
  <c r="N434" i="6"/>
  <c r="K434" i="6"/>
  <c r="H434" i="6"/>
  <c r="BD433" i="6"/>
  <c r="BA433" i="6"/>
  <c r="AX433" i="6"/>
  <c r="AU433" i="6"/>
  <c r="AR433" i="6"/>
  <c r="AO433" i="6"/>
  <c r="AL433" i="6"/>
  <c r="AI433" i="6"/>
  <c r="AF433" i="6"/>
  <c r="AC433" i="6"/>
  <c r="Z433" i="6"/>
  <c r="W433" i="6"/>
  <c r="T433" i="6"/>
  <c r="Q433" i="6"/>
  <c r="N433" i="6"/>
  <c r="K433" i="6"/>
  <c r="H433" i="6"/>
  <c r="BD432" i="6"/>
  <c r="BA432" i="6"/>
  <c r="AX432" i="6"/>
  <c r="AU432" i="6"/>
  <c r="AR432" i="6"/>
  <c r="AO432" i="6"/>
  <c r="AL432" i="6"/>
  <c r="AI432" i="6"/>
  <c r="AF432" i="6"/>
  <c r="AC432" i="6"/>
  <c r="Z432" i="6"/>
  <c r="W432" i="6"/>
  <c r="T432" i="6"/>
  <c r="Q432" i="6"/>
  <c r="N432" i="6"/>
  <c r="K432" i="6"/>
  <c r="H432" i="6"/>
  <c r="BD431" i="6"/>
  <c r="BA431" i="6"/>
  <c r="AX431" i="6"/>
  <c r="AU431" i="6"/>
  <c r="AR431" i="6"/>
  <c r="AO431" i="6"/>
  <c r="AL431" i="6"/>
  <c r="AI431" i="6"/>
  <c r="AF431" i="6"/>
  <c r="AC431" i="6"/>
  <c r="Z431" i="6"/>
  <c r="W431" i="6"/>
  <c r="T431" i="6"/>
  <c r="Q431" i="6"/>
  <c r="N431" i="6"/>
  <c r="K431" i="6"/>
  <c r="H431" i="6"/>
  <c r="BD430" i="6"/>
  <c r="BA430" i="6"/>
  <c r="AX430" i="6"/>
  <c r="AU430" i="6"/>
  <c r="AR430" i="6"/>
  <c r="AO430" i="6"/>
  <c r="AL430" i="6"/>
  <c r="AI430" i="6"/>
  <c r="AF430" i="6"/>
  <c r="AC430" i="6"/>
  <c r="Z430" i="6"/>
  <c r="W430" i="6"/>
  <c r="T430" i="6"/>
  <c r="Q430" i="6"/>
  <c r="N430" i="6"/>
  <c r="K430" i="6"/>
  <c r="H430" i="6"/>
  <c r="BD429" i="6"/>
  <c r="BA429" i="6"/>
  <c r="AX429" i="6"/>
  <c r="AU429" i="6"/>
  <c r="AR429" i="6"/>
  <c r="AO429" i="6"/>
  <c r="AL429" i="6"/>
  <c r="AI429" i="6"/>
  <c r="AF429" i="6"/>
  <c r="AC429" i="6"/>
  <c r="Z429" i="6"/>
  <c r="W429" i="6"/>
  <c r="T429" i="6"/>
  <c r="Q429" i="6"/>
  <c r="N429" i="6"/>
  <c r="K429" i="6"/>
  <c r="H429" i="6"/>
  <c r="BD428" i="6"/>
  <c r="BA428" i="6"/>
  <c r="AX428" i="6"/>
  <c r="AU428" i="6"/>
  <c r="AR428" i="6"/>
  <c r="AO428" i="6"/>
  <c r="AL428" i="6"/>
  <c r="AI428" i="6"/>
  <c r="AF428" i="6"/>
  <c r="AC428" i="6"/>
  <c r="Z428" i="6"/>
  <c r="W428" i="6"/>
  <c r="T428" i="6"/>
  <c r="Q428" i="6"/>
  <c r="N428" i="6"/>
  <c r="K428" i="6"/>
  <c r="H428" i="6"/>
  <c r="BC427" i="6"/>
  <c r="BB427" i="6"/>
  <c r="AZ427" i="6"/>
  <c r="AY427" i="6"/>
  <c r="AW427" i="6"/>
  <c r="AV427" i="6"/>
  <c r="AT427" i="6"/>
  <c r="AS427" i="6"/>
  <c r="AQ427" i="6"/>
  <c r="AP427" i="6"/>
  <c r="AN427" i="6"/>
  <c r="AM427" i="6"/>
  <c r="AK427" i="6"/>
  <c r="AJ427" i="6"/>
  <c r="AH427" i="6"/>
  <c r="AG427" i="6"/>
  <c r="AE427" i="6"/>
  <c r="AD427" i="6"/>
  <c r="AB427" i="6"/>
  <c r="AA427" i="6"/>
  <c r="Y427" i="6"/>
  <c r="X427" i="6"/>
  <c r="V427" i="6"/>
  <c r="U427" i="6"/>
  <c r="S427" i="6"/>
  <c r="R427" i="6"/>
  <c r="P427" i="6"/>
  <c r="O427" i="6"/>
  <c r="M427" i="6"/>
  <c r="L427" i="6"/>
  <c r="J427" i="6"/>
  <c r="I427" i="6"/>
  <c r="G427" i="6"/>
  <c r="F427" i="6"/>
  <c r="BD426" i="6"/>
  <c r="BA426" i="6"/>
  <c r="AX426" i="6"/>
  <c r="AU426" i="6"/>
  <c r="AR426" i="6"/>
  <c r="AO426" i="6"/>
  <c r="AL426" i="6"/>
  <c r="AI426" i="6"/>
  <c r="AF426" i="6"/>
  <c r="AC426" i="6"/>
  <c r="Z426" i="6"/>
  <c r="W426" i="6"/>
  <c r="T426" i="6"/>
  <c r="Q426" i="6"/>
  <c r="N426" i="6"/>
  <c r="K426" i="6"/>
  <c r="H426" i="6"/>
  <c r="BD425" i="6"/>
  <c r="BA425" i="6"/>
  <c r="AX425" i="6"/>
  <c r="AU425" i="6"/>
  <c r="AR425" i="6"/>
  <c r="AO425" i="6"/>
  <c r="AL425" i="6"/>
  <c r="AI425" i="6"/>
  <c r="AF425" i="6"/>
  <c r="AC425" i="6"/>
  <c r="Z425" i="6"/>
  <c r="W425" i="6"/>
  <c r="T425" i="6"/>
  <c r="Q425" i="6"/>
  <c r="N425" i="6"/>
  <c r="K425" i="6"/>
  <c r="H425" i="6"/>
  <c r="BD424" i="6"/>
  <c r="BA424" i="6"/>
  <c r="AX424" i="6"/>
  <c r="AU424" i="6"/>
  <c r="AR424" i="6"/>
  <c r="AO424" i="6"/>
  <c r="AL424" i="6"/>
  <c r="AI424" i="6"/>
  <c r="AF424" i="6"/>
  <c r="AC424" i="6"/>
  <c r="Z424" i="6"/>
  <c r="W424" i="6"/>
  <c r="T424" i="6"/>
  <c r="Q424" i="6"/>
  <c r="N424" i="6"/>
  <c r="K424" i="6"/>
  <c r="H424" i="6"/>
  <c r="BD423" i="6"/>
  <c r="BA423" i="6"/>
  <c r="AX423" i="6"/>
  <c r="AU423" i="6"/>
  <c r="AR423" i="6"/>
  <c r="AO423" i="6"/>
  <c r="AL423" i="6"/>
  <c r="AI423" i="6"/>
  <c r="AF423" i="6"/>
  <c r="AC423" i="6"/>
  <c r="Z423" i="6"/>
  <c r="W423" i="6"/>
  <c r="T423" i="6"/>
  <c r="Q423" i="6"/>
  <c r="N423" i="6"/>
  <c r="K423" i="6"/>
  <c r="H423" i="6"/>
  <c r="BD422" i="6"/>
  <c r="BA422" i="6"/>
  <c r="AX422" i="6"/>
  <c r="AU422" i="6"/>
  <c r="AR422" i="6"/>
  <c r="AO422" i="6"/>
  <c r="AL422" i="6"/>
  <c r="AI422" i="6"/>
  <c r="AF422" i="6"/>
  <c r="AC422" i="6"/>
  <c r="Z422" i="6"/>
  <c r="W422" i="6"/>
  <c r="T422" i="6"/>
  <c r="Q422" i="6"/>
  <c r="N422" i="6"/>
  <c r="K422" i="6"/>
  <c r="H422" i="6"/>
  <c r="BD421" i="6"/>
  <c r="BA421" i="6"/>
  <c r="AX421" i="6"/>
  <c r="AU421" i="6"/>
  <c r="AR421" i="6"/>
  <c r="AO421" i="6"/>
  <c r="AL421" i="6"/>
  <c r="AI421" i="6"/>
  <c r="AF421" i="6"/>
  <c r="AC421" i="6"/>
  <c r="Z421" i="6"/>
  <c r="W421" i="6"/>
  <c r="T421" i="6"/>
  <c r="Q421" i="6"/>
  <c r="N421" i="6"/>
  <c r="K421" i="6"/>
  <c r="H421" i="6"/>
  <c r="BD420" i="6"/>
  <c r="BA420" i="6"/>
  <c r="AX420" i="6"/>
  <c r="AU420" i="6"/>
  <c r="AR420" i="6"/>
  <c r="AO420" i="6"/>
  <c r="AL420" i="6"/>
  <c r="AI420" i="6"/>
  <c r="AF420" i="6"/>
  <c r="AC420" i="6"/>
  <c r="Z420" i="6"/>
  <c r="W420" i="6"/>
  <c r="T420" i="6"/>
  <c r="Q420" i="6"/>
  <c r="N420" i="6"/>
  <c r="K420" i="6"/>
  <c r="H420" i="6"/>
  <c r="BD419" i="6"/>
  <c r="BA419" i="6"/>
  <c r="AX419" i="6"/>
  <c r="AU419" i="6"/>
  <c r="AR419" i="6"/>
  <c r="AO419" i="6"/>
  <c r="AL419" i="6"/>
  <c r="AI419" i="6"/>
  <c r="AF419" i="6"/>
  <c r="AC419" i="6"/>
  <c r="Z419" i="6"/>
  <c r="W419" i="6"/>
  <c r="T419" i="6"/>
  <c r="Q419" i="6"/>
  <c r="N419" i="6"/>
  <c r="K419" i="6"/>
  <c r="H419" i="6"/>
  <c r="BD418" i="6"/>
  <c r="BA418" i="6"/>
  <c r="AX418" i="6"/>
  <c r="AU418" i="6"/>
  <c r="AR418" i="6"/>
  <c r="AO418" i="6"/>
  <c r="AL418" i="6"/>
  <c r="AI418" i="6"/>
  <c r="AF418" i="6"/>
  <c r="AC418" i="6"/>
  <c r="Z418" i="6"/>
  <c r="W418" i="6"/>
  <c r="T418" i="6"/>
  <c r="Q418" i="6"/>
  <c r="N418" i="6"/>
  <c r="K418" i="6"/>
  <c r="H418" i="6"/>
  <c r="BD417" i="6"/>
  <c r="BA417" i="6"/>
  <c r="AX417" i="6"/>
  <c r="AU417" i="6"/>
  <c r="AR417" i="6"/>
  <c r="AO417" i="6"/>
  <c r="AL417" i="6"/>
  <c r="AI417" i="6"/>
  <c r="AF417" i="6"/>
  <c r="AC417" i="6"/>
  <c r="Z417" i="6"/>
  <c r="W417" i="6"/>
  <c r="T417" i="6"/>
  <c r="Q417" i="6"/>
  <c r="N417" i="6"/>
  <c r="K417" i="6"/>
  <c r="H417" i="6"/>
  <c r="BD416" i="6"/>
  <c r="BA416" i="6"/>
  <c r="AX416" i="6"/>
  <c r="AU416" i="6"/>
  <c r="AR416" i="6"/>
  <c r="AO416" i="6"/>
  <c r="AL416" i="6"/>
  <c r="AI416" i="6"/>
  <c r="AF416" i="6"/>
  <c r="AC416" i="6"/>
  <c r="Z416" i="6"/>
  <c r="W416" i="6"/>
  <c r="T416" i="6"/>
  <c r="Q416" i="6"/>
  <c r="N416" i="6"/>
  <c r="K416" i="6"/>
  <c r="H416" i="6"/>
  <c r="BD415" i="6"/>
  <c r="BA415" i="6"/>
  <c r="AX415" i="6"/>
  <c r="AU415" i="6"/>
  <c r="AR415" i="6"/>
  <c r="AO415" i="6"/>
  <c r="AL415" i="6"/>
  <c r="AI415" i="6"/>
  <c r="AF415" i="6"/>
  <c r="AC415" i="6"/>
  <c r="Z415" i="6"/>
  <c r="W415" i="6"/>
  <c r="T415" i="6"/>
  <c r="Q415" i="6"/>
  <c r="N415" i="6"/>
  <c r="K415" i="6"/>
  <c r="H415" i="6"/>
  <c r="BD414" i="6"/>
  <c r="BA414" i="6"/>
  <c r="AX414" i="6"/>
  <c r="AU414" i="6"/>
  <c r="AR414" i="6"/>
  <c r="AO414" i="6"/>
  <c r="AL414" i="6"/>
  <c r="AI414" i="6"/>
  <c r="AF414" i="6"/>
  <c r="AC414" i="6"/>
  <c r="Z414" i="6"/>
  <c r="W414" i="6"/>
  <c r="T414" i="6"/>
  <c r="Q414" i="6"/>
  <c r="N414" i="6"/>
  <c r="K414" i="6"/>
  <c r="H414" i="6"/>
  <c r="BD413" i="6"/>
  <c r="BA413" i="6"/>
  <c r="AX413" i="6"/>
  <c r="AU413" i="6"/>
  <c r="AR413" i="6"/>
  <c r="AO413" i="6"/>
  <c r="AL413" i="6"/>
  <c r="AI413" i="6"/>
  <c r="AF413" i="6"/>
  <c r="AC413" i="6"/>
  <c r="Z413" i="6"/>
  <c r="W413" i="6"/>
  <c r="T413" i="6"/>
  <c r="Q413" i="6"/>
  <c r="N413" i="6"/>
  <c r="K413" i="6"/>
  <c r="H413" i="6"/>
  <c r="BD412" i="6"/>
  <c r="BA412" i="6"/>
  <c r="AX412" i="6"/>
  <c r="AU412" i="6"/>
  <c r="AR412" i="6"/>
  <c r="AO412" i="6"/>
  <c r="AL412" i="6"/>
  <c r="AI412" i="6"/>
  <c r="AF412" i="6"/>
  <c r="AC412" i="6"/>
  <c r="Z412" i="6"/>
  <c r="W412" i="6"/>
  <c r="T412" i="6"/>
  <c r="Q412" i="6"/>
  <c r="N412" i="6"/>
  <c r="K412" i="6"/>
  <c r="H412" i="6"/>
  <c r="BC411" i="6"/>
  <c r="BB411" i="6"/>
  <c r="AZ411" i="6"/>
  <c r="AY411" i="6"/>
  <c r="AW411" i="6"/>
  <c r="AV411" i="6"/>
  <c r="AT411" i="6"/>
  <c r="AS411" i="6"/>
  <c r="AQ411" i="6"/>
  <c r="AP411" i="6"/>
  <c r="AN411" i="6"/>
  <c r="AM411" i="6"/>
  <c r="AK411" i="6"/>
  <c r="AJ411" i="6"/>
  <c r="AH411" i="6"/>
  <c r="AG411" i="6"/>
  <c r="AE411" i="6"/>
  <c r="AD411" i="6"/>
  <c r="AB411" i="6"/>
  <c r="AA411" i="6"/>
  <c r="Y411" i="6"/>
  <c r="X411" i="6"/>
  <c r="V411" i="6"/>
  <c r="U411" i="6"/>
  <c r="S411" i="6"/>
  <c r="R411" i="6"/>
  <c r="P411" i="6"/>
  <c r="O411" i="6"/>
  <c r="M411" i="6"/>
  <c r="L411" i="6"/>
  <c r="J411" i="6"/>
  <c r="I411" i="6"/>
  <c r="G411" i="6"/>
  <c r="F411" i="6"/>
  <c r="BD410" i="6"/>
  <c r="BA410" i="6"/>
  <c r="AX410" i="6"/>
  <c r="AU410" i="6"/>
  <c r="AR410" i="6"/>
  <c r="AO410" i="6"/>
  <c r="AL410" i="6"/>
  <c r="AI410" i="6"/>
  <c r="AF410" i="6"/>
  <c r="AC410" i="6"/>
  <c r="W410" i="6"/>
  <c r="X410" i="6" s="1"/>
  <c r="Z410" i="6" s="1"/>
  <c r="T410" i="6"/>
  <c r="Q410" i="6"/>
  <c r="N410" i="6"/>
  <c r="K410" i="6"/>
  <c r="H410" i="6"/>
  <c r="BD409" i="6"/>
  <c r="BA409" i="6"/>
  <c r="AX409" i="6"/>
  <c r="AU409" i="6"/>
  <c r="AR409" i="6"/>
  <c r="AO409" i="6"/>
  <c r="AL409" i="6"/>
  <c r="AI409" i="6"/>
  <c r="AF409" i="6"/>
  <c r="AC409" i="6"/>
  <c r="W409" i="6"/>
  <c r="X409" i="6" s="1"/>
  <c r="Z409" i="6" s="1"/>
  <c r="T409" i="6"/>
  <c r="Q409" i="6"/>
  <c r="N409" i="6"/>
  <c r="K409" i="6"/>
  <c r="H409" i="6"/>
  <c r="BD408" i="6"/>
  <c r="BA408" i="6"/>
  <c r="AX408" i="6"/>
  <c r="AU408" i="6"/>
  <c r="AR408" i="6"/>
  <c r="AO408" i="6"/>
  <c r="AL408" i="6"/>
  <c r="AI408" i="6"/>
  <c r="AF408" i="6"/>
  <c r="AC408" i="6"/>
  <c r="W408" i="6"/>
  <c r="X408" i="6" s="1"/>
  <c r="Z408" i="6" s="1"/>
  <c r="T408" i="6"/>
  <c r="Q408" i="6"/>
  <c r="N408" i="6"/>
  <c r="K408" i="6"/>
  <c r="H408" i="6"/>
  <c r="BD407" i="6"/>
  <c r="BA407" i="6"/>
  <c r="AX407" i="6"/>
  <c r="AU407" i="6"/>
  <c r="AR407" i="6"/>
  <c r="AO407" i="6"/>
  <c r="AL407" i="6"/>
  <c r="AI407" i="6"/>
  <c r="AF407" i="6"/>
  <c r="AC407" i="6"/>
  <c r="W407" i="6"/>
  <c r="X407" i="6" s="1"/>
  <c r="Z407" i="6" s="1"/>
  <c r="T407" i="6"/>
  <c r="Q407" i="6"/>
  <c r="N407" i="6"/>
  <c r="K407" i="6"/>
  <c r="H407" i="6"/>
  <c r="BD406" i="6"/>
  <c r="BA406" i="6"/>
  <c r="AX406" i="6"/>
  <c r="AU406" i="6"/>
  <c r="AR406" i="6"/>
  <c r="AO406" i="6"/>
  <c r="AL406" i="6"/>
  <c r="AI406" i="6"/>
  <c r="AF406" i="6"/>
  <c r="AC406" i="6"/>
  <c r="W406" i="6"/>
  <c r="X406" i="6" s="1"/>
  <c r="Z406" i="6" s="1"/>
  <c r="T406" i="6"/>
  <c r="Q406" i="6"/>
  <c r="N406" i="6"/>
  <c r="K406" i="6"/>
  <c r="H406" i="6"/>
  <c r="BD405" i="6"/>
  <c r="BA405" i="6"/>
  <c r="AX405" i="6"/>
  <c r="AU405" i="6"/>
  <c r="AR405" i="6"/>
  <c r="AO405" i="6"/>
  <c r="AL405" i="6"/>
  <c r="AI405" i="6"/>
  <c r="AF405" i="6"/>
  <c r="AC405" i="6"/>
  <c r="W405" i="6"/>
  <c r="X405" i="6" s="1"/>
  <c r="Z405" i="6" s="1"/>
  <c r="T405" i="6"/>
  <c r="Q405" i="6"/>
  <c r="N405" i="6"/>
  <c r="K405" i="6"/>
  <c r="H405" i="6"/>
  <c r="BD404" i="6"/>
  <c r="BA404" i="6"/>
  <c r="AX404" i="6"/>
  <c r="AU404" i="6"/>
  <c r="AR404" i="6"/>
  <c r="AO404" i="6"/>
  <c r="AL404" i="6"/>
  <c r="AI404" i="6"/>
  <c r="AF404" i="6"/>
  <c r="AC404" i="6"/>
  <c r="W404" i="6"/>
  <c r="X404" i="6" s="1"/>
  <c r="Z404" i="6" s="1"/>
  <c r="T404" i="6"/>
  <c r="Q404" i="6"/>
  <c r="N404" i="6"/>
  <c r="K404" i="6"/>
  <c r="H404" i="6"/>
  <c r="BD403" i="6"/>
  <c r="BA403" i="6"/>
  <c r="AX403" i="6"/>
  <c r="AU403" i="6"/>
  <c r="AR403" i="6"/>
  <c r="AO403" i="6"/>
  <c r="AL403" i="6"/>
  <c r="AI403" i="6"/>
  <c r="AF403" i="6"/>
  <c r="AC403" i="6"/>
  <c r="W403" i="6"/>
  <c r="X403" i="6" s="1"/>
  <c r="Z403" i="6" s="1"/>
  <c r="T403" i="6"/>
  <c r="Q403" i="6"/>
  <c r="N403" i="6"/>
  <c r="K403" i="6"/>
  <c r="H403" i="6"/>
  <c r="BD402" i="6"/>
  <c r="BA402" i="6"/>
  <c r="AX402" i="6"/>
  <c r="AU402" i="6"/>
  <c r="AR402" i="6"/>
  <c r="AO402" i="6"/>
  <c r="AL402" i="6"/>
  <c r="AI402" i="6"/>
  <c r="AF402" i="6"/>
  <c r="AC402" i="6"/>
  <c r="W402" i="6"/>
  <c r="X402" i="6" s="1"/>
  <c r="Z402" i="6" s="1"/>
  <c r="T402" i="6"/>
  <c r="Q402" i="6"/>
  <c r="N402" i="6"/>
  <c r="K402" i="6"/>
  <c r="H402" i="6"/>
  <c r="BD401" i="6"/>
  <c r="BA401" i="6"/>
  <c r="AX401" i="6"/>
  <c r="AU401" i="6"/>
  <c r="AR401" i="6"/>
  <c r="AO401" i="6"/>
  <c r="AL401" i="6"/>
  <c r="AI401" i="6"/>
  <c r="AF401" i="6"/>
  <c r="AC401" i="6"/>
  <c r="W401" i="6"/>
  <c r="X401" i="6" s="1"/>
  <c r="Z401" i="6" s="1"/>
  <c r="T401" i="6"/>
  <c r="Q401" i="6"/>
  <c r="N401" i="6"/>
  <c r="K401" i="6"/>
  <c r="H401" i="6"/>
  <c r="BD400" i="6"/>
  <c r="BA400" i="6"/>
  <c r="AX400" i="6"/>
  <c r="AU400" i="6"/>
  <c r="AR400" i="6"/>
  <c r="AO400" i="6"/>
  <c r="AL400" i="6"/>
  <c r="AI400" i="6"/>
  <c r="AF400" i="6"/>
  <c r="AC400" i="6"/>
  <c r="W400" i="6"/>
  <c r="X400" i="6" s="1"/>
  <c r="Z400" i="6" s="1"/>
  <c r="T400" i="6"/>
  <c r="Q400" i="6"/>
  <c r="N400" i="6"/>
  <c r="K400" i="6"/>
  <c r="H400" i="6"/>
  <c r="BD399" i="6"/>
  <c r="BA399" i="6"/>
  <c r="AX399" i="6"/>
  <c r="AU399" i="6"/>
  <c r="AR399" i="6"/>
  <c r="AO399" i="6"/>
  <c r="AL399" i="6"/>
  <c r="AI399" i="6"/>
  <c r="AF399" i="6"/>
  <c r="AC399" i="6"/>
  <c r="W399" i="6"/>
  <c r="X399" i="6" s="1"/>
  <c r="Z399" i="6" s="1"/>
  <c r="T399" i="6"/>
  <c r="Q399" i="6"/>
  <c r="N399" i="6"/>
  <c r="K399" i="6"/>
  <c r="H399" i="6"/>
  <c r="BD398" i="6"/>
  <c r="BA398" i="6"/>
  <c r="AX398" i="6"/>
  <c r="AU398" i="6"/>
  <c r="AR398" i="6"/>
  <c r="AO398" i="6"/>
  <c r="AL398" i="6"/>
  <c r="AI398" i="6"/>
  <c r="AF398" i="6"/>
  <c r="AC398" i="6"/>
  <c r="W398" i="6"/>
  <c r="X398" i="6" s="1"/>
  <c r="Z398" i="6" s="1"/>
  <c r="T398" i="6"/>
  <c r="Q398" i="6"/>
  <c r="N398" i="6"/>
  <c r="K398" i="6"/>
  <c r="H398" i="6"/>
  <c r="BD397" i="6"/>
  <c r="BA397" i="6"/>
  <c r="AX397" i="6"/>
  <c r="AU397" i="6"/>
  <c r="AR397" i="6"/>
  <c r="AO397" i="6"/>
  <c r="AL397" i="6"/>
  <c r="AI397" i="6"/>
  <c r="AF397" i="6"/>
  <c r="AC397" i="6"/>
  <c r="W397" i="6"/>
  <c r="X397" i="6" s="1"/>
  <c r="Z397" i="6" s="1"/>
  <c r="T397" i="6"/>
  <c r="Q397" i="6"/>
  <c r="N397" i="6"/>
  <c r="K397" i="6"/>
  <c r="H397" i="6"/>
  <c r="BD396" i="6"/>
  <c r="BA396" i="6"/>
  <c r="AX396" i="6"/>
  <c r="AU396" i="6"/>
  <c r="AR396" i="6"/>
  <c r="AO396" i="6"/>
  <c r="AL396" i="6"/>
  <c r="AI396" i="6"/>
  <c r="AF396" i="6"/>
  <c r="AC396" i="6"/>
  <c r="W396" i="6"/>
  <c r="X396" i="6" s="1"/>
  <c r="Z396" i="6" s="1"/>
  <c r="T396" i="6"/>
  <c r="Q396" i="6"/>
  <c r="N396" i="6"/>
  <c r="K396" i="6"/>
  <c r="H396" i="6"/>
  <c r="BD395" i="6"/>
  <c r="BA395" i="6"/>
  <c r="AX395" i="6"/>
  <c r="AU395" i="6"/>
  <c r="AR395" i="6"/>
  <c r="AO395" i="6"/>
  <c r="AL395" i="6"/>
  <c r="AI395" i="6"/>
  <c r="AF395" i="6"/>
  <c r="AC395" i="6"/>
  <c r="W395" i="6"/>
  <c r="X395" i="6" s="1"/>
  <c r="Z395" i="6" s="1"/>
  <c r="T395" i="6"/>
  <c r="Q395" i="6"/>
  <c r="N395" i="6"/>
  <c r="K395" i="6"/>
  <c r="H395" i="6"/>
  <c r="BD394" i="6"/>
  <c r="BA394" i="6"/>
  <c r="AX394" i="6"/>
  <c r="AU394" i="6"/>
  <c r="AR394" i="6"/>
  <c r="AO394" i="6"/>
  <c r="AL394" i="6"/>
  <c r="AI394" i="6"/>
  <c r="AF394" i="6"/>
  <c r="AC394" i="6"/>
  <c r="W394" i="6"/>
  <c r="X394" i="6" s="1"/>
  <c r="Z394" i="6" s="1"/>
  <c r="T394" i="6"/>
  <c r="Q394" i="6"/>
  <c r="N394" i="6"/>
  <c r="K394" i="6"/>
  <c r="H394" i="6"/>
  <c r="BD393" i="6"/>
  <c r="BA393" i="6"/>
  <c r="AX393" i="6"/>
  <c r="AU393" i="6"/>
  <c r="AR393" i="6"/>
  <c r="AO393" i="6"/>
  <c r="AL393" i="6"/>
  <c r="AI393" i="6"/>
  <c r="AF393" i="6"/>
  <c r="AC393" i="6"/>
  <c r="W393" i="6"/>
  <c r="X393" i="6" s="1"/>
  <c r="Z393" i="6" s="1"/>
  <c r="T393" i="6"/>
  <c r="Q393" i="6"/>
  <c r="N393" i="6"/>
  <c r="K393" i="6"/>
  <c r="H393" i="6"/>
  <c r="BD392" i="6"/>
  <c r="BA392" i="6"/>
  <c r="AX392" i="6"/>
  <c r="AU392" i="6"/>
  <c r="AR392" i="6"/>
  <c r="AO392" i="6"/>
  <c r="AL392" i="6"/>
  <c r="AI392" i="6"/>
  <c r="AF392" i="6"/>
  <c r="AC392" i="6"/>
  <c r="W392" i="6"/>
  <c r="X392" i="6" s="1"/>
  <c r="Z392" i="6" s="1"/>
  <c r="T392" i="6"/>
  <c r="Q392" i="6"/>
  <c r="N392" i="6"/>
  <c r="K392" i="6"/>
  <c r="H392" i="6"/>
  <c r="BD391" i="6"/>
  <c r="BA391" i="6"/>
  <c r="AX391" i="6"/>
  <c r="AU391" i="6"/>
  <c r="AR391" i="6"/>
  <c r="AO391" i="6"/>
  <c r="AL391" i="6"/>
  <c r="AI391" i="6"/>
  <c r="AF391" i="6"/>
  <c r="AC391" i="6"/>
  <c r="W391" i="6"/>
  <c r="X391" i="6" s="1"/>
  <c r="Z391" i="6" s="1"/>
  <c r="T391" i="6"/>
  <c r="Q391" i="6"/>
  <c r="N391" i="6"/>
  <c r="K391" i="6"/>
  <c r="H391" i="6"/>
  <c r="BD390" i="6"/>
  <c r="BA390" i="6"/>
  <c r="AX390" i="6"/>
  <c r="AU390" i="6"/>
  <c r="AR390" i="6"/>
  <c r="AO390" i="6"/>
  <c r="AL390" i="6"/>
  <c r="AI390" i="6"/>
  <c r="AF390" i="6"/>
  <c r="AC390" i="6"/>
  <c r="W390" i="6"/>
  <c r="X390" i="6" s="1"/>
  <c r="Z390" i="6" s="1"/>
  <c r="T390" i="6"/>
  <c r="Q390" i="6"/>
  <c r="N390" i="6"/>
  <c r="K390" i="6"/>
  <c r="H390" i="6"/>
  <c r="BD388" i="6"/>
  <c r="BA388" i="6"/>
  <c r="AX388" i="6"/>
  <c r="AU388" i="6"/>
  <c r="AR388" i="6"/>
  <c r="AO388" i="6"/>
  <c r="AL388" i="6"/>
  <c r="AI388" i="6"/>
  <c r="AF388" i="6"/>
  <c r="AC388" i="6"/>
  <c r="W388" i="6"/>
  <c r="X388" i="6" s="1"/>
  <c r="Z388" i="6" s="1"/>
  <c r="T388" i="6"/>
  <c r="Q388" i="6"/>
  <c r="N388" i="6"/>
  <c r="K388" i="6"/>
  <c r="H388" i="6"/>
  <c r="BD387" i="6"/>
  <c r="BA387" i="6"/>
  <c r="AX387" i="6"/>
  <c r="AU387" i="6"/>
  <c r="AR387" i="6"/>
  <c r="AO387" i="6"/>
  <c r="AL387" i="6"/>
  <c r="AI387" i="6"/>
  <c r="AF387" i="6"/>
  <c r="AC387" i="6"/>
  <c r="W387" i="6"/>
  <c r="X387" i="6" s="1"/>
  <c r="Z387" i="6" s="1"/>
  <c r="T387" i="6"/>
  <c r="Q387" i="6"/>
  <c r="N387" i="6"/>
  <c r="K387" i="6"/>
  <c r="H387" i="6"/>
  <c r="BD386" i="6"/>
  <c r="BA386" i="6"/>
  <c r="AX386" i="6"/>
  <c r="AU386" i="6"/>
  <c r="AR386" i="6"/>
  <c r="AO386" i="6"/>
  <c r="AL386" i="6"/>
  <c r="AI386" i="6"/>
  <c r="AF386" i="6"/>
  <c r="AC386" i="6"/>
  <c r="W386" i="6"/>
  <c r="X386" i="6" s="1"/>
  <c r="Z386" i="6" s="1"/>
  <c r="T386" i="6"/>
  <c r="Q386" i="6"/>
  <c r="N386" i="6"/>
  <c r="K386" i="6"/>
  <c r="H386" i="6"/>
  <c r="BD385" i="6"/>
  <c r="BA385" i="6"/>
  <c r="AX385" i="6"/>
  <c r="AU385" i="6"/>
  <c r="AR385" i="6"/>
  <c r="AO385" i="6"/>
  <c r="AL385" i="6"/>
  <c r="AI385" i="6"/>
  <c r="AF385" i="6"/>
  <c r="AC385" i="6"/>
  <c r="W385" i="6"/>
  <c r="X385" i="6" s="1"/>
  <c r="Z385" i="6" s="1"/>
  <c r="T385" i="6"/>
  <c r="Q385" i="6"/>
  <c r="N385" i="6"/>
  <c r="K385" i="6"/>
  <c r="H385" i="6"/>
  <c r="BD384" i="6"/>
  <c r="BA384" i="6"/>
  <c r="AX384" i="6"/>
  <c r="AU384" i="6"/>
  <c r="AR384" i="6"/>
  <c r="AO384" i="6"/>
  <c r="AL384" i="6"/>
  <c r="AI384" i="6"/>
  <c r="AF384" i="6"/>
  <c r="AC384" i="6"/>
  <c r="W384" i="6"/>
  <c r="X384" i="6" s="1"/>
  <c r="Z384" i="6" s="1"/>
  <c r="T384" i="6"/>
  <c r="Q384" i="6"/>
  <c r="N384" i="6"/>
  <c r="K384" i="6"/>
  <c r="H384" i="6"/>
  <c r="BD383" i="6"/>
  <c r="BA383" i="6"/>
  <c r="AX383" i="6"/>
  <c r="AU383" i="6"/>
  <c r="AR383" i="6"/>
  <c r="AO383" i="6"/>
  <c r="AL383" i="6"/>
  <c r="AI383" i="6"/>
  <c r="AF383" i="6"/>
  <c r="AC383" i="6"/>
  <c r="W383" i="6"/>
  <c r="X383" i="6" s="1"/>
  <c r="Z383" i="6" s="1"/>
  <c r="T383" i="6"/>
  <c r="Q383" i="6"/>
  <c r="N383" i="6"/>
  <c r="K383" i="6"/>
  <c r="H383" i="6"/>
  <c r="BD382" i="6"/>
  <c r="BA382" i="6"/>
  <c r="AX382" i="6"/>
  <c r="AU382" i="6"/>
  <c r="AR382" i="6"/>
  <c r="AO382" i="6"/>
  <c r="AL382" i="6"/>
  <c r="AI382" i="6"/>
  <c r="AF382" i="6"/>
  <c r="AC382" i="6"/>
  <c r="W382" i="6"/>
  <c r="X382" i="6" s="1"/>
  <c r="Z382" i="6" s="1"/>
  <c r="T382" i="6"/>
  <c r="Q382" i="6"/>
  <c r="N382" i="6"/>
  <c r="K382" i="6"/>
  <c r="H382" i="6"/>
  <c r="BD381" i="6"/>
  <c r="BA381" i="6"/>
  <c r="AX381" i="6"/>
  <c r="AU381" i="6"/>
  <c r="AR381" i="6"/>
  <c r="AO381" i="6"/>
  <c r="AL381" i="6"/>
  <c r="AI381" i="6"/>
  <c r="AF381" i="6"/>
  <c r="AC381" i="6"/>
  <c r="W381" i="6"/>
  <c r="X381" i="6" s="1"/>
  <c r="Z381" i="6" s="1"/>
  <c r="T381" i="6"/>
  <c r="Q381" i="6"/>
  <c r="N381" i="6"/>
  <c r="K381" i="6"/>
  <c r="H381" i="6"/>
  <c r="BD380" i="6"/>
  <c r="BA380" i="6"/>
  <c r="AX380" i="6"/>
  <c r="AU380" i="6"/>
  <c r="AR380" i="6"/>
  <c r="AO380" i="6"/>
  <c r="AL380" i="6"/>
  <c r="AI380" i="6"/>
  <c r="AF380" i="6"/>
  <c r="AC380" i="6"/>
  <c r="W380" i="6"/>
  <c r="X380" i="6" s="1"/>
  <c r="Z380" i="6" s="1"/>
  <c r="T380" i="6"/>
  <c r="Q380" i="6"/>
  <c r="N380" i="6"/>
  <c r="K380" i="6"/>
  <c r="H380" i="6"/>
  <c r="BD379" i="6"/>
  <c r="BA379" i="6"/>
  <c r="AX379" i="6"/>
  <c r="AU379" i="6"/>
  <c r="AR379" i="6"/>
  <c r="AO379" i="6"/>
  <c r="AL379" i="6"/>
  <c r="AI379" i="6"/>
  <c r="AF379" i="6"/>
  <c r="AC379" i="6"/>
  <c r="W379" i="6"/>
  <c r="X379" i="6" s="1"/>
  <c r="Z379" i="6" s="1"/>
  <c r="T379" i="6"/>
  <c r="Q379" i="6"/>
  <c r="N379" i="6"/>
  <c r="K379" i="6"/>
  <c r="H379" i="6"/>
  <c r="BD378" i="6"/>
  <c r="BA378" i="6"/>
  <c r="AX378" i="6"/>
  <c r="AU378" i="6"/>
  <c r="AR378" i="6"/>
  <c r="AO378" i="6"/>
  <c r="AL378" i="6"/>
  <c r="AI378" i="6"/>
  <c r="AF378" i="6"/>
  <c r="AC378" i="6"/>
  <c r="W378" i="6"/>
  <c r="X378" i="6" s="1"/>
  <c r="Z378" i="6" s="1"/>
  <c r="T378" i="6"/>
  <c r="Q378" i="6"/>
  <c r="N378" i="6"/>
  <c r="K378" i="6"/>
  <c r="H378" i="6"/>
  <c r="BD377" i="6"/>
  <c r="BA377" i="6"/>
  <c r="AX377" i="6"/>
  <c r="AU377" i="6"/>
  <c r="AR377" i="6"/>
  <c r="AO377" i="6"/>
  <c r="AL377" i="6"/>
  <c r="AI377" i="6"/>
  <c r="AF377" i="6"/>
  <c r="AC377" i="6"/>
  <c r="W377" i="6"/>
  <c r="X377" i="6" s="1"/>
  <c r="Z377" i="6" s="1"/>
  <c r="T377" i="6"/>
  <c r="Q377" i="6"/>
  <c r="N377" i="6"/>
  <c r="K377" i="6"/>
  <c r="H377" i="6"/>
  <c r="BD376" i="6"/>
  <c r="BA376" i="6"/>
  <c r="AX376" i="6"/>
  <c r="AU376" i="6"/>
  <c r="AR376" i="6"/>
  <c r="AO376" i="6"/>
  <c r="AL376" i="6"/>
  <c r="AI376" i="6"/>
  <c r="AF376" i="6"/>
  <c r="AC376" i="6"/>
  <c r="W376" i="6"/>
  <c r="X376" i="6" s="1"/>
  <c r="Z376" i="6" s="1"/>
  <c r="T376" i="6"/>
  <c r="Q376" i="6"/>
  <c r="N376" i="6"/>
  <c r="K376" i="6"/>
  <c r="H376" i="6"/>
  <c r="BD375" i="6"/>
  <c r="BA375" i="6"/>
  <c r="AX375" i="6"/>
  <c r="AU375" i="6"/>
  <c r="AR375" i="6"/>
  <c r="AO375" i="6"/>
  <c r="AL375" i="6"/>
  <c r="AI375" i="6"/>
  <c r="AF375" i="6"/>
  <c r="AC375" i="6"/>
  <c r="W375" i="6"/>
  <c r="X375" i="6" s="1"/>
  <c r="Z375" i="6" s="1"/>
  <c r="T375" i="6"/>
  <c r="Q375" i="6"/>
  <c r="N375" i="6"/>
  <c r="K375" i="6"/>
  <c r="H375" i="6"/>
  <c r="BD374" i="6"/>
  <c r="BA374" i="6"/>
  <c r="AX374" i="6"/>
  <c r="AU374" i="6"/>
  <c r="AR374" i="6"/>
  <c r="AO374" i="6"/>
  <c r="AL374" i="6"/>
  <c r="AI374" i="6"/>
  <c r="AF374" i="6"/>
  <c r="AC374" i="6"/>
  <c r="W374" i="6"/>
  <c r="X374" i="6" s="1"/>
  <c r="Z374" i="6" s="1"/>
  <c r="T374" i="6"/>
  <c r="Q374" i="6"/>
  <c r="N374" i="6"/>
  <c r="K374" i="6"/>
  <c r="H374" i="6"/>
  <c r="BD373" i="6"/>
  <c r="BA373" i="6"/>
  <c r="AX373" i="6"/>
  <c r="AU373" i="6"/>
  <c r="AR373" i="6"/>
  <c r="AO373" i="6"/>
  <c r="AL373" i="6"/>
  <c r="AI373" i="6"/>
  <c r="AF373" i="6"/>
  <c r="AC373" i="6"/>
  <c r="W373" i="6"/>
  <c r="X373" i="6" s="1"/>
  <c r="Z373" i="6" s="1"/>
  <c r="T373" i="6"/>
  <c r="Q373" i="6"/>
  <c r="N373" i="6"/>
  <c r="K373" i="6"/>
  <c r="H373" i="6"/>
  <c r="BD372" i="6"/>
  <c r="BA372" i="6"/>
  <c r="AX372" i="6"/>
  <c r="AU372" i="6"/>
  <c r="AR372" i="6"/>
  <c r="AO372" i="6"/>
  <c r="AL372" i="6"/>
  <c r="AI372" i="6"/>
  <c r="AF372" i="6"/>
  <c r="AC372" i="6"/>
  <c r="W372" i="6"/>
  <c r="X372" i="6" s="1"/>
  <c r="T372" i="6"/>
  <c r="Q372" i="6"/>
  <c r="N372" i="6"/>
  <c r="K372" i="6"/>
  <c r="H372" i="6"/>
  <c r="BC371" i="6"/>
  <c r="BB371" i="6"/>
  <c r="AZ371" i="6"/>
  <c r="AY371" i="6"/>
  <c r="AW371" i="6"/>
  <c r="AV371" i="6"/>
  <c r="AT371" i="6"/>
  <c r="AS371" i="6"/>
  <c r="AQ371" i="6"/>
  <c r="AP371" i="6"/>
  <c r="AN371" i="6"/>
  <c r="AM371" i="6"/>
  <c r="AK371" i="6"/>
  <c r="AJ371" i="6"/>
  <c r="AH371" i="6"/>
  <c r="AG371" i="6"/>
  <c r="AE371" i="6"/>
  <c r="AD371" i="6"/>
  <c r="AB371" i="6"/>
  <c r="AA371" i="6"/>
  <c r="Y371" i="6"/>
  <c r="V371" i="6"/>
  <c r="U371" i="6"/>
  <c r="S371" i="6"/>
  <c r="R371" i="6"/>
  <c r="P371" i="6"/>
  <c r="O371" i="6"/>
  <c r="M371" i="6"/>
  <c r="L371" i="6"/>
  <c r="J371" i="6"/>
  <c r="I371" i="6"/>
  <c r="G371" i="6"/>
  <c r="F371" i="6"/>
  <c r="BD370" i="6"/>
  <c r="BA370" i="6"/>
  <c r="AX370" i="6"/>
  <c r="AU370" i="6"/>
  <c r="AR370" i="6"/>
  <c r="AO370" i="6"/>
  <c r="AL370" i="6"/>
  <c r="AI370" i="6"/>
  <c r="AF370" i="6"/>
  <c r="AC370" i="6"/>
  <c r="Z370" i="6"/>
  <c r="W370" i="6"/>
  <c r="T370" i="6"/>
  <c r="Q370" i="6"/>
  <c r="N370" i="6"/>
  <c r="K370" i="6"/>
  <c r="H370" i="6"/>
  <c r="BD369" i="6"/>
  <c r="BA369" i="6"/>
  <c r="AX369" i="6"/>
  <c r="AU369" i="6"/>
  <c r="AR369" i="6"/>
  <c r="AO369" i="6"/>
  <c r="AL369" i="6"/>
  <c r="AI369" i="6"/>
  <c r="AF369" i="6"/>
  <c r="AC369" i="6"/>
  <c r="Z369" i="6"/>
  <c r="W369" i="6"/>
  <c r="T369" i="6"/>
  <c r="Q369" i="6"/>
  <c r="N369" i="6"/>
  <c r="K369" i="6"/>
  <c r="H369" i="6"/>
  <c r="BD368" i="6"/>
  <c r="BA368" i="6"/>
  <c r="AX368" i="6"/>
  <c r="AU368" i="6"/>
  <c r="AR368" i="6"/>
  <c r="AO368" i="6"/>
  <c r="AL368" i="6"/>
  <c r="AI368" i="6"/>
  <c r="AF368" i="6"/>
  <c r="AC368" i="6"/>
  <c r="Z368" i="6"/>
  <c r="W368" i="6"/>
  <c r="T368" i="6"/>
  <c r="Q368" i="6"/>
  <c r="N368" i="6"/>
  <c r="K368" i="6"/>
  <c r="H368" i="6"/>
  <c r="BD367" i="6"/>
  <c r="BA367" i="6"/>
  <c r="AX367" i="6"/>
  <c r="AU367" i="6"/>
  <c r="AR367" i="6"/>
  <c r="AO367" i="6"/>
  <c r="AL367" i="6"/>
  <c r="AI367" i="6"/>
  <c r="AF367" i="6"/>
  <c r="AC367" i="6"/>
  <c r="Z367" i="6"/>
  <c r="W367" i="6"/>
  <c r="T367" i="6"/>
  <c r="Q367" i="6"/>
  <c r="N367" i="6"/>
  <c r="K367" i="6"/>
  <c r="H367" i="6"/>
  <c r="BD366" i="6"/>
  <c r="BA366" i="6"/>
  <c r="AX366" i="6"/>
  <c r="AU366" i="6"/>
  <c r="AR366" i="6"/>
  <c r="AO366" i="6"/>
  <c r="AL366" i="6"/>
  <c r="AI366" i="6"/>
  <c r="AF366" i="6"/>
  <c r="AC366" i="6"/>
  <c r="Z366" i="6"/>
  <c r="W366" i="6"/>
  <c r="T366" i="6"/>
  <c r="Q366" i="6"/>
  <c r="N366" i="6"/>
  <c r="K366" i="6"/>
  <c r="H366" i="6"/>
  <c r="BD365" i="6"/>
  <c r="BA365" i="6"/>
  <c r="AX365" i="6"/>
  <c r="AU365" i="6"/>
  <c r="AR365" i="6"/>
  <c r="AO365" i="6"/>
  <c r="AL365" i="6"/>
  <c r="AI365" i="6"/>
  <c r="AF365" i="6"/>
  <c r="AC365" i="6"/>
  <c r="Z365" i="6"/>
  <c r="W365" i="6"/>
  <c r="T365" i="6"/>
  <c r="Q365" i="6"/>
  <c r="N365" i="6"/>
  <c r="K365" i="6"/>
  <c r="H365" i="6"/>
  <c r="BD364" i="6"/>
  <c r="BA364" i="6"/>
  <c r="AX364" i="6"/>
  <c r="AU364" i="6"/>
  <c r="AR364" i="6"/>
  <c r="AO364" i="6"/>
  <c r="AL364" i="6"/>
  <c r="AI364" i="6"/>
  <c r="AF364" i="6"/>
  <c r="AC364" i="6"/>
  <c r="Z364" i="6"/>
  <c r="W364" i="6"/>
  <c r="T364" i="6"/>
  <c r="Q364" i="6"/>
  <c r="N364" i="6"/>
  <c r="K364" i="6"/>
  <c r="H364" i="6"/>
  <c r="BD363" i="6"/>
  <c r="BA363" i="6"/>
  <c r="AX363" i="6"/>
  <c r="AU363" i="6"/>
  <c r="AR363" i="6"/>
  <c r="AO363" i="6"/>
  <c r="AL363" i="6"/>
  <c r="AI363" i="6"/>
  <c r="AF363" i="6"/>
  <c r="AC363" i="6"/>
  <c r="Z363" i="6"/>
  <c r="W363" i="6"/>
  <c r="T363" i="6"/>
  <c r="Q363" i="6"/>
  <c r="N363" i="6"/>
  <c r="K363" i="6"/>
  <c r="H363" i="6"/>
  <c r="BD362" i="6"/>
  <c r="BA362" i="6"/>
  <c r="AX362" i="6"/>
  <c r="AU362" i="6"/>
  <c r="AR362" i="6"/>
  <c r="AO362" i="6"/>
  <c r="AL362" i="6"/>
  <c r="AI362" i="6"/>
  <c r="AF362" i="6"/>
  <c r="AC362" i="6"/>
  <c r="Z362" i="6"/>
  <c r="W362" i="6"/>
  <c r="T362" i="6"/>
  <c r="Q362" i="6"/>
  <c r="N362" i="6"/>
  <c r="K362" i="6"/>
  <c r="H362" i="6"/>
  <c r="BD361" i="6"/>
  <c r="BA361" i="6"/>
  <c r="AX361" i="6"/>
  <c r="AU361" i="6"/>
  <c r="AR361" i="6"/>
  <c r="AO361" i="6"/>
  <c r="AL361" i="6"/>
  <c r="AI361" i="6"/>
  <c r="AF361" i="6"/>
  <c r="AC361" i="6"/>
  <c r="Z361" i="6"/>
  <c r="W361" i="6"/>
  <c r="T361" i="6"/>
  <c r="Q361" i="6"/>
  <c r="N361" i="6"/>
  <c r="K361" i="6"/>
  <c r="H361" i="6"/>
  <c r="BD360" i="6"/>
  <c r="BA360" i="6"/>
  <c r="AX360" i="6"/>
  <c r="AU360" i="6"/>
  <c r="AR360" i="6"/>
  <c r="AO360" i="6"/>
  <c r="AL360" i="6"/>
  <c r="AI360" i="6"/>
  <c r="AF360" i="6"/>
  <c r="AC360" i="6"/>
  <c r="Z360" i="6"/>
  <c r="W360" i="6"/>
  <c r="T360" i="6"/>
  <c r="Q360" i="6"/>
  <c r="N360" i="6"/>
  <c r="K360" i="6"/>
  <c r="H360" i="6"/>
  <c r="BD359" i="6"/>
  <c r="BA359" i="6"/>
  <c r="AX359" i="6"/>
  <c r="AU359" i="6"/>
  <c r="AR359" i="6"/>
  <c r="AO359" i="6"/>
  <c r="AL359" i="6"/>
  <c r="AI359" i="6"/>
  <c r="AF359" i="6"/>
  <c r="AC359" i="6"/>
  <c r="Z359" i="6"/>
  <c r="W359" i="6"/>
  <c r="T359" i="6"/>
  <c r="Q359" i="6"/>
  <c r="N359" i="6"/>
  <c r="K359" i="6"/>
  <c r="H359" i="6"/>
  <c r="BD358" i="6"/>
  <c r="BA358" i="6"/>
  <c r="AX358" i="6"/>
  <c r="AU358" i="6"/>
  <c r="AR358" i="6"/>
  <c r="AO358" i="6"/>
  <c r="AL358" i="6"/>
  <c r="AI358" i="6"/>
  <c r="AF358" i="6"/>
  <c r="AC358" i="6"/>
  <c r="Z358" i="6"/>
  <c r="W358" i="6"/>
  <c r="T358" i="6"/>
  <c r="Q358" i="6"/>
  <c r="N358" i="6"/>
  <c r="K358" i="6"/>
  <c r="H358" i="6"/>
  <c r="BD357" i="6"/>
  <c r="BA357" i="6"/>
  <c r="AX357" i="6"/>
  <c r="AU357" i="6"/>
  <c r="AR357" i="6"/>
  <c r="AO357" i="6"/>
  <c r="AL357" i="6"/>
  <c r="AI357" i="6"/>
  <c r="AF357" i="6"/>
  <c r="AC357" i="6"/>
  <c r="Z357" i="6"/>
  <c r="W357" i="6"/>
  <c r="T357" i="6"/>
  <c r="Q357" i="6"/>
  <c r="N357" i="6"/>
  <c r="K357" i="6"/>
  <c r="H357" i="6"/>
  <c r="BC356" i="6"/>
  <c r="BB356" i="6"/>
  <c r="AZ356" i="6"/>
  <c r="AY356" i="6"/>
  <c r="AW356" i="6"/>
  <c r="AV356" i="6"/>
  <c r="AT356" i="6"/>
  <c r="AS356" i="6"/>
  <c r="AQ356" i="6"/>
  <c r="AP356" i="6"/>
  <c r="AN356" i="6"/>
  <c r="AM356" i="6"/>
  <c r="AK356" i="6"/>
  <c r="AJ356" i="6"/>
  <c r="AH356" i="6"/>
  <c r="AG356" i="6"/>
  <c r="AE356" i="6"/>
  <c r="AD356" i="6"/>
  <c r="AB356" i="6"/>
  <c r="AA356" i="6"/>
  <c r="Y356" i="6"/>
  <c r="X356" i="6"/>
  <c r="V356" i="6"/>
  <c r="U356" i="6"/>
  <c r="S356" i="6"/>
  <c r="R356" i="6"/>
  <c r="P356" i="6"/>
  <c r="O356" i="6"/>
  <c r="M356" i="6"/>
  <c r="L356" i="6"/>
  <c r="J356" i="6"/>
  <c r="I356" i="6"/>
  <c r="G356" i="6"/>
  <c r="F356" i="6"/>
  <c r="BD355" i="6"/>
  <c r="BA355" i="6"/>
  <c r="AX355" i="6"/>
  <c r="AU355" i="6"/>
  <c r="AR355" i="6"/>
  <c r="AO355" i="6"/>
  <c r="AL355" i="6"/>
  <c r="AI355" i="6"/>
  <c r="AF355" i="6"/>
  <c r="AC355" i="6"/>
  <c r="Z355" i="6"/>
  <c r="W355" i="6"/>
  <c r="T355" i="6"/>
  <c r="Q355" i="6"/>
  <c r="N355" i="6"/>
  <c r="K355" i="6"/>
  <c r="H355" i="6"/>
  <c r="BD354" i="6"/>
  <c r="BA354" i="6"/>
  <c r="AX354" i="6"/>
  <c r="AU354" i="6"/>
  <c r="AR354" i="6"/>
  <c r="AO354" i="6"/>
  <c r="AL354" i="6"/>
  <c r="AI354" i="6"/>
  <c r="AF354" i="6"/>
  <c r="AC354" i="6"/>
  <c r="Z354" i="6"/>
  <c r="W354" i="6"/>
  <c r="T354" i="6"/>
  <c r="Q354" i="6"/>
  <c r="N354" i="6"/>
  <c r="K354" i="6"/>
  <c r="H354" i="6"/>
  <c r="BD353" i="6"/>
  <c r="BA353" i="6"/>
  <c r="AX353" i="6"/>
  <c r="AU353" i="6"/>
  <c r="AR353" i="6"/>
  <c r="AO353" i="6"/>
  <c r="AL353" i="6"/>
  <c r="AI353" i="6"/>
  <c r="AF353" i="6"/>
  <c r="AC353" i="6"/>
  <c r="Z353" i="6"/>
  <c r="W353" i="6"/>
  <c r="T353" i="6"/>
  <c r="Q353" i="6"/>
  <c r="N353" i="6"/>
  <c r="K353" i="6"/>
  <c r="H353" i="6"/>
  <c r="BD352" i="6"/>
  <c r="BA352" i="6"/>
  <c r="AX352" i="6"/>
  <c r="AU352" i="6"/>
  <c r="AR352" i="6"/>
  <c r="AO352" i="6"/>
  <c r="AL352" i="6"/>
  <c r="AI352" i="6"/>
  <c r="AF352" i="6"/>
  <c r="AC352" i="6"/>
  <c r="Z352" i="6"/>
  <c r="W352" i="6"/>
  <c r="T352" i="6"/>
  <c r="Q352" i="6"/>
  <c r="N352" i="6"/>
  <c r="K352" i="6"/>
  <c r="H352" i="6"/>
  <c r="BD351" i="6"/>
  <c r="BA351" i="6"/>
  <c r="AX351" i="6"/>
  <c r="AU351" i="6"/>
  <c r="AR351" i="6"/>
  <c r="AO351" i="6"/>
  <c r="AL351" i="6"/>
  <c r="AI351" i="6"/>
  <c r="AF351" i="6"/>
  <c r="AC351" i="6"/>
  <c r="Z351" i="6"/>
  <c r="W351" i="6"/>
  <c r="T351" i="6"/>
  <c r="Q351" i="6"/>
  <c r="N351" i="6"/>
  <c r="K351" i="6"/>
  <c r="H351" i="6"/>
  <c r="BD350" i="6"/>
  <c r="BA350" i="6"/>
  <c r="AX350" i="6"/>
  <c r="AU350" i="6"/>
  <c r="AR350" i="6"/>
  <c r="AO350" i="6"/>
  <c r="AL350" i="6"/>
  <c r="AI350" i="6"/>
  <c r="AF350" i="6"/>
  <c r="AC350" i="6"/>
  <c r="Z350" i="6"/>
  <c r="W350" i="6"/>
  <c r="T350" i="6"/>
  <c r="Q350" i="6"/>
  <c r="N350" i="6"/>
  <c r="K350" i="6"/>
  <c r="H350" i="6"/>
  <c r="BD349" i="6"/>
  <c r="BA349" i="6"/>
  <c r="AX349" i="6"/>
  <c r="AU349" i="6"/>
  <c r="AR349" i="6"/>
  <c r="AO349" i="6"/>
  <c r="AL349" i="6"/>
  <c r="AI349" i="6"/>
  <c r="AF349" i="6"/>
  <c r="AC349" i="6"/>
  <c r="Z349" i="6"/>
  <c r="W349" i="6"/>
  <c r="T349" i="6"/>
  <c r="Q349" i="6"/>
  <c r="N349" i="6"/>
  <c r="K349" i="6"/>
  <c r="H349" i="6"/>
  <c r="BD348" i="6"/>
  <c r="BA348" i="6"/>
  <c r="AX348" i="6"/>
  <c r="AU348" i="6"/>
  <c r="AR348" i="6"/>
  <c r="AO348" i="6"/>
  <c r="AL348" i="6"/>
  <c r="AI348" i="6"/>
  <c r="AF348" i="6"/>
  <c r="AC348" i="6"/>
  <c r="Z348" i="6"/>
  <c r="W348" i="6"/>
  <c r="T348" i="6"/>
  <c r="Q348" i="6"/>
  <c r="N348" i="6"/>
  <c r="K348" i="6"/>
  <c r="H348" i="6"/>
  <c r="BD347" i="6"/>
  <c r="BA347" i="6"/>
  <c r="AX347" i="6"/>
  <c r="AU347" i="6"/>
  <c r="AR347" i="6"/>
  <c r="AO347" i="6"/>
  <c r="AL347" i="6"/>
  <c r="AI347" i="6"/>
  <c r="AF347" i="6"/>
  <c r="AC347" i="6"/>
  <c r="Z347" i="6"/>
  <c r="W347" i="6"/>
  <c r="T347" i="6"/>
  <c r="Q347" i="6"/>
  <c r="N347" i="6"/>
  <c r="K347" i="6"/>
  <c r="H347" i="6"/>
  <c r="BD346" i="6"/>
  <c r="BA346" i="6"/>
  <c r="AX346" i="6"/>
  <c r="AU346" i="6"/>
  <c r="AR346" i="6"/>
  <c r="AO346" i="6"/>
  <c r="AL346" i="6"/>
  <c r="AI346" i="6"/>
  <c r="AF346" i="6"/>
  <c r="AC346" i="6"/>
  <c r="Z346" i="6"/>
  <c r="W346" i="6"/>
  <c r="T346" i="6"/>
  <c r="Q346" i="6"/>
  <c r="N346" i="6"/>
  <c r="K346" i="6"/>
  <c r="H346" i="6"/>
  <c r="BD345" i="6"/>
  <c r="BA345" i="6"/>
  <c r="AX345" i="6"/>
  <c r="AU345" i="6"/>
  <c r="AR345" i="6"/>
  <c r="AO345" i="6"/>
  <c r="AL345" i="6"/>
  <c r="AI345" i="6"/>
  <c r="AF345" i="6"/>
  <c r="AC345" i="6"/>
  <c r="Z345" i="6"/>
  <c r="W345" i="6"/>
  <c r="T345" i="6"/>
  <c r="Q345" i="6"/>
  <c r="N345" i="6"/>
  <c r="K345" i="6"/>
  <c r="H345" i="6"/>
  <c r="BD344" i="6"/>
  <c r="BA344" i="6"/>
  <c r="AX344" i="6"/>
  <c r="AU344" i="6"/>
  <c r="AR344" i="6"/>
  <c r="AO344" i="6"/>
  <c r="AL344" i="6"/>
  <c r="AI344" i="6"/>
  <c r="AF344" i="6"/>
  <c r="AC344" i="6"/>
  <c r="Z344" i="6"/>
  <c r="W344" i="6"/>
  <c r="T344" i="6"/>
  <c r="Q344" i="6"/>
  <c r="N344" i="6"/>
  <c r="K344" i="6"/>
  <c r="H344" i="6"/>
  <c r="BD343" i="6"/>
  <c r="BA343" i="6"/>
  <c r="AX343" i="6"/>
  <c r="AU343" i="6"/>
  <c r="AR343" i="6"/>
  <c r="AO343" i="6"/>
  <c r="AL343" i="6"/>
  <c r="AI343" i="6"/>
  <c r="AF343" i="6"/>
  <c r="AC343" i="6"/>
  <c r="Z343" i="6"/>
  <c r="W343" i="6"/>
  <c r="T343" i="6"/>
  <c r="Q343" i="6"/>
  <c r="N343" i="6"/>
  <c r="K343" i="6"/>
  <c r="H343" i="6"/>
  <c r="BD342" i="6"/>
  <c r="BA342" i="6"/>
  <c r="AX342" i="6"/>
  <c r="AU342" i="6"/>
  <c r="AR342" i="6"/>
  <c r="AO342" i="6"/>
  <c r="AL342" i="6"/>
  <c r="AI342" i="6"/>
  <c r="AF342" i="6"/>
  <c r="AC342" i="6"/>
  <c r="Z342" i="6"/>
  <c r="W342" i="6"/>
  <c r="T342" i="6"/>
  <c r="Q342" i="6"/>
  <c r="N342" i="6"/>
  <c r="K342" i="6"/>
  <c r="H342" i="6"/>
  <c r="BD341" i="6"/>
  <c r="BA341" i="6"/>
  <c r="AX341" i="6"/>
  <c r="AU341" i="6"/>
  <c r="AR341" i="6"/>
  <c r="AO341" i="6"/>
  <c r="AL341" i="6"/>
  <c r="AI341" i="6"/>
  <c r="AF341" i="6"/>
  <c r="AC341" i="6"/>
  <c r="Z341" i="6"/>
  <c r="W341" i="6"/>
  <c r="T341" i="6"/>
  <c r="Q341" i="6"/>
  <c r="N341" i="6"/>
  <c r="K341" i="6"/>
  <c r="H341" i="6"/>
  <c r="BC340" i="6"/>
  <c r="BB340" i="6"/>
  <c r="AZ340" i="6"/>
  <c r="AY340" i="6"/>
  <c r="AW340" i="6"/>
  <c r="AV340" i="6"/>
  <c r="AT340" i="6"/>
  <c r="AS340" i="6"/>
  <c r="AQ340" i="6"/>
  <c r="AP340" i="6"/>
  <c r="AN340" i="6"/>
  <c r="AM340" i="6"/>
  <c r="AK340" i="6"/>
  <c r="AJ340" i="6"/>
  <c r="AH340" i="6"/>
  <c r="AG340" i="6"/>
  <c r="AE340" i="6"/>
  <c r="AD340" i="6"/>
  <c r="AB340" i="6"/>
  <c r="AA340" i="6"/>
  <c r="Y340" i="6"/>
  <c r="X340" i="6"/>
  <c r="V340" i="6"/>
  <c r="U340" i="6"/>
  <c r="S340" i="6"/>
  <c r="R340" i="6"/>
  <c r="P340" i="6"/>
  <c r="O340" i="6"/>
  <c r="M340" i="6"/>
  <c r="L340" i="6"/>
  <c r="J340" i="6"/>
  <c r="I340" i="6"/>
  <c r="G340" i="6"/>
  <c r="F340" i="6"/>
  <c r="BD339" i="6"/>
  <c r="BA339" i="6"/>
  <c r="AX339" i="6"/>
  <c r="AU339" i="6"/>
  <c r="AR339" i="6"/>
  <c r="AO339" i="6"/>
  <c r="AL339" i="6"/>
  <c r="AI339" i="6"/>
  <c r="AF339" i="6"/>
  <c r="AC339" i="6"/>
  <c r="Z339" i="6"/>
  <c r="W339" i="6"/>
  <c r="T339" i="6"/>
  <c r="Q339" i="6"/>
  <c r="N339" i="6"/>
  <c r="K339" i="6"/>
  <c r="H339" i="6"/>
  <c r="BD338" i="6"/>
  <c r="BA338" i="6"/>
  <c r="AX338" i="6"/>
  <c r="AU338" i="6"/>
  <c r="AR338" i="6"/>
  <c r="AO338" i="6"/>
  <c r="AL338" i="6"/>
  <c r="AI338" i="6"/>
  <c r="AF338" i="6"/>
  <c r="AC338" i="6"/>
  <c r="Z338" i="6"/>
  <c r="W338" i="6"/>
  <c r="T338" i="6"/>
  <c r="Q338" i="6"/>
  <c r="N338" i="6"/>
  <c r="K338" i="6"/>
  <c r="H338" i="6"/>
  <c r="BD337" i="6"/>
  <c r="BA337" i="6"/>
  <c r="AX337" i="6"/>
  <c r="AU337" i="6"/>
  <c r="AR337" i="6"/>
  <c r="AO337" i="6"/>
  <c r="AL337" i="6"/>
  <c r="AI337" i="6"/>
  <c r="AF337" i="6"/>
  <c r="AC337" i="6"/>
  <c r="Z337" i="6"/>
  <c r="W337" i="6"/>
  <c r="T337" i="6"/>
  <c r="Q337" i="6"/>
  <c r="N337" i="6"/>
  <c r="K337" i="6"/>
  <c r="H337" i="6"/>
  <c r="BD336" i="6"/>
  <c r="BA336" i="6"/>
  <c r="AX336" i="6"/>
  <c r="AU336" i="6"/>
  <c r="AR336" i="6"/>
  <c r="AO336" i="6"/>
  <c r="AL336" i="6"/>
  <c r="AI336" i="6"/>
  <c r="AF336" i="6"/>
  <c r="AC336" i="6"/>
  <c r="Z336" i="6"/>
  <c r="W336" i="6"/>
  <c r="T336" i="6"/>
  <c r="Q336" i="6"/>
  <c r="N336" i="6"/>
  <c r="K336" i="6"/>
  <c r="H336" i="6"/>
  <c r="BD335" i="6"/>
  <c r="BA335" i="6"/>
  <c r="AX335" i="6"/>
  <c r="AU335" i="6"/>
  <c r="AR335" i="6"/>
  <c r="AO335" i="6"/>
  <c r="AL335" i="6"/>
  <c r="AI335" i="6"/>
  <c r="AF335" i="6"/>
  <c r="AC335" i="6"/>
  <c r="Z335" i="6"/>
  <c r="W335" i="6"/>
  <c r="T335" i="6"/>
  <c r="Q335" i="6"/>
  <c r="N335" i="6"/>
  <c r="K335" i="6"/>
  <c r="H335" i="6"/>
  <c r="BD334" i="6"/>
  <c r="BA334" i="6"/>
  <c r="AX334" i="6"/>
  <c r="AU334" i="6"/>
  <c r="AR334" i="6"/>
  <c r="AO334" i="6"/>
  <c r="AL334" i="6"/>
  <c r="AI334" i="6"/>
  <c r="AF334" i="6"/>
  <c r="AC334" i="6"/>
  <c r="Z334" i="6"/>
  <c r="W334" i="6"/>
  <c r="T334" i="6"/>
  <c r="Q334" i="6"/>
  <c r="N334" i="6"/>
  <c r="K334" i="6"/>
  <c r="H334" i="6"/>
  <c r="BD333" i="6"/>
  <c r="BA333" i="6"/>
  <c r="AX333" i="6"/>
  <c r="AU333" i="6"/>
  <c r="AR333" i="6"/>
  <c r="AO333" i="6"/>
  <c r="AL333" i="6"/>
  <c r="AI333" i="6"/>
  <c r="AF333" i="6"/>
  <c r="AC333" i="6"/>
  <c r="Z333" i="6"/>
  <c r="W333" i="6"/>
  <c r="T333" i="6"/>
  <c r="Q333" i="6"/>
  <c r="N333" i="6"/>
  <c r="K333" i="6"/>
  <c r="H333" i="6"/>
  <c r="BD332" i="6"/>
  <c r="BA332" i="6"/>
  <c r="AX332" i="6"/>
  <c r="AU332" i="6"/>
  <c r="AR332" i="6"/>
  <c r="AO332" i="6"/>
  <c r="AL332" i="6"/>
  <c r="AI332" i="6"/>
  <c r="AF332" i="6"/>
  <c r="AC332" i="6"/>
  <c r="Z332" i="6"/>
  <c r="W332" i="6"/>
  <c r="T332" i="6"/>
  <c r="Q332" i="6"/>
  <c r="N332" i="6"/>
  <c r="K332" i="6"/>
  <c r="H332" i="6"/>
  <c r="BD331" i="6"/>
  <c r="BA331" i="6"/>
  <c r="AX331" i="6"/>
  <c r="AU331" i="6"/>
  <c r="AR331" i="6"/>
  <c r="AO331" i="6"/>
  <c r="AL331" i="6"/>
  <c r="AI331" i="6"/>
  <c r="AF331" i="6"/>
  <c r="AC331" i="6"/>
  <c r="Z331" i="6"/>
  <c r="W331" i="6"/>
  <c r="T331" i="6"/>
  <c r="Q331" i="6"/>
  <c r="N331" i="6"/>
  <c r="K331" i="6"/>
  <c r="H331" i="6"/>
  <c r="BC330" i="6"/>
  <c r="BB330" i="6"/>
  <c r="AZ330" i="6"/>
  <c r="AY330" i="6"/>
  <c r="AW330" i="6"/>
  <c r="AV330" i="6"/>
  <c r="AT330" i="6"/>
  <c r="AS330" i="6"/>
  <c r="AQ330" i="6"/>
  <c r="AP330" i="6"/>
  <c r="AN330" i="6"/>
  <c r="AM330" i="6"/>
  <c r="AK330" i="6"/>
  <c r="AJ330" i="6"/>
  <c r="AH330" i="6"/>
  <c r="AG330" i="6"/>
  <c r="AE330" i="6"/>
  <c r="AD330" i="6"/>
  <c r="AB330" i="6"/>
  <c r="AA330" i="6"/>
  <c r="Y330" i="6"/>
  <c r="X330" i="6"/>
  <c r="V330" i="6"/>
  <c r="U330" i="6"/>
  <c r="S330" i="6"/>
  <c r="R330" i="6"/>
  <c r="P330" i="6"/>
  <c r="O330" i="6"/>
  <c r="M330" i="6"/>
  <c r="L330" i="6"/>
  <c r="J330" i="6"/>
  <c r="I330" i="6"/>
  <c r="G330" i="6"/>
  <c r="F330" i="6"/>
  <c r="BD329" i="6"/>
  <c r="BA329" i="6"/>
  <c r="AX329" i="6"/>
  <c r="AU329" i="6"/>
  <c r="AR329" i="6"/>
  <c r="AO329" i="6"/>
  <c r="AL329" i="6"/>
  <c r="AI329" i="6"/>
  <c r="AF329" i="6"/>
  <c r="AC329" i="6"/>
  <c r="Z329" i="6"/>
  <c r="W329" i="6"/>
  <c r="T329" i="6"/>
  <c r="Q329" i="6"/>
  <c r="N329" i="6"/>
  <c r="K329" i="6"/>
  <c r="H329" i="6"/>
  <c r="BD328" i="6"/>
  <c r="BA328" i="6"/>
  <c r="AX328" i="6"/>
  <c r="AU328" i="6"/>
  <c r="AR328" i="6"/>
  <c r="AO328" i="6"/>
  <c r="AL328" i="6"/>
  <c r="AI328" i="6"/>
  <c r="AF328" i="6"/>
  <c r="AC328" i="6"/>
  <c r="Z328" i="6"/>
  <c r="W328" i="6"/>
  <c r="T328" i="6"/>
  <c r="Q328" i="6"/>
  <c r="N328" i="6"/>
  <c r="K328" i="6"/>
  <c r="H328" i="6"/>
  <c r="BD327" i="6"/>
  <c r="BA327" i="6"/>
  <c r="AX327" i="6"/>
  <c r="AU327" i="6"/>
  <c r="AR327" i="6"/>
  <c r="AO327" i="6"/>
  <c r="AL327" i="6"/>
  <c r="AI327" i="6"/>
  <c r="AF327" i="6"/>
  <c r="AC327" i="6"/>
  <c r="Z327" i="6"/>
  <c r="W327" i="6"/>
  <c r="T327" i="6"/>
  <c r="Q327" i="6"/>
  <c r="N327" i="6"/>
  <c r="K327" i="6"/>
  <c r="H327" i="6"/>
  <c r="BC326" i="6"/>
  <c r="BB326" i="6"/>
  <c r="AZ326" i="6"/>
  <c r="AY326" i="6"/>
  <c r="AW326" i="6"/>
  <c r="AV326" i="6"/>
  <c r="AT326" i="6"/>
  <c r="AS326" i="6"/>
  <c r="AQ326" i="6"/>
  <c r="AP326" i="6"/>
  <c r="AN326" i="6"/>
  <c r="AM326" i="6"/>
  <c r="AK326" i="6"/>
  <c r="AJ326" i="6"/>
  <c r="AH326" i="6"/>
  <c r="AG326" i="6"/>
  <c r="AE326" i="6"/>
  <c r="AD326" i="6"/>
  <c r="AB326" i="6"/>
  <c r="AA326" i="6"/>
  <c r="Y326" i="6"/>
  <c r="X326" i="6"/>
  <c r="V326" i="6"/>
  <c r="U326" i="6"/>
  <c r="S326" i="6"/>
  <c r="R326" i="6"/>
  <c r="P326" i="6"/>
  <c r="O326" i="6"/>
  <c r="M326" i="6"/>
  <c r="L326" i="6"/>
  <c r="J326" i="6"/>
  <c r="I326" i="6"/>
  <c r="G326" i="6"/>
  <c r="F326" i="6"/>
  <c r="BD325" i="6"/>
  <c r="BA325" i="6"/>
  <c r="AX325" i="6"/>
  <c r="AU325" i="6"/>
  <c r="AR325" i="6"/>
  <c r="AO325" i="6"/>
  <c r="AL325" i="6"/>
  <c r="AI325" i="6"/>
  <c r="AF325" i="6"/>
  <c r="AC325" i="6"/>
  <c r="Z325" i="6"/>
  <c r="W325" i="6"/>
  <c r="T325" i="6"/>
  <c r="Q325" i="6"/>
  <c r="N325" i="6"/>
  <c r="K325" i="6"/>
  <c r="H325" i="6"/>
  <c r="BD324" i="6"/>
  <c r="BA324" i="6"/>
  <c r="AX324" i="6"/>
  <c r="AU324" i="6"/>
  <c r="AR324" i="6"/>
  <c r="AO324" i="6"/>
  <c r="AL324" i="6"/>
  <c r="AI324" i="6"/>
  <c r="AF324" i="6"/>
  <c r="AC324" i="6"/>
  <c r="Z324" i="6"/>
  <c r="W324" i="6"/>
  <c r="T324" i="6"/>
  <c r="Q324" i="6"/>
  <c r="N324" i="6"/>
  <c r="K324" i="6"/>
  <c r="H324" i="6"/>
  <c r="BD323" i="6"/>
  <c r="BA323" i="6"/>
  <c r="AX323" i="6"/>
  <c r="AU323" i="6"/>
  <c r="AR323" i="6"/>
  <c r="AO323" i="6"/>
  <c r="AL323" i="6"/>
  <c r="AI323" i="6"/>
  <c r="AF323" i="6"/>
  <c r="AC323" i="6"/>
  <c r="Z323" i="6"/>
  <c r="W323" i="6"/>
  <c r="T323" i="6"/>
  <c r="Q323" i="6"/>
  <c r="N323" i="6"/>
  <c r="K323" i="6"/>
  <c r="H323" i="6"/>
  <c r="BD322" i="6"/>
  <c r="BA322" i="6"/>
  <c r="AX322" i="6"/>
  <c r="AU322" i="6"/>
  <c r="AR322" i="6"/>
  <c r="AO322" i="6"/>
  <c r="AL322" i="6"/>
  <c r="AI322" i="6"/>
  <c r="AF322" i="6"/>
  <c r="AC322" i="6"/>
  <c r="Z322" i="6"/>
  <c r="W322" i="6"/>
  <c r="T322" i="6"/>
  <c r="Q322" i="6"/>
  <c r="N322" i="6"/>
  <c r="K322" i="6"/>
  <c r="H322" i="6"/>
  <c r="BD321" i="6"/>
  <c r="BA321" i="6"/>
  <c r="AX321" i="6"/>
  <c r="AU321" i="6"/>
  <c r="AR321" i="6"/>
  <c r="AO321" i="6"/>
  <c r="AL321" i="6"/>
  <c r="AI321" i="6"/>
  <c r="AF321" i="6"/>
  <c r="AC321" i="6"/>
  <c r="Z321" i="6"/>
  <c r="W321" i="6"/>
  <c r="T321" i="6"/>
  <c r="Q321" i="6"/>
  <c r="N321" i="6"/>
  <c r="K321" i="6"/>
  <c r="H321" i="6"/>
  <c r="BD320" i="6"/>
  <c r="BA320" i="6"/>
  <c r="AX320" i="6"/>
  <c r="AU320" i="6"/>
  <c r="AR320" i="6"/>
  <c r="AO320" i="6"/>
  <c r="AL320" i="6"/>
  <c r="AI320" i="6"/>
  <c r="AF320" i="6"/>
  <c r="AC320" i="6"/>
  <c r="Z320" i="6"/>
  <c r="W320" i="6"/>
  <c r="T320" i="6"/>
  <c r="Q320" i="6"/>
  <c r="N320" i="6"/>
  <c r="K320" i="6"/>
  <c r="H320" i="6"/>
  <c r="BD319" i="6"/>
  <c r="BA319" i="6"/>
  <c r="AX319" i="6"/>
  <c r="AU319" i="6"/>
  <c r="AR319" i="6"/>
  <c r="AO319" i="6"/>
  <c r="AL319" i="6"/>
  <c r="AI319" i="6"/>
  <c r="AF319" i="6"/>
  <c r="AC319" i="6"/>
  <c r="Z319" i="6"/>
  <c r="W319" i="6"/>
  <c r="T319" i="6"/>
  <c r="Q319" i="6"/>
  <c r="N319" i="6"/>
  <c r="K319" i="6"/>
  <c r="H319" i="6"/>
  <c r="BD318" i="6"/>
  <c r="BA318" i="6"/>
  <c r="AX318" i="6"/>
  <c r="AU318" i="6"/>
  <c r="AR318" i="6"/>
  <c r="AO318" i="6"/>
  <c r="AL318" i="6"/>
  <c r="AI318" i="6"/>
  <c r="AF318" i="6"/>
  <c r="AC318" i="6"/>
  <c r="Z318" i="6"/>
  <c r="W318" i="6"/>
  <c r="T318" i="6"/>
  <c r="Q318" i="6"/>
  <c r="N318" i="6"/>
  <c r="K318" i="6"/>
  <c r="H318" i="6"/>
  <c r="BD317" i="6"/>
  <c r="BA317" i="6"/>
  <c r="AX317" i="6"/>
  <c r="AU317" i="6"/>
  <c r="AR317" i="6"/>
  <c r="AO317" i="6"/>
  <c r="AL317" i="6"/>
  <c r="AI317" i="6"/>
  <c r="AF317" i="6"/>
  <c r="AC317" i="6"/>
  <c r="Z317" i="6"/>
  <c r="W317" i="6"/>
  <c r="T317" i="6"/>
  <c r="Q317" i="6"/>
  <c r="N317" i="6"/>
  <c r="K317" i="6"/>
  <c r="H317" i="6"/>
  <c r="BD316" i="6"/>
  <c r="BA316" i="6"/>
  <c r="AX316" i="6"/>
  <c r="AU316" i="6"/>
  <c r="AR316" i="6"/>
  <c r="AO316" i="6"/>
  <c r="AL316" i="6"/>
  <c r="AI316" i="6"/>
  <c r="AF316" i="6"/>
  <c r="AC316" i="6"/>
  <c r="Z316" i="6"/>
  <c r="W316" i="6"/>
  <c r="T316" i="6"/>
  <c r="Q316" i="6"/>
  <c r="N316" i="6"/>
  <c r="K316" i="6"/>
  <c r="H316" i="6"/>
  <c r="BD315" i="6"/>
  <c r="BA315" i="6"/>
  <c r="AX315" i="6"/>
  <c r="AU315" i="6"/>
  <c r="AR315" i="6"/>
  <c r="AO315" i="6"/>
  <c r="AL315" i="6"/>
  <c r="AI315" i="6"/>
  <c r="AF315" i="6"/>
  <c r="AC315" i="6"/>
  <c r="Z315" i="6"/>
  <c r="W315" i="6"/>
  <c r="T315" i="6"/>
  <c r="Q315" i="6"/>
  <c r="N315" i="6"/>
  <c r="K315" i="6"/>
  <c r="H315" i="6"/>
  <c r="BD314" i="6"/>
  <c r="BA314" i="6"/>
  <c r="AX314" i="6"/>
  <c r="AU314" i="6"/>
  <c r="AR314" i="6"/>
  <c r="AO314" i="6"/>
  <c r="AL314" i="6"/>
  <c r="AI314" i="6"/>
  <c r="AF314" i="6"/>
  <c r="AC314" i="6"/>
  <c r="Z314" i="6"/>
  <c r="W314" i="6"/>
  <c r="T314" i="6"/>
  <c r="Q314" i="6"/>
  <c r="N314" i="6"/>
  <c r="K314" i="6"/>
  <c r="H314" i="6"/>
  <c r="BD313" i="6"/>
  <c r="BA313" i="6"/>
  <c r="AX313" i="6"/>
  <c r="AU313" i="6"/>
  <c r="AR313" i="6"/>
  <c r="AO313" i="6"/>
  <c r="AL313" i="6"/>
  <c r="AI313" i="6"/>
  <c r="AF313" i="6"/>
  <c r="AC313" i="6"/>
  <c r="Z313" i="6"/>
  <c r="W313" i="6"/>
  <c r="T313" i="6"/>
  <c r="Q313" i="6"/>
  <c r="N313" i="6"/>
  <c r="K313" i="6"/>
  <c r="H313" i="6"/>
  <c r="BD312" i="6"/>
  <c r="BA312" i="6"/>
  <c r="AX312" i="6"/>
  <c r="AU312" i="6"/>
  <c r="AR312" i="6"/>
  <c r="AO312" i="6"/>
  <c r="AL312" i="6"/>
  <c r="AI312" i="6"/>
  <c r="AF312" i="6"/>
  <c r="AC312" i="6"/>
  <c r="Z312" i="6"/>
  <c r="W312" i="6"/>
  <c r="T312" i="6"/>
  <c r="Q312" i="6"/>
  <c r="N312" i="6"/>
  <c r="K312" i="6"/>
  <c r="H312" i="6"/>
  <c r="BD311" i="6"/>
  <c r="BA311" i="6"/>
  <c r="AX311" i="6"/>
  <c r="AU311" i="6"/>
  <c r="AR311" i="6"/>
  <c r="AO311" i="6"/>
  <c r="AL311" i="6"/>
  <c r="AI311" i="6"/>
  <c r="AF311" i="6"/>
  <c r="AC311" i="6"/>
  <c r="Z311" i="6"/>
  <c r="W311" i="6"/>
  <c r="T311" i="6"/>
  <c r="Q311" i="6"/>
  <c r="N311" i="6"/>
  <c r="K311" i="6"/>
  <c r="H311" i="6"/>
  <c r="BD310" i="6"/>
  <c r="BA310" i="6"/>
  <c r="AX310" i="6"/>
  <c r="AU310" i="6"/>
  <c r="AR310" i="6"/>
  <c r="AO310" i="6"/>
  <c r="AL310" i="6"/>
  <c r="AI310" i="6"/>
  <c r="AF310" i="6"/>
  <c r="AC310" i="6"/>
  <c r="Z310" i="6"/>
  <c r="W310" i="6"/>
  <c r="T310" i="6"/>
  <c r="Q310" i="6"/>
  <c r="N310" i="6"/>
  <c r="K310" i="6"/>
  <c r="H310" i="6"/>
  <c r="BD309" i="6"/>
  <c r="BA309" i="6"/>
  <c r="AX309" i="6"/>
  <c r="AU309" i="6"/>
  <c r="AR309" i="6"/>
  <c r="AO309" i="6"/>
  <c r="AL309" i="6"/>
  <c r="AI309" i="6"/>
  <c r="AF309" i="6"/>
  <c r="AC309" i="6"/>
  <c r="Z309" i="6"/>
  <c r="W309" i="6"/>
  <c r="T309" i="6"/>
  <c r="Q309" i="6"/>
  <c r="N309" i="6"/>
  <c r="K309" i="6"/>
  <c r="H309" i="6"/>
  <c r="BC308" i="6"/>
  <c r="BB308" i="6"/>
  <c r="AZ308" i="6"/>
  <c r="AY308" i="6"/>
  <c r="AW308" i="6"/>
  <c r="AV308" i="6"/>
  <c r="AT308" i="6"/>
  <c r="AS308" i="6"/>
  <c r="AQ308" i="6"/>
  <c r="AP308" i="6"/>
  <c r="AN308" i="6"/>
  <c r="AM308" i="6"/>
  <c r="AK308" i="6"/>
  <c r="AJ308" i="6"/>
  <c r="AH308" i="6"/>
  <c r="AG308" i="6"/>
  <c r="AE308" i="6"/>
  <c r="AD308" i="6"/>
  <c r="AB308" i="6"/>
  <c r="AA308" i="6"/>
  <c r="Y308" i="6"/>
  <c r="X308" i="6"/>
  <c r="V308" i="6"/>
  <c r="U308" i="6"/>
  <c r="S308" i="6"/>
  <c r="R308" i="6"/>
  <c r="P308" i="6"/>
  <c r="O308" i="6"/>
  <c r="M308" i="6"/>
  <c r="L308" i="6"/>
  <c r="J308" i="6"/>
  <c r="I308" i="6"/>
  <c r="G308" i="6"/>
  <c r="F308" i="6"/>
  <c r="BD307" i="6"/>
  <c r="BA307" i="6"/>
  <c r="AX307" i="6"/>
  <c r="AU307" i="6"/>
  <c r="AR307" i="6"/>
  <c r="AO307" i="6"/>
  <c r="AL307" i="6"/>
  <c r="AI307" i="6"/>
  <c r="AF307" i="6"/>
  <c r="AC307" i="6"/>
  <c r="Z307" i="6"/>
  <c r="W307" i="6"/>
  <c r="T307" i="6"/>
  <c r="Q307" i="6"/>
  <c r="N307" i="6"/>
  <c r="K307" i="6"/>
  <c r="H307" i="6"/>
  <c r="BD306" i="6"/>
  <c r="BA306" i="6"/>
  <c r="AX306" i="6"/>
  <c r="AU306" i="6"/>
  <c r="AR306" i="6"/>
  <c r="AO306" i="6"/>
  <c r="AL306" i="6"/>
  <c r="AI306" i="6"/>
  <c r="AF306" i="6"/>
  <c r="AC306" i="6"/>
  <c r="Z306" i="6"/>
  <c r="W306" i="6"/>
  <c r="T306" i="6"/>
  <c r="Q306" i="6"/>
  <c r="N306" i="6"/>
  <c r="K306" i="6"/>
  <c r="H306" i="6"/>
  <c r="BD305" i="6"/>
  <c r="BA305" i="6"/>
  <c r="AX305" i="6"/>
  <c r="AU305" i="6"/>
  <c r="AR305" i="6"/>
  <c r="AO305" i="6"/>
  <c r="AL305" i="6"/>
  <c r="AI305" i="6"/>
  <c r="AF305" i="6"/>
  <c r="AC305" i="6"/>
  <c r="Z305" i="6"/>
  <c r="W305" i="6"/>
  <c r="T305" i="6"/>
  <c r="Q305" i="6"/>
  <c r="N305" i="6"/>
  <c r="K305" i="6"/>
  <c r="H305" i="6"/>
  <c r="BD304" i="6"/>
  <c r="BA304" i="6"/>
  <c r="AX304" i="6"/>
  <c r="AU304" i="6"/>
  <c r="AR304" i="6"/>
  <c r="AO304" i="6"/>
  <c r="AL304" i="6"/>
  <c r="AI304" i="6"/>
  <c r="AF304" i="6"/>
  <c r="AC304" i="6"/>
  <c r="Z304" i="6"/>
  <c r="W304" i="6"/>
  <c r="T304" i="6"/>
  <c r="Q304" i="6"/>
  <c r="N304" i="6"/>
  <c r="K304" i="6"/>
  <c r="H304" i="6"/>
  <c r="BD303" i="6"/>
  <c r="BA303" i="6"/>
  <c r="AX303" i="6"/>
  <c r="AU303" i="6"/>
  <c r="AR303" i="6"/>
  <c r="AO303" i="6"/>
  <c r="AL303" i="6"/>
  <c r="AI303" i="6"/>
  <c r="AF303" i="6"/>
  <c r="AC303" i="6"/>
  <c r="Z303" i="6"/>
  <c r="W303" i="6"/>
  <c r="T303" i="6"/>
  <c r="Q303" i="6"/>
  <c r="N303" i="6"/>
  <c r="K303" i="6"/>
  <c r="H303" i="6"/>
  <c r="BD302" i="6"/>
  <c r="BA302" i="6"/>
  <c r="AX302" i="6"/>
  <c r="AU302" i="6"/>
  <c r="AR302" i="6"/>
  <c r="AO302" i="6"/>
  <c r="AL302" i="6"/>
  <c r="AI302" i="6"/>
  <c r="AF302" i="6"/>
  <c r="AC302" i="6"/>
  <c r="Z302" i="6"/>
  <c r="W302" i="6"/>
  <c r="T302" i="6"/>
  <c r="Q302" i="6"/>
  <c r="N302" i="6"/>
  <c r="K302" i="6"/>
  <c r="H302" i="6"/>
  <c r="BD301" i="6"/>
  <c r="BA301" i="6"/>
  <c r="AX301" i="6"/>
  <c r="AU301" i="6"/>
  <c r="AR301" i="6"/>
  <c r="AO301" i="6"/>
  <c r="AL301" i="6"/>
  <c r="AI301" i="6"/>
  <c r="AF301" i="6"/>
  <c r="AC301" i="6"/>
  <c r="Z301" i="6"/>
  <c r="W301" i="6"/>
  <c r="T301" i="6"/>
  <c r="Q301" i="6"/>
  <c r="N301" i="6"/>
  <c r="K301" i="6"/>
  <c r="H301" i="6"/>
  <c r="BD300" i="6"/>
  <c r="BA300" i="6"/>
  <c r="AX300" i="6"/>
  <c r="AU300" i="6"/>
  <c r="AR300" i="6"/>
  <c r="AO300" i="6"/>
  <c r="AL300" i="6"/>
  <c r="AI300" i="6"/>
  <c r="AF300" i="6"/>
  <c r="AC300" i="6"/>
  <c r="Z300" i="6"/>
  <c r="W300" i="6"/>
  <c r="T300" i="6"/>
  <c r="Q300" i="6"/>
  <c r="N300" i="6"/>
  <c r="K300" i="6"/>
  <c r="H300" i="6"/>
  <c r="BD299" i="6"/>
  <c r="BA299" i="6"/>
  <c r="AX299" i="6"/>
  <c r="AU299" i="6"/>
  <c r="AR299" i="6"/>
  <c r="AO299" i="6"/>
  <c r="AL299" i="6"/>
  <c r="AI299" i="6"/>
  <c r="AF299" i="6"/>
  <c r="AC299" i="6"/>
  <c r="Z299" i="6"/>
  <c r="W299" i="6"/>
  <c r="T299" i="6"/>
  <c r="Q299" i="6"/>
  <c r="N299" i="6"/>
  <c r="K299" i="6"/>
  <c r="H299" i="6"/>
  <c r="BD298" i="6"/>
  <c r="BA298" i="6"/>
  <c r="AX298" i="6"/>
  <c r="AU298" i="6"/>
  <c r="AR298" i="6"/>
  <c r="AO298" i="6"/>
  <c r="AL298" i="6"/>
  <c r="AI298" i="6"/>
  <c r="AF298" i="6"/>
  <c r="AC298" i="6"/>
  <c r="Z298" i="6"/>
  <c r="W298" i="6"/>
  <c r="T298" i="6"/>
  <c r="Q298" i="6"/>
  <c r="N298" i="6"/>
  <c r="K298" i="6"/>
  <c r="H298" i="6"/>
  <c r="BD297" i="6"/>
  <c r="BA297" i="6"/>
  <c r="AX297" i="6"/>
  <c r="AU297" i="6"/>
  <c r="AR297" i="6"/>
  <c r="AO297" i="6"/>
  <c r="AL297" i="6"/>
  <c r="AI297" i="6"/>
  <c r="AF297" i="6"/>
  <c r="AC297" i="6"/>
  <c r="Z297" i="6"/>
  <c r="W297" i="6"/>
  <c r="T297" i="6"/>
  <c r="Q297" i="6"/>
  <c r="N297" i="6"/>
  <c r="K297" i="6"/>
  <c r="H297" i="6"/>
  <c r="BD296" i="6"/>
  <c r="BA296" i="6"/>
  <c r="AX296" i="6"/>
  <c r="AU296" i="6"/>
  <c r="AR296" i="6"/>
  <c r="AO296" i="6"/>
  <c r="AL296" i="6"/>
  <c r="AI296" i="6"/>
  <c r="AF296" i="6"/>
  <c r="AC296" i="6"/>
  <c r="Z296" i="6"/>
  <c r="W296" i="6"/>
  <c r="T296" i="6"/>
  <c r="Q296" i="6"/>
  <c r="N296" i="6"/>
  <c r="K296" i="6"/>
  <c r="H296" i="6"/>
  <c r="BD295" i="6"/>
  <c r="BA295" i="6"/>
  <c r="AX295" i="6"/>
  <c r="AU295" i="6"/>
  <c r="AR295" i="6"/>
  <c r="AO295" i="6"/>
  <c r="AL295" i="6"/>
  <c r="AI295" i="6"/>
  <c r="AF295" i="6"/>
  <c r="AC295" i="6"/>
  <c r="Z295" i="6"/>
  <c r="W295" i="6"/>
  <c r="T295" i="6"/>
  <c r="Q295" i="6"/>
  <c r="N295" i="6"/>
  <c r="K295" i="6"/>
  <c r="H295" i="6"/>
  <c r="BD294" i="6"/>
  <c r="BA294" i="6"/>
  <c r="AX294" i="6"/>
  <c r="AU294" i="6"/>
  <c r="AR294" i="6"/>
  <c r="AO294" i="6"/>
  <c r="AL294" i="6"/>
  <c r="AI294" i="6"/>
  <c r="AF294" i="6"/>
  <c r="AC294" i="6"/>
  <c r="Z294" i="6"/>
  <c r="W294" i="6"/>
  <c r="T294" i="6"/>
  <c r="Q294" i="6"/>
  <c r="N294" i="6"/>
  <c r="K294" i="6"/>
  <c r="H294" i="6"/>
  <c r="BD293" i="6"/>
  <c r="BA293" i="6"/>
  <c r="AX293" i="6"/>
  <c r="AU293" i="6"/>
  <c r="AR293" i="6"/>
  <c r="AO293" i="6"/>
  <c r="AL293" i="6"/>
  <c r="AI293" i="6"/>
  <c r="AF293" i="6"/>
  <c r="AC293" i="6"/>
  <c r="Z293" i="6"/>
  <c r="W293" i="6"/>
  <c r="T293" i="6"/>
  <c r="Q293" i="6"/>
  <c r="N293" i="6"/>
  <c r="K293" i="6"/>
  <c r="H293" i="6"/>
  <c r="BD292" i="6"/>
  <c r="BA292" i="6"/>
  <c r="AX292" i="6"/>
  <c r="AU292" i="6"/>
  <c r="AR292" i="6"/>
  <c r="AO292" i="6"/>
  <c r="AL292" i="6"/>
  <c r="AI292" i="6"/>
  <c r="AF292" i="6"/>
  <c r="AC292" i="6"/>
  <c r="Z292" i="6"/>
  <c r="W292" i="6"/>
  <c r="T292" i="6"/>
  <c r="Q292" i="6"/>
  <c r="N292" i="6"/>
  <c r="K292" i="6"/>
  <c r="H292" i="6"/>
  <c r="BD291" i="6"/>
  <c r="BA291" i="6"/>
  <c r="AX291" i="6"/>
  <c r="AU291" i="6"/>
  <c r="AR291" i="6"/>
  <c r="AO291" i="6"/>
  <c r="AL291" i="6"/>
  <c r="AI291" i="6"/>
  <c r="AF291" i="6"/>
  <c r="AC291" i="6"/>
  <c r="Z291" i="6"/>
  <c r="W291" i="6"/>
  <c r="T291" i="6"/>
  <c r="Q291" i="6"/>
  <c r="N291" i="6"/>
  <c r="K291" i="6"/>
  <c r="H291" i="6"/>
  <c r="BD290" i="6"/>
  <c r="BA290" i="6"/>
  <c r="AX290" i="6"/>
  <c r="AU290" i="6"/>
  <c r="AR290" i="6"/>
  <c r="AO290" i="6"/>
  <c r="AL290" i="6"/>
  <c r="AI290" i="6"/>
  <c r="AF290" i="6"/>
  <c r="AC290" i="6"/>
  <c r="Z290" i="6"/>
  <c r="W290" i="6"/>
  <c r="T290" i="6"/>
  <c r="Q290" i="6"/>
  <c r="N290" i="6"/>
  <c r="K290" i="6"/>
  <c r="H290" i="6"/>
  <c r="BD289" i="6"/>
  <c r="BA289" i="6"/>
  <c r="AX289" i="6"/>
  <c r="AU289" i="6"/>
  <c r="AR289" i="6"/>
  <c r="AO289" i="6"/>
  <c r="AL289" i="6"/>
  <c r="AI289" i="6"/>
  <c r="AF289" i="6"/>
  <c r="AC289" i="6"/>
  <c r="Z289" i="6"/>
  <c r="W289" i="6"/>
  <c r="T289" i="6"/>
  <c r="Q289" i="6"/>
  <c r="N289" i="6"/>
  <c r="K289" i="6"/>
  <c r="H289" i="6"/>
  <c r="BD288" i="6"/>
  <c r="BA288" i="6"/>
  <c r="AX288" i="6"/>
  <c r="AU288" i="6"/>
  <c r="AR288" i="6"/>
  <c r="AO288" i="6"/>
  <c r="AL288" i="6"/>
  <c r="AI288" i="6"/>
  <c r="AF288" i="6"/>
  <c r="AC288" i="6"/>
  <c r="Z288" i="6"/>
  <c r="W288" i="6"/>
  <c r="T288" i="6"/>
  <c r="Q288" i="6"/>
  <c r="N288" i="6"/>
  <c r="K288" i="6"/>
  <c r="H288" i="6"/>
  <c r="BD287" i="6"/>
  <c r="BA287" i="6"/>
  <c r="AX287" i="6"/>
  <c r="AU287" i="6"/>
  <c r="AR287" i="6"/>
  <c r="AO287" i="6"/>
  <c r="AL287" i="6"/>
  <c r="AI287" i="6"/>
  <c r="AF287" i="6"/>
  <c r="AC287" i="6"/>
  <c r="Z287" i="6"/>
  <c r="W287" i="6"/>
  <c r="T287" i="6"/>
  <c r="Q287" i="6"/>
  <c r="N287" i="6"/>
  <c r="K287" i="6"/>
  <c r="H287" i="6"/>
  <c r="BD286" i="6"/>
  <c r="BA286" i="6"/>
  <c r="AX286" i="6"/>
  <c r="AU286" i="6"/>
  <c r="AR286" i="6"/>
  <c r="AO286" i="6"/>
  <c r="AL286" i="6"/>
  <c r="AI286" i="6"/>
  <c r="AF286" i="6"/>
  <c r="AC286" i="6"/>
  <c r="Z286" i="6"/>
  <c r="W286" i="6"/>
  <c r="T286" i="6"/>
  <c r="Q286" i="6"/>
  <c r="N286" i="6"/>
  <c r="K286" i="6"/>
  <c r="H286" i="6"/>
  <c r="BD285" i="6"/>
  <c r="BA285" i="6"/>
  <c r="AX285" i="6"/>
  <c r="AU285" i="6"/>
  <c r="AR285" i="6"/>
  <c r="AO285" i="6"/>
  <c r="AL285" i="6"/>
  <c r="AI285" i="6"/>
  <c r="AF285" i="6"/>
  <c r="AC285" i="6"/>
  <c r="Z285" i="6"/>
  <c r="W285" i="6"/>
  <c r="T285" i="6"/>
  <c r="Q285" i="6"/>
  <c r="N285" i="6"/>
  <c r="K285" i="6"/>
  <c r="H285" i="6"/>
  <c r="BD284" i="6"/>
  <c r="BA284" i="6"/>
  <c r="AX284" i="6"/>
  <c r="AU284" i="6"/>
  <c r="AR284" i="6"/>
  <c r="AO284" i="6"/>
  <c r="AL284" i="6"/>
  <c r="AI284" i="6"/>
  <c r="AF284" i="6"/>
  <c r="AC284" i="6"/>
  <c r="Z284" i="6"/>
  <c r="W284" i="6"/>
  <c r="T284" i="6"/>
  <c r="Q284" i="6"/>
  <c r="N284" i="6"/>
  <c r="K284" i="6"/>
  <c r="H284" i="6"/>
  <c r="BD283" i="6"/>
  <c r="BA283" i="6"/>
  <c r="AX283" i="6"/>
  <c r="AU283" i="6"/>
  <c r="AR283" i="6"/>
  <c r="AO283" i="6"/>
  <c r="AL283" i="6"/>
  <c r="AI283" i="6"/>
  <c r="AF283" i="6"/>
  <c r="AC283" i="6"/>
  <c r="Z283" i="6"/>
  <c r="W283" i="6"/>
  <c r="T283" i="6"/>
  <c r="Q283" i="6"/>
  <c r="N283" i="6"/>
  <c r="K283" i="6"/>
  <c r="H283" i="6"/>
  <c r="BD282" i="6"/>
  <c r="BA282" i="6"/>
  <c r="AX282" i="6"/>
  <c r="AU282" i="6"/>
  <c r="AR282" i="6"/>
  <c r="AO282" i="6"/>
  <c r="AL282" i="6"/>
  <c r="AI282" i="6"/>
  <c r="AF282" i="6"/>
  <c r="AC282" i="6"/>
  <c r="Z282" i="6"/>
  <c r="W282" i="6"/>
  <c r="T282" i="6"/>
  <c r="Q282" i="6"/>
  <c r="N282" i="6"/>
  <c r="K282" i="6"/>
  <c r="H282" i="6"/>
  <c r="BD281" i="6"/>
  <c r="BA281" i="6"/>
  <c r="AX281" i="6"/>
  <c r="AU281" i="6"/>
  <c r="AR281" i="6"/>
  <c r="AO281" i="6"/>
  <c r="AL281" i="6"/>
  <c r="AI281" i="6"/>
  <c r="AF281" i="6"/>
  <c r="AC281" i="6"/>
  <c r="Z281" i="6"/>
  <c r="W281" i="6"/>
  <c r="T281" i="6"/>
  <c r="Q281" i="6"/>
  <c r="N281" i="6"/>
  <c r="K281" i="6"/>
  <c r="H281" i="6"/>
  <c r="BD280" i="6"/>
  <c r="BA280" i="6"/>
  <c r="AX280" i="6"/>
  <c r="AU280" i="6"/>
  <c r="AR280" i="6"/>
  <c r="AO280" i="6"/>
  <c r="AL280" i="6"/>
  <c r="AI280" i="6"/>
  <c r="AF280" i="6"/>
  <c r="AC280" i="6"/>
  <c r="Z280" i="6"/>
  <c r="W280" i="6"/>
  <c r="T280" i="6"/>
  <c r="Q280" i="6"/>
  <c r="N280" i="6"/>
  <c r="K280" i="6"/>
  <c r="H280" i="6"/>
  <c r="BD279" i="6"/>
  <c r="BA279" i="6"/>
  <c r="AX279" i="6"/>
  <c r="AU279" i="6"/>
  <c r="AR279" i="6"/>
  <c r="AO279" i="6"/>
  <c r="AL279" i="6"/>
  <c r="AI279" i="6"/>
  <c r="AF279" i="6"/>
  <c r="AC279" i="6"/>
  <c r="Z279" i="6"/>
  <c r="W279" i="6"/>
  <c r="T279" i="6"/>
  <c r="Q279" i="6"/>
  <c r="N279" i="6"/>
  <c r="K279" i="6"/>
  <c r="H279" i="6"/>
  <c r="BD278" i="6"/>
  <c r="BA278" i="6"/>
  <c r="AX278" i="6"/>
  <c r="AU278" i="6"/>
  <c r="AR278" i="6"/>
  <c r="AO278" i="6"/>
  <c r="AL278" i="6"/>
  <c r="AI278" i="6"/>
  <c r="AF278" i="6"/>
  <c r="AC278" i="6"/>
  <c r="Z278" i="6"/>
  <c r="W278" i="6"/>
  <c r="T278" i="6"/>
  <c r="Q278" i="6"/>
  <c r="N278" i="6"/>
  <c r="K278" i="6"/>
  <c r="H278" i="6"/>
  <c r="BD277" i="6"/>
  <c r="BA277" i="6"/>
  <c r="AX277" i="6"/>
  <c r="AU277" i="6"/>
  <c r="AR277" i="6"/>
  <c r="AO277" i="6"/>
  <c r="AL277" i="6"/>
  <c r="AI277" i="6"/>
  <c r="AF277" i="6"/>
  <c r="AC277" i="6"/>
  <c r="Z277" i="6"/>
  <c r="W277" i="6"/>
  <c r="T277" i="6"/>
  <c r="Q277" i="6"/>
  <c r="N277" i="6"/>
  <c r="K277" i="6"/>
  <c r="H277" i="6"/>
  <c r="BD276" i="6"/>
  <c r="BA276" i="6"/>
  <c r="AX276" i="6"/>
  <c r="AU276" i="6"/>
  <c r="AR276" i="6"/>
  <c r="AO276" i="6"/>
  <c r="AL276" i="6"/>
  <c r="AI276" i="6"/>
  <c r="AF276" i="6"/>
  <c r="AC276" i="6"/>
  <c r="Z276" i="6"/>
  <c r="W276" i="6"/>
  <c r="T276" i="6"/>
  <c r="Q276" i="6"/>
  <c r="N276" i="6"/>
  <c r="K276" i="6"/>
  <c r="H276" i="6"/>
  <c r="BD275" i="6"/>
  <c r="BA275" i="6"/>
  <c r="AX275" i="6"/>
  <c r="AU275" i="6"/>
  <c r="AR275" i="6"/>
  <c r="AO275" i="6"/>
  <c r="AL275" i="6"/>
  <c r="AI275" i="6"/>
  <c r="AF275" i="6"/>
  <c r="AC275" i="6"/>
  <c r="Z275" i="6"/>
  <c r="W275" i="6"/>
  <c r="T275" i="6"/>
  <c r="Q275" i="6"/>
  <c r="N275" i="6"/>
  <c r="K275" i="6"/>
  <c r="H275" i="6"/>
  <c r="BD274" i="6"/>
  <c r="BA274" i="6"/>
  <c r="AX274" i="6"/>
  <c r="AU274" i="6"/>
  <c r="AR274" i="6"/>
  <c r="AO274" i="6"/>
  <c r="AL274" i="6"/>
  <c r="AI274" i="6"/>
  <c r="AF274" i="6"/>
  <c r="AC274" i="6"/>
  <c r="Z274" i="6"/>
  <c r="W274" i="6"/>
  <c r="T274" i="6"/>
  <c r="Q274" i="6"/>
  <c r="N274" i="6"/>
  <c r="K274" i="6"/>
  <c r="H274" i="6"/>
  <c r="BD273" i="6"/>
  <c r="BA273" i="6"/>
  <c r="AX273" i="6"/>
  <c r="AU273" i="6"/>
  <c r="AR273" i="6"/>
  <c r="AO273" i="6"/>
  <c r="AL273" i="6"/>
  <c r="AI273" i="6"/>
  <c r="AF273" i="6"/>
  <c r="AC273" i="6"/>
  <c r="Z273" i="6"/>
  <c r="W273" i="6"/>
  <c r="T273" i="6"/>
  <c r="Q273" i="6"/>
  <c r="N273" i="6"/>
  <c r="K273" i="6"/>
  <c r="H273" i="6"/>
  <c r="BD272" i="6"/>
  <c r="BA272" i="6"/>
  <c r="AX272" i="6"/>
  <c r="AU272" i="6"/>
  <c r="AR272" i="6"/>
  <c r="AO272" i="6"/>
  <c r="AL272" i="6"/>
  <c r="AI272" i="6"/>
  <c r="AF272" i="6"/>
  <c r="AC272" i="6"/>
  <c r="Z272" i="6"/>
  <c r="W272" i="6"/>
  <c r="T272" i="6"/>
  <c r="Q272" i="6"/>
  <c r="N272" i="6"/>
  <c r="K272" i="6"/>
  <c r="H272" i="6"/>
  <c r="BD271" i="6"/>
  <c r="BA271" i="6"/>
  <c r="AX271" i="6"/>
  <c r="AU271" i="6"/>
  <c r="AR271" i="6"/>
  <c r="AO271" i="6"/>
  <c r="AL271" i="6"/>
  <c r="AI271" i="6"/>
  <c r="AF271" i="6"/>
  <c r="AC271" i="6"/>
  <c r="Z271" i="6"/>
  <c r="W271" i="6"/>
  <c r="T271" i="6"/>
  <c r="Q271" i="6"/>
  <c r="N271" i="6"/>
  <c r="K271" i="6"/>
  <c r="H271" i="6"/>
  <c r="BD270" i="6"/>
  <c r="BA270" i="6"/>
  <c r="AX270" i="6"/>
  <c r="AU270" i="6"/>
  <c r="AR270" i="6"/>
  <c r="AO270" i="6"/>
  <c r="AL270" i="6"/>
  <c r="AI270" i="6"/>
  <c r="AF270" i="6"/>
  <c r="AC270" i="6"/>
  <c r="Z270" i="6"/>
  <c r="W270" i="6"/>
  <c r="T270" i="6"/>
  <c r="Q270" i="6"/>
  <c r="N270" i="6"/>
  <c r="K270" i="6"/>
  <c r="H270" i="6"/>
  <c r="BD269" i="6"/>
  <c r="BA269" i="6"/>
  <c r="AX269" i="6"/>
  <c r="AU269" i="6"/>
  <c r="AR269" i="6"/>
  <c r="AO269" i="6"/>
  <c r="AL269" i="6"/>
  <c r="AI269" i="6"/>
  <c r="AF269" i="6"/>
  <c r="AC269" i="6"/>
  <c r="Z269" i="6"/>
  <c r="W269" i="6"/>
  <c r="T269" i="6"/>
  <c r="Q269" i="6"/>
  <c r="N269" i="6"/>
  <c r="K269" i="6"/>
  <c r="H269" i="6"/>
  <c r="BD268" i="6"/>
  <c r="BA268" i="6"/>
  <c r="AX268" i="6"/>
  <c r="AU268" i="6"/>
  <c r="AR268" i="6"/>
  <c r="AO268" i="6"/>
  <c r="AL268" i="6"/>
  <c r="AI268" i="6"/>
  <c r="AF268" i="6"/>
  <c r="AC268" i="6"/>
  <c r="Z268" i="6"/>
  <c r="W268" i="6"/>
  <c r="T268" i="6"/>
  <c r="Q268" i="6"/>
  <c r="N268" i="6"/>
  <c r="K268" i="6"/>
  <c r="H268" i="6"/>
  <c r="BD267" i="6"/>
  <c r="BA267" i="6"/>
  <c r="AX267" i="6"/>
  <c r="AU267" i="6"/>
  <c r="AR267" i="6"/>
  <c r="AO267" i="6"/>
  <c r="AL267" i="6"/>
  <c r="AI267" i="6"/>
  <c r="AF267" i="6"/>
  <c r="AC267" i="6"/>
  <c r="Z267" i="6"/>
  <c r="W267" i="6"/>
  <c r="T267" i="6"/>
  <c r="Q267" i="6"/>
  <c r="N267" i="6"/>
  <c r="K267" i="6"/>
  <c r="H267" i="6"/>
  <c r="BD266" i="6"/>
  <c r="BA266" i="6"/>
  <c r="AX266" i="6"/>
  <c r="AU266" i="6"/>
  <c r="AR266" i="6"/>
  <c r="AO266" i="6"/>
  <c r="AL266" i="6"/>
  <c r="AI266" i="6"/>
  <c r="AF266" i="6"/>
  <c r="AC266" i="6"/>
  <c r="Z266" i="6"/>
  <c r="W266" i="6"/>
  <c r="T266" i="6"/>
  <c r="Q266" i="6"/>
  <c r="N266" i="6"/>
  <c r="K266" i="6"/>
  <c r="H266" i="6"/>
  <c r="BD265" i="6"/>
  <c r="BA265" i="6"/>
  <c r="AX265" i="6"/>
  <c r="AU265" i="6"/>
  <c r="AR265" i="6"/>
  <c r="AO265" i="6"/>
  <c r="AL265" i="6"/>
  <c r="AI265" i="6"/>
  <c r="AF265" i="6"/>
  <c r="AC265" i="6"/>
  <c r="Z265" i="6"/>
  <c r="W265" i="6"/>
  <c r="T265" i="6"/>
  <c r="Q265" i="6"/>
  <c r="N265" i="6"/>
  <c r="K265" i="6"/>
  <c r="H265" i="6"/>
  <c r="BD264" i="6"/>
  <c r="BA264" i="6"/>
  <c r="AX264" i="6"/>
  <c r="AU264" i="6"/>
  <c r="AR264" i="6"/>
  <c r="AO264" i="6"/>
  <c r="AL264" i="6"/>
  <c r="AI264" i="6"/>
  <c r="AF264" i="6"/>
  <c r="AC264" i="6"/>
  <c r="Z264" i="6"/>
  <c r="W264" i="6"/>
  <c r="T264" i="6"/>
  <c r="Q264" i="6"/>
  <c r="N264" i="6"/>
  <c r="K264" i="6"/>
  <c r="H264" i="6"/>
  <c r="BD263" i="6"/>
  <c r="BA263" i="6"/>
  <c r="AX263" i="6"/>
  <c r="AU263" i="6"/>
  <c r="AR263" i="6"/>
  <c r="AO263" i="6"/>
  <c r="AL263" i="6"/>
  <c r="AI263" i="6"/>
  <c r="AF263" i="6"/>
  <c r="AC263" i="6"/>
  <c r="Z263" i="6"/>
  <c r="W263" i="6"/>
  <c r="T263" i="6"/>
  <c r="Q263" i="6"/>
  <c r="N263" i="6"/>
  <c r="K263" i="6"/>
  <c r="H263" i="6"/>
  <c r="BD262" i="6"/>
  <c r="BA262" i="6"/>
  <c r="AX262" i="6"/>
  <c r="AU262" i="6"/>
  <c r="AR262" i="6"/>
  <c r="AO262" i="6"/>
  <c r="AL262" i="6"/>
  <c r="AI262" i="6"/>
  <c r="AF262" i="6"/>
  <c r="AC262" i="6"/>
  <c r="Z262" i="6"/>
  <c r="W262" i="6"/>
  <c r="T262" i="6"/>
  <c r="Q262" i="6"/>
  <c r="N262" i="6"/>
  <c r="K262" i="6"/>
  <c r="H262" i="6"/>
  <c r="BC261" i="6"/>
  <c r="BB261" i="6"/>
  <c r="AZ261" i="6"/>
  <c r="AY261" i="6"/>
  <c r="AW261" i="6"/>
  <c r="AV261" i="6"/>
  <c r="AT261" i="6"/>
  <c r="AS261" i="6"/>
  <c r="AQ261" i="6"/>
  <c r="AP261" i="6"/>
  <c r="AN261" i="6"/>
  <c r="AM261" i="6"/>
  <c r="AK261" i="6"/>
  <c r="AJ261" i="6"/>
  <c r="AH261" i="6"/>
  <c r="AG261" i="6"/>
  <c r="AE261" i="6"/>
  <c r="AD261" i="6"/>
  <c r="AB261" i="6"/>
  <c r="AA261" i="6"/>
  <c r="Y261" i="6"/>
  <c r="X261" i="6"/>
  <c r="V261" i="6"/>
  <c r="U261" i="6"/>
  <c r="S261" i="6"/>
  <c r="R261" i="6"/>
  <c r="P261" i="6"/>
  <c r="O261" i="6"/>
  <c r="M261" i="6"/>
  <c r="L261" i="6"/>
  <c r="J261" i="6"/>
  <c r="I261" i="6"/>
  <c r="G261" i="6"/>
  <c r="F261" i="6"/>
  <c r="BD256" i="6"/>
  <c r="BA256" i="6"/>
  <c r="AX256" i="6"/>
  <c r="AU256" i="6"/>
  <c r="AR256" i="6"/>
  <c r="AO256" i="6"/>
  <c r="AL256" i="6"/>
  <c r="AI256" i="6"/>
  <c r="AF256" i="6"/>
  <c r="AC256" i="6"/>
  <c r="Z256" i="6"/>
  <c r="W256" i="6"/>
  <c r="T256" i="6"/>
  <c r="Q256" i="6"/>
  <c r="N256" i="6"/>
  <c r="K256" i="6"/>
  <c r="H256" i="6"/>
  <c r="BD255" i="6"/>
  <c r="BA255" i="6"/>
  <c r="AX255" i="6"/>
  <c r="AU255" i="6"/>
  <c r="AR255" i="6"/>
  <c r="AO255" i="6"/>
  <c r="AL255" i="6"/>
  <c r="AI255" i="6"/>
  <c r="AF255" i="6"/>
  <c r="AC255" i="6"/>
  <c r="Z255" i="6"/>
  <c r="W255" i="6"/>
  <c r="T255" i="6"/>
  <c r="Q255" i="6"/>
  <c r="N255" i="6"/>
  <c r="K255" i="6"/>
  <c r="H255" i="6"/>
  <c r="BD254" i="6"/>
  <c r="BA254" i="6"/>
  <c r="AX254" i="6"/>
  <c r="AU254" i="6"/>
  <c r="AR254" i="6"/>
  <c r="AO254" i="6"/>
  <c r="AL254" i="6"/>
  <c r="AI254" i="6"/>
  <c r="AF254" i="6"/>
  <c r="AC254" i="6"/>
  <c r="Z254" i="6"/>
  <c r="W254" i="6"/>
  <c r="T254" i="6"/>
  <c r="Q254" i="6"/>
  <c r="N254" i="6"/>
  <c r="K254" i="6"/>
  <c r="H254" i="6"/>
  <c r="BD253" i="6"/>
  <c r="BA253" i="6"/>
  <c r="AX253" i="6"/>
  <c r="AU253" i="6"/>
  <c r="AR253" i="6"/>
  <c r="AO253" i="6"/>
  <c r="AL253" i="6"/>
  <c r="AI253" i="6"/>
  <c r="AF253" i="6"/>
  <c r="AC253" i="6"/>
  <c r="Z253" i="6"/>
  <c r="W253" i="6"/>
  <c r="T253" i="6"/>
  <c r="Q253" i="6"/>
  <c r="N253" i="6"/>
  <c r="K253" i="6"/>
  <c r="H253" i="6"/>
  <c r="BD252" i="6"/>
  <c r="BA252" i="6"/>
  <c r="AX252" i="6"/>
  <c r="AU252" i="6"/>
  <c r="AR252" i="6"/>
  <c r="AO252" i="6"/>
  <c r="AL252" i="6"/>
  <c r="AI252" i="6"/>
  <c r="AF252" i="6"/>
  <c r="AC252" i="6"/>
  <c r="Z252" i="6"/>
  <c r="W252" i="6"/>
  <c r="T252" i="6"/>
  <c r="Q252" i="6"/>
  <c r="N252" i="6"/>
  <c r="K252" i="6"/>
  <c r="H252" i="6"/>
  <c r="BD251" i="6"/>
  <c r="BA251" i="6"/>
  <c r="AX251" i="6"/>
  <c r="AU251" i="6"/>
  <c r="AR251" i="6"/>
  <c r="AO251" i="6"/>
  <c r="AL251" i="6"/>
  <c r="AI251" i="6"/>
  <c r="AF251" i="6"/>
  <c r="AC251" i="6"/>
  <c r="Z251" i="6"/>
  <c r="W251" i="6"/>
  <c r="T251" i="6"/>
  <c r="Q251" i="6"/>
  <c r="N251" i="6"/>
  <c r="K251" i="6"/>
  <c r="H251" i="6"/>
  <c r="BD250" i="6"/>
  <c r="BA250" i="6"/>
  <c r="AX250" i="6"/>
  <c r="AU250" i="6"/>
  <c r="AR250" i="6"/>
  <c r="AO250" i="6"/>
  <c r="AL250" i="6"/>
  <c r="AI250" i="6"/>
  <c r="AF250" i="6"/>
  <c r="AC250" i="6"/>
  <c r="Z250" i="6"/>
  <c r="W250" i="6"/>
  <c r="T250" i="6"/>
  <c r="Q250" i="6"/>
  <c r="N250" i="6"/>
  <c r="K250" i="6"/>
  <c r="H250" i="6"/>
  <c r="BD249" i="6"/>
  <c r="BA249" i="6"/>
  <c r="AX249" i="6"/>
  <c r="AU249" i="6"/>
  <c r="AR249" i="6"/>
  <c r="AO249" i="6"/>
  <c r="AL249" i="6"/>
  <c r="AI249" i="6"/>
  <c r="AF249" i="6"/>
  <c r="AC249" i="6"/>
  <c r="Z249" i="6"/>
  <c r="W249" i="6"/>
  <c r="T249" i="6"/>
  <c r="Q249" i="6"/>
  <c r="N249" i="6"/>
  <c r="K249" i="6"/>
  <c r="H249" i="6"/>
  <c r="BD248" i="6"/>
  <c r="BA248" i="6"/>
  <c r="AX248" i="6"/>
  <c r="AU248" i="6"/>
  <c r="AR248" i="6"/>
  <c r="AO248" i="6"/>
  <c r="AL248" i="6"/>
  <c r="AI248" i="6"/>
  <c r="AF248" i="6"/>
  <c r="AC248" i="6"/>
  <c r="Z248" i="6"/>
  <c r="W248" i="6"/>
  <c r="T248" i="6"/>
  <c r="Q248" i="6"/>
  <c r="N248" i="6"/>
  <c r="K248" i="6"/>
  <c r="H248" i="6"/>
  <c r="BD247" i="6"/>
  <c r="BA247" i="6"/>
  <c r="AX247" i="6"/>
  <c r="AU247" i="6"/>
  <c r="AR247" i="6"/>
  <c r="AO247" i="6"/>
  <c r="AL247" i="6"/>
  <c r="AI247" i="6"/>
  <c r="AF247" i="6"/>
  <c r="AC247" i="6"/>
  <c r="Z247" i="6"/>
  <c r="W247" i="6"/>
  <c r="T247" i="6"/>
  <c r="Q247" i="6"/>
  <c r="N247" i="6"/>
  <c r="K247" i="6"/>
  <c r="H247" i="6"/>
  <c r="BD246" i="6"/>
  <c r="BA246" i="6"/>
  <c r="AX246" i="6"/>
  <c r="AU246" i="6"/>
  <c r="AR246" i="6"/>
  <c r="AO246" i="6"/>
  <c r="AL246" i="6"/>
  <c r="AI246" i="6"/>
  <c r="AF246" i="6"/>
  <c r="AC246" i="6"/>
  <c r="Z246" i="6"/>
  <c r="W246" i="6"/>
  <c r="T246" i="6"/>
  <c r="Q246" i="6"/>
  <c r="N246" i="6"/>
  <c r="K246" i="6"/>
  <c r="H246" i="6"/>
  <c r="BD245" i="6"/>
  <c r="BA245" i="6"/>
  <c r="AX245" i="6"/>
  <c r="AU245" i="6"/>
  <c r="AR245" i="6"/>
  <c r="AO245" i="6"/>
  <c r="AL245" i="6"/>
  <c r="AI245" i="6"/>
  <c r="AF245" i="6"/>
  <c r="AC245" i="6"/>
  <c r="Z245" i="6"/>
  <c r="W245" i="6"/>
  <c r="T245" i="6"/>
  <c r="Q245" i="6"/>
  <c r="N245" i="6"/>
  <c r="K245" i="6"/>
  <c r="H245" i="6"/>
  <c r="BD244" i="6"/>
  <c r="BA244" i="6"/>
  <c r="AX244" i="6"/>
  <c r="AU244" i="6"/>
  <c r="AR244" i="6"/>
  <c r="AO244" i="6"/>
  <c r="AL244" i="6"/>
  <c r="AI244" i="6"/>
  <c r="AF244" i="6"/>
  <c r="AC244" i="6"/>
  <c r="Z244" i="6"/>
  <c r="W244" i="6"/>
  <c r="T244" i="6"/>
  <c r="Q244" i="6"/>
  <c r="N244" i="6"/>
  <c r="K244" i="6"/>
  <c r="H244" i="6"/>
  <c r="BD243" i="6"/>
  <c r="BA243" i="6"/>
  <c r="AX243" i="6"/>
  <c r="AU243" i="6"/>
  <c r="AR243" i="6"/>
  <c r="AO243" i="6"/>
  <c r="AL243" i="6"/>
  <c r="AI243" i="6"/>
  <c r="AF243" i="6"/>
  <c r="AC243" i="6"/>
  <c r="Z243" i="6"/>
  <c r="W243" i="6"/>
  <c r="T243" i="6"/>
  <c r="Q243" i="6"/>
  <c r="N243" i="6"/>
  <c r="K243" i="6"/>
  <c r="H243" i="6"/>
  <c r="BD242" i="6"/>
  <c r="BA242" i="6"/>
  <c r="AX242" i="6"/>
  <c r="AU242" i="6"/>
  <c r="AR242" i="6"/>
  <c r="AO242" i="6"/>
  <c r="AL242" i="6"/>
  <c r="AI242" i="6"/>
  <c r="AF242" i="6"/>
  <c r="AC242" i="6"/>
  <c r="Z242" i="6"/>
  <c r="W242" i="6"/>
  <c r="T242" i="6"/>
  <c r="Q242" i="6"/>
  <c r="N242" i="6"/>
  <c r="K242" i="6"/>
  <c r="H242" i="6"/>
  <c r="BC241" i="6"/>
  <c r="BB241" i="6"/>
  <c r="AZ241" i="6"/>
  <c r="AY241" i="6"/>
  <c r="AW241" i="6"/>
  <c r="AV241" i="6"/>
  <c r="AT241" i="6"/>
  <c r="AS241" i="6"/>
  <c r="AQ241" i="6"/>
  <c r="AP241" i="6"/>
  <c r="AN241" i="6"/>
  <c r="AM241" i="6"/>
  <c r="AK241" i="6"/>
  <c r="AJ241" i="6"/>
  <c r="AH241" i="6"/>
  <c r="AG241" i="6"/>
  <c r="AE241" i="6"/>
  <c r="AD241" i="6"/>
  <c r="AB241" i="6"/>
  <c r="AA241" i="6"/>
  <c r="Y241" i="6"/>
  <c r="X241" i="6"/>
  <c r="V241" i="6"/>
  <c r="U241" i="6"/>
  <c r="S241" i="6"/>
  <c r="R241" i="6"/>
  <c r="P241" i="6"/>
  <c r="O241" i="6"/>
  <c r="M241" i="6"/>
  <c r="L241" i="6"/>
  <c r="J241" i="6"/>
  <c r="I241" i="6"/>
  <c r="G241" i="6"/>
  <c r="F241" i="6"/>
  <c r="BD240" i="6"/>
  <c r="BA240" i="6"/>
  <c r="AX240" i="6"/>
  <c r="AU240" i="6"/>
  <c r="AR240" i="6"/>
  <c r="AO240" i="6"/>
  <c r="AL240" i="6"/>
  <c r="AI240" i="6"/>
  <c r="AF240" i="6"/>
  <c r="AC240" i="6"/>
  <c r="Z240" i="6"/>
  <c r="W240" i="6"/>
  <c r="T240" i="6"/>
  <c r="Q240" i="6"/>
  <c r="N240" i="6"/>
  <c r="K240" i="6"/>
  <c r="H240" i="6"/>
  <c r="BD239" i="6"/>
  <c r="BA239" i="6"/>
  <c r="AX239" i="6"/>
  <c r="AU239" i="6"/>
  <c r="AR239" i="6"/>
  <c r="AO239" i="6"/>
  <c r="AL239" i="6"/>
  <c r="AI239" i="6"/>
  <c r="AF239" i="6"/>
  <c r="AC239" i="6"/>
  <c r="Z239" i="6"/>
  <c r="W239" i="6"/>
  <c r="T239" i="6"/>
  <c r="Q239" i="6"/>
  <c r="N239" i="6"/>
  <c r="K239" i="6"/>
  <c r="H239" i="6"/>
  <c r="BD238" i="6"/>
  <c r="BA238" i="6"/>
  <c r="AX238" i="6"/>
  <c r="AU238" i="6"/>
  <c r="AR238" i="6"/>
  <c r="AO238" i="6"/>
  <c r="AL238" i="6"/>
  <c r="AI238" i="6"/>
  <c r="AF238" i="6"/>
  <c r="AC238" i="6"/>
  <c r="Z238" i="6"/>
  <c r="W238" i="6"/>
  <c r="T238" i="6"/>
  <c r="Q238" i="6"/>
  <c r="N238" i="6"/>
  <c r="K238" i="6"/>
  <c r="H238" i="6"/>
  <c r="BD237" i="6"/>
  <c r="BA237" i="6"/>
  <c r="AX237" i="6"/>
  <c r="AU237" i="6"/>
  <c r="AR237" i="6"/>
  <c r="AO237" i="6"/>
  <c r="AL237" i="6"/>
  <c r="AI237" i="6"/>
  <c r="AF237" i="6"/>
  <c r="AC237" i="6"/>
  <c r="Z237" i="6"/>
  <c r="W237" i="6"/>
  <c r="T237" i="6"/>
  <c r="Q237" i="6"/>
  <c r="N237" i="6"/>
  <c r="K237" i="6"/>
  <c r="H237" i="6"/>
  <c r="BD236" i="6"/>
  <c r="BA236" i="6"/>
  <c r="AX236" i="6"/>
  <c r="AU236" i="6"/>
  <c r="AR236" i="6"/>
  <c r="AO236" i="6"/>
  <c r="AL236" i="6"/>
  <c r="AI236" i="6"/>
  <c r="AF236" i="6"/>
  <c r="AC236" i="6"/>
  <c r="Z236" i="6"/>
  <c r="W236" i="6"/>
  <c r="T236" i="6"/>
  <c r="Q236" i="6"/>
  <c r="N236" i="6"/>
  <c r="K236" i="6"/>
  <c r="H236" i="6"/>
  <c r="BD235" i="6"/>
  <c r="BA235" i="6"/>
  <c r="AX235" i="6"/>
  <c r="AU235" i="6"/>
  <c r="AR235" i="6"/>
  <c r="AO235" i="6"/>
  <c r="AL235" i="6"/>
  <c r="AI235" i="6"/>
  <c r="AF235" i="6"/>
  <c r="AC235" i="6"/>
  <c r="Z235" i="6"/>
  <c r="W235" i="6"/>
  <c r="T235" i="6"/>
  <c r="Q235" i="6"/>
  <c r="N235" i="6"/>
  <c r="K235" i="6"/>
  <c r="H235" i="6"/>
  <c r="BD234" i="6"/>
  <c r="BA234" i="6"/>
  <c r="AX234" i="6"/>
  <c r="AU234" i="6"/>
  <c r="AR234" i="6"/>
  <c r="AO234" i="6"/>
  <c r="AL234" i="6"/>
  <c r="AI234" i="6"/>
  <c r="AF234" i="6"/>
  <c r="AC234" i="6"/>
  <c r="Z234" i="6"/>
  <c r="W234" i="6"/>
  <c r="T234" i="6"/>
  <c r="Q234" i="6"/>
  <c r="N234" i="6"/>
  <c r="K234" i="6"/>
  <c r="H234" i="6"/>
  <c r="BD233" i="6"/>
  <c r="BA233" i="6"/>
  <c r="AX233" i="6"/>
  <c r="AU233" i="6"/>
  <c r="AR233" i="6"/>
  <c r="AO233" i="6"/>
  <c r="AL233" i="6"/>
  <c r="AI233" i="6"/>
  <c r="AF233" i="6"/>
  <c r="AC233" i="6"/>
  <c r="Z233" i="6"/>
  <c r="W233" i="6"/>
  <c r="T233" i="6"/>
  <c r="Q233" i="6"/>
  <c r="N233" i="6"/>
  <c r="K233" i="6"/>
  <c r="H233" i="6"/>
  <c r="BD232" i="6"/>
  <c r="BA232" i="6"/>
  <c r="AX232" i="6"/>
  <c r="AU232" i="6"/>
  <c r="AR232" i="6"/>
  <c r="AO232" i="6"/>
  <c r="AL232" i="6"/>
  <c r="AI232" i="6"/>
  <c r="AF232" i="6"/>
  <c r="AC232" i="6"/>
  <c r="Z232" i="6"/>
  <c r="W232" i="6"/>
  <c r="T232" i="6"/>
  <c r="Q232" i="6"/>
  <c r="N232" i="6"/>
  <c r="K232" i="6"/>
  <c r="H232" i="6"/>
  <c r="BD231" i="6"/>
  <c r="BA231" i="6"/>
  <c r="AX231" i="6"/>
  <c r="AU231" i="6"/>
  <c r="AR231" i="6"/>
  <c r="AO231" i="6"/>
  <c r="AL231" i="6"/>
  <c r="AI231" i="6"/>
  <c r="AF231" i="6"/>
  <c r="AC231" i="6"/>
  <c r="Z231" i="6"/>
  <c r="W231" i="6"/>
  <c r="T231" i="6"/>
  <c r="Q231" i="6"/>
  <c r="N231" i="6"/>
  <c r="K231" i="6"/>
  <c r="H231" i="6"/>
  <c r="BD230" i="6"/>
  <c r="BA230" i="6"/>
  <c r="AX230" i="6"/>
  <c r="AU230" i="6"/>
  <c r="AR230" i="6"/>
  <c r="AO230" i="6"/>
  <c r="AL230" i="6"/>
  <c r="AI230" i="6"/>
  <c r="AF230" i="6"/>
  <c r="AC230" i="6"/>
  <c r="Z230" i="6"/>
  <c r="W230" i="6"/>
  <c r="T230" i="6"/>
  <c r="Q230" i="6"/>
  <c r="N230" i="6"/>
  <c r="K230" i="6"/>
  <c r="H230" i="6"/>
  <c r="BD229" i="6"/>
  <c r="BA229" i="6"/>
  <c r="AX229" i="6"/>
  <c r="AU229" i="6"/>
  <c r="AR229" i="6"/>
  <c r="AO229" i="6"/>
  <c r="AL229" i="6"/>
  <c r="AI229" i="6"/>
  <c r="AF229" i="6"/>
  <c r="AC229" i="6"/>
  <c r="Z229" i="6"/>
  <c r="W229" i="6"/>
  <c r="T229" i="6"/>
  <c r="Q229" i="6"/>
  <c r="N229" i="6"/>
  <c r="K229" i="6"/>
  <c r="H229" i="6"/>
  <c r="BD228" i="6"/>
  <c r="BA228" i="6"/>
  <c r="AX228" i="6"/>
  <c r="AU228" i="6"/>
  <c r="AR228" i="6"/>
  <c r="AO228" i="6"/>
  <c r="AL228" i="6"/>
  <c r="AI228" i="6"/>
  <c r="AF228" i="6"/>
  <c r="AC228" i="6"/>
  <c r="Z228" i="6"/>
  <c r="W228" i="6"/>
  <c r="T228" i="6"/>
  <c r="Q228" i="6"/>
  <c r="N228" i="6"/>
  <c r="K228" i="6"/>
  <c r="H228" i="6"/>
  <c r="BD227" i="6"/>
  <c r="BA227" i="6"/>
  <c r="AX227" i="6"/>
  <c r="AU227" i="6"/>
  <c r="AR227" i="6"/>
  <c r="AO227" i="6"/>
  <c r="AL227" i="6"/>
  <c r="AI227" i="6"/>
  <c r="AF227" i="6"/>
  <c r="AC227" i="6"/>
  <c r="Z227" i="6"/>
  <c r="W227" i="6"/>
  <c r="T227" i="6"/>
  <c r="Q227" i="6"/>
  <c r="N227" i="6"/>
  <c r="K227" i="6"/>
  <c r="H227" i="6"/>
  <c r="BD226" i="6"/>
  <c r="BA226" i="6"/>
  <c r="AX226" i="6"/>
  <c r="AU226" i="6"/>
  <c r="AR226" i="6"/>
  <c r="AO226" i="6"/>
  <c r="AL226" i="6"/>
  <c r="AI226" i="6"/>
  <c r="AF226" i="6"/>
  <c r="AC226" i="6"/>
  <c r="Z226" i="6"/>
  <c r="W226" i="6"/>
  <c r="T226" i="6"/>
  <c r="Q226" i="6"/>
  <c r="N226" i="6"/>
  <c r="K226" i="6"/>
  <c r="H226" i="6"/>
  <c r="BD225" i="6"/>
  <c r="BA225" i="6"/>
  <c r="AX225" i="6"/>
  <c r="AU225" i="6"/>
  <c r="AR225" i="6"/>
  <c r="AO225" i="6"/>
  <c r="AL225" i="6"/>
  <c r="AI225" i="6"/>
  <c r="AF225" i="6"/>
  <c r="AC225" i="6"/>
  <c r="Z225" i="6"/>
  <c r="W225" i="6"/>
  <c r="T225" i="6"/>
  <c r="Q225" i="6"/>
  <c r="N225" i="6"/>
  <c r="K225" i="6"/>
  <c r="H225" i="6"/>
  <c r="BD224" i="6"/>
  <c r="BA224" i="6"/>
  <c r="AX224" i="6"/>
  <c r="AU224" i="6"/>
  <c r="AR224" i="6"/>
  <c r="AO224" i="6"/>
  <c r="AL224" i="6"/>
  <c r="AI224" i="6"/>
  <c r="AF224" i="6"/>
  <c r="AC224" i="6"/>
  <c r="Z224" i="6"/>
  <c r="W224" i="6"/>
  <c r="T224" i="6"/>
  <c r="Q224" i="6"/>
  <c r="N224" i="6"/>
  <c r="K224" i="6"/>
  <c r="H224" i="6"/>
  <c r="BD223" i="6"/>
  <c r="BA223" i="6"/>
  <c r="AX223" i="6"/>
  <c r="AU223" i="6"/>
  <c r="AR223" i="6"/>
  <c r="AO223" i="6"/>
  <c r="AL223" i="6"/>
  <c r="AI223" i="6"/>
  <c r="AF223" i="6"/>
  <c r="AC223" i="6"/>
  <c r="Z223" i="6"/>
  <c r="W223" i="6"/>
  <c r="T223" i="6"/>
  <c r="Q223" i="6"/>
  <c r="N223" i="6"/>
  <c r="K223" i="6"/>
  <c r="H223" i="6"/>
  <c r="BD222" i="6"/>
  <c r="BA222" i="6"/>
  <c r="AX222" i="6"/>
  <c r="AU222" i="6"/>
  <c r="AR222" i="6"/>
  <c r="AO222" i="6"/>
  <c r="AL222" i="6"/>
  <c r="AI222" i="6"/>
  <c r="AF222" i="6"/>
  <c r="AC222" i="6"/>
  <c r="Z222" i="6"/>
  <c r="W222" i="6"/>
  <c r="T222" i="6"/>
  <c r="Q222" i="6"/>
  <c r="N222" i="6"/>
  <c r="K222" i="6"/>
  <c r="H222" i="6"/>
  <c r="BC221" i="6"/>
  <c r="BB221" i="6"/>
  <c r="AZ221" i="6"/>
  <c r="AY221" i="6"/>
  <c r="AW221" i="6"/>
  <c r="AV221" i="6"/>
  <c r="AT221" i="6"/>
  <c r="AS221" i="6"/>
  <c r="AQ221" i="6"/>
  <c r="AP221" i="6"/>
  <c r="AN221" i="6"/>
  <c r="AM221" i="6"/>
  <c r="AK221" i="6"/>
  <c r="AJ221" i="6"/>
  <c r="AH221" i="6"/>
  <c r="AG221" i="6"/>
  <c r="AE221" i="6"/>
  <c r="AD221" i="6"/>
  <c r="AB221" i="6"/>
  <c r="AA221" i="6"/>
  <c r="Y221" i="6"/>
  <c r="X221" i="6"/>
  <c r="V221" i="6"/>
  <c r="U221" i="6"/>
  <c r="S221" i="6"/>
  <c r="R221" i="6"/>
  <c r="P221" i="6"/>
  <c r="O221" i="6"/>
  <c r="M221" i="6"/>
  <c r="L221" i="6"/>
  <c r="J221" i="6"/>
  <c r="I221" i="6"/>
  <c r="G221" i="6"/>
  <c r="F221" i="6"/>
  <c r="BD220" i="6"/>
  <c r="BA220" i="6"/>
  <c r="AX220" i="6"/>
  <c r="AU220" i="6"/>
  <c r="AR220" i="6"/>
  <c r="AO220" i="6"/>
  <c r="AL220" i="6"/>
  <c r="AI220" i="6"/>
  <c r="AF220" i="6"/>
  <c r="AC220" i="6"/>
  <c r="Z220" i="6"/>
  <c r="W220" i="6"/>
  <c r="T220" i="6"/>
  <c r="Q220" i="6"/>
  <c r="N220" i="6"/>
  <c r="K220" i="6"/>
  <c r="H220" i="6"/>
  <c r="BD219" i="6"/>
  <c r="BA219" i="6"/>
  <c r="AX219" i="6"/>
  <c r="AU219" i="6"/>
  <c r="AR219" i="6"/>
  <c r="AO219" i="6"/>
  <c r="AL219" i="6"/>
  <c r="AI219" i="6"/>
  <c r="AF219" i="6"/>
  <c r="AC219" i="6"/>
  <c r="Z219" i="6"/>
  <c r="W219" i="6"/>
  <c r="T219" i="6"/>
  <c r="Q219" i="6"/>
  <c r="N219" i="6"/>
  <c r="K219" i="6"/>
  <c r="H219" i="6"/>
  <c r="BD218" i="6"/>
  <c r="BA218" i="6"/>
  <c r="AX218" i="6"/>
  <c r="AU218" i="6"/>
  <c r="AR218" i="6"/>
  <c r="AO218" i="6"/>
  <c r="AL218" i="6"/>
  <c r="AI218" i="6"/>
  <c r="AF218" i="6"/>
  <c r="AC218" i="6"/>
  <c r="Z218" i="6"/>
  <c r="W218" i="6"/>
  <c r="T218" i="6"/>
  <c r="Q218" i="6"/>
  <c r="N218" i="6"/>
  <c r="K218" i="6"/>
  <c r="H218" i="6"/>
  <c r="BD217" i="6"/>
  <c r="BA217" i="6"/>
  <c r="AX217" i="6"/>
  <c r="AU217" i="6"/>
  <c r="AR217" i="6"/>
  <c r="AO217" i="6"/>
  <c r="AL217" i="6"/>
  <c r="AI217" i="6"/>
  <c r="AF217" i="6"/>
  <c r="AC217" i="6"/>
  <c r="Z217" i="6"/>
  <c r="W217" i="6"/>
  <c r="T217" i="6"/>
  <c r="Q217" i="6"/>
  <c r="N217" i="6"/>
  <c r="K217" i="6"/>
  <c r="H217" i="6"/>
  <c r="BD216" i="6"/>
  <c r="BA216" i="6"/>
  <c r="AX216" i="6"/>
  <c r="AU216" i="6"/>
  <c r="AR216" i="6"/>
  <c r="AO216" i="6"/>
  <c r="AL216" i="6"/>
  <c r="AI216" i="6"/>
  <c r="AF216" i="6"/>
  <c r="AC216" i="6"/>
  <c r="Z216" i="6"/>
  <c r="W216" i="6"/>
  <c r="T216" i="6"/>
  <c r="Q216" i="6"/>
  <c r="N216" i="6"/>
  <c r="K216" i="6"/>
  <c r="H216" i="6"/>
  <c r="BD215" i="6"/>
  <c r="BA215" i="6"/>
  <c r="AX215" i="6"/>
  <c r="AU215" i="6"/>
  <c r="AR215" i="6"/>
  <c r="AO215" i="6"/>
  <c r="AL215" i="6"/>
  <c r="AI215" i="6"/>
  <c r="AF215" i="6"/>
  <c r="AC215" i="6"/>
  <c r="Z215" i="6"/>
  <c r="W215" i="6"/>
  <c r="T215" i="6"/>
  <c r="Q215" i="6"/>
  <c r="N215" i="6"/>
  <c r="K215" i="6"/>
  <c r="H215" i="6"/>
  <c r="BD214" i="6"/>
  <c r="BA214" i="6"/>
  <c r="AX214" i="6"/>
  <c r="AU214" i="6"/>
  <c r="AR214" i="6"/>
  <c r="AO214" i="6"/>
  <c r="AL214" i="6"/>
  <c r="AI214" i="6"/>
  <c r="AF214" i="6"/>
  <c r="AC214" i="6"/>
  <c r="Z214" i="6"/>
  <c r="W214" i="6"/>
  <c r="T214" i="6"/>
  <c r="Q214" i="6"/>
  <c r="N214" i="6"/>
  <c r="K214" i="6"/>
  <c r="H214" i="6"/>
  <c r="BD213" i="6"/>
  <c r="BA213" i="6"/>
  <c r="AX213" i="6"/>
  <c r="AU213" i="6"/>
  <c r="AR213" i="6"/>
  <c r="AO213" i="6"/>
  <c r="AL213" i="6"/>
  <c r="AI213" i="6"/>
  <c r="AF213" i="6"/>
  <c r="AC213" i="6"/>
  <c r="Z213" i="6"/>
  <c r="W213" i="6"/>
  <c r="T213" i="6"/>
  <c r="Q213" i="6"/>
  <c r="N213" i="6"/>
  <c r="K213" i="6"/>
  <c r="H213" i="6"/>
  <c r="BD212" i="6"/>
  <c r="BA212" i="6"/>
  <c r="AX212" i="6"/>
  <c r="AU212" i="6"/>
  <c r="AR212" i="6"/>
  <c r="AO212" i="6"/>
  <c r="AL212" i="6"/>
  <c r="AI212" i="6"/>
  <c r="AF212" i="6"/>
  <c r="AC212" i="6"/>
  <c r="Z212" i="6"/>
  <c r="W212" i="6"/>
  <c r="T212" i="6"/>
  <c r="Q212" i="6"/>
  <c r="N212" i="6"/>
  <c r="K212" i="6"/>
  <c r="H212" i="6"/>
  <c r="BD211" i="6"/>
  <c r="BA211" i="6"/>
  <c r="AX211" i="6"/>
  <c r="AU211" i="6"/>
  <c r="AR211" i="6"/>
  <c r="AO211" i="6"/>
  <c r="AL211" i="6"/>
  <c r="AI211" i="6"/>
  <c r="AF211" i="6"/>
  <c r="AC211" i="6"/>
  <c r="Z211" i="6"/>
  <c r="W211" i="6"/>
  <c r="T211" i="6"/>
  <c r="Q211" i="6"/>
  <c r="N211" i="6"/>
  <c r="K211" i="6"/>
  <c r="H211" i="6"/>
  <c r="BC210" i="6"/>
  <c r="BB210" i="6"/>
  <c r="AZ210" i="6"/>
  <c r="AY210" i="6"/>
  <c r="AW210" i="6"/>
  <c r="AV210" i="6"/>
  <c r="AT210" i="6"/>
  <c r="AS210" i="6"/>
  <c r="AQ210" i="6"/>
  <c r="AP210" i="6"/>
  <c r="AN210" i="6"/>
  <c r="AM210" i="6"/>
  <c r="AK210" i="6"/>
  <c r="AJ210" i="6"/>
  <c r="AH210" i="6"/>
  <c r="AG210" i="6"/>
  <c r="AE210" i="6"/>
  <c r="AD210" i="6"/>
  <c r="AB210" i="6"/>
  <c r="AA210" i="6"/>
  <c r="Y210" i="6"/>
  <c r="X210" i="6"/>
  <c r="V210" i="6"/>
  <c r="U210" i="6"/>
  <c r="S210" i="6"/>
  <c r="R210" i="6"/>
  <c r="P210" i="6"/>
  <c r="O210" i="6"/>
  <c r="M210" i="6"/>
  <c r="L210" i="6"/>
  <c r="J210" i="6"/>
  <c r="I210" i="6"/>
  <c r="G210" i="6"/>
  <c r="F210" i="6"/>
  <c r="BD209" i="6"/>
  <c r="BA209" i="6"/>
  <c r="AX209" i="6"/>
  <c r="AU209" i="6"/>
  <c r="AR209" i="6"/>
  <c r="AO209" i="6"/>
  <c r="AL209" i="6"/>
  <c r="AI209" i="6"/>
  <c r="AF209" i="6"/>
  <c r="AC209" i="6"/>
  <c r="Z209" i="6"/>
  <c r="W209" i="6"/>
  <c r="T209" i="6"/>
  <c r="Q209" i="6"/>
  <c r="N209" i="6"/>
  <c r="K209" i="6"/>
  <c r="H209" i="6"/>
  <c r="BD208" i="6"/>
  <c r="BA208" i="6"/>
  <c r="AX208" i="6"/>
  <c r="AU208" i="6"/>
  <c r="AR208" i="6"/>
  <c r="AO208" i="6"/>
  <c r="AL208" i="6"/>
  <c r="AI208" i="6"/>
  <c r="AF208" i="6"/>
  <c r="AC208" i="6"/>
  <c r="Z208" i="6"/>
  <c r="W208" i="6"/>
  <c r="T208" i="6"/>
  <c r="Q208" i="6"/>
  <c r="N208" i="6"/>
  <c r="K208" i="6"/>
  <c r="H208" i="6"/>
  <c r="BD207" i="6"/>
  <c r="BA207" i="6"/>
  <c r="AX207" i="6"/>
  <c r="AU207" i="6"/>
  <c r="AR207" i="6"/>
  <c r="AO207" i="6"/>
  <c r="AL207" i="6"/>
  <c r="AI207" i="6"/>
  <c r="AF207" i="6"/>
  <c r="AC207" i="6"/>
  <c r="Z207" i="6"/>
  <c r="W207" i="6"/>
  <c r="T207" i="6"/>
  <c r="Q207" i="6"/>
  <c r="N207" i="6"/>
  <c r="K207" i="6"/>
  <c r="H207" i="6"/>
  <c r="BD206" i="6"/>
  <c r="BA206" i="6"/>
  <c r="AX206" i="6"/>
  <c r="AU206" i="6"/>
  <c r="AR206" i="6"/>
  <c r="AO206" i="6"/>
  <c r="AL206" i="6"/>
  <c r="AI206" i="6"/>
  <c r="AF206" i="6"/>
  <c r="AC206" i="6"/>
  <c r="Z206" i="6"/>
  <c r="W206" i="6"/>
  <c r="T206" i="6"/>
  <c r="Q206" i="6"/>
  <c r="N206" i="6"/>
  <c r="K206" i="6"/>
  <c r="H206" i="6"/>
  <c r="BD205" i="6"/>
  <c r="BA205" i="6"/>
  <c r="AX205" i="6"/>
  <c r="AU205" i="6"/>
  <c r="AR205" i="6"/>
  <c r="AO205" i="6"/>
  <c r="AL205" i="6"/>
  <c r="AI205" i="6"/>
  <c r="AF205" i="6"/>
  <c r="AC205" i="6"/>
  <c r="Z205" i="6"/>
  <c r="W205" i="6"/>
  <c r="T205" i="6"/>
  <c r="Q205" i="6"/>
  <c r="N205" i="6"/>
  <c r="K205" i="6"/>
  <c r="H205" i="6"/>
  <c r="BD204" i="6"/>
  <c r="BA204" i="6"/>
  <c r="AX204" i="6"/>
  <c r="AU204" i="6"/>
  <c r="AR204" i="6"/>
  <c r="AO204" i="6"/>
  <c r="AL204" i="6"/>
  <c r="AI204" i="6"/>
  <c r="AF204" i="6"/>
  <c r="AC204" i="6"/>
  <c r="Z204" i="6"/>
  <c r="W204" i="6"/>
  <c r="T204" i="6"/>
  <c r="Q204" i="6"/>
  <c r="N204" i="6"/>
  <c r="K204" i="6"/>
  <c r="H204" i="6"/>
  <c r="BD203" i="6"/>
  <c r="BA203" i="6"/>
  <c r="AX203" i="6"/>
  <c r="AU203" i="6"/>
  <c r="AR203" i="6"/>
  <c r="AO203" i="6"/>
  <c r="AL203" i="6"/>
  <c r="AI203" i="6"/>
  <c r="AF203" i="6"/>
  <c r="AC203" i="6"/>
  <c r="Z203" i="6"/>
  <c r="W203" i="6"/>
  <c r="T203" i="6"/>
  <c r="Q203" i="6"/>
  <c r="N203" i="6"/>
  <c r="K203" i="6"/>
  <c r="H203" i="6"/>
  <c r="BD202" i="6"/>
  <c r="BA202" i="6"/>
  <c r="AX202" i="6"/>
  <c r="AU202" i="6"/>
  <c r="AR202" i="6"/>
  <c r="AO202" i="6"/>
  <c r="AL202" i="6"/>
  <c r="AI202" i="6"/>
  <c r="AF202" i="6"/>
  <c r="AC202" i="6"/>
  <c r="Z202" i="6"/>
  <c r="W202" i="6"/>
  <c r="T202" i="6"/>
  <c r="Q202" i="6"/>
  <c r="N202" i="6"/>
  <c r="K202" i="6"/>
  <c r="H202" i="6"/>
  <c r="BD201" i="6"/>
  <c r="BA201" i="6"/>
  <c r="AX201" i="6"/>
  <c r="AU201" i="6"/>
  <c r="AR201" i="6"/>
  <c r="AO201" i="6"/>
  <c r="AL201" i="6"/>
  <c r="AI201" i="6"/>
  <c r="AF201" i="6"/>
  <c r="AC201" i="6"/>
  <c r="Z201" i="6"/>
  <c r="W201" i="6"/>
  <c r="T201" i="6"/>
  <c r="Q201" i="6"/>
  <c r="N201" i="6"/>
  <c r="K201" i="6"/>
  <c r="H201" i="6"/>
  <c r="BD200" i="6"/>
  <c r="BA200" i="6"/>
  <c r="AX200" i="6"/>
  <c r="AU200" i="6"/>
  <c r="AR200" i="6"/>
  <c r="AO200" i="6"/>
  <c r="AL200" i="6"/>
  <c r="AI200" i="6"/>
  <c r="AF200" i="6"/>
  <c r="AC200" i="6"/>
  <c r="Z200" i="6"/>
  <c r="W200" i="6"/>
  <c r="T200" i="6"/>
  <c r="Q200" i="6"/>
  <c r="N200" i="6"/>
  <c r="K200" i="6"/>
  <c r="H200" i="6"/>
  <c r="BD199" i="6"/>
  <c r="BA199" i="6"/>
  <c r="AX199" i="6"/>
  <c r="AU199" i="6"/>
  <c r="AR199" i="6"/>
  <c r="AO199" i="6"/>
  <c r="AL199" i="6"/>
  <c r="AI199" i="6"/>
  <c r="AF199" i="6"/>
  <c r="AC199" i="6"/>
  <c r="Z199" i="6"/>
  <c r="W199" i="6"/>
  <c r="T199" i="6"/>
  <c r="Q199" i="6"/>
  <c r="N199" i="6"/>
  <c r="K199" i="6"/>
  <c r="H199" i="6"/>
  <c r="BD198" i="6"/>
  <c r="BA198" i="6"/>
  <c r="AX198" i="6"/>
  <c r="AU198" i="6"/>
  <c r="AR198" i="6"/>
  <c r="AO198" i="6"/>
  <c r="AL198" i="6"/>
  <c r="AI198" i="6"/>
  <c r="AF198" i="6"/>
  <c r="AC198" i="6"/>
  <c r="Z198" i="6"/>
  <c r="W198" i="6"/>
  <c r="T198" i="6"/>
  <c r="Q198" i="6"/>
  <c r="N198" i="6"/>
  <c r="K198" i="6"/>
  <c r="H198" i="6"/>
  <c r="BC197" i="6"/>
  <c r="BB197" i="6"/>
  <c r="AZ197" i="6"/>
  <c r="AY197" i="6"/>
  <c r="AW197" i="6"/>
  <c r="AV197" i="6"/>
  <c r="AT197" i="6"/>
  <c r="AS197" i="6"/>
  <c r="AQ197" i="6"/>
  <c r="AP197" i="6"/>
  <c r="AN197" i="6"/>
  <c r="AM197" i="6"/>
  <c r="AK197" i="6"/>
  <c r="AJ197" i="6"/>
  <c r="AH197" i="6"/>
  <c r="AG197" i="6"/>
  <c r="AE197" i="6"/>
  <c r="AD197" i="6"/>
  <c r="AB197" i="6"/>
  <c r="AA197" i="6"/>
  <c r="Y197" i="6"/>
  <c r="X197" i="6"/>
  <c r="V197" i="6"/>
  <c r="U197" i="6"/>
  <c r="S197" i="6"/>
  <c r="R197" i="6"/>
  <c r="P197" i="6"/>
  <c r="O197" i="6"/>
  <c r="M197" i="6"/>
  <c r="L197" i="6"/>
  <c r="J197" i="6"/>
  <c r="I197" i="6"/>
  <c r="G197" i="6"/>
  <c r="F197" i="6"/>
  <c r="BD196" i="6"/>
  <c r="BA196" i="6"/>
  <c r="AX196" i="6"/>
  <c r="AU196" i="6"/>
  <c r="AR196" i="6"/>
  <c r="AO196" i="6"/>
  <c r="AL196" i="6"/>
  <c r="AI196" i="6"/>
  <c r="AF196" i="6"/>
  <c r="AC196" i="6"/>
  <c r="Z196" i="6"/>
  <c r="W196" i="6"/>
  <c r="T196" i="6"/>
  <c r="Q196" i="6"/>
  <c r="N196" i="6"/>
  <c r="K196" i="6"/>
  <c r="H196" i="6"/>
  <c r="BD195" i="6"/>
  <c r="BA195" i="6"/>
  <c r="AX195" i="6"/>
  <c r="AU195" i="6"/>
  <c r="AR195" i="6"/>
  <c r="AO195" i="6"/>
  <c r="AL195" i="6"/>
  <c r="AI195" i="6"/>
  <c r="AF195" i="6"/>
  <c r="AC195" i="6"/>
  <c r="Z195" i="6"/>
  <c r="W195" i="6"/>
  <c r="T195" i="6"/>
  <c r="Q195" i="6"/>
  <c r="N195" i="6"/>
  <c r="K195" i="6"/>
  <c r="H195" i="6"/>
  <c r="BD194" i="6"/>
  <c r="BA194" i="6"/>
  <c r="AX194" i="6"/>
  <c r="AU194" i="6"/>
  <c r="AR194" i="6"/>
  <c r="AO194" i="6"/>
  <c r="AL194" i="6"/>
  <c r="AI194" i="6"/>
  <c r="AF194" i="6"/>
  <c r="AC194" i="6"/>
  <c r="Z194" i="6"/>
  <c r="W194" i="6"/>
  <c r="T194" i="6"/>
  <c r="Q194" i="6"/>
  <c r="N194" i="6"/>
  <c r="K194" i="6"/>
  <c r="H194" i="6"/>
  <c r="BD193" i="6"/>
  <c r="BA193" i="6"/>
  <c r="AX193" i="6"/>
  <c r="AU193" i="6"/>
  <c r="AR193" i="6"/>
  <c r="AO193" i="6"/>
  <c r="AL193" i="6"/>
  <c r="AI193" i="6"/>
  <c r="AF193" i="6"/>
  <c r="AC193" i="6"/>
  <c r="Z193" i="6"/>
  <c r="W193" i="6"/>
  <c r="T193" i="6"/>
  <c r="Q193" i="6"/>
  <c r="N193" i="6"/>
  <c r="K193" i="6"/>
  <c r="H193" i="6"/>
  <c r="BD192" i="6"/>
  <c r="BA192" i="6"/>
  <c r="AX192" i="6"/>
  <c r="AU192" i="6"/>
  <c r="AR192" i="6"/>
  <c r="AO192" i="6"/>
  <c r="AL192" i="6"/>
  <c r="AI192" i="6"/>
  <c r="AF192" i="6"/>
  <c r="AC192" i="6"/>
  <c r="Z192" i="6"/>
  <c r="W192" i="6"/>
  <c r="T192" i="6"/>
  <c r="Q192" i="6"/>
  <c r="N192" i="6"/>
  <c r="K192" i="6"/>
  <c r="H192" i="6"/>
  <c r="BD191" i="6"/>
  <c r="BA191" i="6"/>
  <c r="AX191" i="6"/>
  <c r="AU191" i="6"/>
  <c r="AR191" i="6"/>
  <c r="AO191" i="6"/>
  <c r="AL191" i="6"/>
  <c r="AI191" i="6"/>
  <c r="AF191" i="6"/>
  <c r="AC191" i="6"/>
  <c r="Z191" i="6"/>
  <c r="W191" i="6"/>
  <c r="T191" i="6"/>
  <c r="Q191" i="6"/>
  <c r="N191" i="6"/>
  <c r="K191" i="6"/>
  <c r="H191" i="6"/>
  <c r="BD190" i="6"/>
  <c r="BA190" i="6"/>
  <c r="AX190" i="6"/>
  <c r="AU190" i="6"/>
  <c r="AR190" i="6"/>
  <c r="AO190" i="6"/>
  <c r="AL190" i="6"/>
  <c r="AI190" i="6"/>
  <c r="AF190" i="6"/>
  <c r="AC190" i="6"/>
  <c r="Z190" i="6"/>
  <c r="W190" i="6"/>
  <c r="T190" i="6"/>
  <c r="Q190" i="6"/>
  <c r="N190" i="6"/>
  <c r="K190" i="6"/>
  <c r="H190" i="6"/>
  <c r="BD189" i="6"/>
  <c r="BA189" i="6"/>
  <c r="AX189" i="6"/>
  <c r="AU189" i="6"/>
  <c r="AR189" i="6"/>
  <c r="AO189" i="6"/>
  <c r="AL189" i="6"/>
  <c r="AI189" i="6"/>
  <c r="AF189" i="6"/>
  <c r="AC189" i="6"/>
  <c r="Z189" i="6"/>
  <c r="W189" i="6"/>
  <c r="T189" i="6"/>
  <c r="Q189" i="6"/>
  <c r="N189" i="6"/>
  <c r="K189" i="6"/>
  <c r="H189" i="6"/>
  <c r="BD188" i="6"/>
  <c r="BA188" i="6"/>
  <c r="AX188" i="6"/>
  <c r="AU188" i="6"/>
  <c r="AR188" i="6"/>
  <c r="AO188" i="6"/>
  <c r="AL188" i="6"/>
  <c r="AI188" i="6"/>
  <c r="AF188" i="6"/>
  <c r="AC188" i="6"/>
  <c r="Z188" i="6"/>
  <c r="W188" i="6"/>
  <c r="T188" i="6"/>
  <c r="Q188" i="6"/>
  <c r="N188" i="6"/>
  <c r="K188" i="6"/>
  <c r="H188" i="6"/>
  <c r="BD187" i="6"/>
  <c r="BA187" i="6"/>
  <c r="AX187" i="6"/>
  <c r="AU187" i="6"/>
  <c r="AR187" i="6"/>
  <c r="AO187" i="6"/>
  <c r="AL187" i="6"/>
  <c r="AI187" i="6"/>
  <c r="AF187" i="6"/>
  <c r="AC187" i="6"/>
  <c r="Z187" i="6"/>
  <c r="W187" i="6"/>
  <c r="T187" i="6"/>
  <c r="Q187" i="6"/>
  <c r="N187" i="6"/>
  <c r="K187" i="6"/>
  <c r="H187" i="6"/>
  <c r="BD186" i="6"/>
  <c r="BA186" i="6"/>
  <c r="AX186" i="6"/>
  <c r="AU186" i="6"/>
  <c r="AR186" i="6"/>
  <c r="AO186" i="6"/>
  <c r="AL186" i="6"/>
  <c r="AI186" i="6"/>
  <c r="AF186" i="6"/>
  <c r="AC186" i="6"/>
  <c r="Z186" i="6"/>
  <c r="W186" i="6"/>
  <c r="T186" i="6"/>
  <c r="Q186" i="6"/>
  <c r="N186" i="6"/>
  <c r="K186" i="6"/>
  <c r="H186" i="6"/>
  <c r="BD185" i="6"/>
  <c r="BA185" i="6"/>
  <c r="AX185" i="6"/>
  <c r="AU185" i="6"/>
  <c r="AR185" i="6"/>
  <c r="AO185" i="6"/>
  <c r="AL185" i="6"/>
  <c r="AI185" i="6"/>
  <c r="AF185" i="6"/>
  <c r="AC185" i="6"/>
  <c r="Z185" i="6"/>
  <c r="W185" i="6"/>
  <c r="T185" i="6"/>
  <c r="Q185" i="6"/>
  <c r="N185" i="6"/>
  <c r="K185" i="6"/>
  <c r="H185" i="6"/>
  <c r="BD184" i="6"/>
  <c r="BA184" i="6"/>
  <c r="AX184" i="6"/>
  <c r="AU184" i="6"/>
  <c r="AR184" i="6"/>
  <c r="AO184" i="6"/>
  <c r="AL184" i="6"/>
  <c r="AI184" i="6"/>
  <c r="AF184" i="6"/>
  <c r="AC184" i="6"/>
  <c r="Z184" i="6"/>
  <c r="W184" i="6"/>
  <c r="T184" i="6"/>
  <c r="Q184" i="6"/>
  <c r="N184" i="6"/>
  <c r="K184" i="6"/>
  <c r="H184" i="6"/>
  <c r="BD183" i="6"/>
  <c r="BA183" i="6"/>
  <c r="AX183" i="6"/>
  <c r="AU183" i="6"/>
  <c r="AR183" i="6"/>
  <c r="AO183" i="6"/>
  <c r="AL183" i="6"/>
  <c r="AI183" i="6"/>
  <c r="AF183" i="6"/>
  <c r="AC183" i="6"/>
  <c r="Z183" i="6"/>
  <c r="W183" i="6"/>
  <c r="T183" i="6"/>
  <c r="Q183" i="6"/>
  <c r="N183" i="6"/>
  <c r="K183" i="6"/>
  <c r="H183" i="6"/>
  <c r="BD182" i="6"/>
  <c r="BA182" i="6"/>
  <c r="AX182" i="6"/>
  <c r="AU182" i="6"/>
  <c r="AR182" i="6"/>
  <c r="AO182" i="6"/>
  <c r="AL182" i="6"/>
  <c r="AI182" i="6"/>
  <c r="AF182" i="6"/>
  <c r="AC182" i="6"/>
  <c r="Z182" i="6"/>
  <c r="W182" i="6"/>
  <c r="T182" i="6"/>
  <c r="Q182" i="6"/>
  <c r="N182" i="6"/>
  <c r="K182" i="6"/>
  <c r="H182" i="6"/>
  <c r="BD181" i="6"/>
  <c r="BA181" i="6"/>
  <c r="AX181" i="6"/>
  <c r="AU181" i="6"/>
  <c r="AR181" i="6"/>
  <c r="AO181" i="6"/>
  <c r="AL181" i="6"/>
  <c r="AI181" i="6"/>
  <c r="AF181" i="6"/>
  <c r="AC181" i="6"/>
  <c r="Z181" i="6"/>
  <c r="W181" i="6"/>
  <c r="T181" i="6"/>
  <c r="Q181" i="6"/>
  <c r="N181" i="6"/>
  <c r="K181" i="6"/>
  <c r="H181" i="6"/>
  <c r="BD180" i="6"/>
  <c r="BA180" i="6"/>
  <c r="AX180" i="6"/>
  <c r="AU180" i="6"/>
  <c r="AR180" i="6"/>
  <c r="AO180" i="6"/>
  <c r="AL180" i="6"/>
  <c r="AI180" i="6"/>
  <c r="AF180" i="6"/>
  <c r="AC180" i="6"/>
  <c r="Z180" i="6"/>
  <c r="W180" i="6"/>
  <c r="T180" i="6"/>
  <c r="Q180" i="6"/>
  <c r="N180" i="6"/>
  <c r="K180" i="6"/>
  <c r="H180" i="6"/>
  <c r="BD179" i="6"/>
  <c r="BA179" i="6"/>
  <c r="AX179" i="6"/>
  <c r="AU179" i="6"/>
  <c r="AR179" i="6"/>
  <c r="AO179" i="6"/>
  <c r="AL179" i="6"/>
  <c r="AI179" i="6"/>
  <c r="AF179" i="6"/>
  <c r="AC179" i="6"/>
  <c r="Z179" i="6"/>
  <c r="W179" i="6"/>
  <c r="T179" i="6"/>
  <c r="Q179" i="6"/>
  <c r="N179" i="6"/>
  <c r="K179" i="6"/>
  <c r="H179" i="6"/>
  <c r="BD178" i="6"/>
  <c r="BA178" i="6"/>
  <c r="AX178" i="6"/>
  <c r="AU178" i="6"/>
  <c r="AR178" i="6"/>
  <c r="AO178" i="6"/>
  <c r="AL178" i="6"/>
  <c r="AI178" i="6"/>
  <c r="AF178" i="6"/>
  <c r="AC178" i="6"/>
  <c r="Z178" i="6"/>
  <c r="W178" i="6"/>
  <c r="T178" i="6"/>
  <c r="Q178" i="6"/>
  <c r="N178" i="6"/>
  <c r="K178" i="6"/>
  <c r="H178" i="6"/>
  <c r="BC177" i="6"/>
  <c r="BB177" i="6"/>
  <c r="AZ177" i="6"/>
  <c r="AY177" i="6"/>
  <c r="AW177" i="6"/>
  <c r="AV177" i="6"/>
  <c r="AT177" i="6"/>
  <c r="AS177" i="6"/>
  <c r="AQ177" i="6"/>
  <c r="AP177" i="6"/>
  <c r="AN177" i="6"/>
  <c r="AM177" i="6"/>
  <c r="AK177" i="6"/>
  <c r="AJ177" i="6"/>
  <c r="AH177" i="6"/>
  <c r="AG177" i="6"/>
  <c r="AE177" i="6"/>
  <c r="AD177" i="6"/>
  <c r="AB177" i="6"/>
  <c r="AA177" i="6"/>
  <c r="Y177" i="6"/>
  <c r="X177" i="6"/>
  <c r="V177" i="6"/>
  <c r="U177" i="6"/>
  <c r="S177" i="6"/>
  <c r="R177" i="6"/>
  <c r="P177" i="6"/>
  <c r="O177" i="6"/>
  <c r="M177" i="6"/>
  <c r="L177" i="6"/>
  <c r="J177" i="6"/>
  <c r="I177" i="6"/>
  <c r="G177" i="6"/>
  <c r="F177" i="6"/>
  <c r="BD176" i="6"/>
  <c r="BA176" i="6"/>
  <c r="AX176" i="6"/>
  <c r="AU176" i="6"/>
  <c r="AR176" i="6"/>
  <c r="AO176" i="6"/>
  <c r="AL176" i="6"/>
  <c r="AI176" i="6"/>
  <c r="AF176" i="6"/>
  <c r="AC176" i="6"/>
  <c r="Z176" i="6"/>
  <c r="W176" i="6"/>
  <c r="T176" i="6"/>
  <c r="Q176" i="6"/>
  <c r="N176" i="6"/>
  <c r="K176" i="6"/>
  <c r="H176" i="6"/>
  <c r="BD175" i="6"/>
  <c r="BA175" i="6"/>
  <c r="AX175" i="6"/>
  <c r="AU175" i="6"/>
  <c r="AR175" i="6"/>
  <c r="AO175" i="6"/>
  <c r="AL175" i="6"/>
  <c r="AI175" i="6"/>
  <c r="AF175" i="6"/>
  <c r="AC175" i="6"/>
  <c r="Z175" i="6"/>
  <c r="W175" i="6"/>
  <c r="T175" i="6"/>
  <c r="Q175" i="6"/>
  <c r="N175" i="6"/>
  <c r="K175" i="6"/>
  <c r="H175" i="6"/>
  <c r="BD174" i="6"/>
  <c r="BA174" i="6"/>
  <c r="AX174" i="6"/>
  <c r="AU174" i="6"/>
  <c r="AR174" i="6"/>
  <c r="AO174" i="6"/>
  <c r="AL174" i="6"/>
  <c r="AI174" i="6"/>
  <c r="AF174" i="6"/>
  <c r="AC174" i="6"/>
  <c r="Z174" i="6"/>
  <c r="W174" i="6"/>
  <c r="T174" i="6"/>
  <c r="Q174" i="6"/>
  <c r="N174" i="6"/>
  <c r="K174" i="6"/>
  <c r="H174" i="6"/>
  <c r="BD173" i="6"/>
  <c r="BA173" i="6"/>
  <c r="AX173" i="6"/>
  <c r="AU173" i="6"/>
  <c r="AR173" i="6"/>
  <c r="AO173" i="6"/>
  <c r="AL173" i="6"/>
  <c r="AI173" i="6"/>
  <c r="AF173" i="6"/>
  <c r="AC173" i="6"/>
  <c r="Z173" i="6"/>
  <c r="W173" i="6"/>
  <c r="T173" i="6"/>
  <c r="Q173" i="6"/>
  <c r="N173" i="6"/>
  <c r="K173" i="6"/>
  <c r="H173" i="6"/>
  <c r="BD172" i="6"/>
  <c r="BA172" i="6"/>
  <c r="AX172" i="6"/>
  <c r="AU172" i="6"/>
  <c r="AR172" i="6"/>
  <c r="AO172" i="6"/>
  <c r="AL172" i="6"/>
  <c r="AI172" i="6"/>
  <c r="AF172" i="6"/>
  <c r="AC172" i="6"/>
  <c r="Z172" i="6"/>
  <c r="W172" i="6"/>
  <c r="T172" i="6"/>
  <c r="Q172" i="6"/>
  <c r="N172" i="6"/>
  <c r="K172" i="6"/>
  <c r="H172" i="6"/>
  <c r="BD171" i="6"/>
  <c r="BA171" i="6"/>
  <c r="AX171" i="6"/>
  <c r="AU171" i="6"/>
  <c r="AR171" i="6"/>
  <c r="AO171" i="6"/>
  <c r="AL171" i="6"/>
  <c r="AI171" i="6"/>
  <c r="AF171" i="6"/>
  <c r="AC171" i="6"/>
  <c r="Z171" i="6"/>
  <c r="W171" i="6"/>
  <c r="T171" i="6"/>
  <c r="Q171" i="6"/>
  <c r="N171" i="6"/>
  <c r="K171" i="6"/>
  <c r="H171" i="6"/>
  <c r="BD170" i="6"/>
  <c r="BA170" i="6"/>
  <c r="AX170" i="6"/>
  <c r="AU170" i="6"/>
  <c r="AR170" i="6"/>
  <c r="AO170" i="6"/>
  <c r="AL170" i="6"/>
  <c r="AI170" i="6"/>
  <c r="AF170" i="6"/>
  <c r="AC170" i="6"/>
  <c r="Z170" i="6"/>
  <c r="W170" i="6"/>
  <c r="T170" i="6"/>
  <c r="Q170" i="6"/>
  <c r="N170" i="6"/>
  <c r="K170" i="6"/>
  <c r="H170" i="6"/>
  <c r="BD169" i="6"/>
  <c r="BA169" i="6"/>
  <c r="AX169" i="6"/>
  <c r="AU169" i="6"/>
  <c r="AR169" i="6"/>
  <c r="AO169" i="6"/>
  <c r="AL169" i="6"/>
  <c r="AI169" i="6"/>
  <c r="AF169" i="6"/>
  <c r="AC169" i="6"/>
  <c r="Z169" i="6"/>
  <c r="W169" i="6"/>
  <c r="T169" i="6"/>
  <c r="Q169" i="6"/>
  <c r="N169" i="6"/>
  <c r="K169" i="6"/>
  <c r="H169" i="6"/>
  <c r="BD168" i="6"/>
  <c r="BA168" i="6"/>
  <c r="AX168" i="6"/>
  <c r="AU168" i="6"/>
  <c r="AR168" i="6"/>
  <c r="AO168" i="6"/>
  <c r="AL168" i="6"/>
  <c r="AI168" i="6"/>
  <c r="AF168" i="6"/>
  <c r="AC168" i="6"/>
  <c r="Z168" i="6"/>
  <c r="W168" i="6"/>
  <c r="T168" i="6"/>
  <c r="Q168" i="6"/>
  <c r="N168" i="6"/>
  <c r="K168" i="6"/>
  <c r="H168" i="6"/>
  <c r="BD167" i="6"/>
  <c r="BA167" i="6"/>
  <c r="AX167" i="6"/>
  <c r="AU167" i="6"/>
  <c r="AR167" i="6"/>
  <c r="AO167" i="6"/>
  <c r="AL167" i="6"/>
  <c r="AI167" i="6"/>
  <c r="AF167" i="6"/>
  <c r="AC167" i="6"/>
  <c r="Z167" i="6"/>
  <c r="W167" i="6"/>
  <c r="T167" i="6"/>
  <c r="Q167" i="6"/>
  <c r="N167" i="6"/>
  <c r="K167" i="6"/>
  <c r="H167" i="6"/>
  <c r="BD166" i="6"/>
  <c r="BA166" i="6"/>
  <c r="AX166" i="6"/>
  <c r="AU166" i="6"/>
  <c r="AR166" i="6"/>
  <c r="AO166" i="6"/>
  <c r="AL166" i="6"/>
  <c r="AI166" i="6"/>
  <c r="AF166" i="6"/>
  <c r="AC166" i="6"/>
  <c r="Z166" i="6"/>
  <c r="W166" i="6"/>
  <c r="T166" i="6"/>
  <c r="Q166" i="6"/>
  <c r="N166" i="6"/>
  <c r="K166" i="6"/>
  <c r="H166" i="6"/>
  <c r="BD165" i="6"/>
  <c r="BA165" i="6"/>
  <c r="AX165" i="6"/>
  <c r="AU165" i="6"/>
  <c r="AR165" i="6"/>
  <c r="AO165" i="6"/>
  <c r="AL165" i="6"/>
  <c r="AI165" i="6"/>
  <c r="AF165" i="6"/>
  <c r="AC165" i="6"/>
  <c r="Z165" i="6"/>
  <c r="W165" i="6"/>
  <c r="T165" i="6"/>
  <c r="Q165" i="6"/>
  <c r="N165" i="6"/>
  <c r="K165" i="6"/>
  <c r="H165" i="6"/>
  <c r="BD164" i="6"/>
  <c r="BA164" i="6"/>
  <c r="AX164" i="6"/>
  <c r="AU164" i="6"/>
  <c r="AR164" i="6"/>
  <c r="AO164" i="6"/>
  <c r="AL164" i="6"/>
  <c r="AI164" i="6"/>
  <c r="AF164" i="6"/>
  <c r="AC164" i="6"/>
  <c r="Z164" i="6"/>
  <c r="W164" i="6"/>
  <c r="T164" i="6"/>
  <c r="Q164" i="6"/>
  <c r="N164" i="6"/>
  <c r="K164" i="6"/>
  <c r="H164" i="6"/>
  <c r="BD163" i="6"/>
  <c r="BA163" i="6"/>
  <c r="AX163" i="6"/>
  <c r="AU163" i="6"/>
  <c r="AR163" i="6"/>
  <c r="AO163" i="6"/>
  <c r="AL163" i="6"/>
  <c r="AI163" i="6"/>
  <c r="AF163" i="6"/>
  <c r="AC163" i="6"/>
  <c r="Z163" i="6"/>
  <c r="W163" i="6"/>
  <c r="T163" i="6"/>
  <c r="Q163" i="6"/>
  <c r="N163" i="6"/>
  <c r="K163" i="6"/>
  <c r="H163" i="6"/>
  <c r="BD162" i="6"/>
  <c r="BA162" i="6"/>
  <c r="AX162" i="6"/>
  <c r="AU162" i="6"/>
  <c r="AR162" i="6"/>
  <c r="AO162" i="6"/>
  <c r="AL162" i="6"/>
  <c r="AI162" i="6"/>
  <c r="AF162" i="6"/>
  <c r="AC162" i="6"/>
  <c r="Z162" i="6"/>
  <c r="W162" i="6"/>
  <c r="T162" i="6"/>
  <c r="Q162" i="6"/>
  <c r="N162" i="6"/>
  <c r="K162" i="6"/>
  <c r="H162" i="6"/>
  <c r="BD161" i="6"/>
  <c r="BA161" i="6"/>
  <c r="AX161" i="6"/>
  <c r="AU161" i="6"/>
  <c r="AR161" i="6"/>
  <c r="AO161" i="6"/>
  <c r="AL161" i="6"/>
  <c r="AI161" i="6"/>
  <c r="AF161" i="6"/>
  <c r="AC161" i="6"/>
  <c r="Z161" i="6"/>
  <c r="W161" i="6"/>
  <c r="T161" i="6"/>
  <c r="Q161" i="6"/>
  <c r="N161" i="6"/>
  <c r="K161" i="6"/>
  <c r="H161" i="6"/>
  <c r="BD160" i="6"/>
  <c r="BA160" i="6"/>
  <c r="AX160" i="6"/>
  <c r="AU160" i="6"/>
  <c r="AR160" i="6"/>
  <c r="AO160" i="6"/>
  <c r="AL160" i="6"/>
  <c r="AI160" i="6"/>
  <c r="AF160" i="6"/>
  <c r="AC160" i="6"/>
  <c r="Z160" i="6"/>
  <c r="W160" i="6"/>
  <c r="T160" i="6"/>
  <c r="Q160" i="6"/>
  <c r="N160" i="6"/>
  <c r="K160" i="6"/>
  <c r="H160" i="6"/>
  <c r="BD159" i="6"/>
  <c r="BA159" i="6"/>
  <c r="AX159" i="6"/>
  <c r="AU159" i="6"/>
  <c r="AR159" i="6"/>
  <c r="AO159" i="6"/>
  <c r="AL159" i="6"/>
  <c r="AI159" i="6"/>
  <c r="AF159" i="6"/>
  <c r="AC159" i="6"/>
  <c r="Z159" i="6"/>
  <c r="W159" i="6"/>
  <c r="T159" i="6"/>
  <c r="Q159" i="6"/>
  <c r="N159" i="6"/>
  <c r="K159" i="6"/>
  <c r="H159" i="6"/>
  <c r="BD158" i="6"/>
  <c r="BA158" i="6"/>
  <c r="AX158" i="6"/>
  <c r="AU158" i="6"/>
  <c r="AR158" i="6"/>
  <c r="AO158" i="6"/>
  <c r="AL158" i="6"/>
  <c r="AI158" i="6"/>
  <c r="AF158" i="6"/>
  <c r="AC158" i="6"/>
  <c r="Z158" i="6"/>
  <c r="W158" i="6"/>
  <c r="T158" i="6"/>
  <c r="Q158" i="6"/>
  <c r="N158" i="6"/>
  <c r="K158" i="6"/>
  <c r="H158" i="6"/>
  <c r="BD157" i="6"/>
  <c r="BA157" i="6"/>
  <c r="AX157" i="6"/>
  <c r="AU157" i="6"/>
  <c r="AR157" i="6"/>
  <c r="AO157" i="6"/>
  <c r="AL157" i="6"/>
  <c r="AI157" i="6"/>
  <c r="AF157" i="6"/>
  <c r="AC157" i="6"/>
  <c r="Z157" i="6"/>
  <c r="W157" i="6"/>
  <c r="T157" i="6"/>
  <c r="Q157" i="6"/>
  <c r="N157" i="6"/>
  <c r="K157" i="6"/>
  <c r="H157" i="6"/>
  <c r="BD156" i="6"/>
  <c r="BA156" i="6"/>
  <c r="AX156" i="6"/>
  <c r="AU156" i="6"/>
  <c r="AR156" i="6"/>
  <c r="AO156" i="6"/>
  <c r="AL156" i="6"/>
  <c r="AI156" i="6"/>
  <c r="AF156" i="6"/>
  <c r="AC156" i="6"/>
  <c r="Z156" i="6"/>
  <c r="W156" i="6"/>
  <c r="T156" i="6"/>
  <c r="Q156" i="6"/>
  <c r="N156" i="6"/>
  <c r="K156" i="6"/>
  <c r="H156" i="6"/>
  <c r="BD155" i="6"/>
  <c r="BA155" i="6"/>
  <c r="AX155" i="6"/>
  <c r="AU155" i="6"/>
  <c r="AR155" i="6"/>
  <c r="AO155" i="6"/>
  <c r="AL155" i="6"/>
  <c r="AI155" i="6"/>
  <c r="AF155" i="6"/>
  <c r="AC155" i="6"/>
  <c r="Z155" i="6"/>
  <c r="W155" i="6"/>
  <c r="T155" i="6"/>
  <c r="Q155" i="6"/>
  <c r="N155" i="6"/>
  <c r="K155" i="6"/>
  <c r="H155" i="6"/>
  <c r="BD154" i="6"/>
  <c r="BA154" i="6"/>
  <c r="AX154" i="6"/>
  <c r="AU154" i="6"/>
  <c r="AR154" i="6"/>
  <c r="AO154" i="6"/>
  <c r="AL154" i="6"/>
  <c r="AI154" i="6"/>
  <c r="AF154" i="6"/>
  <c r="AC154" i="6"/>
  <c r="Z154" i="6"/>
  <c r="W154" i="6"/>
  <c r="T154" i="6"/>
  <c r="Q154" i="6"/>
  <c r="N154" i="6"/>
  <c r="K154" i="6"/>
  <c r="H154" i="6"/>
  <c r="BD153" i="6"/>
  <c r="BA153" i="6"/>
  <c r="AX153" i="6"/>
  <c r="AU153" i="6"/>
  <c r="AR153" i="6"/>
  <c r="AO153" i="6"/>
  <c r="AL153" i="6"/>
  <c r="AI153" i="6"/>
  <c r="AF153" i="6"/>
  <c r="AC153" i="6"/>
  <c r="Z153" i="6"/>
  <c r="W153" i="6"/>
  <c r="T153" i="6"/>
  <c r="Q153" i="6"/>
  <c r="N153" i="6"/>
  <c r="K153" i="6"/>
  <c r="H153" i="6"/>
  <c r="BD152" i="6"/>
  <c r="BA152" i="6"/>
  <c r="AX152" i="6"/>
  <c r="AU152" i="6"/>
  <c r="AR152" i="6"/>
  <c r="AO152" i="6"/>
  <c r="AL152" i="6"/>
  <c r="AI152" i="6"/>
  <c r="AF152" i="6"/>
  <c r="AC152" i="6"/>
  <c r="Z152" i="6"/>
  <c r="W152" i="6"/>
  <c r="T152" i="6"/>
  <c r="Q152" i="6"/>
  <c r="N152" i="6"/>
  <c r="K152" i="6"/>
  <c r="H152" i="6"/>
  <c r="BD151" i="6"/>
  <c r="BA151" i="6"/>
  <c r="AX151" i="6"/>
  <c r="AU151" i="6"/>
  <c r="AR151" i="6"/>
  <c r="AO151" i="6"/>
  <c r="AL151" i="6"/>
  <c r="AI151" i="6"/>
  <c r="AF151" i="6"/>
  <c r="AC151" i="6"/>
  <c r="Z151" i="6"/>
  <c r="W151" i="6"/>
  <c r="T151" i="6"/>
  <c r="Q151" i="6"/>
  <c r="N151" i="6"/>
  <c r="K151" i="6"/>
  <c r="H151" i="6"/>
  <c r="BD150" i="6"/>
  <c r="BA150" i="6"/>
  <c r="AX150" i="6"/>
  <c r="AU150" i="6"/>
  <c r="AR150" i="6"/>
  <c r="AO150" i="6"/>
  <c r="AL150" i="6"/>
  <c r="AI150" i="6"/>
  <c r="AF150" i="6"/>
  <c r="AC150" i="6"/>
  <c r="Z150" i="6"/>
  <c r="W150" i="6"/>
  <c r="T150" i="6"/>
  <c r="Q150" i="6"/>
  <c r="N150" i="6"/>
  <c r="K150" i="6"/>
  <c r="H150" i="6"/>
  <c r="BD149" i="6"/>
  <c r="BA149" i="6"/>
  <c r="AX149" i="6"/>
  <c r="AU149" i="6"/>
  <c r="AR149" i="6"/>
  <c r="AO149" i="6"/>
  <c r="AL149" i="6"/>
  <c r="AI149" i="6"/>
  <c r="AF149" i="6"/>
  <c r="AC149" i="6"/>
  <c r="Z149" i="6"/>
  <c r="W149" i="6"/>
  <c r="T149" i="6"/>
  <c r="Q149" i="6"/>
  <c r="N149" i="6"/>
  <c r="K149" i="6"/>
  <c r="H149" i="6"/>
  <c r="BD148" i="6"/>
  <c r="BA148" i="6"/>
  <c r="AX148" i="6"/>
  <c r="AU148" i="6"/>
  <c r="AR148" i="6"/>
  <c r="AO148" i="6"/>
  <c r="AL148" i="6"/>
  <c r="AI148" i="6"/>
  <c r="AF148" i="6"/>
  <c r="AC148" i="6"/>
  <c r="Z148" i="6"/>
  <c r="W148" i="6"/>
  <c r="T148" i="6"/>
  <c r="Q148" i="6"/>
  <c r="N148" i="6"/>
  <c r="K148" i="6"/>
  <c r="H148" i="6"/>
  <c r="BD147" i="6"/>
  <c r="BA147" i="6"/>
  <c r="AX147" i="6"/>
  <c r="AU147" i="6"/>
  <c r="AR147" i="6"/>
  <c r="AO147" i="6"/>
  <c r="AL147" i="6"/>
  <c r="AI147" i="6"/>
  <c r="AF147" i="6"/>
  <c r="AC147" i="6"/>
  <c r="Z147" i="6"/>
  <c r="W147" i="6"/>
  <c r="T147" i="6"/>
  <c r="Q147" i="6"/>
  <c r="N147" i="6"/>
  <c r="K147" i="6"/>
  <c r="H147" i="6"/>
  <c r="BD146" i="6"/>
  <c r="BA146" i="6"/>
  <c r="AX146" i="6"/>
  <c r="AU146" i="6"/>
  <c r="AR146" i="6"/>
  <c r="AO146" i="6"/>
  <c r="AL146" i="6"/>
  <c r="AI146" i="6"/>
  <c r="AF146" i="6"/>
  <c r="AC146" i="6"/>
  <c r="Z146" i="6"/>
  <c r="W146" i="6"/>
  <c r="T146" i="6"/>
  <c r="Q146" i="6"/>
  <c r="N146" i="6"/>
  <c r="K146" i="6"/>
  <c r="H146" i="6"/>
  <c r="BD145" i="6"/>
  <c r="BA145" i="6"/>
  <c r="AX145" i="6"/>
  <c r="AU145" i="6"/>
  <c r="AR145" i="6"/>
  <c r="AO145" i="6"/>
  <c r="AL145" i="6"/>
  <c r="AI145" i="6"/>
  <c r="AF145" i="6"/>
  <c r="AC145" i="6"/>
  <c r="Z145" i="6"/>
  <c r="W145" i="6"/>
  <c r="T145" i="6"/>
  <c r="Q145" i="6"/>
  <c r="N145" i="6"/>
  <c r="K145" i="6"/>
  <c r="H145" i="6"/>
  <c r="BD144" i="6"/>
  <c r="BA144" i="6"/>
  <c r="AX144" i="6"/>
  <c r="AU144" i="6"/>
  <c r="AR144" i="6"/>
  <c r="AO144" i="6"/>
  <c r="AL144" i="6"/>
  <c r="AI144" i="6"/>
  <c r="AF144" i="6"/>
  <c r="AC144" i="6"/>
  <c r="Z144" i="6"/>
  <c r="W144" i="6"/>
  <c r="T144" i="6"/>
  <c r="Q144" i="6"/>
  <c r="N144" i="6"/>
  <c r="K144" i="6"/>
  <c r="H144" i="6"/>
  <c r="BD143" i="6"/>
  <c r="BA143" i="6"/>
  <c r="AX143" i="6"/>
  <c r="AU143" i="6"/>
  <c r="AR143" i="6"/>
  <c r="AO143" i="6"/>
  <c r="AL143" i="6"/>
  <c r="AI143" i="6"/>
  <c r="AF143" i="6"/>
  <c r="AC143" i="6"/>
  <c r="Z143" i="6"/>
  <c r="W143" i="6"/>
  <c r="T143" i="6"/>
  <c r="Q143" i="6"/>
  <c r="N143" i="6"/>
  <c r="K143" i="6"/>
  <c r="H143" i="6"/>
  <c r="BD142" i="6"/>
  <c r="BA142" i="6"/>
  <c r="AX142" i="6"/>
  <c r="AU142" i="6"/>
  <c r="AR142" i="6"/>
  <c r="AO142" i="6"/>
  <c r="AL142" i="6"/>
  <c r="AI142" i="6"/>
  <c r="AF142" i="6"/>
  <c r="AC142" i="6"/>
  <c r="Z142" i="6"/>
  <c r="W142" i="6"/>
  <c r="T142" i="6"/>
  <c r="Q142" i="6"/>
  <c r="N142" i="6"/>
  <c r="K142" i="6"/>
  <c r="H142" i="6"/>
  <c r="BD141" i="6"/>
  <c r="BA141" i="6"/>
  <c r="AX141" i="6"/>
  <c r="AU141" i="6"/>
  <c r="AR141" i="6"/>
  <c r="AO141" i="6"/>
  <c r="AL141" i="6"/>
  <c r="AI141" i="6"/>
  <c r="AF141" i="6"/>
  <c r="AC141" i="6"/>
  <c r="Z141" i="6"/>
  <c r="W141" i="6"/>
  <c r="T141" i="6"/>
  <c r="Q141" i="6"/>
  <c r="N141" i="6"/>
  <c r="K141" i="6"/>
  <c r="H141" i="6"/>
  <c r="BD140" i="6"/>
  <c r="BA140" i="6"/>
  <c r="AX140" i="6"/>
  <c r="AU140" i="6"/>
  <c r="AR140" i="6"/>
  <c r="AO140" i="6"/>
  <c r="AL140" i="6"/>
  <c r="AI140" i="6"/>
  <c r="AF140" i="6"/>
  <c r="AC140" i="6"/>
  <c r="Z140" i="6"/>
  <c r="W140" i="6"/>
  <c r="T140" i="6"/>
  <c r="Q140" i="6"/>
  <c r="N140" i="6"/>
  <c r="K140" i="6"/>
  <c r="H140" i="6"/>
  <c r="BD139" i="6"/>
  <c r="BA139" i="6"/>
  <c r="AX139" i="6"/>
  <c r="AU139" i="6"/>
  <c r="AR139" i="6"/>
  <c r="AO139" i="6"/>
  <c r="AL139" i="6"/>
  <c r="AI139" i="6"/>
  <c r="AF139" i="6"/>
  <c r="AC139" i="6"/>
  <c r="Z139" i="6"/>
  <c r="W139" i="6"/>
  <c r="T139" i="6"/>
  <c r="Q139" i="6"/>
  <c r="N139" i="6"/>
  <c r="K139" i="6"/>
  <c r="H139" i="6"/>
  <c r="BD138" i="6"/>
  <c r="BA138" i="6"/>
  <c r="AX138" i="6"/>
  <c r="AU138" i="6"/>
  <c r="AR138" i="6"/>
  <c r="AO138" i="6"/>
  <c r="AL138" i="6"/>
  <c r="AI138" i="6"/>
  <c r="AF138" i="6"/>
  <c r="AC138" i="6"/>
  <c r="Z138" i="6"/>
  <c r="W138" i="6"/>
  <c r="T138" i="6"/>
  <c r="Q138" i="6"/>
  <c r="N138" i="6"/>
  <c r="K138" i="6"/>
  <c r="H138" i="6"/>
  <c r="BD137" i="6"/>
  <c r="BA137" i="6"/>
  <c r="AX137" i="6"/>
  <c r="AU137" i="6"/>
  <c r="AR137" i="6"/>
  <c r="AO137" i="6"/>
  <c r="AL137" i="6"/>
  <c r="AI137" i="6"/>
  <c r="AF137" i="6"/>
  <c r="AC137" i="6"/>
  <c r="Z137" i="6"/>
  <c r="W137" i="6"/>
  <c r="T137" i="6"/>
  <c r="Q137" i="6"/>
  <c r="N137" i="6"/>
  <c r="K137" i="6"/>
  <c r="H137" i="6"/>
  <c r="BD136" i="6"/>
  <c r="BA136" i="6"/>
  <c r="AX136" i="6"/>
  <c r="AU136" i="6"/>
  <c r="AR136" i="6"/>
  <c r="AO136" i="6"/>
  <c r="AL136" i="6"/>
  <c r="AI136" i="6"/>
  <c r="AF136" i="6"/>
  <c r="AC136" i="6"/>
  <c r="Z136" i="6"/>
  <c r="W136" i="6"/>
  <c r="T136" i="6"/>
  <c r="Q136" i="6"/>
  <c r="N136" i="6"/>
  <c r="K136" i="6"/>
  <c r="H136" i="6"/>
  <c r="BC135" i="6"/>
  <c r="BB135" i="6"/>
  <c r="AZ135" i="6"/>
  <c r="AY135" i="6"/>
  <c r="AW135" i="6"/>
  <c r="AV135" i="6"/>
  <c r="AT135" i="6"/>
  <c r="AS135" i="6"/>
  <c r="AQ135" i="6"/>
  <c r="AP135" i="6"/>
  <c r="AN135" i="6"/>
  <c r="AM135" i="6"/>
  <c r="AK135" i="6"/>
  <c r="AJ135" i="6"/>
  <c r="AH135" i="6"/>
  <c r="AG135" i="6"/>
  <c r="AE135" i="6"/>
  <c r="AD135" i="6"/>
  <c r="AB135" i="6"/>
  <c r="AA135" i="6"/>
  <c r="Y135" i="6"/>
  <c r="X135" i="6"/>
  <c r="V135" i="6"/>
  <c r="U135" i="6"/>
  <c r="S135" i="6"/>
  <c r="R135" i="6"/>
  <c r="P135" i="6"/>
  <c r="O135" i="6"/>
  <c r="M135" i="6"/>
  <c r="L135" i="6"/>
  <c r="J135" i="6"/>
  <c r="I135" i="6"/>
  <c r="G135" i="6"/>
  <c r="F135" i="6"/>
  <c r="BD134" i="6"/>
  <c r="BA134" i="6"/>
  <c r="AX134" i="6"/>
  <c r="AU134" i="6"/>
  <c r="AR134" i="6"/>
  <c r="AO134" i="6"/>
  <c r="AL134" i="6"/>
  <c r="AI134" i="6"/>
  <c r="AF134" i="6"/>
  <c r="AC134" i="6"/>
  <c r="Z134" i="6"/>
  <c r="W134" i="6"/>
  <c r="T134" i="6"/>
  <c r="Q134" i="6"/>
  <c r="N134" i="6"/>
  <c r="K134" i="6"/>
  <c r="H134" i="6"/>
  <c r="BD133" i="6"/>
  <c r="BA133" i="6"/>
  <c r="AX133" i="6"/>
  <c r="AU133" i="6"/>
  <c r="AR133" i="6"/>
  <c r="AO133" i="6"/>
  <c r="AL133" i="6"/>
  <c r="AI133" i="6"/>
  <c r="AF133" i="6"/>
  <c r="AC133" i="6"/>
  <c r="Z133" i="6"/>
  <c r="W133" i="6"/>
  <c r="T133" i="6"/>
  <c r="Q133" i="6"/>
  <c r="N133" i="6"/>
  <c r="K133" i="6"/>
  <c r="H133" i="6"/>
  <c r="BD132" i="6"/>
  <c r="BA132" i="6"/>
  <c r="AX132" i="6"/>
  <c r="AU132" i="6"/>
  <c r="AR132" i="6"/>
  <c r="AO132" i="6"/>
  <c r="AL132" i="6"/>
  <c r="AI132" i="6"/>
  <c r="AF132" i="6"/>
  <c r="AC132" i="6"/>
  <c r="Z132" i="6"/>
  <c r="W132" i="6"/>
  <c r="T132" i="6"/>
  <c r="Q132" i="6"/>
  <c r="N132" i="6"/>
  <c r="K132" i="6"/>
  <c r="H132" i="6"/>
  <c r="BD131" i="6"/>
  <c r="BA131" i="6"/>
  <c r="AX131" i="6"/>
  <c r="AU131" i="6"/>
  <c r="AR131" i="6"/>
  <c r="AO131" i="6"/>
  <c r="AL131" i="6"/>
  <c r="AI131" i="6"/>
  <c r="AF131" i="6"/>
  <c r="AC131" i="6"/>
  <c r="Z131" i="6"/>
  <c r="W131" i="6"/>
  <c r="T131" i="6"/>
  <c r="Q131" i="6"/>
  <c r="N131" i="6"/>
  <c r="K131" i="6"/>
  <c r="H131" i="6"/>
  <c r="BD130" i="6"/>
  <c r="BA130" i="6"/>
  <c r="AX130" i="6"/>
  <c r="AU130" i="6"/>
  <c r="AR130" i="6"/>
  <c r="AO130" i="6"/>
  <c r="AL130" i="6"/>
  <c r="AI130" i="6"/>
  <c r="AF130" i="6"/>
  <c r="AC130" i="6"/>
  <c r="Z130" i="6"/>
  <c r="W130" i="6"/>
  <c r="T130" i="6"/>
  <c r="Q130" i="6"/>
  <c r="N130" i="6"/>
  <c r="K130" i="6"/>
  <c r="H130" i="6"/>
  <c r="BD129" i="6"/>
  <c r="BA129" i="6"/>
  <c r="AX129" i="6"/>
  <c r="AU129" i="6"/>
  <c r="AR129" i="6"/>
  <c r="AO129" i="6"/>
  <c r="AL129" i="6"/>
  <c r="AI129" i="6"/>
  <c r="AF129" i="6"/>
  <c r="AC129" i="6"/>
  <c r="Z129" i="6"/>
  <c r="W129" i="6"/>
  <c r="T129" i="6"/>
  <c r="Q129" i="6"/>
  <c r="N129" i="6"/>
  <c r="K129" i="6"/>
  <c r="H129" i="6"/>
  <c r="BD128" i="6"/>
  <c r="BA128" i="6"/>
  <c r="AX128" i="6"/>
  <c r="AU128" i="6"/>
  <c r="AR128" i="6"/>
  <c r="AO128" i="6"/>
  <c r="AL128" i="6"/>
  <c r="AI128" i="6"/>
  <c r="AF128" i="6"/>
  <c r="AC128" i="6"/>
  <c r="Z128" i="6"/>
  <c r="W128" i="6"/>
  <c r="T128" i="6"/>
  <c r="Q128" i="6"/>
  <c r="N128" i="6"/>
  <c r="K128" i="6"/>
  <c r="H128" i="6"/>
  <c r="BD127" i="6"/>
  <c r="BA127" i="6"/>
  <c r="AX127" i="6"/>
  <c r="AU127" i="6"/>
  <c r="AR127" i="6"/>
  <c r="AO127" i="6"/>
  <c r="AL127" i="6"/>
  <c r="AI127" i="6"/>
  <c r="AF127" i="6"/>
  <c r="AC127" i="6"/>
  <c r="Z127" i="6"/>
  <c r="W127" i="6"/>
  <c r="T127" i="6"/>
  <c r="Q127" i="6"/>
  <c r="N127" i="6"/>
  <c r="K127" i="6"/>
  <c r="H127" i="6"/>
  <c r="BD126" i="6"/>
  <c r="BA126" i="6"/>
  <c r="AX126" i="6"/>
  <c r="AU126" i="6"/>
  <c r="AR126" i="6"/>
  <c r="AO126" i="6"/>
  <c r="AL126" i="6"/>
  <c r="AI126" i="6"/>
  <c r="AF126" i="6"/>
  <c r="AC126" i="6"/>
  <c r="Z126" i="6"/>
  <c r="W126" i="6"/>
  <c r="T126" i="6"/>
  <c r="Q126" i="6"/>
  <c r="N126" i="6"/>
  <c r="K126" i="6"/>
  <c r="H126" i="6"/>
  <c r="BD125" i="6"/>
  <c r="BA125" i="6"/>
  <c r="AX125" i="6"/>
  <c r="AU125" i="6"/>
  <c r="AR125" i="6"/>
  <c r="AO125" i="6"/>
  <c r="AL125" i="6"/>
  <c r="AI125" i="6"/>
  <c r="AF125" i="6"/>
  <c r="AC125" i="6"/>
  <c r="Z125" i="6"/>
  <c r="W125" i="6"/>
  <c r="T125" i="6"/>
  <c r="Q125" i="6"/>
  <c r="N125" i="6"/>
  <c r="K125" i="6"/>
  <c r="H125" i="6"/>
  <c r="BD124" i="6"/>
  <c r="BA124" i="6"/>
  <c r="AX124" i="6"/>
  <c r="AU124" i="6"/>
  <c r="AR124" i="6"/>
  <c r="AO124" i="6"/>
  <c r="AL124" i="6"/>
  <c r="AI124" i="6"/>
  <c r="AF124" i="6"/>
  <c r="AC124" i="6"/>
  <c r="Z124" i="6"/>
  <c r="W124" i="6"/>
  <c r="T124" i="6"/>
  <c r="Q124" i="6"/>
  <c r="N124" i="6"/>
  <c r="K124" i="6"/>
  <c r="H124" i="6"/>
  <c r="BD123" i="6"/>
  <c r="BA123" i="6"/>
  <c r="AX123" i="6"/>
  <c r="AU123" i="6"/>
  <c r="AR123" i="6"/>
  <c r="AO123" i="6"/>
  <c r="AL123" i="6"/>
  <c r="AI123" i="6"/>
  <c r="AF123" i="6"/>
  <c r="AC123" i="6"/>
  <c r="Z123" i="6"/>
  <c r="W123" i="6"/>
  <c r="T123" i="6"/>
  <c r="Q123" i="6"/>
  <c r="N123" i="6"/>
  <c r="K123" i="6"/>
  <c r="H123" i="6"/>
  <c r="BD122" i="6"/>
  <c r="BA122" i="6"/>
  <c r="AX122" i="6"/>
  <c r="AU122" i="6"/>
  <c r="AR122" i="6"/>
  <c r="AO122" i="6"/>
  <c r="AL122" i="6"/>
  <c r="AI122" i="6"/>
  <c r="AF122" i="6"/>
  <c r="AC122" i="6"/>
  <c r="Z122" i="6"/>
  <c r="W122" i="6"/>
  <c r="T122" i="6"/>
  <c r="Q122" i="6"/>
  <c r="N122" i="6"/>
  <c r="K122" i="6"/>
  <c r="H122" i="6"/>
  <c r="BD121" i="6"/>
  <c r="BA121" i="6"/>
  <c r="AX121" i="6"/>
  <c r="AU121" i="6"/>
  <c r="AR121" i="6"/>
  <c r="AO121" i="6"/>
  <c r="AL121" i="6"/>
  <c r="AI121" i="6"/>
  <c r="AF121" i="6"/>
  <c r="AC121" i="6"/>
  <c r="Z121" i="6"/>
  <c r="W121" i="6"/>
  <c r="T121" i="6"/>
  <c r="Q121" i="6"/>
  <c r="N121" i="6"/>
  <c r="K121" i="6"/>
  <c r="H121" i="6"/>
  <c r="BD120" i="6"/>
  <c r="BA120" i="6"/>
  <c r="AX120" i="6"/>
  <c r="AU120" i="6"/>
  <c r="AR120" i="6"/>
  <c r="AO120" i="6"/>
  <c r="AL120" i="6"/>
  <c r="AI120" i="6"/>
  <c r="AF120" i="6"/>
  <c r="AC120" i="6"/>
  <c r="Z120" i="6"/>
  <c r="W120" i="6"/>
  <c r="T120" i="6"/>
  <c r="Q120" i="6"/>
  <c r="N120" i="6"/>
  <c r="K120" i="6"/>
  <c r="H120" i="6"/>
  <c r="BD119" i="6"/>
  <c r="BA119" i="6"/>
  <c r="AX119" i="6"/>
  <c r="AU119" i="6"/>
  <c r="AR119" i="6"/>
  <c r="AO119" i="6"/>
  <c r="AL119" i="6"/>
  <c r="AI119" i="6"/>
  <c r="AF119" i="6"/>
  <c r="AC119" i="6"/>
  <c r="Z119" i="6"/>
  <c r="W119" i="6"/>
  <c r="T119" i="6"/>
  <c r="Q119" i="6"/>
  <c r="N119" i="6"/>
  <c r="K119" i="6"/>
  <c r="H119" i="6"/>
  <c r="BC118" i="6"/>
  <c r="BB118" i="6"/>
  <c r="AZ118" i="6"/>
  <c r="AY118" i="6"/>
  <c r="AW118" i="6"/>
  <c r="AV118" i="6"/>
  <c r="AT118" i="6"/>
  <c r="AS118" i="6"/>
  <c r="AQ118" i="6"/>
  <c r="AP118" i="6"/>
  <c r="AN118" i="6"/>
  <c r="AM118" i="6"/>
  <c r="AK118" i="6"/>
  <c r="AJ118" i="6"/>
  <c r="AH118" i="6"/>
  <c r="AG118" i="6"/>
  <c r="AE118" i="6"/>
  <c r="AD118" i="6"/>
  <c r="AB118" i="6"/>
  <c r="AA118" i="6"/>
  <c r="Y118" i="6"/>
  <c r="X118" i="6"/>
  <c r="V118" i="6"/>
  <c r="U118" i="6"/>
  <c r="S118" i="6"/>
  <c r="R118" i="6"/>
  <c r="P118" i="6"/>
  <c r="O118" i="6"/>
  <c r="M118" i="6"/>
  <c r="L118" i="6"/>
  <c r="J118" i="6"/>
  <c r="I118" i="6"/>
  <c r="G118" i="6"/>
  <c r="F118" i="6"/>
  <c r="BD117" i="6"/>
  <c r="BA117" i="6"/>
  <c r="AX117" i="6"/>
  <c r="AU117" i="6"/>
  <c r="AR117" i="6"/>
  <c r="AO117" i="6"/>
  <c r="AL117" i="6"/>
  <c r="AI117" i="6"/>
  <c r="AF117" i="6"/>
  <c r="AC117" i="6"/>
  <c r="Z117" i="6"/>
  <c r="W117" i="6"/>
  <c r="T117" i="6"/>
  <c r="Q117" i="6"/>
  <c r="N117" i="6"/>
  <c r="K117" i="6"/>
  <c r="H117" i="6"/>
  <c r="BD116" i="6"/>
  <c r="BA116" i="6"/>
  <c r="AX116" i="6"/>
  <c r="AU116" i="6"/>
  <c r="AR116" i="6"/>
  <c r="AO116" i="6"/>
  <c r="AL116" i="6"/>
  <c r="AI116" i="6"/>
  <c r="AF116" i="6"/>
  <c r="AC116" i="6"/>
  <c r="Z116" i="6"/>
  <c r="W116" i="6"/>
  <c r="T116" i="6"/>
  <c r="Q116" i="6"/>
  <c r="N116" i="6"/>
  <c r="K116" i="6"/>
  <c r="H116" i="6"/>
  <c r="BD115" i="6"/>
  <c r="BA115" i="6"/>
  <c r="AX115" i="6"/>
  <c r="AU115" i="6"/>
  <c r="AR115" i="6"/>
  <c r="AO115" i="6"/>
  <c r="AL115" i="6"/>
  <c r="AI115" i="6"/>
  <c r="AF115" i="6"/>
  <c r="AC115" i="6"/>
  <c r="Z115" i="6"/>
  <c r="W115" i="6"/>
  <c r="T115" i="6"/>
  <c r="Q115" i="6"/>
  <c r="N115" i="6"/>
  <c r="K115" i="6"/>
  <c r="H115" i="6"/>
  <c r="BD114" i="6"/>
  <c r="BA114" i="6"/>
  <c r="AX114" i="6"/>
  <c r="AU114" i="6"/>
  <c r="AR114" i="6"/>
  <c r="AO114" i="6"/>
  <c r="AL114" i="6"/>
  <c r="AI114" i="6"/>
  <c r="AF114" i="6"/>
  <c r="AC114" i="6"/>
  <c r="Z114" i="6"/>
  <c r="W114" i="6"/>
  <c r="T114" i="6"/>
  <c r="Q114" i="6"/>
  <c r="N114" i="6"/>
  <c r="K114" i="6"/>
  <c r="H114" i="6"/>
  <c r="BD113" i="6"/>
  <c r="BA113" i="6"/>
  <c r="AX113" i="6"/>
  <c r="AU113" i="6"/>
  <c r="AR113" i="6"/>
  <c r="AO113" i="6"/>
  <c r="AL113" i="6"/>
  <c r="AI113" i="6"/>
  <c r="AF113" i="6"/>
  <c r="AC113" i="6"/>
  <c r="Z113" i="6"/>
  <c r="W113" i="6"/>
  <c r="T113" i="6"/>
  <c r="Q113" i="6"/>
  <c r="N113" i="6"/>
  <c r="K113" i="6"/>
  <c r="H113" i="6"/>
  <c r="BD112" i="6"/>
  <c r="BA112" i="6"/>
  <c r="AX112" i="6"/>
  <c r="AU112" i="6"/>
  <c r="AR112" i="6"/>
  <c r="AO112" i="6"/>
  <c r="AL112" i="6"/>
  <c r="AI112" i="6"/>
  <c r="AF112" i="6"/>
  <c r="AC112" i="6"/>
  <c r="Z112" i="6"/>
  <c r="W112" i="6"/>
  <c r="T112" i="6"/>
  <c r="Q112" i="6"/>
  <c r="N112" i="6"/>
  <c r="K112" i="6"/>
  <c r="H112" i="6"/>
  <c r="BD111" i="6"/>
  <c r="BA111" i="6"/>
  <c r="AX111" i="6"/>
  <c r="AU111" i="6"/>
  <c r="AR111" i="6"/>
  <c r="AO111" i="6"/>
  <c r="AL111" i="6"/>
  <c r="AI111" i="6"/>
  <c r="AF111" i="6"/>
  <c r="AC111" i="6"/>
  <c r="Z111" i="6"/>
  <c r="W111" i="6"/>
  <c r="T111" i="6"/>
  <c r="Q111" i="6"/>
  <c r="N111" i="6"/>
  <c r="K111" i="6"/>
  <c r="H111" i="6"/>
  <c r="BD110" i="6"/>
  <c r="BA110" i="6"/>
  <c r="AX110" i="6"/>
  <c r="AU110" i="6"/>
  <c r="AR110" i="6"/>
  <c r="AO110" i="6"/>
  <c r="AL110" i="6"/>
  <c r="AI110" i="6"/>
  <c r="AF110" i="6"/>
  <c r="AC110" i="6"/>
  <c r="Z110" i="6"/>
  <c r="W110" i="6"/>
  <c r="T110" i="6"/>
  <c r="Q110" i="6"/>
  <c r="N110" i="6"/>
  <c r="K110" i="6"/>
  <c r="H110" i="6"/>
  <c r="BD109" i="6"/>
  <c r="BA109" i="6"/>
  <c r="AX109" i="6"/>
  <c r="AU109" i="6"/>
  <c r="AR109" i="6"/>
  <c r="AO109" i="6"/>
  <c r="AL109" i="6"/>
  <c r="AI109" i="6"/>
  <c r="AF109" i="6"/>
  <c r="AC109" i="6"/>
  <c r="Z109" i="6"/>
  <c r="W109" i="6"/>
  <c r="T109" i="6"/>
  <c r="Q109" i="6"/>
  <c r="N109" i="6"/>
  <c r="K109" i="6"/>
  <c r="H109" i="6"/>
  <c r="BD108" i="6"/>
  <c r="BA108" i="6"/>
  <c r="AX108" i="6"/>
  <c r="AU108" i="6"/>
  <c r="AR108" i="6"/>
  <c r="AO108" i="6"/>
  <c r="AL108" i="6"/>
  <c r="AI108" i="6"/>
  <c r="AF108" i="6"/>
  <c r="AC108" i="6"/>
  <c r="Z108" i="6"/>
  <c r="W108" i="6"/>
  <c r="T108" i="6"/>
  <c r="Q108" i="6"/>
  <c r="N108" i="6"/>
  <c r="K108" i="6"/>
  <c r="H108" i="6"/>
  <c r="BD107" i="6"/>
  <c r="BA107" i="6"/>
  <c r="AX107" i="6"/>
  <c r="AU107" i="6"/>
  <c r="AR107" i="6"/>
  <c r="AO107" i="6"/>
  <c r="AL107" i="6"/>
  <c r="AI107" i="6"/>
  <c r="AF107" i="6"/>
  <c r="AC107" i="6"/>
  <c r="Z107" i="6"/>
  <c r="W107" i="6"/>
  <c r="T107" i="6"/>
  <c r="Q107" i="6"/>
  <c r="N107" i="6"/>
  <c r="K107" i="6"/>
  <c r="H107" i="6"/>
  <c r="BD106" i="6"/>
  <c r="BA106" i="6"/>
  <c r="AX106" i="6"/>
  <c r="AU106" i="6"/>
  <c r="AR106" i="6"/>
  <c r="AO106" i="6"/>
  <c r="AL106" i="6"/>
  <c r="AI106" i="6"/>
  <c r="AF106" i="6"/>
  <c r="AC106" i="6"/>
  <c r="Z106" i="6"/>
  <c r="W106" i="6"/>
  <c r="T106" i="6"/>
  <c r="Q106" i="6"/>
  <c r="N106" i="6"/>
  <c r="K106" i="6"/>
  <c r="H106" i="6"/>
  <c r="BD105" i="6"/>
  <c r="BA105" i="6"/>
  <c r="AX105" i="6"/>
  <c r="AU105" i="6"/>
  <c r="AR105" i="6"/>
  <c r="AO105" i="6"/>
  <c r="AL105" i="6"/>
  <c r="AI105" i="6"/>
  <c r="AF105" i="6"/>
  <c r="AC105" i="6"/>
  <c r="Z105" i="6"/>
  <c r="W105" i="6"/>
  <c r="T105" i="6"/>
  <c r="Q105" i="6"/>
  <c r="N105" i="6"/>
  <c r="K105" i="6"/>
  <c r="H105" i="6"/>
  <c r="BD104" i="6"/>
  <c r="BA104" i="6"/>
  <c r="AX104" i="6"/>
  <c r="AU104" i="6"/>
  <c r="AR104" i="6"/>
  <c r="AO104" i="6"/>
  <c r="AL104" i="6"/>
  <c r="AI104" i="6"/>
  <c r="AF104" i="6"/>
  <c r="AC104" i="6"/>
  <c r="Z104" i="6"/>
  <c r="W104" i="6"/>
  <c r="T104" i="6"/>
  <c r="Q104" i="6"/>
  <c r="N104" i="6"/>
  <c r="K104" i="6"/>
  <c r="H104" i="6"/>
  <c r="BD103" i="6"/>
  <c r="BA103" i="6"/>
  <c r="AX103" i="6"/>
  <c r="AU103" i="6"/>
  <c r="AR103" i="6"/>
  <c r="AO103" i="6"/>
  <c r="AL103" i="6"/>
  <c r="AI103" i="6"/>
  <c r="AF103" i="6"/>
  <c r="AC103" i="6"/>
  <c r="Z103" i="6"/>
  <c r="W103" i="6"/>
  <c r="T103" i="6"/>
  <c r="Q103" i="6"/>
  <c r="N103" i="6"/>
  <c r="K103" i="6"/>
  <c r="H103" i="6"/>
  <c r="BC102" i="6"/>
  <c r="BB102" i="6"/>
  <c r="AZ102" i="6"/>
  <c r="AY102" i="6"/>
  <c r="AW102" i="6"/>
  <c r="AV102" i="6"/>
  <c r="AT102" i="6"/>
  <c r="AS102" i="6"/>
  <c r="AQ102" i="6"/>
  <c r="AP102" i="6"/>
  <c r="AN102" i="6"/>
  <c r="AM102" i="6"/>
  <c r="AK102" i="6"/>
  <c r="AJ102" i="6"/>
  <c r="AH102" i="6"/>
  <c r="AG102" i="6"/>
  <c r="AE102" i="6"/>
  <c r="AD102" i="6"/>
  <c r="AB102" i="6"/>
  <c r="AA102" i="6"/>
  <c r="Y102" i="6"/>
  <c r="X102" i="6"/>
  <c r="V102" i="6"/>
  <c r="U102" i="6"/>
  <c r="S102" i="6"/>
  <c r="R102" i="6"/>
  <c r="P102" i="6"/>
  <c r="O102" i="6"/>
  <c r="M102" i="6"/>
  <c r="L102" i="6"/>
  <c r="J102" i="6"/>
  <c r="I102" i="6"/>
  <c r="G102" i="6"/>
  <c r="F102" i="6"/>
  <c r="BD101" i="6"/>
  <c r="BA101" i="6"/>
  <c r="AX101" i="6"/>
  <c r="AU101" i="6"/>
  <c r="AR101" i="6"/>
  <c r="AO101" i="6"/>
  <c r="AL101" i="6"/>
  <c r="AI101" i="6"/>
  <c r="AF101" i="6"/>
  <c r="AC101" i="6"/>
  <c r="Z101" i="6"/>
  <c r="W101" i="6"/>
  <c r="T101" i="6"/>
  <c r="Q101" i="6"/>
  <c r="N101" i="6"/>
  <c r="K101" i="6"/>
  <c r="H101" i="6"/>
  <c r="BD100" i="6"/>
  <c r="BA100" i="6"/>
  <c r="AX100" i="6"/>
  <c r="AU100" i="6"/>
  <c r="AR100" i="6"/>
  <c r="AO100" i="6"/>
  <c r="AL100" i="6"/>
  <c r="AI100" i="6"/>
  <c r="AF100" i="6"/>
  <c r="AC100" i="6"/>
  <c r="Z100" i="6"/>
  <c r="W100" i="6"/>
  <c r="T100" i="6"/>
  <c r="Q100" i="6"/>
  <c r="N100" i="6"/>
  <c r="K100" i="6"/>
  <c r="H100" i="6"/>
  <c r="BD99" i="6"/>
  <c r="BA99" i="6"/>
  <c r="AX99" i="6"/>
  <c r="AU99" i="6"/>
  <c r="AR99" i="6"/>
  <c r="AO99" i="6"/>
  <c r="AL99" i="6"/>
  <c r="AI99" i="6"/>
  <c r="AF99" i="6"/>
  <c r="AC99" i="6"/>
  <c r="Z99" i="6"/>
  <c r="W99" i="6"/>
  <c r="T99" i="6"/>
  <c r="Q99" i="6"/>
  <c r="N99" i="6"/>
  <c r="K99" i="6"/>
  <c r="H99" i="6"/>
  <c r="BD98" i="6"/>
  <c r="BA98" i="6"/>
  <c r="AX98" i="6"/>
  <c r="AU98" i="6"/>
  <c r="AR98" i="6"/>
  <c r="AO98" i="6"/>
  <c r="AL98" i="6"/>
  <c r="AI98" i="6"/>
  <c r="AF98" i="6"/>
  <c r="AC98" i="6"/>
  <c r="Z98" i="6"/>
  <c r="W98" i="6"/>
  <c r="T98" i="6"/>
  <c r="Q98" i="6"/>
  <c r="N98" i="6"/>
  <c r="K98" i="6"/>
  <c r="H98" i="6"/>
  <c r="BD97" i="6"/>
  <c r="BA97" i="6"/>
  <c r="AX97" i="6"/>
  <c r="AU97" i="6"/>
  <c r="AR97" i="6"/>
  <c r="AO97" i="6"/>
  <c r="AL97" i="6"/>
  <c r="AI97" i="6"/>
  <c r="AF97" i="6"/>
  <c r="AC97" i="6"/>
  <c r="Z97" i="6"/>
  <c r="W97" i="6"/>
  <c r="T97" i="6"/>
  <c r="Q97" i="6"/>
  <c r="N97" i="6"/>
  <c r="K97" i="6"/>
  <c r="H97" i="6"/>
  <c r="BD96" i="6"/>
  <c r="BA96" i="6"/>
  <c r="AX96" i="6"/>
  <c r="AU96" i="6"/>
  <c r="AR96" i="6"/>
  <c r="AO96" i="6"/>
  <c r="AL96" i="6"/>
  <c r="AI96" i="6"/>
  <c r="AF96" i="6"/>
  <c r="AC96" i="6"/>
  <c r="Z96" i="6"/>
  <c r="W96" i="6"/>
  <c r="T96" i="6"/>
  <c r="Q96" i="6"/>
  <c r="N96" i="6"/>
  <c r="K96" i="6"/>
  <c r="H96" i="6"/>
  <c r="BD95" i="6"/>
  <c r="BA95" i="6"/>
  <c r="AX95" i="6"/>
  <c r="AU95" i="6"/>
  <c r="AR95" i="6"/>
  <c r="AO95" i="6"/>
  <c r="AL95" i="6"/>
  <c r="AI95" i="6"/>
  <c r="AF95" i="6"/>
  <c r="AC95" i="6"/>
  <c r="Z95" i="6"/>
  <c r="W95" i="6"/>
  <c r="T95" i="6"/>
  <c r="Q95" i="6"/>
  <c r="N95" i="6"/>
  <c r="K95" i="6"/>
  <c r="H95" i="6"/>
  <c r="BD94" i="6"/>
  <c r="BA94" i="6"/>
  <c r="AX94" i="6"/>
  <c r="AU94" i="6"/>
  <c r="AR94" i="6"/>
  <c r="AO94" i="6"/>
  <c r="AL94" i="6"/>
  <c r="AI94" i="6"/>
  <c r="AF94" i="6"/>
  <c r="AC94" i="6"/>
  <c r="Z94" i="6"/>
  <c r="W94" i="6"/>
  <c r="T94" i="6"/>
  <c r="Q94" i="6"/>
  <c r="N94" i="6"/>
  <c r="K94" i="6"/>
  <c r="H94" i="6"/>
  <c r="BD93" i="6"/>
  <c r="BA93" i="6"/>
  <c r="AX93" i="6"/>
  <c r="AU93" i="6"/>
  <c r="AR93" i="6"/>
  <c r="AO93" i="6"/>
  <c r="AL93" i="6"/>
  <c r="AI93" i="6"/>
  <c r="AF93" i="6"/>
  <c r="AC93" i="6"/>
  <c r="Z93" i="6"/>
  <c r="W93" i="6"/>
  <c r="T93" i="6"/>
  <c r="Q93" i="6"/>
  <c r="N93" i="6"/>
  <c r="K93" i="6"/>
  <c r="H93" i="6"/>
  <c r="BD92" i="6"/>
  <c r="BA92" i="6"/>
  <c r="AX92" i="6"/>
  <c r="AU92" i="6"/>
  <c r="AR92" i="6"/>
  <c r="AO92" i="6"/>
  <c r="AL92" i="6"/>
  <c r="AI92" i="6"/>
  <c r="AF92" i="6"/>
  <c r="AC92" i="6"/>
  <c r="Z92" i="6"/>
  <c r="W92" i="6"/>
  <c r="T92" i="6"/>
  <c r="Q92" i="6"/>
  <c r="N92" i="6"/>
  <c r="K92" i="6"/>
  <c r="H92" i="6"/>
  <c r="BD91" i="6"/>
  <c r="BA91" i="6"/>
  <c r="AX91" i="6"/>
  <c r="AU91" i="6"/>
  <c r="AR91" i="6"/>
  <c r="AO91" i="6"/>
  <c r="AL91" i="6"/>
  <c r="AI91" i="6"/>
  <c r="AF91" i="6"/>
  <c r="AC91" i="6"/>
  <c r="Z91" i="6"/>
  <c r="W91" i="6"/>
  <c r="T91" i="6"/>
  <c r="Q91" i="6"/>
  <c r="N91" i="6"/>
  <c r="K91" i="6"/>
  <c r="H91" i="6"/>
  <c r="BD90" i="6"/>
  <c r="BA90" i="6"/>
  <c r="AX90" i="6"/>
  <c r="AU90" i="6"/>
  <c r="AR90" i="6"/>
  <c r="AO90" i="6"/>
  <c r="AL90" i="6"/>
  <c r="AI90" i="6"/>
  <c r="AF90" i="6"/>
  <c r="AC90" i="6"/>
  <c r="Z90" i="6"/>
  <c r="W90" i="6"/>
  <c r="T90" i="6"/>
  <c r="Q90" i="6"/>
  <c r="N90" i="6"/>
  <c r="K90" i="6"/>
  <c r="H90" i="6"/>
  <c r="BC89" i="6"/>
  <c r="BB89" i="6"/>
  <c r="AZ89" i="6"/>
  <c r="AY89" i="6"/>
  <c r="AW89" i="6"/>
  <c r="AV89" i="6"/>
  <c r="AT89" i="6"/>
  <c r="AS89" i="6"/>
  <c r="AQ89" i="6"/>
  <c r="AP89" i="6"/>
  <c r="AN89" i="6"/>
  <c r="AM89" i="6"/>
  <c r="AK89" i="6"/>
  <c r="AJ89" i="6"/>
  <c r="AH89" i="6"/>
  <c r="AG89" i="6"/>
  <c r="AE89" i="6"/>
  <c r="AD89" i="6"/>
  <c r="AB89" i="6"/>
  <c r="AA89" i="6"/>
  <c r="Y89" i="6"/>
  <c r="X89" i="6"/>
  <c r="V89" i="6"/>
  <c r="U89" i="6"/>
  <c r="S89" i="6"/>
  <c r="R89" i="6"/>
  <c r="P89" i="6"/>
  <c r="O89" i="6"/>
  <c r="M89" i="6"/>
  <c r="L89" i="6"/>
  <c r="J89" i="6"/>
  <c r="I89" i="6"/>
  <c r="G89" i="6"/>
  <c r="F89" i="6"/>
  <c r="BD88" i="6"/>
  <c r="BA88" i="6"/>
  <c r="AX88" i="6"/>
  <c r="AU88" i="6"/>
  <c r="AR88" i="6"/>
  <c r="AO88" i="6"/>
  <c r="AL88" i="6"/>
  <c r="AI88" i="6"/>
  <c r="AF88" i="6"/>
  <c r="AC88" i="6"/>
  <c r="Z88" i="6"/>
  <c r="W88" i="6"/>
  <c r="T88" i="6"/>
  <c r="Q88" i="6"/>
  <c r="N88" i="6"/>
  <c r="K88" i="6"/>
  <c r="H88" i="6"/>
  <c r="BD87" i="6"/>
  <c r="BA87" i="6"/>
  <c r="AX87" i="6"/>
  <c r="AU87" i="6"/>
  <c r="AR87" i="6"/>
  <c r="AO87" i="6"/>
  <c r="AL87" i="6"/>
  <c r="AI87" i="6"/>
  <c r="AF87" i="6"/>
  <c r="AC87" i="6"/>
  <c r="Z87" i="6"/>
  <c r="W87" i="6"/>
  <c r="T87" i="6"/>
  <c r="Q87" i="6"/>
  <c r="N87" i="6"/>
  <c r="K87" i="6"/>
  <c r="H87" i="6"/>
  <c r="BD86" i="6"/>
  <c r="BA86" i="6"/>
  <c r="AX86" i="6"/>
  <c r="AU86" i="6"/>
  <c r="AR86" i="6"/>
  <c r="AO86" i="6"/>
  <c r="AL86" i="6"/>
  <c r="AI86" i="6"/>
  <c r="AF86" i="6"/>
  <c r="AC86" i="6"/>
  <c r="Z86" i="6"/>
  <c r="W86" i="6"/>
  <c r="T86" i="6"/>
  <c r="Q86" i="6"/>
  <c r="N86" i="6"/>
  <c r="K86" i="6"/>
  <c r="H86" i="6"/>
  <c r="BC85" i="6"/>
  <c r="BB85" i="6"/>
  <c r="AZ85" i="6"/>
  <c r="AY85" i="6"/>
  <c r="AW85" i="6"/>
  <c r="AV85" i="6"/>
  <c r="AT85" i="6"/>
  <c r="AS85" i="6"/>
  <c r="AQ85" i="6"/>
  <c r="AP85" i="6"/>
  <c r="AN85" i="6"/>
  <c r="AM85" i="6"/>
  <c r="AK85" i="6"/>
  <c r="AJ85" i="6"/>
  <c r="AH85" i="6"/>
  <c r="AG85" i="6"/>
  <c r="AE85" i="6"/>
  <c r="AD85" i="6"/>
  <c r="AB85" i="6"/>
  <c r="AA85" i="6"/>
  <c r="Y85" i="6"/>
  <c r="X85" i="6"/>
  <c r="V85" i="6"/>
  <c r="U85" i="6"/>
  <c r="S85" i="6"/>
  <c r="R85" i="6"/>
  <c r="P85" i="6"/>
  <c r="O85" i="6"/>
  <c r="M85" i="6"/>
  <c r="L85" i="6"/>
  <c r="J85" i="6"/>
  <c r="I85" i="6"/>
  <c r="G85" i="6"/>
  <c r="F85" i="6"/>
  <c r="BD84" i="6"/>
  <c r="BA84" i="6"/>
  <c r="AX84" i="6"/>
  <c r="AU84" i="6"/>
  <c r="AR84" i="6"/>
  <c r="AO84" i="6"/>
  <c r="AL84" i="6"/>
  <c r="AI84" i="6"/>
  <c r="AF84" i="6"/>
  <c r="AC84" i="6"/>
  <c r="Z84" i="6"/>
  <c r="W84" i="6"/>
  <c r="T84" i="6"/>
  <c r="Q84" i="6"/>
  <c r="N84" i="6"/>
  <c r="K84" i="6"/>
  <c r="H84" i="6"/>
  <c r="BD83" i="6"/>
  <c r="BA83" i="6"/>
  <c r="AX83" i="6"/>
  <c r="AU83" i="6"/>
  <c r="AR83" i="6"/>
  <c r="AO83" i="6"/>
  <c r="AL83" i="6"/>
  <c r="AI83" i="6"/>
  <c r="AF83" i="6"/>
  <c r="AC83" i="6"/>
  <c r="Z83" i="6"/>
  <c r="W83" i="6"/>
  <c r="T83" i="6"/>
  <c r="Q83" i="6"/>
  <c r="N83" i="6"/>
  <c r="K83" i="6"/>
  <c r="H83" i="6"/>
  <c r="BD82" i="6"/>
  <c r="BA82" i="6"/>
  <c r="AX82" i="6"/>
  <c r="AU82" i="6"/>
  <c r="AR82" i="6"/>
  <c r="AO82" i="6"/>
  <c r="AL82" i="6"/>
  <c r="AI82" i="6"/>
  <c r="AF82" i="6"/>
  <c r="AC82" i="6"/>
  <c r="Z82" i="6"/>
  <c r="W82" i="6"/>
  <c r="T82" i="6"/>
  <c r="Q82" i="6"/>
  <c r="N82" i="6"/>
  <c r="K82" i="6"/>
  <c r="H82" i="6"/>
  <c r="BD81" i="6"/>
  <c r="BA81" i="6"/>
  <c r="AX81" i="6"/>
  <c r="AU81" i="6"/>
  <c r="AR81" i="6"/>
  <c r="AO81" i="6"/>
  <c r="AL81" i="6"/>
  <c r="AI81" i="6"/>
  <c r="AF81" i="6"/>
  <c r="AC81" i="6"/>
  <c r="Z81" i="6"/>
  <c r="W81" i="6"/>
  <c r="T81" i="6"/>
  <c r="Q81" i="6"/>
  <c r="N81" i="6"/>
  <c r="K81" i="6"/>
  <c r="H81" i="6"/>
  <c r="BD80" i="6"/>
  <c r="BA80" i="6"/>
  <c r="AX80" i="6"/>
  <c r="AU80" i="6"/>
  <c r="AR80" i="6"/>
  <c r="AO80" i="6"/>
  <c r="AL80" i="6"/>
  <c r="AI80" i="6"/>
  <c r="AF80" i="6"/>
  <c r="AC80" i="6"/>
  <c r="Z80" i="6"/>
  <c r="W80" i="6"/>
  <c r="T80" i="6"/>
  <c r="Q80" i="6"/>
  <c r="N80" i="6"/>
  <c r="K80" i="6"/>
  <c r="H80" i="6"/>
  <c r="BD79" i="6"/>
  <c r="BA79" i="6"/>
  <c r="AX79" i="6"/>
  <c r="AU79" i="6"/>
  <c r="AR79" i="6"/>
  <c r="AO79" i="6"/>
  <c r="AL79" i="6"/>
  <c r="AI79" i="6"/>
  <c r="AF79" i="6"/>
  <c r="AC79" i="6"/>
  <c r="Z79" i="6"/>
  <c r="W79" i="6"/>
  <c r="T79" i="6"/>
  <c r="Q79" i="6"/>
  <c r="N79" i="6"/>
  <c r="K79" i="6"/>
  <c r="H79" i="6"/>
  <c r="BD78" i="6"/>
  <c r="BA78" i="6"/>
  <c r="AX78" i="6"/>
  <c r="AU78" i="6"/>
  <c r="AR78" i="6"/>
  <c r="AO78" i="6"/>
  <c r="AL78" i="6"/>
  <c r="AI78" i="6"/>
  <c r="AF78" i="6"/>
  <c r="AC78" i="6"/>
  <c r="Z78" i="6"/>
  <c r="W78" i="6"/>
  <c r="T78" i="6"/>
  <c r="Q78" i="6"/>
  <c r="N78" i="6"/>
  <c r="K78" i="6"/>
  <c r="H78" i="6"/>
  <c r="BD77" i="6"/>
  <c r="BA77" i="6"/>
  <c r="AX77" i="6"/>
  <c r="AU77" i="6"/>
  <c r="AR77" i="6"/>
  <c r="AO77" i="6"/>
  <c r="AL77" i="6"/>
  <c r="AI77" i="6"/>
  <c r="AF77" i="6"/>
  <c r="AC77" i="6"/>
  <c r="Z77" i="6"/>
  <c r="W77" i="6"/>
  <c r="T77" i="6"/>
  <c r="Q77" i="6"/>
  <c r="N77" i="6"/>
  <c r="K77" i="6"/>
  <c r="H77" i="6"/>
  <c r="BD76" i="6"/>
  <c r="BA76" i="6"/>
  <c r="AX76" i="6"/>
  <c r="AU76" i="6"/>
  <c r="AR76" i="6"/>
  <c r="AO76" i="6"/>
  <c r="AL76" i="6"/>
  <c r="AI76" i="6"/>
  <c r="AF76" i="6"/>
  <c r="AC76" i="6"/>
  <c r="Z76" i="6"/>
  <c r="W76" i="6"/>
  <c r="T76" i="6"/>
  <c r="Q76" i="6"/>
  <c r="N76" i="6"/>
  <c r="K76" i="6"/>
  <c r="H76" i="6"/>
  <c r="BD75" i="6"/>
  <c r="BA75" i="6"/>
  <c r="AX75" i="6"/>
  <c r="AU75" i="6"/>
  <c r="AR75" i="6"/>
  <c r="AO75" i="6"/>
  <c r="AL75" i="6"/>
  <c r="AI75" i="6"/>
  <c r="AF75" i="6"/>
  <c r="AC75" i="6"/>
  <c r="Z75" i="6"/>
  <c r="W75" i="6"/>
  <c r="T75" i="6"/>
  <c r="Q75" i="6"/>
  <c r="N75" i="6"/>
  <c r="K75" i="6"/>
  <c r="H75" i="6"/>
  <c r="BD74" i="6"/>
  <c r="BA74" i="6"/>
  <c r="AX74" i="6"/>
  <c r="AU74" i="6"/>
  <c r="AR74" i="6"/>
  <c r="AO74" i="6"/>
  <c r="AL74" i="6"/>
  <c r="AI74" i="6"/>
  <c r="AF74" i="6"/>
  <c r="AC74" i="6"/>
  <c r="Z74" i="6"/>
  <c r="W74" i="6"/>
  <c r="T74" i="6"/>
  <c r="Q74" i="6"/>
  <c r="N74" i="6"/>
  <c r="K74" i="6"/>
  <c r="H74" i="6"/>
  <c r="BD73" i="6"/>
  <c r="BA73" i="6"/>
  <c r="AX73" i="6"/>
  <c r="AU73" i="6"/>
  <c r="AR73" i="6"/>
  <c r="AO73" i="6"/>
  <c r="AL73" i="6"/>
  <c r="AI73" i="6"/>
  <c r="AF73" i="6"/>
  <c r="AC73" i="6"/>
  <c r="Z73" i="6"/>
  <c r="W73" i="6"/>
  <c r="T73" i="6"/>
  <c r="Q73" i="6"/>
  <c r="N73" i="6"/>
  <c r="K73" i="6"/>
  <c r="H73" i="6"/>
  <c r="BD72" i="6"/>
  <c r="BA72" i="6"/>
  <c r="AX72" i="6"/>
  <c r="AU72" i="6"/>
  <c r="AR72" i="6"/>
  <c r="AO72" i="6"/>
  <c r="AL72" i="6"/>
  <c r="AI72" i="6"/>
  <c r="AF72" i="6"/>
  <c r="AC72" i="6"/>
  <c r="Z72" i="6"/>
  <c r="W72" i="6"/>
  <c r="T72" i="6"/>
  <c r="Q72" i="6"/>
  <c r="N72" i="6"/>
  <c r="K72" i="6"/>
  <c r="H72" i="6"/>
  <c r="BD71" i="6"/>
  <c r="BA71" i="6"/>
  <c r="AX71" i="6"/>
  <c r="AU71" i="6"/>
  <c r="AR71" i="6"/>
  <c r="AO71" i="6"/>
  <c r="AL71" i="6"/>
  <c r="AI71" i="6"/>
  <c r="AF71" i="6"/>
  <c r="AC71" i="6"/>
  <c r="Z71" i="6"/>
  <c r="W71" i="6"/>
  <c r="T71" i="6"/>
  <c r="Q71" i="6"/>
  <c r="N71" i="6"/>
  <c r="K71" i="6"/>
  <c r="H71" i="6"/>
  <c r="BD70" i="6"/>
  <c r="BA70" i="6"/>
  <c r="AX70" i="6"/>
  <c r="AU70" i="6"/>
  <c r="AR70" i="6"/>
  <c r="AO70" i="6"/>
  <c r="AL70" i="6"/>
  <c r="AI70" i="6"/>
  <c r="AF70" i="6"/>
  <c r="AC70" i="6"/>
  <c r="Z70" i="6"/>
  <c r="W70" i="6"/>
  <c r="T70" i="6"/>
  <c r="Q70" i="6"/>
  <c r="N70" i="6"/>
  <c r="K70" i="6"/>
  <c r="H70" i="6"/>
  <c r="BD69" i="6"/>
  <c r="BA69" i="6"/>
  <c r="AX69" i="6"/>
  <c r="AU69" i="6"/>
  <c r="AR69" i="6"/>
  <c r="AO69" i="6"/>
  <c r="AL69" i="6"/>
  <c r="AI69" i="6"/>
  <c r="AF69" i="6"/>
  <c r="AC69" i="6"/>
  <c r="Z69" i="6"/>
  <c r="W69" i="6"/>
  <c r="T69" i="6"/>
  <c r="Q69" i="6"/>
  <c r="N69" i="6"/>
  <c r="K69" i="6"/>
  <c r="H69" i="6"/>
  <c r="BD68" i="6"/>
  <c r="BA68" i="6"/>
  <c r="AX68" i="6"/>
  <c r="AU68" i="6"/>
  <c r="AR68" i="6"/>
  <c r="AO68" i="6"/>
  <c r="AL68" i="6"/>
  <c r="AI68" i="6"/>
  <c r="AF68" i="6"/>
  <c r="AC68" i="6"/>
  <c r="Z68" i="6"/>
  <c r="W68" i="6"/>
  <c r="T68" i="6"/>
  <c r="Q68" i="6"/>
  <c r="N68" i="6"/>
  <c r="K68" i="6"/>
  <c r="H68" i="6"/>
  <c r="BD67" i="6"/>
  <c r="BA67" i="6"/>
  <c r="AX67" i="6"/>
  <c r="AU67" i="6"/>
  <c r="AR67" i="6"/>
  <c r="AO67" i="6"/>
  <c r="AL67" i="6"/>
  <c r="AI67" i="6"/>
  <c r="AF67" i="6"/>
  <c r="AC67" i="6"/>
  <c r="Z67" i="6"/>
  <c r="W67" i="6"/>
  <c r="T67" i="6"/>
  <c r="Q67" i="6"/>
  <c r="N67" i="6"/>
  <c r="K67" i="6"/>
  <c r="H67" i="6"/>
  <c r="BD66" i="6"/>
  <c r="BA66" i="6"/>
  <c r="AX66" i="6"/>
  <c r="AU66" i="6"/>
  <c r="AR66" i="6"/>
  <c r="AO66" i="6"/>
  <c r="AL66" i="6"/>
  <c r="AI66" i="6"/>
  <c r="AF66" i="6"/>
  <c r="AC66" i="6"/>
  <c r="Z66" i="6"/>
  <c r="W66" i="6"/>
  <c r="T66" i="6"/>
  <c r="Q66" i="6"/>
  <c r="N66" i="6"/>
  <c r="K66" i="6"/>
  <c r="H66" i="6"/>
  <c r="BC65" i="6"/>
  <c r="BB65" i="6"/>
  <c r="AZ65" i="6"/>
  <c r="AY65" i="6"/>
  <c r="AW65" i="6"/>
  <c r="AV65" i="6"/>
  <c r="AT65" i="6"/>
  <c r="AS65" i="6"/>
  <c r="AQ65" i="6"/>
  <c r="AP65" i="6"/>
  <c r="AN65" i="6"/>
  <c r="AM65" i="6"/>
  <c r="AK65" i="6"/>
  <c r="AJ65" i="6"/>
  <c r="AH65" i="6"/>
  <c r="AG65" i="6"/>
  <c r="AE65" i="6"/>
  <c r="AD65" i="6"/>
  <c r="AB65" i="6"/>
  <c r="AA65" i="6"/>
  <c r="Y65" i="6"/>
  <c r="X65" i="6"/>
  <c r="V65" i="6"/>
  <c r="U65" i="6"/>
  <c r="S65" i="6"/>
  <c r="R65" i="6"/>
  <c r="P65" i="6"/>
  <c r="O65" i="6"/>
  <c r="M65" i="6"/>
  <c r="L65" i="6"/>
  <c r="J65" i="6"/>
  <c r="I65" i="6"/>
  <c r="G65" i="6"/>
  <c r="F65" i="6"/>
  <c r="BD64" i="6"/>
  <c r="BA64" i="6"/>
  <c r="AX64" i="6"/>
  <c r="AU64" i="6"/>
  <c r="AR64" i="6"/>
  <c r="AO64" i="6"/>
  <c r="AL64" i="6"/>
  <c r="AI64" i="6"/>
  <c r="AF64" i="6"/>
  <c r="AC64" i="6"/>
  <c r="Z64" i="6"/>
  <c r="W64" i="6"/>
  <c r="T64" i="6"/>
  <c r="Q64" i="6"/>
  <c r="N64" i="6"/>
  <c r="K64" i="6"/>
  <c r="H64" i="6"/>
  <c r="BD63" i="6"/>
  <c r="BA63" i="6"/>
  <c r="AX63" i="6"/>
  <c r="AU63" i="6"/>
  <c r="AR63" i="6"/>
  <c r="AO63" i="6"/>
  <c r="AL63" i="6"/>
  <c r="AI63" i="6"/>
  <c r="AF63" i="6"/>
  <c r="AC63" i="6"/>
  <c r="Z63" i="6"/>
  <c r="W63" i="6"/>
  <c r="T63" i="6"/>
  <c r="Q63" i="6"/>
  <c r="N63" i="6"/>
  <c r="K63" i="6"/>
  <c r="H63" i="6"/>
  <c r="BD62" i="6"/>
  <c r="BA62" i="6"/>
  <c r="AX62" i="6"/>
  <c r="AU62" i="6"/>
  <c r="AR62" i="6"/>
  <c r="AO62" i="6"/>
  <c r="AL62" i="6"/>
  <c r="AI62" i="6"/>
  <c r="AF62" i="6"/>
  <c r="AC62" i="6"/>
  <c r="Z62" i="6"/>
  <c r="W62" i="6"/>
  <c r="T62" i="6"/>
  <c r="Q62" i="6"/>
  <c r="N62" i="6"/>
  <c r="K62" i="6"/>
  <c r="H62" i="6"/>
  <c r="BD61" i="6"/>
  <c r="BA61" i="6"/>
  <c r="AX61" i="6"/>
  <c r="AU61" i="6"/>
  <c r="AR61" i="6"/>
  <c r="AO61" i="6"/>
  <c r="AL61" i="6"/>
  <c r="AI61" i="6"/>
  <c r="AF61" i="6"/>
  <c r="AC61" i="6"/>
  <c r="Z61" i="6"/>
  <c r="W61" i="6"/>
  <c r="T61" i="6"/>
  <c r="Q61" i="6"/>
  <c r="N61" i="6"/>
  <c r="K61" i="6"/>
  <c r="H61" i="6"/>
  <c r="BD60" i="6"/>
  <c r="BA60" i="6"/>
  <c r="AX60" i="6"/>
  <c r="AU60" i="6"/>
  <c r="AR60" i="6"/>
  <c r="AO60" i="6"/>
  <c r="AL60" i="6"/>
  <c r="AI60" i="6"/>
  <c r="AF60" i="6"/>
  <c r="AC60" i="6"/>
  <c r="Z60" i="6"/>
  <c r="W60" i="6"/>
  <c r="T60" i="6"/>
  <c r="Q60" i="6"/>
  <c r="N60" i="6"/>
  <c r="K60" i="6"/>
  <c r="H60" i="6"/>
  <c r="BD59" i="6"/>
  <c r="BA59" i="6"/>
  <c r="AX59" i="6"/>
  <c r="AU59" i="6"/>
  <c r="AR59" i="6"/>
  <c r="AO59" i="6"/>
  <c r="AL59" i="6"/>
  <c r="AI59" i="6"/>
  <c r="AF59" i="6"/>
  <c r="AC59" i="6"/>
  <c r="Z59" i="6"/>
  <c r="W59" i="6"/>
  <c r="T59" i="6"/>
  <c r="Q59" i="6"/>
  <c r="N59" i="6"/>
  <c r="K59" i="6"/>
  <c r="H59" i="6"/>
  <c r="BD58" i="6"/>
  <c r="BA58" i="6"/>
  <c r="AX58" i="6"/>
  <c r="AU58" i="6"/>
  <c r="AR58" i="6"/>
  <c r="AO58" i="6"/>
  <c r="AL58" i="6"/>
  <c r="AI58" i="6"/>
  <c r="AF58" i="6"/>
  <c r="AC58" i="6"/>
  <c r="Z58" i="6"/>
  <c r="W58" i="6"/>
  <c r="T58" i="6"/>
  <c r="Q58" i="6"/>
  <c r="N58" i="6"/>
  <c r="K58" i="6"/>
  <c r="H58" i="6"/>
  <c r="BD57" i="6"/>
  <c r="BA57" i="6"/>
  <c r="AX57" i="6"/>
  <c r="AU57" i="6"/>
  <c r="AR57" i="6"/>
  <c r="AO57" i="6"/>
  <c r="AL57" i="6"/>
  <c r="AI57" i="6"/>
  <c r="AF57" i="6"/>
  <c r="AC57" i="6"/>
  <c r="Z57" i="6"/>
  <c r="W57" i="6"/>
  <c r="T57" i="6"/>
  <c r="Q57" i="6"/>
  <c r="N57" i="6"/>
  <c r="K57" i="6"/>
  <c r="H57" i="6"/>
  <c r="BD56" i="6"/>
  <c r="BA56" i="6"/>
  <c r="AX56" i="6"/>
  <c r="AU56" i="6"/>
  <c r="AR56" i="6"/>
  <c r="AO56" i="6"/>
  <c r="AL56" i="6"/>
  <c r="AI56" i="6"/>
  <c r="AF56" i="6"/>
  <c r="AC56" i="6"/>
  <c r="Z56" i="6"/>
  <c r="W56" i="6"/>
  <c r="T56" i="6"/>
  <c r="Q56" i="6"/>
  <c r="N56" i="6"/>
  <c r="K56" i="6"/>
  <c r="H56" i="6"/>
  <c r="BD55" i="6"/>
  <c r="BA55" i="6"/>
  <c r="AX55" i="6"/>
  <c r="AU55" i="6"/>
  <c r="AR55" i="6"/>
  <c r="AO55" i="6"/>
  <c r="AL55" i="6"/>
  <c r="AI55" i="6"/>
  <c r="AF55" i="6"/>
  <c r="AC55" i="6"/>
  <c r="Z55" i="6"/>
  <c r="W55" i="6"/>
  <c r="T55" i="6"/>
  <c r="Q55" i="6"/>
  <c r="N55" i="6"/>
  <c r="K55" i="6"/>
  <c r="H55" i="6"/>
  <c r="BD54" i="6"/>
  <c r="BA54" i="6"/>
  <c r="AX54" i="6"/>
  <c r="AU54" i="6"/>
  <c r="AR54" i="6"/>
  <c r="AO54" i="6"/>
  <c r="AL54" i="6"/>
  <c r="AI54" i="6"/>
  <c r="AF54" i="6"/>
  <c r="AC54" i="6"/>
  <c r="Z54" i="6"/>
  <c r="W54" i="6"/>
  <c r="T54" i="6"/>
  <c r="Q54" i="6"/>
  <c r="N54" i="6"/>
  <c r="K54" i="6"/>
  <c r="H54" i="6"/>
  <c r="BD53" i="6"/>
  <c r="BA53" i="6"/>
  <c r="AX53" i="6"/>
  <c r="AU53" i="6"/>
  <c r="AR53" i="6"/>
  <c r="AO53" i="6"/>
  <c r="AL53" i="6"/>
  <c r="AI53" i="6"/>
  <c r="AF53" i="6"/>
  <c r="AC53" i="6"/>
  <c r="Z53" i="6"/>
  <c r="W53" i="6"/>
  <c r="T53" i="6"/>
  <c r="Q53" i="6"/>
  <c r="N53" i="6"/>
  <c r="K53" i="6"/>
  <c r="H53" i="6"/>
  <c r="BD52" i="6"/>
  <c r="BA52" i="6"/>
  <c r="AX52" i="6"/>
  <c r="AU52" i="6"/>
  <c r="AR52" i="6"/>
  <c r="AO52" i="6"/>
  <c r="AL52" i="6"/>
  <c r="AI52" i="6"/>
  <c r="AF52" i="6"/>
  <c r="AC52" i="6"/>
  <c r="Z52" i="6"/>
  <c r="W52" i="6"/>
  <c r="T52" i="6"/>
  <c r="Q52" i="6"/>
  <c r="N52" i="6"/>
  <c r="K52" i="6"/>
  <c r="H52" i="6"/>
  <c r="BD51" i="6"/>
  <c r="BA51" i="6"/>
  <c r="AX51" i="6"/>
  <c r="AU51" i="6"/>
  <c r="AR51" i="6"/>
  <c r="AO51" i="6"/>
  <c r="AL51" i="6"/>
  <c r="AI51" i="6"/>
  <c r="AF51" i="6"/>
  <c r="AC51" i="6"/>
  <c r="Z51" i="6"/>
  <c r="W51" i="6"/>
  <c r="T51" i="6"/>
  <c r="Q51" i="6"/>
  <c r="N51" i="6"/>
  <c r="K51" i="6"/>
  <c r="H51" i="6"/>
  <c r="BD50" i="6"/>
  <c r="BA50" i="6"/>
  <c r="AX50" i="6"/>
  <c r="AU50" i="6"/>
  <c r="AR50" i="6"/>
  <c r="AO50" i="6"/>
  <c r="AL50" i="6"/>
  <c r="AI50" i="6"/>
  <c r="AF50" i="6"/>
  <c r="AC50" i="6"/>
  <c r="Z50" i="6"/>
  <c r="W50" i="6"/>
  <c r="T50" i="6"/>
  <c r="Q50" i="6"/>
  <c r="N50" i="6"/>
  <c r="K50" i="6"/>
  <c r="H50" i="6"/>
  <c r="BD49" i="6"/>
  <c r="BA49" i="6"/>
  <c r="AX49" i="6"/>
  <c r="AU49" i="6"/>
  <c r="AR49" i="6"/>
  <c r="AO49" i="6"/>
  <c r="AL49" i="6"/>
  <c r="AI49" i="6"/>
  <c r="AF49" i="6"/>
  <c r="AC49" i="6"/>
  <c r="Z49" i="6"/>
  <c r="W49" i="6"/>
  <c r="T49" i="6"/>
  <c r="Q49" i="6"/>
  <c r="N49" i="6"/>
  <c r="K49" i="6"/>
  <c r="H49" i="6"/>
  <c r="BD48" i="6"/>
  <c r="BA48" i="6"/>
  <c r="AX48" i="6"/>
  <c r="AU48" i="6"/>
  <c r="AR48" i="6"/>
  <c r="AO48" i="6"/>
  <c r="AL48" i="6"/>
  <c r="AI48" i="6"/>
  <c r="AF48" i="6"/>
  <c r="AC48" i="6"/>
  <c r="Z48" i="6"/>
  <c r="W48" i="6"/>
  <c r="T48" i="6"/>
  <c r="Q48" i="6"/>
  <c r="N48" i="6"/>
  <c r="K48" i="6"/>
  <c r="H48" i="6"/>
  <c r="BD47" i="6"/>
  <c r="BA47" i="6"/>
  <c r="AX47" i="6"/>
  <c r="AU47" i="6"/>
  <c r="AR47" i="6"/>
  <c r="AO47" i="6"/>
  <c r="AL47" i="6"/>
  <c r="AI47" i="6"/>
  <c r="AF47" i="6"/>
  <c r="AC47" i="6"/>
  <c r="Z47" i="6"/>
  <c r="W47" i="6"/>
  <c r="T47" i="6"/>
  <c r="Q47" i="6"/>
  <c r="N47" i="6"/>
  <c r="K47" i="6"/>
  <c r="H47" i="6"/>
  <c r="BD46" i="6"/>
  <c r="BA46" i="6"/>
  <c r="AX46" i="6"/>
  <c r="AU46" i="6"/>
  <c r="AR46" i="6"/>
  <c r="AO46" i="6"/>
  <c r="AL46" i="6"/>
  <c r="AI46" i="6"/>
  <c r="AF46" i="6"/>
  <c r="AC46" i="6"/>
  <c r="Z46" i="6"/>
  <c r="W46" i="6"/>
  <c r="T46" i="6"/>
  <c r="Q46" i="6"/>
  <c r="N46" i="6"/>
  <c r="K46" i="6"/>
  <c r="H46" i="6"/>
  <c r="BD45" i="6"/>
  <c r="BA45" i="6"/>
  <c r="AX45" i="6"/>
  <c r="AU45" i="6"/>
  <c r="AR45" i="6"/>
  <c r="AO45" i="6"/>
  <c r="AL45" i="6"/>
  <c r="AI45" i="6"/>
  <c r="AF45" i="6"/>
  <c r="AC45" i="6"/>
  <c r="Z45" i="6"/>
  <c r="W45" i="6"/>
  <c r="T45" i="6"/>
  <c r="Q45" i="6"/>
  <c r="N45" i="6"/>
  <c r="K45" i="6"/>
  <c r="H45" i="6"/>
  <c r="BD44" i="6"/>
  <c r="BA44" i="6"/>
  <c r="AX44" i="6"/>
  <c r="AU44" i="6"/>
  <c r="AR44" i="6"/>
  <c r="AO44" i="6"/>
  <c r="AL44" i="6"/>
  <c r="AI44" i="6"/>
  <c r="AF44" i="6"/>
  <c r="AC44" i="6"/>
  <c r="Z44" i="6"/>
  <c r="W44" i="6"/>
  <c r="T44" i="6"/>
  <c r="Q44" i="6"/>
  <c r="N44" i="6"/>
  <c r="K44" i="6"/>
  <c r="H44" i="6"/>
  <c r="BD43" i="6"/>
  <c r="BA43" i="6"/>
  <c r="AX43" i="6"/>
  <c r="AU43" i="6"/>
  <c r="AR43" i="6"/>
  <c r="AO43" i="6"/>
  <c r="AL43" i="6"/>
  <c r="AI43" i="6"/>
  <c r="AF43" i="6"/>
  <c r="AC43" i="6"/>
  <c r="Z43" i="6"/>
  <c r="W43" i="6"/>
  <c r="T43" i="6"/>
  <c r="Q43" i="6"/>
  <c r="N43" i="6"/>
  <c r="K43" i="6"/>
  <c r="H43" i="6"/>
  <c r="BD42" i="6"/>
  <c r="BA42" i="6"/>
  <c r="AX42" i="6"/>
  <c r="AU42" i="6"/>
  <c r="AR42" i="6"/>
  <c r="AO42" i="6"/>
  <c r="AL42" i="6"/>
  <c r="AI42" i="6"/>
  <c r="AF42" i="6"/>
  <c r="AC42" i="6"/>
  <c r="Z42" i="6"/>
  <c r="W42" i="6"/>
  <c r="T42" i="6"/>
  <c r="Q42" i="6"/>
  <c r="N42" i="6"/>
  <c r="K42" i="6"/>
  <c r="H42" i="6"/>
  <c r="BD41" i="6"/>
  <c r="BA41" i="6"/>
  <c r="AX41" i="6"/>
  <c r="AU41" i="6"/>
  <c r="AR41" i="6"/>
  <c r="AO41" i="6"/>
  <c r="AL41" i="6"/>
  <c r="AI41" i="6"/>
  <c r="AF41" i="6"/>
  <c r="AC41" i="6"/>
  <c r="Z41" i="6"/>
  <c r="W41" i="6"/>
  <c r="T41" i="6"/>
  <c r="Q41" i="6"/>
  <c r="N41" i="6"/>
  <c r="K41" i="6"/>
  <c r="H41" i="6"/>
  <c r="BD40" i="6"/>
  <c r="BA40" i="6"/>
  <c r="AX40" i="6"/>
  <c r="AU40" i="6"/>
  <c r="AR40" i="6"/>
  <c r="AO40" i="6"/>
  <c r="AL40" i="6"/>
  <c r="AI40" i="6"/>
  <c r="AF40" i="6"/>
  <c r="AC40" i="6"/>
  <c r="Z40" i="6"/>
  <c r="W40" i="6"/>
  <c r="T40" i="6"/>
  <c r="Q40" i="6"/>
  <c r="N40" i="6"/>
  <c r="K40" i="6"/>
  <c r="H40" i="6"/>
  <c r="BD39" i="6"/>
  <c r="BA39" i="6"/>
  <c r="AX39" i="6"/>
  <c r="AU39" i="6"/>
  <c r="AR39" i="6"/>
  <c r="AO39" i="6"/>
  <c r="AL39" i="6"/>
  <c r="AI39" i="6"/>
  <c r="AF39" i="6"/>
  <c r="AC39" i="6"/>
  <c r="Z39" i="6"/>
  <c r="W39" i="6"/>
  <c r="T39" i="6"/>
  <c r="Q39" i="6"/>
  <c r="N39" i="6"/>
  <c r="K39" i="6"/>
  <c r="H39" i="6"/>
  <c r="BD38" i="6"/>
  <c r="BA38" i="6"/>
  <c r="AX38" i="6"/>
  <c r="AU38" i="6"/>
  <c r="AR38" i="6"/>
  <c r="AO38" i="6"/>
  <c r="AL38" i="6"/>
  <c r="AI38" i="6"/>
  <c r="AF38" i="6"/>
  <c r="AC38" i="6"/>
  <c r="Z38" i="6"/>
  <c r="W38" i="6"/>
  <c r="T38" i="6"/>
  <c r="Q38" i="6"/>
  <c r="N38" i="6"/>
  <c r="K38" i="6"/>
  <c r="H38" i="6"/>
  <c r="BD37" i="6"/>
  <c r="BA37" i="6"/>
  <c r="AX37" i="6"/>
  <c r="AU37" i="6"/>
  <c r="AR37" i="6"/>
  <c r="AO37" i="6"/>
  <c r="AL37" i="6"/>
  <c r="AI37" i="6"/>
  <c r="AF37" i="6"/>
  <c r="AC37" i="6"/>
  <c r="Z37" i="6"/>
  <c r="W37" i="6"/>
  <c r="T37" i="6"/>
  <c r="Q37" i="6"/>
  <c r="N37" i="6"/>
  <c r="K37" i="6"/>
  <c r="H37" i="6"/>
  <c r="BD36" i="6"/>
  <c r="BA36" i="6"/>
  <c r="AX36" i="6"/>
  <c r="AU36" i="6"/>
  <c r="AR36" i="6"/>
  <c r="AO36" i="6"/>
  <c r="AL36" i="6"/>
  <c r="AI36" i="6"/>
  <c r="AF36" i="6"/>
  <c r="AC36" i="6"/>
  <c r="Z36" i="6"/>
  <c r="W36" i="6"/>
  <c r="T36" i="6"/>
  <c r="Q36" i="6"/>
  <c r="N36" i="6"/>
  <c r="K36" i="6"/>
  <c r="H36" i="6"/>
  <c r="BD35" i="6"/>
  <c r="BA35" i="6"/>
  <c r="AX35" i="6"/>
  <c r="AU35" i="6"/>
  <c r="AR35" i="6"/>
  <c r="AO35" i="6"/>
  <c r="AL35" i="6"/>
  <c r="AI35" i="6"/>
  <c r="AF35" i="6"/>
  <c r="AC35" i="6"/>
  <c r="Z35" i="6"/>
  <c r="W35" i="6"/>
  <c r="T35" i="6"/>
  <c r="Q35" i="6"/>
  <c r="N35" i="6"/>
  <c r="K35" i="6"/>
  <c r="H35" i="6"/>
  <c r="BD34" i="6"/>
  <c r="BA34" i="6"/>
  <c r="AX34" i="6"/>
  <c r="AU34" i="6"/>
  <c r="AR34" i="6"/>
  <c r="AO34" i="6"/>
  <c r="AL34" i="6"/>
  <c r="AI34" i="6"/>
  <c r="AF34" i="6"/>
  <c r="AC34" i="6"/>
  <c r="Z34" i="6"/>
  <c r="W34" i="6"/>
  <c r="T34" i="6"/>
  <c r="Q34" i="6"/>
  <c r="N34" i="6"/>
  <c r="K34" i="6"/>
  <c r="H34" i="6"/>
  <c r="BD33" i="6"/>
  <c r="BA33" i="6"/>
  <c r="AX33" i="6"/>
  <c r="AU33" i="6"/>
  <c r="AR33" i="6"/>
  <c r="AO33" i="6"/>
  <c r="AL33" i="6"/>
  <c r="AI33" i="6"/>
  <c r="AF33" i="6"/>
  <c r="AC33" i="6"/>
  <c r="Z33" i="6"/>
  <c r="W33" i="6"/>
  <c r="T33" i="6"/>
  <c r="Q33" i="6"/>
  <c r="N33" i="6"/>
  <c r="K33" i="6"/>
  <c r="H33" i="6"/>
  <c r="BD32" i="6"/>
  <c r="BA32" i="6"/>
  <c r="AX32" i="6"/>
  <c r="AU32" i="6"/>
  <c r="AR32" i="6"/>
  <c r="AO32" i="6"/>
  <c r="AL32" i="6"/>
  <c r="AI32" i="6"/>
  <c r="AF32" i="6"/>
  <c r="AC32" i="6"/>
  <c r="Z32" i="6"/>
  <c r="W32" i="6"/>
  <c r="T32" i="6"/>
  <c r="Q32" i="6"/>
  <c r="N32" i="6"/>
  <c r="K32" i="6"/>
  <c r="H32" i="6"/>
  <c r="BD31" i="6"/>
  <c r="BA31" i="6"/>
  <c r="AX31" i="6"/>
  <c r="AU31" i="6"/>
  <c r="AR31" i="6"/>
  <c r="AO31" i="6"/>
  <c r="AL31" i="6"/>
  <c r="AI31" i="6"/>
  <c r="AF31" i="6"/>
  <c r="AC31" i="6"/>
  <c r="Z31" i="6"/>
  <c r="W31" i="6"/>
  <c r="T31" i="6"/>
  <c r="Q31" i="6"/>
  <c r="N31" i="6"/>
  <c r="K31" i="6"/>
  <c r="H31" i="6"/>
  <c r="BC30" i="6"/>
  <c r="BB30" i="6"/>
  <c r="AZ30" i="6"/>
  <c r="AY30" i="6"/>
  <c r="AW30" i="6"/>
  <c r="AV30" i="6"/>
  <c r="AT30" i="6"/>
  <c r="AS30" i="6"/>
  <c r="AQ30" i="6"/>
  <c r="AP30" i="6"/>
  <c r="AN30" i="6"/>
  <c r="AM30" i="6"/>
  <c r="AK30" i="6"/>
  <c r="AJ30" i="6"/>
  <c r="AH30" i="6"/>
  <c r="AG30" i="6"/>
  <c r="AE30" i="6"/>
  <c r="AD30" i="6"/>
  <c r="AB30" i="6"/>
  <c r="AA30" i="6"/>
  <c r="Y30" i="6"/>
  <c r="X30" i="6"/>
  <c r="V30" i="6"/>
  <c r="U30" i="6"/>
  <c r="S30" i="6"/>
  <c r="R30" i="6"/>
  <c r="P30" i="6"/>
  <c r="O30" i="6"/>
  <c r="M30" i="6"/>
  <c r="L30" i="6"/>
  <c r="J30" i="6"/>
  <c r="I30" i="6"/>
  <c r="G30" i="6"/>
  <c r="F30" i="6"/>
  <c r="BC22" i="6"/>
  <c r="BB22" i="6"/>
  <c r="AZ22" i="6"/>
  <c r="AY22" i="6"/>
  <c r="AW22" i="6"/>
  <c r="AV22" i="6"/>
  <c r="AT22" i="6"/>
  <c r="AS22" i="6"/>
  <c r="AQ22" i="6"/>
  <c r="AP22" i="6"/>
  <c r="AN22" i="6"/>
  <c r="AM22" i="6"/>
  <c r="AK22" i="6"/>
  <c r="AJ22" i="6"/>
  <c r="AH22" i="6"/>
  <c r="AG22" i="6"/>
  <c r="AE22" i="6"/>
  <c r="AD22" i="6"/>
  <c r="AB22" i="6"/>
  <c r="AA22" i="6"/>
  <c r="Y22" i="6"/>
  <c r="X22" i="6"/>
  <c r="V22" i="6"/>
  <c r="U22" i="6"/>
  <c r="S22" i="6"/>
  <c r="R22" i="6"/>
  <c r="P22" i="6"/>
  <c r="O22" i="6"/>
  <c r="M22" i="6"/>
  <c r="L22" i="6"/>
  <c r="J22" i="6"/>
  <c r="I22" i="6"/>
  <c r="G22" i="6"/>
  <c r="F22" i="6"/>
  <c r="BD21" i="6"/>
  <c r="BA21" i="6"/>
  <c r="AX21" i="6"/>
  <c r="AU21" i="6"/>
  <c r="AR21" i="6"/>
  <c r="AO21" i="6"/>
  <c r="AL21" i="6"/>
  <c r="AI21" i="6"/>
  <c r="AF21" i="6"/>
  <c r="AC21" i="6"/>
  <c r="Z21" i="6"/>
  <c r="W21" i="6"/>
  <c r="T21" i="6"/>
  <c r="Q21" i="6"/>
  <c r="N21" i="6"/>
  <c r="K21" i="6"/>
  <c r="H21" i="6"/>
  <c r="BD20" i="6"/>
  <c r="BA20" i="6"/>
  <c r="AX20" i="6"/>
  <c r="AU20" i="6"/>
  <c r="AR20" i="6"/>
  <c r="AO20" i="6"/>
  <c r="AL20" i="6"/>
  <c r="AI20" i="6"/>
  <c r="AF20" i="6"/>
  <c r="AC20" i="6"/>
  <c r="Z20" i="6"/>
  <c r="W20" i="6"/>
  <c r="T20" i="6"/>
  <c r="Q20" i="6"/>
  <c r="N20" i="6"/>
  <c r="K20" i="6"/>
  <c r="H20" i="6"/>
  <c r="BD19" i="6"/>
  <c r="BA19" i="6"/>
  <c r="AX19" i="6"/>
  <c r="AU19" i="6"/>
  <c r="AR19" i="6"/>
  <c r="AO19" i="6"/>
  <c r="AL19" i="6"/>
  <c r="AI19" i="6"/>
  <c r="AF19" i="6"/>
  <c r="AC19" i="6"/>
  <c r="Z19" i="6"/>
  <c r="W19" i="6"/>
  <c r="T19" i="6"/>
  <c r="Q19" i="6"/>
  <c r="N19" i="6"/>
  <c r="K19" i="6"/>
  <c r="H19" i="6"/>
  <c r="BD18" i="6"/>
  <c r="BA18" i="6"/>
  <c r="AX18" i="6"/>
  <c r="AU18" i="6"/>
  <c r="AR18" i="6"/>
  <c r="AO18" i="6"/>
  <c r="AL18" i="6"/>
  <c r="AI18" i="6"/>
  <c r="AF18" i="6"/>
  <c r="AC18" i="6"/>
  <c r="Z18" i="6"/>
  <c r="W18" i="6"/>
  <c r="T18" i="6"/>
  <c r="Q18" i="6"/>
  <c r="N18" i="6"/>
  <c r="K18" i="6"/>
  <c r="H18" i="6"/>
  <c r="BD17" i="6"/>
  <c r="BA17" i="6"/>
  <c r="AX17" i="6"/>
  <c r="AU17" i="6"/>
  <c r="AR17" i="6"/>
  <c r="AO17" i="6"/>
  <c r="AL17" i="6"/>
  <c r="AI17" i="6"/>
  <c r="AF17" i="6"/>
  <c r="AC17" i="6"/>
  <c r="Z17" i="6"/>
  <c r="W17" i="6"/>
  <c r="T17" i="6"/>
  <c r="Q17" i="6"/>
  <c r="N17" i="6"/>
  <c r="K17" i="6"/>
  <c r="H17" i="6"/>
  <c r="BD16" i="6"/>
  <c r="BA16" i="6"/>
  <c r="AX16" i="6"/>
  <c r="AU16" i="6"/>
  <c r="AR16" i="6"/>
  <c r="AO16" i="6"/>
  <c r="AL16" i="6"/>
  <c r="AI16" i="6"/>
  <c r="AF16" i="6"/>
  <c r="AC16" i="6"/>
  <c r="Z16" i="6"/>
  <c r="W16" i="6"/>
  <c r="T16" i="6"/>
  <c r="Q16" i="6"/>
  <c r="N16" i="6"/>
  <c r="K16" i="6"/>
  <c r="H16" i="6"/>
  <c r="BD15" i="6"/>
  <c r="BA15" i="6"/>
  <c r="AX15" i="6"/>
  <c r="AU15" i="6"/>
  <c r="AR15" i="6"/>
  <c r="AO15" i="6"/>
  <c r="AL15" i="6"/>
  <c r="AI15" i="6"/>
  <c r="AF15" i="6"/>
  <c r="AC15" i="6"/>
  <c r="Z15" i="6"/>
  <c r="W15" i="6"/>
  <c r="T15" i="6"/>
  <c r="Q15" i="6"/>
  <c r="N15" i="6"/>
  <c r="K15" i="6"/>
  <c r="H15" i="6"/>
  <c r="BD14" i="6"/>
  <c r="BA14" i="6"/>
  <c r="AX14" i="6"/>
  <c r="AU14" i="6"/>
  <c r="AR14" i="6"/>
  <c r="AO14" i="6"/>
  <c r="AL14" i="6"/>
  <c r="AI14" i="6"/>
  <c r="AF14" i="6"/>
  <c r="AC14" i="6"/>
  <c r="Z14" i="6"/>
  <c r="W14" i="6"/>
  <c r="T14" i="6"/>
  <c r="Q14" i="6"/>
  <c r="N14" i="6"/>
  <c r="K14" i="6"/>
  <c r="H14" i="6"/>
  <c r="BD13" i="6"/>
  <c r="BA13" i="6"/>
  <c r="AX13" i="6"/>
  <c r="AU13" i="6"/>
  <c r="AR13" i="6"/>
  <c r="AO13" i="6"/>
  <c r="AL13" i="6"/>
  <c r="AI13" i="6"/>
  <c r="AF13" i="6"/>
  <c r="AC13" i="6"/>
  <c r="Z13" i="6"/>
  <c r="W13" i="6"/>
  <c r="T13" i="6"/>
  <c r="Q13" i="6"/>
  <c r="N13" i="6"/>
  <c r="K13" i="6"/>
  <c r="H13" i="6"/>
  <c r="BD12" i="6"/>
  <c r="BA12" i="6"/>
  <c r="AX12" i="6"/>
  <c r="AU12" i="6"/>
  <c r="AR12" i="6"/>
  <c r="AO12" i="6"/>
  <c r="AL12" i="6"/>
  <c r="AI12" i="6"/>
  <c r="AF12" i="6"/>
  <c r="AC12" i="6"/>
  <c r="Z12" i="6"/>
  <c r="W12" i="6"/>
  <c r="T12" i="6"/>
  <c r="Q12" i="6"/>
  <c r="N12" i="6"/>
  <c r="K12" i="6"/>
  <c r="H12" i="6"/>
  <c r="BD11" i="6"/>
  <c r="BA11" i="6"/>
  <c r="AX11" i="6"/>
  <c r="AU11" i="6"/>
  <c r="AR11" i="6"/>
  <c r="AO11" i="6"/>
  <c r="AL11" i="6"/>
  <c r="AI11" i="6"/>
  <c r="AF11" i="6"/>
  <c r="AC11" i="6"/>
  <c r="Z11" i="6"/>
  <c r="W11" i="6"/>
  <c r="T11" i="6"/>
  <c r="Q11" i="6"/>
  <c r="N11" i="6"/>
  <c r="K11" i="6"/>
  <c r="H11" i="6"/>
  <c r="BD10" i="6"/>
  <c r="BA10" i="6"/>
  <c r="AX10" i="6"/>
  <c r="AU10" i="6"/>
  <c r="AR10" i="6"/>
  <c r="AO10" i="6"/>
  <c r="AL10" i="6"/>
  <c r="AI10" i="6"/>
  <c r="AF10" i="6"/>
  <c r="AC10" i="6"/>
  <c r="Z10" i="6"/>
  <c r="W10" i="6"/>
  <c r="T10" i="6"/>
  <c r="Q10" i="6"/>
  <c r="N10" i="6"/>
  <c r="K10" i="6"/>
  <c r="H10" i="6"/>
  <c r="BD9" i="6"/>
  <c r="BA9" i="6"/>
  <c r="AX9" i="6"/>
  <c r="AU9" i="6"/>
  <c r="AR9" i="6"/>
  <c r="AO9" i="6"/>
  <c r="AL9" i="6"/>
  <c r="AI9" i="6"/>
  <c r="AF9" i="6"/>
  <c r="AC9" i="6"/>
  <c r="Z9" i="6"/>
  <c r="W9" i="6"/>
  <c r="T9" i="6"/>
  <c r="Q9" i="6"/>
  <c r="N9" i="6"/>
  <c r="K9" i="6"/>
  <c r="H9" i="6"/>
  <c r="BD8" i="6"/>
  <c r="BA8" i="6"/>
  <c r="AX8" i="6"/>
  <c r="AU8" i="6"/>
  <c r="AR8" i="6"/>
  <c r="AO8" i="6"/>
  <c r="AL8" i="6"/>
  <c r="AI8" i="6"/>
  <c r="AF8" i="6"/>
  <c r="AC8" i="6"/>
  <c r="Z8" i="6"/>
  <c r="W8" i="6"/>
  <c r="T8" i="6"/>
  <c r="Q8" i="6"/>
  <c r="N8" i="6"/>
  <c r="K8" i="6"/>
  <c r="H8" i="6"/>
  <c r="BD7" i="6"/>
  <c r="BA7" i="6"/>
  <c r="AX7" i="6"/>
  <c r="AU7" i="6"/>
  <c r="AR7" i="6"/>
  <c r="AO7" i="6"/>
  <c r="AL7" i="6"/>
  <c r="AI7" i="6"/>
  <c r="AF7" i="6"/>
  <c r="AC7" i="6"/>
  <c r="Z7" i="6"/>
  <c r="W7" i="6"/>
  <c r="T7" i="6"/>
  <c r="Q7" i="6"/>
  <c r="N7" i="6"/>
  <c r="K7" i="6"/>
  <c r="H7" i="6"/>
  <c r="BD6" i="6"/>
  <c r="BA6" i="6"/>
  <c r="AX6" i="6"/>
  <c r="AU6" i="6"/>
  <c r="AR6" i="6"/>
  <c r="AO6" i="6"/>
  <c r="AL6" i="6"/>
  <c r="AI6" i="6"/>
  <c r="AF6" i="6"/>
  <c r="AC6" i="6"/>
  <c r="Z6" i="6"/>
  <c r="W6" i="6"/>
  <c r="T6" i="6"/>
  <c r="Q6" i="6"/>
  <c r="N6" i="6"/>
  <c r="K6" i="6"/>
  <c r="H6" i="6"/>
  <c r="CC532" i="4"/>
  <c r="BY533" i="4"/>
  <c r="BX533" i="4"/>
  <c r="BQ533" i="4"/>
  <c r="BR533" i="4"/>
  <c r="BO512" i="4"/>
  <c r="BO511" i="4"/>
  <c r="BO505" i="4"/>
  <c r="BK533" i="4"/>
  <c r="BH531" i="4"/>
  <c r="BH530" i="4"/>
  <c r="BH526" i="4"/>
  <c r="BH510" i="4"/>
  <c r="BC533" i="4"/>
  <c r="BD533" i="4"/>
  <c r="AV533" i="4"/>
  <c r="AW533" i="4"/>
  <c r="AO533" i="4"/>
  <c r="AT505" i="4"/>
  <c r="AM520" i="4"/>
  <c r="AI533" i="4"/>
  <c r="AH533" i="4"/>
  <c r="AM504" i="4"/>
  <c r="AB533" i="4"/>
  <c r="AA533" i="4"/>
  <c r="Y531" i="4"/>
  <c r="Y521" i="4"/>
  <c r="Y520" i="4"/>
  <c r="U533" i="4"/>
  <c r="T533" i="4"/>
  <c r="R521" i="4"/>
  <c r="R520" i="4"/>
  <c r="R518" i="4"/>
  <c r="R516" i="4"/>
  <c r="R508" i="4"/>
  <c r="R507" i="4"/>
  <c r="R505" i="4"/>
  <c r="N533" i="4"/>
  <c r="R503" i="4"/>
  <c r="R504" i="4"/>
  <c r="R506" i="4"/>
  <c r="AT506" i="4"/>
  <c r="BA508" i="4"/>
  <c r="R511" i="4"/>
  <c r="R512" i="4"/>
  <c r="AF512" i="4"/>
  <c r="R515" i="4"/>
  <c r="BH516" i="4"/>
  <c r="R519" i="4"/>
  <c r="AM519" i="4"/>
  <c r="Y526" i="4"/>
  <c r="AT526" i="4"/>
  <c r="AT527" i="4"/>
  <c r="BA527" i="4"/>
  <c r="AF528" i="4"/>
  <c r="BV530" i="4"/>
  <c r="AP533" i="4"/>
  <c r="BJ533" i="4"/>
  <c r="BG21" i="4"/>
  <c r="BG20" i="4"/>
  <c r="BG19" i="4"/>
  <c r="BG18" i="4"/>
  <c r="BG17" i="4"/>
  <c r="BG16" i="4"/>
  <c r="BG15" i="4"/>
  <c r="BG14" i="4"/>
  <c r="BG13" i="4"/>
  <c r="BG12" i="4"/>
  <c r="BG11" i="4"/>
  <c r="BG10" i="4"/>
  <c r="BG9" i="4"/>
  <c r="BG8" i="4"/>
  <c r="BG7" i="4"/>
  <c r="BS532" i="2"/>
  <c r="BS531" i="2"/>
  <c r="BS517" i="2"/>
  <c r="BS503" i="2"/>
  <c r="BM532" i="2"/>
  <c r="BM531" i="2"/>
  <c r="BM530" i="2"/>
  <c r="BM526" i="2"/>
  <c r="BM529" i="2"/>
  <c r="BM528" i="2"/>
  <c r="BM527" i="2"/>
  <c r="BM518" i="2"/>
  <c r="BM521" i="2"/>
  <c r="BM520" i="2"/>
  <c r="BM519" i="2"/>
  <c r="BM517" i="2"/>
  <c r="BM516" i="2"/>
  <c r="BM515" i="2"/>
  <c r="BM511" i="2"/>
  <c r="BM513" i="2"/>
  <c r="BM512" i="2"/>
  <c r="BM504" i="2"/>
  <c r="BM508" i="2"/>
  <c r="BM507" i="2"/>
  <c r="BM506" i="2"/>
  <c r="BM505" i="2"/>
  <c r="BG532" i="2"/>
  <c r="BG531" i="2"/>
  <c r="BG517" i="2"/>
  <c r="BG516" i="2"/>
  <c r="BG515" i="2"/>
  <c r="BG513" i="2"/>
  <c r="BG512" i="2"/>
  <c r="BG511" i="2"/>
  <c r="BG504" i="2"/>
  <c r="BG508" i="2"/>
  <c r="BG507" i="2"/>
  <c r="BG506" i="2"/>
  <c r="BG505" i="2"/>
  <c r="BA532" i="2"/>
  <c r="BA531" i="2"/>
  <c r="BA530" i="2"/>
  <c r="BA528" i="2"/>
  <c r="BA526" i="2"/>
  <c r="BA527" i="2"/>
  <c r="BA523" i="2"/>
  <c r="BA524" i="2"/>
  <c r="BA525" i="2"/>
  <c r="BA522" i="2"/>
  <c r="BA517" i="2"/>
  <c r="BA516" i="2"/>
  <c r="BA514" i="2"/>
  <c r="BA510" i="2"/>
  <c r="BA513" i="2"/>
  <c r="BA509" i="2"/>
  <c r="AU532" i="2"/>
  <c r="AU531" i="2"/>
  <c r="AU530" i="2"/>
  <c r="AU529" i="2"/>
  <c r="AU528" i="2"/>
  <c r="AU527" i="2"/>
  <c r="AU526" i="2"/>
  <c r="AU521" i="2"/>
  <c r="AU520" i="2"/>
  <c r="AU519" i="2"/>
  <c r="AU518" i="2"/>
  <c r="AU517" i="2"/>
  <c r="AU516" i="2"/>
  <c r="AU515" i="2"/>
  <c r="AU508" i="2"/>
  <c r="AU507" i="2"/>
  <c r="AU506" i="2"/>
  <c r="AU505" i="2"/>
  <c r="AO532" i="2"/>
  <c r="AO531" i="2"/>
  <c r="AO530" i="2"/>
  <c r="AO529" i="2"/>
  <c r="AO528" i="2"/>
  <c r="AO527" i="2"/>
  <c r="AO526" i="2"/>
  <c r="AO521" i="2"/>
  <c r="AO520" i="2"/>
  <c r="AO519" i="2"/>
  <c r="AO518" i="2"/>
  <c r="AO517" i="2"/>
  <c r="AO513" i="2"/>
  <c r="AO512" i="2"/>
  <c r="AO508" i="2"/>
  <c r="AO507" i="2"/>
  <c r="AO506" i="2"/>
  <c r="AO505" i="2"/>
  <c r="AO504" i="2"/>
  <c r="AI531" i="2"/>
  <c r="AI532" i="2"/>
  <c r="AI530" i="2"/>
  <c r="AI529" i="2"/>
  <c r="AI528" i="2"/>
  <c r="AI527" i="2"/>
  <c r="AI526" i="2"/>
  <c r="AI521" i="2"/>
  <c r="AI520" i="2"/>
  <c r="AI519" i="2"/>
  <c r="AI518" i="2"/>
  <c r="AI517" i="2"/>
  <c r="AI513" i="2"/>
  <c r="AI512" i="2"/>
  <c r="AI504" i="2"/>
  <c r="AI508" i="2"/>
  <c r="AI507" i="2"/>
  <c r="AI506" i="2"/>
  <c r="AI505" i="2"/>
  <c r="AC532" i="2"/>
  <c r="AC531" i="2"/>
  <c r="AC530" i="2"/>
  <c r="AC529" i="2"/>
  <c r="AC528" i="2"/>
  <c r="AC527" i="2"/>
  <c r="AC526" i="2"/>
  <c r="AC521" i="2"/>
  <c r="AC520" i="2"/>
  <c r="AC519" i="2"/>
  <c r="AC518" i="2"/>
  <c r="AC517" i="2"/>
  <c r="AC513" i="2"/>
  <c r="AC512" i="2"/>
  <c r="AC504" i="2"/>
  <c r="AC505" i="2"/>
  <c r="AC506" i="2"/>
  <c r="AC507" i="2"/>
  <c r="AC508" i="2"/>
  <c r="W532" i="2"/>
  <c r="W531" i="2"/>
  <c r="W530" i="2"/>
  <c r="W529" i="2"/>
  <c r="W528" i="2"/>
  <c r="W527" i="2"/>
  <c r="W526" i="2"/>
  <c r="W519" i="2"/>
  <c r="W518" i="2"/>
  <c r="W521" i="2"/>
  <c r="W520" i="2"/>
  <c r="W517" i="2"/>
  <c r="W516" i="2"/>
  <c r="W515" i="2"/>
  <c r="W513" i="2"/>
  <c r="W512" i="2"/>
  <c r="W511" i="2"/>
  <c r="W508" i="2"/>
  <c r="W507" i="2"/>
  <c r="W506" i="2"/>
  <c r="W505" i="2"/>
  <c r="W504" i="2"/>
  <c r="Q531" i="2"/>
  <c r="Q532" i="2"/>
  <c r="Q522" i="2"/>
  <c r="Q525" i="2"/>
  <c r="Q524" i="2"/>
  <c r="Q523" i="2"/>
  <c r="Q519" i="2"/>
  <c r="Q520" i="2"/>
  <c r="Q521" i="2"/>
  <c r="Q518" i="2"/>
  <c r="Q517" i="2"/>
  <c r="Q516" i="2"/>
  <c r="Q515" i="2"/>
  <c r="Q514" i="2"/>
  <c r="Q512" i="2"/>
  <c r="Q511" i="2"/>
  <c r="Q510" i="2"/>
  <c r="Q509" i="2"/>
  <c r="Q505" i="2"/>
  <c r="Q506" i="2"/>
  <c r="Q507" i="2"/>
  <c r="Q508" i="2"/>
  <c r="Q504" i="2"/>
  <c r="Q503" i="2"/>
  <c r="K525" i="2"/>
  <c r="K524" i="2"/>
  <c r="K523" i="2"/>
  <c r="K522" i="2"/>
  <c r="K521" i="2"/>
  <c r="K519" i="2"/>
  <c r="K517" i="2"/>
  <c r="K516" i="2"/>
  <c r="K509" i="2"/>
  <c r="K508" i="2"/>
  <c r="K507" i="2"/>
  <c r="K506" i="2"/>
  <c r="K505" i="2"/>
  <c r="K504" i="2"/>
  <c r="K520" i="2"/>
  <c r="J533" i="2"/>
  <c r="BS263" i="2"/>
  <c r="BS264" i="2"/>
  <c r="BS265" i="2"/>
  <c r="BS266" i="2"/>
  <c r="BS267" i="2"/>
  <c r="BS268" i="2"/>
  <c r="BS269" i="2"/>
  <c r="BS270" i="2"/>
  <c r="BS271" i="2"/>
  <c r="BS272" i="2"/>
  <c r="BS273" i="2"/>
  <c r="BS274" i="2"/>
  <c r="BS275" i="2"/>
  <c r="BS276" i="2"/>
  <c r="BS277" i="2"/>
  <c r="BS278" i="2"/>
  <c r="BS279" i="2"/>
  <c r="BS280" i="2"/>
  <c r="BS281" i="2"/>
  <c r="BS282" i="2"/>
  <c r="BS283" i="2"/>
  <c r="BS284" i="2"/>
  <c r="BS285" i="2"/>
  <c r="BS286" i="2"/>
  <c r="BS287" i="2"/>
  <c r="BS288" i="2"/>
  <c r="BS289" i="2"/>
  <c r="BS290" i="2"/>
  <c r="BS291" i="2"/>
  <c r="BS292" i="2"/>
  <c r="BS293" i="2"/>
  <c r="BS294" i="2"/>
  <c r="BS295" i="2"/>
  <c r="BS296" i="2"/>
  <c r="BS297" i="2"/>
  <c r="BS298" i="2"/>
  <c r="BS299" i="2"/>
  <c r="BS300" i="2"/>
  <c r="BS301" i="2"/>
  <c r="BS302" i="2"/>
  <c r="BS303" i="2"/>
  <c r="BS304" i="2"/>
  <c r="BS305" i="2"/>
  <c r="BS306" i="2"/>
  <c r="BS307" i="2"/>
  <c r="BS309" i="2"/>
  <c r="BS310" i="2"/>
  <c r="BS311" i="2"/>
  <c r="BS312" i="2"/>
  <c r="BS313" i="2"/>
  <c r="BS314" i="2"/>
  <c r="BS315" i="2"/>
  <c r="BS316" i="2"/>
  <c r="BS317" i="2"/>
  <c r="BS318" i="2"/>
  <c r="BS319" i="2"/>
  <c r="BS320" i="2"/>
  <c r="BS321" i="2"/>
  <c r="BS322" i="2"/>
  <c r="BS323" i="2"/>
  <c r="BS324" i="2"/>
  <c r="BS325" i="2"/>
  <c r="BS327" i="2"/>
  <c r="BS328" i="2"/>
  <c r="BS329" i="2"/>
  <c r="BS331" i="2"/>
  <c r="BS332" i="2"/>
  <c r="BS333" i="2"/>
  <c r="BS334" i="2"/>
  <c r="BS335" i="2"/>
  <c r="BS336" i="2"/>
  <c r="BS337" i="2"/>
  <c r="BS338" i="2"/>
  <c r="BS339" i="2"/>
  <c r="BS341" i="2"/>
  <c r="BS342" i="2"/>
  <c r="BS343" i="2"/>
  <c r="BS344" i="2"/>
  <c r="BS345" i="2"/>
  <c r="BS346" i="2"/>
  <c r="BS347" i="2"/>
  <c r="BS348" i="2"/>
  <c r="BS349" i="2"/>
  <c r="BS350" i="2"/>
  <c r="BS351" i="2"/>
  <c r="BS352" i="2"/>
  <c r="BS353" i="2"/>
  <c r="BS354" i="2"/>
  <c r="BS355" i="2"/>
  <c r="BS357" i="2"/>
  <c r="BS358" i="2"/>
  <c r="BS359" i="2"/>
  <c r="BS360" i="2"/>
  <c r="BS361" i="2"/>
  <c r="BS362" i="2"/>
  <c r="BS363" i="2"/>
  <c r="BS364" i="2"/>
  <c r="BS365" i="2"/>
  <c r="BS366" i="2"/>
  <c r="BS367" i="2"/>
  <c r="BS368" i="2"/>
  <c r="BS369" i="2"/>
  <c r="BS370" i="2"/>
  <c r="BS372" i="2"/>
  <c r="BS373" i="2"/>
  <c r="BS374" i="2"/>
  <c r="BS375" i="2"/>
  <c r="BS376" i="2"/>
  <c r="BS377" i="2"/>
  <c r="BS378" i="2"/>
  <c r="BS379" i="2"/>
  <c r="BS380" i="2"/>
  <c r="BS381" i="2"/>
  <c r="BS382" i="2"/>
  <c r="BS383" i="2"/>
  <c r="BS384" i="2"/>
  <c r="BS385" i="2"/>
  <c r="BS386" i="2"/>
  <c r="BS387" i="2"/>
  <c r="BS388" i="2"/>
  <c r="BS390" i="2"/>
  <c r="BS391" i="2"/>
  <c r="BS392" i="2"/>
  <c r="BS393" i="2"/>
  <c r="BS394" i="2"/>
  <c r="BS395" i="2"/>
  <c r="BS396" i="2"/>
  <c r="BS397" i="2"/>
  <c r="BS398" i="2"/>
  <c r="BS399" i="2"/>
  <c r="BS400" i="2"/>
  <c r="BS401" i="2"/>
  <c r="BS402" i="2"/>
  <c r="BS403" i="2"/>
  <c r="BS404" i="2"/>
  <c r="BS405" i="2"/>
  <c r="BS406" i="2"/>
  <c r="BS407" i="2"/>
  <c r="BS408" i="2"/>
  <c r="BS409" i="2"/>
  <c r="BS410" i="2"/>
  <c r="BS412" i="2"/>
  <c r="BS413" i="2"/>
  <c r="BS414" i="2"/>
  <c r="BS415" i="2"/>
  <c r="BS416" i="2"/>
  <c r="BS417" i="2"/>
  <c r="BS418" i="2"/>
  <c r="BS419" i="2"/>
  <c r="BS420" i="2"/>
  <c r="BS421" i="2"/>
  <c r="BS422" i="2"/>
  <c r="BS423" i="2"/>
  <c r="BS424" i="2"/>
  <c r="BS425" i="2"/>
  <c r="BS426" i="2"/>
  <c r="BS428" i="2"/>
  <c r="BS429" i="2"/>
  <c r="BS430" i="2"/>
  <c r="BS431" i="2"/>
  <c r="BS432" i="2"/>
  <c r="BS433" i="2"/>
  <c r="BS434" i="2"/>
  <c r="BS435" i="2"/>
  <c r="BS436" i="2"/>
  <c r="BS437" i="2"/>
  <c r="BS438" i="2"/>
  <c r="BS440" i="2"/>
  <c r="BS441" i="2"/>
  <c r="BS442" i="2"/>
  <c r="BS443" i="2"/>
  <c r="BS444" i="2"/>
  <c r="BS445" i="2"/>
  <c r="BS446" i="2"/>
  <c r="BS447" i="2"/>
  <c r="BS448" i="2"/>
  <c r="BS450" i="2"/>
  <c r="BS451" i="2"/>
  <c r="BS452" i="2"/>
  <c r="BS453" i="2"/>
  <c r="BS454" i="2"/>
  <c r="BS455" i="2"/>
  <c r="BS456" i="2"/>
  <c r="BS457" i="2"/>
  <c r="BS458" i="2"/>
  <c r="BS459" i="2"/>
  <c r="BS460" i="2"/>
  <c r="BS462" i="2"/>
  <c r="BS463" i="2"/>
  <c r="BS464" i="2"/>
  <c r="BS465" i="2"/>
  <c r="BS466" i="2"/>
  <c r="BS467" i="2"/>
  <c r="BS468" i="2"/>
  <c r="BS469" i="2"/>
  <c r="BS470" i="2"/>
  <c r="BS471" i="2"/>
  <c r="BS472" i="2"/>
  <c r="BS473" i="2"/>
  <c r="BS474" i="2"/>
  <c r="BS475" i="2"/>
  <c r="BS476" i="2"/>
  <c r="BS477" i="2"/>
  <c r="BS478" i="2"/>
  <c r="BS479" i="2"/>
  <c r="BS480" i="2"/>
  <c r="BS481" i="2"/>
  <c r="BS482" i="2"/>
  <c r="BS483" i="2"/>
  <c r="BS484" i="2"/>
  <c r="BS485" i="2"/>
  <c r="BS486" i="2"/>
  <c r="BS487" i="2"/>
  <c r="BS488" i="2"/>
  <c r="BS489" i="2"/>
  <c r="BS490" i="2"/>
  <c r="BS491" i="2"/>
  <c r="BS492" i="2"/>
  <c r="BS493" i="2"/>
  <c r="BS494" i="2"/>
  <c r="BS495" i="2"/>
  <c r="BS497" i="2"/>
  <c r="BS262" i="2"/>
  <c r="BM263" i="2"/>
  <c r="BM264" i="2"/>
  <c r="BM265" i="2"/>
  <c r="BM266" i="2"/>
  <c r="BM267" i="2"/>
  <c r="BM268" i="2"/>
  <c r="BM269" i="2"/>
  <c r="BM270" i="2"/>
  <c r="BM271" i="2"/>
  <c r="BM272" i="2"/>
  <c r="BM273" i="2"/>
  <c r="BM274" i="2"/>
  <c r="BM275" i="2"/>
  <c r="BM276" i="2"/>
  <c r="BM277" i="2"/>
  <c r="BM278" i="2"/>
  <c r="BM279" i="2"/>
  <c r="BM280" i="2"/>
  <c r="BM281" i="2"/>
  <c r="BM282" i="2"/>
  <c r="BM283" i="2"/>
  <c r="BM284" i="2"/>
  <c r="BM285" i="2"/>
  <c r="BM286" i="2"/>
  <c r="BM287" i="2"/>
  <c r="BM288" i="2"/>
  <c r="BM289" i="2"/>
  <c r="BM290" i="2"/>
  <c r="BM291" i="2"/>
  <c r="BM292" i="2"/>
  <c r="BM293" i="2"/>
  <c r="BM294" i="2"/>
  <c r="BM295" i="2"/>
  <c r="BM296" i="2"/>
  <c r="BM297" i="2"/>
  <c r="BM298" i="2"/>
  <c r="BM299" i="2"/>
  <c r="BM300" i="2"/>
  <c r="BM301" i="2"/>
  <c r="BM302" i="2"/>
  <c r="BM303" i="2"/>
  <c r="BM304" i="2"/>
  <c r="BM305" i="2"/>
  <c r="BM306" i="2"/>
  <c r="BM307" i="2"/>
  <c r="BM309" i="2"/>
  <c r="BM310" i="2"/>
  <c r="BM311" i="2"/>
  <c r="BM312" i="2"/>
  <c r="BM313" i="2"/>
  <c r="BM314" i="2"/>
  <c r="BM315" i="2"/>
  <c r="BM316" i="2"/>
  <c r="BM317" i="2"/>
  <c r="BM318" i="2"/>
  <c r="BM319" i="2"/>
  <c r="BM320" i="2"/>
  <c r="BM321" i="2"/>
  <c r="BM322" i="2"/>
  <c r="BM323" i="2"/>
  <c r="BM324" i="2"/>
  <c r="BM325" i="2"/>
  <c r="BM327" i="2"/>
  <c r="BM328" i="2"/>
  <c r="BM329" i="2"/>
  <c r="BM331" i="2"/>
  <c r="BM332" i="2"/>
  <c r="BM333" i="2"/>
  <c r="BM334" i="2"/>
  <c r="BM335" i="2"/>
  <c r="BM336" i="2"/>
  <c r="BM337" i="2"/>
  <c r="BM338" i="2"/>
  <c r="BM339" i="2"/>
  <c r="BM341" i="2"/>
  <c r="BM342" i="2"/>
  <c r="BM343" i="2"/>
  <c r="BM344" i="2"/>
  <c r="BM345" i="2"/>
  <c r="BM346" i="2"/>
  <c r="BM347" i="2"/>
  <c r="BM348" i="2"/>
  <c r="BM349" i="2"/>
  <c r="BM350" i="2"/>
  <c r="BM351" i="2"/>
  <c r="BM352" i="2"/>
  <c r="BM353" i="2"/>
  <c r="BM354" i="2"/>
  <c r="BM355" i="2"/>
  <c r="BM357" i="2"/>
  <c r="BM358" i="2"/>
  <c r="BM359" i="2"/>
  <c r="BM360" i="2"/>
  <c r="BM361" i="2"/>
  <c r="BM362" i="2"/>
  <c r="BM363" i="2"/>
  <c r="BM364" i="2"/>
  <c r="BM365" i="2"/>
  <c r="BM366" i="2"/>
  <c r="BM367" i="2"/>
  <c r="BM368" i="2"/>
  <c r="BM369" i="2"/>
  <c r="BM370" i="2"/>
  <c r="BM372" i="2"/>
  <c r="BM373" i="2"/>
  <c r="BM374" i="2"/>
  <c r="BM375" i="2"/>
  <c r="BM376" i="2"/>
  <c r="BM377" i="2"/>
  <c r="BM378" i="2"/>
  <c r="BM379" i="2"/>
  <c r="BM380" i="2"/>
  <c r="BM381" i="2"/>
  <c r="BM382" i="2"/>
  <c r="BM383" i="2"/>
  <c r="BM384" i="2"/>
  <c r="BM385" i="2"/>
  <c r="BM386" i="2"/>
  <c r="BM387" i="2"/>
  <c r="BM388" i="2"/>
  <c r="BM389" i="2"/>
  <c r="BM390" i="2"/>
  <c r="BM391" i="2"/>
  <c r="BM392" i="2"/>
  <c r="BM393" i="2"/>
  <c r="BM394" i="2"/>
  <c r="BM395" i="2"/>
  <c r="BM396" i="2"/>
  <c r="BM397" i="2"/>
  <c r="BM398" i="2"/>
  <c r="BM399" i="2"/>
  <c r="BM400" i="2"/>
  <c r="BM401" i="2"/>
  <c r="BM402" i="2"/>
  <c r="BM403" i="2"/>
  <c r="BM404" i="2"/>
  <c r="BM405" i="2"/>
  <c r="BM406" i="2"/>
  <c r="BM407" i="2"/>
  <c r="BM408" i="2"/>
  <c r="BM409" i="2"/>
  <c r="BM410" i="2"/>
  <c r="BM412" i="2"/>
  <c r="BM413" i="2"/>
  <c r="BM414" i="2"/>
  <c r="BM415" i="2"/>
  <c r="BM416" i="2"/>
  <c r="BM417" i="2"/>
  <c r="BM418" i="2"/>
  <c r="BM419" i="2"/>
  <c r="BM420" i="2"/>
  <c r="BM421" i="2"/>
  <c r="BM422" i="2"/>
  <c r="BM423" i="2"/>
  <c r="BM424" i="2"/>
  <c r="BM425" i="2"/>
  <c r="BM426" i="2"/>
  <c r="BM428" i="2"/>
  <c r="BM429" i="2"/>
  <c r="BM430" i="2"/>
  <c r="BM431" i="2"/>
  <c r="BM432" i="2"/>
  <c r="BM433" i="2"/>
  <c r="BM434" i="2"/>
  <c r="BM435" i="2"/>
  <c r="BM436" i="2"/>
  <c r="BM437" i="2"/>
  <c r="BM438" i="2"/>
  <c r="BM440" i="2"/>
  <c r="BM441" i="2"/>
  <c r="BM442" i="2"/>
  <c r="BM443" i="2"/>
  <c r="BM444" i="2"/>
  <c r="BM445" i="2"/>
  <c r="BM446" i="2"/>
  <c r="BM447" i="2"/>
  <c r="BM448" i="2"/>
  <c r="BM450" i="2"/>
  <c r="BM451" i="2"/>
  <c r="BM452" i="2"/>
  <c r="BM453" i="2"/>
  <c r="BM454" i="2"/>
  <c r="BM455" i="2"/>
  <c r="BM456" i="2"/>
  <c r="BM457" i="2"/>
  <c r="BM458" i="2"/>
  <c r="BM459" i="2"/>
  <c r="BM460" i="2"/>
  <c r="BM462" i="2"/>
  <c r="BM463" i="2"/>
  <c r="BM464" i="2"/>
  <c r="BM465" i="2"/>
  <c r="BM466" i="2"/>
  <c r="BM467" i="2"/>
  <c r="BM468" i="2"/>
  <c r="BM469" i="2"/>
  <c r="BM470" i="2"/>
  <c r="BM471" i="2"/>
  <c r="BM472" i="2"/>
  <c r="BM473" i="2"/>
  <c r="BM474" i="2"/>
  <c r="BM475" i="2"/>
  <c r="BM476" i="2"/>
  <c r="BM477" i="2"/>
  <c r="BM478" i="2"/>
  <c r="BM479" i="2"/>
  <c r="BM480" i="2"/>
  <c r="BM481" i="2"/>
  <c r="BM482" i="2"/>
  <c r="BM483" i="2"/>
  <c r="BM484" i="2"/>
  <c r="BM485" i="2"/>
  <c r="BM486" i="2"/>
  <c r="BM487" i="2"/>
  <c r="BM488" i="2"/>
  <c r="BM489" i="2"/>
  <c r="BM490" i="2"/>
  <c r="BM491" i="2"/>
  <c r="BM492" i="2"/>
  <c r="BM493" i="2"/>
  <c r="BM494" i="2"/>
  <c r="BM495" i="2"/>
  <c r="BM496" i="2"/>
  <c r="BM497" i="2"/>
  <c r="BM262" i="2"/>
  <c r="BG263" i="2"/>
  <c r="BG264" i="2"/>
  <c r="BG265" i="2"/>
  <c r="BG266" i="2"/>
  <c r="BG267" i="2"/>
  <c r="BG268" i="2"/>
  <c r="BG269" i="2"/>
  <c r="BG270" i="2"/>
  <c r="BG271" i="2"/>
  <c r="BG272" i="2"/>
  <c r="BG273" i="2"/>
  <c r="BG274" i="2"/>
  <c r="BG275" i="2"/>
  <c r="BG276" i="2"/>
  <c r="BG277" i="2"/>
  <c r="BG278" i="2"/>
  <c r="BG279" i="2"/>
  <c r="BG280" i="2"/>
  <c r="BG281" i="2"/>
  <c r="BG282" i="2"/>
  <c r="BG283" i="2"/>
  <c r="BG284" i="2"/>
  <c r="BG285" i="2"/>
  <c r="BG286" i="2"/>
  <c r="BG287" i="2"/>
  <c r="BG288" i="2"/>
  <c r="BG289" i="2"/>
  <c r="BG290" i="2"/>
  <c r="BG291" i="2"/>
  <c r="BG292" i="2"/>
  <c r="BG293" i="2"/>
  <c r="BG294" i="2"/>
  <c r="BG295" i="2"/>
  <c r="BG296" i="2"/>
  <c r="BG297" i="2"/>
  <c r="BG298" i="2"/>
  <c r="BG299" i="2"/>
  <c r="BG300" i="2"/>
  <c r="BG301" i="2"/>
  <c r="BG302" i="2"/>
  <c r="BG303" i="2"/>
  <c r="BG304" i="2"/>
  <c r="BG305" i="2"/>
  <c r="BG306" i="2"/>
  <c r="BG307" i="2"/>
  <c r="BG309" i="2"/>
  <c r="BG310" i="2"/>
  <c r="BG311" i="2"/>
  <c r="BG312" i="2"/>
  <c r="BG313" i="2"/>
  <c r="BG314" i="2"/>
  <c r="BG315" i="2"/>
  <c r="BG316" i="2"/>
  <c r="BG317" i="2"/>
  <c r="BG318" i="2"/>
  <c r="BG319" i="2"/>
  <c r="BG320" i="2"/>
  <c r="BG321" i="2"/>
  <c r="BG322" i="2"/>
  <c r="BG323" i="2"/>
  <c r="BG324" i="2"/>
  <c r="BG325" i="2"/>
  <c r="BG327" i="2"/>
  <c r="BG328" i="2"/>
  <c r="BG329" i="2"/>
  <c r="BG331" i="2"/>
  <c r="BG332" i="2"/>
  <c r="BG333" i="2"/>
  <c r="BG334" i="2"/>
  <c r="BG335" i="2"/>
  <c r="BG336" i="2"/>
  <c r="BG337" i="2"/>
  <c r="BG338" i="2"/>
  <c r="BG339" i="2"/>
  <c r="BG341" i="2"/>
  <c r="BG342" i="2"/>
  <c r="BG343" i="2"/>
  <c r="BG344" i="2"/>
  <c r="BG345" i="2"/>
  <c r="BG346" i="2"/>
  <c r="BG347" i="2"/>
  <c r="BG348" i="2"/>
  <c r="BG349" i="2"/>
  <c r="BG350" i="2"/>
  <c r="BG351" i="2"/>
  <c r="BG352" i="2"/>
  <c r="BG353" i="2"/>
  <c r="BG354" i="2"/>
  <c r="BG355" i="2"/>
  <c r="BG357" i="2"/>
  <c r="BG358" i="2"/>
  <c r="BG359" i="2"/>
  <c r="BG360" i="2"/>
  <c r="BG361" i="2"/>
  <c r="BG362" i="2"/>
  <c r="BG363" i="2"/>
  <c r="BG364" i="2"/>
  <c r="BG365" i="2"/>
  <c r="BG366" i="2"/>
  <c r="BG367" i="2"/>
  <c r="BG368" i="2"/>
  <c r="BG369" i="2"/>
  <c r="BG370" i="2"/>
  <c r="BG372" i="2"/>
  <c r="BG373" i="2"/>
  <c r="BG374" i="2"/>
  <c r="BG375" i="2"/>
  <c r="BG376" i="2"/>
  <c r="BG377" i="2"/>
  <c r="BG378" i="2"/>
  <c r="BG379" i="2"/>
  <c r="BG380" i="2"/>
  <c r="BG381" i="2"/>
  <c r="BG382" i="2"/>
  <c r="BG383" i="2"/>
  <c r="BG384" i="2"/>
  <c r="BG385" i="2"/>
  <c r="BG386" i="2"/>
  <c r="BG387" i="2"/>
  <c r="BG388" i="2"/>
  <c r="BG389" i="2"/>
  <c r="BG390" i="2"/>
  <c r="BG391" i="2"/>
  <c r="BG392" i="2"/>
  <c r="BG393" i="2"/>
  <c r="BG394" i="2"/>
  <c r="BG395" i="2"/>
  <c r="BG396" i="2"/>
  <c r="BG397" i="2"/>
  <c r="BG398" i="2"/>
  <c r="BG399" i="2"/>
  <c r="BG400" i="2"/>
  <c r="BG401" i="2"/>
  <c r="BG402" i="2"/>
  <c r="BG403" i="2"/>
  <c r="BG404" i="2"/>
  <c r="BG405" i="2"/>
  <c r="BG406" i="2"/>
  <c r="BG407" i="2"/>
  <c r="BG408" i="2"/>
  <c r="BG409" i="2"/>
  <c r="BG410" i="2"/>
  <c r="BG412" i="2"/>
  <c r="BG413" i="2"/>
  <c r="BG414" i="2"/>
  <c r="BG415" i="2"/>
  <c r="BG416" i="2"/>
  <c r="BG417" i="2"/>
  <c r="BG418" i="2"/>
  <c r="BG419" i="2"/>
  <c r="BG420" i="2"/>
  <c r="BG421" i="2"/>
  <c r="BG422" i="2"/>
  <c r="BG423" i="2"/>
  <c r="BG424" i="2"/>
  <c r="BG425" i="2"/>
  <c r="BG426" i="2"/>
  <c r="BG428" i="2"/>
  <c r="BG429" i="2"/>
  <c r="BG430" i="2"/>
  <c r="BG431" i="2"/>
  <c r="BG432" i="2"/>
  <c r="BG433" i="2"/>
  <c r="BG434" i="2"/>
  <c r="BG435" i="2"/>
  <c r="BG436" i="2"/>
  <c r="BG437" i="2"/>
  <c r="BG438" i="2"/>
  <c r="BG440" i="2"/>
  <c r="BG441" i="2"/>
  <c r="BG442" i="2"/>
  <c r="BG443" i="2"/>
  <c r="BG444" i="2"/>
  <c r="BG445" i="2"/>
  <c r="BG446" i="2"/>
  <c r="BG447" i="2"/>
  <c r="BG448" i="2"/>
  <c r="BG450" i="2"/>
  <c r="BG451" i="2"/>
  <c r="BG452" i="2"/>
  <c r="BG453" i="2"/>
  <c r="BG454" i="2"/>
  <c r="BG455" i="2"/>
  <c r="BG456" i="2"/>
  <c r="BG457" i="2"/>
  <c r="BG458" i="2"/>
  <c r="BG459" i="2"/>
  <c r="BG460" i="2"/>
  <c r="BG462" i="2"/>
  <c r="BG463" i="2"/>
  <c r="BG464" i="2"/>
  <c r="BG465" i="2"/>
  <c r="BG466" i="2"/>
  <c r="BG467" i="2"/>
  <c r="BG468" i="2"/>
  <c r="BG469" i="2"/>
  <c r="BG470" i="2"/>
  <c r="BG471" i="2"/>
  <c r="BG472" i="2"/>
  <c r="BG473" i="2"/>
  <c r="BG474" i="2"/>
  <c r="BG475" i="2"/>
  <c r="BG476" i="2"/>
  <c r="BG477" i="2"/>
  <c r="BG478" i="2"/>
  <c r="BG479" i="2"/>
  <c r="BG480" i="2"/>
  <c r="BG481" i="2"/>
  <c r="BG482" i="2"/>
  <c r="BG483" i="2"/>
  <c r="BG484" i="2"/>
  <c r="BG485" i="2"/>
  <c r="BG486" i="2"/>
  <c r="BG487" i="2"/>
  <c r="BG488" i="2"/>
  <c r="BG489" i="2"/>
  <c r="BG490" i="2"/>
  <c r="BG491" i="2"/>
  <c r="BG492" i="2"/>
  <c r="BG493" i="2"/>
  <c r="BG494" i="2"/>
  <c r="BG495" i="2"/>
  <c r="BG496" i="2"/>
  <c r="BG497" i="2"/>
  <c r="BG262" i="2"/>
  <c r="BA263" i="2"/>
  <c r="BA264" i="2"/>
  <c r="BA265" i="2"/>
  <c r="BA266" i="2"/>
  <c r="BA267" i="2"/>
  <c r="BA268" i="2"/>
  <c r="BA269" i="2"/>
  <c r="BA270" i="2"/>
  <c r="BA271" i="2"/>
  <c r="BA272" i="2"/>
  <c r="BA273" i="2"/>
  <c r="BA274" i="2"/>
  <c r="BA275" i="2"/>
  <c r="BA276" i="2"/>
  <c r="BA277" i="2"/>
  <c r="BA278" i="2"/>
  <c r="BA279" i="2"/>
  <c r="BA280" i="2"/>
  <c r="BA281" i="2"/>
  <c r="BA282" i="2"/>
  <c r="BA283" i="2"/>
  <c r="BA284" i="2"/>
  <c r="BA285" i="2"/>
  <c r="BA286" i="2"/>
  <c r="BA287" i="2"/>
  <c r="BA288" i="2"/>
  <c r="BA289" i="2"/>
  <c r="BA290" i="2"/>
  <c r="BA291" i="2"/>
  <c r="BA292" i="2"/>
  <c r="BA293" i="2"/>
  <c r="BA294" i="2"/>
  <c r="BA295" i="2"/>
  <c r="BA296" i="2"/>
  <c r="BA297" i="2"/>
  <c r="BA298" i="2"/>
  <c r="BA299" i="2"/>
  <c r="BA300" i="2"/>
  <c r="BA301" i="2"/>
  <c r="BA302" i="2"/>
  <c r="BA303" i="2"/>
  <c r="BA304" i="2"/>
  <c r="BA305" i="2"/>
  <c r="BA306" i="2"/>
  <c r="BA307" i="2"/>
  <c r="BA309" i="2"/>
  <c r="BA310" i="2"/>
  <c r="BA311" i="2"/>
  <c r="BA312" i="2"/>
  <c r="BA313" i="2"/>
  <c r="BA314" i="2"/>
  <c r="BA315" i="2"/>
  <c r="BA316" i="2"/>
  <c r="BA317" i="2"/>
  <c r="BA318" i="2"/>
  <c r="BA319" i="2"/>
  <c r="BA320" i="2"/>
  <c r="BA321" i="2"/>
  <c r="BA322" i="2"/>
  <c r="BA323" i="2"/>
  <c r="BA324" i="2"/>
  <c r="BA325" i="2"/>
  <c r="BA327" i="2"/>
  <c r="BA328" i="2"/>
  <c r="BA329" i="2"/>
  <c r="BA331" i="2"/>
  <c r="BA332" i="2"/>
  <c r="BA333" i="2"/>
  <c r="BA334" i="2"/>
  <c r="BA335" i="2"/>
  <c r="BA336" i="2"/>
  <c r="BA337" i="2"/>
  <c r="BA338" i="2"/>
  <c r="BA339" i="2"/>
  <c r="BA341" i="2"/>
  <c r="BA342" i="2"/>
  <c r="BA343" i="2"/>
  <c r="BA344" i="2"/>
  <c r="BA345" i="2"/>
  <c r="BA346" i="2"/>
  <c r="BA347" i="2"/>
  <c r="BA348" i="2"/>
  <c r="BA349" i="2"/>
  <c r="BA350" i="2"/>
  <c r="BA351" i="2"/>
  <c r="BA352" i="2"/>
  <c r="BA353" i="2"/>
  <c r="BA354" i="2"/>
  <c r="BA355" i="2"/>
  <c r="BA357" i="2"/>
  <c r="BA358" i="2"/>
  <c r="BA359" i="2"/>
  <c r="BA360" i="2"/>
  <c r="BA361" i="2"/>
  <c r="BA362" i="2"/>
  <c r="BA363" i="2"/>
  <c r="BA364" i="2"/>
  <c r="BA365" i="2"/>
  <c r="BA366" i="2"/>
  <c r="BA367" i="2"/>
  <c r="BA368" i="2"/>
  <c r="BA369" i="2"/>
  <c r="BA370" i="2"/>
  <c r="BA372" i="2"/>
  <c r="BA373" i="2"/>
  <c r="BA374" i="2"/>
  <c r="BA375" i="2"/>
  <c r="BA376" i="2"/>
  <c r="BA377" i="2"/>
  <c r="BA378" i="2"/>
  <c r="BA379" i="2"/>
  <c r="BA380" i="2"/>
  <c r="BA381" i="2"/>
  <c r="BA382" i="2"/>
  <c r="BA383" i="2"/>
  <c r="BA384" i="2"/>
  <c r="BA385" i="2"/>
  <c r="BA386" i="2"/>
  <c r="BA387" i="2"/>
  <c r="BA388" i="2"/>
  <c r="BA390" i="2"/>
  <c r="BA391" i="2"/>
  <c r="BA392" i="2"/>
  <c r="BA393" i="2"/>
  <c r="BA394" i="2"/>
  <c r="BA395" i="2"/>
  <c r="BA396" i="2"/>
  <c r="BA397" i="2"/>
  <c r="BA398" i="2"/>
  <c r="BA399" i="2"/>
  <c r="BA400" i="2"/>
  <c r="BA401" i="2"/>
  <c r="BA402" i="2"/>
  <c r="BA403" i="2"/>
  <c r="BA404" i="2"/>
  <c r="BA405" i="2"/>
  <c r="BA406" i="2"/>
  <c r="BA407" i="2"/>
  <c r="BA408" i="2"/>
  <c r="BA409" i="2"/>
  <c r="BA410" i="2"/>
  <c r="BA412" i="2"/>
  <c r="BA413" i="2"/>
  <c r="BA414" i="2"/>
  <c r="BA415" i="2"/>
  <c r="BA416" i="2"/>
  <c r="BA417" i="2"/>
  <c r="BA418" i="2"/>
  <c r="BA419" i="2"/>
  <c r="BA420" i="2"/>
  <c r="BA421" i="2"/>
  <c r="BA422" i="2"/>
  <c r="BA423" i="2"/>
  <c r="BA424" i="2"/>
  <c r="BA425" i="2"/>
  <c r="BA426" i="2"/>
  <c r="BA428" i="2"/>
  <c r="BA429" i="2"/>
  <c r="BA430" i="2"/>
  <c r="BA431" i="2"/>
  <c r="BA432" i="2"/>
  <c r="BA433" i="2"/>
  <c r="BA434" i="2"/>
  <c r="BA435" i="2"/>
  <c r="BA436" i="2"/>
  <c r="BA437" i="2"/>
  <c r="BA438" i="2"/>
  <c r="BA440" i="2"/>
  <c r="BA441" i="2"/>
  <c r="BA442" i="2"/>
  <c r="BA443" i="2"/>
  <c r="BA444" i="2"/>
  <c r="BA445" i="2"/>
  <c r="BA446" i="2"/>
  <c r="BA447" i="2"/>
  <c r="BA448" i="2"/>
  <c r="BA450" i="2"/>
  <c r="BA451" i="2"/>
  <c r="BA452" i="2"/>
  <c r="BA453" i="2"/>
  <c r="BA454" i="2"/>
  <c r="BA455" i="2"/>
  <c r="BA456" i="2"/>
  <c r="BA457" i="2"/>
  <c r="BA458" i="2"/>
  <c r="BA459" i="2"/>
  <c r="BA460" i="2"/>
  <c r="BA462" i="2"/>
  <c r="BA463" i="2"/>
  <c r="BA464" i="2"/>
  <c r="BA465" i="2"/>
  <c r="BA466" i="2"/>
  <c r="BA467" i="2"/>
  <c r="BA468" i="2"/>
  <c r="BA469" i="2"/>
  <c r="BA470" i="2"/>
  <c r="BA471" i="2"/>
  <c r="BA472" i="2"/>
  <c r="BA473" i="2"/>
  <c r="BA474" i="2"/>
  <c r="BA475" i="2"/>
  <c r="BA476" i="2"/>
  <c r="BA477" i="2"/>
  <c r="BA478" i="2"/>
  <c r="BA479" i="2"/>
  <c r="BA480" i="2"/>
  <c r="BA481" i="2"/>
  <c r="BA482" i="2"/>
  <c r="BA483" i="2"/>
  <c r="BA484" i="2"/>
  <c r="BA485" i="2"/>
  <c r="BA486" i="2"/>
  <c r="BA487" i="2"/>
  <c r="BA488" i="2"/>
  <c r="BA489" i="2"/>
  <c r="BA490" i="2"/>
  <c r="BA491" i="2"/>
  <c r="BA492" i="2"/>
  <c r="BA493" i="2"/>
  <c r="BA494" i="2"/>
  <c r="BA495" i="2"/>
  <c r="BA497" i="2"/>
  <c r="BA262" i="2"/>
  <c r="AT371" i="2"/>
  <c r="AU263" i="2"/>
  <c r="AU264" i="2"/>
  <c r="AU265" i="2"/>
  <c r="AU266" i="2"/>
  <c r="AU267" i="2"/>
  <c r="AU268" i="2"/>
  <c r="AU269" i="2"/>
  <c r="AU270" i="2"/>
  <c r="AU271" i="2"/>
  <c r="AU272" i="2"/>
  <c r="AU273" i="2"/>
  <c r="AU274" i="2"/>
  <c r="AU275" i="2"/>
  <c r="AU276" i="2"/>
  <c r="AU277" i="2"/>
  <c r="AU278" i="2"/>
  <c r="AU279" i="2"/>
  <c r="AU280" i="2"/>
  <c r="AU281" i="2"/>
  <c r="AU282" i="2"/>
  <c r="AU283" i="2"/>
  <c r="AU284" i="2"/>
  <c r="AU285" i="2"/>
  <c r="AU286" i="2"/>
  <c r="AU287" i="2"/>
  <c r="AU288" i="2"/>
  <c r="AU289" i="2"/>
  <c r="AU290" i="2"/>
  <c r="AU291" i="2"/>
  <c r="AU292" i="2"/>
  <c r="AU293" i="2"/>
  <c r="AU294" i="2"/>
  <c r="AU295" i="2"/>
  <c r="AU296" i="2"/>
  <c r="AU297" i="2"/>
  <c r="AU298" i="2"/>
  <c r="AU299" i="2"/>
  <c r="AU300" i="2"/>
  <c r="AU301" i="2"/>
  <c r="AU302" i="2"/>
  <c r="AU303" i="2"/>
  <c r="AU304" i="2"/>
  <c r="AU305" i="2"/>
  <c r="AU306" i="2"/>
  <c r="AU307" i="2"/>
  <c r="AU309" i="2"/>
  <c r="AU310" i="2"/>
  <c r="AU311" i="2"/>
  <c r="AU312" i="2"/>
  <c r="AU313" i="2"/>
  <c r="AU314" i="2"/>
  <c r="AU315" i="2"/>
  <c r="AU316" i="2"/>
  <c r="AU317" i="2"/>
  <c r="AU318" i="2"/>
  <c r="AU319" i="2"/>
  <c r="AU320" i="2"/>
  <c r="AU321" i="2"/>
  <c r="AU322" i="2"/>
  <c r="AU323" i="2"/>
  <c r="AU324" i="2"/>
  <c r="AU325" i="2"/>
  <c r="AU327" i="2"/>
  <c r="AU328" i="2"/>
  <c r="AU329" i="2"/>
  <c r="AU331" i="2"/>
  <c r="AU332" i="2"/>
  <c r="AU333" i="2"/>
  <c r="AU334" i="2"/>
  <c r="AU335" i="2"/>
  <c r="AU336" i="2"/>
  <c r="AU337" i="2"/>
  <c r="AU338" i="2"/>
  <c r="AU339" i="2"/>
  <c r="AU341" i="2"/>
  <c r="AU342" i="2"/>
  <c r="AU343" i="2"/>
  <c r="AU344" i="2"/>
  <c r="AU345" i="2"/>
  <c r="AU346" i="2"/>
  <c r="AU347" i="2"/>
  <c r="AU348" i="2"/>
  <c r="AU349" i="2"/>
  <c r="AU350" i="2"/>
  <c r="AU351" i="2"/>
  <c r="AU352" i="2"/>
  <c r="AU353" i="2"/>
  <c r="AU354" i="2"/>
  <c r="AU355" i="2"/>
  <c r="AU357" i="2"/>
  <c r="AU358" i="2"/>
  <c r="AU359" i="2"/>
  <c r="AU360" i="2"/>
  <c r="AU361" i="2"/>
  <c r="AU362" i="2"/>
  <c r="AU363" i="2"/>
  <c r="AU364" i="2"/>
  <c r="AU365" i="2"/>
  <c r="AU366" i="2"/>
  <c r="AU367" i="2"/>
  <c r="AU368" i="2"/>
  <c r="AU369" i="2"/>
  <c r="AU370" i="2"/>
  <c r="AU372" i="2"/>
  <c r="AU373" i="2"/>
  <c r="AU374" i="2"/>
  <c r="AU375" i="2"/>
  <c r="AU376" i="2"/>
  <c r="AU377" i="2"/>
  <c r="AU378" i="2"/>
  <c r="AU379" i="2"/>
  <c r="AU380" i="2"/>
  <c r="AU381" i="2"/>
  <c r="AU382" i="2"/>
  <c r="AU383" i="2"/>
  <c r="AU384" i="2"/>
  <c r="AU385" i="2"/>
  <c r="AU386" i="2"/>
  <c r="AU387" i="2"/>
  <c r="AU388" i="2"/>
  <c r="AU389" i="2"/>
  <c r="AU390" i="2"/>
  <c r="AU391" i="2"/>
  <c r="AU392" i="2"/>
  <c r="AU393" i="2"/>
  <c r="AU394" i="2"/>
  <c r="AU395" i="2"/>
  <c r="AU396" i="2"/>
  <c r="AU397" i="2"/>
  <c r="AU398" i="2"/>
  <c r="AU399" i="2"/>
  <c r="AU400" i="2"/>
  <c r="AU401" i="2"/>
  <c r="AU402" i="2"/>
  <c r="AU403" i="2"/>
  <c r="AU404" i="2"/>
  <c r="AU405" i="2"/>
  <c r="AU406" i="2"/>
  <c r="AU407" i="2"/>
  <c r="AU408" i="2"/>
  <c r="AU409" i="2"/>
  <c r="AU410" i="2"/>
  <c r="AU412" i="2"/>
  <c r="AU413" i="2"/>
  <c r="AU414" i="2"/>
  <c r="AU415" i="2"/>
  <c r="AU416" i="2"/>
  <c r="AU417" i="2"/>
  <c r="AU418" i="2"/>
  <c r="AU419" i="2"/>
  <c r="AU420" i="2"/>
  <c r="AU421" i="2"/>
  <c r="AU422" i="2"/>
  <c r="AU423" i="2"/>
  <c r="AU424" i="2"/>
  <c r="AU425" i="2"/>
  <c r="AU426" i="2"/>
  <c r="AU428" i="2"/>
  <c r="AU429" i="2"/>
  <c r="AU430" i="2"/>
  <c r="AU431" i="2"/>
  <c r="AU432" i="2"/>
  <c r="AU433" i="2"/>
  <c r="AU434" i="2"/>
  <c r="AU435" i="2"/>
  <c r="AU436" i="2"/>
  <c r="AU437" i="2"/>
  <c r="AU438" i="2"/>
  <c r="AU440" i="2"/>
  <c r="AU441" i="2"/>
  <c r="AU442" i="2"/>
  <c r="AU443" i="2"/>
  <c r="AU444" i="2"/>
  <c r="AU445" i="2"/>
  <c r="AU446" i="2"/>
  <c r="AU447" i="2"/>
  <c r="AU448" i="2"/>
  <c r="AU450" i="2"/>
  <c r="AU451" i="2"/>
  <c r="AU452" i="2"/>
  <c r="AU453" i="2"/>
  <c r="AU454" i="2"/>
  <c r="AU455" i="2"/>
  <c r="AU456" i="2"/>
  <c r="AU457" i="2"/>
  <c r="AU458" i="2"/>
  <c r="AU459" i="2"/>
  <c r="AU460" i="2"/>
  <c r="AU462" i="2"/>
  <c r="AU463" i="2"/>
  <c r="AU464" i="2"/>
  <c r="AU465" i="2"/>
  <c r="AU466" i="2"/>
  <c r="AU467" i="2"/>
  <c r="AU468" i="2"/>
  <c r="AU469" i="2"/>
  <c r="AU470" i="2"/>
  <c r="AU471" i="2"/>
  <c r="AU472" i="2"/>
  <c r="AU473" i="2"/>
  <c r="AU474" i="2"/>
  <c r="AU475" i="2"/>
  <c r="AU476" i="2"/>
  <c r="AU477" i="2"/>
  <c r="AU478" i="2"/>
  <c r="AU479" i="2"/>
  <c r="AU480" i="2"/>
  <c r="AU481" i="2"/>
  <c r="AU482" i="2"/>
  <c r="AU483" i="2"/>
  <c r="AU484" i="2"/>
  <c r="AU485" i="2"/>
  <c r="AU486" i="2"/>
  <c r="AU487" i="2"/>
  <c r="AU488" i="2"/>
  <c r="AU489" i="2"/>
  <c r="AU490" i="2"/>
  <c r="AU491" i="2"/>
  <c r="AU492" i="2"/>
  <c r="AU493" i="2"/>
  <c r="AU494" i="2"/>
  <c r="AU495" i="2"/>
  <c r="AU496" i="2"/>
  <c r="AU497" i="2"/>
  <c r="AU262" i="2"/>
  <c r="AO263" i="2"/>
  <c r="AO264" i="2"/>
  <c r="AO265" i="2"/>
  <c r="AO266" i="2"/>
  <c r="AO267" i="2"/>
  <c r="AO268" i="2"/>
  <c r="AO269" i="2"/>
  <c r="AO270" i="2"/>
  <c r="AO271" i="2"/>
  <c r="AO272" i="2"/>
  <c r="AO273" i="2"/>
  <c r="AO274" i="2"/>
  <c r="AO275" i="2"/>
  <c r="AO276" i="2"/>
  <c r="AO277" i="2"/>
  <c r="AO278" i="2"/>
  <c r="AO279" i="2"/>
  <c r="AO280" i="2"/>
  <c r="AO281" i="2"/>
  <c r="AO282" i="2"/>
  <c r="AO283" i="2"/>
  <c r="AO284" i="2"/>
  <c r="AO285" i="2"/>
  <c r="AO286" i="2"/>
  <c r="AO287" i="2"/>
  <c r="AO288" i="2"/>
  <c r="AO289" i="2"/>
  <c r="AO290" i="2"/>
  <c r="AO291" i="2"/>
  <c r="AO292" i="2"/>
  <c r="AO293" i="2"/>
  <c r="AO294" i="2"/>
  <c r="AO295" i="2"/>
  <c r="AO296" i="2"/>
  <c r="AO297" i="2"/>
  <c r="AO298" i="2"/>
  <c r="AO299" i="2"/>
  <c r="AO300" i="2"/>
  <c r="AO301" i="2"/>
  <c r="AO302" i="2"/>
  <c r="AO303" i="2"/>
  <c r="AO304" i="2"/>
  <c r="AO305" i="2"/>
  <c r="AO306" i="2"/>
  <c r="AO307" i="2"/>
  <c r="AO309" i="2"/>
  <c r="AO310" i="2"/>
  <c r="AO311" i="2"/>
  <c r="AO312" i="2"/>
  <c r="AO313" i="2"/>
  <c r="AO314" i="2"/>
  <c r="AO315" i="2"/>
  <c r="AO316" i="2"/>
  <c r="AO317" i="2"/>
  <c r="AO318" i="2"/>
  <c r="AO319" i="2"/>
  <c r="AO320" i="2"/>
  <c r="AO321" i="2"/>
  <c r="AO322" i="2"/>
  <c r="AO323" i="2"/>
  <c r="AO324" i="2"/>
  <c r="AO325" i="2"/>
  <c r="AO327" i="2"/>
  <c r="AO328" i="2"/>
  <c r="AO329" i="2"/>
  <c r="AO331" i="2"/>
  <c r="AO332" i="2"/>
  <c r="AO333" i="2"/>
  <c r="AO334" i="2"/>
  <c r="AO335" i="2"/>
  <c r="AO336" i="2"/>
  <c r="AO337" i="2"/>
  <c r="AO338" i="2"/>
  <c r="AO339" i="2"/>
  <c r="AO341" i="2"/>
  <c r="AO342" i="2"/>
  <c r="AO343" i="2"/>
  <c r="AO344" i="2"/>
  <c r="AO345" i="2"/>
  <c r="AO346" i="2"/>
  <c r="AO347" i="2"/>
  <c r="AO348" i="2"/>
  <c r="AO349" i="2"/>
  <c r="AO350" i="2"/>
  <c r="AO351" i="2"/>
  <c r="AO352" i="2"/>
  <c r="AO353" i="2"/>
  <c r="AO354" i="2"/>
  <c r="AO355" i="2"/>
  <c r="AO357" i="2"/>
  <c r="AO358" i="2"/>
  <c r="AO359" i="2"/>
  <c r="AO360" i="2"/>
  <c r="AO361" i="2"/>
  <c r="AO362" i="2"/>
  <c r="AO363" i="2"/>
  <c r="AO364" i="2"/>
  <c r="AO365" i="2"/>
  <c r="AO366" i="2"/>
  <c r="AO367" i="2"/>
  <c r="AO368" i="2"/>
  <c r="AO369" i="2"/>
  <c r="AO370" i="2"/>
  <c r="AO372" i="2"/>
  <c r="AO373" i="2"/>
  <c r="AO374" i="2"/>
  <c r="AO375" i="2"/>
  <c r="AO376" i="2"/>
  <c r="AO377" i="2"/>
  <c r="AO378" i="2"/>
  <c r="AO379" i="2"/>
  <c r="AO380" i="2"/>
  <c r="AO381" i="2"/>
  <c r="AO382" i="2"/>
  <c r="AO383" i="2"/>
  <c r="AO384" i="2"/>
  <c r="AO385" i="2"/>
  <c r="AO386" i="2"/>
  <c r="AO387" i="2"/>
  <c r="AO388" i="2"/>
  <c r="AO389" i="2"/>
  <c r="AO390" i="2"/>
  <c r="AO391" i="2"/>
  <c r="AO392" i="2"/>
  <c r="AO393" i="2"/>
  <c r="AO394" i="2"/>
  <c r="AO395" i="2"/>
  <c r="AO396" i="2"/>
  <c r="AO397" i="2"/>
  <c r="AO398" i="2"/>
  <c r="AO399" i="2"/>
  <c r="AO400" i="2"/>
  <c r="AO401" i="2"/>
  <c r="AO402" i="2"/>
  <c r="AO403" i="2"/>
  <c r="AO404" i="2"/>
  <c r="AO405" i="2"/>
  <c r="AO406" i="2"/>
  <c r="AO407" i="2"/>
  <c r="AO408" i="2"/>
  <c r="AO409" i="2"/>
  <c r="AO410" i="2"/>
  <c r="AO412" i="2"/>
  <c r="AO413" i="2"/>
  <c r="AO414" i="2"/>
  <c r="AO415" i="2"/>
  <c r="AO416" i="2"/>
  <c r="AO417" i="2"/>
  <c r="AO418" i="2"/>
  <c r="AO419" i="2"/>
  <c r="AO420" i="2"/>
  <c r="AO421" i="2"/>
  <c r="AO422" i="2"/>
  <c r="AO423" i="2"/>
  <c r="AO424" i="2"/>
  <c r="AO425" i="2"/>
  <c r="AO426" i="2"/>
  <c r="AO428" i="2"/>
  <c r="AO429" i="2"/>
  <c r="AO430" i="2"/>
  <c r="AO431" i="2"/>
  <c r="AO432" i="2"/>
  <c r="AO433" i="2"/>
  <c r="AO434" i="2"/>
  <c r="AO435" i="2"/>
  <c r="AO436" i="2"/>
  <c r="AO437" i="2"/>
  <c r="AO438" i="2"/>
  <c r="AO440" i="2"/>
  <c r="AO441" i="2"/>
  <c r="AO442" i="2"/>
  <c r="AO443" i="2"/>
  <c r="AO444" i="2"/>
  <c r="AO445" i="2"/>
  <c r="AO446" i="2"/>
  <c r="AO447" i="2"/>
  <c r="AO448" i="2"/>
  <c r="AO450" i="2"/>
  <c r="AO451" i="2"/>
  <c r="AO452" i="2"/>
  <c r="AO453" i="2"/>
  <c r="AO454" i="2"/>
  <c r="AO455" i="2"/>
  <c r="AO456" i="2"/>
  <c r="AO457" i="2"/>
  <c r="AO458" i="2"/>
  <c r="AO459" i="2"/>
  <c r="AO460" i="2"/>
  <c r="AO462" i="2"/>
  <c r="AO463" i="2"/>
  <c r="AO464" i="2"/>
  <c r="AO465" i="2"/>
  <c r="AO466" i="2"/>
  <c r="AO467" i="2"/>
  <c r="AO468" i="2"/>
  <c r="AO469" i="2"/>
  <c r="AO470" i="2"/>
  <c r="AO471" i="2"/>
  <c r="AO472" i="2"/>
  <c r="AO473" i="2"/>
  <c r="AO474" i="2"/>
  <c r="AO475" i="2"/>
  <c r="AO476" i="2"/>
  <c r="AO477" i="2"/>
  <c r="AO478" i="2"/>
  <c r="AO479" i="2"/>
  <c r="AO480" i="2"/>
  <c r="AO481" i="2"/>
  <c r="AO482" i="2"/>
  <c r="AO483" i="2"/>
  <c r="AO484" i="2"/>
  <c r="AO485" i="2"/>
  <c r="AO486" i="2"/>
  <c r="AO487" i="2"/>
  <c r="AO488" i="2"/>
  <c r="AO489" i="2"/>
  <c r="AO490" i="2"/>
  <c r="AO491" i="2"/>
  <c r="AO492" i="2"/>
  <c r="AO493" i="2"/>
  <c r="AO494" i="2"/>
  <c r="AO495" i="2"/>
  <c r="AO496" i="2"/>
  <c r="AO497" i="2"/>
  <c r="AO262" i="2"/>
  <c r="AI263" i="2"/>
  <c r="AI264" i="2"/>
  <c r="AI265" i="2"/>
  <c r="AI266" i="2"/>
  <c r="AI267" i="2"/>
  <c r="AI268" i="2"/>
  <c r="AI269" i="2"/>
  <c r="AI270" i="2"/>
  <c r="AI271" i="2"/>
  <c r="AI272" i="2"/>
  <c r="AI273" i="2"/>
  <c r="AI274" i="2"/>
  <c r="AI275" i="2"/>
  <c r="AI276" i="2"/>
  <c r="AI277" i="2"/>
  <c r="AI278" i="2"/>
  <c r="AI279" i="2"/>
  <c r="AI280" i="2"/>
  <c r="AI281" i="2"/>
  <c r="AI282" i="2"/>
  <c r="AI283" i="2"/>
  <c r="AI284" i="2"/>
  <c r="AI285" i="2"/>
  <c r="AI286" i="2"/>
  <c r="AI287" i="2"/>
  <c r="AI288" i="2"/>
  <c r="AI289" i="2"/>
  <c r="AI290" i="2"/>
  <c r="AI291" i="2"/>
  <c r="AI292" i="2"/>
  <c r="AI293" i="2"/>
  <c r="AI294" i="2"/>
  <c r="AI295" i="2"/>
  <c r="AI296" i="2"/>
  <c r="AI297" i="2"/>
  <c r="AI298" i="2"/>
  <c r="AI299" i="2"/>
  <c r="AI300" i="2"/>
  <c r="AI301" i="2"/>
  <c r="AI302" i="2"/>
  <c r="AI303" i="2"/>
  <c r="AI304" i="2"/>
  <c r="AI305" i="2"/>
  <c r="AI306" i="2"/>
  <c r="AI307" i="2"/>
  <c r="AI309" i="2"/>
  <c r="AI310" i="2"/>
  <c r="AI311" i="2"/>
  <c r="AI312" i="2"/>
  <c r="AI313" i="2"/>
  <c r="AI314" i="2"/>
  <c r="AI315" i="2"/>
  <c r="AI316" i="2"/>
  <c r="AI317" i="2"/>
  <c r="AI318" i="2"/>
  <c r="AI319" i="2"/>
  <c r="AI320" i="2"/>
  <c r="AI321" i="2"/>
  <c r="AI322" i="2"/>
  <c r="AI323" i="2"/>
  <c r="AI324" i="2"/>
  <c r="AI325" i="2"/>
  <c r="AI327" i="2"/>
  <c r="AI328" i="2"/>
  <c r="AI329" i="2"/>
  <c r="AI331" i="2"/>
  <c r="AI332" i="2"/>
  <c r="AI333" i="2"/>
  <c r="AI334" i="2"/>
  <c r="AI335" i="2"/>
  <c r="AI336" i="2"/>
  <c r="AI337" i="2"/>
  <c r="AI338" i="2"/>
  <c r="AI339" i="2"/>
  <c r="AI341" i="2"/>
  <c r="AI342" i="2"/>
  <c r="AI343" i="2"/>
  <c r="AI344" i="2"/>
  <c r="AI345" i="2"/>
  <c r="AI346" i="2"/>
  <c r="AI347" i="2"/>
  <c r="AI348" i="2"/>
  <c r="AI349" i="2"/>
  <c r="AI350" i="2"/>
  <c r="AI351" i="2"/>
  <c r="AI352" i="2"/>
  <c r="AI353" i="2"/>
  <c r="AI354" i="2"/>
  <c r="AI355" i="2"/>
  <c r="AI357" i="2"/>
  <c r="AI358" i="2"/>
  <c r="AI359" i="2"/>
  <c r="AI360" i="2"/>
  <c r="AI361" i="2"/>
  <c r="AI362" i="2"/>
  <c r="AI363" i="2"/>
  <c r="AI364" i="2"/>
  <c r="AI365" i="2"/>
  <c r="AI366" i="2"/>
  <c r="AI367" i="2"/>
  <c r="AI368" i="2"/>
  <c r="AI369" i="2"/>
  <c r="AI370" i="2"/>
  <c r="AI372" i="2"/>
  <c r="AI373" i="2"/>
  <c r="AI374" i="2"/>
  <c r="AI375" i="2"/>
  <c r="AI376" i="2"/>
  <c r="AI377" i="2"/>
  <c r="AI378" i="2"/>
  <c r="AI379" i="2"/>
  <c r="AI380" i="2"/>
  <c r="AI381" i="2"/>
  <c r="AI382" i="2"/>
  <c r="AI383" i="2"/>
  <c r="AI384" i="2"/>
  <c r="AI385" i="2"/>
  <c r="AI386" i="2"/>
  <c r="AI387" i="2"/>
  <c r="AI388" i="2"/>
  <c r="AI389" i="2"/>
  <c r="AI390" i="2"/>
  <c r="AI391" i="2"/>
  <c r="AI392" i="2"/>
  <c r="AI393" i="2"/>
  <c r="AI394" i="2"/>
  <c r="AI395" i="2"/>
  <c r="AI396" i="2"/>
  <c r="AI397" i="2"/>
  <c r="AI398" i="2"/>
  <c r="AI399" i="2"/>
  <c r="AI400" i="2"/>
  <c r="AI401" i="2"/>
  <c r="AI402" i="2"/>
  <c r="AI403" i="2"/>
  <c r="AI404" i="2"/>
  <c r="AI405" i="2"/>
  <c r="AI406" i="2"/>
  <c r="AI407" i="2"/>
  <c r="AI408" i="2"/>
  <c r="AI409" i="2"/>
  <c r="AI410" i="2"/>
  <c r="AI412" i="2"/>
  <c r="AI413" i="2"/>
  <c r="AI414" i="2"/>
  <c r="AI415" i="2"/>
  <c r="AI416" i="2"/>
  <c r="AI417" i="2"/>
  <c r="AI418" i="2"/>
  <c r="AI419" i="2"/>
  <c r="AI420" i="2"/>
  <c r="AI421" i="2"/>
  <c r="AI422" i="2"/>
  <c r="AI423" i="2"/>
  <c r="AI424" i="2"/>
  <c r="AI425" i="2"/>
  <c r="AI426" i="2"/>
  <c r="AI428" i="2"/>
  <c r="AI429" i="2"/>
  <c r="AI430" i="2"/>
  <c r="AI431" i="2"/>
  <c r="AI432" i="2"/>
  <c r="AI433" i="2"/>
  <c r="AI434" i="2"/>
  <c r="AI435" i="2"/>
  <c r="AI436" i="2"/>
  <c r="AI437" i="2"/>
  <c r="AI438" i="2"/>
  <c r="AI440" i="2"/>
  <c r="AI441" i="2"/>
  <c r="AI442" i="2"/>
  <c r="AI443" i="2"/>
  <c r="AI444" i="2"/>
  <c r="AI445" i="2"/>
  <c r="AI446" i="2"/>
  <c r="AI447" i="2"/>
  <c r="AI448" i="2"/>
  <c r="AI450" i="2"/>
  <c r="AI451" i="2"/>
  <c r="AI452" i="2"/>
  <c r="AI453" i="2"/>
  <c r="AI454" i="2"/>
  <c r="AI455" i="2"/>
  <c r="AI456" i="2"/>
  <c r="AI457" i="2"/>
  <c r="AI458" i="2"/>
  <c r="AI459" i="2"/>
  <c r="AI460" i="2"/>
  <c r="AI462" i="2"/>
  <c r="AI463" i="2"/>
  <c r="AI464" i="2"/>
  <c r="AI465" i="2"/>
  <c r="AI466" i="2"/>
  <c r="AI467" i="2"/>
  <c r="AI468" i="2"/>
  <c r="AI469" i="2"/>
  <c r="AI470" i="2"/>
  <c r="AI471" i="2"/>
  <c r="AI472" i="2"/>
  <c r="AI473" i="2"/>
  <c r="AI474" i="2"/>
  <c r="AI475" i="2"/>
  <c r="AI476" i="2"/>
  <c r="AI477" i="2"/>
  <c r="AI478" i="2"/>
  <c r="AI479" i="2"/>
  <c r="AI480" i="2"/>
  <c r="AI481" i="2"/>
  <c r="AI482" i="2"/>
  <c r="AI483" i="2"/>
  <c r="AI484" i="2"/>
  <c r="AI485" i="2"/>
  <c r="AI486" i="2"/>
  <c r="AI487" i="2"/>
  <c r="AI488" i="2"/>
  <c r="AI489" i="2"/>
  <c r="AI490" i="2"/>
  <c r="AI491" i="2"/>
  <c r="AI492" i="2"/>
  <c r="AI493" i="2"/>
  <c r="AI494" i="2"/>
  <c r="AI495" i="2"/>
  <c r="AI496" i="2"/>
  <c r="AI497" i="2"/>
  <c r="AI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7" i="2"/>
  <c r="AC328" i="2"/>
  <c r="AC329" i="2"/>
  <c r="AC331" i="2"/>
  <c r="AC332" i="2"/>
  <c r="AC333" i="2"/>
  <c r="AC334" i="2"/>
  <c r="AC335" i="2"/>
  <c r="AC336" i="2"/>
  <c r="AC337" i="2"/>
  <c r="AC338" i="2"/>
  <c r="AC339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C401" i="2"/>
  <c r="AC402" i="2"/>
  <c r="AC403" i="2"/>
  <c r="AC404" i="2"/>
  <c r="AC405" i="2"/>
  <c r="AC406" i="2"/>
  <c r="AC407" i="2"/>
  <c r="AC408" i="2"/>
  <c r="AC409" i="2"/>
  <c r="AC410" i="2"/>
  <c r="AC412" i="2"/>
  <c r="AC413" i="2"/>
  <c r="AC414" i="2"/>
  <c r="AC415" i="2"/>
  <c r="AC416" i="2"/>
  <c r="AC417" i="2"/>
  <c r="AC418" i="2"/>
  <c r="AC419" i="2"/>
  <c r="AC420" i="2"/>
  <c r="AC421" i="2"/>
  <c r="AC422" i="2"/>
  <c r="AC423" i="2"/>
  <c r="AC424" i="2"/>
  <c r="AC425" i="2"/>
  <c r="AC426" i="2"/>
  <c r="AC428" i="2"/>
  <c r="AC429" i="2"/>
  <c r="AC430" i="2"/>
  <c r="AC431" i="2"/>
  <c r="AC432" i="2"/>
  <c r="AC433" i="2"/>
  <c r="AC434" i="2"/>
  <c r="AC435" i="2"/>
  <c r="AC436" i="2"/>
  <c r="AC437" i="2"/>
  <c r="AC438" i="2"/>
  <c r="AC440" i="2"/>
  <c r="AC441" i="2"/>
  <c r="AC442" i="2"/>
  <c r="AC443" i="2"/>
  <c r="AC444" i="2"/>
  <c r="AC445" i="2"/>
  <c r="AC446" i="2"/>
  <c r="AC447" i="2"/>
  <c r="AC448" i="2"/>
  <c r="AC450" i="2"/>
  <c r="AC451" i="2"/>
  <c r="AC452" i="2"/>
  <c r="AC453" i="2"/>
  <c r="AC454" i="2"/>
  <c r="AC455" i="2"/>
  <c r="AC456" i="2"/>
  <c r="AC457" i="2"/>
  <c r="AC458" i="2"/>
  <c r="AC459" i="2"/>
  <c r="AC460" i="2"/>
  <c r="AC462" i="2"/>
  <c r="AC463" i="2"/>
  <c r="AC464" i="2"/>
  <c r="AC465" i="2"/>
  <c r="AC466" i="2"/>
  <c r="AC467" i="2"/>
  <c r="AC468" i="2"/>
  <c r="AC469" i="2"/>
  <c r="AC470" i="2"/>
  <c r="AC471" i="2"/>
  <c r="AC472" i="2"/>
  <c r="AC473" i="2"/>
  <c r="AC474" i="2"/>
  <c r="AC475" i="2"/>
  <c r="AC476" i="2"/>
  <c r="AC477" i="2"/>
  <c r="AC478" i="2"/>
  <c r="AC479" i="2"/>
  <c r="AC480" i="2"/>
  <c r="AC481" i="2"/>
  <c r="AC482" i="2"/>
  <c r="AC483" i="2"/>
  <c r="AC484" i="2"/>
  <c r="AC485" i="2"/>
  <c r="AC486" i="2"/>
  <c r="AC487" i="2"/>
  <c r="AC488" i="2"/>
  <c r="AC489" i="2"/>
  <c r="AC490" i="2"/>
  <c r="AC491" i="2"/>
  <c r="AC492" i="2"/>
  <c r="AC493" i="2"/>
  <c r="AC494" i="2"/>
  <c r="AC495" i="2"/>
  <c r="AC496" i="2"/>
  <c r="AC497" i="2"/>
  <c r="AC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W324" i="2"/>
  <c r="W325" i="2"/>
  <c r="W327" i="2"/>
  <c r="W328" i="2"/>
  <c r="W329" i="2"/>
  <c r="W331" i="2"/>
  <c r="W332" i="2"/>
  <c r="W333" i="2"/>
  <c r="W334" i="2"/>
  <c r="W335" i="2"/>
  <c r="W336" i="2"/>
  <c r="W337" i="2"/>
  <c r="W338" i="2"/>
  <c r="W339" i="2"/>
  <c r="W341" i="2"/>
  <c r="W342" i="2"/>
  <c r="W343" i="2"/>
  <c r="W344" i="2"/>
  <c r="W345" i="2"/>
  <c r="W346" i="2"/>
  <c r="W347" i="2"/>
  <c r="W348" i="2"/>
  <c r="W349" i="2"/>
  <c r="W350" i="2"/>
  <c r="W351" i="2"/>
  <c r="W352" i="2"/>
  <c r="W353" i="2"/>
  <c r="W354" i="2"/>
  <c r="W355" i="2"/>
  <c r="W357" i="2"/>
  <c r="W358" i="2"/>
  <c r="W359" i="2"/>
  <c r="W360" i="2"/>
  <c r="W361" i="2"/>
  <c r="W362" i="2"/>
  <c r="W363" i="2"/>
  <c r="W364" i="2"/>
  <c r="W365" i="2"/>
  <c r="W366" i="2"/>
  <c r="W367" i="2"/>
  <c r="W368" i="2"/>
  <c r="W369" i="2"/>
  <c r="W370" i="2"/>
  <c r="W372" i="2"/>
  <c r="W373" i="2"/>
  <c r="W374" i="2"/>
  <c r="W375" i="2"/>
  <c r="W376" i="2"/>
  <c r="W377" i="2"/>
  <c r="W378" i="2"/>
  <c r="W379" i="2"/>
  <c r="W380" i="2"/>
  <c r="W381" i="2"/>
  <c r="W382" i="2"/>
  <c r="W383" i="2"/>
  <c r="W384" i="2"/>
  <c r="W385" i="2"/>
  <c r="W386" i="2"/>
  <c r="W387" i="2"/>
  <c r="W388" i="2"/>
  <c r="W389" i="2"/>
  <c r="W390" i="2"/>
  <c r="W391" i="2"/>
  <c r="W392" i="2"/>
  <c r="W393" i="2"/>
  <c r="W394" i="2"/>
  <c r="W395" i="2"/>
  <c r="W396" i="2"/>
  <c r="W397" i="2"/>
  <c r="W398" i="2"/>
  <c r="W399" i="2"/>
  <c r="W400" i="2"/>
  <c r="W401" i="2"/>
  <c r="W402" i="2"/>
  <c r="W403" i="2"/>
  <c r="W404" i="2"/>
  <c r="W405" i="2"/>
  <c r="W406" i="2"/>
  <c r="W407" i="2"/>
  <c r="W408" i="2"/>
  <c r="W409" i="2"/>
  <c r="W410" i="2"/>
  <c r="W412" i="2"/>
  <c r="W413" i="2"/>
  <c r="W414" i="2"/>
  <c r="W415" i="2"/>
  <c r="W416" i="2"/>
  <c r="W417" i="2"/>
  <c r="W418" i="2"/>
  <c r="W419" i="2"/>
  <c r="W420" i="2"/>
  <c r="W421" i="2"/>
  <c r="W422" i="2"/>
  <c r="W423" i="2"/>
  <c r="W424" i="2"/>
  <c r="W425" i="2"/>
  <c r="W426" i="2"/>
  <c r="W428" i="2"/>
  <c r="W429" i="2"/>
  <c r="W430" i="2"/>
  <c r="W431" i="2"/>
  <c r="W432" i="2"/>
  <c r="W433" i="2"/>
  <c r="W434" i="2"/>
  <c r="W435" i="2"/>
  <c r="W436" i="2"/>
  <c r="W437" i="2"/>
  <c r="W438" i="2"/>
  <c r="W440" i="2"/>
  <c r="W441" i="2"/>
  <c r="W442" i="2"/>
  <c r="W443" i="2"/>
  <c r="W444" i="2"/>
  <c r="W445" i="2"/>
  <c r="W446" i="2"/>
  <c r="W447" i="2"/>
  <c r="W448" i="2"/>
  <c r="W450" i="2"/>
  <c r="W451" i="2"/>
  <c r="W452" i="2"/>
  <c r="W453" i="2"/>
  <c r="W454" i="2"/>
  <c r="W455" i="2"/>
  <c r="W456" i="2"/>
  <c r="W457" i="2"/>
  <c r="W458" i="2"/>
  <c r="W459" i="2"/>
  <c r="W460" i="2"/>
  <c r="W462" i="2"/>
  <c r="W463" i="2"/>
  <c r="W464" i="2"/>
  <c r="W465" i="2"/>
  <c r="W466" i="2"/>
  <c r="W467" i="2"/>
  <c r="W468" i="2"/>
  <c r="W469" i="2"/>
  <c r="W470" i="2"/>
  <c r="W471" i="2"/>
  <c r="W472" i="2"/>
  <c r="W473" i="2"/>
  <c r="W474" i="2"/>
  <c r="W475" i="2"/>
  <c r="W476" i="2"/>
  <c r="W477" i="2"/>
  <c r="W478" i="2"/>
  <c r="W479" i="2"/>
  <c r="W480" i="2"/>
  <c r="W481" i="2"/>
  <c r="W482" i="2"/>
  <c r="W483" i="2"/>
  <c r="W484" i="2"/>
  <c r="W485" i="2"/>
  <c r="W486" i="2"/>
  <c r="W487" i="2"/>
  <c r="W488" i="2"/>
  <c r="W489" i="2"/>
  <c r="W490" i="2"/>
  <c r="W491" i="2"/>
  <c r="W492" i="2"/>
  <c r="W493" i="2"/>
  <c r="W494" i="2"/>
  <c r="W495" i="2"/>
  <c r="W496" i="2"/>
  <c r="W497" i="2"/>
  <c r="W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7" i="2"/>
  <c r="Q328" i="2"/>
  <c r="Q329" i="2"/>
  <c r="Q331" i="2"/>
  <c r="Q332" i="2"/>
  <c r="Q333" i="2"/>
  <c r="Q334" i="2"/>
  <c r="Q335" i="2"/>
  <c r="Q336" i="2"/>
  <c r="Q337" i="2"/>
  <c r="Q338" i="2"/>
  <c r="Q339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8" i="2"/>
  <c r="Q429" i="2"/>
  <c r="Q430" i="2"/>
  <c r="Q431" i="2"/>
  <c r="Q432" i="2"/>
  <c r="Q433" i="2"/>
  <c r="Q434" i="2"/>
  <c r="Q435" i="2"/>
  <c r="Q436" i="2"/>
  <c r="Q437" i="2"/>
  <c r="Q438" i="2"/>
  <c r="Q440" i="2"/>
  <c r="Q441" i="2"/>
  <c r="Q442" i="2"/>
  <c r="Q443" i="2"/>
  <c r="Q444" i="2"/>
  <c r="Q445" i="2"/>
  <c r="Q446" i="2"/>
  <c r="Q447" i="2"/>
  <c r="Q448" i="2"/>
  <c r="Q450" i="2"/>
  <c r="Q451" i="2"/>
  <c r="Q452" i="2"/>
  <c r="Q453" i="2"/>
  <c r="Q454" i="2"/>
  <c r="Q455" i="2"/>
  <c r="Q456" i="2"/>
  <c r="Q457" i="2"/>
  <c r="Q458" i="2"/>
  <c r="Q459" i="2"/>
  <c r="Q460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7" i="2"/>
  <c r="Q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7" i="2"/>
  <c r="K328" i="2"/>
  <c r="K329" i="2"/>
  <c r="K331" i="2"/>
  <c r="K332" i="2"/>
  <c r="K333" i="2"/>
  <c r="K334" i="2"/>
  <c r="K335" i="2"/>
  <c r="K336" i="2"/>
  <c r="K337" i="2"/>
  <c r="K338" i="2"/>
  <c r="K339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8" i="2"/>
  <c r="K429" i="2"/>
  <c r="K430" i="2"/>
  <c r="K431" i="2"/>
  <c r="K432" i="2"/>
  <c r="K433" i="2"/>
  <c r="K434" i="2"/>
  <c r="K435" i="2"/>
  <c r="K436" i="2"/>
  <c r="K437" i="2"/>
  <c r="K438" i="2"/>
  <c r="K440" i="2"/>
  <c r="K441" i="2"/>
  <c r="K442" i="2"/>
  <c r="K443" i="2"/>
  <c r="K444" i="2"/>
  <c r="K445" i="2"/>
  <c r="K446" i="2"/>
  <c r="K447" i="2"/>
  <c r="K448" i="2"/>
  <c r="K450" i="2"/>
  <c r="K451" i="2"/>
  <c r="K452" i="2"/>
  <c r="K453" i="2"/>
  <c r="K454" i="2"/>
  <c r="K455" i="2"/>
  <c r="K456" i="2"/>
  <c r="K457" i="2"/>
  <c r="K458" i="2"/>
  <c r="K459" i="2"/>
  <c r="K460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7" i="2"/>
  <c r="K262" i="2"/>
  <c r="BS32" i="2"/>
  <c r="BS33" i="2"/>
  <c r="BS34" i="2"/>
  <c r="BS35" i="2"/>
  <c r="BS36" i="2"/>
  <c r="BS37" i="2"/>
  <c r="BS38" i="2"/>
  <c r="BS39" i="2"/>
  <c r="BS40" i="2"/>
  <c r="BS41" i="2"/>
  <c r="BS42" i="2"/>
  <c r="BS43" i="2"/>
  <c r="BS44" i="2"/>
  <c r="BS45" i="2"/>
  <c r="BS46" i="2"/>
  <c r="BS47" i="2"/>
  <c r="BS48" i="2"/>
  <c r="BS49" i="2"/>
  <c r="BS50" i="2"/>
  <c r="BS51" i="2"/>
  <c r="BS52" i="2"/>
  <c r="BS53" i="2"/>
  <c r="BS54" i="2"/>
  <c r="BS55" i="2"/>
  <c r="BS56" i="2"/>
  <c r="BS57" i="2"/>
  <c r="BS58" i="2"/>
  <c r="BS59" i="2"/>
  <c r="BS60" i="2"/>
  <c r="BS61" i="2"/>
  <c r="BS62" i="2"/>
  <c r="BS63" i="2"/>
  <c r="BS64" i="2"/>
  <c r="BS66" i="2"/>
  <c r="BS67" i="2"/>
  <c r="BS68" i="2"/>
  <c r="BS69" i="2"/>
  <c r="BS70" i="2"/>
  <c r="BS71" i="2"/>
  <c r="BS72" i="2"/>
  <c r="BS73" i="2"/>
  <c r="BS74" i="2"/>
  <c r="BS75" i="2"/>
  <c r="BS76" i="2"/>
  <c r="BS77" i="2"/>
  <c r="BS78" i="2"/>
  <c r="BS79" i="2"/>
  <c r="BS80" i="2"/>
  <c r="BS81" i="2"/>
  <c r="BS82" i="2"/>
  <c r="BS83" i="2"/>
  <c r="BS84" i="2"/>
  <c r="BS86" i="2"/>
  <c r="BS87" i="2"/>
  <c r="BS88" i="2"/>
  <c r="BS90" i="2"/>
  <c r="BS91" i="2"/>
  <c r="BS92" i="2"/>
  <c r="BS93" i="2"/>
  <c r="BS94" i="2"/>
  <c r="BS95" i="2"/>
  <c r="BS96" i="2"/>
  <c r="BS97" i="2"/>
  <c r="BS98" i="2"/>
  <c r="BS99" i="2"/>
  <c r="BS100" i="2"/>
  <c r="BS101" i="2"/>
  <c r="BS103" i="2"/>
  <c r="BS104" i="2"/>
  <c r="BS105" i="2"/>
  <c r="BS106" i="2"/>
  <c r="BS107" i="2"/>
  <c r="BS108" i="2"/>
  <c r="BS109" i="2"/>
  <c r="BS110" i="2"/>
  <c r="BS111" i="2"/>
  <c r="BS112" i="2"/>
  <c r="BS113" i="2"/>
  <c r="BS114" i="2"/>
  <c r="BS115" i="2"/>
  <c r="BS116" i="2"/>
  <c r="BS117" i="2"/>
  <c r="BS119" i="2"/>
  <c r="BS120" i="2"/>
  <c r="BS121" i="2"/>
  <c r="BS122" i="2"/>
  <c r="BS123" i="2"/>
  <c r="BS124" i="2"/>
  <c r="BS125" i="2"/>
  <c r="BS126" i="2"/>
  <c r="BS127" i="2"/>
  <c r="BS128" i="2"/>
  <c r="BS129" i="2"/>
  <c r="BS130" i="2"/>
  <c r="BS131" i="2"/>
  <c r="BS132" i="2"/>
  <c r="BS133" i="2"/>
  <c r="BS134" i="2"/>
  <c r="BS136" i="2"/>
  <c r="BS137" i="2"/>
  <c r="BS138" i="2"/>
  <c r="BS139" i="2"/>
  <c r="BS140" i="2"/>
  <c r="BS141" i="2"/>
  <c r="BS142" i="2"/>
  <c r="BS143" i="2"/>
  <c r="BS144" i="2"/>
  <c r="BS145" i="2"/>
  <c r="BS146" i="2"/>
  <c r="BS147" i="2"/>
  <c r="BS148" i="2"/>
  <c r="BS149" i="2"/>
  <c r="BS150" i="2"/>
  <c r="BS151" i="2"/>
  <c r="BS152" i="2"/>
  <c r="BS153" i="2"/>
  <c r="BS154" i="2"/>
  <c r="BS155" i="2"/>
  <c r="BS156" i="2"/>
  <c r="BS157" i="2"/>
  <c r="BS158" i="2"/>
  <c r="BS159" i="2"/>
  <c r="BS160" i="2"/>
  <c r="BS161" i="2"/>
  <c r="BS162" i="2"/>
  <c r="BS163" i="2"/>
  <c r="BS164" i="2"/>
  <c r="BS165" i="2"/>
  <c r="BS166" i="2"/>
  <c r="BS167" i="2"/>
  <c r="BS168" i="2"/>
  <c r="BS169" i="2"/>
  <c r="BS170" i="2"/>
  <c r="BS171" i="2"/>
  <c r="BS172" i="2"/>
  <c r="BS173" i="2"/>
  <c r="BS174" i="2"/>
  <c r="BS175" i="2"/>
  <c r="BS176" i="2"/>
  <c r="BS178" i="2"/>
  <c r="BS179" i="2"/>
  <c r="BS180" i="2"/>
  <c r="BS181" i="2"/>
  <c r="BS182" i="2"/>
  <c r="BS183" i="2"/>
  <c r="BS184" i="2"/>
  <c r="BS185" i="2"/>
  <c r="BS186" i="2"/>
  <c r="BS187" i="2"/>
  <c r="BS188" i="2"/>
  <c r="BS189" i="2"/>
  <c r="BS190" i="2"/>
  <c r="BS191" i="2"/>
  <c r="BS192" i="2"/>
  <c r="BS193" i="2"/>
  <c r="BS194" i="2"/>
  <c r="BS195" i="2"/>
  <c r="BS196" i="2"/>
  <c r="BS198" i="2"/>
  <c r="BS199" i="2"/>
  <c r="BS200" i="2"/>
  <c r="BS201" i="2"/>
  <c r="BS202" i="2"/>
  <c r="BS203" i="2"/>
  <c r="BS204" i="2"/>
  <c r="BS205" i="2"/>
  <c r="BS206" i="2"/>
  <c r="BS207" i="2"/>
  <c r="BS208" i="2"/>
  <c r="BS209" i="2"/>
  <c r="BS211" i="2"/>
  <c r="BS212" i="2"/>
  <c r="BS213" i="2"/>
  <c r="BS214" i="2"/>
  <c r="BS215" i="2"/>
  <c r="BS216" i="2"/>
  <c r="BS217" i="2"/>
  <c r="BS218" i="2"/>
  <c r="BS219" i="2"/>
  <c r="BS220" i="2"/>
  <c r="BS222" i="2"/>
  <c r="BS223" i="2"/>
  <c r="BS224" i="2"/>
  <c r="BS225" i="2"/>
  <c r="BS226" i="2"/>
  <c r="BS227" i="2"/>
  <c r="BS228" i="2"/>
  <c r="BS229" i="2"/>
  <c r="BS230" i="2"/>
  <c r="BS231" i="2"/>
  <c r="BS232" i="2"/>
  <c r="BS233" i="2"/>
  <c r="BS234" i="2"/>
  <c r="BS235" i="2"/>
  <c r="BS236" i="2"/>
  <c r="BS237" i="2"/>
  <c r="BS238" i="2"/>
  <c r="BS239" i="2"/>
  <c r="BS240" i="2"/>
  <c r="BS242" i="2"/>
  <c r="BS243" i="2"/>
  <c r="BS244" i="2"/>
  <c r="BS245" i="2"/>
  <c r="BS246" i="2"/>
  <c r="BS247" i="2"/>
  <c r="BS248" i="2"/>
  <c r="BS249" i="2"/>
  <c r="BS250" i="2"/>
  <c r="BS251" i="2"/>
  <c r="BS252" i="2"/>
  <c r="BS253" i="2"/>
  <c r="BS254" i="2"/>
  <c r="BS255" i="2"/>
  <c r="BS256" i="2"/>
  <c r="BS31" i="2"/>
  <c r="BM32" i="2"/>
  <c r="BM33" i="2"/>
  <c r="BM34" i="2"/>
  <c r="BM35" i="2"/>
  <c r="BM36" i="2"/>
  <c r="BM37" i="2"/>
  <c r="BM38" i="2"/>
  <c r="BM39" i="2"/>
  <c r="BM40" i="2"/>
  <c r="BM41" i="2"/>
  <c r="BM42" i="2"/>
  <c r="BM43" i="2"/>
  <c r="BM44" i="2"/>
  <c r="BM45" i="2"/>
  <c r="BM46" i="2"/>
  <c r="BM47" i="2"/>
  <c r="BM48" i="2"/>
  <c r="BM49" i="2"/>
  <c r="BM50" i="2"/>
  <c r="BM51" i="2"/>
  <c r="BM52" i="2"/>
  <c r="BM53" i="2"/>
  <c r="BM54" i="2"/>
  <c r="BM55" i="2"/>
  <c r="BM56" i="2"/>
  <c r="BM57" i="2"/>
  <c r="BM58" i="2"/>
  <c r="BM59" i="2"/>
  <c r="BM60" i="2"/>
  <c r="BM61" i="2"/>
  <c r="BM62" i="2"/>
  <c r="BM63" i="2"/>
  <c r="BM64" i="2"/>
  <c r="BM66" i="2"/>
  <c r="BM67" i="2"/>
  <c r="BM68" i="2"/>
  <c r="BM69" i="2"/>
  <c r="BM70" i="2"/>
  <c r="BM71" i="2"/>
  <c r="BM72" i="2"/>
  <c r="BM73" i="2"/>
  <c r="BM74" i="2"/>
  <c r="BM75" i="2"/>
  <c r="BM76" i="2"/>
  <c r="BM77" i="2"/>
  <c r="BM78" i="2"/>
  <c r="BM79" i="2"/>
  <c r="BM80" i="2"/>
  <c r="BM81" i="2"/>
  <c r="BM82" i="2"/>
  <c r="BM83" i="2"/>
  <c r="BM84" i="2"/>
  <c r="BM86" i="2"/>
  <c r="BM87" i="2"/>
  <c r="BM88" i="2"/>
  <c r="BM90" i="2"/>
  <c r="BM91" i="2"/>
  <c r="BM92" i="2"/>
  <c r="BM93" i="2"/>
  <c r="BM94" i="2"/>
  <c r="BM95" i="2"/>
  <c r="BM96" i="2"/>
  <c r="BM97" i="2"/>
  <c r="BM98" i="2"/>
  <c r="BM99" i="2"/>
  <c r="BM100" i="2"/>
  <c r="BM101" i="2"/>
  <c r="BM103" i="2"/>
  <c r="BM104" i="2"/>
  <c r="BM105" i="2"/>
  <c r="BM106" i="2"/>
  <c r="BM107" i="2"/>
  <c r="BM108" i="2"/>
  <c r="BM109" i="2"/>
  <c r="BM110" i="2"/>
  <c r="BM111" i="2"/>
  <c r="BM112" i="2"/>
  <c r="BM113" i="2"/>
  <c r="BM114" i="2"/>
  <c r="BM115" i="2"/>
  <c r="BM116" i="2"/>
  <c r="BM117" i="2"/>
  <c r="BM119" i="2"/>
  <c r="BM120" i="2"/>
  <c r="BM121" i="2"/>
  <c r="BM122" i="2"/>
  <c r="BM123" i="2"/>
  <c r="BM124" i="2"/>
  <c r="BM125" i="2"/>
  <c r="BM126" i="2"/>
  <c r="BM127" i="2"/>
  <c r="BM128" i="2"/>
  <c r="BM129" i="2"/>
  <c r="BM130" i="2"/>
  <c r="BM131" i="2"/>
  <c r="BM132" i="2"/>
  <c r="BM133" i="2"/>
  <c r="BM134" i="2"/>
  <c r="BM136" i="2"/>
  <c r="BM137" i="2"/>
  <c r="BM138" i="2"/>
  <c r="BM139" i="2"/>
  <c r="BM140" i="2"/>
  <c r="BM141" i="2"/>
  <c r="BM142" i="2"/>
  <c r="BM143" i="2"/>
  <c r="BM144" i="2"/>
  <c r="BM145" i="2"/>
  <c r="BM146" i="2"/>
  <c r="BM147" i="2"/>
  <c r="BM148" i="2"/>
  <c r="BM149" i="2"/>
  <c r="BM150" i="2"/>
  <c r="BM151" i="2"/>
  <c r="BM152" i="2"/>
  <c r="BM153" i="2"/>
  <c r="BM154" i="2"/>
  <c r="BM155" i="2"/>
  <c r="BM156" i="2"/>
  <c r="BM157" i="2"/>
  <c r="BM158" i="2"/>
  <c r="BM159" i="2"/>
  <c r="BM160" i="2"/>
  <c r="BM161" i="2"/>
  <c r="BM162" i="2"/>
  <c r="BM163" i="2"/>
  <c r="BM164" i="2"/>
  <c r="BM165" i="2"/>
  <c r="BM166" i="2"/>
  <c r="BM167" i="2"/>
  <c r="BM168" i="2"/>
  <c r="BM169" i="2"/>
  <c r="BM170" i="2"/>
  <c r="BM171" i="2"/>
  <c r="BM172" i="2"/>
  <c r="BM173" i="2"/>
  <c r="BM174" i="2"/>
  <c r="BM175" i="2"/>
  <c r="BM176" i="2"/>
  <c r="BM178" i="2"/>
  <c r="BM179" i="2"/>
  <c r="BM180" i="2"/>
  <c r="BM181" i="2"/>
  <c r="BM182" i="2"/>
  <c r="BM183" i="2"/>
  <c r="BM184" i="2"/>
  <c r="BM185" i="2"/>
  <c r="BM186" i="2"/>
  <c r="BM187" i="2"/>
  <c r="BM188" i="2"/>
  <c r="BM189" i="2"/>
  <c r="BM190" i="2"/>
  <c r="BM191" i="2"/>
  <c r="BM192" i="2"/>
  <c r="BM193" i="2"/>
  <c r="BM194" i="2"/>
  <c r="BM195" i="2"/>
  <c r="BM196" i="2"/>
  <c r="BM198" i="2"/>
  <c r="BM199" i="2"/>
  <c r="BM200" i="2"/>
  <c r="BM201" i="2"/>
  <c r="BM202" i="2"/>
  <c r="BM203" i="2"/>
  <c r="BM204" i="2"/>
  <c r="BM205" i="2"/>
  <c r="BM206" i="2"/>
  <c r="BM207" i="2"/>
  <c r="BM208" i="2"/>
  <c r="BM209" i="2"/>
  <c r="BM211" i="2"/>
  <c r="BM212" i="2"/>
  <c r="BM213" i="2"/>
  <c r="BM214" i="2"/>
  <c r="BM215" i="2"/>
  <c r="BM216" i="2"/>
  <c r="BM217" i="2"/>
  <c r="BM218" i="2"/>
  <c r="BM219" i="2"/>
  <c r="BM220" i="2"/>
  <c r="BM222" i="2"/>
  <c r="BM223" i="2"/>
  <c r="BM224" i="2"/>
  <c r="BM225" i="2"/>
  <c r="BM226" i="2"/>
  <c r="BM227" i="2"/>
  <c r="BM228" i="2"/>
  <c r="BM229" i="2"/>
  <c r="BM230" i="2"/>
  <c r="BM231" i="2"/>
  <c r="BM232" i="2"/>
  <c r="BM233" i="2"/>
  <c r="BM234" i="2"/>
  <c r="BM235" i="2"/>
  <c r="BM236" i="2"/>
  <c r="BM237" i="2"/>
  <c r="BM238" i="2"/>
  <c r="BM239" i="2"/>
  <c r="BM240" i="2"/>
  <c r="BM242" i="2"/>
  <c r="BM243" i="2"/>
  <c r="BM244" i="2"/>
  <c r="BM245" i="2"/>
  <c r="BM246" i="2"/>
  <c r="BM247" i="2"/>
  <c r="BM248" i="2"/>
  <c r="BM249" i="2"/>
  <c r="BM250" i="2"/>
  <c r="BM251" i="2"/>
  <c r="BM252" i="2"/>
  <c r="BM253" i="2"/>
  <c r="BM254" i="2"/>
  <c r="BM255" i="2"/>
  <c r="BM256" i="2"/>
  <c r="BM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56" i="2"/>
  <c r="BG57" i="2"/>
  <c r="BG58" i="2"/>
  <c r="BG59" i="2"/>
  <c r="BG60" i="2"/>
  <c r="BG61" i="2"/>
  <c r="BG62" i="2"/>
  <c r="BG63" i="2"/>
  <c r="BG64" i="2"/>
  <c r="BG66" i="2"/>
  <c r="BG67" i="2"/>
  <c r="BG68" i="2"/>
  <c r="BG69" i="2"/>
  <c r="BG70" i="2"/>
  <c r="BG71" i="2"/>
  <c r="BG72" i="2"/>
  <c r="BG73" i="2"/>
  <c r="BG74" i="2"/>
  <c r="BG75" i="2"/>
  <c r="BG76" i="2"/>
  <c r="BG77" i="2"/>
  <c r="BG78" i="2"/>
  <c r="BG79" i="2"/>
  <c r="BG80" i="2"/>
  <c r="BG81" i="2"/>
  <c r="BG82" i="2"/>
  <c r="BG83" i="2"/>
  <c r="BG84" i="2"/>
  <c r="BG86" i="2"/>
  <c r="BG87" i="2"/>
  <c r="BG88" i="2"/>
  <c r="BG90" i="2"/>
  <c r="BG91" i="2"/>
  <c r="BG92" i="2"/>
  <c r="BG93" i="2"/>
  <c r="BG94" i="2"/>
  <c r="BG95" i="2"/>
  <c r="BG96" i="2"/>
  <c r="BG97" i="2"/>
  <c r="BG98" i="2"/>
  <c r="BG99" i="2"/>
  <c r="BG100" i="2"/>
  <c r="BG101" i="2"/>
  <c r="BG103" i="2"/>
  <c r="BG104" i="2"/>
  <c r="BG105" i="2"/>
  <c r="BG106" i="2"/>
  <c r="BG107" i="2"/>
  <c r="BG108" i="2"/>
  <c r="BG109" i="2"/>
  <c r="BG110" i="2"/>
  <c r="BG111" i="2"/>
  <c r="BG112" i="2"/>
  <c r="BG113" i="2"/>
  <c r="BG114" i="2"/>
  <c r="BG115" i="2"/>
  <c r="BG116" i="2"/>
  <c r="BG117" i="2"/>
  <c r="BG119" i="2"/>
  <c r="BG120" i="2"/>
  <c r="BG121" i="2"/>
  <c r="BG122" i="2"/>
  <c r="BG123" i="2"/>
  <c r="BG124" i="2"/>
  <c r="BG125" i="2"/>
  <c r="BG126" i="2"/>
  <c r="BG127" i="2"/>
  <c r="BG128" i="2"/>
  <c r="BG129" i="2"/>
  <c r="BG130" i="2"/>
  <c r="BG131" i="2"/>
  <c r="BG132" i="2"/>
  <c r="BG133" i="2"/>
  <c r="BG134" i="2"/>
  <c r="BG136" i="2"/>
  <c r="BG137" i="2"/>
  <c r="BG138" i="2"/>
  <c r="BG139" i="2"/>
  <c r="BG140" i="2"/>
  <c r="BG141" i="2"/>
  <c r="BG142" i="2"/>
  <c r="BG143" i="2"/>
  <c r="BG144" i="2"/>
  <c r="BG145" i="2"/>
  <c r="BG146" i="2"/>
  <c r="BG147" i="2"/>
  <c r="BG148" i="2"/>
  <c r="BG149" i="2"/>
  <c r="BG150" i="2"/>
  <c r="BG151" i="2"/>
  <c r="BG152" i="2"/>
  <c r="BG153" i="2"/>
  <c r="BG154" i="2"/>
  <c r="BG155" i="2"/>
  <c r="BG156" i="2"/>
  <c r="BG157" i="2"/>
  <c r="BG158" i="2"/>
  <c r="BG159" i="2"/>
  <c r="BG160" i="2"/>
  <c r="BG161" i="2"/>
  <c r="BG162" i="2"/>
  <c r="BG163" i="2"/>
  <c r="BG164" i="2"/>
  <c r="BG165" i="2"/>
  <c r="BG166" i="2"/>
  <c r="BG167" i="2"/>
  <c r="BG168" i="2"/>
  <c r="BG169" i="2"/>
  <c r="BG170" i="2"/>
  <c r="BG171" i="2"/>
  <c r="BG172" i="2"/>
  <c r="BG173" i="2"/>
  <c r="BG174" i="2"/>
  <c r="BG175" i="2"/>
  <c r="BG176" i="2"/>
  <c r="BG178" i="2"/>
  <c r="BG179" i="2"/>
  <c r="BG180" i="2"/>
  <c r="BG181" i="2"/>
  <c r="BG182" i="2"/>
  <c r="BG183" i="2"/>
  <c r="BG184" i="2"/>
  <c r="BG185" i="2"/>
  <c r="BG186" i="2"/>
  <c r="BG187" i="2"/>
  <c r="BG188" i="2"/>
  <c r="BG189" i="2"/>
  <c r="BG190" i="2"/>
  <c r="BG191" i="2"/>
  <c r="BG192" i="2"/>
  <c r="BG193" i="2"/>
  <c r="BG194" i="2"/>
  <c r="BG195" i="2"/>
  <c r="BG196" i="2"/>
  <c r="BG198" i="2"/>
  <c r="BG199" i="2"/>
  <c r="BG200" i="2"/>
  <c r="BG201" i="2"/>
  <c r="BG202" i="2"/>
  <c r="BG203" i="2"/>
  <c r="BG204" i="2"/>
  <c r="BG205" i="2"/>
  <c r="BG206" i="2"/>
  <c r="BG207" i="2"/>
  <c r="BG208" i="2"/>
  <c r="BG209" i="2"/>
  <c r="BG211" i="2"/>
  <c r="BG212" i="2"/>
  <c r="BG213" i="2"/>
  <c r="BG214" i="2"/>
  <c r="BG215" i="2"/>
  <c r="BG216" i="2"/>
  <c r="BG217" i="2"/>
  <c r="BG218" i="2"/>
  <c r="BG219" i="2"/>
  <c r="BG220" i="2"/>
  <c r="BG222" i="2"/>
  <c r="BG223" i="2"/>
  <c r="BG224" i="2"/>
  <c r="BG225" i="2"/>
  <c r="BG226" i="2"/>
  <c r="BG227" i="2"/>
  <c r="BG228" i="2"/>
  <c r="BG229" i="2"/>
  <c r="BG230" i="2"/>
  <c r="BG231" i="2"/>
  <c r="BG232" i="2"/>
  <c r="BG233" i="2"/>
  <c r="BG234" i="2"/>
  <c r="BG235" i="2"/>
  <c r="BG236" i="2"/>
  <c r="BG237" i="2"/>
  <c r="BG238" i="2"/>
  <c r="BG239" i="2"/>
  <c r="BG240" i="2"/>
  <c r="BG242" i="2"/>
  <c r="BG243" i="2"/>
  <c r="BG244" i="2"/>
  <c r="BG245" i="2"/>
  <c r="BG246" i="2"/>
  <c r="BG247" i="2"/>
  <c r="BG248" i="2"/>
  <c r="BG249" i="2"/>
  <c r="BG250" i="2"/>
  <c r="BG251" i="2"/>
  <c r="BG252" i="2"/>
  <c r="BG253" i="2"/>
  <c r="BG254" i="2"/>
  <c r="BG255" i="2"/>
  <c r="BG256" i="2"/>
  <c r="BG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51" i="2"/>
  <c r="BA52" i="2"/>
  <c r="BA53" i="2"/>
  <c r="BA54" i="2"/>
  <c r="BA55" i="2"/>
  <c r="BA56" i="2"/>
  <c r="BA57" i="2"/>
  <c r="BA58" i="2"/>
  <c r="BA59" i="2"/>
  <c r="BA60" i="2"/>
  <c r="BA61" i="2"/>
  <c r="BA62" i="2"/>
  <c r="BA63" i="2"/>
  <c r="BA64" i="2"/>
  <c r="BA66" i="2"/>
  <c r="BA67" i="2"/>
  <c r="BA68" i="2"/>
  <c r="BA69" i="2"/>
  <c r="BA70" i="2"/>
  <c r="BA71" i="2"/>
  <c r="BA72" i="2"/>
  <c r="BA73" i="2"/>
  <c r="BA74" i="2"/>
  <c r="BA75" i="2"/>
  <c r="BA76" i="2"/>
  <c r="BA77" i="2"/>
  <c r="BA78" i="2"/>
  <c r="BA79" i="2"/>
  <c r="BA80" i="2"/>
  <c r="BA81" i="2"/>
  <c r="BA82" i="2"/>
  <c r="BA83" i="2"/>
  <c r="BA84" i="2"/>
  <c r="BA86" i="2"/>
  <c r="BA87" i="2"/>
  <c r="BA88" i="2"/>
  <c r="BA90" i="2"/>
  <c r="BA91" i="2"/>
  <c r="BA92" i="2"/>
  <c r="BA93" i="2"/>
  <c r="BA94" i="2"/>
  <c r="BA95" i="2"/>
  <c r="BA96" i="2"/>
  <c r="BA97" i="2"/>
  <c r="BA98" i="2"/>
  <c r="BA99" i="2"/>
  <c r="BA100" i="2"/>
  <c r="BA101" i="2"/>
  <c r="BA103" i="2"/>
  <c r="BA104" i="2"/>
  <c r="BA105" i="2"/>
  <c r="BA106" i="2"/>
  <c r="BA107" i="2"/>
  <c r="BA108" i="2"/>
  <c r="BA109" i="2"/>
  <c r="BA110" i="2"/>
  <c r="BA111" i="2"/>
  <c r="BA112" i="2"/>
  <c r="BA113" i="2"/>
  <c r="BA114" i="2"/>
  <c r="BA115" i="2"/>
  <c r="BA116" i="2"/>
  <c r="BA117" i="2"/>
  <c r="BA119" i="2"/>
  <c r="BA120" i="2"/>
  <c r="BA121" i="2"/>
  <c r="BA122" i="2"/>
  <c r="BA123" i="2"/>
  <c r="BA124" i="2"/>
  <c r="BA125" i="2"/>
  <c r="BA126" i="2"/>
  <c r="BA127" i="2"/>
  <c r="BA128" i="2"/>
  <c r="BA129" i="2"/>
  <c r="BA130" i="2"/>
  <c r="BA131" i="2"/>
  <c r="BA132" i="2"/>
  <c r="BA133" i="2"/>
  <c r="BA134" i="2"/>
  <c r="BA136" i="2"/>
  <c r="BA137" i="2"/>
  <c r="BA138" i="2"/>
  <c r="BA139" i="2"/>
  <c r="BA140" i="2"/>
  <c r="BA141" i="2"/>
  <c r="BA142" i="2"/>
  <c r="BA143" i="2"/>
  <c r="BA144" i="2"/>
  <c r="BA145" i="2"/>
  <c r="BA146" i="2"/>
  <c r="BA147" i="2"/>
  <c r="BA148" i="2"/>
  <c r="BA149" i="2"/>
  <c r="BA150" i="2"/>
  <c r="BA151" i="2"/>
  <c r="BA152" i="2"/>
  <c r="BA153" i="2"/>
  <c r="BA154" i="2"/>
  <c r="BA155" i="2"/>
  <c r="BA156" i="2"/>
  <c r="BA157" i="2"/>
  <c r="BA158" i="2"/>
  <c r="BA159" i="2"/>
  <c r="BA160" i="2"/>
  <c r="BA161" i="2"/>
  <c r="BA162" i="2"/>
  <c r="BA163" i="2"/>
  <c r="BA164" i="2"/>
  <c r="BA165" i="2"/>
  <c r="BA166" i="2"/>
  <c r="BA167" i="2"/>
  <c r="BA168" i="2"/>
  <c r="BA169" i="2"/>
  <c r="BA170" i="2"/>
  <c r="BA171" i="2"/>
  <c r="BA172" i="2"/>
  <c r="BA173" i="2"/>
  <c r="BA174" i="2"/>
  <c r="BA175" i="2"/>
  <c r="BA176" i="2"/>
  <c r="BA178" i="2"/>
  <c r="BA179" i="2"/>
  <c r="BA180" i="2"/>
  <c r="BA181" i="2"/>
  <c r="BA182" i="2"/>
  <c r="BA183" i="2"/>
  <c r="BA184" i="2"/>
  <c r="BA185" i="2"/>
  <c r="BA186" i="2"/>
  <c r="BA187" i="2"/>
  <c r="BA188" i="2"/>
  <c r="BA189" i="2"/>
  <c r="BA190" i="2"/>
  <c r="BA191" i="2"/>
  <c r="BA192" i="2"/>
  <c r="BA193" i="2"/>
  <c r="BA194" i="2"/>
  <c r="BA195" i="2"/>
  <c r="BA196" i="2"/>
  <c r="BA198" i="2"/>
  <c r="BA199" i="2"/>
  <c r="BA200" i="2"/>
  <c r="BA201" i="2"/>
  <c r="BA202" i="2"/>
  <c r="BA203" i="2"/>
  <c r="BA204" i="2"/>
  <c r="BA205" i="2"/>
  <c r="BA206" i="2"/>
  <c r="BA207" i="2"/>
  <c r="BA208" i="2"/>
  <c r="BA209" i="2"/>
  <c r="BA211" i="2"/>
  <c r="BA212" i="2"/>
  <c r="BA213" i="2"/>
  <c r="BA214" i="2"/>
  <c r="BA215" i="2"/>
  <c r="BA216" i="2"/>
  <c r="BA217" i="2"/>
  <c r="BA218" i="2"/>
  <c r="BA219" i="2"/>
  <c r="BA220" i="2"/>
  <c r="BA222" i="2"/>
  <c r="BA223" i="2"/>
  <c r="BA224" i="2"/>
  <c r="BA225" i="2"/>
  <c r="BA226" i="2"/>
  <c r="BA227" i="2"/>
  <c r="BA228" i="2"/>
  <c r="BA229" i="2"/>
  <c r="BA230" i="2"/>
  <c r="BA231" i="2"/>
  <c r="BA232" i="2"/>
  <c r="BA233" i="2"/>
  <c r="BA234" i="2"/>
  <c r="BA235" i="2"/>
  <c r="BA236" i="2"/>
  <c r="BA237" i="2"/>
  <c r="BA238" i="2"/>
  <c r="BA239" i="2"/>
  <c r="BA240" i="2"/>
  <c r="BA242" i="2"/>
  <c r="BA243" i="2"/>
  <c r="BA244" i="2"/>
  <c r="BA245" i="2"/>
  <c r="BA246" i="2"/>
  <c r="BA247" i="2"/>
  <c r="BA248" i="2"/>
  <c r="BA249" i="2"/>
  <c r="BA250" i="2"/>
  <c r="BA251" i="2"/>
  <c r="BA252" i="2"/>
  <c r="BA253" i="2"/>
  <c r="BA254" i="2"/>
  <c r="BA255" i="2"/>
  <c r="BA256" i="2"/>
  <c r="BA31" i="2"/>
  <c r="AT197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6" i="2"/>
  <c r="AU87" i="2"/>
  <c r="AU88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U158" i="2"/>
  <c r="AU159" i="2"/>
  <c r="AU160" i="2"/>
  <c r="AU161" i="2"/>
  <c r="AU162" i="2"/>
  <c r="AU163" i="2"/>
  <c r="AU164" i="2"/>
  <c r="AU165" i="2"/>
  <c r="AU166" i="2"/>
  <c r="AU167" i="2"/>
  <c r="AU168" i="2"/>
  <c r="AU169" i="2"/>
  <c r="AU170" i="2"/>
  <c r="AU171" i="2"/>
  <c r="AU172" i="2"/>
  <c r="AU173" i="2"/>
  <c r="AU174" i="2"/>
  <c r="AU175" i="2"/>
  <c r="AU176" i="2"/>
  <c r="AU178" i="2"/>
  <c r="AU179" i="2"/>
  <c r="AU180" i="2"/>
  <c r="AU181" i="2"/>
  <c r="AU182" i="2"/>
  <c r="AU183" i="2"/>
  <c r="AU184" i="2"/>
  <c r="AU185" i="2"/>
  <c r="AU186" i="2"/>
  <c r="AU187" i="2"/>
  <c r="AU188" i="2"/>
  <c r="AU189" i="2"/>
  <c r="AU190" i="2"/>
  <c r="AU191" i="2"/>
  <c r="AU192" i="2"/>
  <c r="AU193" i="2"/>
  <c r="AU194" i="2"/>
  <c r="AU195" i="2"/>
  <c r="AU196" i="2"/>
  <c r="AU198" i="2"/>
  <c r="AU199" i="2"/>
  <c r="AU200" i="2"/>
  <c r="AU201" i="2"/>
  <c r="AU202" i="2"/>
  <c r="AU203" i="2"/>
  <c r="AU204" i="2"/>
  <c r="AU205" i="2"/>
  <c r="AU206" i="2"/>
  <c r="AU207" i="2"/>
  <c r="AU208" i="2"/>
  <c r="AU209" i="2"/>
  <c r="AU211" i="2"/>
  <c r="AU212" i="2"/>
  <c r="AU213" i="2"/>
  <c r="AU214" i="2"/>
  <c r="AU215" i="2"/>
  <c r="AU216" i="2"/>
  <c r="AU217" i="2"/>
  <c r="AU218" i="2"/>
  <c r="AU219" i="2"/>
  <c r="AU220" i="2"/>
  <c r="AU222" i="2"/>
  <c r="AU223" i="2"/>
  <c r="AU224" i="2"/>
  <c r="AU225" i="2"/>
  <c r="AU226" i="2"/>
  <c r="AU227" i="2"/>
  <c r="AU228" i="2"/>
  <c r="AU229" i="2"/>
  <c r="AU230" i="2"/>
  <c r="AU231" i="2"/>
  <c r="AU232" i="2"/>
  <c r="AU233" i="2"/>
  <c r="AU234" i="2"/>
  <c r="AU235" i="2"/>
  <c r="AU236" i="2"/>
  <c r="AU237" i="2"/>
  <c r="AU238" i="2"/>
  <c r="AU239" i="2"/>
  <c r="AU240" i="2"/>
  <c r="AU242" i="2"/>
  <c r="AU243" i="2"/>
  <c r="AU244" i="2"/>
  <c r="AU245" i="2"/>
  <c r="AU246" i="2"/>
  <c r="AU247" i="2"/>
  <c r="AU248" i="2"/>
  <c r="AU249" i="2"/>
  <c r="AU250" i="2"/>
  <c r="AU251" i="2"/>
  <c r="AU252" i="2"/>
  <c r="AU253" i="2"/>
  <c r="AU254" i="2"/>
  <c r="AU255" i="2"/>
  <c r="AU256" i="2"/>
  <c r="AU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7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6" i="2"/>
  <c r="AO87" i="2"/>
  <c r="AO88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O158" i="2"/>
  <c r="AO159" i="2"/>
  <c r="AO160" i="2"/>
  <c r="AO161" i="2"/>
  <c r="AO162" i="2"/>
  <c r="AO163" i="2"/>
  <c r="AO164" i="2"/>
  <c r="AO165" i="2"/>
  <c r="AO166" i="2"/>
  <c r="AO167" i="2"/>
  <c r="AO168" i="2"/>
  <c r="AO169" i="2"/>
  <c r="AO170" i="2"/>
  <c r="AO171" i="2"/>
  <c r="AO172" i="2"/>
  <c r="AO173" i="2"/>
  <c r="AO174" i="2"/>
  <c r="AO175" i="2"/>
  <c r="AO176" i="2"/>
  <c r="AO178" i="2"/>
  <c r="AO179" i="2"/>
  <c r="AO180" i="2"/>
  <c r="AO181" i="2"/>
  <c r="AO182" i="2"/>
  <c r="AO183" i="2"/>
  <c r="AO184" i="2"/>
  <c r="AO185" i="2"/>
  <c r="AO186" i="2"/>
  <c r="AO187" i="2"/>
  <c r="AO188" i="2"/>
  <c r="AO189" i="2"/>
  <c r="AO190" i="2"/>
  <c r="AO191" i="2"/>
  <c r="AO192" i="2"/>
  <c r="AO193" i="2"/>
  <c r="AO194" i="2"/>
  <c r="AO195" i="2"/>
  <c r="AO196" i="2"/>
  <c r="AO198" i="2"/>
  <c r="AO199" i="2"/>
  <c r="AO200" i="2"/>
  <c r="AO201" i="2"/>
  <c r="AO202" i="2"/>
  <c r="AO203" i="2"/>
  <c r="AO204" i="2"/>
  <c r="AO205" i="2"/>
  <c r="AO206" i="2"/>
  <c r="AO207" i="2"/>
  <c r="AO208" i="2"/>
  <c r="AO209" i="2"/>
  <c r="AO211" i="2"/>
  <c r="AO212" i="2"/>
  <c r="AO213" i="2"/>
  <c r="AO214" i="2"/>
  <c r="AO215" i="2"/>
  <c r="AO216" i="2"/>
  <c r="AO217" i="2"/>
  <c r="AO218" i="2"/>
  <c r="AO219" i="2"/>
  <c r="AO220" i="2"/>
  <c r="AO222" i="2"/>
  <c r="AO223" i="2"/>
  <c r="AO224" i="2"/>
  <c r="AO225" i="2"/>
  <c r="AO226" i="2"/>
  <c r="AO227" i="2"/>
  <c r="AO228" i="2"/>
  <c r="AO229" i="2"/>
  <c r="AO230" i="2"/>
  <c r="AO231" i="2"/>
  <c r="AO232" i="2"/>
  <c r="AO233" i="2"/>
  <c r="AO234" i="2"/>
  <c r="AO235" i="2"/>
  <c r="AO236" i="2"/>
  <c r="AO237" i="2"/>
  <c r="AO238" i="2"/>
  <c r="AO239" i="2"/>
  <c r="AO240" i="2"/>
  <c r="AO242" i="2"/>
  <c r="AO243" i="2"/>
  <c r="AO244" i="2"/>
  <c r="AO245" i="2"/>
  <c r="AO246" i="2"/>
  <c r="AO247" i="2"/>
  <c r="AO248" i="2"/>
  <c r="AO249" i="2"/>
  <c r="AO250" i="2"/>
  <c r="AO251" i="2"/>
  <c r="AO252" i="2"/>
  <c r="AO253" i="2"/>
  <c r="AO254" i="2"/>
  <c r="AO255" i="2"/>
  <c r="AO256" i="2"/>
  <c r="AO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6" i="2"/>
  <c r="AI87" i="2"/>
  <c r="AI88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3" i="2"/>
  <c r="AI104" i="2"/>
  <c r="AI105" i="2"/>
  <c r="AI106" i="2"/>
  <c r="AI107" i="2"/>
  <c r="AI108" i="2"/>
  <c r="AI109" i="2"/>
  <c r="AI110" i="2"/>
  <c r="AI111" i="2"/>
  <c r="AI112" i="2"/>
  <c r="AI113" i="2"/>
  <c r="AI114" i="2"/>
  <c r="AI115" i="2"/>
  <c r="AI116" i="2"/>
  <c r="AI117" i="2"/>
  <c r="AI119" i="2"/>
  <c r="AI120" i="2"/>
  <c r="AI121" i="2"/>
  <c r="AI122" i="2"/>
  <c r="AI123" i="2"/>
  <c r="AI124" i="2"/>
  <c r="AI125" i="2"/>
  <c r="AI126" i="2"/>
  <c r="AI127" i="2"/>
  <c r="AI128" i="2"/>
  <c r="AI129" i="2"/>
  <c r="AI130" i="2"/>
  <c r="AI131" i="2"/>
  <c r="AI132" i="2"/>
  <c r="AI133" i="2"/>
  <c r="AI134" i="2"/>
  <c r="AI136" i="2"/>
  <c r="AI137" i="2"/>
  <c r="AI138" i="2"/>
  <c r="AI139" i="2"/>
  <c r="AI140" i="2"/>
  <c r="AI141" i="2"/>
  <c r="AI142" i="2"/>
  <c r="AI143" i="2"/>
  <c r="AI144" i="2"/>
  <c r="AI145" i="2"/>
  <c r="AI146" i="2"/>
  <c r="AI147" i="2"/>
  <c r="AI148" i="2"/>
  <c r="AI149" i="2"/>
  <c r="AI150" i="2"/>
  <c r="AI151" i="2"/>
  <c r="AI152" i="2"/>
  <c r="AI153" i="2"/>
  <c r="AI154" i="2"/>
  <c r="AI155" i="2"/>
  <c r="AI156" i="2"/>
  <c r="AI157" i="2"/>
  <c r="AI158" i="2"/>
  <c r="AI159" i="2"/>
  <c r="AI160" i="2"/>
  <c r="AI161" i="2"/>
  <c r="AI162" i="2"/>
  <c r="AI163" i="2"/>
  <c r="AI164" i="2"/>
  <c r="AI165" i="2"/>
  <c r="AI166" i="2"/>
  <c r="AI167" i="2"/>
  <c r="AI168" i="2"/>
  <c r="AI169" i="2"/>
  <c r="AI170" i="2"/>
  <c r="AI171" i="2"/>
  <c r="AI172" i="2"/>
  <c r="AI173" i="2"/>
  <c r="AI174" i="2"/>
  <c r="AI175" i="2"/>
  <c r="AI176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8" i="2"/>
  <c r="AI199" i="2"/>
  <c r="AI200" i="2"/>
  <c r="AI201" i="2"/>
  <c r="AI202" i="2"/>
  <c r="AI203" i="2"/>
  <c r="AI204" i="2"/>
  <c r="AI205" i="2"/>
  <c r="AI206" i="2"/>
  <c r="AI207" i="2"/>
  <c r="AI208" i="2"/>
  <c r="AI209" i="2"/>
  <c r="AI211" i="2"/>
  <c r="AI212" i="2"/>
  <c r="AI213" i="2"/>
  <c r="AI214" i="2"/>
  <c r="AI215" i="2"/>
  <c r="AI216" i="2"/>
  <c r="AI217" i="2"/>
  <c r="AI218" i="2"/>
  <c r="AI219" i="2"/>
  <c r="AI220" i="2"/>
  <c r="AI222" i="2"/>
  <c r="AI223" i="2"/>
  <c r="AI224" i="2"/>
  <c r="AI225" i="2"/>
  <c r="AI226" i="2"/>
  <c r="AI227" i="2"/>
  <c r="AI228" i="2"/>
  <c r="AI229" i="2"/>
  <c r="AI230" i="2"/>
  <c r="AI231" i="2"/>
  <c r="AI232" i="2"/>
  <c r="AI233" i="2"/>
  <c r="AI234" i="2"/>
  <c r="AI235" i="2"/>
  <c r="AI236" i="2"/>
  <c r="AI237" i="2"/>
  <c r="AI238" i="2"/>
  <c r="AI239" i="2"/>
  <c r="AI240" i="2"/>
  <c r="AI242" i="2"/>
  <c r="AI243" i="2"/>
  <c r="AI244" i="2"/>
  <c r="AI245" i="2"/>
  <c r="AI246" i="2"/>
  <c r="AI247" i="2"/>
  <c r="AI248" i="2"/>
  <c r="AI249" i="2"/>
  <c r="AI250" i="2"/>
  <c r="AI251" i="2"/>
  <c r="AI252" i="2"/>
  <c r="AI253" i="2"/>
  <c r="AI254" i="2"/>
  <c r="AI255" i="2"/>
  <c r="AI256" i="2"/>
  <c r="AI31" i="2"/>
  <c r="AC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50" i="2"/>
  <c r="AC51" i="2"/>
  <c r="AC52" i="2"/>
  <c r="AC53" i="2"/>
  <c r="AC54" i="2"/>
  <c r="AC55" i="2"/>
  <c r="AC56" i="2"/>
  <c r="AC57" i="2"/>
  <c r="AC58" i="2"/>
  <c r="AC59" i="2"/>
  <c r="AC60" i="2"/>
  <c r="AC61" i="2"/>
  <c r="AC62" i="2"/>
  <c r="AC63" i="2"/>
  <c r="AC64" i="2"/>
  <c r="AC66" i="2"/>
  <c r="AC67" i="2"/>
  <c r="AC68" i="2"/>
  <c r="AC69" i="2"/>
  <c r="AC70" i="2"/>
  <c r="AC71" i="2"/>
  <c r="AC72" i="2"/>
  <c r="AC73" i="2"/>
  <c r="AC74" i="2"/>
  <c r="AC75" i="2"/>
  <c r="AC76" i="2"/>
  <c r="AC77" i="2"/>
  <c r="AC78" i="2"/>
  <c r="AC79" i="2"/>
  <c r="AC80" i="2"/>
  <c r="AC81" i="2"/>
  <c r="AC82" i="2"/>
  <c r="AC83" i="2"/>
  <c r="AC84" i="2"/>
  <c r="AC86" i="2"/>
  <c r="AC87" i="2"/>
  <c r="AC88" i="2"/>
  <c r="AC90" i="2"/>
  <c r="AC91" i="2"/>
  <c r="AC92" i="2"/>
  <c r="AC93" i="2"/>
  <c r="AC94" i="2"/>
  <c r="AC95" i="2"/>
  <c r="AC96" i="2"/>
  <c r="AC97" i="2"/>
  <c r="AC98" i="2"/>
  <c r="AC99" i="2"/>
  <c r="AC100" i="2"/>
  <c r="AC101" i="2"/>
  <c r="AC103" i="2"/>
  <c r="AC104" i="2"/>
  <c r="AC105" i="2"/>
  <c r="AC106" i="2"/>
  <c r="AC107" i="2"/>
  <c r="AC108" i="2"/>
  <c r="AC109" i="2"/>
  <c r="AC110" i="2"/>
  <c r="AC111" i="2"/>
  <c r="AC112" i="2"/>
  <c r="AC113" i="2"/>
  <c r="AC114" i="2"/>
  <c r="AC115" i="2"/>
  <c r="AC116" i="2"/>
  <c r="AC117" i="2"/>
  <c r="AC119" i="2"/>
  <c r="AC120" i="2"/>
  <c r="AC121" i="2"/>
  <c r="AC122" i="2"/>
  <c r="AC123" i="2"/>
  <c r="AC124" i="2"/>
  <c r="AC125" i="2"/>
  <c r="AC126" i="2"/>
  <c r="AC127" i="2"/>
  <c r="AC128" i="2"/>
  <c r="AC129" i="2"/>
  <c r="AC130" i="2"/>
  <c r="AC131" i="2"/>
  <c r="AC132" i="2"/>
  <c r="AC133" i="2"/>
  <c r="AC134" i="2"/>
  <c r="AC136" i="2"/>
  <c r="AC137" i="2"/>
  <c r="AC138" i="2"/>
  <c r="AC139" i="2"/>
  <c r="AC140" i="2"/>
  <c r="AC141" i="2"/>
  <c r="AC142" i="2"/>
  <c r="AC143" i="2"/>
  <c r="AC144" i="2"/>
  <c r="AC145" i="2"/>
  <c r="AC146" i="2"/>
  <c r="AC147" i="2"/>
  <c r="AC148" i="2"/>
  <c r="AC149" i="2"/>
  <c r="AC150" i="2"/>
  <c r="AC151" i="2"/>
  <c r="AC152" i="2"/>
  <c r="AC153" i="2"/>
  <c r="AC154" i="2"/>
  <c r="AC155" i="2"/>
  <c r="AC156" i="2"/>
  <c r="AC157" i="2"/>
  <c r="AC158" i="2"/>
  <c r="AC159" i="2"/>
  <c r="AC160" i="2"/>
  <c r="AC161" i="2"/>
  <c r="AC162" i="2"/>
  <c r="AC163" i="2"/>
  <c r="AC164" i="2"/>
  <c r="AC165" i="2"/>
  <c r="AC166" i="2"/>
  <c r="AC167" i="2"/>
  <c r="AC168" i="2"/>
  <c r="AC169" i="2"/>
  <c r="AC170" i="2"/>
  <c r="AC171" i="2"/>
  <c r="AC172" i="2"/>
  <c r="AC173" i="2"/>
  <c r="AC174" i="2"/>
  <c r="AC175" i="2"/>
  <c r="AC176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1" i="2"/>
  <c r="AC212" i="2"/>
  <c r="AC213" i="2"/>
  <c r="AC214" i="2"/>
  <c r="AC215" i="2"/>
  <c r="AC216" i="2"/>
  <c r="AC217" i="2"/>
  <c r="AC218" i="2"/>
  <c r="AC219" i="2"/>
  <c r="AC220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31" i="2"/>
  <c r="BR30" i="2"/>
  <c r="G30" i="2"/>
  <c r="H30" i="2"/>
  <c r="I30" i="2"/>
  <c r="J30" i="2"/>
  <c r="L30" i="2"/>
  <c r="M30" i="2"/>
  <c r="N30" i="2"/>
  <c r="O30" i="2"/>
  <c r="P30" i="2"/>
  <c r="R30" i="2"/>
  <c r="S30" i="2"/>
  <c r="T30" i="2"/>
  <c r="U30" i="2"/>
  <c r="V30" i="2"/>
  <c r="X30" i="2"/>
  <c r="Y30" i="2"/>
  <c r="Z30" i="2"/>
  <c r="AA30" i="2"/>
  <c r="AB30" i="2"/>
  <c r="AD30" i="2"/>
  <c r="AE30" i="2"/>
  <c r="AF30" i="2"/>
  <c r="AG30" i="2"/>
  <c r="AH30" i="2"/>
  <c r="AJ30" i="2"/>
  <c r="AK30" i="2"/>
  <c r="AL30" i="2"/>
  <c r="AM30" i="2"/>
  <c r="AN30" i="2"/>
  <c r="AP30" i="2"/>
  <c r="AQ30" i="2"/>
  <c r="AR30" i="2"/>
  <c r="AS30" i="2"/>
  <c r="AT30" i="2"/>
  <c r="AV30" i="2"/>
  <c r="AW30" i="2"/>
  <c r="AX30" i="2"/>
  <c r="AY30" i="2"/>
  <c r="AZ30" i="2"/>
  <c r="BB30" i="2"/>
  <c r="BC30" i="2"/>
  <c r="BD30" i="2"/>
  <c r="BE30" i="2"/>
  <c r="BF30" i="2"/>
  <c r="BH30" i="2"/>
  <c r="BI30" i="2"/>
  <c r="BJ30" i="2"/>
  <c r="BK30" i="2"/>
  <c r="BL30" i="2"/>
  <c r="BN30" i="2"/>
  <c r="BO30" i="2"/>
  <c r="BP30" i="2"/>
  <c r="BQ30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6" i="2"/>
  <c r="W87" i="2"/>
  <c r="W88" i="2"/>
  <c r="W90" i="2"/>
  <c r="W91" i="2"/>
  <c r="W92" i="2"/>
  <c r="W93" i="2"/>
  <c r="W94" i="2"/>
  <c r="W95" i="2"/>
  <c r="W96" i="2"/>
  <c r="W97" i="2"/>
  <c r="W98" i="2"/>
  <c r="W99" i="2"/>
  <c r="W100" i="2"/>
  <c r="W101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1" i="2"/>
  <c r="W212" i="2"/>
  <c r="W213" i="2"/>
  <c r="W214" i="2"/>
  <c r="W215" i="2"/>
  <c r="W216" i="2"/>
  <c r="W217" i="2"/>
  <c r="W218" i="2"/>
  <c r="W219" i="2"/>
  <c r="W220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6" i="2"/>
  <c r="Q87" i="2"/>
  <c r="Q88" i="2"/>
  <c r="Q90" i="2"/>
  <c r="Q91" i="2"/>
  <c r="Q92" i="2"/>
  <c r="Q93" i="2"/>
  <c r="Q94" i="2"/>
  <c r="Q95" i="2"/>
  <c r="Q96" i="2"/>
  <c r="Q97" i="2"/>
  <c r="Q98" i="2"/>
  <c r="Q99" i="2"/>
  <c r="Q100" i="2"/>
  <c r="Q101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1" i="2"/>
  <c r="Q212" i="2"/>
  <c r="Q213" i="2"/>
  <c r="Q214" i="2"/>
  <c r="Q215" i="2"/>
  <c r="Q216" i="2"/>
  <c r="Q217" i="2"/>
  <c r="Q218" i="2"/>
  <c r="Q219" i="2"/>
  <c r="Q220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31" i="2"/>
  <c r="K256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4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22" i="2"/>
  <c r="K212" i="2"/>
  <c r="K213" i="2"/>
  <c r="K214" i="2"/>
  <c r="K215" i="2"/>
  <c r="K216" i="2"/>
  <c r="K217" i="2"/>
  <c r="K218" i="2"/>
  <c r="K219" i="2"/>
  <c r="K220" i="2"/>
  <c r="K211" i="2"/>
  <c r="K199" i="2"/>
  <c r="K200" i="2"/>
  <c r="K201" i="2"/>
  <c r="K202" i="2"/>
  <c r="K203" i="2"/>
  <c r="K204" i="2"/>
  <c r="K205" i="2"/>
  <c r="K206" i="2"/>
  <c r="K207" i="2"/>
  <c r="K208" i="2"/>
  <c r="K209" i="2"/>
  <c r="K19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78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36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19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03" i="2"/>
  <c r="K91" i="2"/>
  <c r="K92" i="2"/>
  <c r="K93" i="2"/>
  <c r="K94" i="2"/>
  <c r="K95" i="2"/>
  <c r="K96" i="2"/>
  <c r="K97" i="2"/>
  <c r="K98" i="2"/>
  <c r="K99" i="2"/>
  <c r="K100" i="2"/>
  <c r="K101" i="2"/>
  <c r="K90" i="2"/>
  <c r="K87" i="2"/>
  <c r="K88" i="2"/>
  <c r="K8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66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31" i="2"/>
  <c r="BS7" i="2"/>
  <c r="BS8" i="2"/>
  <c r="BS9" i="2"/>
  <c r="BS10" i="2"/>
  <c r="BS11" i="2"/>
  <c r="BS12" i="2"/>
  <c r="BS13" i="2"/>
  <c r="BS14" i="2"/>
  <c r="BS15" i="2"/>
  <c r="BS16" i="2"/>
  <c r="BS17" i="2"/>
  <c r="BS18" i="2"/>
  <c r="BS19" i="2"/>
  <c r="BS20" i="2"/>
  <c r="BS21" i="2"/>
  <c r="BS6" i="2"/>
  <c r="BM7" i="2"/>
  <c r="BM8" i="2"/>
  <c r="BM9" i="2"/>
  <c r="BM10" i="2"/>
  <c r="BM11" i="2"/>
  <c r="BM12" i="2"/>
  <c r="BM13" i="2"/>
  <c r="BM14" i="2"/>
  <c r="BM15" i="2"/>
  <c r="BM16" i="2"/>
  <c r="BM17" i="2"/>
  <c r="BM18" i="2"/>
  <c r="BM19" i="2"/>
  <c r="BM20" i="2"/>
  <c r="BM21" i="2"/>
  <c r="BM6" i="2"/>
  <c r="BG7" i="2"/>
  <c r="BG8" i="2"/>
  <c r="BG9" i="2"/>
  <c r="BG10" i="2"/>
  <c r="BG11" i="2"/>
  <c r="BG12" i="2"/>
  <c r="BG13" i="2"/>
  <c r="BG14" i="2"/>
  <c r="BG15" i="2"/>
  <c r="BG16" i="2"/>
  <c r="BG17" i="2"/>
  <c r="BG18" i="2"/>
  <c r="BG19" i="2"/>
  <c r="BG20" i="2"/>
  <c r="BG21" i="2"/>
  <c r="BG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6" i="2"/>
  <c r="G533" i="2"/>
  <c r="H533" i="2"/>
  <c r="I533" i="2"/>
  <c r="L533" i="2"/>
  <c r="M533" i="2"/>
  <c r="N533" i="2"/>
  <c r="O533" i="2"/>
  <c r="P533" i="2"/>
  <c r="R533" i="2"/>
  <c r="S533" i="2"/>
  <c r="T533" i="2"/>
  <c r="U533" i="2"/>
  <c r="V533" i="2"/>
  <c r="X533" i="2"/>
  <c r="Y533" i="2"/>
  <c r="Z533" i="2"/>
  <c r="AA533" i="2"/>
  <c r="AB533" i="2"/>
  <c r="AD533" i="2"/>
  <c r="AE533" i="2"/>
  <c r="AF533" i="2"/>
  <c r="AG533" i="2"/>
  <c r="AH533" i="2"/>
  <c r="AJ533" i="2"/>
  <c r="AK533" i="2"/>
  <c r="AL533" i="2"/>
  <c r="AM533" i="2"/>
  <c r="AN533" i="2"/>
  <c r="AP533" i="2"/>
  <c r="AQ533" i="2"/>
  <c r="AR533" i="2"/>
  <c r="AS533" i="2"/>
  <c r="AT533" i="2"/>
  <c r="AV533" i="2"/>
  <c r="AW533" i="2"/>
  <c r="AX533" i="2"/>
  <c r="AY533" i="2"/>
  <c r="AZ533" i="2"/>
  <c r="BB533" i="2"/>
  <c r="BC533" i="2"/>
  <c r="BD533" i="2"/>
  <c r="BE533" i="2"/>
  <c r="BF533" i="2"/>
  <c r="BH533" i="2"/>
  <c r="BI533" i="2"/>
  <c r="BJ533" i="2"/>
  <c r="BK533" i="2"/>
  <c r="BL533" i="2"/>
  <c r="BN533" i="2"/>
  <c r="BO533" i="2"/>
  <c r="BP533" i="2"/>
  <c r="BQ533" i="2"/>
  <c r="BR533" i="2"/>
  <c r="G308" i="2"/>
  <c r="H308" i="2"/>
  <c r="I308" i="2"/>
  <c r="J308" i="2"/>
  <c r="L308" i="2"/>
  <c r="M308" i="2"/>
  <c r="N308" i="2"/>
  <c r="O308" i="2"/>
  <c r="P308" i="2"/>
  <c r="R308" i="2"/>
  <c r="S308" i="2"/>
  <c r="T308" i="2"/>
  <c r="U308" i="2"/>
  <c r="V308" i="2"/>
  <c r="X308" i="2"/>
  <c r="Y308" i="2"/>
  <c r="Z308" i="2"/>
  <c r="AA308" i="2"/>
  <c r="AB308" i="2"/>
  <c r="AD308" i="2"/>
  <c r="AE308" i="2"/>
  <c r="AF308" i="2"/>
  <c r="AG308" i="2"/>
  <c r="AH308" i="2"/>
  <c r="AJ308" i="2"/>
  <c r="AK308" i="2"/>
  <c r="AL308" i="2"/>
  <c r="AM308" i="2"/>
  <c r="AN308" i="2"/>
  <c r="AP308" i="2"/>
  <c r="AQ308" i="2"/>
  <c r="AR308" i="2"/>
  <c r="AS308" i="2"/>
  <c r="AT308" i="2"/>
  <c r="AV308" i="2"/>
  <c r="AW308" i="2"/>
  <c r="AX308" i="2"/>
  <c r="AY308" i="2"/>
  <c r="AZ308" i="2"/>
  <c r="BB308" i="2"/>
  <c r="BC308" i="2"/>
  <c r="BD308" i="2"/>
  <c r="BE308" i="2"/>
  <c r="BF308" i="2"/>
  <c r="BH308" i="2"/>
  <c r="BI308" i="2"/>
  <c r="BJ308" i="2"/>
  <c r="BK308" i="2"/>
  <c r="BL308" i="2"/>
  <c r="BN308" i="2"/>
  <c r="BO308" i="2"/>
  <c r="BP308" i="2"/>
  <c r="BQ308" i="2"/>
  <c r="BR308" i="2"/>
  <c r="G326" i="2"/>
  <c r="H326" i="2"/>
  <c r="I326" i="2"/>
  <c r="J326" i="2"/>
  <c r="L326" i="2"/>
  <c r="M326" i="2"/>
  <c r="N326" i="2"/>
  <c r="O326" i="2"/>
  <c r="P326" i="2"/>
  <c r="R326" i="2"/>
  <c r="S326" i="2"/>
  <c r="T326" i="2"/>
  <c r="U326" i="2"/>
  <c r="V326" i="2"/>
  <c r="X326" i="2"/>
  <c r="Y326" i="2"/>
  <c r="Z326" i="2"/>
  <c r="AA326" i="2"/>
  <c r="AB326" i="2"/>
  <c r="AD326" i="2"/>
  <c r="AE326" i="2"/>
  <c r="AF326" i="2"/>
  <c r="AG326" i="2"/>
  <c r="AH326" i="2"/>
  <c r="AJ326" i="2"/>
  <c r="AK326" i="2"/>
  <c r="AL326" i="2"/>
  <c r="AM326" i="2"/>
  <c r="AN326" i="2"/>
  <c r="AP326" i="2"/>
  <c r="AQ326" i="2"/>
  <c r="AR326" i="2"/>
  <c r="AS326" i="2"/>
  <c r="AT326" i="2"/>
  <c r="AV326" i="2"/>
  <c r="AW326" i="2"/>
  <c r="AX326" i="2"/>
  <c r="AY326" i="2"/>
  <c r="AZ326" i="2"/>
  <c r="BB326" i="2"/>
  <c r="BC326" i="2"/>
  <c r="BD326" i="2"/>
  <c r="BE326" i="2"/>
  <c r="BF326" i="2"/>
  <c r="BH326" i="2"/>
  <c r="BI326" i="2"/>
  <c r="BJ326" i="2"/>
  <c r="BK326" i="2"/>
  <c r="BL326" i="2"/>
  <c r="BN326" i="2"/>
  <c r="BO326" i="2"/>
  <c r="BP326" i="2"/>
  <c r="BQ326" i="2"/>
  <c r="BR326" i="2"/>
  <c r="G330" i="2"/>
  <c r="H330" i="2"/>
  <c r="I330" i="2"/>
  <c r="J330" i="2"/>
  <c r="L330" i="2"/>
  <c r="M330" i="2"/>
  <c r="N330" i="2"/>
  <c r="O330" i="2"/>
  <c r="P330" i="2"/>
  <c r="R330" i="2"/>
  <c r="S330" i="2"/>
  <c r="T330" i="2"/>
  <c r="U330" i="2"/>
  <c r="V330" i="2"/>
  <c r="X330" i="2"/>
  <c r="Y330" i="2"/>
  <c r="Z330" i="2"/>
  <c r="AA330" i="2"/>
  <c r="AB330" i="2"/>
  <c r="AD330" i="2"/>
  <c r="AE330" i="2"/>
  <c r="AF330" i="2"/>
  <c r="AG330" i="2"/>
  <c r="AH330" i="2"/>
  <c r="AJ330" i="2"/>
  <c r="AK330" i="2"/>
  <c r="AL330" i="2"/>
  <c r="AM330" i="2"/>
  <c r="AN330" i="2"/>
  <c r="AP330" i="2"/>
  <c r="AQ330" i="2"/>
  <c r="AR330" i="2"/>
  <c r="AS330" i="2"/>
  <c r="AT330" i="2"/>
  <c r="AV330" i="2"/>
  <c r="AW330" i="2"/>
  <c r="AX330" i="2"/>
  <c r="AY330" i="2"/>
  <c r="AZ330" i="2"/>
  <c r="BB330" i="2"/>
  <c r="BC330" i="2"/>
  <c r="BD330" i="2"/>
  <c r="BE330" i="2"/>
  <c r="BF330" i="2"/>
  <c r="BH330" i="2"/>
  <c r="BI330" i="2"/>
  <c r="BJ330" i="2"/>
  <c r="BK330" i="2"/>
  <c r="BL330" i="2"/>
  <c r="BN330" i="2"/>
  <c r="BO330" i="2"/>
  <c r="BP330" i="2"/>
  <c r="BQ330" i="2"/>
  <c r="BR330" i="2"/>
  <c r="G340" i="2"/>
  <c r="H340" i="2"/>
  <c r="I340" i="2"/>
  <c r="J340" i="2"/>
  <c r="L340" i="2"/>
  <c r="M340" i="2"/>
  <c r="N340" i="2"/>
  <c r="O340" i="2"/>
  <c r="P340" i="2"/>
  <c r="R340" i="2"/>
  <c r="S340" i="2"/>
  <c r="T340" i="2"/>
  <c r="U340" i="2"/>
  <c r="V340" i="2"/>
  <c r="X340" i="2"/>
  <c r="Y340" i="2"/>
  <c r="Z340" i="2"/>
  <c r="AA340" i="2"/>
  <c r="AB340" i="2"/>
  <c r="AD340" i="2"/>
  <c r="AE340" i="2"/>
  <c r="AF340" i="2"/>
  <c r="AG340" i="2"/>
  <c r="AH340" i="2"/>
  <c r="AJ340" i="2"/>
  <c r="AK340" i="2"/>
  <c r="AL340" i="2"/>
  <c r="AM340" i="2"/>
  <c r="AN340" i="2"/>
  <c r="AP340" i="2"/>
  <c r="AQ340" i="2"/>
  <c r="AR340" i="2"/>
  <c r="AS340" i="2"/>
  <c r="AT340" i="2"/>
  <c r="AV340" i="2"/>
  <c r="AW340" i="2"/>
  <c r="AX340" i="2"/>
  <c r="AY340" i="2"/>
  <c r="AZ340" i="2"/>
  <c r="BB340" i="2"/>
  <c r="BC340" i="2"/>
  <c r="BD340" i="2"/>
  <c r="BE340" i="2"/>
  <c r="BF340" i="2"/>
  <c r="BH340" i="2"/>
  <c r="BI340" i="2"/>
  <c r="BJ340" i="2"/>
  <c r="BK340" i="2"/>
  <c r="BL340" i="2"/>
  <c r="BN340" i="2"/>
  <c r="BO340" i="2"/>
  <c r="BP340" i="2"/>
  <c r="BQ340" i="2"/>
  <c r="BR340" i="2"/>
  <c r="G356" i="2"/>
  <c r="H356" i="2"/>
  <c r="I356" i="2"/>
  <c r="J356" i="2"/>
  <c r="L356" i="2"/>
  <c r="M356" i="2"/>
  <c r="N356" i="2"/>
  <c r="O356" i="2"/>
  <c r="P356" i="2"/>
  <c r="R356" i="2"/>
  <c r="S356" i="2"/>
  <c r="T356" i="2"/>
  <c r="U356" i="2"/>
  <c r="V356" i="2"/>
  <c r="X356" i="2"/>
  <c r="Y356" i="2"/>
  <c r="Z356" i="2"/>
  <c r="AA356" i="2"/>
  <c r="AB356" i="2"/>
  <c r="AD356" i="2"/>
  <c r="AE356" i="2"/>
  <c r="AF356" i="2"/>
  <c r="AG356" i="2"/>
  <c r="AH356" i="2"/>
  <c r="AJ356" i="2"/>
  <c r="AK356" i="2"/>
  <c r="AL356" i="2"/>
  <c r="AM356" i="2"/>
  <c r="AN356" i="2"/>
  <c r="AP356" i="2"/>
  <c r="AQ356" i="2"/>
  <c r="AR356" i="2"/>
  <c r="AS356" i="2"/>
  <c r="AT356" i="2"/>
  <c r="AV356" i="2"/>
  <c r="AW356" i="2"/>
  <c r="AX356" i="2"/>
  <c r="AY356" i="2"/>
  <c r="AZ356" i="2"/>
  <c r="BB356" i="2"/>
  <c r="BC356" i="2"/>
  <c r="BD356" i="2"/>
  <c r="BE356" i="2"/>
  <c r="BF356" i="2"/>
  <c r="BH356" i="2"/>
  <c r="BI356" i="2"/>
  <c r="BJ356" i="2"/>
  <c r="BK356" i="2"/>
  <c r="BL356" i="2"/>
  <c r="BN356" i="2"/>
  <c r="BO356" i="2"/>
  <c r="BP356" i="2"/>
  <c r="BQ356" i="2"/>
  <c r="BR356" i="2"/>
  <c r="G371" i="2"/>
  <c r="H371" i="2"/>
  <c r="I371" i="2"/>
  <c r="J371" i="2"/>
  <c r="L371" i="2"/>
  <c r="M371" i="2"/>
  <c r="N371" i="2"/>
  <c r="O371" i="2"/>
  <c r="P371" i="2"/>
  <c r="R371" i="2"/>
  <c r="S371" i="2"/>
  <c r="T371" i="2"/>
  <c r="U371" i="2"/>
  <c r="V371" i="2"/>
  <c r="X371" i="2"/>
  <c r="Y371" i="2"/>
  <c r="Z371" i="2"/>
  <c r="AA371" i="2"/>
  <c r="AB371" i="2"/>
  <c r="AD371" i="2"/>
  <c r="AE371" i="2"/>
  <c r="AF371" i="2"/>
  <c r="AG371" i="2"/>
  <c r="AH371" i="2"/>
  <c r="AJ371" i="2"/>
  <c r="AK371" i="2"/>
  <c r="AL371" i="2"/>
  <c r="AM371" i="2"/>
  <c r="AN371" i="2"/>
  <c r="AP371" i="2"/>
  <c r="AQ371" i="2"/>
  <c r="AR371" i="2"/>
  <c r="AS371" i="2"/>
  <c r="AV371" i="2"/>
  <c r="AW371" i="2"/>
  <c r="AX371" i="2"/>
  <c r="AY371" i="2"/>
  <c r="AZ371" i="2"/>
  <c r="BB371" i="2"/>
  <c r="BC371" i="2"/>
  <c r="BD371" i="2"/>
  <c r="BE371" i="2"/>
  <c r="BF371" i="2"/>
  <c r="BH371" i="2"/>
  <c r="BI371" i="2"/>
  <c r="BJ371" i="2"/>
  <c r="BK371" i="2"/>
  <c r="BL371" i="2"/>
  <c r="BN371" i="2"/>
  <c r="BO371" i="2"/>
  <c r="BP371" i="2"/>
  <c r="BQ371" i="2"/>
  <c r="BR371" i="2"/>
  <c r="G411" i="2"/>
  <c r="H411" i="2"/>
  <c r="I411" i="2"/>
  <c r="J411" i="2"/>
  <c r="L411" i="2"/>
  <c r="M411" i="2"/>
  <c r="N411" i="2"/>
  <c r="O411" i="2"/>
  <c r="P411" i="2"/>
  <c r="R411" i="2"/>
  <c r="S411" i="2"/>
  <c r="T411" i="2"/>
  <c r="U411" i="2"/>
  <c r="V411" i="2"/>
  <c r="X411" i="2"/>
  <c r="Y411" i="2"/>
  <c r="Z411" i="2"/>
  <c r="AA411" i="2"/>
  <c r="AB411" i="2"/>
  <c r="AD411" i="2"/>
  <c r="AE411" i="2"/>
  <c r="AF411" i="2"/>
  <c r="AG411" i="2"/>
  <c r="AH411" i="2"/>
  <c r="AJ411" i="2"/>
  <c r="AK411" i="2"/>
  <c r="AL411" i="2"/>
  <c r="AM411" i="2"/>
  <c r="AN411" i="2"/>
  <c r="AP411" i="2"/>
  <c r="AQ411" i="2"/>
  <c r="AR411" i="2"/>
  <c r="AS411" i="2"/>
  <c r="AT411" i="2"/>
  <c r="AV411" i="2"/>
  <c r="AW411" i="2"/>
  <c r="AX411" i="2"/>
  <c r="AY411" i="2"/>
  <c r="AZ411" i="2"/>
  <c r="BB411" i="2"/>
  <c r="BC411" i="2"/>
  <c r="BD411" i="2"/>
  <c r="BE411" i="2"/>
  <c r="BF411" i="2"/>
  <c r="BH411" i="2"/>
  <c r="BI411" i="2"/>
  <c r="BJ411" i="2"/>
  <c r="BK411" i="2"/>
  <c r="BL411" i="2"/>
  <c r="BN411" i="2"/>
  <c r="BO411" i="2"/>
  <c r="BP411" i="2"/>
  <c r="BQ411" i="2"/>
  <c r="BR411" i="2"/>
  <c r="G427" i="2"/>
  <c r="H427" i="2"/>
  <c r="I427" i="2"/>
  <c r="J427" i="2"/>
  <c r="L427" i="2"/>
  <c r="M427" i="2"/>
  <c r="N427" i="2"/>
  <c r="O427" i="2"/>
  <c r="P427" i="2"/>
  <c r="R427" i="2"/>
  <c r="S427" i="2"/>
  <c r="T427" i="2"/>
  <c r="U427" i="2"/>
  <c r="V427" i="2"/>
  <c r="X427" i="2"/>
  <c r="Y427" i="2"/>
  <c r="Z427" i="2"/>
  <c r="AA427" i="2"/>
  <c r="AB427" i="2"/>
  <c r="AD427" i="2"/>
  <c r="AE427" i="2"/>
  <c r="AF427" i="2"/>
  <c r="AG427" i="2"/>
  <c r="AH427" i="2"/>
  <c r="AJ427" i="2"/>
  <c r="AK427" i="2"/>
  <c r="AL427" i="2"/>
  <c r="AM427" i="2"/>
  <c r="AN427" i="2"/>
  <c r="AP427" i="2"/>
  <c r="AQ427" i="2"/>
  <c r="AR427" i="2"/>
  <c r="AS427" i="2"/>
  <c r="AT427" i="2"/>
  <c r="AV427" i="2"/>
  <c r="AW427" i="2"/>
  <c r="AX427" i="2"/>
  <c r="AY427" i="2"/>
  <c r="AZ427" i="2"/>
  <c r="BB427" i="2"/>
  <c r="BC427" i="2"/>
  <c r="BD427" i="2"/>
  <c r="BE427" i="2"/>
  <c r="BF427" i="2"/>
  <c r="BH427" i="2"/>
  <c r="BI427" i="2"/>
  <c r="BJ427" i="2"/>
  <c r="BK427" i="2"/>
  <c r="BL427" i="2"/>
  <c r="BN427" i="2"/>
  <c r="BO427" i="2"/>
  <c r="BP427" i="2"/>
  <c r="BQ427" i="2"/>
  <c r="BR427" i="2"/>
  <c r="G439" i="2"/>
  <c r="H439" i="2"/>
  <c r="I439" i="2"/>
  <c r="J439" i="2"/>
  <c r="L439" i="2"/>
  <c r="M439" i="2"/>
  <c r="N439" i="2"/>
  <c r="O439" i="2"/>
  <c r="P439" i="2"/>
  <c r="R439" i="2"/>
  <c r="S439" i="2"/>
  <c r="T439" i="2"/>
  <c r="U439" i="2"/>
  <c r="V439" i="2"/>
  <c r="X439" i="2"/>
  <c r="Y439" i="2"/>
  <c r="Z439" i="2"/>
  <c r="AA439" i="2"/>
  <c r="AB439" i="2"/>
  <c r="AD439" i="2"/>
  <c r="AE439" i="2"/>
  <c r="AF439" i="2"/>
  <c r="AG439" i="2"/>
  <c r="AH439" i="2"/>
  <c r="AJ439" i="2"/>
  <c r="AK439" i="2"/>
  <c r="AL439" i="2"/>
  <c r="AM439" i="2"/>
  <c r="AN439" i="2"/>
  <c r="AP439" i="2"/>
  <c r="AQ439" i="2"/>
  <c r="AR439" i="2"/>
  <c r="AS439" i="2"/>
  <c r="AT439" i="2"/>
  <c r="AV439" i="2"/>
  <c r="AW439" i="2"/>
  <c r="AX439" i="2"/>
  <c r="AY439" i="2"/>
  <c r="AZ439" i="2"/>
  <c r="BB439" i="2"/>
  <c r="BC439" i="2"/>
  <c r="BD439" i="2"/>
  <c r="BE439" i="2"/>
  <c r="BF439" i="2"/>
  <c r="BH439" i="2"/>
  <c r="BI439" i="2"/>
  <c r="BJ439" i="2"/>
  <c r="BK439" i="2"/>
  <c r="BL439" i="2"/>
  <c r="BN439" i="2"/>
  <c r="BO439" i="2"/>
  <c r="BP439" i="2"/>
  <c r="BQ439" i="2"/>
  <c r="BR439" i="2"/>
  <c r="G449" i="2"/>
  <c r="H449" i="2"/>
  <c r="I449" i="2"/>
  <c r="J449" i="2"/>
  <c r="L449" i="2"/>
  <c r="M449" i="2"/>
  <c r="N449" i="2"/>
  <c r="O449" i="2"/>
  <c r="P449" i="2"/>
  <c r="R449" i="2"/>
  <c r="S449" i="2"/>
  <c r="T449" i="2"/>
  <c r="U449" i="2"/>
  <c r="V449" i="2"/>
  <c r="X449" i="2"/>
  <c r="Y449" i="2"/>
  <c r="Z449" i="2"/>
  <c r="AA449" i="2"/>
  <c r="AB449" i="2"/>
  <c r="AD449" i="2"/>
  <c r="AE449" i="2"/>
  <c r="AF449" i="2"/>
  <c r="AG449" i="2"/>
  <c r="AH449" i="2"/>
  <c r="AJ449" i="2"/>
  <c r="AK449" i="2"/>
  <c r="AL449" i="2"/>
  <c r="AM449" i="2"/>
  <c r="AN449" i="2"/>
  <c r="AP449" i="2"/>
  <c r="AQ449" i="2"/>
  <c r="AR449" i="2"/>
  <c r="AS449" i="2"/>
  <c r="AT449" i="2"/>
  <c r="AV449" i="2"/>
  <c r="AW449" i="2"/>
  <c r="AX449" i="2"/>
  <c r="AY449" i="2"/>
  <c r="AZ449" i="2"/>
  <c r="BB449" i="2"/>
  <c r="BC449" i="2"/>
  <c r="BD449" i="2"/>
  <c r="BE449" i="2"/>
  <c r="BF449" i="2"/>
  <c r="BH449" i="2"/>
  <c r="BI449" i="2"/>
  <c r="BJ449" i="2"/>
  <c r="BK449" i="2"/>
  <c r="BL449" i="2"/>
  <c r="BN449" i="2"/>
  <c r="BO449" i="2"/>
  <c r="BP449" i="2"/>
  <c r="BQ449" i="2"/>
  <c r="BR449" i="2"/>
  <c r="G461" i="2"/>
  <c r="H461" i="2"/>
  <c r="I461" i="2"/>
  <c r="J461" i="2"/>
  <c r="L461" i="2"/>
  <c r="M461" i="2"/>
  <c r="N461" i="2"/>
  <c r="O461" i="2"/>
  <c r="P461" i="2"/>
  <c r="R461" i="2"/>
  <c r="S461" i="2"/>
  <c r="T461" i="2"/>
  <c r="U461" i="2"/>
  <c r="V461" i="2"/>
  <c r="X461" i="2"/>
  <c r="Y461" i="2"/>
  <c r="Z461" i="2"/>
  <c r="AA461" i="2"/>
  <c r="AB461" i="2"/>
  <c r="AD461" i="2"/>
  <c r="AE461" i="2"/>
  <c r="AF461" i="2"/>
  <c r="AG461" i="2"/>
  <c r="AH461" i="2"/>
  <c r="AJ461" i="2"/>
  <c r="AK461" i="2"/>
  <c r="AL461" i="2"/>
  <c r="AM461" i="2"/>
  <c r="AN461" i="2"/>
  <c r="AP461" i="2"/>
  <c r="AQ461" i="2"/>
  <c r="AR461" i="2"/>
  <c r="AS461" i="2"/>
  <c r="AT461" i="2"/>
  <c r="AV461" i="2"/>
  <c r="AW461" i="2"/>
  <c r="AX461" i="2"/>
  <c r="AY461" i="2"/>
  <c r="AZ461" i="2"/>
  <c r="BB461" i="2"/>
  <c r="BC461" i="2"/>
  <c r="BD461" i="2"/>
  <c r="BE461" i="2"/>
  <c r="BF461" i="2"/>
  <c r="BH461" i="2"/>
  <c r="BI461" i="2"/>
  <c r="BJ461" i="2"/>
  <c r="BK461" i="2"/>
  <c r="BL461" i="2"/>
  <c r="BN461" i="2"/>
  <c r="BO461" i="2"/>
  <c r="BP461" i="2"/>
  <c r="BQ461" i="2"/>
  <c r="BR461" i="2"/>
  <c r="F461" i="2"/>
  <c r="F449" i="2"/>
  <c r="F439" i="2"/>
  <c r="F427" i="2"/>
  <c r="F411" i="2"/>
  <c r="F371" i="2"/>
  <c r="F356" i="2"/>
  <c r="F340" i="2"/>
  <c r="F330" i="2"/>
  <c r="F326" i="2"/>
  <c r="F308" i="2"/>
  <c r="F261" i="2"/>
  <c r="BR261" i="2"/>
  <c r="G261" i="2"/>
  <c r="H261" i="2"/>
  <c r="I261" i="2"/>
  <c r="J261" i="2"/>
  <c r="L261" i="2"/>
  <c r="M261" i="2"/>
  <c r="N261" i="2"/>
  <c r="O261" i="2"/>
  <c r="P261" i="2"/>
  <c r="R261" i="2"/>
  <c r="S261" i="2"/>
  <c r="T261" i="2"/>
  <c r="U261" i="2"/>
  <c r="V261" i="2"/>
  <c r="X261" i="2"/>
  <c r="Y261" i="2"/>
  <c r="Z261" i="2"/>
  <c r="AA261" i="2"/>
  <c r="AB261" i="2"/>
  <c r="AD261" i="2"/>
  <c r="AE261" i="2"/>
  <c r="AF261" i="2"/>
  <c r="AG261" i="2"/>
  <c r="AH261" i="2"/>
  <c r="AJ261" i="2"/>
  <c r="AK261" i="2"/>
  <c r="AL261" i="2"/>
  <c r="AM261" i="2"/>
  <c r="AN261" i="2"/>
  <c r="AP261" i="2"/>
  <c r="AQ261" i="2"/>
  <c r="AR261" i="2"/>
  <c r="AS261" i="2"/>
  <c r="AT261" i="2"/>
  <c r="AV261" i="2"/>
  <c r="AW261" i="2"/>
  <c r="AX261" i="2"/>
  <c r="AY261" i="2"/>
  <c r="AZ261" i="2"/>
  <c r="BB261" i="2"/>
  <c r="BC261" i="2"/>
  <c r="BD261" i="2"/>
  <c r="BE261" i="2"/>
  <c r="BF261" i="2"/>
  <c r="BH261" i="2"/>
  <c r="BI261" i="2"/>
  <c r="BJ261" i="2"/>
  <c r="BK261" i="2"/>
  <c r="BL261" i="2"/>
  <c r="BN261" i="2"/>
  <c r="BO261" i="2"/>
  <c r="BP261" i="2"/>
  <c r="BQ261" i="2"/>
  <c r="H85" i="2"/>
  <c r="H65" i="2"/>
  <c r="H241" i="2"/>
  <c r="H221" i="2"/>
  <c r="H210" i="2"/>
  <c r="H197" i="2"/>
  <c r="H177" i="2"/>
  <c r="G135" i="2"/>
  <c r="H135" i="2"/>
  <c r="I135" i="2"/>
  <c r="J135" i="2"/>
  <c r="L135" i="2"/>
  <c r="M135" i="2"/>
  <c r="N135" i="2"/>
  <c r="O135" i="2"/>
  <c r="P135" i="2"/>
  <c r="R135" i="2"/>
  <c r="S135" i="2"/>
  <c r="T135" i="2"/>
  <c r="U135" i="2"/>
  <c r="V135" i="2"/>
  <c r="X135" i="2"/>
  <c r="Y135" i="2"/>
  <c r="Z135" i="2"/>
  <c r="AA135" i="2"/>
  <c r="AB135" i="2"/>
  <c r="AD135" i="2"/>
  <c r="AE135" i="2"/>
  <c r="AF135" i="2"/>
  <c r="AG135" i="2"/>
  <c r="AH135" i="2"/>
  <c r="AJ135" i="2"/>
  <c r="AK135" i="2"/>
  <c r="AL135" i="2"/>
  <c r="AM135" i="2"/>
  <c r="AN135" i="2"/>
  <c r="AP135" i="2"/>
  <c r="AQ135" i="2"/>
  <c r="AR135" i="2"/>
  <c r="AS135" i="2"/>
  <c r="AT135" i="2"/>
  <c r="AV135" i="2"/>
  <c r="AW135" i="2"/>
  <c r="AX135" i="2"/>
  <c r="AY135" i="2"/>
  <c r="AZ135" i="2"/>
  <c r="BB135" i="2"/>
  <c r="BC135" i="2"/>
  <c r="BD135" i="2"/>
  <c r="BE135" i="2"/>
  <c r="BF135" i="2"/>
  <c r="BH135" i="2"/>
  <c r="BI135" i="2"/>
  <c r="BJ135" i="2"/>
  <c r="BK135" i="2"/>
  <c r="BL135" i="2"/>
  <c r="BN135" i="2"/>
  <c r="BO135" i="2"/>
  <c r="BP135" i="2"/>
  <c r="BQ135" i="2"/>
  <c r="BR135" i="2"/>
  <c r="F135" i="2"/>
  <c r="F118" i="2"/>
  <c r="F102" i="2"/>
  <c r="F89" i="2"/>
  <c r="F85" i="2"/>
  <c r="F65" i="2"/>
  <c r="F30" i="2"/>
  <c r="BR85" i="2"/>
  <c r="BR241" i="2"/>
  <c r="BQ241" i="2"/>
  <c r="BP241" i="2"/>
  <c r="BR221" i="2"/>
  <c r="BQ221" i="2"/>
  <c r="BP221" i="2"/>
  <c r="BR210" i="2"/>
  <c r="BQ210" i="2"/>
  <c r="BP210" i="2"/>
  <c r="BR197" i="2"/>
  <c r="BQ197" i="2"/>
  <c r="BP197" i="2"/>
  <c r="BR177" i="2"/>
  <c r="BQ177" i="2"/>
  <c r="BP177" i="2"/>
  <c r="BR118" i="2"/>
  <c r="BQ118" i="2"/>
  <c r="BP118" i="2"/>
  <c r="BR102" i="2"/>
  <c r="BQ102" i="2"/>
  <c r="BP102" i="2"/>
  <c r="BR89" i="2"/>
  <c r="BQ89" i="2"/>
  <c r="BP89" i="2"/>
  <c r="BQ85" i="2"/>
  <c r="BP85" i="2"/>
  <c r="BL241" i="2"/>
  <c r="BK241" i="2"/>
  <c r="BJ241" i="2"/>
  <c r="BL221" i="2"/>
  <c r="BK221" i="2"/>
  <c r="BJ221" i="2"/>
  <c r="BL210" i="2"/>
  <c r="BK210" i="2"/>
  <c r="BJ210" i="2"/>
  <c r="BL197" i="2"/>
  <c r="BK197" i="2"/>
  <c r="BJ197" i="2"/>
  <c r="BL177" i="2"/>
  <c r="BK177" i="2"/>
  <c r="BJ177" i="2"/>
  <c r="BL118" i="2"/>
  <c r="BK118" i="2"/>
  <c r="BJ118" i="2"/>
  <c r="BL102" i="2"/>
  <c r="BK102" i="2"/>
  <c r="BJ102" i="2"/>
  <c r="BL89" i="2"/>
  <c r="BK89" i="2"/>
  <c r="BJ89" i="2"/>
  <c r="BL85" i="2"/>
  <c r="BK85" i="2"/>
  <c r="BJ85" i="2"/>
  <c r="BF241" i="2"/>
  <c r="BE241" i="2"/>
  <c r="BD241" i="2"/>
  <c r="BF221" i="2"/>
  <c r="BE221" i="2"/>
  <c r="BD221" i="2"/>
  <c r="BF210" i="2"/>
  <c r="BE210" i="2"/>
  <c r="BD210" i="2"/>
  <c r="BF197" i="2"/>
  <c r="BE197" i="2"/>
  <c r="BD197" i="2"/>
  <c r="BF177" i="2"/>
  <c r="BE177" i="2"/>
  <c r="BD177" i="2"/>
  <c r="BF118" i="2"/>
  <c r="BE118" i="2"/>
  <c r="BD118" i="2"/>
  <c r="BF102" i="2"/>
  <c r="BE102" i="2"/>
  <c r="BD102" i="2"/>
  <c r="BF89" i="2"/>
  <c r="BE89" i="2"/>
  <c r="BD89" i="2"/>
  <c r="BF85" i="2"/>
  <c r="BE85" i="2"/>
  <c r="BD85" i="2"/>
  <c r="AZ241" i="2"/>
  <c r="AY241" i="2"/>
  <c r="AX241" i="2"/>
  <c r="AZ221" i="2"/>
  <c r="AY221" i="2"/>
  <c r="AX221" i="2"/>
  <c r="AZ210" i="2"/>
  <c r="AY210" i="2"/>
  <c r="AX210" i="2"/>
  <c r="AZ197" i="2"/>
  <c r="AY197" i="2"/>
  <c r="AX197" i="2"/>
  <c r="AZ177" i="2"/>
  <c r="AY177" i="2"/>
  <c r="AX177" i="2"/>
  <c r="AZ118" i="2"/>
  <c r="AY118" i="2"/>
  <c r="AX118" i="2"/>
  <c r="AZ102" i="2"/>
  <c r="AY102" i="2"/>
  <c r="AX102" i="2"/>
  <c r="AZ89" i="2"/>
  <c r="AY89" i="2"/>
  <c r="AX89" i="2"/>
  <c r="AZ85" i="2"/>
  <c r="AY85" i="2"/>
  <c r="AX85" i="2"/>
  <c r="AT241" i="2"/>
  <c r="AS241" i="2"/>
  <c r="AR241" i="2"/>
  <c r="AT221" i="2"/>
  <c r="AS221" i="2"/>
  <c r="AR221" i="2"/>
  <c r="AT210" i="2"/>
  <c r="AS210" i="2"/>
  <c r="AR210" i="2"/>
  <c r="AS197" i="2"/>
  <c r="AR197" i="2"/>
  <c r="AT177" i="2"/>
  <c r="AS177" i="2"/>
  <c r="AR177" i="2"/>
  <c r="AT118" i="2"/>
  <c r="AS118" i="2"/>
  <c r="AR118" i="2"/>
  <c r="AT102" i="2"/>
  <c r="AS102" i="2"/>
  <c r="AR102" i="2"/>
  <c r="AT89" i="2"/>
  <c r="AS89" i="2"/>
  <c r="AR89" i="2"/>
  <c r="AT85" i="2"/>
  <c r="AS85" i="2"/>
  <c r="AR85" i="2"/>
  <c r="AN241" i="2"/>
  <c r="AM241" i="2"/>
  <c r="AL241" i="2"/>
  <c r="AN221" i="2"/>
  <c r="AM221" i="2"/>
  <c r="AL221" i="2"/>
  <c r="AN210" i="2"/>
  <c r="AM210" i="2"/>
  <c r="AL210" i="2"/>
  <c r="AN197" i="2"/>
  <c r="AM197" i="2"/>
  <c r="AL197" i="2"/>
  <c r="AN177" i="2"/>
  <c r="AM177" i="2"/>
  <c r="AL177" i="2"/>
  <c r="AN118" i="2"/>
  <c r="AM118" i="2"/>
  <c r="AL118" i="2"/>
  <c r="AN102" i="2"/>
  <c r="AM102" i="2"/>
  <c r="AL102" i="2"/>
  <c r="AN89" i="2"/>
  <c r="AM89" i="2"/>
  <c r="AL89" i="2"/>
  <c r="AN85" i="2"/>
  <c r="AM85" i="2"/>
  <c r="AL85" i="2"/>
  <c r="AH241" i="2"/>
  <c r="AG241" i="2"/>
  <c r="AF241" i="2"/>
  <c r="AH221" i="2"/>
  <c r="AG221" i="2"/>
  <c r="AF221" i="2"/>
  <c r="AH210" i="2"/>
  <c r="AG210" i="2"/>
  <c r="AF210" i="2"/>
  <c r="AH197" i="2"/>
  <c r="AG197" i="2"/>
  <c r="AF197" i="2"/>
  <c r="AH177" i="2"/>
  <c r="AG177" i="2"/>
  <c r="AF177" i="2"/>
  <c r="AH118" i="2"/>
  <c r="AG118" i="2"/>
  <c r="AF118" i="2"/>
  <c r="AH102" i="2"/>
  <c r="AG102" i="2"/>
  <c r="AF102" i="2"/>
  <c r="AH89" i="2"/>
  <c r="AG89" i="2"/>
  <c r="AF89" i="2"/>
  <c r="AH85" i="2"/>
  <c r="AG85" i="2"/>
  <c r="AF85" i="2"/>
  <c r="AB241" i="2"/>
  <c r="AA241" i="2"/>
  <c r="Z241" i="2"/>
  <c r="AB221" i="2"/>
  <c r="AA221" i="2"/>
  <c r="Z221" i="2"/>
  <c r="AB210" i="2"/>
  <c r="AA210" i="2"/>
  <c r="Z210" i="2"/>
  <c r="AB197" i="2"/>
  <c r="AA197" i="2"/>
  <c r="Z197" i="2"/>
  <c r="AB177" i="2"/>
  <c r="AA177" i="2"/>
  <c r="Z177" i="2"/>
  <c r="AB118" i="2"/>
  <c r="AA118" i="2"/>
  <c r="Z118" i="2"/>
  <c r="AB102" i="2"/>
  <c r="AA102" i="2"/>
  <c r="Z102" i="2"/>
  <c r="AB89" i="2"/>
  <c r="AA89" i="2"/>
  <c r="Z89" i="2"/>
  <c r="AB85" i="2"/>
  <c r="AA85" i="2"/>
  <c r="Z85" i="2"/>
  <c r="V241" i="2"/>
  <c r="U241" i="2"/>
  <c r="T241" i="2"/>
  <c r="V221" i="2"/>
  <c r="U221" i="2"/>
  <c r="T221" i="2"/>
  <c r="V210" i="2"/>
  <c r="U210" i="2"/>
  <c r="T210" i="2"/>
  <c r="V197" i="2"/>
  <c r="U197" i="2"/>
  <c r="T197" i="2"/>
  <c r="V177" i="2"/>
  <c r="U177" i="2"/>
  <c r="T177" i="2"/>
  <c r="V118" i="2"/>
  <c r="U118" i="2"/>
  <c r="T118" i="2"/>
  <c r="V102" i="2"/>
  <c r="U102" i="2"/>
  <c r="T102" i="2"/>
  <c r="V89" i="2"/>
  <c r="U89" i="2"/>
  <c r="T89" i="2"/>
  <c r="V85" i="2"/>
  <c r="U85" i="2"/>
  <c r="T85" i="2"/>
  <c r="P241" i="2"/>
  <c r="O241" i="2"/>
  <c r="N241" i="2"/>
  <c r="P221" i="2"/>
  <c r="O221" i="2"/>
  <c r="N221" i="2"/>
  <c r="P210" i="2"/>
  <c r="O210" i="2"/>
  <c r="N210" i="2"/>
  <c r="P197" i="2"/>
  <c r="O197" i="2"/>
  <c r="N197" i="2"/>
  <c r="P177" i="2"/>
  <c r="O177" i="2"/>
  <c r="N177" i="2"/>
  <c r="P118" i="2"/>
  <c r="O118" i="2"/>
  <c r="N118" i="2"/>
  <c r="P102" i="2"/>
  <c r="O102" i="2"/>
  <c r="N102" i="2"/>
  <c r="P89" i="2"/>
  <c r="O89" i="2"/>
  <c r="N89" i="2"/>
  <c r="P85" i="2"/>
  <c r="O85" i="2"/>
  <c r="N85" i="2"/>
  <c r="J241" i="2"/>
  <c r="I241" i="2"/>
  <c r="J221" i="2"/>
  <c r="I221" i="2"/>
  <c r="J210" i="2"/>
  <c r="I210" i="2"/>
  <c r="J197" i="2"/>
  <c r="I197" i="2"/>
  <c r="J177" i="2"/>
  <c r="I177" i="2"/>
  <c r="J118" i="2"/>
  <c r="I118" i="2"/>
  <c r="H118" i="2"/>
  <c r="J102" i="2"/>
  <c r="I102" i="2"/>
  <c r="H102" i="2"/>
  <c r="J89" i="2"/>
  <c r="I89" i="2"/>
  <c r="H89" i="2"/>
  <c r="J85" i="2"/>
  <c r="I85" i="2"/>
  <c r="BR65" i="2"/>
  <c r="G241" i="2"/>
  <c r="L241" i="2"/>
  <c r="M241" i="2"/>
  <c r="R241" i="2"/>
  <c r="S241" i="2"/>
  <c r="X241" i="2"/>
  <c r="Y241" i="2"/>
  <c r="AD241" i="2"/>
  <c r="AE241" i="2"/>
  <c r="AJ241" i="2"/>
  <c r="AK241" i="2"/>
  <c r="AP241" i="2"/>
  <c r="AQ241" i="2"/>
  <c r="AV241" i="2"/>
  <c r="AW241" i="2"/>
  <c r="BB241" i="2"/>
  <c r="BC241" i="2"/>
  <c r="BH241" i="2"/>
  <c r="BI241" i="2"/>
  <c r="BN241" i="2"/>
  <c r="BO241" i="2"/>
  <c r="G221" i="2"/>
  <c r="L221" i="2"/>
  <c r="M221" i="2"/>
  <c r="R221" i="2"/>
  <c r="S221" i="2"/>
  <c r="X221" i="2"/>
  <c r="Y221" i="2"/>
  <c r="AD221" i="2"/>
  <c r="AE221" i="2"/>
  <c r="AJ221" i="2"/>
  <c r="AK221" i="2"/>
  <c r="AP221" i="2"/>
  <c r="AQ221" i="2"/>
  <c r="AV221" i="2"/>
  <c r="AW221" i="2"/>
  <c r="BB221" i="2"/>
  <c r="BC221" i="2"/>
  <c r="BH221" i="2"/>
  <c r="BI221" i="2"/>
  <c r="BN221" i="2"/>
  <c r="BO221" i="2"/>
  <c r="F221" i="2"/>
  <c r="G210" i="2"/>
  <c r="L210" i="2"/>
  <c r="M210" i="2"/>
  <c r="R210" i="2"/>
  <c r="S210" i="2"/>
  <c r="X210" i="2"/>
  <c r="Y210" i="2"/>
  <c r="AD210" i="2"/>
  <c r="AE210" i="2"/>
  <c r="AJ210" i="2"/>
  <c r="AK210" i="2"/>
  <c r="AP210" i="2"/>
  <c r="AQ210" i="2"/>
  <c r="AV210" i="2"/>
  <c r="AW210" i="2"/>
  <c r="BB210" i="2"/>
  <c r="BC210" i="2"/>
  <c r="BH210" i="2"/>
  <c r="BI210" i="2"/>
  <c r="BN210" i="2"/>
  <c r="BO210" i="2"/>
  <c r="F210" i="2"/>
  <c r="G197" i="2"/>
  <c r="L197" i="2"/>
  <c r="M197" i="2"/>
  <c r="R197" i="2"/>
  <c r="S197" i="2"/>
  <c r="X197" i="2"/>
  <c r="Y197" i="2"/>
  <c r="AD197" i="2"/>
  <c r="AE197" i="2"/>
  <c r="AJ197" i="2"/>
  <c r="AK197" i="2"/>
  <c r="AP197" i="2"/>
  <c r="AQ197" i="2"/>
  <c r="AV197" i="2"/>
  <c r="AW197" i="2"/>
  <c r="BB197" i="2"/>
  <c r="BC197" i="2"/>
  <c r="BH197" i="2"/>
  <c r="BI197" i="2"/>
  <c r="BN197" i="2"/>
  <c r="BO197" i="2"/>
  <c r="F197" i="2"/>
  <c r="G177" i="2"/>
  <c r="L177" i="2"/>
  <c r="M177" i="2"/>
  <c r="R177" i="2"/>
  <c r="S177" i="2"/>
  <c r="X177" i="2"/>
  <c r="Y177" i="2"/>
  <c r="AD177" i="2"/>
  <c r="AE177" i="2"/>
  <c r="AJ177" i="2"/>
  <c r="AK177" i="2"/>
  <c r="AP177" i="2"/>
  <c r="AQ177" i="2"/>
  <c r="AV177" i="2"/>
  <c r="AW177" i="2"/>
  <c r="BB177" i="2"/>
  <c r="BC177" i="2"/>
  <c r="BH177" i="2"/>
  <c r="BI177" i="2"/>
  <c r="BN177" i="2"/>
  <c r="BO177" i="2"/>
  <c r="AV118" i="2"/>
  <c r="AW118" i="2"/>
  <c r="BB118" i="2"/>
  <c r="BC118" i="2"/>
  <c r="BH118" i="2"/>
  <c r="BI118" i="2"/>
  <c r="BN118" i="2"/>
  <c r="BO118" i="2"/>
  <c r="G118" i="2"/>
  <c r="L118" i="2"/>
  <c r="M118" i="2"/>
  <c r="R118" i="2"/>
  <c r="S118" i="2"/>
  <c r="X118" i="2"/>
  <c r="Y118" i="2"/>
  <c r="AD118" i="2"/>
  <c r="AE118" i="2"/>
  <c r="AJ118" i="2"/>
  <c r="AK118" i="2"/>
  <c r="AP118" i="2"/>
  <c r="AQ118" i="2"/>
  <c r="G102" i="2"/>
  <c r="L102" i="2"/>
  <c r="M102" i="2"/>
  <c r="R102" i="2"/>
  <c r="S102" i="2"/>
  <c r="X102" i="2"/>
  <c r="Y102" i="2"/>
  <c r="AD102" i="2"/>
  <c r="AE102" i="2"/>
  <c r="AJ102" i="2"/>
  <c r="AK102" i="2"/>
  <c r="AP102" i="2"/>
  <c r="AQ102" i="2"/>
  <c r="AV102" i="2"/>
  <c r="AW102" i="2"/>
  <c r="BB102" i="2"/>
  <c r="BC102" i="2"/>
  <c r="BH102" i="2"/>
  <c r="BI102" i="2"/>
  <c r="BN102" i="2"/>
  <c r="BO102" i="2"/>
  <c r="G89" i="2"/>
  <c r="L89" i="2"/>
  <c r="M89" i="2"/>
  <c r="R89" i="2"/>
  <c r="S89" i="2"/>
  <c r="X89" i="2"/>
  <c r="Y89" i="2"/>
  <c r="AD89" i="2"/>
  <c r="AE89" i="2"/>
  <c r="AJ89" i="2"/>
  <c r="AK89" i="2"/>
  <c r="AP89" i="2"/>
  <c r="AQ89" i="2"/>
  <c r="AV89" i="2"/>
  <c r="AW89" i="2"/>
  <c r="BB89" i="2"/>
  <c r="BC89" i="2"/>
  <c r="BH89" i="2"/>
  <c r="BI89" i="2"/>
  <c r="BN89" i="2"/>
  <c r="BO89" i="2"/>
  <c r="G85" i="2"/>
  <c r="L85" i="2"/>
  <c r="M85" i="2"/>
  <c r="R85" i="2"/>
  <c r="S85" i="2"/>
  <c r="X85" i="2"/>
  <c r="Y85" i="2"/>
  <c r="AD85" i="2"/>
  <c r="AE85" i="2"/>
  <c r="AJ85" i="2"/>
  <c r="AK85" i="2"/>
  <c r="AP85" i="2"/>
  <c r="AQ85" i="2"/>
  <c r="AV85" i="2"/>
  <c r="AW85" i="2"/>
  <c r="BB85" i="2"/>
  <c r="BC85" i="2"/>
  <c r="BH85" i="2"/>
  <c r="BI85" i="2"/>
  <c r="BN85" i="2"/>
  <c r="BO85" i="2"/>
  <c r="G65" i="2"/>
  <c r="I65" i="2"/>
  <c r="J65" i="2"/>
  <c r="L65" i="2"/>
  <c r="M65" i="2"/>
  <c r="N65" i="2"/>
  <c r="O65" i="2"/>
  <c r="P65" i="2"/>
  <c r="R65" i="2"/>
  <c r="S65" i="2"/>
  <c r="T65" i="2"/>
  <c r="U65" i="2"/>
  <c r="V65" i="2"/>
  <c r="X65" i="2"/>
  <c r="Y65" i="2"/>
  <c r="Z65" i="2"/>
  <c r="AA65" i="2"/>
  <c r="AB65" i="2"/>
  <c r="AD65" i="2"/>
  <c r="AE65" i="2"/>
  <c r="AF65" i="2"/>
  <c r="AG65" i="2"/>
  <c r="AH65" i="2"/>
  <c r="AJ65" i="2"/>
  <c r="AK65" i="2"/>
  <c r="AL65" i="2"/>
  <c r="AM65" i="2"/>
  <c r="AN65" i="2"/>
  <c r="AP65" i="2"/>
  <c r="AQ65" i="2"/>
  <c r="AR65" i="2"/>
  <c r="AS65" i="2"/>
  <c r="AT65" i="2"/>
  <c r="AV65" i="2"/>
  <c r="AW65" i="2"/>
  <c r="AX65" i="2"/>
  <c r="AY65" i="2"/>
  <c r="AZ65" i="2"/>
  <c r="BB65" i="2"/>
  <c r="BC65" i="2"/>
  <c r="BD65" i="2"/>
  <c r="BE65" i="2"/>
  <c r="BF65" i="2"/>
  <c r="BH65" i="2"/>
  <c r="BI65" i="2"/>
  <c r="BJ65" i="2"/>
  <c r="BK65" i="2"/>
  <c r="BL65" i="2"/>
  <c r="BN65" i="2"/>
  <c r="BO65" i="2"/>
  <c r="BP65" i="2"/>
  <c r="BQ65" i="2"/>
  <c r="F241" i="2"/>
  <c r="F177" i="2"/>
  <c r="BH22" i="2"/>
  <c r="BI22" i="2"/>
  <c r="BJ22" i="2"/>
  <c r="BK22" i="2"/>
  <c r="BL22" i="2"/>
  <c r="BN22" i="2"/>
  <c r="BO22" i="2"/>
  <c r="BP22" i="2"/>
  <c r="BQ22" i="2"/>
  <c r="BR22" i="2"/>
  <c r="AX22" i="2"/>
  <c r="AY22" i="2"/>
  <c r="AZ22" i="2"/>
  <c r="BB22" i="2"/>
  <c r="BC22" i="2"/>
  <c r="BD22" i="2"/>
  <c r="BE22" i="2"/>
  <c r="BF22" i="2"/>
  <c r="G22" i="2"/>
  <c r="H22" i="2"/>
  <c r="I22" i="2"/>
  <c r="J22" i="2"/>
  <c r="L22" i="2"/>
  <c r="M22" i="2"/>
  <c r="N22" i="2"/>
  <c r="O22" i="2"/>
  <c r="P22" i="2"/>
  <c r="R22" i="2"/>
  <c r="S22" i="2"/>
  <c r="T22" i="2"/>
  <c r="U22" i="2"/>
  <c r="V22" i="2"/>
  <c r="X22" i="2"/>
  <c r="Y22" i="2"/>
  <c r="Z22" i="2"/>
  <c r="AA22" i="2"/>
  <c r="AB22" i="2"/>
  <c r="AD22" i="2"/>
  <c r="AE22" i="2"/>
  <c r="AF22" i="2"/>
  <c r="AG22" i="2"/>
  <c r="AH22" i="2"/>
  <c r="AJ22" i="2"/>
  <c r="AK22" i="2"/>
  <c r="AL22" i="2"/>
  <c r="AM22" i="2"/>
  <c r="AN22" i="2"/>
  <c r="AP22" i="2"/>
  <c r="AQ22" i="2"/>
  <c r="AR22" i="2"/>
  <c r="AS22" i="2"/>
  <c r="AT22" i="2"/>
  <c r="AV22" i="2"/>
  <c r="AW22" i="2"/>
  <c r="F22" i="2"/>
  <c r="BU533" i="2"/>
  <c r="K9" i="1"/>
  <c r="K10" i="1"/>
  <c r="K11" i="1"/>
  <c r="K15" i="1"/>
  <c r="K17" i="1"/>
  <c r="K18" i="1"/>
  <c r="K19" i="1"/>
  <c r="K20" i="1"/>
  <c r="K46" i="1"/>
  <c r="K47" i="1"/>
  <c r="K48" i="1"/>
  <c r="K50" i="1"/>
  <c r="K63" i="1"/>
  <c r="K67" i="1"/>
  <c r="K68" i="1"/>
  <c r="K92" i="1"/>
  <c r="K93" i="1"/>
  <c r="K94" i="1"/>
  <c r="K95" i="1"/>
  <c r="K98" i="1"/>
  <c r="K100" i="1"/>
  <c r="K101" i="1"/>
  <c r="K102" i="1"/>
  <c r="K112" i="1"/>
  <c r="K124" i="1"/>
  <c r="K125" i="1"/>
  <c r="K126" i="1"/>
  <c r="K127" i="1"/>
  <c r="K130" i="1"/>
  <c r="K143" i="1"/>
  <c r="K144" i="1"/>
  <c r="K145" i="1"/>
  <c r="K146" i="1"/>
  <c r="K147" i="1"/>
  <c r="K148" i="1"/>
  <c r="K149" i="1"/>
  <c r="K150" i="1"/>
  <c r="K156" i="1"/>
  <c r="K191" i="1"/>
  <c r="K192" i="1"/>
  <c r="K193" i="1"/>
  <c r="K226" i="1"/>
  <c r="K228" i="1"/>
  <c r="K229" i="1"/>
  <c r="K230" i="1"/>
  <c r="K236" i="1"/>
  <c r="K237" i="1"/>
  <c r="K238" i="1"/>
  <c r="K239" i="1"/>
  <c r="K240" i="1"/>
  <c r="K271" i="1"/>
  <c r="K272" i="1"/>
  <c r="K273" i="1"/>
  <c r="K274" i="1"/>
  <c r="K275" i="1"/>
  <c r="K276" i="1"/>
  <c r="K277" i="1"/>
  <c r="K278" i="1"/>
  <c r="K279" i="1"/>
  <c r="K305" i="1"/>
  <c r="K316" i="1"/>
  <c r="K317" i="1"/>
  <c r="K318" i="1"/>
  <c r="K319" i="1"/>
  <c r="K320" i="1"/>
  <c r="K326" i="1"/>
  <c r="K351" i="1"/>
  <c r="K352" i="1"/>
  <c r="K354" i="1"/>
  <c r="K355" i="1"/>
  <c r="K357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9" i="1"/>
  <c r="K420" i="1"/>
  <c r="K431" i="1"/>
  <c r="K432" i="1"/>
  <c r="K433" i="1"/>
  <c r="K448" i="1"/>
  <c r="K449" i="1"/>
  <c r="K450" i="1"/>
  <c r="K451" i="1"/>
  <c r="K452" i="1"/>
  <c r="K453" i="1"/>
  <c r="K454" i="1"/>
  <c r="K455" i="1"/>
  <c r="K456" i="1"/>
  <c r="K480" i="1"/>
  <c r="K482" i="1"/>
  <c r="K483" i="1"/>
  <c r="K502" i="1"/>
  <c r="K514" i="1"/>
  <c r="K504" i="1"/>
  <c r="K505" i="1"/>
  <c r="K30" i="1"/>
  <c r="K58" i="1"/>
  <c r="K77" i="1"/>
  <c r="K78" i="1"/>
  <c r="K157" i="1"/>
  <c r="K158" i="1"/>
  <c r="K206" i="1"/>
  <c r="K284" i="1"/>
  <c r="K286" i="1"/>
  <c r="K314" i="1"/>
  <c r="K333" i="1"/>
  <c r="K334" i="1"/>
  <c r="K362" i="1"/>
  <c r="K382" i="1"/>
  <c r="K414" i="1"/>
  <c r="K415" i="1"/>
  <c r="K443" i="1"/>
  <c r="K462" i="1"/>
  <c r="K465" i="1"/>
  <c r="K497" i="1"/>
  <c r="K519" i="1"/>
  <c r="K520" i="1"/>
  <c r="AL12" i="1"/>
  <c r="AL13" i="1"/>
  <c r="AL14" i="1"/>
  <c r="AL21" i="1"/>
  <c r="AL22" i="1"/>
  <c r="AL33" i="1"/>
  <c r="AL37" i="1"/>
  <c r="AL41" i="1"/>
  <c r="AL54" i="1"/>
  <c r="AL57" i="1"/>
  <c r="AL63" i="1"/>
  <c r="AL64" i="1"/>
  <c r="AL65" i="1"/>
  <c r="AL69" i="1"/>
  <c r="AL73" i="1"/>
  <c r="AL81" i="1"/>
  <c r="AL82" i="1"/>
  <c r="AL85" i="1"/>
  <c r="AL89" i="1"/>
  <c r="AL98" i="1"/>
  <c r="AL101" i="1"/>
  <c r="AL102" i="1"/>
  <c r="AL105" i="1"/>
  <c r="AL111" i="1"/>
  <c r="AL112" i="1"/>
  <c r="AL113" i="1"/>
  <c r="AL117" i="1"/>
  <c r="AL120" i="1"/>
  <c r="AL121" i="1"/>
  <c r="AL128" i="1"/>
  <c r="AL129" i="1"/>
  <c r="AL130" i="1"/>
  <c r="AL133" i="1"/>
  <c r="AL137" i="1"/>
  <c r="AL145" i="1"/>
  <c r="AL146" i="1"/>
  <c r="AL149" i="1"/>
  <c r="AL153" i="1"/>
  <c r="AL162" i="1"/>
  <c r="AL165" i="1"/>
  <c r="AL166" i="1"/>
  <c r="AL169" i="1"/>
  <c r="AL175" i="1"/>
  <c r="AL176" i="1"/>
  <c r="AL177" i="1"/>
  <c r="AL181" i="1"/>
  <c r="AL184" i="1"/>
  <c r="AL185" i="1"/>
  <c r="AL192" i="1"/>
  <c r="AL193" i="1"/>
  <c r="AL194" i="1"/>
  <c r="AL197" i="1"/>
  <c r="AL201" i="1"/>
  <c r="AL209" i="1"/>
  <c r="AL210" i="1"/>
  <c r="AL213" i="1"/>
  <c r="AL217" i="1"/>
  <c r="AL226" i="1"/>
  <c r="AL229" i="1"/>
  <c r="AL230" i="1"/>
  <c r="AL233" i="1"/>
  <c r="AL239" i="1"/>
  <c r="AL240" i="1"/>
  <c r="AL241" i="1"/>
  <c r="AL245" i="1"/>
  <c r="AL247" i="1"/>
  <c r="AL248" i="1"/>
  <c r="AL249" i="1"/>
  <c r="AL256" i="1"/>
  <c r="AL257" i="1"/>
  <c r="AL261" i="1"/>
  <c r="AL265" i="1"/>
  <c r="AL273" i="1"/>
  <c r="AL274" i="1"/>
  <c r="AL277" i="1"/>
  <c r="AL281" i="1"/>
  <c r="AL290" i="1"/>
  <c r="AL293" i="1"/>
  <c r="AL294" i="1"/>
  <c r="AL297" i="1"/>
  <c r="AL303" i="1"/>
  <c r="AL304" i="1"/>
  <c r="AL305" i="1"/>
  <c r="AL309" i="1"/>
  <c r="AL311" i="1"/>
  <c r="AL312" i="1"/>
  <c r="AL313" i="1"/>
  <c r="AL320" i="1"/>
  <c r="AL321" i="1"/>
  <c r="AL322" i="1"/>
  <c r="AL325" i="1"/>
  <c r="AL329" i="1"/>
  <c r="AL337" i="1"/>
  <c r="AL338" i="1"/>
  <c r="AL341" i="1"/>
  <c r="AL345" i="1"/>
  <c r="AL354" i="1"/>
  <c r="AL357" i="1"/>
  <c r="AL358" i="1"/>
  <c r="AL361" i="1"/>
  <c r="AL367" i="1"/>
  <c r="AL368" i="1"/>
  <c r="AL369" i="1"/>
  <c r="AL373" i="1"/>
  <c r="AL375" i="1"/>
  <c r="AL376" i="1"/>
  <c r="AL377" i="1"/>
  <c r="AL384" i="1"/>
  <c r="AL385" i="1"/>
  <c r="AL386" i="1"/>
  <c r="AL390" i="1"/>
  <c r="AL394" i="1"/>
  <c r="AL402" i="1"/>
  <c r="AL403" i="1"/>
  <c r="AL406" i="1"/>
  <c r="AL410" i="1"/>
  <c r="AL419" i="1"/>
  <c r="AL422" i="1"/>
  <c r="AL423" i="1"/>
  <c r="AL426" i="1"/>
  <c r="AL432" i="1"/>
  <c r="AL433" i="1"/>
  <c r="AL434" i="1"/>
  <c r="AL438" i="1"/>
  <c r="AL440" i="1"/>
  <c r="AL441" i="1"/>
  <c r="AL442" i="1"/>
  <c r="AL449" i="1"/>
  <c r="AL450" i="1"/>
  <c r="AL451" i="1"/>
  <c r="AL454" i="1"/>
  <c r="AL459" i="1"/>
  <c r="AL469" i="1"/>
  <c r="AL470" i="1"/>
  <c r="AL471" i="1"/>
  <c r="AL473" i="1"/>
  <c r="AL486" i="1"/>
  <c r="AL487" i="1"/>
  <c r="AL489" i="1"/>
  <c r="AL491" i="1"/>
  <c r="AL496" i="1"/>
  <c r="AL504" i="1"/>
  <c r="AL505" i="1"/>
  <c r="AL506" i="1"/>
  <c r="AL510" i="1"/>
  <c r="AL515" i="1"/>
  <c r="AL533" i="1"/>
  <c r="AI7" i="1"/>
  <c r="AI14" i="1"/>
  <c r="AI15" i="1"/>
  <c r="AI18" i="1"/>
  <c r="AI19" i="1"/>
  <c r="AI20" i="1"/>
  <c r="AI21" i="1"/>
  <c r="AI37" i="1"/>
  <c r="AI39" i="1"/>
  <c r="AI40" i="1"/>
  <c r="AI41" i="1"/>
  <c r="AI55" i="1"/>
  <c r="AI56" i="1"/>
  <c r="AI57" i="1"/>
  <c r="AI65" i="1"/>
  <c r="AI66" i="1"/>
  <c r="AI69" i="1"/>
  <c r="AI70" i="1"/>
  <c r="AI73" i="1"/>
  <c r="AI82" i="1"/>
  <c r="AI85" i="1"/>
  <c r="AI86" i="1"/>
  <c r="AI87" i="1"/>
  <c r="AI88" i="1"/>
  <c r="AI89" i="1"/>
  <c r="AI101" i="1"/>
  <c r="AI102" i="1"/>
  <c r="AI103" i="1"/>
  <c r="AI104" i="1"/>
  <c r="AI105" i="1"/>
  <c r="AI113" i="1"/>
  <c r="AI119" i="1"/>
  <c r="AI120" i="1"/>
  <c r="AI121" i="1"/>
  <c r="AI129" i="1"/>
  <c r="AI130" i="1"/>
  <c r="AI133" i="1"/>
  <c r="AI134" i="1"/>
  <c r="AI137" i="1"/>
  <c r="AI146" i="1"/>
  <c r="AI149" i="1"/>
  <c r="AI150" i="1"/>
  <c r="AI151" i="1"/>
  <c r="AI152" i="1"/>
  <c r="AI153" i="1"/>
  <c r="AI165" i="1"/>
  <c r="AI166" i="1"/>
  <c r="AI167" i="1"/>
  <c r="AI168" i="1"/>
  <c r="AI169" i="1"/>
  <c r="AI183" i="1"/>
  <c r="AI184" i="1"/>
  <c r="AI185" i="1"/>
  <c r="AI193" i="1"/>
  <c r="AI194" i="1"/>
  <c r="AI197" i="1"/>
  <c r="AI198" i="1"/>
  <c r="AI201" i="1"/>
  <c r="AI210" i="1"/>
  <c r="AI213" i="1"/>
  <c r="AI214" i="1"/>
  <c r="AI215" i="1"/>
  <c r="AI216" i="1"/>
  <c r="AI217" i="1"/>
  <c r="AI229" i="1"/>
  <c r="AI230" i="1"/>
  <c r="AI231" i="1"/>
  <c r="AI232" i="1"/>
  <c r="AI233" i="1"/>
  <c r="AI247" i="1"/>
  <c r="AI248" i="1"/>
  <c r="AI249" i="1"/>
  <c r="AI257" i="1"/>
  <c r="AI261" i="1"/>
  <c r="AI262" i="1"/>
  <c r="AI265" i="1"/>
  <c r="AI274" i="1"/>
  <c r="AI277" i="1"/>
  <c r="AI278" i="1"/>
  <c r="AI279" i="1"/>
  <c r="AI280" i="1"/>
  <c r="AI281" i="1"/>
  <c r="AI293" i="1"/>
  <c r="AI294" i="1"/>
  <c r="AI295" i="1"/>
  <c r="AI296" i="1"/>
  <c r="AI297" i="1"/>
  <c r="AI311" i="1"/>
  <c r="AI312" i="1"/>
  <c r="AI313" i="1"/>
  <c r="AI321" i="1"/>
  <c r="AI322" i="1"/>
  <c r="AI325" i="1"/>
  <c r="AI326" i="1"/>
  <c r="AI329" i="1"/>
  <c r="AI338" i="1"/>
  <c r="AI341" i="1"/>
  <c r="AI342" i="1"/>
  <c r="AI343" i="1"/>
  <c r="AI344" i="1"/>
  <c r="AI345" i="1"/>
  <c r="AI357" i="1"/>
  <c r="AI358" i="1"/>
  <c r="AI359" i="1"/>
  <c r="AI360" i="1"/>
  <c r="AI361" i="1"/>
  <c r="AI375" i="1"/>
  <c r="AI376" i="1"/>
  <c r="AI377" i="1"/>
  <c r="AI385" i="1"/>
  <c r="AI386" i="1"/>
  <c r="AI390" i="1"/>
  <c r="AI391" i="1"/>
  <c r="AI394" i="1"/>
  <c r="AI403" i="1"/>
  <c r="AI406" i="1"/>
  <c r="AI407" i="1"/>
  <c r="AI408" i="1"/>
  <c r="AI409" i="1"/>
  <c r="AI410" i="1"/>
  <c r="AI422" i="1"/>
  <c r="AI423" i="1"/>
  <c r="AI424" i="1"/>
  <c r="AI425" i="1"/>
  <c r="AI426" i="1"/>
  <c r="AI440" i="1"/>
  <c r="AI441" i="1"/>
  <c r="AI442" i="1"/>
  <c r="AI450" i="1"/>
  <c r="AI451" i="1"/>
  <c r="AI454" i="1"/>
  <c r="AI455" i="1"/>
  <c r="AI459" i="1"/>
  <c r="AI470" i="1"/>
  <c r="AI473" i="1"/>
  <c r="AI474" i="1"/>
  <c r="AI475" i="1"/>
  <c r="AI476" i="1"/>
  <c r="AI477" i="1"/>
  <c r="AI491" i="1"/>
  <c r="AI493" i="1"/>
  <c r="AI494" i="1"/>
  <c r="AI495" i="1"/>
  <c r="AI496" i="1"/>
  <c r="AI511" i="1"/>
  <c r="AI512" i="1"/>
  <c r="AI515" i="1"/>
  <c r="AI532" i="1"/>
  <c r="AI533" i="1"/>
  <c r="AF10" i="1"/>
  <c r="AF18" i="1"/>
  <c r="AF19" i="1"/>
  <c r="AF20" i="1"/>
  <c r="AF21" i="1"/>
  <c r="AF22" i="1"/>
  <c r="AF30" i="1"/>
  <c r="AF31" i="1"/>
  <c r="AF32" i="1"/>
  <c r="AF33" i="1"/>
  <c r="AF37" i="1"/>
  <c r="AF38" i="1"/>
  <c r="AF39" i="1"/>
  <c r="AF40" i="1"/>
  <c r="AF41" i="1"/>
  <c r="AF48" i="1"/>
  <c r="AF49" i="1"/>
  <c r="AF50" i="1"/>
  <c r="AF53" i="1"/>
  <c r="AF54" i="1"/>
  <c r="AF55" i="1"/>
  <c r="AF57" i="1"/>
  <c r="AF66" i="1"/>
  <c r="AF69" i="1"/>
  <c r="AF70" i="1"/>
  <c r="AF71" i="1"/>
  <c r="AF72" i="1"/>
  <c r="AF73" i="1"/>
  <c r="AF77" i="1"/>
  <c r="AF81" i="1"/>
  <c r="AF85" i="1"/>
  <c r="AF86" i="1"/>
  <c r="AF87" i="1"/>
  <c r="AF88" i="1"/>
  <c r="AF89" i="1"/>
  <c r="AF94" i="1"/>
  <c r="AF95" i="1"/>
  <c r="AF96" i="1"/>
  <c r="AF97" i="1"/>
  <c r="AF101" i="1"/>
  <c r="AF102" i="1"/>
  <c r="AF103" i="1"/>
  <c r="AF104" i="1"/>
  <c r="AF105" i="1"/>
  <c r="AF112" i="1"/>
  <c r="AF113" i="1"/>
  <c r="AF114" i="1"/>
  <c r="AF117" i="1"/>
  <c r="AF118" i="1"/>
  <c r="AF119" i="1"/>
  <c r="AF120" i="1"/>
  <c r="AF121" i="1"/>
  <c r="AF130" i="1"/>
  <c r="AF133" i="1"/>
  <c r="AF134" i="1"/>
  <c r="AF135" i="1"/>
  <c r="AF136" i="1"/>
  <c r="AF137" i="1"/>
  <c r="AF141" i="1"/>
  <c r="AF145" i="1"/>
  <c r="AF146" i="1"/>
  <c r="AF149" i="1"/>
  <c r="AF150" i="1"/>
  <c r="AF151" i="1"/>
  <c r="AF152" i="1"/>
  <c r="AF153" i="1"/>
  <c r="AF158" i="1"/>
  <c r="AF159" i="1"/>
  <c r="AF160" i="1"/>
  <c r="AF161" i="1"/>
  <c r="AF167" i="1"/>
  <c r="AF168" i="1"/>
  <c r="AF169" i="1"/>
  <c r="AF176" i="1"/>
  <c r="AF177" i="1"/>
  <c r="AF178" i="1"/>
  <c r="AF181" i="1"/>
  <c r="AF182" i="1"/>
  <c r="AF183" i="1"/>
  <c r="AF184" i="1"/>
  <c r="AF185" i="1"/>
  <c r="AF194" i="1"/>
  <c r="AF197" i="1"/>
  <c r="AF198" i="1"/>
  <c r="AF200" i="1"/>
  <c r="AF201" i="1"/>
  <c r="AF205" i="1"/>
  <c r="AF209" i="1"/>
  <c r="AF210" i="1"/>
  <c r="AF213" i="1"/>
  <c r="AF214" i="1"/>
  <c r="AF215" i="1"/>
  <c r="AF216" i="1"/>
  <c r="AF217" i="1"/>
  <c r="AF222" i="1"/>
  <c r="AF223" i="1"/>
  <c r="AF224" i="1"/>
  <c r="AF225" i="1"/>
  <c r="AF226" i="1"/>
  <c r="AF231" i="1"/>
  <c r="AF232" i="1"/>
  <c r="AF233" i="1"/>
  <c r="AF240" i="1"/>
  <c r="AF241" i="1"/>
  <c r="AF242" i="1"/>
  <c r="AF245" i="1"/>
  <c r="AF246" i="1"/>
  <c r="AF247" i="1"/>
  <c r="AF248" i="1"/>
  <c r="AF249" i="1"/>
  <c r="AF257" i="1"/>
  <c r="AF263" i="1"/>
  <c r="AF264" i="1"/>
  <c r="AF265" i="1"/>
  <c r="AF273" i="1"/>
  <c r="AF274" i="1"/>
  <c r="AF275" i="1"/>
  <c r="AF277" i="1"/>
  <c r="AF278" i="1"/>
  <c r="AF279" i="1"/>
  <c r="AF280" i="1"/>
  <c r="AF290" i="1"/>
  <c r="AF291" i="1"/>
  <c r="AF293" i="1"/>
  <c r="AF294" i="1"/>
  <c r="AF295" i="1"/>
  <c r="AF296" i="1"/>
  <c r="AF297" i="1"/>
  <c r="AF301" i="1"/>
  <c r="AF309" i="1"/>
  <c r="AF310" i="1"/>
  <c r="AF311" i="1"/>
  <c r="AF312" i="1"/>
  <c r="AF313" i="1"/>
  <c r="AF317" i="1"/>
  <c r="AF318" i="1"/>
  <c r="AF319" i="1"/>
  <c r="AF321" i="1"/>
  <c r="AF322" i="1"/>
  <c r="AF323" i="1"/>
  <c r="AF325" i="1"/>
  <c r="AF326" i="1"/>
  <c r="AF327" i="1"/>
  <c r="AF328" i="1"/>
  <c r="AF329" i="1"/>
  <c r="AF334" i="1"/>
  <c r="AF335" i="1"/>
  <c r="AF336" i="1"/>
  <c r="AF342" i="1"/>
  <c r="AF343" i="1"/>
  <c r="AF344" i="1"/>
  <c r="AF345" i="1"/>
  <c r="AF351" i="1"/>
  <c r="AF352" i="1"/>
  <c r="AF353" i="1"/>
  <c r="AF354" i="1"/>
  <c r="AF355" i="1"/>
  <c r="AF357" i="1"/>
  <c r="AF358" i="1"/>
  <c r="AF359" i="1"/>
  <c r="AF360" i="1"/>
  <c r="AF361" i="1"/>
  <c r="AF368" i="1"/>
  <c r="AF369" i="1"/>
  <c r="AF370" i="1"/>
  <c r="AF373" i="1"/>
  <c r="AF374" i="1"/>
  <c r="AF375" i="1"/>
  <c r="AF376" i="1"/>
  <c r="AF377" i="1"/>
  <c r="AF385" i="1"/>
  <c r="AF386" i="1"/>
  <c r="AF387" i="1"/>
  <c r="AF390" i="1"/>
  <c r="AF393" i="1"/>
  <c r="AF394" i="1"/>
  <c r="AF402" i="1"/>
  <c r="AF403" i="1"/>
  <c r="AF404" i="1"/>
  <c r="AF406" i="1"/>
  <c r="AF407" i="1"/>
  <c r="AF408" i="1"/>
  <c r="AF409" i="1"/>
  <c r="AF410" i="1"/>
  <c r="AF420" i="1"/>
  <c r="AF422" i="1"/>
  <c r="AF423" i="1"/>
  <c r="AF424" i="1"/>
  <c r="AF425" i="1"/>
  <c r="AF426" i="1"/>
  <c r="AF430" i="1"/>
  <c r="AF434" i="1"/>
  <c r="AF438" i="1"/>
  <c r="AF439" i="1"/>
  <c r="AF440" i="1"/>
  <c r="AF441" i="1"/>
  <c r="AF442" i="1"/>
  <c r="AF446" i="1"/>
  <c r="AF447" i="1"/>
  <c r="AF448" i="1"/>
  <c r="AF451" i="1"/>
  <c r="AF452" i="1"/>
  <c r="AF454" i="1"/>
  <c r="AF455" i="1"/>
  <c r="AF456" i="1"/>
  <c r="AF458" i="1"/>
  <c r="AF459" i="1"/>
  <c r="AF465" i="1"/>
  <c r="AF466" i="1"/>
  <c r="AF467" i="1"/>
  <c r="AF469" i="1"/>
  <c r="AF475" i="1"/>
  <c r="AF476" i="1"/>
  <c r="AF477" i="1"/>
  <c r="AF484" i="1"/>
  <c r="AF485" i="1"/>
  <c r="AF486" i="1"/>
  <c r="AF487" i="1"/>
  <c r="AF489" i="1"/>
  <c r="AF491" i="1"/>
  <c r="AF493" i="1"/>
  <c r="AF494" i="1"/>
  <c r="AF495" i="1"/>
  <c r="AF496" i="1"/>
  <c r="AF514" i="1"/>
  <c r="AF504" i="1"/>
  <c r="AF505" i="1"/>
  <c r="AF508" i="1"/>
  <c r="AF511" i="1"/>
  <c r="AF512" i="1"/>
  <c r="AF515" i="1"/>
  <c r="AF532" i="1"/>
  <c r="AF533" i="1"/>
  <c r="AC11" i="1"/>
  <c r="AC12" i="1"/>
  <c r="AC13" i="1"/>
  <c r="AC14" i="1"/>
  <c r="AC15" i="1"/>
  <c r="AC20" i="1"/>
  <c r="AC21" i="1"/>
  <c r="AC22" i="1"/>
  <c r="AC32" i="1"/>
  <c r="AC33" i="1"/>
  <c r="AC37" i="1"/>
  <c r="AC38" i="1"/>
  <c r="AC39" i="1"/>
  <c r="AC40" i="1"/>
  <c r="AC41" i="1"/>
  <c r="AC47" i="1"/>
  <c r="AC50" i="1"/>
  <c r="AC55" i="1"/>
  <c r="AC56" i="1"/>
  <c r="AC57" i="1"/>
  <c r="AC64" i="1"/>
  <c r="AC65" i="1"/>
  <c r="AC66" i="1"/>
  <c r="AC69" i="1"/>
  <c r="AC70" i="1"/>
  <c r="AC71" i="1"/>
  <c r="AC72" i="1"/>
  <c r="AC78" i="1"/>
  <c r="AC79" i="1"/>
  <c r="AC85" i="1"/>
  <c r="AC86" i="1"/>
  <c r="AC87" i="1"/>
  <c r="AC88" i="1"/>
  <c r="AC89" i="1"/>
  <c r="AC95" i="1"/>
  <c r="AC96" i="1"/>
  <c r="AC97" i="1"/>
  <c r="AC98" i="1"/>
  <c r="AC101" i="1"/>
  <c r="AC102" i="1"/>
  <c r="AC105" i="1"/>
  <c r="AC113" i="1"/>
  <c r="AC114" i="1"/>
  <c r="AC115" i="1"/>
  <c r="AC117" i="1"/>
  <c r="AC118" i="1"/>
  <c r="AC119" i="1"/>
  <c r="AC120" i="1"/>
  <c r="AC121" i="1"/>
  <c r="AC122" i="1"/>
  <c r="AC130" i="1"/>
  <c r="AC131" i="1"/>
  <c r="AC134" i="1"/>
  <c r="AC135" i="1"/>
  <c r="AC136" i="1"/>
  <c r="AC137" i="1"/>
  <c r="AC143" i="1"/>
  <c r="AC144" i="1"/>
  <c r="AC145" i="1"/>
  <c r="AC146" i="1"/>
  <c r="AC147" i="1"/>
  <c r="AC149" i="1"/>
  <c r="AC152" i="1"/>
  <c r="AC153" i="1"/>
  <c r="AC157" i="1"/>
  <c r="AC161" i="1"/>
  <c r="AC162" i="1"/>
  <c r="AC163" i="1"/>
  <c r="AC165" i="1"/>
  <c r="AC166" i="1"/>
  <c r="AC167" i="1"/>
  <c r="AC168" i="1"/>
  <c r="AC169" i="1"/>
  <c r="AC173" i="1"/>
  <c r="AC174" i="1"/>
  <c r="AC175" i="1"/>
  <c r="AC181" i="1"/>
  <c r="AC182" i="1"/>
  <c r="AC183" i="1"/>
  <c r="AC184" i="1"/>
  <c r="AC185" i="1"/>
  <c r="AC190" i="1"/>
  <c r="AC191" i="1"/>
  <c r="AC192" i="1"/>
  <c r="AC193" i="1"/>
  <c r="AC194" i="1"/>
  <c r="AC195" i="1"/>
  <c r="AC197" i="1"/>
  <c r="AC198" i="1"/>
  <c r="AC199" i="1"/>
  <c r="AC200" i="1"/>
  <c r="AC207" i="1"/>
  <c r="AC208" i="1"/>
  <c r="AC211" i="1"/>
  <c r="AC213" i="1"/>
  <c r="AC214" i="1"/>
  <c r="AC215" i="1"/>
  <c r="AC216" i="1"/>
  <c r="AC217" i="1"/>
  <c r="AC223" i="1"/>
  <c r="AC224" i="1"/>
  <c r="AC225" i="1"/>
  <c r="AC231" i="1"/>
  <c r="AC232" i="1"/>
  <c r="AC233" i="1"/>
  <c r="AC240" i="1"/>
  <c r="AC241" i="1"/>
  <c r="AC242" i="1"/>
  <c r="AC243" i="1"/>
  <c r="AC245" i="1"/>
  <c r="AC246" i="1"/>
  <c r="AC247" i="1"/>
  <c r="AC249" i="1"/>
  <c r="AC250" i="1"/>
  <c r="AC261" i="1"/>
  <c r="AC262" i="1"/>
  <c r="AC263" i="1"/>
  <c r="AC264" i="1"/>
  <c r="AC265" i="1"/>
  <c r="AC275" i="1"/>
  <c r="AC277" i="1"/>
  <c r="AC278" i="1"/>
  <c r="AC279" i="1"/>
  <c r="AC280" i="1"/>
  <c r="AC281" i="1"/>
  <c r="AC285" i="1"/>
  <c r="AC287" i="1"/>
  <c r="AC288" i="1"/>
  <c r="AC289" i="1"/>
  <c r="AC290" i="1"/>
  <c r="AC293" i="1"/>
  <c r="AC294" i="1"/>
  <c r="AC296" i="1"/>
  <c r="AC297" i="1"/>
  <c r="AC301" i="1"/>
  <c r="AC302" i="1"/>
  <c r="AC306" i="1"/>
  <c r="AC307" i="1"/>
  <c r="AC309" i="1"/>
  <c r="AC310" i="1"/>
  <c r="AC311" i="1"/>
  <c r="AC312" i="1"/>
  <c r="AC313" i="1"/>
  <c r="AC318" i="1"/>
  <c r="AC319" i="1"/>
  <c r="AC325" i="1"/>
  <c r="AC326" i="1"/>
  <c r="AC327" i="1"/>
  <c r="AC328" i="1"/>
  <c r="AC329" i="1"/>
  <c r="AC335" i="1"/>
  <c r="AC336" i="1"/>
  <c r="AC337" i="1"/>
  <c r="AC338" i="1"/>
  <c r="AC339" i="1"/>
  <c r="AC341" i="1"/>
  <c r="AC344" i="1"/>
  <c r="AC345" i="1"/>
  <c r="AC352" i="1"/>
  <c r="AC353" i="1"/>
  <c r="AC355" i="1"/>
  <c r="AC357" i="1"/>
  <c r="AC358" i="1"/>
  <c r="AC359" i="1"/>
  <c r="AC360" i="1"/>
  <c r="AC361" i="1"/>
  <c r="AC369" i="1"/>
  <c r="AC370" i="1"/>
  <c r="AC374" i="1"/>
  <c r="AC375" i="1"/>
  <c r="AC376" i="1"/>
  <c r="AC377" i="1"/>
  <c r="AC378" i="1"/>
  <c r="AC383" i="1"/>
  <c r="AC384" i="1"/>
  <c r="AC385" i="1"/>
  <c r="AC386" i="1"/>
  <c r="AC387" i="1"/>
  <c r="AC390" i="1"/>
  <c r="AC393" i="1"/>
  <c r="AC394" i="1"/>
  <c r="AC402" i="1"/>
  <c r="AC403" i="1"/>
  <c r="AC404" i="1"/>
  <c r="AC406" i="1"/>
  <c r="AC407" i="1"/>
  <c r="AC408" i="1"/>
  <c r="AC409" i="1"/>
  <c r="AC410" i="1"/>
  <c r="AC414" i="1"/>
  <c r="AC420" i="1"/>
  <c r="AC422" i="1"/>
  <c r="AC423" i="1"/>
  <c r="AC424" i="1"/>
  <c r="AC425" i="1"/>
  <c r="AC426" i="1"/>
  <c r="AC430" i="1"/>
  <c r="AC431" i="1"/>
  <c r="AC432" i="1"/>
  <c r="AC433" i="1"/>
  <c r="AC434" i="1"/>
  <c r="AC439" i="1"/>
  <c r="AC440" i="1"/>
  <c r="AC441" i="1"/>
  <c r="AC442" i="1"/>
  <c r="AC447" i="1"/>
  <c r="AC448" i="1"/>
  <c r="AC450" i="1"/>
  <c r="AC451" i="1"/>
  <c r="AC452" i="1"/>
  <c r="AC454" i="1"/>
  <c r="AC455" i="1"/>
  <c r="AC456" i="1"/>
  <c r="AC458" i="1"/>
  <c r="AC459" i="1"/>
  <c r="AC466" i="1"/>
  <c r="AC467" i="1"/>
  <c r="AC473" i="1"/>
  <c r="AC474" i="1"/>
  <c r="AC475" i="1"/>
  <c r="AC476" i="1"/>
  <c r="AC477" i="1"/>
  <c r="AC484" i="1"/>
  <c r="AC485" i="1"/>
  <c r="AC486" i="1"/>
  <c r="AC487" i="1"/>
  <c r="AC489" i="1"/>
  <c r="AC495" i="1"/>
  <c r="AC496" i="1"/>
  <c r="AC504" i="1"/>
  <c r="AC505" i="1"/>
  <c r="AC506" i="1"/>
  <c r="AC510" i="1"/>
  <c r="AC508" i="1"/>
  <c r="AC511" i="1"/>
  <c r="AC512" i="1"/>
  <c r="AC515" i="1"/>
  <c r="AC516" i="1"/>
  <c r="AC533" i="1"/>
  <c r="Z12" i="1"/>
  <c r="Z16" i="1"/>
  <c r="Z18" i="1"/>
  <c r="Z22" i="1"/>
  <c r="Z35" i="1"/>
  <c r="Z37" i="1"/>
  <c r="Z39" i="1"/>
  <c r="Z40" i="1"/>
  <c r="Z45" i="1"/>
  <c r="Z53" i="1"/>
  <c r="Z55" i="1"/>
  <c r="Z56" i="1"/>
  <c r="Z57" i="1"/>
  <c r="Z67" i="1"/>
  <c r="Z69" i="1"/>
  <c r="Z72" i="1"/>
  <c r="Z77" i="1"/>
  <c r="Z85" i="1"/>
  <c r="Z87" i="1"/>
  <c r="Z88" i="1"/>
  <c r="Z89" i="1"/>
  <c r="Z101" i="1"/>
  <c r="Z104" i="1"/>
  <c r="Z105" i="1"/>
  <c r="Z107" i="1"/>
  <c r="Z114" i="1"/>
  <c r="Z117" i="1"/>
  <c r="Z120" i="1"/>
  <c r="Z121" i="1"/>
  <c r="Z125" i="1"/>
  <c r="Z131" i="1"/>
  <c r="Z133" i="1"/>
  <c r="Z135" i="1"/>
  <c r="Z136" i="1"/>
  <c r="Z137" i="1"/>
  <c r="Z141" i="1"/>
  <c r="Z147" i="1"/>
  <c r="Z149" i="1"/>
  <c r="Z151" i="1"/>
  <c r="Z152" i="1"/>
  <c r="Z153" i="1"/>
  <c r="Z159" i="1"/>
  <c r="Z162" i="1"/>
  <c r="Z163" i="1"/>
  <c r="Z168" i="1"/>
  <c r="Z169" i="1"/>
  <c r="Z171" i="1"/>
  <c r="Z178" i="1"/>
  <c r="Z181" i="1"/>
  <c r="Z184" i="1"/>
  <c r="Z185" i="1"/>
  <c r="Z189" i="1"/>
  <c r="Z195" i="1"/>
  <c r="Z197" i="1"/>
  <c r="Z199" i="1"/>
  <c r="Z200" i="1"/>
  <c r="Z201" i="1"/>
  <c r="Z205" i="1"/>
  <c r="Z211" i="1"/>
  <c r="Z213" i="1"/>
  <c r="Z215" i="1"/>
  <c r="Z216" i="1"/>
  <c r="Z217" i="1"/>
  <c r="Z223" i="1"/>
  <c r="Z226" i="1"/>
  <c r="Z227" i="1"/>
  <c r="Z232" i="1"/>
  <c r="Z233" i="1"/>
  <c r="Z235" i="1"/>
  <c r="Z242" i="1"/>
  <c r="Z245" i="1"/>
  <c r="Z248" i="1"/>
  <c r="Z249" i="1"/>
  <c r="Z253" i="1"/>
  <c r="Z261" i="1"/>
  <c r="Z263" i="1"/>
  <c r="Z264" i="1"/>
  <c r="Z265" i="1"/>
  <c r="Z269" i="1"/>
  <c r="Z275" i="1"/>
  <c r="Z277" i="1"/>
  <c r="Z279" i="1"/>
  <c r="Z280" i="1"/>
  <c r="Z281" i="1"/>
  <c r="Z287" i="1"/>
  <c r="Z290" i="1"/>
  <c r="Z291" i="1"/>
  <c r="Z296" i="1"/>
  <c r="Z297" i="1"/>
  <c r="Z299" i="1"/>
  <c r="Z306" i="1"/>
  <c r="Z309" i="1"/>
  <c r="Z312" i="1"/>
  <c r="Z313" i="1"/>
  <c r="Z317" i="1"/>
  <c r="Z323" i="1"/>
  <c r="Z325" i="1"/>
  <c r="Z327" i="1"/>
  <c r="Z328" i="1"/>
  <c r="Z329" i="1"/>
  <c r="Z333" i="1"/>
  <c r="Z339" i="1"/>
  <c r="Z341" i="1"/>
  <c r="Z343" i="1"/>
  <c r="Z344" i="1"/>
  <c r="Z345" i="1"/>
  <c r="Z351" i="1"/>
  <c r="Z354" i="1"/>
  <c r="Z355" i="1"/>
  <c r="Z360" i="1"/>
  <c r="Z361" i="1"/>
  <c r="Z363" i="1"/>
  <c r="Z370" i="1"/>
  <c r="Z373" i="1"/>
  <c r="Z376" i="1"/>
  <c r="Z377" i="1"/>
  <c r="Z381" i="1"/>
  <c r="Z387" i="1"/>
  <c r="Z390" i="1"/>
  <c r="Z392" i="1"/>
  <c r="Z393" i="1"/>
  <c r="Z394" i="1"/>
  <c r="Z398" i="1"/>
  <c r="Z404" i="1"/>
  <c r="Z406" i="1"/>
  <c r="Z408" i="1"/>
  <c r="Z409" i="1"/>
  <c r="Z410" i="1"/>
  <c r="Z416" i="1"/>
  <c r="Z419" i="1"/>
  <c r="Z420" i="1"/>
  <c r="Z425" i="1"/>
  <c r="Z426" i="1"/>
  <c r="Z428" i="1"/>
  <c r="Z435" i="1"/>
  <c r="Z438" i="1"/>
  <c r="Z441" i="1"/>
  <c r="Z442" i="1"/>
  <c r="Z446" i="1"/>
  <c r="Z452" i="1"/>
  <c r="Z454" i="1"/>
  <c r="Z456" i="1"/>
  <c r="Z458" i="1"/>
  <c r="Z459" i="1"/>
  <c r="Z464" i="1"/>
  <c r="Z471" i="1"/>
  <c r="Z473" i="1"/>
  <c r="Z475" i="1"/>
  <c r="Z476" i="1"/>
  <c r="Z477" i="1"/>
  <c r="Z484" i="1"/>
  <c r="Z487" i="1"/>
  <c r="Z489" i="1"/>
  <c r="Z495" i="1"/>
  <c r="Z496" i="1"/>
  <c r="Z498" i="1"/>
  <c r="Z505" i="1"/>
  <c r="Z510" i="1"/>
  <c r="Z512" i="1"/>
  <c r="Z515" i="1"/>
  <c r="Z519" i="1"/>
  <c r="T13" i="1"/>
  <c r="T17" i="1"/>
  <c r="T18" i="1"/>
  <c r="T20" i="1"/>
  <c r="T21" i="1"/>
  <c r="T22" i="1"/>
  <c r="T32" i="1"/>
  <c r="T39" i="1"/>
  <c r="T40" i="1"/>
  <c r="T41" i="1"/>
  <c r="T48" i="1"/>
  <c r="T49" i="1"/>
  <c r="T53" i="1"/>
  <c r="T57" i="1"/>
  <c r="T68" i="1"/>
  <c r="T69" i="1"/>
  <c r="T71" i="1"/>
  <c r="T72" i="1"/>
  <c r="T73" i="1"/>
  <c r="T80" i="1"/>
  <c r="T84" i="1"/>
  <c r="T85" i="1"/>
  <c r="T87" i="1"/>
  <c r="T88" i="1"/>
  <c r="T89" i="1"/>
  <c r="T96" i="1"/>
  <c r="T103" i="1"/>
  <c r="T104" i="1"/>
  <c r="T105" i="1"/>
  <c r="T112" i="1"/>
  <c r="T113" i="1"/>
  <c r="T117" i="1"/>
  <c r="T121" i="1"/>
  <c r="T132" i="1"/>
  <c r="T133" i="1"/>
  <c r="T135" i="1"/>
  <c r="T136" i="1"/>
  <c r="T137" i="1"/>
  <c r="T144" i="1"/>
  <c r="T148" i="1"/>
  <c r="T149" i="1"/>
  <c r="T151" i="1"/>
  <c r="T152" i="1"/>
  <c r="T153" i="1"/>
  <c r="T161" i="1"/>
  <c r="T165" i="1"/>
  <c r="T167" i="1"/>
  <c r="T168" i="1"/>
  <c r="T169" i="1"/>
  <c r="T176" i="1"/>
  <c r="T178" i="1"/>
  <c r="T183" i="1"/>
  <c r="T184" i="1"/>
  <c r="T185" i="1"/>
  <c r="T192" i="1"/>
  <c r="T193" i="1"/>
  <c r="T194" i="1"/>
  <c r="T199" i="1"/>
  <c r="T200" i="1"/>
  <c r="T201" i="1"/>
  <c r="T208" i="1"/>
  <c r="T209" i="1"/>
  <c r="T210" i="1"/>
  <c r="T212" i="1"/>
  <c r="T216" i="1"/>
  <c r="T217" i="1"/>
  <c r="T225" i="1"/>
  <c r="T226" i="1"/>
  <c r="T229" i="1"/>
  <c r="T231" i="1"/>
  <c r="T233" i="1"/>
  <c r="T244" i="1"/>
  <c r="T245" i="1"/>
  <c r="T247" i="1"/>
  <c r="T248" i="1"/>
  <c r="T249" i="1"/>
  <c r="T261" i="1"/>
  <c r="T263" i="1"/>
  <c r="T264" i="1"/>
  <c r="T265" i="1"/>
  <c r="T274" i="1"/>
  <c r="T277" i="1"/>
  <c r="T279" i="1"/>
  <c r="T280" i="1"/>
  <c r="T281" i="1"/>
  <c r="T288" i="1"/>
  <c r="T289" i="1"/>
  <c r="T296" i="1"/>
  <c r="T297" i="1"/>
  <c r="T304" i="1"/>
  <c r="T305" i="1"/>
  <c r="T306" i="1"/>
  <c r="T309" i="1"/>
  <c r="T313" i="1"/>
  <c r="T321" i="1"/>
  <c r="T324" i="1"/>
  <c r="T325" i="1"/>
  <c r="T327" i="1"/>
  <c r="T328" i="1"/>
  <c r="T329" i="1"/>
  <c r="T340" i="1"/>
  <c r="T341" i="1"/>
  <c r="T343" i="1"/>
  <c r="T344" i="1"/>
  <c r="T345" i="1"/>
  <c r="T359" i="1"/>
  <c r="T360" i="1"/>
  <c r="T361" i="1"/>
  <c r="T368" i="1"/>
  <c r="T369" i="1"/>
  <c r="T372" i="1"/>
  <c r="T376" i="1"/>
  <c r="T377" i="1"/>
  <c r="T385" i="1"/>
  <c r="T388" i="1"/>
  <c r="T390" i="1"/>
  <c r="T392" i="1"/>
  <c r="T393" i="1"/>
  <c r="T394" i="1"/>
  <c r="T405" i="1"/>
  <c r="T406" i="1"/>
  <c r="T408" i="1"/>
  <c r="T409" i="1"/>
  <c r="T410" i="1"/>
  <c r="T419" i="1"/>
  <c r="T422" i="1"/>
  <c r="T424" i="1"/>
  <c r="T425" i="1"/>
  <c r="T426" i="1"/>
  <c r="T433" i="1"/>
  <c r="T434" i="1"/>
  <c r="T440" i="1"/>
  <c r="T441" i="1"/>
  <c r="T442" i="1"/>
  <c r="T449" i="1"/>
  <c r="T450" i="1"/>
  <c r="T451" i="1"/>
  <c r="T454" i="1"/>
  <c r="T459" i="1"/>
  <c r="T469" i="1"/>
  <c r="T470" i="1"/>
  <c r="T472" i="1"/>
  <c r="T473" i="1"/>
  <c r="T475" i="1"/>
  <c r="T476" i="1"/>
  <c r="T490" i="1"/>
  <c r="T491" i="1"/>
  <c r="T494" i="1"/>
  <c r="T495" i="1"/>
  <c r="T496" i="1"/>
  <c r="T504" i="1"/>
  <c r="T510" i="1"/>
  <c r="T511" i="1"/>
  <c r="T512" i="1"/>
  <c r="T515" i="1"/>
  <c r="T531" i="1"/>
  <c r="T532" i="1"/>
  <c r="Q16" i="1"/>
  <c r="Q18" i="1"/>
  <c r="Q19" i="1"/>
  <c r="Q20" i="1"/>
  <c r="Q21" i="1"/>
  <c r="Q22" i="1"/>
  <c r="Q37" i="1"/>
  <c r="Q39" i="1"/>
  <c r="Q40" i="1"/>
  <c r="Q41" i="1"/>
  <c r="Q49" i="1"/>
  <c r="Q53" i="1"/>
  <c r="Q54" i="1"/>
  <c r="Q55" i="1"/>
  <c r="Q56" i="1"/>
  <c r="Q57" i="1"/>
  <c r="Q65" i="1"/>
  <c r="Q66" i="1"/>
  <c r="Q67" i="1"/>
  <c r="Q69" i="1"/>
  <c r="Q70" i="1"/>
  <c r="Q71" i="1"/>
  <c r="Q72" i="1"/>
  <c r="Q73" i="1"/>
  <c r="Q81" i="1"/>
  <c r="Q82" i="1"/>
  <c r="Q83" i="1"/>
  <c r="Q85" i="1"/>
  <c r="Q86" i="1"/>
  <c r="Q87" i="1"/>
  <c r="Q88" i="1"/>
  <c r="Q89" i="1"/>
  <c r="Q97" i="1"/>
  <c r="Q98" i="1"/>
  <c r="Q99" i="1"/>
  <c r="Q101" i="1"/>
  <c r="Q102" i="1"/>
  <c r="Q103" i="1"/>
  <c r="Q104" i="1"/>
  <c r="Q105" i="1"/>
  <c r="Q109" i="1"/>
  <c r="Q114" i="1"/>
  <c r="Q115" i="1"/>
  <c r="Q117" i="1"/>
  <c r="Q118" i="1"/>
  <c r="Q119" i="1"/>
  <c r="Q120" i="1"/>
  <c r="Q121" i="1"/>
  <c r="Q131" i="1"/>
  <c r="Q133" i="1"/>
  <c r="Q134" i="1"/>
  <c r="Q135" i="1"/>
  <c r="Q136" i="1"/>
  <c r="Q137" i="1"/>
  <c r="Q141" i="1"/>
  <c r="Q149" i="1"/>
  <c r="Q150" i="1"/>
  <c r="Q151" i="1"/>
  <c r="Q152" i="1"/>
  <c r="Q153" i="1"/>
  <c r="Q166" i="1"/>
  <c r="Q167" i="1"/>
  <c r="Q168" i="1"/>
  <c r="Q169" i="1"/>
  <c r="Q177" i="1"/>
  <c r="Q182" i="1"/>
  <c r="Q183" i="1"/>
  <c r="Q184" i="1"/>
  <c r="Q185" i="1"/>
  <c r="Q193" i="1"/>
  <c r="Q194" i="1"/>
  <c r="Q195" i="1"/>
  <c r="Q199" i="1"/>
  <c r="Q200" i="1"/>
  <c r="Q201" i="1"/>
  <c r="Q209" i="1"/>
  <c r="Q210" i="1"/>
  <c r="Q211" i="1"/>
  <c r="Q213" i="1"/>
  <c r="Q214" i="1"/>
  <c r="Q215" i="1"/>
  <c r="Q216" i="1"/>
  <c r="Q217" i="1"/>
  <c r="Q225" i="1"/>
  <c r="Q226" i="1"/>
  <c r="Q227" i="1"/>
  <c r="Q229" i="1"/>
  <c r="Q230" i="1"/>
  <c r="Q231" i="1"/>
  <c r="Q232" i="1"/>
  <c r="Q233" i="1"/>
  <c r="Q237" i="1"/>
  <c r="Q242" i="1"/>
  <c r="Q243" i="1"/>
  <c r="Q245" i="1"/>
  <c r="Q246" i="1"/>
  <c r="Q247" i="1"/>
  <c r="Q248" i="1"/>
  <c r="Q249" i="1"/>
  <c r="Q261" i="1"/>
  <c r="Q262" i="1"/>
  <c r="Q263" i="1"/>
  <c r="Q264" i="1"/>
  <c r="Q265" i="1"/>
  <c r="Q269" i="1"/>
  <c r="Q277" i="1"/>
  <c r="Q278" i="1"/>
  <c r="Q279" i="1"/>
  <c r="Q280" i="1"/>
  <c r="Q281" i="1"/>
  <c r="Q294" i="1"/>
  <c r="Q295" i="1"/>
  <c r="Q296" i="1"/>
  <c r="Q297" i="1"/>
  <c r="Q305" i="1"/>
  <c r="Q310" i="1"/>
  <c r="Q311" i="1"/>
  <c r="Q312" i="1"/>
  <c r="Q313" i="1"/>
  <c r="Q321" i="1"/>
  <c r="Q322" i="1"/>
  <c r="Q323" i="1"/>
  <c r="Q326" i="1"/>
  <c r="Q327" i="1"/>
  <c r="Q328" i="1"/>
  <c r="Q329" i="1"/>
  <c r="Q337" i="1"/>
  <c r="Q338" i="1"/>
  <c r="Q339" i="1"/>
  <c r="Q341" i="1"/>
  <c r="Q342" i="1"/>
  <c r="Q343" i="1"/>
  <c r="Q344" i="1"/>
  <c r="Q345" i="1"/>
  <c r="Q353" i="1"/>
  <c r="Q354" i="1"/>
  <c r="Q355" i="1"/>
  <c r="Q357" i="1"/>
  <c r="Q358" i="1"/>
  <c r="Q359" i="1"/>
  <c r="Q360" i="1"/>
  <c r="Q361" i="1"/>
  <c r="Q365" i="1"/>
  <c r="Q370" i="1"/>
  <c r="Q371" i="1"/>
  <c r="Q373" i="1"/>
  <c r="Q374" i="1"/>
  <c r="Q375" i="1"/>
  <c r="Q376" i="1"/>
  <c r="Q377" i="1"/>
  <c r="Q387" i="1"/>
  <c r="Q390" i="1"/>
  <c r="Q391" i="1"/>
  <c r="Q392" i="1"/>
  <c r="Q393" i="1"/>
  <c r="Q394" i="1"/>
  <c r="Q398" i="1"/>
  <c r="Q406" i="1"/>
  <c r="Q407" i="1"/>
  <c r="Q408" i="1"/>
  <c r="Q409" i="1"/>
  <c r="Q410" i="1"/>
  <c r="Q423" i="1"/>
  <c r="Q424" i="1"/>
  <c r="Q425" i="1"/>
  <c r="Q426" i="1"/>
  <c r="Q434" i="1"/>
  <c r="Q439" i="1"/>
  <c r="Q440" i="1"/>
  <c r="Q441" i="1"/>
  <c r="Q442" i="1"/>
  <c r="Q450" i="1"/>
  <c r="Q451" i="1"/>
  <c r="Q452" i="1"/>
  <c r="Q455" i="1"/>
  <c r="Q456" i="1"/>
  <c r="Q458" i="1"/>
  <c r="Q459" i="1"/>
  <c r="Q469" i="1"/>
  <c r="Q470" i="1"/>
  <c r="Q471" i="1"/>
  <c r="Q473" i="1"/>
  <c r="Q474" i="1"/>
  <c r="Q475" i="1"/>
  <c r="Q476" i="1"/>
  <c r="Q477" i="1"/>
  <c r="Q486" i="1"/>
  <c r="Q487" i="1"/>
  <c r="Q489" i="1"/>
  <c r="Q491" i="1"/>
  <c r="Q493" i="1"/>
  <c r="Q494" i="1"/>
  <c r="Q495" i="1"/>
  <c r="Q496" i="1"/>
  <c r="Q505" i="1"/>
  <c r="Q506" i="1"/>
  <c r="Q510" i="1"/>
  <c r="Q508" i="1"/>
  <c r="Q511" i="1"/>
  <c r="Q512" i="1"/>
  <c r="Q515" i="1"/>
  <c r="N14" i="1"/>
  <c r="N15" i="1"/>
  <c r="N16" i="1"/>
  <c r="N21" i="1"/>
  <c r="N22" i="1"/>
  <c r="N30" i="1"/>
  <c r="N33" i="1"/>
  <c r="N34" i="1"/>
  <c r="N35" i="1"/>
  <c r="N37" i="1"/>
  <c r="N41" i="1"/>
  <c r="N49" i="1"/>
  <c r="N50" i="1"/>
  <c r="N51" i="1"/>
  <c r="N53" i="1"/>
  <c r="N56" i="1"/>
  <c r="N57" i="1"/>
  <c r="N66" i="1"/>
  <c r="N67" i="1"/>
  <c r="N69" i="1"/>
  <c r="N73" i="1"/>
  <c r="N78" i="1"/>
  <c r="N81" i="1"/>
  <c r="N83" i="1"/>
  <c r="N85" i="1"/>
  <c r="N87" i="1"/>
  <c r="N88" i="1"/>
  <c r="N89" i="1"/>
  <c r="N98" i="1"/>
  <c r="N101" i="1"/>
  <c r="N102" i="1"/>
  <c r="N103" i="1"/>
  <c r="N104" i="1"/>
  <c r="N105" i="1"/>
  <c r="N110" i="1"/>
  <c r="N115" i="1"/>
  <c r="N118" i="1"/>
  <c r="N119" i="1"/>
  <c r="N120" i="1"/>
  <c r="N121" i="1"/>
  <c r="N126" i="1"/>
  <c r="N129" i="1"/>
  <c r="N133" i="1"/>
  <c r="N135" i="1"/>
  <c r="N136" i="1"/>
  <c r="N137" i="1"/>
  <c r="N145" i="1"/>
  <c r="N146" i="1"/>
  <c r="N147" i="1"/>
  <c r="N152" i="1"/>
  <c r="N153" i="1"/>
  <c r="N158" i="1"/>
  <c r="N161" i="1"/>
  <c r="N162" i="1"/>
  <c r="N163" i="1"/>
  <c r="N165" i="1"/>
  <c r="N169" i="1"/>
  <c r="N177" i="1"/>
  <c r="N178" i="1"/>
  <c r="N179" i="1"/>
  <c r="N181" i="1"/>
  <c r="N184" i="1"/>
  <c r="N194" i="1"/>
  <c r="N195" i="1"/>
  <c r="N197" i="1"/>
  <c r="N201" i="1"/>
  <c r="N206" i="1"/>
  <c r="N209" i="1"/>
  <c r="N211" i="1"/>
  <c r="N213" i="1"/>
  <c r="N215" i="1"/>
  <c r="N216" i="1"/>
  <c r="N217" i="1"/>
  <c r="N226" i="1"/>
  <c r="N229" i="1"/>
  <c r="N230" i="1"/>
  <c r="N231" i="1"/>
  <c r="N232" i="1"/>
  <c r="N233" i="1"/>
  <c r="N238" i="1"/>
  <c r="N243" i="1"/>
  <c r="N246" i="1"/>
  <c r="N247" i="1"/>
  <c r="N248" i="1"/>
  <c r="N249" i="1"/>
  <c r="N254" i="1"/>
  <c r="N257" i="1"/>
  <c r="N261" i="1"/>
  <c r="N263" i="1"/>
  <c r="N264" i="1"/>
  <c r="N265" i="1"/>
  <c r="N273" i="1"/>
  <c r="N274" i="1"/>
  <c r="N275" i="1"/>
  <c r="N280" i="1"/>
  <c r="N281" i="1"/>
  <c r="N286" i="1"/>
  <c r="N289" i="1"/>
  <c r="N290" i="1"/>
  <c r="N291" i="1"/>
  <c r="N293" i="1"/>
  <c r="N297" i="1"/>
  <c r="N305" i="1"/>
  <c r="N306" i="1"/>
  <c r="N307" i="1"/>
  <c r="N309" i="1"/>
  <c r="N312" i="1"/>
  <c r="N322" i="1"/>
  <c r="N323" i="1"/>
  <c r="N325" i="1"/>
  <c r="N329" i="1"/>
  <c r="N334" i="1"/>
  <c r="N337" i="1"/>
  <c r="N339" i="1"/>
  <c r="N341" i="1"/>
  <c r="N343" i="1"/>
  <c r="N344" i="1"/>
  <c r="N345" i="1"/>
  <c r="N354" i="1"/>
  <c r="N357" i="1"/>
  <c r="N358" i="1"/>
  <c r="N359" i="1"/>
  <c r="N360" i="1"/>
  <c r="N361" i="1"/>
  <c r="N366" i="1"/>
  <c r="N371" i="1"/>
  <c r="N374" i="1"/>
  <c r="N375" i="1"/>
  <c r="N376" i="1"/>
  <c r="N377" i="1"/>
  <c r="N382" i="1"/>
  <c r="N385" i="1"/>
  <c r="N390" i="1"/>
  <c r="N392" i="1"/>
  <c r="N393" i="1"/>
  <c r="N394" i="1"/>
  <c r="N402" i="1"/>
  <c r="N403" i="1"/>
  <c r="N404" i="1"/>
  <c r="N409" i="1"/>
  <c r="N410" i="1"/>
  <c r="N415" i="1"/>
  <c r="N418" i="1"/>
  <c r="N419" i="1"/>
  <c r="N420" i="1"/>
  <c r="N422" i="1"/>
  <c r="N426" i="1"/>
  <c r="N434" i="1"/>
  <c r="N435" i="1"/>
  <c r="N436" i="1"/>
  <c r="N438" i="1"/>
  <c r="N441" i="1"/>
  <c r="N451" i="1"/>
  <c r="N452" i="1"/>
  <c r="N454" i="1"/>
  <c r="N459" i="1"/>
  <c r="N465" i="1"/>
  <c r="N469" i="1"/>
  <c r="N471" i="1"/>
  <c r="N473" i="1"/>
  <c r="N475" i="1"/>
  <c r="N476" i="1"/>
  <c r="N477" i="1"/>
  <c r="N487" i="1"/>
  <c r="N491" i="1"/>
  <c r="N493" i="1"/>
  <c r="N494" i="1"/>
  <c r="N495" i="1"/>
  <c r="N496" i="1"/>
  <c r="N506" i="1"/>
  <c r="N508" i="1"/>
  <c r="N511" i="1"/>
  <c r="N512" i="1"/>
  <c r="N515" i="1"/>
  <c r="N520" i="1"/>
  <c r="N532" i="1"/>
  <c r="K22" i="1"/>
  <c r="K41" i="1"/>
  <c r="K57" i="1"/>
  <c r="K66" i="1"/>
  <c r="K70" i="1"/>
  <c r="K73" i="1"/>
  <c r="K89" i="1"/>
  <c r="K105" i="1"/>
  <c r="K121" i="1"/>
  <c r="K153" i="1"/>
  <c r="K169" i="1"/>
  <c r="K185" i="1"/>
  <c r="K194" i="1"/>
  <c r="K201" i="1"/>
  <c r="K217" i="1"/>
  <c r="K233" i="1"/>
  <c r="K249" i="1"/>
  <c r="K281" i="1"/>
  <c r="K297" i="1"/>
  <c r="K313" i="1"/>
  <c r="K322" i="1"/>
  <c r="K329" i="1"/>
  <c r="K345" i="1"/>
  <c r="K356" i="1"/>
  <c r="K361" i="1"/>
  <c r="K368" i="1"/>
  <c r="K369" i="1"/>
  <c r="K377" i="1"/>
  <c r="K410" i="1"/>
  <c r="K426" i="1"/>
  <c r="K442" i="1"/>
  <c r="K459" i="1"/>
  <c r="K477" i="1"/>
  <c r="K485" i="1"/>
  <c r="K486" i="1"/>
  <c r="K487" i="1"/>
  <c r="K496" i="1"/>
  <c r="K515" i="1"/>
  <c r="AL7" i="1"/>
  <c r="AL8" i="1"/>
  <c r="AL9" i="1"/>
  <c r="AL10" i="1"/>
  <c r="AL11" i="1"/>
  <c r="AL16" i="1"/>
  <c r="AL18" i="1"/>
  <c r="AL19" i="1"/>
  <c r="AL20" i="1"/>
  <c r="AL30" i="1"/>
  <c r="AL31" i="1"/>
  <c r="AL32" i="1"/>
  <c r="AL38" i="1"/>
  <c r="AL39" i="1"/>
  <c r="AL40" i="1"/>
  <c r="AL42" i="1"/>
  <c r="AL43" i="1"/>
  <c r="AL44" i="1"/>
  <c r="AL45" i="1"/>
  <c r="AL46" i="1"/>
  <c r="AL47" i="1"/>
  <c r="AL48" i="1"/>
  <c r="AL49" i="1"/>
  <c r="AL50" i="1"/>
  <c r="AL51" i="1"/>
  <c r="AL53" i="1"/>
  <c r="AL55" i="1"/>
  <c r="AL56" i="1"/>
  <c r="AL58" i="1"/>
  <c r="AL59" i="1"/>
  <c r="AL60" i="1"/>
  <c r="AL61" i="1"/>
  <c r="AL62" i="1"/>
  <c r="AL67" i="1"/>
  <c r="AL68" i="1"/>
  <c r="AL70" i="1"/>
  <c r="AL71" i="1"/>
  <c r="AL72" i="1"/>
  <c r="AL74" i="1"/>
  <c r="AL75" i="1"/>
  <c r="AL76" i="1"/>
  <c r="AL77" i="1"/>
  <c r="AL78" i="1"/>
  <c r="AL79" i="1"/>
  <c r="AL80" i="1"/>
  <c r="AL86" i="1"/>
  <c r="AL87" i="1"/>
  <c r="AL88" i="1"/>
  <c r="AL90" i="1"/>
  <c r="AL91" i="1"/>
  <c r="AL92" i="1"/>
  <c r="AL93" i="1"/>
  <c r="AL94" i="1"/>
  <c r="AL95" i="1"/>
  <c r="AL96" i="1"/>
  <c r="AL97" i="1"/>
  <c r="AL99" i="1"/>
  <c r="AL103" i="1"/>
  <c r="AL104" i="1"/>
  <c r="AL106" i="1"/>
  <c r="AL107" i="1"/>
  <c r="AL108" i="1"/>
  <c r="AL109" i="1"/>
  <c r="AL110" i="1"/>
  <c r="AL114" i="1"/>
  <c r="AL115" i="1"/>
  <c r="AL116" i="1"/>
  <c r="AL118" i="1"/>
  <c r="AL119" i="1"/>
  <c r="AL122" i="1"/>
  <c r="AL123" i="1"/>
  <c r="AL124" i="1"/>
  <c r="AL125" i="1"/>
  <c r="AL126" i="1"/>
  <c r="AL127" i="1"/>
  <c r="AL131" i="1"/>
  <c r="AL134" i="1"/>
  <c r="AL135" i="1"/>
  <c r="AL136" i="1"/>
  <c r="AL138" i="1"/>
  <c r="AL139" i="1"/>
  <c r="AL140" i="1"/>
  <c r="AL141" i="1"/>
  <c r="AL142" i="1"/>
  <c r="AL143" i="1"/>
  <c r="AL144" i="1"/>
  <c r="AL150" i="1"/>
  <c r="AL151" i="1"/>
  <c r="AL152" i="1"/>
  <c r="AL154" i="1"/>
  <c r="AL155" i="1"/>
  <c r="AL156" i="1"/>
  <c r="AL157" i="1"/>
  <c r="AL158" i="1"/>
  <c r="AL159" i="1"/>
  <c r="AL160" i="1"/>
  <c r="AL161" i="1"/>
  <c r="AL163" i="1"/>
  <c r="AL167" i="1"/>
  <c r="AL168" i="1"/>
  <c r="AL170" i="1"/>
  <c r="AL171" i="1"/>
  <c r="AL172" i="1"/>
  <c r="AL173" i="1"/>
  <c r="AL174" i="1"/>
  <c r="AL178" i="1"/>
  <c r="AL179" i="1"/>
  <c r="AL180" i="1"/>
  <c r="AL182" i="1"/>
  <c r="AL183" i="1"/>
  <c r="AL186" i="1"/>
  <c r="AL187" i="1"/>
  <c r="AL188" i="1"/>
  <c r="AL189" i="1"/>
  <c r="AL190" i="1"/>
  <c r="AL191" i="1"/>
  <c r="AL195" i="1"/>
  <c r="AL198" i="1"/>
  <c r="AL199" i="1"/>
  <c r="AL200" i="1"/>
  <c r="AL202" i="1"/>
  <c r="AL203" i="1"/>
  <c r="AL204" i="1"/>
  <c r="AL205" i="1"/>
  <c r="AL206" i="1"/>
  <c r="AL207" i="1"/>
  <c r="AL208" i="1"/>
  <c r="AL214" i="1"/>
  <c r="AL215" i="1"/>
  <c r="AL216" i="1"/>
  <c r="AL218" i="1"/>
  <c r="AL219" i="1"/>
  <c r="AL220" i="1"/>
  <c r="AL221" i="1"/>
  <c r="AL222" i="1"/>
  <c r="AL223" i="1"/>
  <c r="AL224" i="1"/>
  <c r="AL225" i="1"/>
  <c r="AL227" i="1"/>
  <c r="AL231" i="1"/>
  <c r="AL232" i="1"/>
  <c r="AL234" i="1"/>
  <c r="AL235" i="1"/>
  <c r="AL236" i="1"/>
  <c r="AL237" i="1"/>
  <c r="AL238" i="1"/>
  <c r="AL242" i="1"/>
  <c r="AL243" i="1"/>
  <c r="AL244" i="1"/>
  <c r="AL246" i="1"/>
  <c r="AL250" i="1"/>
  <c r="AL251" i="1"/>
  <c r="AL252" i="1"/>
  <c r="AL253" i="1"/>
  <c r="AL254" i="1"/>
  <c r="AL255" i="1"/>
  <c r="AL262" i="1"/>
  <c r="AL263" i="1"/>
  <c r="AL264" i="1"/>
  <c r="AL266" i="1"/>
  <c r="AL267" i="1"/>
  <c r="AL268" i="1"/>
  <c r="AL269" i="1"/>
  <c r="AL270" i="1"/>
  <c r="AL271" i="1"/>
  <c r="AL272" i="1"/>
  <c r="AL278" i="1"/>
  <c r="AL279" i="1"/>
  <c r="AL280" i="1"/>
  <c r="AL282" i="1"/>
  <c r="AL283" i="1"/>
  <c r="AL284" i="1"/>
  <c r="AL285" i="1"/>
  <c r="AL286" i="1"/>
  <c r="AL287" i="1"/>
  <c r="AL288" i="1"/>
  <c r="AL289" i="1"/>
  <c r="AL291" i="1"/>
  <c r="AL295" i="1"/>
  <c r="AL296" i="1"/>
  <c r="AL298" i="1"/>
  <c r="AL299" i="1"/>
  <c r="AL300" i="1"/>
  <c r="AL301" i="1"/>
  <c r="AL302" i="1"/>
  <c r="AL306" i="1"/>
  <c r="AL307" i="1"/>
  <c r="AL308" i="1"/>
  <c r="AL310" i="1"/>
  <c r="AL314" i="1"/>
  <c r="AL315" i="1"/>
  <c r="AL316" i="1"/>
  <c r="AL317" i="1"/>
  <c r="AL318" i="1"/>
  <c r="AL319" i="1"/>
  <c r="AL323" i="1"/>
  <c r="AL326" i="1"/>
  <c r="AL327" i="1"/>
  <c r="AL328" i="1"/>
  <c r="AL330" i="1"/>
  <c r="AL331" i="1"/>
  <c r="AL332" i="1"/>
  <c r="AL333" i="1"/>
  <c r="AL334" i="1"/>
  <c r="AL335" i="1"/>
  <c r="AL336" i="1"/>
  <c r="AL342" i="1"/>
  <c r="AL343" i="1"/>
  <c r="AL344" i="1"/>
  <c r="AL346" i="1"/>
  <c r="AL347" i="1"/>
  <c r="AL348" i="1"/>
  <c r="AL349" i="1"/>
  <c r="AL350" i="1"/>
  <c r="AL351" i="1"/>
  <c r="AL352" i="1"/>
  <c r="AL353" i="1"/>
  <c r="AL355" i="1"/>
  <c r="AL359" i="1"/>
  <c r="AL360" i="1"/>
  <c r="AL362" i="1"/>
  <c r="AL363" i="1"/>
  <c r="AL364" i="1"/>
  <c r="AL365" i="1"/>
  <c r="AL366" i="1"/>
  <c r="AL370" i="1"/>
  <c r="AL371" i="1"/>
  <c r="AL372" i="1"/>
  <c r="AL374" i="1"/>
  <c r="AL378" i="1"/>
  <c r="AL379" i="1"/>
  <c r="AL380" i="1"/>
  <c r="AL381" i="1"/>
  <c r="AL382" i="1"/>
  <c r="AL383" i="1"/>
  <c r="AL387" i="1"/>
  <c r="AL391" i="1"/>
  <c r="AL392" i="1"/>
  <c r="AL393" i="1"/>
  <c r="AL395" i="1"/>
  <c r="AL396" i="1"/>
  <c r="AL397" i="1"/>
  <c r="AL398" i="1"/>
  <c r="AL399" i="1"/>
  <c r="AL400" i="1"/>
  <c r="AL401" i="1"/>
  <c r="AL407" i="1"/>
  <c r="AL408" i="1"/>
  <c r="AL409" i="1"/>
  <c r="AL411" i="1"/>
  <c r="AL412" i="1"/>
  <c r="AL413" i="1"/>
  <c r="AL414" i="1"/>
  <c r="AL415" i="1"/>
  <c r="AL416" i="1"/>
  <c r="AL417" i="1"/>
  <c r="AL418" i="1"/>
  <c r="AL420" i="1"/>
  <c r="AL424" i="1"/>
  <c r="AL425" i="1"/>
  <c r="AL427" i="1"/>
  <c r="AL428" i="1"/>
  <c r="AL429" i="1"/>
  <c r="AL430" i="1"/>
  <c r="AL431" i="1"/>
  <c r="AL435" i="1"/>
  <c r="AL436" i="1"/>
  <c r="AL437" i="1"/>
  <c r="AL439" i="1"/>
  <c r="AL443" i="1"/>
  <c r="AL444" i="1"/>
  <c r="AL445" i="1"/>
  <c r="AL446" i="1"/>
  <c r="AL447" i="1"/>
  <c r="AL448" i="1"/>
  <c r="AL452" i="1"/>
  <c r="AL453" i="1"/>
  <c r="AL455" i="1"/>
  <c r="AL456" i="1"/>
  <c r="AL458" i="1"/>
  <c r="AL460" i="1"/>
  <c r="AL461" i="1"/>
  <c r="AL462" i="1"/>
  <c r="AL464" i="1"/>
  <c r="AL465" i="1"/>
  <c r="AL466" i="1"/>
  <c r="AL467" i="1"/>
  <c r="AL474" i="1"/>
  <c r="AL475" i="1"/>
  <c r="AL476" i="1"/>
  <c r="AL477" i="1"/>
  <c r="AL478" i="1"/>
  <c r="AL479" i="1"/>
  <c r="AL480" i="1"/>
  <c r="AL482" i="1"/>
  <c r="AL483" i="1"/>
  <c r="AL484" i="1"/>
  <c r="AL485" i="1"/>
  <c r="AL493" i="1"/>
  <c r="AL494" i="1"/>
  <c r="AL495" i="1"/>
  <c r="AL497" i="1"/>
  <c r="AL498" i="1"/>
  <c r="AL502" i="1"/>
  <c r="AL514" i="1"/>
  <c r="AL508" i="1"/>
  <c r="AL511" i="1"/>
  <c r="AL512" i="1"/>
  <c r="AL516" i="1"/>
  <c r="AL517" i="1"/>
  <c r="AL518" i="1"/>
  <c r="AL519" i="1"/>
  <c r="AL520" i="1"/>
  <c r="AL521" i="1"/>
  <c r="AL531" i="1"/>
  <c r="AL532" i="1"/>
  <c r="AI9" i="1"/>
  <c r="AI10" i="1"/>
  <c r="AI11" i="1"/>
  <c r="AI12" i="1"/>
  <c r="AI13" i="1"/>
  <c r="AI22" i="1"/>
  <c r="AI30" i="1"/>
  <c r="AI31" i="1"/>
  <c r="AI32" i="1"/>
  <c r="AI33" i="1"/>
  <c r="AI34" i="1"/>
  <c r="AI35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8" i="1"/>
  <c r="AI59" i="1"/>
  <c r="AI60" i="1"/>
  <c r="AI61" i="1"/>
  <c r="AI62" i="1"/>
  <c r="AI63" i="1"/>
  <c r="AI64" i="1"/>
  <c r="AI71" i="1"/>
  <c r="AI72" i="1"/>
  <c r="AI74" i="1"/>
  <c r="AI77" i="1"/>
  <c r="AI78" i="1"/>
  <c r="AI79" i="1"/>
  <c r="AI80" i="1"/>
  <c r="AI81" i="1"/>
  <c r="AI90" i="1"/>
  <c r="AI91" i="1"/>
  <c r="AI92" i="1"/>
  <c r="AI93" i="1"/>
  <c r="AI94" i="1"/>
  <c r="AI95" i="1"/>
  <c r="AI96" i="1"/>
  <c r="AI97" i="1"/>
  <c r="AI98" i="1"/>
  <c r="AI99" i="1"/>
  <c r="AI100" i="1"/>
  <c r="AI106" i="1"/>
  <c r="AI107" i="1"/>
  <c r="AI108" i="1"/>
  <c r="AI109" i="1"/>
  <c r="AI110" i="1"/>
  <c r="AI111" i="1"/>
  <c r="AI112" i="1"/>
  <c r="AI114" i="1"/>
  <c r="AI115" i="1"/>
  <c r="AI116" i="1"/>
  <c r="AI117" i="1"/>
  <c r="AI118" i="1"/>
  <c r="AI122" i="1"/>
  <c r="AI123" i="1"/>
  <c r="AI124" i="1"/>
  <c r="AI125" i="1"/>
  <c r="AI126" i="1"/>
  <c r="AI127" i="1"/>
  <c r="AI128" i="1"/>
  <c r="AI135" i="1"/>
  <c r="AI136" i="1"/>
  <c r="AI138" i="1"/>
  <c r="AI141" i="1"/>
  <c r="AI142" i="1"/>
  <c r="AI143" i="1"/>
  <c r="AI144" i="1"/>
  <c r="AI145" i="1"/>
  <c r="AI154" i="1"/>
  <c r="AI155" i="1"/>
  <c r="AI156" i="1"/>
  <c r="AI157" i="1"/>
  <c r="AI158" i="1"/>
  <c r="AI159" i="1"/>
  <c r="AI160" i="1"/>
  <c r="AI161" i="1"/>
  <c r="AI162" i="1"/>
  <c r="AI163" i="1"/>
  <c r="AI164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6" i="1"/>
  <c r="AI187" i="1"/>
  <c r="AI188" i="1"/>
  <c r="AI189" i="1"/>
  <c r="AI190" i="1"/>
  <c r="AI191" i="1"/>
  <c r="AI192" i="1"/>
  <c r="AI199" i="1"/>
  <c r="AI200" i="1"/>
  <c r="AI202" i="1"/>
  <c r="AI205" i="1"/>
  <c r="AI206" i="1"/>
  <c r="AI207" i="1"/>
  <c r="AI208" i="1"/>
  <c r="AI209" i="1"/>
  <c r="AI218" i="1"/>
  <c r="AI219" i="1"/>
  <c r="AI220" i="1"/>
  <c r="AI221" i="1"/>
  <c r="AI222" i="1"/>
  <c r="AI223" i="1"/>
  <c r="AI224" i="1"/>
  <c r="AI225" i="1"/>
  <c r="AI226" i="1"/>
  <c r="AI227" i="1"/>
  <c r="AI228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50" i="1"/>
  <c r="AI251" i="1"/>
  <c r="AI252" i="1"/>
  <c r="AI253" i="1"/>
  <c r="AI254" i="1"/>
  <c r="AI255" i="1"/>
  <c r="AI256" i="1"/>
  <c r="AI263" i="1"/>
  <c r="AI264" i="1"/>
  <c r="AI266" i="1"/>
  <c r="AI269" i="1"/>
  <c r="AI270" i="1"/>
  <c r="AI271" i="1"/>
  <c r="AI272" i="1"/>
  <c r="AI273" i="1"/>
  <c r="AI282" i="1"/>
  <c r="AI283" i="1"/>
  <c r="AI284" i="1"/>
  <c r="AI285" i="1"/>
  <c r="AI286" i="1"/>
  <c r="AI287" i="1"/>
  <c r="AI288" i="1"/>
  <c r="AI289" i="1"/>
  <c r="AI290" i="1"/>
  <c r="AI291" i="1"/>
  <c r="AI292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4" i="1"/>
  <c r="AI315" i="1"/>
  <c r="AI316" i="1"/>
  <c r="AI317" i="1"/>
  <c r="AI318" i="1"/>
  <c r="AI319" i="1"/>
  <c r="AI320" i="1"/>
  <c r="AI327" i="1"/>
  <c r="AI328" i="1"/>
  <c r="AI330" i="1"/>
  <c r="AI331" i="1"/>
  <c r="AI333" i="1"/>
  <c r="AI334" i="1"/>
  <c r="AI335" i="1"/>
  <c r="AI336" i="1"/>
  <c r="AI337" i="1"/>
  <c r="AI346" i="1"/>
  <c r="AI347" i="1"/>
  <c r="AI348" i="1"/>
  <c r="AI349" i="1"/>
  <c r="AI350" i="1"/>
  <c r="AI351" i="1"/>
  <c r="AI352" i="1"/>
  <c r="AI353" i="1"/>
  <c r="AI354" i="1"/>
  <c r="AI355" i="1"/>
  <c r="AI356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8" i="1"/>
  <c r="AI379" i="1"/>
  <c r="AI380" i="1"/>
  <c r="AI381" i="1"/>
  <c r="AI382" i="1"/>
  <c r="AI383" i="1"/>
  <c r="AI384" i="1"/>
  <c r="AI392" i="1"/>
  <c r="AI393" i="1"/>
  <c r="AI395" i="1"/>
  <c r="AI396" i="1"/>
  <c r="AI398" i="1"/>
  <c r="AI399" i="1"/>
  <c r="AI400" i="1"/>
  <c r="AI401" i="1"/>
  <c r="AI402" i="1"/>
  <c r="AI411" i="1"/>
  <c r="AI412" i="1"/>
  <c r="AI413" i="1"/>
  <c r="AI414" i="1"/>
  <c r="AI415" i="1"/>
  <c r="AI416" i="1"/>
  <c r="AI417" i="1"/>
  <c r="AI418" i="1"/>
  <c r="AI419" i="1"/>
  <c r="AI420" i="1"/>
  <c r="AI421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3" i="1"/>
  <c r="AI444" i="1"/>
  <c r="AI445" i="1"/>
  <c r="AI446" i="1"/>
  <c r="AI447" i="1"/>
  <c r="AI448" i="1"/>
  <c r="AI449" i="1"/>
  <c r="AI456" i="1"/>
  <c r="AI458" i="1"/>
  <c r="AI460" i="1"/>
  <c r="AI461" i="1"/>
  <c r="AI464" i="1"/>
  <c r="AI465" i="1"/>
  <c r="AI466" i="1"/>
  <c r="AI467" i="1"/>
  <c r="AI469" i="1"/>
  <c r="AI478" i="1"/>
  <c r="AI479" i="1"/>
  <c r="AI480" i="1"/>
  <c r="AI482" i="1"/>
  <c r="AI483" i="1"/>
  <c r="AI484" i="1"/>
  <c r="AI485" i="1"/>
  <c r="AI486" i="1"/>
  <c r="AI487" i="1"/>
  <c r="AI489" i="1"/>
  <c r="AI490" i="1"/>
  <c r="AI497" i="1"/>
  <c r="AI498" i="1"/>
  <c r="AI502" i="1"/>
  <c r="AI514" i="1"/>
  <c r="AI504" i="1"/>
  <c r="AI505" i="1"/>
  <c r="AI506" i="1"/>
  <c r="AI507" i="1"/>
  <c r="AI510" i="1"/>
  <c r="AI508" i="1"/>
  <c r="AI516" i="1"/>
  <c r="AI517" i="1"/>
  <c r="AI518" i="1"/>
  <c r="AI519" i="1"/>
  <c r="AI520" i="1"/>
  <c r="AI521" i="1"/>
  <c r="AI531" i="1"/>
  <c r="AF7" i="1"/>
  <c r="AF8" i="1"/>
  <c r="AF9" i="1"/>
  <c r="AF11" i="1"/>
  <c r="AF12" i="1"/>
  <c r="AF13" i="1"/>
  <c r="AF14" i="1"/>
  <c r="AF15" i="1"/>
  <c r="AF16" i="1"/>
  <c r="AF17" i="1"/>
  <c r="AF34" i="1"/>
  <c r="AF42" i="1"/>
  <c r="AF43" i="1"/>
  <c r="AF44" i="1"/>
  <c r="AF45" i="1"/>
  <c r="AF46" i="1"/>
  <c r="AF47" i="1"/>
  <c r="AF56" i="1"/>
  <c r="AF58" i="1"/>
  <c r="AF59" i="1"/>
  <c r="AF60" i="1"/>
  <c r="AF61" i="1"/>
  <c r="AF62" i="1"/>
  <c r="AF63" i="1"/>
  <c r="AF64" i="1"/>
  <c r="AF65" i="1"/>
  <c r="AF74" i="1"/>
  <c r="AF75" i="1"/>
  <c r="AF76" i="1"/>
  <c r="AF78" i="1"/>
  <c r="AF79" i="1"/>
  <c r="AF80" i="1"/>
  <c r="AF82" i="1"/>
  <c r="AF83" i="1"/>
  <c r="AF84" i="1"/>
  <c r="AF90" i="1"/>
  <c r="AF91" i="1"/>
  <c r="AF92" i="1"/>
  <c r="AF93" i="1"/>
  <c r="AF98" i="1"/>
  <c r="AF99" i="1"/>
  <c r="AF100" i="1"/>
  <c r="AF106" i="1"/>
  <c r="AF107" i="1"/>
  <c r="AF108" i="1"/>
  <c r="AF109" i="1"/>
  <c r="AF110" i="1"/>
  <c r="AF111" i="1"/>
  <c r="AF122" i="1"/>
  <c r="AF123" i="1"/>
  <c r="AF124" i="1"/>
  <c r="AF125" i="1"/>
  <c r="AF126" i="1"/>
  <c r="AF127" i="1"/>
  <c r="AF128" i="1"/>
  <c r="AF129" i="1"/>
  <c r="AF138" i="1"/>
  <c r="AF139" i="1"/>
  <c r="AF140" i="1"/>
  <c r="AF142" i="1"/>
  <c r="AF143" i="1"/>
  <c r="AF144" i="1"/>
  <c r="AF154" i="1"/>
  <c r="AF155" i="1"/>
  <c r="AF156" i="1"/>
  <c r="AF157" i="1"/>
  <c r="AF162" i="1"/>
  <c r="AF163" i="1"/>
  <c r="AF164" i="1"/>
  <c r="AF165" i="1"/>
  <c r="AF166" i="1"/>
  <c r="AF170" i="1"/>
  <c r="AF171" i="1"/>
  <c r="AF172" i="1"/>
  <c r="AF173" i="1"/>
  <c r="AF174" i="1"/>
  <c r="AF175" i="1"/>
  <c r="AF186" i="1"/>
  <c r="AF187" i="1"/>
  <c r="AF188" i="1"/>
  <c r="AF189" i="1"/>
  <c r="AF190" i="1"/>
  <c r="AF191" i="1"/>
  <c r="AF192" i="1"/>
  <c r="AF193" i="1"/>
  <c r="AF199" i="1"/>
  <c r="AF202" i="1"/>
  <c r="AF203" i="1"/>
  <c r="AF204" i="1"/>
  <c r="AF206" i="1"/>
  <c r="AF207" i="1"/>
  <c r="AF208" i="1"/>
  <c r="AF218" i="1"/>
  <c r="AF219" i="1"/>
  <c r="AF220" i="1"/>
  <c r="AF221" i="1"/>
  <c r="AF229" i="1"/>
  <c r="AF230" i="1"/>
  <c r="AF234" i="1"/>
  <c r="AF235" i="1"/>
  <c r="AF236" i="1"/>
  <c r="AF237" i="1"/>
  <c r="AF238" i="1"/>
  <c r="AF239" i="1"/>
  <c r="AF243" i="1"/>
  <c r="AF250" i="1"/>
  <c r="AF251" i="1"/>
  <c r="AF252" i="1"/>
  <c r="AF253" i="1"/>
  <c r="AF254" i="1"/>
  <c r="AF255" i="1"/>
  <c r="AF256" i="1"/>
  <c r="AF261" i="1"/>
  <c r="AF262" i="1"/>
  <c r="AF266" i="1"/>
  <c r="AF267" i="1"/>
  <c r="AF268" i="1"/>
  <c r="AF269" i="1"/>
  <c r="AF270" i="1"/>
  <c r="AF271" i="1"/>
  <c r="AF272" i="1"/>
  <c r="AF281" i="1"/>
  <c r="AF282" i="1"/>
  <c r="AF283" i="1"/>
  <c r="AF284" i="1"/>
  <c r="AF285" i="1"/>
  <c r="AF286" i="1"/>
  <c r="AF287" i="1"/>
  <c r="AF288" i="1"/>
  <c r="AF289" i="1"/>
  <c r="AF298" i="1"/>
  <c r="AF299" i="1"/>
  <c r="AF300" i="1"/>
  <c r="AF302" i="1"/>
  <c r="AF303" i="1"/>
  <c r="AF304" i="1"/>
  <c r="AF305" i="1"/>
  <c r="AF306" i="1"/>
  <c r="AF307" i="1"/>
  <c r="AF308" i="1"/>
  <c r="AF314" i="1"/>
  <c r="AF315" i="1"/>
  <c r="AF316" i="1"/>
  <c r="AF320" i="1"/>
  <c r="AF330" i="1"/>
  <c r="AF331" i="1"/>
  <c r="AF332" i="1"/>
  <c r="AF333" i="1"/>
  <c r="AF337" i="1"/>
  <c r="AF338" i="1"/>
  <c r="AF339" i="1"/>
  <c r="AF340" i="1"/>
  <c r="AF341" i="1"/>
  <c r="AF346" i="1"/>
  <c r="AF347" i="1"/>
  <c r="AF348" i="1"/>
  <c r="AF349" i="1"/>
  <c r="AF350" i="1"/>
  <c r="AF362" i="1"/>
  <c r="AF363" i="1"/>
  <c r="AF364" i="1"/>
  <c r="AF365" i="1"/>
  <c r="AF366" i="1"/>
  <c r="AF367" i="1"/>
  <c r="AF371" i="1"/>
  <c r="AF372" i="1"/>
  <c r="AF378" i="1"/>
  <c r="AF379" i="1"/>
  <c r="AF380" i="1"/>
  <c r="AF381" i="1"/>
  <c r="AF382" i="1"/>
  <c r="AF383" i="1"/>
  <c r="AF384" i="1"/>
  <c r="AF391" i="1"/>
  <c r="AF392" i="1"/>
  <c r="AF395" i="1"/>
  <c r="AF396" i="1"/>
  <c r="AF397" i="1"/>
  <c r="AF398" i="1"/>
  <c r="AF399" i="1"/>
  <c r="AF400" i="1"/>
  <c r="AF401" i="1"/>
  <c r="AF411" i="1"/>
  <c r="AF412" i="1"/>
  <c r="AF413" i="1"/>
  <c r="AF414" i="1"/>
  <c r="AF415" i="1"/>
  <c r="AF416" i="1"/>
  <c r="AF417" i="1"/>
  <c r="AF418" i="1"/>
  <c r="AF419" i="1"/>
  <c r="AF427" i="1"/>
  <c r="AF428" i="1"/>
  <c r="AF429" i="1"/>
  <c r="AF431" i="1"/>
  <c r="AF432" i="1"/>
  <c r="AF433" i="1"/>
  <c r="AF435" i="1"/>
  <c r="AF436" i="1"/>
  <c r="AF437" i="1"/>
  <c r="AF443" i="1"/>
  <c r="AF444" i="1"/>
  <c r="AF445" i="1"/>
  <c r="AF449" i="1"/>
  <c r="AF450" i="1"/>
  <c r="AF460" i="1"/>
  <c r="AF461" i="1"/>
  <c r="AF462" i="1"/>
  <c r="AF464" i="1"/>
  <c r="AF470" i="1"/>
  <c r="AF471" i="1"/>
  <c r="AF472" i="1"/>
  <c r="AF473" i="1"/>
  <c r="AF474" i="1"/>
  <c r="AF478" i="1"/>
  <c r="AF479" i="1"/>
  <c r="AF480" i="1"/>
  <c r="AF482" i="1"/>
  <c r="AF483" i="1"/>
  <c r="AF497" i="1"/>
  <c r="AF498" i="1"/>
  <c r="AF502" i="1"/>
  <c r="AF506" i="1"/>
  <c r="AF507" i="1"/>
  <c r="AF510" i="1"/>
  <c r="AF516" i="1"/>
  <c r="AF517" i="1"/>
  <c r="AF518" i="1"/>
  <c r="AF519" i="1"/>
  <c r="AF520" i="1"/>
  <c r="AF521" i="1"/>
  <c r="AF531" i="1"/>
  <c r="AC7" i="1"/>
  <c r="AC8" i="1"/>
  <c r="AC9" i="1"/>
  <c r="AC10" i="1"/>
  <c r="AC18" i="1"/>
  <c r="AC19" i="1"/>
  <c r="AC30" i="1"/>
  <c r="AC31" i="1"/>
  <c r="AC34" i="1"/>
  <c r="AC42" i="1"/>
  <c r="AC43" i="1"/>
  <c r="AC44" i="1"/>
  <c r="AC45" i="1"/>
  <c r="AC46" i="1"/>
  <c r="AC48" i="1"/>
  <c r="AC49" i="1"/>
  <c r="AC53" i="1"/>
  <c r="AC54" i="1"/>
  <c r="AC58" i="1"/>
  <c r="AC59" i="1"/>
  <c r="AC61" i="1"/>
  <c r="AC62" i="1"/>
  <c r="AC63" i="1"/>
  <c r="AC73" i="1"/>
  <c r="AC74" i="1"/>
  <c r="AC75" i="1"/>
  <c r="AC76" i="1"/>
  <c r="AC77" i="1"/>
  <c r="AC80" i="1"/>
  <c r="AC81" i="1"/>
  <c r="AC82" i="1"/>
  <c r="AC83" i="1"/>
  <c r="AC84" i="1"/>
  <c r="AC90" i="1"/>
  <c r="AC91" i="1"/>
  <c r="AC92" i="1"/>
  <c r="AC93" i="1"/>
  <c r="AC94" i="1"/>
  <c r="AC103" i="1"/>
  <c r="AC104" i="1"/>
  <c r="AC106" i="1"/>
  <c r="AC107" i="1"/>
  <c r="AC108" i="1"/>
  <c r="AC109" i="1"/>
  <c r="AC110" i="1"/>
  <c r="AC111" i="1"/>
  <c r="AC112" i="1"/>
  <c r="AC123" i="1"/>
  <c r="AC124" i="1"/>
  <c r="AC125" i="1"/>
  <c r="AC126" i="1"/>
  <c r="AC127" i="1"/>
  <c r="AC128" i="1"/>
  <c r="AC129" i="1"/>
  <c r="AC133" i="1"/>
  <c r="AC138" i="1"/>
  <c r="AC139" i="1"/>
  <c r="AC140" i="1"/>
  <c r="AC141" i="1"/>
  <c r="AC142" i="1"/>
  <c r="AC150" i="1"/>
  <c r="AC151" i="1"/>
  <c r="AC154" i="1"/>
  <c r="AC155" i="1"/>
  <c r="AC158" i="1"/>
  <c r="AC159" i="1"/>
  <c r="AC160" i="1"/>
  <c r="AC170" i="1"/>
  <c r="AC171" i="1"/>
  <c r="AC172" i="1"/>
  <c r="AC176" i="1"/>
  <c r="AC177" i="1"/>
  <c r="AC178" i="1"/>
  <c r="AC179" i="1"/>
  <c r="AC180" i="1"/>
  <c r="AC186" i="1"/>
  <c r="AC187" i="1"/>
  <c r="AC188" i="1"/>
  <c r="AC189" i="1"/>
  <c r="AC201" i="1"/>
  <c r="AC202" i="1"/>
  <c r="AC203" i="1"/>
  <c r="AC204" i="1"/>
  <c r="AC205" i="1"/>
  <c r="AC206" i="1"/>
  <c r="AC209" i="1"/>
  <c r="AC210" i="1"/>
  <c r="AC218" i="1"/>
  <c r="AC219" i="1"/>
  <c r="AC220" i="1"/>
  <c r="AC221" i="1"/>
  <c r="AC222" i="1"/>
  <c r="AC226" i="1"/>
  <c r="AC227" i="1"/>
  <c r="AC228" i="1"/>
  <c r="AC229" i="1"/>
  <c r="AC230" i="1"/>
  <c r="AC234" i="1"/>
  <c r="AC235" i="1"/>
  <c r="AC236" i="1"/>
  <c r="AC237" i="1"/>
  <c r="AC238" i="1"/>
  <c r="AC239" i="1"/>
  <c r="AC248" i="1"/>
  <c r="AC251" i="1"/>
  <c r="AC252" i="1"/>
  <c r="AC253" i="1"/>
  <c r="AC254" i="1"/>
  <c r="AC255" i="1"/>
  <c r="AC256" i="1"/>
  <c r="AC257" i="1"/>
  <c r="AC266" i="1"/>
  <c r="AC267" i="1"/>
  <c r="AC268" i="1"/>
  <c r="AC269" i="1"/>
  <c r="AC270" i="1"/>
  <c r="AC271" i="1"/>
  <c r="AC272" i="1"/>
  <c r="AC273" i="1"/>
  <c r="AC274" i="1"/>
  <c r="AC282" i="1"/>
  <c r="AC283" i="1"/>
  <c r="AC286" i="1"/>
  <c r="AC291" i="1"/>
  <c r="AC292" i="1"/>
  <c r="AC295" i="1"/>
  <c r="AC298" i="1"/>
  <c r="AC299" i="1"/>
  <c r="AC300" i="1"/>
  <c r="AC303" i="1"/>
  <c r="AC304" i="1"/>
  <c r="AC305" i="1"/>
  <c r="AC314" i="1"/>
  <c r="AC315" i="1"/>
  <c r="AC316" i="1"/>
  <c r="AC317" i="1"/>
  <c r="AC320" i="1"/>
  <c r="AC321" i="1"/>
  <c r="AC322" i="1"/>
  <c r="AC323" i="1"/>
  <c r="AC324" i="1"/>
  <c r="AC330" i="1"/>
  <c r="AC331" i="1"/>
  <c r="AC332" i="1"/>
  <c r="AC333" i="1"/>
  <c r="AC334" i="1"/>
  <c r="AC342" i="1"/>
  <c r="AC343" i="1"/>
  <c r="AC346" i="1"/>
  <c r="AC347" i="1"/>
  <c r="AC348" i="1"/>
  <c r="AC349" i="1"/>
  <c r="AC350" i="1"/>
  <c r="AC351" i="1"/>
  <c r="AC354" i="1"/>
  <c r="AC362" i="1"/>
  <c r="AC363" i="1"/>
  <c r="AC364" i="1"/>
  <c r="AC365" i="1"/>
  <c r="AC366" i="1"/>
  <c r="AC367" i="1"/>
  <c r="AC368" i="1"/>
  <c r="AC371" i="1"/>
  <c r="AC372" i="1"/>
  <c r="AC373" i="1"/>
  <c r="AC379" i="1"/>
  <c r="AC380" i="1"/>
  <c r="AC381" i="1"/>
  <c r="AC382" i="1"/>
  <c r="AC391" i="1"/>
  <c r="AC392" i="1"/>
  <c r="AC395" i="1"/>
  <c r="AC396" i="1"/>
  <c r="AC397" i="1"/>
  <c r="AC398" i="1"/>
  <c r="AC399" i="1"/>
  <c r="AC400" i="1"/>
  <c r="AC401" i="1"/>
  <c r="AC411" i="1"/>
  <c r="AC412" i="1"/>
  <c r="AC415" i="1"/>
  <c r="AC416" i="1"/>
  <c r="AC417" i="1"/>
  <c r="AC418" i="1"/>
  <c r="AC419" i="1"/>
  <c r="AC427" i="1"/>
  <c r="AC428" i="1"/>
  <c r="AC429" i="1"/>
  <c r="AC435" i="1"/>
  <c r="AC436" i="1"/>
  <c r="AC437" i="1"/>
  <c r="AC438" i="1"/>
  <c r="AC443" i="1"/>
  <c r="AC444" i="1"/>
  <c r="AC445" i="1"/>
  <c r="AC446" i="1"/>
  <c r="AC449" i="1"/>
  <c r="AC460" i="1"/>
  <c r="AC461" i="1"/>
  <c r="AC462" i="1"/>
  <c r="AC464" i="1"/>
  <c r="AC465" i="1"/>
  <c r="AC469" i="1"/>
  <c r="AC470" i="1"/>
  <c r="AC471" i="1"/>
  <c r="AC472" i="1"/>
  <c r="AC478" i="1"/>
  <c r="AC479" i="1"/>
  <c r="AC480" i="1"/>
  <c r="AC482" i="1"/>
  <c r="AC483" i="1"/>
  <c r="AC491" i="1"/>
  <c r="AC493" i="1"/>
  <c r="AC494" i="1"/>
  <c r="AC497" i="1"/>
  <c r="AC498" i="1"/>
  <c r="AC502" i="1"/>
  <c r="AC514" i="1"/>
  <c r="AC517" i="1"/>
  <c r="AC518" i="1"/>
  <c r="AC519" i="1"/>
  <c r="AC520" i="1"/>
  <c r="AC521" i="1"/>
  <c r="AC531" i="1"/>
  <c r="AC532" i="1"/>
  <c r="Z7" i="1"/>
  <c r="Z8" i="1"/>
  <c r="Z9" i="1"/>
  <c r="Z10" i="1"/>
  <c r="Z11" i="1"/>
  <c r="Z13" i="1"/>
  <c r="Z14" i="1"/>
  <c r="Z19" i="1"/>
  <c r="Z20" i="1"/>
  <c r="Z21" i="1"/>
  <c r="Z31" i="1"/>
  <c r="Z32" i="1"/>
  <c r="Z33" i="1"/>
  <c r="Z34" i="1"/>
  <c r="Z38" i="1"/>
  <c r="Z41" i="1"/>
  <c r="Z42" i="1"/>
  <c r="Z43" i="1"/>
  <c r="Z44" i="1"/>
  <c r="Z47" i="1"/>
  <c r="Z48" i="1"/>
  <c r="Z49" i="1"/>
  <c r="Z50" i="1"/>
  <c r="Z51" i="1"/>
  <c r="Z54" i="1"/>
  <c r="Z58" i="1"/>
  <c r="Z59" i="1"/>
  <c r="Z60" i="1"/>
  <c r="Z61" i="1"/>
  <c r="Z63" i="1"/>
  <c r="Z64" i="1"/>
  <c r="Z65" i="1"/>
  <c r="Z66" i="1"/>
  <c r="Z70" i="1"/>
  <c r="Z71" i="1"/>
  <c r="Z73" i="1"/>
  <c r="Z74" i="1"/>
  <c r="Z75" i="1"/>
  <c r="Z76" i="1"/>
  <c r="Z79" i="1"/>
  <c r="Z80" i="1"/>
  <c r="Z81" i="1"/>
  <c r="Z82" i="1"/>
  <c r="Z83" i="1"/>
  <c r="Z86" i="1"/>
  <c r="Z90" i="1"/>
  <c r="Z91" i="1"/>
  <c r="Z92" i="1"/>
  <c r="Z93" i="1"/>
  <c r="Z95" i="1"/>
  <c r="Z96" i="1"/>
  <c r="Z97" i="1"/>
  <c r="Z99" i="1"/>
  <c r="Z100" i="1"/>
  <c r="Z102" i="1"/>
  <c r="Z103" i="1"/>
  <c r="Z106" i="1"/>
  <c r="Z109" i="1"/>
  <c r="Z110" i="1"/>
  <c r="Z111" i="1"/>
  <c r="Z112" i="1"/>
  <c r="Z113" i="1"/>
  <c r="Z115" i="1"/>
  <c r="Z118" i="1"/>
  <c r="Z119" i="1"/>
  <c r="Z122" i="1"/>
  <c r="Z123" i="1"/>
  <c r="Z124" i="1"/>
  <c r="Z127" i="1"/>
  <c r="Z128" i="1"/>
  <c r="Z129" i="1"/>
  <c r="Z130" i="1"/>
  <c r="Z134" i="1"/>
  <c r="Z138" i="1"/>
  <c r="Z139" i="1"/>
  <c r="Z140" i="1"/>
  <c r="Z143" i="1"/>
  <c r="Z144" i="1"/>
  <c r="Z145" i="1"/>
  <c r="Z146" i="1"/>
  <c r="Z150" i="1"/>
  <c r="Z154" i="1"/>
  <c r="Z155" i="1"/>
  <c r="Z156" i="1"/>
  <c r="Z157" i="1"/>
  <c r="Z158" i="1"/>
  <c r="Z160" i="1"/>
  <c r="Z161" i="1"/>
  <c r="Z165" i="1"/>
  <c r="Z166" i="1"/>
  <c r="Z167" i="1"/>
  <c r="Z170" i="1"/>
  <c r="Z173" i="1"/>
  <c r="Z174" i="1"/>
  <c r="Z175" i="1"/>
  <c r="Z176" i="1"/>
  <c r="Z177" i="1"/>
  <c r="Z179" i="1"/>
  <c r="Z182" i="1"/>
  <c r="Z183" i="1"/>
  <c r="Z186" i="1"/>
  <c r="Z187" i="1"/>
  <c r="Z188" i="1"/>
  <c r="Z191" i="1"/>
  <c r="Z192" i="1"/>
  <c r="Z193" i="1"/>
  <c r="Z194" i="1"/>
  <c r="Z198" i="1"/>
  <c r="Z202" i="1"/>
  <c r="Z203" i="1"/>
  <c r="Z204" i="1"/>
  <c r="Z207" i="1"/>
  <c r="Z208" i="1"/>
  <c r="Z209" i="1"/>
  <c r="Z210" i="1"/>
  <c r="Z214" i="1"/>
  <c r="Z218" i="1"/>
  <c r="Z219" i="1"/>
  <c r="Z220" i="1"/>
  <c r="Z221" i="1"/>
  <c r="Z222" i="1"/>
  <c r="Z224" i="1"/>
  <c r="Z225" i="1"/>
  <c r="Z229" i="1"/>
  <c r="Z230" i="1"/>
  <c r="Z231" i="1"/>
  <c r="Z234" i="1"/>
  <c r="Z237" i="1"/>
  <c r="Z238" i="1"/>
  <c r="Z239" i="1"/>
  <c r="Z240" i="1"/>
  <c r="Z241" i="1"/>
  <c r="Z243" i="1"/>
  <c r="Z246" i="1"/>
  <c r="Z247" i="1"/>
  <c r="Z250" i="1"/>
  <c r="Z251" i="1"/>
  <c r="Z252" i="1"/>
  <c r="Z255" i="1"/>
  <c r="Z256" i="1"/>
  <c r="Z257" i="1"/>
  <c r="Z262" i="1"/>
  <c r="Z266" i="1"/>
  <c r="Z267" i="1"/>
  <c r="Z268" i="1"/>
  <c r="Z271" i="1"/>
  <c r="Z272" i="1"/>
  <c r="Z273" i="1"/>
  <c r="Z274" i="1"/>
  <c r="Z278" i="1"/>
  <c r="Z282" i="1"/>
  <c r="Z283" i="1"/>
  <c r="Z284" i="1"/>
  <c r="Z285" i="1"/>
  <c r="Z286" i="1"/>
  <c r="Z288" i="1"/>
  <c r="Z289" i="1"/>
  <c r="Z293" i="1"/>
  <c r="Z294" i="1"/>
  <c r="Z295" i="1"/>
  <c r="Z298" i="1"/>
  <c r="Z301" i="1"/>
  <c r="Z302" i="1"/>
  <c r="Z303" i="1"/>
  <c r="Z304" i="1"/>
  <c r="Z305" i="1"/>
  <c r="Z307" i="1"/>
  <c r="Z310" i="1"/>
  <c r="Z311" i="1"/>
  <c r="Z314" i="1"/>
  <c r="Z315" i="1"/>
  <c r="Z316" i="1"/>
  <c r="Z319" i="1"/>
  <c r="Z320" i="1"/>
  <c r="Z321" i="1"/>
  <c r="Z322" i="1"/>
  <c r="Z326" i="1"/>
  <c r="Z330" i="1"/>
  <c r="Z331" i="1"/>
  <c r="Z332" i="1"/>
  <c r="Z335" i="1"/>
  <c r="Z336" i="1"/>
  <c r="Z337" i="1"/>
  <c r="Z338" i="1"/>
  <c r="Z342" i="1"/>
  <c r="Z346" i="1"/>
  <c r="Z347" i="1"/>
  <c r="Z348" i="1"/>
  <c r="Z349" i="1"/>
  <c r="Z350" i="1"/>
  <c r="Z352" i="1"/>
  <c r="Z353" i="1"/>
  <c r="Z357" i="1"/>
  <c r="Z358" i="1"/>
  <c r="Z359" i="1"/>
  <c r="Z362" i="1"/>
  <c r="Z365" i="1"/>
  <c r="Z366" i="1"/>
  <c r="Z367" i="1"/>
  <c r="Z368" i="1"/>
  <c r="Z369" i="1"/>
  <c r="Z371" i="1"/>
  <c r="Z374" i="1"/>
  <c r="Z375" i="1"/>
  <c r="Z378" i="1"/>
  <c r="Z379" i="1"/>
  <c r="Z380" i="1"/>
  <c r="Z383" i="1"/>
  <c r="Z384" i="1"/>
  <c r="Z385" i="1"/>
  <c r="Z386" i="1"/>
  <c r="Z391" i="1"/>
  <c r="Z395" i="1"/>
  <c r="Z396" i="1"/>
  <c r="Z397" i="1"/>
  <c r="Z400" i="1"/>
  <c r="Z401" i="1"/>
  <c r="Z402" i="1"/>
  <c r="Z403" i="1"/>
  <c r="Z407" i="1"/>
  <c r="Z411" i="1"/>
  <c r="Z412" i="1"/>
  <c r="Z413" i="1"/>
  <c r="Z414" i="1"/>
  <c r="Z415" i="1"/>
  <c r="Z417" i="1"/>
  <c r="Z418" i="1"/>
  <c r="Z422" i="1"/>
  <c r="Z423" i="1"/>
  <c r="Z424" i="1"/>
  <c r="Z427" i="1"/>
  <c r="Z430" i="1"/>
  <c r="Z431" i="1"/>
  <c r="Z432" i="1"/>
  <c r="Z433" i="1"/>
  <c r="Z434" i="1"/>
  <c r="Z436" i="1"/>
  <c r="Z439" i="1"/>
  <c r="Z440" i="1"/>
  <c r="Z443" i="1"/>
  <c r="Z444" i="1"/>
  <c r="Z445" i="1"/>
  <c r="Z448" i="1"/>
  <c r="Z449" i="1"/>
  <c r="Z450" i="1"/>
  <c r="Z451" i="1"/>
  <c r="Z455" i="1"/>
  <c r="Z460" i="1"/>
  <c r="Z461" i="1"/>
  <c r="Z462" i="1"/>
  <c r="Z466" i="1"/>
  <c r="Z467" i="1"/>
  <c r="Z469" i="1"/>
  <c r="Z470" i="1"/>
  <c r="Z474" i="1"/>
  <c r="Z478" i="1"/>
  <c r="Z479" i="1"/>
  <c r="Z480" i="1"/>
  <c r="Z482" i="1"/>
  <c r="Z483" i="1"/>
  <c r="Z485" i="1"/>
  <c r="Z486" i="1"/>
  <c r="Z491" i="1"/>
  <c r="Z493" i="1"/>
  <c r="Z494" i="1"/>
  <c r="Z497" i="1"/>
  <c r="Z502" i="1"/>
  <c r="Z514" i="1"/>
  <c r="Z504" i="1"/>
  <c r="Z506" i="1"/>
  <c r="Z508" i="1"/>
  <c r="Z511" i="1"/>
  <c r="Z516" i="1"/>
  <c r="Z517" i="1"/>
  <c r="Z518" i="1"/>
  <c r="Z521" i="1"/>
  <c r="Z531" i="1"/>
  <c r="Z532" i="1"/>
  <c r="Z533" i="1"/>
  <c r="T7" i="1"/>
  <c r="T8" i="1"/>
  <c r="T9" i="1"/>
  <c r="T10" i="1"/>
  <c r="T11" i="1"/>
  <c r="T12" i="1"/>
  <c r="T14" i="1"/>
  <c r="T15" i="1"/>
  <c r="T16" i="1"/>
  <c r="T30" i="1"/>
  <c r="T31" i="1"/>
  <c r="T33" i="1"/>
  <c r="T35" i="1"/>
  <c r="T36" i="1"/>
  <c r="T37" i="1"/>
  <c r="T38" i="1"/>
  <c r="T42" i="1"/>
  <c r="T43" i="1"/>
  <c r="T44" i="1"/>
  <c r="T45" i="1"/>
  <c r="T46" i="1"/>
  <c r="T47" i="1"/>
  <c r="T51" i="1"/>
  <c r="T52" i="1"/>
  <c r="T55" i="1"/>
  <c r="T56" i="1"/>
  <c r="T58" i="1"/>
  <c r="T59" i="1"/>
  <c r="T60" i="1"/>
  <c r="T61" i="1"/>
  <c r="T62" i="1"/>
  <c r="T63" i="1"/>
  <c r="T64" i="1"/>
  <c r="T65" i="1"/>
  <c r="T67" i="1"/>
  <c r="T74" i="1"/>
  <c r="T75" i="1"/>
  <c r="T76" i="1"/>
  <c r="T77" i="1"/>
  <c r="T78" i="1"/>
  <c r="T79" i="1"/>
  <c r="T81" i="1"/>
  <c r="T82" i="1"/>
  <c r="T83" i="1"/>
  <c r="T90" i="1"/>
  <c r="T91" i="1"/>
  <c r="T92" i="1"/>
  <c r="T93" i="1"/>
  <c r="T94" i="1"/>
  <c r="T95" i="1"/>
  <c r="T97" i="1"/>
  <c r="T99" i="1"/>
  <c r="T100" i="1"/>
  <c r="T101" i="1"/>
  <c r="T102" i="1"/>
  <c r="T106" i="1"/>
  <c r="T107" i="1"/>
  <c r="T108" i="1"/>
  <c r="T109" i="1"/>
  <c r="T110" i="1"/>
  <c r="T111" i="1"/>
  <c r="T115" i="1"/>
  <c r="T116" i="1"/>
  <c r="T119" i="1"/>
  <c r="T120" i="1"/>
  <c r="T122" i="1"/>
  <c r="T123" i="1"/>
  <c r="T124" i="1"/>
  <c r="T125" i="1"/>
  <c r="T126" i="1"/>
  <c r="T127" i="1"/>
  <c r="T128" i="1"/>
  <c r="T129" i="1"/>
  <c r="T131" i="1"/>
  <c r="T138" i="1"/>
  <c r="T139" i="1"/>
  <c r="T140" i="1"/>
  <c r="T141" i="1"/>
  <c r="T142" i="1"/>
  <c r="T143" i="1"/>
  <c r="T145" i="1"/>
  <c r="T146" i="1"/>
  <c r="T147" i="1"/>
  <c r="T154" i="1"/>
  <c r="T155" i="1"/>
  <c r="T156" i="1"/>
  <c r="T157" i="1"/>
  <c r="T158" i="1"/>
  <c r="T159" i="1"/>
  <c r="T160" i="1"/>
  <c r="T162" i="1"/>
  <c r="T163" i="1"/>
  <c r="T164" i="1"/>
  <c r="T170" i="1"/>
  <c r="T171" i="1"/>
  <c r="T172" i="1"/>
  <c r="T173" i="1"/>
  <c r="T174" i="1"/>
  <c r="T175" i="1"/>
  <c r="T177" i="1"/>
  <c r="T179" i="1"/>
  <c r="T180" i="1"/>
  <c r="T181" i="1"/>
  <c r="T186" i="1"/>
  <c r="T187" i="1"/>
  <c r="T188" i="1"/>
  <c r="T189" i="1"/>
  <c r="T190" i="1"/>
  <c r="T191" i="1"/>
  <c r="T195" i="1"/>
  <c r="T196" i="1"/>
  <c r="T197" i="1"/>
  <c r="T198" i="1"/>
  <c r="T202" i="1"/>
  <c r="T203" i="1"/>
  <c r="T204" i="1"/>
  <c r="T205" i="1"/>
  <c r="T206" i="1"/>
  <c r="T207" i="1"/>
  <c r="T211" i="1"/>
  <c r="T213" i="1"/>
  <c r="T214" i="1"/>
  <c r="T215" i="1"/>
  <c r="T218" i="1"/>
  <c r="T219" i="1"/>
  <c r="T220" i="1"/>
  <c r="T221" i="1"/>
  <c r="T222" i="1"/>
  <c r="T223" i="1"/>
  <c r="T224" i="1"/>
  <c r="T227" i="1"/>
  <c r="T228" i="1"/>
  <c r="T232" i="1"/>
  <c r="T234" i="1"/>
  <c r="T235" i="1"/>
  <c r="T236" i="1"/>
  <c r="T237" i="1"/>
  <c r="T238" i="1"/>
  <c r="T239" i="1"/>
  <c r="T240" i="1"/>
  <c r="T241" i="1"/>
  <c r="T243" i="1"/>
  <c r="T250" i="1"/>
  <c r="T251" i="1"/>
  <c r="T252" i="1"/>
  <c r="T253" i="1"/>
  <c r="T254" i="1"/>
  <c r="T255" i="1"/>
  <c r="T256" i="1"/>
  <c r="T257" i="1"/>
  <c r="T266" i="1"/>
  <c r="T267" i="1"/>
  <c r="T268" i="1"/>
  <c r="T269" i="1"/>
  <c r="T270" i="1"/>
  <c r="T271" i="1"/>
  <c r="T272" i="1"/>
  <c r="T273" i="1"/>
  <c r="T275" i="1"/>
  <c r="T276" i="1"/>
  <c r="T282" i="1"/>
  <c r="T283" i="1"/>
  <c r="T284" i="1"/>
  <c r="T285" i="1"/>
  <c r="T286" i="1"/>
  <c r="T287" i="1"/>
  <c r="T291" i="1"/>
  <c r="T292" i="1"/>
  <c r="T293" i="1"/>
  <c r="T294" i="1"/>
  <c r="T295" i="1"/>
  <c r="T298" i="1"/>
  <c r="T299" i="1"/>
  <c r="T300" i="1"/>
  <c r="T301" i="1"/>
  <c r="T302" i="1"/>
  <c r="T303" i="1"/>
  <c r="T307" i="1"/>
  <c r="T308" i="1"/>
  <c r="T311" i="1"/>
  <c r="T312" i="1"/>
  <c r="T314" i="1"/>
  <c r="T315" i="1"/>
  <c r="T316" i="1"/>
  <c r="T317" i="1"/>
  <c r="T318" i="1"/>
  <c r="T319" i="1"/>
  <c r="T320" i="1"/>
  <c r="T323" i="1"/>
  <c r="T330" i="1"/>
  <c r="T331" i="1"/>
  <c r="T332" i="1"/>
  <c r="T333" i="1"/>
  <c r="T334" i="1"/>
  <c r="T335" i="1"/>
  <c r="T336" i="1"/>
  <c r="T337" i="1"/>
  <c r="T338" i="1"/>
  <c r="T339" i="1"/>
  <c r="T346" i="1"/>
  <c r="T347" i="1"/>
  <c r="T348" i="1"/>
  <c r="T349" i="1"/>
  <c r="T350" i="1"/>
  <c r="T351" i="1"/>
  <c r="T352" i="1"/>
  <c r="T353" i="1"/>
  <c r="T355" i="1"/>
  <c r="T356" i="1"/>
  <c r="T357" i="1"/>
  <c r="T362" i="1"/>
  <c r="T363" i="1"/>
  <c r="T364" i="1"/>
  <c r="T365" i="1"/>
  <c r="T366" i="1"/>
  <c r="T367" i="1"/>
  <c r="T371" i="1"/>
  <c r="T373" i="1"/>
  <c r="T374" i="1"/>
  <c r="T375" i="1"/>
  <c r="T378" i="1"/>
  <c r="T379" i="1"/>
  <c r="T380" i="1"/>
  <c r="T381" i="1"/>
  <c r="T382" i="1"/>
  <c r="T383" i="1"/>
  <c r="T384" i="1"/>
  <c r="T387" i="1"/>
  <c r="T395" i="1"/>
  <c r="T396" i="1"/>
  <c r="T397" i="1"/>
  <c r="T398" i="1"/>
  <c r="T399" i="1"/>
  <c r="T400" i="1"/>
  <c r="T401" i="1"/>
  <c r="T402" i="1"/>
  <c r="T403" i="1"/>
  <c r="T404" i="1"/>
  <c r="T411" i="1"/>
  <c r="T412" i="1"/>
  <c r="T413" i="1"/>
  <c r="T414" i="1"/>
  <c r="T415" i="1"/>
  <c r="T416" i="1"/>
  <c r="T417" i="1"/>
  <c r="T418" i="1"/>
  <c r="T420" i="1"/>
  <c r="T421" i="1"/>
  <c r="T427" i="1"/>
  <c r="T428" i="1"/>
  <c r="T429" i="1"/>
  <c r="T430" i="1"/>
  <c r="T431" i="1"/>
  <c r="T432" i="1"/>
  <c r="T436" i="1"/>
  <c r="T437" i="1"/>
  <c r="T438" i="1"/>
  <c r="T439" i="1"/>
  <c r="T443" i="1"/>
  <c r="T444" i="1"/>
  <c r="T445" i="1"/>
  <c r="T446" i="1"/>
  <c r="T447" i="1"/>
  <c r="T448" i="1"/>
  <c r="T452" i="1"/>
  <c r="T453" i="1"/>
  <c r="T456" i="1"/>
  <c r="T458" i="1"/>
  <c r="T460" i="1"/>
  <c r="T461" i="1"/>
  <c r="T462" i="1"/>
  <c r="T464" i="1"/>
  <c r="T465" i="1"/>
  <c r="T466" i="1"/>
  <c r="T467" i="1"/>
  <c r="T471" i="1"/>
  <c r="T477" i="1"/>
  <c r="T478" i="1"/>
  <c r="T479" i="1"/>
  <c r="T480" i="1"/>
  <c r="T482" i="1"/>
  <c r="T483" i="1"/>
  <c r="T484" i="1"/>
  <c r="T485" i="1"/>
  <c r="T486" i="1"/>
  <c r="T487" i="1"/>
  <c r="T489" i="1"/>
  <c r="T497" i="1"/>
  <c r="T498" i="1"/>
  <c r="T502" i="1"/>
  <c r="T514" i="1"/>
  <c r="T506" i="1"/>
  <c r="T507" i="1"/>
  <c r="T516" i="1"/>
  <c r="T517" i="1"/>
  <c r="T518" i="1"/>
  <c r="T519" i="1"/>
  <c r="T520" i="1"/>
  <c r="T521" i="1"/>
  <c r="Q7" i="1"/>
  <c r="Q8" i="1"/>
  <c r="Q9" i="1"/>
  <c r="Q10" i="1"/>
  <c r="Q11" i="1"/>
  <c r="Q12" i="1"/>
  <c r="Q13" i="1"/>
  <c r="Q14" i="1"/>
  <c r="Q15" i="1"/>
  <c r="Q30" i="1"/>
  <c r="Q31" i="1"/>
  <c r="Q32" i="1"/>
  <c r="Q33" i="1"/>
  <c r="Q34" i="1"/>
  <c r="Q35" i="1"/>
  <c r="Q36" i="1"/>
  <c r="Q42" i="1"/>
  <c r="Q43" i="1"/>
  <c r="Q44" i="1"/>
  <c r="Q45" i="1"/>
  <c r="Q46" i="1"/>
  <c r="Q47" i="1"/>
  <c r="Q48" i="1"/>
  <c r="Q50" i="1"/>
  <c r="Q51" i="1"/>
  <c r="Q52" i="1"/>
  <c r="Q58" i="1"/>
  <c r="Q59" i="1"/>
  <c r="Q60" i="1"/>
  <c r="Q61" i="1"/>
  <c r="Q62" i="1"/>
  <c r="Q63" i="1"/>
  <c r="Q64" i="1"/>
  <c r="Q74" i="1"/>
  <c r="Q75" i="1"/>
  <c r="Q76" i="1"/>
  <c r="Q77" i="1"/>
  <c r="Q78" i="1"/>
  <c r="Q79" i="1"/>
  <c r="Q80" i="1"/>
  <c r="Q90" i="1"/>
  <c r="Q91" i="1"/>
  <c r="Q92" i="1"/>
  <c r="Q93" i="1"/>
  <c r="Q94" i="1"/>
  <c r="Q95" i="1"/>
  <c r="Q96" i="1"/>
  <c r="Q106" i="1"/>
  <c r="Q107" i="1"/>
  <c r="Q108" i="1"/>
  <c r="Q110" i="1"/>
  <c r="Q111" i="1"/>
  <c r="Q112" i="1"/>
  <c r="Q113" i="1"/>
  <c r="Q122" i="1"/>
  <c r="Q123" i="1"/>
  <c r="Q124" i="1"/>
  <c r="Q125" i="1"/>
  <c r="Q126" i="1"/>
  <c r="Q127" i="1"/>
  <c r="Q128" i="1"/>
  <c r="Q129" i="1"/>
  <c r="Q130" i="1"/>
  <c r="Q138" i="1"/>
  <c r="Q139" i="1"/>
  <c r="Q140" i="1"/>
  <c r="Q142" i="1"/>
  <c r="Q143" i="1"/>
  <c r="Q144" i="1"/>
  <c r="Q145" i="1"/>
  <c r="Q146" i="1"/>
  <c r="Q147" i="1"/>
  <c r="Q148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70" i="1"/>
  <c r="Q171" i="1"/>
  <c r="Q172" i="1"/>
  <c r="Q173" i="1"/>
  <c r="Q174" i="1"/>
  <c r="Q175" i="1"/>
  <c r="Q176" i="1"/>
  <c r="Q178" i="1"/>
  <c r="Q179" i="1"/>
  <c r="Q180" i="1"/>
  <c r="Q181" i="1"/>
  <c r="Q186" i="1"/>
  <c r="Q187" i="1"/>
  <c r="Q188" i="1"/>
  <c r="Q189" i="1"/>
  <c r="Q190" i="1"/>
  <c r="Q191" i="1"/>
  <c r="Q192" i="1"/>
  <c r="Q197" i="1"/>
  <c r="Q198" i="1"/>
  <c r="Q202" i="1"/>
  <c r="Q203" i="1"/>
  <c r="Q204" i="1"/>
  <c r="Q205" i="1"/>
  <c r="Q206" i="1"/>
  <c r="Q207" i="1"/>
  <c r="Q208" i="1"/>
  <c r="Q218" i="1"/>
  <c r="Q219" i="1"/>
  <c r="Q220" i="1"/>
  <c r="Q221" i="1"/>
  <c r="Q222" i="1"/>
  <c r="Q223" i="1"/>
  <c r="Q224" i="1"/>
  <c r="Q234" i="1"/>
  <c r="Q235" i="1"/>
  <c r="Q236" i="1"/>
  <c r="Q238" i="1"/>
  <c r="Q239" i="1"/>
  <c r="Q240" i="1"/>
  <c r="Q241" i="1"/>
  <c r="Q250" i="1"/>
  <c r="Q251" i="1"/>
  <c r="Q252" i="1"/>
  <c r="Q253" i="1"/>
  <c r="Q254" i="1"/>
  <c r="Q255" i="1"/>
  <c r="Q256" i="1"/>
  <c r="Q257" i="1"/>
  <c r="Q266" i="1"/>
  <c r="Q267" i="1"/>
  <c r="Q268" i="1"/>
  <c r="Q270" i="1"/>
  <c r="Q271" i="1"/>
  <c r="Q272" i="1"/>
  <c r="Q273" i="1"/>
  <c r="Q274" i="1"/>
  <c r="Q275" i="1"/>
  <c r="Q276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8" i="1"/>
  <c r="Q299" i="1"/>
  <c r="Q300" i="1"/>
  <c r="Q301" i="1"/>
  <c r="Q302" i="1"/>
  <c r="Q303" i="1"/>
  <c r="Q304" i="1"/>
  <c r="Q306" i="1"/>
  <c r="Q307" i="1"/>
  <c r="Q308" i="1"/>
  <c r="Q309" i="1"/>
  <c r="Q314" i="1"/>
  <c r="Q315" i="1"/>
  <c r="Q316" i="1"/>
  <c r="Q317" i="1"/>
  <c r="Q318" i="1"/>
  <c r="Q319" i="1"/>
  <c r="Q320" i="1"/>
  <c r="Q325" i="1"/>
  <c r="Q330" i="1"/>
  <c r="Q331" i="1"/>
  <c r="Q332" i="1"/>
  <c r="Q333" i="1"/>
  <c r="Q334" i="1"/>
  <c r="Q335" i="1"/>
  <c r="Q336" i="1"/>
  <c r="Q346" i="1"/>
  <c r="Q347" i="1"/>
  <c r="Q348" i="1"/>
  <c r="Q349" i="1"/>
  <c r="Q350" i="1"/>
  <c r="Q351" i="1"/>
  <c r="Q352" i="1"/>
  <c r="Q362" i="1"/>
  <c r="Q363" i="1"/>
  <c r="Q364" i="1"/>
  <c r="Q366" i="1"/>
  <c r="Q367" i="1"/>
  <c r="Q368" i="1"/>
  <c r="Q369" i="1"/>
  <c r="Q378" i="1"/>
  <c r="Q379" i="1"/>
  <c r="Q380" i="1"/>
  <c r="Q381" i="1"/>
  <c r="Q382" i="1"/>
  <c r="Q383" i="1"/>
  <c r="Q384" i="1"/>
  <c r="Q385" i="1"/>
  <c r="Q386" i="1"/>
  <c r="Q395" i="1"/>
  <c r="Q396" i="1"/>
  <c r="Q397" i="1"/>
  <c r="Q399" i="1"/>
  <c r="Q400" i="1"/>
  <c r="Q401" i="1"/>
  <c r="Q402" i="1"/>
  <c r="Q403" i="1"/>
  <c r="Q404" i="1"/>
  <c r="Q405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7" i="1"/>
  <c r="Q428" i="1"/>
  <c r="Q429" i="1"/>
  <c r="Q430" i="1"/>
  <c r="Q431" i="1"/>
  <c r="Q432" i="1"/>
  <c r="Q433" i="1"/>
  <c r="Q435" i="1"/>
  <c r="Q436" i="1"/>
  <c r="Q437" i="1"/>
  <c r="Q438" i="1"/>
  <c r="Q443" i="1"/>
  <c r="Q444" i="1"/>
  <c r="Q445" i="1"/>
  <c r="Q446" i="1"/>
  <c r="Q447" i="1"/>
  <c r="Q448" i="1"/>
  <c r="Q449" i="1"/>
  <c r="Q454" i="1"/>
  <c r="Q460" i="1"/>
  <c r="Q461" i="1"/>
  <c r="Q462" i="1"/>
  <c r="Q464" i="1"/>
  <c r="Q465" i="1"/>
  <c r="Q466" i="1"/>
  <c r="Q467" i="1"/>
  <c r="Q478" i="1"/>
  <c r="Q479" i="1"/>
  <c r="Q480" i="1"/>
  <c r="Q482" i="1"/>
  <c r="Q483" i="1"/>
  <c r="Q484" i="1"/>
  <c r="Q485" i="1"/>
  <c r="Q497" i="1"/>
  <c r="Q498" i="1"/>
  <c r="Q502" i="1"/>
  <c r="Q514" i="1"/>
  <c r="Q504" i="1"/>
  <c r="Q516" i="1"/>
  <c r="Q517" i="1"/>
  <c r="Q518" i="1"/>
  <c r="Q519" i="1"/>
  <c r="Q520" i="1"/>
  <c r="Q521" i="1"/>
  <c r="Q531" i="1"/>
  <c r="Q532" i="1"/>
  <c r="Q533" i="1"/>
  <c r="N7" i="1"/>
  <c r="N8" i="1"/>
  <c r="N9" i="1"/>
  <c r="N10" i="1"/>
  <c r="N11" i="1"/>
  <c r="N12" i="1"/>
  <c r="N13" i="1"/>
  <c r="N18" i="1"/>
  <c r="N19" i="1"/>
  <c r="N20" i="1"/>
  <c r="N31" i="1"/>
  <c r="N32" i="1"/>
  <c r="N38" i="1"/>
  <c r="N39" i="1"/>
  <c r="N40" i="1"/>
  <c r="N42" i="1"/>
  <c r="N43" i="1"/>
  <c r="N44" i="1"/>
  <c r="N45" i="1"/>
  <c r="N46" i="1"/>
  <c r="N47" i="1"/>
  <c r="N48" i="1"/>
  <c r="N54" i="1"/>
  <c r="N55" i="1"/>
  <c r="N58" i="1"/>
  <c r="N59" i="1"/>
  <c r="N60" i="1"/>
  <c r="N61" i="1"/>
  <c r="N62" i="1"/>
  <c r="N63" i="1"/>
  <c r="N64" i="1"/>
  <c r="N65" i="1"/>
  <c r="N70" i="1"/>
  <c r="N71" i="1"/>
  <c r="N72" i="1"/>
  <c r="N74" i="1"/>
  <c r="N75" i="1"/>
  <c r="N76" i="1"/>
  <c r="N77" i="1"/>
  <c r="N79" i="1"/>
  <c r="N80" i="1"/>
  <c r="N82" i="1"/>
  <c r="N86" i="1"/>
  <c r="N90" i="1"/>
  <c r="N91" i="1"/>
  <c r="N92" i="1"/>
  <c r="N93" i="1"/>
  <c r="N94" i="1"/>
  <c r="N95" i="1"/>
  <c r="N96" i="1"/>
  <c r="N97" i="1"/>
  <c r="N99" i="1"/>
  <c r="N100" i="1"/>
  <c r="N106" i="1"/>
  <c r="N107" i="1"/>
  <c r="N108" i="1"/>
  <c r="N109" i="1"/>
  <c r="N111" i="1"/>
  <c r="N112" i="1"/>
  <c r="N113" i="1"/>
  <c r="N114" i="1"/>
  <c r="N117" i="1"/>
  <c r="N122" i="1"/>
  <c r="N123" i="1"/>
  <c r="N124" i="1"/>
  <c r="N125" i="1"/>
  <c r="N127" i="1"/>
  <c r="N128" i="1"/>
  <c r="N130" i="1"/>
  <c r="N131" i="1"/>
  <c r="N132" i="1"/>
  <c r="N134" i="1"/>
  <c r="N138" i="1"/>
  <c r="N139" i="1"/>
  <c r="N140" i="1"/>
  <c r="N141" i="1"/>
  <c r="N142" i="1"/>
  <c r="N143" i="1"/>
  <c r="N144" i="1"/>
  <c r="N149" i="1"/>
  <c r="N150" i="1"/>
  <c r="N151" i="1"/>
  <c r="N154" i="1"/>
  <c r="N155" i="1"/>
  <c r="N156" i="1"/>
  <c r="N157" i="1"/>
  <c r="N159" i="1"/>
  <c r="N160" i="1"/>
  <c r="N166" i="1"/>
  <c r="N167" i="1"/>
  <c r="N168" i="1"/>
  <c r="N170" i="1"/>
  <c r="N171" i="1"/>
  <c r="N172" i="1"/>
  <c r="N173" i="1"/>
  <c r="N174" i="1"/>
  <c r="N175" i="1"/>
  <c r="N176" i="1"/>
  <c r="N182" i="1"/>
  <c r="N183" i="1"/>
  <c r="N185" i="1"/>
  <c r="N186" i="1"/>
  <c r="N187" i="1"/>
  <c r="N188" i="1"/>
  <c r="N189" i="1"/>
  <c r="N190" i="1"/>
  <c r="N191" i="1"/>
  <c r="N192" i="1"/>
  <c r="N193" i="1"/>
  <c r="N198" i="1"/>
  <c r="N199" i="1"/>
  <c r="N200" i="1"/>
  <c r="N202" i="1"/>
  <c r="N203" i="1"/>
  <c r="N204" i="1"/>
  <c r="N205" i="1"/>
  <c r="N207" i="1"/>
  <c r="N208" i="1"/>
  <c r="N210" i="1"/>
  <c r="N214" i="1"/>
  <c r="N218" i="1"/>
  <c r="N219" i="1"/>
  <c r="N220" i="1"/>
  <c r="N221" i="1"/>
  <c r="N222" i="1"/>
  <c r="N223" i="1"/>
  <c r="N224" i="1"/>
  <c r="N225" i="1"/>
  <c r="N227" i="1"/>
  <c r="N228" i="1"/>
  <c r="N234" i="1"/>
  <c r="N235" i="1"/>
  <c r="N236" i="1"/>
  <c r="N237" i="1"/>
  <c r="N239" i="1"/>
  <c r="N240" i="1"/>
  <c r="N241" i="1"/>
  <c r="N242" i="1"/>
  <c r="N245" i="1"/>
  <c r="N250" i="1"/>
  <c r="N251" i="1"/>
  <c r="N252" i="1"/>
  <c r="N253" i="1"/>
  <c r="N255" i="1"/>
  <c r="N256" i="1"/>
  <c r="N262" i="1"/>
  <c r="N266" i="1"/>
  <c r="N267" i="1"/>
  <c r="N268" i="1"/>
  <c r="N269" i="1"/>
  <c r="N270" i="1"/>
  <c r="N271" i="1"/>
  <c r="N272" i="1"/>
  <c r="N277" i="1"/>
  <c r="N278" i="1"/>
  <c r="N279" i="1"/>
  <c r="N282" i="1"/>
  <c r="N283" i="1"/>
  <c r="N284" i="1"/>
  <c r="N285" i="1"/>
  <c r="N287" i="1"/>
  <c r="N288" i="1"/>
  <c r="N294" i="1"/>
  <c r="N295" i="1"/>
  <c r="N296" i="1"/>
  <c r="N298" i="1"/>
  <c r="N299" i="1"/>
  <c r="N300" i="1"/>
  <c r="N301" i="1"/>
  <c r="N302" i="1"/>
  <c r="N303" i="1"/>
  <c r="N304" i="1"/>
  <c r="N310" i="1"/>
  <c r="N311" i="1"/>
  <c r="N313" i="1"/>
  <c r="N314" i="1"/>
  <c r="N315" i="1"/>
  <c r="N316" i="1"/>
  <c r="N317" i="1"/>
  <c r="N318" i="1"/>
  <c r="N319" i="1"/>
  <c r="N320" i="1"/>
  <c r="N321" i="1"/>
  <c r="N326" i="1"/>
  <c r="N327" i="1"/>
  <c r="N328" i="1"/>
  <c r="N330" i="1"/>
  <c r="N331" i="1"/>
  <c r="N332" i="1"/>
  <c r="N333" i="1"/>
  <c r="N335" i="1"/>
  <c r="N336" i="1"/>
  <c r="N338" i="1"/>
  <c r="N342" i="1"/>
  <c r="N346" i="1"/>
  <c r="N347" i="1"/>
  <c r="N348" i="1"/>
  <c r="N349" i="1"/>
  <c r="N350" i="1"/>
  <c r="N351" i="1"/>
  <c r="N352" i="1"/>
  <c r="N353" i="1"/>
  <c r="N355" i="1"/>
  <c r="N356" i="1"/>
  <c r="N362" i="1"/>
  <c r="N363" i="1"/>
  <c r="N364" i="1"/>
  <c r="N365" i="1"/>
  <c r="N367" i="1"/>
  <c r="N368" i="1"/>
  <c r="N369" i="1"/>
  <c r="N370" i="1"/>
  <c r="N373" i="1"/>
  <c r="N378" i="1"/>
  <c r="N379" i="1"/>
  <c r="N380" i="1"/>
  <c r="N381" i="1"/>
  <c r="N383" i="1"/>
  <c r="N384" i="1"/>
  <c r="N386" i="1"/>
  <c r="N387" i="1"/>
  <c r="N388" i="1"/>
  <c r="N391" i="1"/>
  <c r="N395" i="1"/>
  <c r="N396" i="1"/>
  <c r="N397" i="1"/>
  <c r="N398" i="1"/>
  <c r="N399" i="1"/>
  <c r="N400" i="1"/>
  <c r="N401" i="1"/>
  <c r="N406" i="1"/>
  <c r="N407" i="1"/>
  <c r="N408" i="1"/>
  <c r="N411" i="1"/>
  <c r="N412" i="1"/>
  <c r="N413" i="1"/>
  <c r="N414" i="1"/>
  <c r="N416" i="1"/>
  <c r="N417" i="1"/>
  <c r="N423" i="1"/>
  <c r="N424" i="1"/>
  <c r="N425" i="1"/>
  <c r="N427" i="1"/>
  <c r="N428" i="1"/>
  <c r="N429" i="1"/>
  <c r="N430" i="1"/>
  <c r="N431" i="1"/>
  <c r="N432" i="1"/>
  <c r="N433" i="1"/>
  <c r="N439" i="1"/>
  <c r="N440" i="1"/>
  <c r="N442" i="1"/>
  <c r="N443" i="1"/>
  <c r="N444" i="1"/>
  <c r="N445" i="1"/>
  <c r="N446" i="1"/>
  <c r="N447" i="1"/>
  <c r="N448" i="1"/>
  <c r="N449" i="1"/>
  <c r="N450" i="1"/>
  <c r="N455" i="1"/>
  <c r="N456" i="1"/>
  <c r="N458" i="1"/>
  <c r="N460" i="1"/>
  <c r="N461" i="1"/>
  <c r="N462" i="1"/>
  <c r="N464" i="1"/>
  <c r="N466" i="1"/>
  <c r="N467" i="1"/>
  <c r="N470" i="1"/>
  <c r="N474" i="1"/>
  <c r="N478" i="1"/>
  <c r="N479" i="1"/>
  <c r="N480" i="1"/>
  <c r="N482" i="1"/>
  <c r="N483" i="1"/>
  <c r="N484" i="1"/>
  <c r="N485" i="1"/>
  <c r="N486" i="1"/>
  <c r="N489" i="1"/>
  <c r="N490" i="1"/>
  <c r="N497" i="1"/>
  <c r="N498" i="1"/>
  <c r="N502" i="1"/>
  <c r="N514" i="1"/>
  <c r="N504" i="1"/>
  <c r="N505" i="1"/>
  <c r="N510" i="1"/>
  <c r="N516" i="1"/>
  <c r="N517" i="1"/>
  <c r="N518" i="1"/>
  <c r="N519" i="1"/>
  <c r="N521" i="1"/>
  <c r="N531" i="1"/>
  <c r="N533" i="1"/>
  <c r="K7" i="1"/>
  <c r="K8" i="1"/>
  <c r="K12" i="1"/>
  <c r="K13" i="1"/>
  <c r="K14" i="1"/>
  <c r="K16" i="1"/>
  <c r="K42" i="1"/>
  <c r="K43" i="1"/>
  <c r="K44" i="1"/>
  <c r="K45" i="1"/>
  <c r="K59" i="1"/>
  <c r="K60" i="1"/>
  <c r="K61" i="1"/>
  <c r="K62" i="1"/>
  <c r="K64" i="1"/>
  <c r="K74" i="1"/>
  <c r="K75" i="1"/>
  <c r="K76" i="1"/>
  <c r="K90" i="1"/>
  <c r="K91" i="1"/>
  <c r="K99" i="1"/>
  <c r="K106" i="1"/>
  <c r="K107" i="1"/>
  <c r="K108" i="1"/>
  <c r="K109" i="1"/>
  <c r="K110" i="1"/>
  <c r="K111" i="1"/>
  <c r="K122" i="1"/>
  <c r="K123" i="1"/>
  <c r="K137" i="1"/>
  <c r="K138" i="1"/>
  <c r="K139" i="1"/>
  <c r="K140" i="1"/>
  <c r="K141" i="1"/>
  <c r="K142" i="1"/>
  <c r="K154" i="1"/>
  <c r="K155" i="1"/>
  <c r="K170" i="1"/>
  <c r="K171" i="1"/>
  <c r="K172" i="1"/>
  <c r="K173" i="1"/>
  <c r="K174" i="1"/>
  <c r="K175" i="1"/>
  <c r="K176" i="1"/>
  <c r="K178" i="1"/>
  <c r="K179" i="1"/>
  <c r="K186" i="1"/>
  <c r="K187" i="1"/>
  <c r="K188" i="1"/>
  <c r="K189" i="1"/>
  <c r="K190" i="1"/>
  <c r="K202" i="1"/>
  <c r="K203" i="1"/>
  <c r="K204" i="1"/>
  <c r="K205" i="1"/>
  <c r="K218" i="1"/>
  <c r="K219" i="1"/>
  <c r="K220" i="1"/>
  <c r="K221" i="1"/>
  <c r="K222" i="1"/>
  <c r="K223" i="1"/>
  <c r="K227" i="1"/>
  <c r="K234" i="1"/>
  <c r="K235" i="1"/>
  <c r="K250" i="1"/>
  <c r="K251" i="1"/>
  <c r="K252" i="1"/>
  <c r="K253" i="1"/>
  <c r="K254" i="1"/>
  <c r="K265" i="1"/>
  <c r="K266" i="1"/>
  <c r="K267" i="1"/>
  <c r="K268" i="1"/>
  <c r="K269" i="1"/>
  <c r="K270" i="1"/>
  <c r="K282" i="1"/>
  <c r="K283" i="1"/>
  <c r="K285" i="1"/>
  <c r="K298" i="1"/>
  <c r="K299" i="1"/>
  <c r="K300" i="1"/>
  <c r="K301" i="1"/>
  <c r="K302" i="1"/>
  <c r="K303" i="1"/>
  <c r="K304" i="1"/>
  <c r="K306" i="1"/>
  <c r="K315" i="1"/>
  <c r="K323" i="1"/>
  <c r="K324" i="1"/>
  <c r="K325" i="1"/>
  <c r="K330" i="1"/>
  <c r="K331" i="1"/>
  <c r="K332" i="1"/>
  <c r="K346" i="1"/>
  <c r="K347" i="1"/>
  <c r="K348" i="1"/>
  <c r="K349" i="1"/>
  <c r="K350" i="1"/>
  <c r="K363" i="1"/>
  <c r="K364" i="1"/>
  <c r="K365" i="1"/>
  <c r="K366" i="1"/>
  <c r="K367" i="1"/>
  <c r="K371" i="1"/>
  <c r="K378" i="1"/>
  <c r="K379" i="1"/>
  <c r="K380" i="1"/>
  <c r="K381" i="1"/>
  <c r="K394" i="1"/>
  <c r="K395" i="1"/>
  <c r="K396" i="1"/>
  <c r="K411" i="1"/>
  <c r="K412" i="1"/>
  <c r="K413" i="1"/>
  <c r="K427" i="1"/>
  <c r="K428" i="1"/>
  <c r="K429" i="1"/>
  <c r="K430" i="1"/>
  <c r="K444" i="1"/>
  <c r="K445" i="1"/>
  <c r="K446" i="1"/>
  <c r="K447" i="1"/>
  <c r="K460" i="1"/>
  <c r="K461" i="1"/>
  <c r="K464" i="1"/>
  <c r="K478" i="1"/>
  <c r="K479" i="1"/>
  <c r="K484" i="1"/>
  <c r="K489" i="1"/>
  <c r="K498" i="1"/>
  <c r="K516" i="1"/>
  <c r="K517" i="1"/>
  <c r="K518" i="1"/>
  <c r="H53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2" i="1"/>
  <c r="H483" i="1"/>
  <c r="H484" i="1"/>
  <c r="H485" i="1"/>
  <c r="H486" i="1"/>
  <c r="H487" i="1"/>
  <c r="H489" i="1"/>
  <c r="H490" i="1"/>
  <c r="H491" i="1"/>
  <c r="H493" i="1"/>
  <c r="H494" i="1"/>
  <c r="H495" i="1"/>
  <c r="H496" i="1"/>
  <c r="H497" i="1"/>
  <c r="H498" i="1"/>
  <c r="H502" i="1"/>
  <c r="H514" i="1"/>
  <c r="H504" i="1"/>
  <c r="H505" i="1"/>
  <c r="H506" i="1"/>
  <c r="H507" i="1"/>
  <c r="H510" i="1"/>
  <c r="H508" i="1"/>
  <c r="H511" i="1"/>
  <c r="H512" i="1"/>
  <c r="H515" i="1"/>
  <c r="H516" i="1"/>
  <c r="H517" i="1"/>
  <c r="H518" i="1"/>
  <c r="H519" i="1"/>
  <c r="H520" i="1"/>
  <c r="H521" i="1"/>
  <c r="H531" i="1"/>
  <c r="H533" i="1"/>
  <c r="AL6" i="1"/>
  <c r="AI6" i="1"/>
  <c r="AF6" i="1"/>
  <c r="AC6" i="1"/>
  <c r="Z6" i="1"/>
  <c r="T6" i="1"/>
  <c r="Q6" i="1"/>
  <c r="N6" i="1"/>
  <c r="K6" i="1"/>
  <c r="AN533" i="1"/>
  <c r="K262" i="4" l="1"/>
  <c r="H11" i="7"/>
  <c r="I11" i="7" s="1"/>
  <c r="Q533" i="4"/>
  <c r="BV504" i="4"/>
  <c r="V533" i="4"/>
  <c r="AF481" i="4"/>
  <c r="BV481" i="4"/>
  <c r="R482" i="4"/>
  <c r="AM482" i="4"/>
  <c r="BA481" i="4"/>
  <c r="BH482" i="4"/>
  <c r="R287" i="4"/>
  <c r="R318" i="4"/>
  <c r="AM318" i="4"/>
  <c r="BH441" i="4"/>
  <c r="R374" i="4"/>
  <c r="AM349" i="4"/>
  <c r="AM441" i="4"/>
  <c r="AF379" i="4"/>
  <c r="R351" i="4"/>
  <c r="AM268" i="4"/>
  <c r="BO487" i="4"/>
  <c r="BO454" i="4"/>
  <c r="G326" i="4"/>
  <c r="K488" i="4"/>
  <c r="Y378" i="4"/>
  <c r="R372" i="4"/>
  <c r="R472" i="4"/>
  <c r="BV373" i="4"/>
  <c r="BH347" i="4"/>
  <c r="R413" i="4"/>
  <c r="Y393" i="4"/>
  <c r="R342" i="4"/>
  <c r="BH342" i="4"/>
  <c r="AM374" i="4"/>
  <c r="R366" i="4"/>
  <c r="AM342" i="4"/>
  <c r="BO393" i="4"/>
  <c r="K394" i="4"/>
  <c r="BS326" i="4"/>
  <c r="AA326" i="4"/>
  <c r="BO466" i="4"/>
  <c r="AF394" i="4"/>
  <c r="K467" i="4"/>
  <c r="BA447" i="4"/>
  <c r="BO367" i="4"/>
  <c r="CB326" i="4"/>
  <c r="AJ326" i="4"/>
  <c r="W326" i="4"/>
  <c r="CC533" i="4"/>
  <c r="AF467" i="4"/>
  <c r="BV447" i="4"/>
  <c r="K368" i="4"/>
  <c r="R448" i="4"/>
  <c r="BO470" i="4"/>
  <c r="BA349" i="4"/>
  <c r="K471" i="4"/>
  <c r="AT393" i="4"/>
  <c r="AF471" i="4"/>
  <c r="BA370" i="4"/>
  <c r="K320" i="4"/>
  <c r="R470" i="4"/>
  <c r="W533" i="2"/>
  <c r="AT263" i="4"/>
  <c r="AT378" i="4"/>
  <c r="AM448" i="4"/>
  <c r="BA410" i="4"/>
  <c r="BA448" i="4"/>
  <c r="BA434" i="4"/>
  <c r="Y319" i="4"/>
  <c r="BA288" i="4"/>
  <c r="BA424" i="4"/>
  <c r="BV424" i="4"/>
  <c r="BV363" i="4"/>
  <c r="BO319" i="4"/>
  <c r="AM366" i="4"/>
  <c r="AT492" i="4"/>
  <c r="BH457" i="4"/>
  <c r="Y407" i="4"/>
  <c r="BH366" i="4"/>
  <c r="AI89" i="2"/>
  <c r="AU85" i="2"/>
  <c r="AC330" i="2"/>
  <c r="AU330" i="2"/>
  <c r="AT494" i="4"/>
  <c r="BM89" i="2"/>
  <c r="BO494" i="4"/>
  <c r="AO177" i="2"/>
  <c r="W340" i="2"/>
  <c r="W326" i="2"/>
  <c r="AC326" i="2"/>
  <c r="BS533" i="2"/>
  <c r="BA497" i="4"/>
  <c r="AM462" i="4"/>
  <c r="AF363" i="4"/>
  <c r="AC308" i="2"/>
  <c r="X85" i="4"/>
  <c r="BV471" i="4"/>
  <c r="BA363" i="4"/>
  <c r="BG449" i="2"/>
  <c r="BM449" i="2"/>
  <c r="AM472" i="4"/>
  <c r="AU197" i="2"/>
  <c r="BM85" i="2"/>
  <c r="AU326" i="2"/>
  <c r="BS326" i="2"/>
  <c r="AM401" i="4"/>
  <c r="AM257" i="2"/>
  <c r="W356" i="2"/>
  <c r="BO407" i="4"/>
  <c r="BO381" i="4"/>
  <c r="W210" i="2"/>
  <c r="K382" i="4"/>
  <c r="X257" i="2"/>
  <c r="BM65" i="2"/>
  <c r="Y412" i="4"/>
  <c r="Y284" i="4"/>
  <c r="AT275" i="4"/>
  <c r="R264" i="4"/>
  <c r="AF373" i="4"/>
  <c r="AT334" i="4"/>
  <c r="BV320" i="4"/>
  <c r="W89" i="2"/>
  <c r="W30" i="2"/>
  <c r="BG371" i="2"/>
  <c r="BO334" i="4"/>
  <c r="H326" i="4"/>
  <c r="Y454" i="4"/>
  <c r="BV434" i="4"/>
  <c r="K422" i="4"/>
  <c r="K335" i="4"/>
  <c r="AY326" i="4"/>
  <c r="AC326" i="4"/>
  <c r="AC118" i="2"/>
  <c r="AT454" i="4"/>
  <c r="AM385" i="4"/>
  <c r="AF335" i="4"/>
  <c r="Q326" i="4"/>
  <c r="AM264" i="4"/>
  <c r="K267" i="4"/>
  <c r="R266" i="4"/>
  <c r="Y316" i="4"/>
  <c r="AT215" i="4"/>
  <c r="AM225" i="4"/>
  <c r="K455" i="4"/>
  <c r="AM409" i="4"/>
  <c r="Y322" i="4"/>
  <c r="BV321" i="4"/>
  <c r="AT318" i="4"/>
  <c r="BA317" i="4"/>
  <c r="K264" i="4"/>
  <c r="AF482" i="4"/>
  <c r="Y367" i="4"/>
  <c r="AF358" i="4"/>
  <c r="M340" i="4"/>
  <c r="G330" i="4"/>
  <c r="F330" i="4"/>
  <c r="CC345" i="4"/>
  <c r="W85" i="4"/>
  <c r="R497" i="4"/>
  <c r="R454" i="4"/>
  <c r="R408" i="4"/>
  <c r="BJ326" i="4"/>
  <c r="AL326" i="4"/>
  <c r="P85" i="4"/>
  <c r="X241" i="4"/>
  <c r="AB356" i="4"/>
  <c r="BO293" i="4"/>
  <c r="BA324" i="4"/>
  <c r="K283" i="4"/>
  <c r="BA344" i="4"/>
  <c r="BA67" i="4"/>
  <c r="BA127" i="4"/>
  <c r="BO318" i="4"/>
  <c r="BH380" i="4"/>
  <c r="BH378" i="4"/>
  <c r="BO375" i="4"/>
  <c r="Y304" i="4"/>
  <c r="R332" i="4"/>
  <c r="AF285" i="4"/>
  <c r="BH300" i="4"/>
  <c r="Y281" i="4"/>
  <c r="CC280" i="4"/>
  <c r="AT274" i="4"/>
  <c r="R12" i="4"/>
  <c r="K405" i="4"/>
  <c r="R400" i="4"/>
  <c r="AM354" i="4"/>
  <c r="Y337" i="4"/>
  <c r="R435" i="4"/>
  <c r="AF417" i="4"/>
  <c r="BT330" i="4"/>
  <c r="BN326" i="4"/>
  <c r="Y410" i="4"/>
  <c r="Y488" i="4"/>
  <c r="CB427" i="4"/>
  <c r="AM198" i="4"/>
  <c r="Y433" i="4"/>
  <c r="AF430" i="4"/>
  <c r="Y388" i="4"/>
  <c r="AT304" i="4"/>
  <c r="AT264" i="4"/>
  <c r="K263" i="4"/>
  <c r="AT328" i="4"/>
  <c r="AT325" i="4"/>
  <c r="BO284" i="4"/>
  <c r="BA333" i="4"/>
  <c r="BV495" i="4"/>
  <c r="BO404" i="4"/>
  <c r="AF403" i="4"/>
  <c r="Y353" i="4"/>
  <c r="K350" i="4"/>
  <c r="BU330" i="4"/>
  <c r="AB330" i="4"/>
  <c r="AR326" i="4"/>
  <c r="BA323" i="4"/>
  <c r="AM435" i="4"/>
  <c r="BA429" i="4"/>
  <c r="BV329" i="4"/>
  <c r="AH326" i="4"/>
  <c r="J326" i="4"/>
  <c r="AQ326" i="4"/>
  <c r="AT493" i="4"/>
  <c r="BU411" i="4"/>
  <c r="V356" i="4"/>
  <c r="BY356" i="4"/>
  <c r="AT346" i="4"/>
  <c r="BO493" i="4"/>
  <c r="AF443" i="4"/>
  <c r="BV407" i="4"/>
  <c r="CC299" i="4"/>
  <c r="Y492" i="4"/>
  <c r="R438" i="4"/>
  <c r="AF410" i="4"/>
  <c r="Y266" i="4"/>
  <c r="BA263" i="4"/>
  <c r="BO488" i="4"/>
  <c r="BV477" i="4"/>
  <c r="R440" i="4"/>
  <c r="BV419" i="4"/>
  <c r="AF407" i="4"/>
  <c r="R359" i="4"/>
  <c r="R297" i="4"/>
  <c r="BO460" i="4"/>
  <c r="BA457" i="4"/>
  <c r="BH456" i="4"/>
  <c r="AT451" i="4"/>
  <c r="AT436" i="4"/>
  <c r="R420" i="4"/>
  <c r="BA407" i="4"/>
  <c r="AM359" i="4"/>
  <c r="BO309" i="4"/>
  <c r="BV289" i="4"/>
  <c r="R288" i="4"/>
  <c r="AM286" i="4"/>
  <c r="BH275" i="4"/>
  <c r="Y490" i="4"/>
  <c r="R484" i="4"/>
  <c r="Y453" i="4"/>
  <c r="AE439" i="4"/>
  <c r="I439" i="4"/>
  <c r="BA437" i="4"/>
  <c r="AM432" i="4"/>
  <c r="BO429" i="4"/>
  <c r="AM420" i="4"/>
  <c r="BH359" i="4"/>
  <c r="BK326" i="4"/>
  <c r="AO326" i="4"/>
  <c r="K310" i="4"/>
  <c r="BV280" i="4"/>
  <c r="BV278" i="4"/>
  <c r="AM270" i="4"/>
  <c r="K409" i="4"/>
  <c r="BO351" i="4"/>
  <c r="BO279" i="4"/>
  <c r="BO426" i="4"/>
  <c r="Y415" i="4"/>
  <c r="BV358" i="4"/>
  <c r="AE340" i="4"/>
  <c r="AA330" i="4"/>
  <c r="Y324" i="4"/>
  <c r="Y318" i="4"/>
  <c r="BH458" i="4"/>
  <c r="AT453" i="4"/>
  <c r="BH432" i="4"/>
  <c r="Y419" i="4"/>
  <c r="BO419" i="4"/>
  <c r="BO296" i="4"/>
  <c r="BO465" i="4"/>
  <c r="BT439" i="4"/>
  <c r="AF491" i="4"/>
  <c r="BH382" i="4"/>
  <c r="AM380" i="4"/>
  <c r="AM473" i="4"/>
  <c r="AT425" i="4"/>
  <c r="K367" i="4"/>
  <c r="BO315" i="4"/>
  <c r="AM311" i="4"/>
  <c r="AQ308" i="4"/>
  <c r="AD308" i="4"/>
  <c r="BA476" i="4"/>
  <c r="BV361" i="4"/>
  <c r="BR308" i="4"/>
  <c r="T308" i="4"/>
  <c r="J85" i="4"/>
  <c r="BH471" i="4"/>
  <c r="BH467" i="4"/>
  <c r="Q427" i="4"/>
  <c r="K426" i="4"/>
  <c r="BA397" i="4"/>
  <c r="AM319" i="4"/>
  <c r="AF316" i="4"/>
  <c r="BH394" i="4"/>
  <c r="BV391" i="4"/>
  <c r="Y476" i="4"/>
  <c r="Y474" i="4"/>
  <c r="AF426" i="4"/>
  <c r="AS356" i="4"/>
  <c r="AT345" i="4"/>
  <c r="BV344" i="4"/>
  <c r="BV333" i="4"/>
  <c r="BO325" i="4"/>
  <c r="BA316" i="4"/>
  <c r="AA308" i="4"/>
  <c r="BV429" i="4"/>
  <c r="BA409" i="4"/>
  <c r="BA477" i="4"/>
  <c r="Y429" i="4"/>
  <c r="K343" i="4"/>
  <c r="BH325" i="4"/>
  <c r="BV296" i="4"/>
  <c r="K280" i="4"/>
  <c r="BO484" i="4"/>
  <c r="AV330" i="4"/>
  <c r="BA305" i="4"/>
  <c r="AT490" i="4"/>
  <c r="BH420" i="4"/>
  <c r="AD356" i="4"/>
  <c r="BO490" i="4"/>
  <c r="K472" i="4"/>
  <c r="R436" i="4"/>
  <c r="BH413" i="4"/>
  <c r="AM365" i="4"/>
  <c r="BG326" i="4"/>
  <c r="BA310" i="4"/>
  <c r="AM438" i="4"/>
  <c r="AM424" i="4"/>
  <c r="BA381" i="4"/>
  <c r="BZ30" i="4"/>
  <c r="K466" i="4"/>
  <c r="BV452" i="4"/>
  <c r="BO396" i="4"/>
  <c r="AF476" i="4"/>
  <c r="AF470" i="4"/>
  <c r="AF458" i="4"/>
  <c r="AT423" i="4"/>
  <c r="K397" i="4"/>
  <c r="BH473" i="4"/>
  <c r="AW371" i="4"/>
  <c r="K316" i="4"/>
  <c r="BV482" i="4"/>
  <c r="BO402" i="4"/>
  <c r="Y397" i="4"/>
  <c r="BO385" i="4"/>
  <c r="BV378" i="4"/>
  <c r="AT374" i="4"/>
  <c r="BH373" i="4"/>
  <c r="AR356" i="4"/>
  <c r="BV353" i="4"/>
  <c r="AP340" i="4"/>
  <c r="P340" i="4"/>
  <c r="Y335" i="4"/>
  <c r="BH332" i="4"/>
  <c r="BT326" i="4"/>
  <c r="AX326" i="4"/>
  <c r="F326" i="4"/>
  <c r="AT266" i="4"/>
  <c r="AF296" i="4"/>
  <c r="AT488" i="4"/>
  <c r="BA431" i="4"/>
  <c r="BO413" i="4"/>
  <c r="BY340" i="4"/>
  <c r="BH489" i="4"/>
  <c r="Y480" i="4"/>
  <c r="K407" i="4"/>
  <c r="BV287" i="4"/>
  <c r="Y285" i="4"/>
  <c r="K489" i="4"/>
  <c r="BV483" i="4"/>
  <c r="AM484" i="4"/>
  <c r="BH484" i="4"/>
  <c r="AF462" i="4"/>
  <c r="BO453" i="4"/>
  <c r="G439" i="4"/>
  <c r="K491" i="4"/>
  <c r="BV487" i="4"/>
  <c r="AB439" i="4"/>
  <c r="Y421" i="4"/>
  <c r="BH365" i="4"/>
  <c r="AE356" i="4"/>
  <c r="AT360" i="4"/>
  <c r="BO313" i="4"/>
  <c r="Y485" i="4"/>
  <c r="K470" i="4"/>
  <c r="BO455" i="4"/>
  <c r="BO445" i="4"/>
  <c r="AT421" i="4"/>
  <c r="AF309" i="4"/>
  <c r="AE308" i="4"/>
  <c r="R303" i="4"/>
  <c r="BO425" i="4"/>
  <c r="BH396" i="4"/>
  <c r="BO377" i="4"/>
  <c r="AP308" i="4"/>
  <c r="CC119" i="4"/>
  <c r="O85" i="4"/>
  <c r="AT491" i="4"/>
  <c r="BH483" i="4"/>
  <c r="AF429" i="4"/>
  <c r="BH423" i="4"/>
  <c r="K403" i="4"/>
  <c r="BV399" i="4"/>
  <c r="AF389" i="4"/>
  <c r="R354" i="4"/>
  <c r="BH352" i="4"/>
  <c r="AT347" i="4"/>
  <c r="BA346" i="4"/>
  <c r="Q330" i="4"/>
  <c r="BO320" i="4"/>
  <c r="Y277" i="4"/>
  <c r="BV272" i="4"/>
  <c r="BO266" i="4"/>
  <c r="AF263" i="4"/>
  <c r="AF489" i="4"/>
  <c r="BA485" i="4"/>
  <c r="K483" i="4"/>
  <c r="BV480" i="4"/>
  <c r="R465" i="4"/>
  <c r="AM463" i="4"/>
  <c r="Y457" i="4"/>
  <c r="AT455" i="4"/>
  <c r="K454" i="4"/>
  <c r="BO441" i="4"/>
  <c r="AC439" i="4"/>
  <c r="BV437" i="4"/>
  <c r="AT431" i="4"/>
  <c r="Y426" i="4"/>
  <c r="AF424" i="4"/>
  <c r="K424" i="4"/>
  <c r="K414" i="4"/>
  <c r="BO406" i="4"/>
  <c r="BO399" i="4"/>
  <c r="BH386" i="4"/>
  <c r="AT383" i="4"/>
  <c r="BV382" i="4"/>
  <c r="R375" i="4"/>
  <c r="AF361" i="4"/>
  <c r="BK356" i="4"/>
  <c r="AC356" i="4"/>
  <c r="K352" i="4"/>
  <c r="BO342" i="4"/>
  <c r="J340" i="4"/>
  <c r="AT339" i="4"/>
  <c r="BK330" i="4"/>
  <c r="AS326" i="4"/>
  <c r="R322" i="4"/>
  <c r="AT310" i="4"/>
  <c r="U308" i="4"/>
  <c r="BD308" i="4"/>
  <c r="AF229" i="4"/>
  <c r="AM423" i="4"/>
  <c r="BH395" i="4"/>
  <c r="Y354" i="4"/>
  <c r="BH353" i="4"/>
  <c r="BO350" i="4"/>
  <c r="AB326" i="4"/>
  <c r="O326" i="4"/>
  <c r="AM324" i="4"/>
  <c r="X308" i="4"/>
  <c r="AT306" i="4"/>
  <c r="BH305" i="4"/>
  <c r="AM296" i="4"/>
  <c r="R296" i="4"/>
  <c r="AM285" i="4"/>
  <c r="R285" i="4"/>
  <c r="BO492" i="4"/>
  <c r="BV484" i="4"/>
  <c r="Y458" i="4"/>
  <c r="CB449" i="4"/>
  <c r="BV446" i="4"/>
  <c r="BH443" i="4"/>
  <c r="BL439" i="4"/>
  <c r="AF436" i="4"/>
  <c r="AM431" i="4"/>
  <c r="N427" i="4"/>
  <c r="AS427" i="4"/>
  <c r="W427" i="4"/>
  <c r="R426" i="4"/>
  <c r="BO422" i="4"/>
  <c r="AT414" i="4"/>
  <c r="K413" i="4"/>
  <c r="BK411" i="4"/>
  <c r="AT361" i="4"/>
  <c r="BA360" i="4"/>
  <c r="AT352" i="4"/>
  <c r="AJ340" i="4"/>
  <c r="V340" i="4"/>
  <c r="AT338" i="4"/>
  <c r="AX330" i="4"/>
  <c r="BF326" i="4"/>
  <c r="N326" i="4"/>
  <c r="AS308" i="4"/>
  <c r="W308" i="4"/>
  <c r="BH287" i="4"/>
  <c r="BH285" i="4"/>
  <c r="BV277" i="4"/>
  <c r="BA264" i="4"/>
  <c r="BH438" i="4"/>
  <c r="AM415" i="4"/>
  <c r="BU340" i="4"/>
  <c r="BL326" i="4"/>
  <c r="CC303" i="4"/>
  <c r="BV293" i="4"/>
  <c r="Y73" i="4"/>
  <c r="BT65" i="4"/>
  <c r="AM474" i="4"/>
  <c r="AT435" i="4"/>
  <c r="Y405" i="4"/>
  <c r="BA402" i="4"/>
  <c r="BA390" i="4"/>
  <c r="AM358" i="4"/>
  <c r="Y302" i="4"/>
  <c r="BH279" i="4"/>
  <c r="AF497" i="4"/>
  <c r="BA496" i="4"/>
  <c r="R491" i="4"/>
  <c r="BA490" i="4"/>
  <c r="K490" i="4"/>
  <c r="Y477" i="4"/>
  <c r="BV463" i="4"/>
  <c r="R447" i="4"/>
  <c r="BH445" i="4"/>
  <c r="AY439" i="4"/>
  <c r="K441" i="4"/>
  <c r="BK439" i="4"/>
  <c r="BA436" i="4"/>
  <c r="AM433" i="4"/>
  <c r="R433" i="4"/>
  <c r="AH427" i="4"/>
  <c r="BA423" i="4"/>
  <c r="Y418" i="4"/>
  <c r="BO414" i="4"/>
  <c r="CC397" i="4"/>
  <c r="BH387" i="4"/>
  <c r="AF364" i="4"/>
  <c r="K364" i="4"/>
  <c r="AT363" i="4"/>
  <c r="AF351" i="4"/>
  <c r="BM340" i="4"/>
  <c r="BC340" i="4"/>
  <c r="BH316" i="4"/>
  <c r="AM316" i="4"/>
  <c r="BA315" i="4"/>
  <c r="BN308" i="4"/>
  <c r="AR308" i="4"/>
  <c r="AT297" i="4"/>
  <c r="K296" i="4"/>
  <c r="AF270" i="4"/>
  <c r="BH263" i="4"/>
  <c r="AT459" i="4"/>
  <c r="BH415" i="4"/>
  <c r="BV336" i="4"/>
  <c r="AH330" i="4"/>
  <c r="I326" i="4"/>
  <c r="BO283" i="4"/>
  <c r="BV271" i="4"/>
  <c r="Y271" i="4"/>
  <c r="R478" i="4"/>
  <c r="BO433" i="4"/>
  <c r="BT340" i="4"/>
  <c r="X330" i="4"/>
  <c r="AR330" i="4"/>
  <c r="BY330" i="4"/>
  <c r="AE330" i="4"/>
  <c r="AZ326" i="4"/>
  <c r="BA282" i="4"/>
  <c r="AM279" i="4"/>
  <c r="K277" i="4"/>
  <c r="AD85" i="4"/>
  <c r="AM496" i="4"/>
  <c r="R480" i="4"/>
  <c r="AF448" i="4"/>
  <c r="AM417" i="4"/>
  <c r="BO403" i="4"/>
  <c r="AF396" i="4"/>
  <c r="AM353" i="4"/>
  <c r="X340" i="4"/>
  <c r="K481" i="4"/>
  <c r="K465" i="4"/>
  <c r="AF463" i="4"/>
  <c r="Y456" i="4"/>
  <c r="AQ439" i="4"/>
  <c r="Y361" i="4"/>
  <c r="CC353" i="4"/>
  <c r="Y352" i="4"/>
  <c r="AS340" i="4"/>
  <c r="CC337" i="4"/>
  <c r="AK326" i="4"/>
  <c r="BV465" i="4"/>
  <c r="BA465" i="4"/>
  <c r="R464" i="4"/>
  <c r="BH459" i="4"/>
  <c r="BA453" i="4"/>
  <c r="R452" i="4"/>
  <c r="BH433" i="4"/>
  <c r="K421" i="4"/>
  <c r="BV383" i="4"/>
  <c r="AA356" i="4"/>
  <c r="BN340" i="4"/>
  <c r="K337" i="4"/>
  <c r="BV335" i="4"/>
  <c r="BA331" i="4"/>
  <c r="R329" i="4"/>
  <c r="BV328" i="4"/>
  <c r="BZ308" i="4"/>
  <c r="AM269" i="4"/>
  <c r="BH267" i="4"/>
  <c r="AM265" i="4"/>
  <c r="AW330" i="4"/>
  <c r="BZ330" i="4"/>
  <c r="BC326" i="4"/>
  <c r="BH303" i="4"/>
  <c r="BA20" i="4"/>
  <c r="BT89" i="4"/>
  <c r="V102" i="4"/>
  <c r="H118" i="4"/>
  <c r="AT141" i="4"/>
  <c r="CC187" i="4"/>
  <c r="J197" i="4"/>
  <c r="BV494" i="4"/>
  <c r="BO491" i="4"/>
  <c r="BV479" i="4"/>
  <c r="CB340" i="4"/>
  <c r="Q340" i="4"/>
  <c r="O330" i="4"/>
  <c r="BX326" i="4"/>
  <c r="R294" i="4"/>
  <c r="AQ85" i="4"/>
  <c r="AF492" i="4"/>
  <c r="CA427" i="4"/>
  <c r="R403" i="4"/>
  <c r="R358" i="4"/>
  <c r="R305" i="4"/>
  <c r="BV282" i="4"/>
  <c r="BO267" i="4"/>
  <c r="Y489" i="4"/>
  <c r="AT424" i="4"/>
  <c r="BH417" i="4"/>
  <c r="U411" i="4"/>
  <c r="BV493" i="4"/>
  <c r="BH487" i="4"/>
  <c r="AM485" i="4"/>
  <c r="R485" i="4"/>
  <c r="BA484" i="4"/>
  <c r="AF484" i="4"/>
  <c r="BO483" i="4"/>
  <c r="BH468" i="4"/>
  <c r="AM466" i="4"/>
  <c r="AM464" i="4"/>
  <c r="J461" i="4"/>
  <c r="Y460" i="4"/>
  <c r="R442" i="4"/>
  <c r="R416" i="4"/>
  <c r="AT400" i="4"/>
  <c r="AT386" i="4"/>
  <c r="AT375" i="4"/>
  <c r="AM369" i="4"/>
  <c r="BH350" i="4"/>
  <c r="AM350" i="4"/>
  <c r="BZ326" i="4"/>
  <c r="BE326" i="4"/>
  <c r="AI326" i="4"/>
  <c r="AF322" i="4"/>
  <c r="AK308" i="4"/>
  <c r="AT284" i="4"/>
  <c r="Y275" i="4"/>
  <c r="BV270" i="4"/>
  <c r="Y270" i="4"/>
  <c r="I330" i="4"/>
  <c r="BL330" i="4"/>
  <c r="AP330" i="4"/>
  <c r="T330" i="4"/>
  <c r="BG308" i="4"/>
  <c r="BH189" i="4"/>
  <c r="Y491" i="4"/>
  <c r="AF487" i="4"/>
  <c r="R486" i="4"/>
  <c r="BO482" i="4"/>
  <c r="AT482" i="4"/>
  <c r="AM481" i="4"/>
  <c r="R481" i="4"/>
  <c r="BO467" i="4"/>
  <c r="AT467" i="4"/>
  <c r="BH466" i="4"/>
  <c r="Y465" i="4"/>
  <c r="BU461" i="4"/>
  <c r="AY461" i="4"/>
  <c r="AE461" i="4"/>
  <c r="I461" i="4"/>
  <c r="AT460" i="4"/>
  <c r="BV451" i="4"/>
  <c r="BA451" i="4"/>
  <c r="AT440" i="4"/>
  <c r="AP439" i="4"/>
  <c r="AX411" i="4"/>
  <c r="AB411" i="4"/>
  <c r="G411" i="4"/>
  <c r="AT397" i="4"/>
  <c r="AF378" i="4"/>
  <c r="AA371" i="4"/>
  <c r="CA371" i="4"/>
  <c r="BF371" i="4"/>
  <c r="O371" i="4"/>
  <c r="BV372" i="4"/>
  <c r="BR371" i="4"/>
  <c r="AV371" i="4"/>
  <c r="X371" i="4"/>
  <c r="BV367" i="4"/>
  <c r="BA367" i="4"/>
  <c r="AT364" i="4"/>
  <c r="AF359" i="4"/>
  <c r="K359" i="4"/>
  <c r="BL356" i="4"/>
  <c r="AP356" i="4"/>
  <c r="U356" i="4"/>
  <c r="BX356" i="4"/>
  <c r="H356" i="4"/>
  <c r="AF350" i="4"/>
  <c r="BV346" i="4"/>
  <c r="BO335" i="4"/>
  <c r="CC334" i="4"/>
  <c r="AM334" i="4"/>
  <c r="AZ330" i="4"/>
  <c r="AD330" i="4"/>
  <c r="AO330" i="4"/>
  <c r="BH284" i="4"/>
  <c r="AT413" i="4"/>
  <c r="AO411" i="4"/>
  <c r="BM356" i="4"/>
  <c r="AQ356" i="4"/>
  <c r="I356" i="4"/>
  <c r="BA147" i="4"/>
  <c r="AM490" i="4"/>
  <c r="BA487" i="4"/>
  <c r="AM486" i="4"/>
  <c r="BA483" i="4"/>
  <c r="K468" i="4"/>
  <c r="BT461" i="4"/>
  <c r="AX461" i="4"/>
  <c r="AD461" i="4"/>
  <c r="Q411" i="4"/>
  <c r="BT411" i="4"/>
  <c r="AW411" i="4"/>
  <c r="BA378" i="4"/>
  <c r="AS371" i="4"/>
  <c r="BZ371" i="4"/>
  <c r="N371" i="4"/>
  <c r="BO364" i="4"/>
  <c r="AT358" i="4"/>
  <c r="AO356" i="4"/>
  <c r="AY356" i="4"/>
  <c r="G356" i="4"/>
  <c r="BO353" i="4"/>
  <c r="R309" i="4"/>
  <c r="M308" i="4"/>
  <c r="R495" i="4"/>
  <c r="K492" i="4"/>
  <c r="AM488" i="4"/>
  <c r="AF483" i="4"/>
  <c r="AF468" i="4"/>
  <c r="AF466" i="4"/>
  <c r="BS461" i="4"/>
  <c r="AW461" i="4"/>
  <c r="BA462" i="4"/>
  <c r="G461" i="4"/>
  <c r="AM452" i="4"/>
  <c r="AL439" i="4"/>
  <c r="BT427" i="4"/>
  <c r="BH421" i="4"/>
  <c r="AF420" i="4"/>
  <c r="K418" i="4"/>
  <c r="AT401" i="4"/>
  <c r="Y387" i="4"/>
  <c r="K384" i="4"/>
  <c r="BY371" i="4"/>
  <c r="BN371" i="4"/>
  <c r="AR371" i="4"/>
  <c r="Y372" i="4"/>
  <c r="V371" i="4"/>
  <c r="AT369" i="4"/>
  <c r="BH368" i="4"/>
  <c r="BT356" i="4"/>
  <c r="AX356" i="4"/>
  <c r="K357" i="4"/>
  <c r="F356" i="4"/>
  <c r="BA354" i="4"/>
  <c r="AF354" i="4"/>
  <c r="AT337" i="4"/>
  <c r="BY308" i="4"/>
  <c r="AH308" i="4"/>
  <c r="J308" i="4"/>
  <c r="R290" i="4"/>
  <c r="Y287" i="4"/>
  <c r="AM495" i="4"/>
  <c r="BH491" i="4"/>
  <c r="BG461" i="4"/>
  <c r="BR461" i="4"/>
  <c r="BV462" i="4"/>
  <c r="AD449" i="4"/>
  <c r="H449" i="4"/>
  <c r="Y448" i="4"/>
  <c r="BH447" i="4"/>
  <c r="AM447" i="4"/>
  <c r="AW427" i="4"/>
  <c r="BA418" i="4"/>
  <c r="AS411" i="4"/>
  <c r="BZ411" i="4"/>
  <c r="BQ411" i="4"/>
  <c r="BO401" i="4"/>
  <c r="AT391" i="4"/>
  <c r="K390" i="4"/>
  <c r="CC388" i="4"/>
  <c r="R379" i="4"/>
  <c r="K375" i="4"/>
  <c r="AO371" i="4"/>
  <c r="J371" i="4"/>
  <c r="BM371" i="4"/>
  <c r="AQ371" i="4"/>
  <c r="U371" i="4"/>
  <c r="R362" i="4"/>
  <c r="I340" i="4"/>
  <c r="BO337" i="4"/>
  <c r="V326" i="4"/>
  <c r="Y312" i="4"/>
  <c r="BX308" i="4"/>
  <c r="BC308" i="4"/>
  <c r="BA269" i="4"/>
  <c r="BH495" i="4"/>
  <c r="Y494" i="4"/>
  <c r="BH493" i="4"/>
  <c r="AM493" i="4"/>
  <c r="R493" i="4"/>
  <c r="BO478" i="4"/>
  <c r="BO476" i="4"/>
  <c r="R471" i="4"/>
  <c r="BV470" i="4"/>
  <c r="BA470" i="4"/>
  <c r="BV464" i="4"/>
  <c r="AJ461" i="4"/>
  <c r="R463" i="4"/>
  <c r="AY449" i="4"/>
  <c r="AC449" i="4"/>
  <c r="G449" i="4"/>
  <c r="CB439" i="4"/>
  <c r="BZ427" i="4"/>
  <c r="AJ427" i="4"/>
  <c r="AF390" i="4"/>
  <c r="K388" i="4"/>
  <c r="BE371" i="4"/>
  <c r="G371" i="4"/>
  <c r="T371" i="4"/>
  <c r="BX340" i="4"/>
  <c r="AZ340" i="4"/>
  <c r="AD340" i="4"/>
  <c r="AF338" i="4"/>
  <c r="BO327" i="4"/>
  <c r="BM326" i="4"/>
  <c r="U326" i="4"/>
  <c r="BO324" i="4"/>
  <c r="AT312" i="4"/>
  <c r="G308" i="4"/>
  <c r="BU308" i="4"/>
  <c r="BH290" i="4"/>
  <c r="CC270" i="4"/>
  <c r="H340" i="4"/>
  <c r="H22" i="4"/>
  <c r="BE65" i="4"/>
  <c r="BM427" i="4"/>
  <c r="AQ427" i="4"/>
  <c r="U427" i="4"/>
  <c r="K423" i="4"/>
  <c r="AC411" i="4"/>
  <c r="K406" i="4"/>
  <c r="AF404" i="4"/>
  <c r="AM403" i="4"/>
  <c r="R494" i="4"/>
  <c r="AF469" i="4"/>
  <c r="AT466" i="4"/>
  <c r="T461" i="4"/>
  <c r="Y441" i="4"/>
  <c r="H439" i="4"/>
  <c r="K440" i="4"/>
  <c r="BV421" i="4"/>
  <c r="K415" i="4"/>
  <c r="AF406" i="4"/>
  <c r="BO398" i="4"/>
  <c r="Y398" i="4"/>
  <c r="BV366" i="4"/>
  <c r="BQ356" i="4"/>
  <c r="BU356" i="4"/>
  <c r="Q356" i="4"/>
  <c r="BN65" i="4"/>
  <c r="BU65" i="4"/>
  <c r="Q135" i="4"/>
  <c r="AM194" i="4"/>
  <c r="CB177" i="4"/>
  <c r="AF181" i="4"/>
  <c r="BV179" i="4"/>
  <c r="CC248" i="4"/>
  <c r="K246" i="4"/>
  <c r="R243" i="4"/>
  <c r="AT486" i="4"/>
  <c r="AF480" i="4"/>
  <c r="Y475" i="4"/>
  <c r="CA461" i="4"/>
  <c r="O461" i="4"/>
  <c r="AO449" i="4"/>
  <c r="AT450" i="4"/>
  <c r="Q449" i="4"/>
  <c r="BA442" i="4"/>
  <c r="CA439" i="4"/>
  <c r="BR439" i="4"/>
  <c r="AV427" i="4"/>
  <c r="AF409" i="4"/>
  <c r="BL371" i="4"/>
  <c r="BX371" i="4"/>
  <c r="AZ371" i="4"/>
  <c r="AD371" i="4"/>
  <c r="I371" i="4"/>
  <c r="Y370" i="4"/>
  <c r="BN356" i="4"/>
  <c r="AJ356" i="4"/>
  <c r="K344" i="4"/>
  <c r="BL340" i="4"/>
  <c r="BV318" i="4"/>
  <c r="BL308" i="4"/>
  <c r="BA266" i="4"/>
  <c r="BV264" i="4"/>
  <c r="P30" i="4"/>
  <c r="AZ461" i="4"/>
  <c r="BT449" i="4"/>
  <c r="AX449" i="4"/>
  <c r="BV428" i="4"/>
  <c r="BQ427" i="4"/>
  <c r="AY340" i="4"/>
  <c r="AC340" i="4"/>
  <c r="AF341" i="4"/>
  <c r="Y332" i="4"/>
  <c r="W330" i="4"/>
  <c r="BH331" i="4"/>
  <c r="BD330" i="4"/>
  <c r="H65" i="4"/>
  <c r="AE85" i="4"/>
  <c r="AZ102" i="4"/>
  <c r="BZ177" i="4"/>
  <c r="BG210" i="4"/>
  <c r="AK221" i="4"/>
  <c r="AF490" i="4"/>
  <c r="BO489" i="4"/>
  <c r="AT489" i="4"/>
  <c r="AF479" i="4"/>
  <c r="BH463" i="4"/>
  <c r="BS449" i="4"/>
  <c r="AA449" i="4"/>
  <c r="BH431" i="4"/>
  <c r="BC427" i="4"/>
  <c r="R429" i="4"/>
  <c r="M427" i="4"/>
  <c r="BN427" i="4"/>
  <c r="AR427" i="4"/>
  <c r="V427" i="4"/>
  <c r="BY411" i="4"/>
  <c r="BO405" i="4"/>
  <c r="BV402" i="4"/>
  <c r="BV390" i="4"/>
  <c r="CB371" i="4"/>
  <c r="BA341" i="4"/>
  <c r="AX340" i="4"/>
  <c r="BC330" i="4"/>
  <c r="BA273" i="4"/>
  <c r="R272" i="4"/>
  <c r="BH270" i="4"/>
  <c r="BO468" i="4"/>
  <c r="AM465" i="4"/>
  <c r="K456" i="4"/>
  <c r="R455" i="4"/>
  <c r="AV449" i="4"/>
  <c r="BA450" i="4"/>
  <c r="BV297" i="4"/>
  <c r="K469" i="4"/>
  <c r="K458" i="4"/>
  <c r="AF456" i="4"/>
  <c r="BX439" i="4"/>
  <c r="CC440" i="4"/>
  <c r="AD427" i="4"/>
  <c r="BA404" i="4"/>
  <c r="BO352" i="4"/>
  <c r="BK340" i="4"/>
  <c r="BE30" i="4"/>
  <c r="AT441" i="4"/>
  <c r="AO439" i="4"/>
  <c r="BO497" i="4"/>
  <c r="BV496" i="4"/>
  <c r="BH474" i="4"/>
  <c r="BH472" i="4"/>
  <c r="BA469" i="4"/>
  <c r="F439" i="4"/>
  <c r="K442" i="4"/>
  <c r="AX439" i="4"/>
  <c r="BS427" i="4"/>
  <c r="AX427" i="4"/>
  <c r="G427" i="4"/>
  <c r="BO428" i="4"/>
  <c r="BJ427" i="4"/>
  <c r="AL427" i="4"/>
  <c r="P427" i="4"/>
  <c r="AM422" i="4"/>
  <c r="BA415" i="4"/>
  <c r="AH371" i="4"/>
  <c r="M356" i="4"/>
  <c r="K362" i="4"/>
  <c r="AL356" i="4"/>
  <c r="P356" i="4"/>
  <c r="AF355" i="4"/>
  <c r="AT343" i="4"/>
  <c r="U340" i="4"/>
  <c r="V308" i="4"/>
  <c r="BH307" i="4"/>
  <c r="Y306" i="4"/>
  <c r="AM492" i="4"/>
  <c r="BO479" i="4"/>
  <c r="BF461" i="4"/>
  <c r="R457" i="4"/>
  <c r="BG439" i="4"/>
  <c r="BS439" i="4"/>
  <c r="AW439" i="4"/>
  <c r="AA439" i="4"/>
  <c r="K429" i="4"/>
  <c r="F427" i="4"/>
  <c r="BG427" i="4"/>
  <c r="BH422" i="4"/>
  <c r="CB411" i="4"/>
  <c r="BH369" i="4"/>
  <c r="AT368" i="4"/>
  <c r="Y368" i="4"/>
  <c r="BO343" i="4"/>
  <c r="AT311" i="4"/>
  <c r="BM308" i="4"/>
  <c r="Y309" i="4"/>
  <c r="BO304" i="4"/>
  <c r="Y17" i="4"/>
  <c r="AF17" i="4"/>
  <c r="AM17" i="4"/>
  <c r="AM39" i="4"/>
  <c r="AF84" i="4"/>
  <c r="K84" i="4"/>
  <c r="V85" i="4"/>
  <c r="AM116" i="4"/>
  <c r="AT171" i="4"/>
  <c r="AT155" i="4"/>
  <c r="P135" i="4"/>
  <c r="AZ197" i="4"/>
  <c r="BO214" i="4"/>
  <c r="Y262" i="4"/>
  <c r="BH497" i="4"/>
  <c r="AF478" i="4"/>
  <c r="K478" i="4"/>
  <c r="BJ449" i="4"/>
  <c r="BA444" i="4"/>
  <c r="Y442" i="4"/>
  <c r="R432" i="4"/>
  <c r="AM430" i="4"/>
  <c r="X427" i="4"/>
  <c r="Y423" i="4"/>
  <c r="BH412" i="4"/>
  <c r="BC411" i="4"/>
  <c r="AE411" i="4"/>
  <c r="J411" i="4"/>
  <c r="AT408" i="4"/>
  <c r="AI330" i="4"/>
  <c r="AD326" i="4"/>
  <c r="BA312" i="4"/>
  <c r="AF312" i="4"/>
  <c r="CA261" i="4"/>
  <c r="AQ340" i="4"/>
  <c r="AT457" i="4"/>
  <c r="BO430" i="4"/>
  <c r="BA480" i="4"/>
  <c r="F449" i="4"/>
  <c r="BG449" i="4"/>
  <c r="V439" i="4"/>
  <c r="Y440" i="4"/>
  <c r="BX411" i="4"/>
  <c r="AZ411" i="4"/>
  <c r="AD411" i="4"/>
  <c r="I411" i="4"/>
  <c r="BO408" i="4"/>
  <c r="AF405" i="4"/>
  <c r="W356" i="4"/>
  <c r="BZ356" i="4"/>
  <c r="BD356" i="4"/>
  <c r="BO349" i="4"/>
  <c r="Y349" i="4"/>
  <c r="BJ340" i="4"/>
  <c r="AO340" i="4"/>
  <c r="AQ330" i="4"/>
  <c r="AL308" i="4"/>
  <c r="BJ308" i="4"/>
  <c r="BO311" i="4"/>
  <c r="BT308" i="4"/>
  <c r="AY308" i="4"/>
  <c r="H308" i="4"/>
  <c r="AT302" i="4"/>
  <c r="AT291" i="4"/>
  <c r="R273" i="4"/>
  <c r="BO486" i="4"/>
  <c r="R483" i="4"/>
  <c r="K482" i="4"/>
  <c r="AT481" i="4"/>
  <c r="AM480" i="4"/>
  <c r="BA479" i="4"/>
  <c r="AT470" i="4"/>
  <c r="BH469" i="4"/>
  <c r="AM469" i="4"/>
  <c r="BV468" i="4"/>
  <c r="BA468" i="4"/>
  <c r="AI461" i="4"/>
  <c r="N461" i="4"/>
  <c r="BV460" i="4"/>
  <c r="BA460" i="4"/>
  <c r="K460" i="4"/>
  <c r="BA446" i="4"/>
  <c r="R445" i="4"/>
  <c r="AK439" i="4"/>
  <c r="AV439" i="4"/>
  <c r="K433" i="4"/>
  <c r="K431" i="4"/>
  <c r="AT430" i="4"/>
  <c r="BL427" i="4"/>
  <c r="AP427" i="4"/>
  <c r="Y428" i="4"/>
  <c r="T427" i="4"/>
  <c r="AF414" i="4"/>
  <c r="BS411" i="4"/>
  <c r="AF412" i="4"/>
  <c r="AA411" i="4"/>
  <c r="K412" i="4"/>
  <c r="F411" i="4"/>
  <c r="BV406" i="4"/>
  <c r="Y377" i="4"/>
  <c r="BU371" i="4"/>
  <c r="AY371" i="4"/>
  <c r="AC371" i="4"/>
  <c r="H371" i="4"/>
  <c r="AT370" i="4"/>
  <c r="AM368" i="4"/>
  <c r="R368" i="4"/>
  <c r="CB356" i="4"/>
  <c r="BF356" i="4"/>
  <c r="N356" i="4"/>
  <c r="BV355" i="4"/>
  <c r="R352" i="4"/>
  <c r="BH344" i="4"/>
  <c r="CA340" i="4"/>
  <c r="BF340" i="4"/>
  <c r="AK340" i="4"/>
  <c r="BS340" i="4"/>
  <c r="F340" i="4"/>
  <c r="BH319" i="4"/>
  <c r="R319" i="4"/>
  <c r="BA299" i="4"/>
  <c r="AM273" i="4"/>
  <c r="AF495" i="4"/>
  <c r="R488" i="4"/>
  <c r="K487" i="4"/>
  <c r="BV485" i="4"/>
  <c r="AF485" i="4"/>
  <c r="AH461" i="4"/>
  <c r="M461" i="4"/>
  <c r="R462" i="4"/>
  <c r="AM459" i="4"/>
  <c r="AF446" i="4"/>
  <c r="AF433" i="4"/>
  <c r="BK427" i="4"/>
  <c r="AT428" i="4"/>
  <c r="AO427" i="4"/>
  <c r="R417" i="4"/>
  <c r="M411" i="4"/>
  <c r="AJ411" i="4"/>
  <c r="O411" i="4"/>
  <c r="BR411" i="4"/>
  <c r="BA412" i="4"/>
  <c r="AV411" i="4"/>
  <c r="Y383" i="4"/>
  <c r="Y379" i="4"/>
  <c r="AT377" i="4"/>
  <c r="BO373" i="4"/>
  <c r="BT371" i="4"/>
  <c r="AX371" i="4"/>
  <c r="AB371" i="4"/>
  <c r="BV369" i="4"/>
  <c r="K369" i="4"/>
  <c r="BH363" i="4"/>
  <c r="R363" i="4"/>
  <c r="AT362" i="4"/>
  <c r="BH361" i="4"/>
  <c r="J356" i="4"/>
  <c r="X356" i="4"/>
  <c r="CA356" i="4"/>
  <c r="BE356" i="4"/>
  <c r="AI356" i="4"/>
  <c r="AM352" i="4"/>
  <c r="AF348" i="4"/>
  <c r="Y345" i="4"/>
  <c r="BR340" i="4"/>
  <c r="AT320" i="4"/>
  <c r="AM313" i="4"/>
  <c r="BF308" i="4"/>
  <c r="O308" i="4"/>
  <c r="F308" i="4"/>
  <c r="Q308" i="4"/>
  <c r="BA301" i="4"/>
  <c r="O102" i="4"/>
  <c r="AF167" i="4"/>
  <c r="AT145" i="4"/>
  <c r="AT487" i="4"/>
  <c r="R479" i="4"/>
  <c r="R468" i="4"/>
  <c r="R466" i="4"/>
  <c r="BO464" i="4"/>
  <c r="BA463" i="4"/>
  <c r="H461" i="4"/>
  <c r="BL461" i="4"/>
  <c r="AQ461" i="4"/>
  <c r="W461" i="4"/>
  <c r="Y452" i="4"/>
  <c r="BM449" i="4"/>
  <c r="BA445" i="4"/>
  <c r="Y443" i="4"/>
  <c r="BH442" i="4"/>
  <c r="AI439" i="4"/>
  <c r="N439" i="4"/>
  <c r="R418" i="4"/>
  <c r="X411" i="4"/>
  <c r="R404" i="4"/>
  <c r="AF399" i="4"/>
  <c r="BO382" i="4"/>
  <c r="BO376" i="4"/>
  <c r="BV375" i="4"/>
  <c r="AF375" i="4"/>
  <c r="AK371" i="4"/>
  <c r="BJ371" i="4"/>
  <c r="AL371" i="4"/>
  <c r="Q371" i="4"/>
  <c r="BJ330" i="4"/>
  <c r="BR330" i="4"/>
  <c r="CA326" i="4"/>
  <c r="AT321" i="4"/>
  <c r="Y298" i="4"/>
  <c r="K281" i="4"/>
  <c r="BO265" i="4"/>
  <c r="AM497" i="4"/>
  <c r="AT496" i="4"/>
  <c r="Y496" i="4"/>
  <c r="AT495" i="4"/>
  <c r="AT485" i="4"/>
  <c r="BA478" i="4"/>
  <c r="BV472" i="4"/>
  <c r="AM453" i="4"/>
  <c r="BQ449" i="4"/>
  <c r="BV450" i="4"/>
  <c r="X449" i="4"/>
  <c r="BH448" i="4"/>
  <c r="K445" i="4"/>
  <c r="BA443" i="4"/>
  <c r="BV441" i="4"/>
  <c r="BQ439" i="4"/>
  <c r="AT433" i="4"/>
  <c r="AE427" i="4"/>
  <c r="I427" i="4"/>
  <c r="AM416" i="4"/>
  <c r="K401" i="4"/>
  <c r="BH381" i="4"/>
  <c r="Y376" i="4"/>
  <c r="BO374" i="4"/>
  <c r="AE371" i="4"/>
  <c r="AP371" i="4"/>
  <c r="CC370" i="4"/>
  <c r="Y369" i="4"/>
  <c r="AL340" i="4"/>
  <c r="AX308" i="4"/>
  <c r="BO310" i="4"/>
  <c r="AO308" i="4"/>
  <c r="AZ308" i="4"/>
  <c r="I308" i="4"/>
  <c r="AM297" i="4"/>
  <c r="AM103" i="4"/>
  <c r="K109" i="4"/>
  <c r="BH104" i="4"/>
  <c r="BZ118" i="4"/>
  <c r="AF174" i="4"/>
  <c r="BA172" i="4"/>
  <c r="AL177" i="4"/>
  <c r="CB197" i="4"/>
  <c r="Y493" i="4"/>
  <c r="BH492" i="4"/>
  <c r="BV491" i="4"/>
  <c r="R489" i="4"/>
  <c r="BV488" i="4"/>
  <c r="BA488" i="4"/>
  <c r="AF488" i="4"/>
  <c r="Y487" i="4"/>
  <c r="BO485" i="4"/>
  <c r="BV478" i="4"/>
  <c r="BV476" i="4"/>
  <c r="BV474" i="4"/>
  <c r="BA474" i="4"/>
  <c r="BA472" i="4"/>
  <c r="AF472" i="4"/>
  <c r="AR461" i="4"/>
  <c r="X461" i="4"/>
  <c r="AF459" i="4"/>
  <c r="M449" i="4"/>
  <c r="R451" i="4"/>
  <c r="BN449" i="4"/>
  <c r="AS449" i="4"/>
  <c r="W449" i="4"/>
  <c r="AM442" i="4"/>
  <c r="BF439" i="4"/>
  <c r="O439" i="4"/>
  <c r="AM437" i="4"/>
  <c r="R437" i="4"/>
  <c r="BV417" i="4"/>
  <c r="BG411" i="4"/>
  <c r="AM406" i="4"/>
  <c r="BV403" i="4"/>
  <c r="AF401" i="4"/>
  <c r="AM391" i="4"/>
  <c r="AT382" i="4"/>
  <c r="BH379" i="4"/>
  <c r="AT376" i="4"/>
  <c r="BK371" i="4"/>
  <c r="O340" i="4"/>
  <c r="R341" i="4"/>
  <c r="BS308" i="4"/>
  <c r="Y290" i="4"/>
  <c r="R278" i="4"/>
  <c r="BH272" i="4"/>
  <c r="AT265" i="4"/>
  <c r="BN22" i="4"/>
  <c r="AE30" i="4"/>
  <c r="J30" i="4"/>
  <c r="CA85" i="4"/>
  <c r="AQ102" i="4"/>
  <c r="Y242" i="4"/>
  <c r="BV243" i="4"/>
  <c r="BO469" i="4"/>
  <c r="AM468" i="4"/>
  <c r="BK461" i="4"/>
  <c r="AP461" i="4"/>
  <c r="AT462" i="4"/>
  <c r="V461" i="4"/>
  <c r="AM460" i="4"/>
  <c r="AT452" i="4"/>
  <c r="BX449" i="4"/>
  <c r="BH451" i="4"/>
  <c r="AE449" i="4"/>
  <c r="I449" i="4"/>
  <c r="BV445" i="4"/>
  <c r="BA422" i="4"/>
  <c r="BH418" i="4"/>
  <c r="BO415" i="4"/>
  <c r="CA411" i="4"/>
  <c r="BE411" i="4"/>
  <c r="AI411" i="4"/>
  <c r="N411" i="4"/>
  <c r="R409" i="4"/>
  <c r="BA408" i="4"/>
  <c r="AF408" i="4"/>
  <c r="K408" i="4"/>
  <c r="BA399" i="4"/>
  <c r="AT396" i="4"/>
  <c r="BV389" i="4"/>
  <c r="BA375" i="4"/>
  <c r="F371" i="4"/>
  <c r="AM338" i="4"/>
  <c r="AM336" i="4"/>
  <c r="BQ330" i="4"/>
  <c r="BV331" i="4"/>
  <c r="AS330" i="4"/>
  <c r="BD326" i="4"/>
  <c r="BH327" i="4"/>
  <c r="BV304" i="4"/>
  <c r="BA304" i="4"/>
  <c r="BV302" i="4"/>
  <c r="AF281" i="4"/>
  <c r="K268" i="4"/>
  <c r="K266" i="4"/>
  <c r="K74" i="4"/>
  <c r="AS85" i="4"/>
  <c r="BG85" i="4"/>
  <c r="AM9" i="4"/>
  <c r="BA9" i="4"/>
  <c r="K59" i="4"/>
  <c r="R44" i="4"/>
  <c r="Y61" i="4"/>
  <c r="AT48" i="4"/>
  <c r="BA33" i="4"/>
  <c r="BV52" i="4"/>
  <c r="CC53" i="4"/>
  <c r="CC37" i="4"/>
  <c r="AF67" i="4"/>
  <c r="AF127" i="4"/>
  <c r="CA177" i="4"/>
  <c r="CC230" i="4"/>
  <c r="K494" i="4"/>
  <c r="BH490" i="4"/>
  <c r="AV461" i="4"/>
  <c r="BJ461" i="4"/>
  <c r="CC460" i="4"/>
  <c r="Y455" i="4"/>
  <c r="AZ449" i="4"/>
  <c r="AP449" i="4"/>
  <c r="T449" i="4"/>
  <c r="BF427" i="4"/>
  <c r="AF428" i="4"/>
  <c r="AA427" i="4"/>
  <c r="AT419" i="4"/>
  <c r="AT403" i="4"/>
  <c r="BJ356" i="4"/>
  <c r="T356" i="4"/>
  <c r="BC356" i="4"/>
  <c r="BZ340" i="4"/>
  <c r="BD340" i="4"/>
  <c r="K341" i="4"/>
  <c r="BE330" i="4"/>
  <c r="BN330" i="4"/>
  <c r="V330" i="4"/>
  <c r="Y328" i="4"/>
  <c r="BY326" i="4"/>
  <c r="R314" i="4"/>
  <c r="AM310" i="4"/>
  <c r="BQ308" i="4"/>
  <c r="BA309" i="4"/>
  <c r="AV308" i="4"/>
  <c r="AM307" i="4"/>
  <c r="AM303" i="4"/>
  <c r="BO294" i="4"/>
  <c r="BO292" i="4"/>
  <c r="AM288" i="4"/>
  <c r="BV281" i="4"/>
  <c r="AF264" i="4"/>
  <c r="BA489" i="4"/>
  <c r="K484" i="4"/>
  <c r="AT483" i="4"/>
  <c r="AM479" i="4"/>
  <c r="AM475" i="4"/>
  <c r="AT471" i="4"/>
  <c r="Y471" i="4"/>
  <c r="BH470" i="4"/>
  <c r="BA467" i="4"/>
  <c r="BN461" i="4"/>
  <c r="AB461" i="4"/>
  <c r="F461" i="4"/>
  <c r="BO458" i="4"/>
  <c r="AT458" i="4"/>
  <c r="BK449" i="4"/>
  <c r="AH449" i="4"/>
  <c r="J449" i="4"/>
  <c r="BH446" i="4"/>
  <c r="AM446" i="4"/>
  <c r="R446" i="4"/>
  <c r="BZ439" i="4"/>
  <c r="BD439" i="4"/>
  <c r="AM440" i="4"/>
  <c r="AH439" i="4"/>
  <c r="AZ427" i="4"/>
  <c r="H427" i="4"/>
  <c r="AT426" i="4"/>
  <c r="BH425" i="4"/>
  <c r="AT416" i="4"/>
  <c r="AH411" i="4"/>
  <c r="BH403" i="4"/>
  <c r="BA398" i="4"/>
  <c r="BH397" i="4"/>
  <c r="R392" i="4"/>
  <c r="BH390" i="4"/>
  <c r="AM384" i="4"/>
  <c r="AT380" i="4"/>
  <c r="AF377" i="4"/>
  <c r="J330" i="4"/>
  <c r="BM330" i="4"/>
  <c r="U330" i="4"/>
  <c r="BX330" i="4"/>
  <c r="H330" i="4"/>
  <c r="Y329" i="4"/>
  <c r="BU326" i="4"/>
  <c r="AT327" i="4"/>
  <c r="AP326" i="4"/>
  <c r="T326" i="4"/>
  <c r="K325" i="4"/>
  <c r="R315" i="4"/>
  <c r="BE308" i="4"/>
  <c r="AJ308" i="4"/>
  <c r="CB308" i="4"/>
  <c r="AF303" i="4"/>
  <c r="Y497" i="4"/>
  <c r="BA495" i="4"/>
  <c r="K493" i="4"/>
  <c r="BH479" i="4"/>
  <c r="Y478" i="4"/>
  <c r="BH477" i="4"/>
  <c r="AM477" i="4"/>
  <c r="BH475" i="4"/>
  <c r="CC471" i="4"/>
  <c r="BV467" i="4"/>
  <c r="AF465" i="4"/>
  <c r="AO461" i="4"/>
  <c r="BM461" i="4"/>
  <c r="AS461" i="4"/>
  <c r="AA461" i="4"/>
  <c r="AT456" i="4"/>
  <c r="BA452" i="4"/>
  <c r="BU449" i="4"/>
  <c r="BY439" i="4"/>
  <c r="BC439" i="4"/>
  <c r="BU427" i="4"/>
  <c r="AY427" i="4"/>
  <c r="AC427" i="4"/>
  <c r="K428" i="4"/>
  <c r="AQ411" i="4"/>
  <c r="V411" i="4"/>
  <c r="BH410" i="4"/>
  <c r="R399" i="4"/>
  <c r="K396" i="4"/>
  <c r="BO395" i="4"/>
  <c r="AT395" i="4"/>
  <c r="AM392" i="4"/>
  <c r="AM390" i="4"/>
  <c r="R390" i="4"/>
  <c r="BO388" i="4"/>
  <c r="BA385" i="4"/>
  <c r="BV337" i="4"/>
  <c r="AF323" i="4"/>
  <c r="BH317" i="4"/>
  <c r="AM317" i="4"/>
  <c r="BV314" i="4"/>
  <c r="CA308" i="4"/>
  <c r="AF282" i="4"/>
  <c r="BO276" i="4"/>
  <c r="AT272" i="4"/>
  <c r="AM263" i="4"/>
  <c r="R263" i="4"/>
  <c r="AZ439" i="4"/>
  <c r="AD439" i="4"/>
  <c r="J439" i="4"/>
  <c r="AB427" i="4"/>
  <c r="AF415" i="4"/>
  <c r="BO412" i="4"/>
  <c r="BL411" i="4"/>
  <c r="AT412" i="4"/>
  <c r="AP411" i="4"/>
  <c r="BO391" i="4"/>
  <c r="Y391" i="4"/>
  <c r="R382" i="4"/>
  <c r="W371" i="4"/>
  <c r="BD371" i="4"/>
  <c r="M371" i="4"/>
  <c r="K360" i="4"/>
  <c r="T340" i="4"/>
  <c r="BH343" i="4"/>
  <c r="AM343" i="4"/>
  <c r="AV340" i="4"/>
  <c r="AA340" i="4"/>
  <c r="BG340" i="4"/>
  <c r="P326" i="4"/>
  <c r="BV325" i="4"/>
  <c r="BV303" i="4"/>
  <c r="AM302" i="4"/>
  <c r="Y299" i="4"/>
  <c r="BA284" i="4"/>
  <c r="Y264" i="4"/>
  <c r="AD102" i="4"/>
  <c r="CA102" i="4"/>
  <c r="X197" i="4"/>
  <c r="W197" i="4"/>
  <c r="CB221" i="4"/>
  <c r="R237" i="4"/>
  <c r="AF224" i="4"/>
  <c r="AM489" i="4"/>
  <c r="R477" i="4"/>
  <c r="K476" i="4"/>
  <c r="AF474" i="4"/>
  <c r="BX461" i="4"/>
  <c r="BH455" i="4"/>
  <c r="BL449" i="4"/>
  <c r="BR449" i="4"/>
  <c r="AW449" i="4"/>
  <c r="AF450" i="4"/>
  <c r="AB449" i="4"/>
  <c r="K450" i="4"/>
  <c r="AJ439" i="4"/>
  <c r="P439" i="4"/>
  <c r="AM436" i="4"/>
  <c r="BV433" i="4"/>
  <c r="BO432" i="4"/>
  <c r="Y430" i="4"/>
  <c r="BH429" i="4"/>
  <c r="O427" i="4"/>
  <c r="BR427" i="4"/>
  <c r="BA428" i="4"/>
  <c r="AM418" i="4"/>
  <c r="AY411" i="4"/>
  <c r="H411" i="4"/>
  <c r="BH404" i="4"/>
  <c r="AM404" i="4"/>
  <c r="AM400" i="4"/>
  <c r="K399" i="4"/>
  <c r="AF392" i="4"/>
  <c r="BO389" i="4"/>
  <c r="BV362" i="4"/>
  <c r="BG356" i="4"/>
  <c r="AK356" i="4"/>
  <c r="O356" i="4"/>
  <c r="BH354" i="4"/>
  <c r="BV351" i="4"/>
  <c r="AI340" i="4"/>
  <c r="BS330" i="4"/>
  <c r="AF331" i="4"/>
  <c r="BR326" i="4"/>
  <c r="AT315" i="4"/>
  <c r="BV312" i="4"/>
  <c r="K312" i="4"/>
  <c r="BK308" i="4"/>
  <c r="AT296" i="4"/>
  <c r="Y292" i="4"/>
  <c r="K289" i="4"/>
  <c r="BO288" i="4"/>
  <c r="Y286" i="4"/>
  <c r="Y280" i="4"/>
  <c r="K279" i="4"/>
  <c r="AF277" i="4"/>
  <c r="Y272" i="4"/>
  <c r="BH271" i="4"/>
  <c r="AF475" i="4"/>
  <c r="BE461" i="4"/>
  <c r="K416" i="4"/>
  <c r="BV413" i="4"/>
  <c r="T411" i="4"/>
  <c r="BQ371" i="4"/>
  <c r="BS356" i="4"/>
  <c r="AF357" i="4"/>
  <c r="BV350" i="4"/>
  <c r="BA350" i="4"/>
  <c r="W340" i="4"/>
  <c r="BO314" i="4"/>
  <c r="AF313" i="4"/>
  <c r="AT307" i="4"/>
  <c r="BH302" i="4"/>
  <c r="AT299" i="4"/>
  <c r="AF290" i="4"/>
  <c r="K276" i="4"/>
  <c r="AM266" i="4"/>
  <c r="K480" i="4"/>
  <c r="K473" i="4"/>
  <c r="AM470" i="4"/>
  <c r="BH464" i="4"/>
  <c r="BZ461" i="4"/>
  <c r="AL461" i="4"/>
  <c r="BH460" i="4"/>
  <c r="AM458" i="4"/>
  <c r="CA449" i="4"/>
  <c r="BF449" i="4"/>
  <c r="AL449" i="4"/>
  <c r="P449" i="4"/>
  <c r="BV448" i="4"/>
  <c r="AF447" i="4"/>
  <c r="K443" i="4"/>
  <c r="AT442" i="4"/>
  <c r="R441" i="4"/>
  <c r="BH437" i="4"/>
  <c r="BH430" i="4"/>
  <c r="AM414" i="4"/>
  <c r="R414" i="4"/>
  <c r="BJ411" i="4"/>
  <c r="BO409" i="4"/>
  <c r="BO397" i="4"/>
  <c r="BA395" i="4"/>
  <c r="BV384" i="4"/>
  <c r="Y381" i="4"/>
  <c r="BG371" i="4"/>
  <c r="AM372" i="4"/>
  <c r="P371" i="4"/>
  <c r="AW356" i="4"/>
  <c r="R86" i="4"/>
  <c r="BS85" i="4"/>
  <c r="BV94" i="4"/>
  <c r="J118" i="4"/>
  <c r="AF198" i="4"/>
  <c r="R222" i="4"/>
  <c r="R238" i="4"/>
  <c r="BH255" i="4"/>
  <c r="Y254" i="4"/>
  <c r="K486" i="4"/>
  <c r="AM476" i="4"/>
  <c r="BA473" i="4"/>
  <c r="K464" i="4"/>
  <c r="U461" i="4"/>
  <c r="BY461" i="4"/>
  <c r="BD461" i="4"/>
  <c r="AK461" i="4"/>
  <c r="Q461" i="4"/>
  <c r="AM456" i="4"/>
  <c r="R456" i="4"/>
  <c r="AR449" i="4"/>
  <c r="BZ449" i="4"/>
  <c r="BE449" i="4"/>
  <c r="AK449" i="4"/>
  <c r="R450" i="4"/>
  <c r="O449" i="4"/>
  <c r="AT446" i="4"/>
  <c r="Y444" i="4"/>
  <c r="Q439" i="4"/>
  <c r="BU439" i="4"/>
  <c r="BN439" i="4"/>
  <c r="AS439" i="4"/>
  <c r="X439" i="4"/>
  <c r="BE427" i="4"/>
  <c r="AL411" i="4"/>
  <c r="BV410" i="4"/>
  <c r="AT409" i="4"/>
  <c r="Y406" i="4"/>
  <c r="BH405" i="4"/>
  <c r="K398" i="4"/>
  <c r="BO390" i="4"/>
  <c r="AT390" i="4"/>
  <c r="BR356" i="4"/>
  <c r="BA357" i="4"/>
  <c r="AV356" i="4"/>
  <c r="BE340" i="4"/>
  <c r="AR340" i="4"/>
  <c r="AF332" i="4"/>
  <c r="CB330" i="4"/>
  <c r="BF330" i="4"/>
  <c r="AJ330" i="4"/>
  <c r="N330" i="4"/>
  <c r="BQ326" i="4"/>
  <c r="BA327" i="4"/>
  <c r="AV326" i="4"/>
  <c r="X326" i="4"/>
  <c r="R323" i="4"/>
  <c r="Y320" i="4"/>
  <c r="K302" i="4"/>
  <c r="AT295" i="4"/>
  <c r="AF294" i="4"/>
  <c r="Y293" i="4"/>
  <c r="BO291" i="4"/>
  <c r="BO287" i="4"/>
  <c r="BO285" i="4"/>
  <c r="AF278" i="4"/>
  <c r="BA276" i="4"/>
  <c r="Y267" i="4"/>
  <c r="BH266" i="4"/>
  <c r="BV265" i="4"/>
  <c r="BA265" i="4"/>
  <c r="O30" i="4"/>
  <c r="AF48" i="4"/>
  <c r="BA96" i="4"/>
  <c r="K152" i="4"/>
  <c r="CC138" i="4"/>
  <c r="BA195" i="4"/>
  <c r="AT182" i="4"/>
  <c r="BV497" i="4"/>
  <c r="K497" i="4"/>
  <c r="AM491" i="4"/>
  <c r="BV486" i="4"/>
  <c r="BA486" i="4"/>
  <c r="AF486" i="4"/>
  <c r="AT479" i="4"/>
  <c r="BH476" i="4"/>
  <c r="R476" i="4"/>
  <c r="BV475" i="4"/>
  <c r="R474" i="4"/>
  <c r="BO472" i="4"/>
  <c r="R467" i="4"/>
  <c r="BV466" i="4"/>
  <c r="BA466" i="4"/>
  <c r="P461" i="4"/>
  <c r="Y459" i="4"/>
  <c r="U449" i="4"/>
  <c r="BY449" i="4"/>
  <c r="BD449" i="4"/>
  <c r="AJ449" i="4"/>
  <c r="N449" i="4"/>
  <c r="BO444" i="4"/>
  <c r="BM439" i="4"/>
  <c r="AR439" i="4"/>
  <c r="W439" i="4"/>
  <c r="BA435" i="4"/>
  <c r="Y434" i="4"/>
  <c r="BO423" i="4"/>
  <c r="R422" i="4"/>
  <c r="AF421" i="4"/>
  <c r="Y420" i="4"/>
  <c r="BH419" i="4"/>
  <c r="AM419" i="4"/>
  <c r="BV416" i="4"/>
  <c r="BN411" i="4"/>
  <c r="AK411" i="4"/>
  <c r="P411" i="4"/>
  <c r="K410" i="4"/>
  <c r="BO400" i="4"/>
  <c r="AF398" i="4"/>
  <c r="AM396" i="4"/>
  <c r="K393" i="4"/>
  <c r="BA391" i="4"/>
  <c r="BV357" i="4"/>
  <c r="BO346" i="4"/>
  <c r="BA332" i="4"/>
  <c r="R328" i="4"/>
  <c r="BV313" i="4"/>
  <c r="BA306" i="4"/>
  <c r="BV298" i="4"/>
  <c r="BA294" i="4"/>
  <c r="BA292" i="4"/>
  <c r="BA280" i="4"/>
  <c r="K278" i="4"/>
  <c r="Y269" i="4"/>
  <c r="AT267" i="4"/>
  <c r="R20" i="4"/>
  <c r="CC72" i="4"/>
  <c r="AE65" i="4"/>
  <c r="AY65" i="4"/>
  <c r="BS89" i="4"/>
  <c r="AE102" i="4"/>
  <c r="Y131" i="4"/>
  <c r="Y173" i="4"/>
  <c r="BV181" i="4"/>
  <c r="AM180" i="4"/>
  <c r="I197" i="4"/>
  <c r="K215" i="4"/>
  <c r="BH494" i="4"/>
  <c r="AM494" i="4"/>
  <c r="BA493" i="4"/>
  <c r="R487" i="4"/>
  <c r="BH480" i="4"/>
  <c r="AT472" i="4"/>
  <c r="BQ461" i="4"/>
  <c r="AC461" i="4"/>
  <c r="BO457" i="4"/>
  <c r="BO451" i="4"/>
  <c r="BH450" i="4"/>
  <c r="AM450" i="4"/>
  <c r="AI449" i="4"/>
  <c r="K448" i="4"/>
  <c r="BO442" i="4"/>
  <c r="M439" i="4"/>
  <c r="BV438" i="4"/>
  <c r="AF438" i="4"/>
  <c r="K438" i="4"/>
  <c r="BO437" i="4"/>
  <c r="BV436" i="4"/>
  <c r="BH434" i="4"/>
  <c r="BA419" i="4"/>
  <c r="AF419" i="4"/>
  <c r="BF411" i="4"/>
  <c r="BV386" i="4"/>
  <c r="BA386" i="4"/>
  <c r="AM383" i="4"/>
  <c r="BV376" i="4"/>
  <c r="BV374" i="4"/>
  <c r="BS371" i="4"/>
  <c r="BA372" i="4"/>
  <c r="K372" i="4"/>
  <c r="BO368" i="4"/>
  <c r="BA358" i="4"/>
  <c r="K354" i="4"/>
  <c r="CC350" i="4"/>
  <c r="BH348" i="4"/>
  <c r="K348" i="4"/>
  <c r="K346" i="4"/>
  <c r="AY330" i="4"/>
  <c r="AC330" i="4"/>
  <c r="AF328" i="4"/>
  <c r="AM322" i="4"/>
  <c r="K321" i="4"/>
  <c r="BA318" i="4"/>
  <c r="AF318" i="4"/>
  <c r="AW308" i="4"/>
  <c r="BH304" i="4"/>
  <c r="AM304" i="4"/>
  <c r="R304" i="4"/>
  <c r="R302" i="4"/>
  <c r="Y301" i="4"/>
  <c r="AF298" i="4"/>
  <c r="K295" i="4"/>
  <c r="AM283" i="4"/>
  <c r="BA278" i="4"/>
  <c r="R277" i="4"/>
  <c r="BC449" i="4"/>
  <c r="J22" i="4"/>
  <c r="AF12" i="4"/>
  <c r="BV12" i="4"/>
  <c r="BT30" i="4"/>
  <c r="R84" i="4"/>
  <c r="BV67" i="4"/>
  <c r="BH159" i="4"/>
  <c r="R236" i="4"/>
  <c r="AT250" i="4"/>
  <c r="AM262" i="4"/>
  <c r="AM478" i="4"/>
  <c r="BA464" i="4"/>
  <c r="R460" i="4"/>
  <c r="BV459" i="4"/>
  <c r="BO456" i="4"/>
  <c r="K451" i="4"/>
  <c r="V449" i="4"/>
  <c r="BJ439" i="4"/>
  <c r="U439" i="4"/>
  <c r="BV435" i="4"/>
  <c r="AT434" i="4"/>
  <c r="K430" i="4"/>
  <c r="AT429" i="4"/>
  <c r="BY427" i="4"/>
  <c r="BD427" i="4"/>
  <c r="AI427" i="4"/>
  <c r="BV418" i="4"/>
  <c r="R410" i="4"/>
  <c r="BA380" i="4"/>
  <c r="R376" i="4"/>
  <c r="BA359" i="4"/>
  <c r="BO358" i="4"/>
  <c r="Y358" i="4"/>
  <c r="BH357" i="4"/>
  <c r="AH356" i="4"/>
  <c r="BA353" i="4"/>
  <c r="AL330" i="4"/>
  <c r="P330" i="4"/>
  <c r="K329" i="4"/>
  <c r="BA320" i="4"/>
  <c r="BH318" i="4"/>
  <c r="K317" i="4"/>
  <c r="R311" i="4"/>
  <c r="BA307" i="4"/>
  <c r="R306" i="4"/>
  <c r="AF286" i="4"/>
  <c r="Y265" i="4"/>
  <c r="BO263" i="4"/>
  <c r="P308" i="4"/>
  <c r="AF307" i="4"/>
  <c r="AM301" i="4"/>
  <c r="BH299" i="4"/>
  <c r="K288" i="4"/>
  <c r="AM284" i="4"/>
  <c r="AF279" i="4"/>
  <c r="AM278" i="4"/>
  <c r="I22" i="4"/>
  <c r="K52" i="4"/>
  <c r="AF39" i="4"/>
  <c r="AM56" i="4"/>
  <c r="AL30" i="4"/>
  <c r="BO44" i="4"/>
  <c r="CC46" i="4"/>
  <c r="R68" i="4"/>
  <c r="I85" i="4"/>
  <c r="BU85" i="4"/>
  <c r="AY85" i="4"/>
  <c r="CC133" i="4"/>
  <c r="AF216" i="4"/>
  <c r="AF239" i="4"/>
  <c r="BH478" i="4"/>
  <c r="Y470" i="4"/>
  <c r="AF464" i="4"/>
  <c r="BC461" i="4"/>
  <c r="K457" i="4"/>
  <c r="BV454" i="4"/>
  <c r="AQ449" i="4"/>
  <c r="AT445" i="4"/>
  <c r="BO443" i="4"/>
  <c r="T439" i="4"/>
  <c r="BX427" i="4"/>
  <c r="J427" i="4"/>
  <c r="R419" i="4"/>
  <c r="BM411" i="4"/>
  <c r="AR411" i="4"/>
  <c r="W411" i="4"/>
  <c r="BO394" i="4"/>
  <c r="AT394" i="4"/>
  <c r="BA392" i="4"/>
  <c r="AM386" i="4"/>
  <c r="AM376" i="4"/>
  <c r="R367" i="4"/>
  <c r="AM364" i="4"/>
  <c r="R343" i="4"/>
  <c r="BV342" i="4"/>
  <c r="BQ340" i="4"/>
  <c r="AW340" i="4"/>
  <c r="AB340" i="4"/>
  <c r="G340" i="4"/>
  <c r="BO341" i="4"/>
  <c r="AF336" i="4"/>
  <c r="AM335" i="4"/>
  <c r="BG330" i="4"/>
  <c r="AK330" i="4"/>
  <c r="AF329" i="4"/>
  <c r="BV322" i="4"/>
  <c r="K315" i="4"/>
  <c r="AI308" i="4"/>
  <c r="N308" i="4"/>
  <c r="BV307" i="4"/>
  <c r="BH306" i="4"/>
  <c r="BO298" i="4"/>
  <c r="AM287" i="4"/>
  <c r="AF276" i="4"/>
  <c r="BO273" i="4"/>
  <c r="AT273" i="4"/>
  <c r="BH375" i="4"/>
  <c r="AM375" i="4"/>
  <c r="R370" i="4"/>
  <c r="BA369" i="4"/>
  <c r="BO366" i="4"/>
  <c r="AT366" i="4"/>
  <c r="Y366" i="4"/>
  <c r="BA352" i="4"/>
  <c r="Y351" i="4"/>
  <c r="BO347" i="4"/>
  <c r="R346" i="4"/>
  <c r="BO345" i="4"/>
  <c r="AH340" i="4"/>
  <c r="N340" i="4"/>
  <c r="AF339" i="4"/>
  <c r="Y336" i="4"/>
  <c r="AM333" i="4"/>
  <c r="CA330" i="4"/>
  <c r="M330" i="4"/>
  <c r="AW326" i="4"/>
  <c r="BA322" i="4"/>
  <c r="BO316" i="4"/>
  <c r="BH315" i="4"/>
  <c r="AT314" i="4"/>
  <c r="AM305" i="4"/>
  <c r="AF304" i="4"/>
  <c r="CC289" i="4"/>
  <c r="BA283" i="4"/>
  <c r="AT278" i="4"/>
  <c r="BA277" i="4"/>
  <c r="R276" i="4"/>
  <c r="AM271" i="4"/>
  <c r="CC269" i="4"/>
  <c r="AF268" i="4"/>
  <c r="Y495" i="4"/>
  <c r="K485" i="4"/>
  <c r="BA482" i="4"/>
  <c r="R475" i="4"/>
  <c r="Y469" i="4"/>
  <c r="CB461" i="4"/>
  <c r="BH454" i="4"/>
  <c r="BO447" i="4"/>
  <c r="AM445" i="4"/>
  <c r="R443" i="4"/>
  <c r="BE439" i="4"/>
  <c r="BH436" i="4"/>
  <c r="AK427" i="4"/>
  <c r="AM421" i="4"/>
  <c r="Y416" i="4"/>
  <c r="BD411" i="4"/>
  <c r="Y400" i="4"/>
  <c r="BH399" i="4"/>
  <c r="R396" i="4"/>
  <c r="CC394" i="4"/>
  <c r="BO392" i="4"/>
  <c r="Y392" i="4"/>
  <c r="BA389" i="4"/>
  <c r="AT387" i="4"/>
  <c r="K386" i="4"/>
  <c r="AT385" i="4"/>
  <c r="BC371" i="4"/>
  <c r="AF372" i="4"/>
  <c r="R369" i="4"/>
  <c r="AM367" i="4"/>
  <c r="Y365" i="4"/>
  <c r="BA364" i="4"/>
  <c r="Y363" i="4"/>
  <c r="BH362" i="4"/>
  <c r="AM360" i="4"/>
  <c r="AZ356" i="4"/>
  <c r="AT355" i="4"/>
  <c r="K347" i="4"/>
  <c r="BO344" i="4"/>
  <c r="BA336" i="4"/>
  <c r="K336" i="4"/>
  <c r="AT333" i="4"/>
  <c r="Y333" i="4"/>
  <c r="BH329" i="4"/>
  <c r="M326" i="4"/>
  <c r="BH324" i="4"/>
  <c r="Y313" i="4"/>
  <c r="BA303" i="4"/>
  <c r="BO295" i="4"/>
  <c r="K294" i="4"/>
  <c r="BH292" i="4"/>
  <c r="Y291" i="4"/>
  <c r="R283" i="4"/>
  <c r="BV392" i="4"/>
  <c r="AF387" i="4"/>
  <c r="K387" i="4"/>
  <c r="BV385" i="4"/>
  <c r="CC380" i="4"/>
  <c r="K379" i="4"/>
  <c r="AM377" i="4"/>
  <c r="AJ371" i="4"/>
  <c r="BV370" i="4"/>
  <c r="BO369" i="4"/>
  <c r="Y362" i="4"/>
  <c r="BH355" i="4"/>
  <c r="BV352" i="4"/>
  <c r="K345" i="4"/>
  <c r="AT344" i="4"/>
  <c r="Y338" i="4"/>
  <c r="AT336" i="4"/>
  <c r="AM327" i="4"/>
  <c r="AT323" i="4"/>
  <c r="BH322" i="4"/>
  <c r="BA321" i="4"/>
  <c r="AC308" i="4"/>
  <c r="BV300" i="4"/>
  <c r="AF295" i="4"/>
  <c r="BV286" i="4"/>
  <c r="BH282" i="4"/>
  <c r="R282" i="4"/>
  <c r="R265" i="4"/>
  <c r="Y263" i="4"/>
  <c r="K395" i="4"/>
  <c r="Y394" i="4"/>
  <c r="AM393" i="4"/>
  <c r="R393" i="4"/>
  <c r="AT392" i="4"/>
  <c r="R388" i="4"/>
  <c r="BV387" i="4"/>
  <c r="R386" i="4"/>
  <c r="AI371" i="4"/>
  <c r="AF370" i="4"/>
  <c r="BA368" i="4"/>
  <c r="BA361" i="4"/>
  <c r="Y360" i="4"/>
  <c r="BV349" i="4"/>
  <c r="AM348" i="4"/>
  <c r="BA345" i="4"/>
  <c r="AF345" i="4"/>
  <c r="BV339" i="4"/>
  <c r="R335" i="4"/>
  <c r="AF334" i="4"/>
  <c r="AE326" i="4"/>
  <c r="Y325" i="4"/>
  <c r="AB308" i="4"/>
  <c r="BH301" i="4"/>
  <c r="BA295" i="4"/>
  <c r="BH288" i="4"/>
  <c r="K272" i="4"/>
  <c r="BO348" i="4"/>
  <c r="Y346" i="4"/>
  <c r="K333" i="4"/>
  <c r="CC320" i="4"/>
  <c r="AM320" i="4"/>
  <c r="AF319" i="4"/>
  <c r="BH314" i="4"/>
  <c r="AM312" i="4"/>
  <c r="R310" i="4"/>
  <c r="AT305" i="4"/>
  <c r="BA300" i="4"/>
  <c r="K300" i="4"/>
  <c r="BH298" i="4"/>
  <c r="BH295" i="4"/>
  <c r="AM295" i="4"/>
  <c r="R295" i="4"/>
  <c r="BV294" i="4"/>
  <c r="BV292" i="4"/>
  <c r="AF292" i="4"/>
  <c r="AT289" i="4"/>
  <c r="Y289" i="4"/>
  <c r="BH283" i="4"/>
  <c r="Y274" i="4"/>
  <c r="K358" i="4"/>
  <c r="K349" i="4"/>
  <c r="BA347" i="4"/>
  <c r="AF333" i="4"/>
  <c r="BV319" i="4"/>
  <c r="BH312" i="4"/>
  <c r="K309" i="4"/>
  <c r="BO305" i="4"/>
  <c r="Y296" i="4"/>
  <c r="BA275" i="4"/>
  <c r="K503" i="2"/>
  <c r="BT503" i="2" s="1"/>
  <c r="F533" i="4"/>
  <c r="R406" i="4"/>
  <c r="AF393" i="4"/>
  <c r="BO333" i="4"/>
  <c r="AT447" i="4"/>
  <c r="BA396" i="4"/>
  <c r="AF337" i="4"/>
  <c r="R313" i="4"/>
  <c r="K474" i="4"/>
  <c r="Y473" i="4"/>
  <c r="AT463" i="4"/>
  <c r="AF444" i="4"/>
  <c r="BV432" i="4"/>
  <c r="Y413" i="4"/>
  <c r="BV315" i="4"/>
  <c r="Y297" i="4"/>
  <c r="BA432" i="4"/>
  <c r="R430" i="4"/>
  <c r="BO424" i="4"/>
  <c r="BV422" i="4"/>
  <c r="R415" i="4"/>
  <c r="Y375" i="4"/>
  <c r="Y339" i="4"/>
  <c r="AT317" i="4"/>
  <c r="BO264" i="4"/>
  <c r="BA492" i="4"/>
  <c r="Y484" i="4"/>
  <c r="Y482" i="4"/>
  <c r="AT465" i="4"/>
  <c r="AF455" i="4"/>
  <c r="AF425" i="4"/>
  <c r="Y424" i="4"/>
  <c r="AF422" i="4"/>
  <c r="AF343" i="4"/>
  <c r="BV405" i="4"/>
  <c r="Y395" i="4"/>
  <c r="BA393" i="4"/>
  <c r="AT372" i="4"/>
  <c r="BO355" i="4"/>
  <c r="AF342" i="4"/>
  <c r="BA334" i="4"/>
  <c r="Y481" i="4"/>
  <c r="AT473" i="4"/>
  <c r="BA454" i="4"/>
  <c r="Y447" i="4"/>
  <c r="AF376" i="4"/>
  <c r="AF315" i="4"/>
  <c r="BH293" i="4"/>
  <c r="K265" i="4"/>
  <c r="AT474" i="4"/>
  <c r="BA494" i="4"/>
  <c r="BO459" i="4"/>
  <c r="BO440" i="4"/>
  <c r="AM408" i="4"/>
  <c r="AT405" i="4"/>
  <c r="BV400" i="4"/>
  <c r="AT359" i="4"/>
  <c r="BV327" i="4"/>
  <c r="K322" i="4"/>
  <c r="AT298" i="4"/>
  <c r="BH486" i="4"/>
  <c r="AM483" i="4"/>
  <c r="AT476" i="4"/>
  <c r="BH465" i="4"/>
  <c r="BH453" i="4"/>
  <c r="AF442" i="4"/>
  <c r="Y436" i="4"/>
  <c r="BH435" i="4"/>
  <c r="BH428" i="4"/>
  <c r="BV420" i="4"/>
  <c r="K419" i="4"/>
  <c r="BO418" i="4"/>
  <c r="AT418" i="4"/>
  <c r="AF391" i="4"/>
  <c r="Y390" i="4"/>
  <c r="AM389" i="4"/>
  <c r="BV388" i="4"/>
  <c r="BH384" i="4"/>
  <c r="AM381" i="4"/>
  <c r="BH364" i="4"/>
  <c r="R350" i="4"/>
  <c r="R345" i="4"/>
  <c r="BO321" i="4"/>
  <c r="R321" i="4"/>
  <c r="BO307" i="4"/>
  <c r="Y307" i="4"/>
  <c r="AF305" i="4"/>
  <c r="K305" i="4"/>
  <c r="AT285" i="4"/>
  <c r="AF283" i="4"/>
  <c r="BO282" i="4"/>
  <c r="Y282" i="4"/>
  <c r="BH281" i="4"/>
  <c r="R281" i="4"/>
  <c r="AF280" i="4"/>
  <c r="BH278" i="4"/>
  <c r="Y446" i="4"/>
  <c r="BO420" i="4"/>
  <c r="K402" i="4"/>
  <c r="AF453" i="4"/>
  <c r="BH485" i="4"/>
  <c r="AT468" i="4"/>
  <c r="Y468" i="4"/>
  <c r="Y467" i="4"/>
  <c r="BV457" i="4"/>
  <c r="AF451" i="4"/>
  <c r="BO450" i="4"/>
  <c r="AT432" i="4"/>
  <c r="Y432" i="4"/>
  <c r="BH424" i="4"/>
  <c r="Y414" i="4"/>
  <c r="BA401" i="4"/>
  <c r="BA388" i="4"/>
  <c r="AF388" i="4"/>
  <c r="BO387" i="4"/>
  <c r="R384" i="4"/>
  <c r="AF383" i="4"/>
  <c r="K383" i="4"/>
  <c r="AF380" i="4"/>
  <c r="R378" i="4"/>
  <c r="K377" i="4"/>
  <c r="R361" i="4"/>
  <c r="AM347" i="4"/>
  <c r="AM306" i="4"/>
  <c r="BV301" i="4"/>
  <c r="AM281" i="4"/>
  <c r="BH264" i="4"/>
  <c r="AF496" i="4"/>
  <c r="K495" i="4"/>
  <c r="BH488" i="4"/>
  <c r="K479" i="4"/>
  <c r="BO477" i="4"/>
  <c r="AT469" i="4"/>
  <c r="BV458" i="4"/>
  <c r="AF457" i="4"/>
  <c r="Y450" i="4"/>
  <c r="BV443" i="4"/>
  <c r="AM428" i="4"/>
  <c r="R428" i="4"/>
  <c r="R421" i="4"/>
  <c r="BA420" i="4"/>
  <c r="BV408" i="4"/>
  <c r="BV401" i="4"/>
  <c r="BH370" i="4"/>
  <c r="AM370" i="4"/>
  <c r="BH367" i="4"/>
  <c r="BA366" i="4"/>
  <c r="AF366" i="4"/>
  <c r="BO365" i="4"/>
  <c r="AT365" i="4"/>
  <c r="AM345" i="4"/>
  <c r="BO332" i="4"/>
  <c r="AT332" i="4"/>
  <c r="AM331" i="4"/>
  <c r="R331" i="4"/>
  <c r="K314" i="4"/>
  <c r="K311" i="4"/>
  <c r="K299" i="4"/>
  <c r="AM292" i="4"/>
  <c r="AT288" i="4"/>
  <c r="Y288" i="4"/>
  <c r="K286" i="4"/>
  <c r="AT279" i="4"/>
  <c r="Y279" i="4"/>
  <c r="BV269" i="4"/>
  <c r="AT497" i="4"/>
  <c r="BV489" i="4"/>
  <c r="AT480" i="4"/>
  <c r="Y479" i="4"/>
  <c r="BO452" i="4"/>
  <c r="K292" i="4"/>
  <c r="BO481" i="4"/>
  <c r="Y472" i="4"/>
  <c r="R469" i="4"/>
  <c r="Y462" i="4"/>
  <c r="BA459" i="4"/>
  <c r="K453" i="4"/>
  <c r="BO438" i="4"/>
  <c r="AT438" i="4"/>
  <c r="Y438" i="4"/>
  <c r="AF435" i="4"/>
  <c r="K435" i="4"/>
  <c r="BO434" i="4"/>
  <c r="AM397" i="4"/>
  <c r="K370" i="4"/>
  <c r="AF287" i="4"/>
  <c r="K284" i="4"/>
  <c r="BO473" i="4"/>
  <c r="BO448" i="4"/>
  <c r="AF440" i="4"/>
  <c r="Y384" i="4"/>
  <c r="BV379" i="4"/>
  <c r="BO378" i="4"/>
  <c r="K376" i="4"/>
  <c r="K334" i="4"/>
  <c r="AM293" i="4"/>
  <c r="AF454" i="4"/>
  <c r="BH407" i="4"/>
  <c r="BO317" i="4"/>
  <c r="R316" i="4"/>
  <c r="BH296" i="4"/>
  <c r="BA491" i="4"/>
  <c r="BH462" i="4"/>
  <c r="BV425" i="4"/>
  <c r="BV414" i="4"/>
  <c r="AF382" i="4"/>
  <c r="K274" i="4"/>
  <c r="R267" i="4"/>
  <c r="AT484" i="4"/>
  <c r="BO474" i="4"/>
  <c r="BA455" i="4"/>
  <c r="R490" i="4"/>
  <c r="AT420" i="4"/>
  <c r="BA413" i="4"/>
  <c r="AF413" i="4"/>
  <c r="BO286" i="4"/>
  <c r="R394" i="4"/>
  <c r="BH349" i="4"/>
  <c r="BO336" i="4"/>
  <c r="BV290" i="4"/>
  <c r="K287" i="4"/>
  <c r="K459" i="4"/>
  <c r="K425" i="4"/>
  <c r="BO372" i="4"/>
  <c r="BA342" i="4"/>
  <c r="BH338" i="4"/>
  <c r="BA337" i="4"/>
  <c r="BV334" i="4"/>
  <c r="BH313" i="4"/>
  <c r="K290" i="4"/>
  <c r="K444" i="4"/>
  <c r="BO431" i="4"/>
  <c r="BA379" i="4"/>
  <c r="R357" i="4"/>
  <c r="BV492" i="4"/>
  <c r="AM471" i="4"/>
  <c r="BV455" i="4"/>
  <c r="AT448" i="4"/>
  <c r="K432" i="4"/>
  <c r="Y431" i="4"/>
  <c r="R377" i="4"/>
  <c r="BA373" i="4"/>
  <c r="K318" i="4"/>
  <c r="K298" i="4"/>
  <c r="Y483" i="4"/>
  <c r="K475" i="4"/>
  <c r="BV469" i="4"/>
  <c r="AT464" i="4"/>
  <c r="AF460" i="4"/>
  <c r="R407" i="4"/>
  <c r="AF400" i="4"/>
  <c r="BH398" i="4"/>
  <c r="R398" i="4"/>
  <c r="AT381" i="4"/>
  <c r="AT353" i="4"/>
  <c r="BA351" i="4"/>
  <c r="BV343" i="4"/>
  <c r="Y300" i="4"/>
  <c r="BV276" i="4"/>
  <c r="AF274" i="4"/>
  <c r="BH481" i="4"/>
  <c r="Y464" i="4"/>
  <c r="AM457" i="4"/>
  <c r="BH452" i="4"/>
  <c r="AM434" i="4"/>
  <c r="BO417" i="4"/>
  <c r="BH416" i="4"/>
  <c r="BO379" i="4"/>
  <c r="BV360" i="4"/>
  <c r="AF346" i="4"/>
  <c r="AM344" i="4"/>
  <c r="AM323" i="4"/>
  <c r="AM299" i="4"/>
  <c r="AF441" i="4"/>
  <c r="R434" i="4"/>
  <c r="Y417" i="4"/>
  <c r="BO410" i="4"/>
  <c r="Y396" i="4"/>
  <c r="BV377" i="4"/>
  <c r="Y359" i="4"/>
  <c r="BH358" i="4"/>
  <c r="Y342" i="4"/>
  <c r="BV338" i="4"/>
  <c r="K327" i="4"/>
  <c r="BA319" i="4"/>
  <c r="BO495" i="4"/>
  <c r="AT477" i="4"/>
  <c r="K420" i="4"/>
  <c r="AM399" i="4"/>
  <c r="Y385" i="4"/>
  <c r="R364" i="4"/>
  <c r="AT478" i="4"/>
  <c r="BV473" i="4"/>
  <c r="K452" i="4"/>
  <c r="Y445" i="4"/>
  <c r="AT437" i="4"/>
  <c r="BA440" i="4"/>
  <c r="AT404" i="4"/>
  <c r="K353" i="4"/>
  <c r="AT283" i="4"/>
  <c r="BH406" i="4"/>
  <c r="BA405" i="4"/>
  <c r="Y404" i="4"/>
  <c r="BV393" i="4"/>
  <c r="BO363" i="4"/>
  <c r="R293" i="4"/>
  <c r="BA287" i="4"/>
  <c r="AF284" i="4"/>
  <c r="R492" i="4"/>
  <c r="BV490" i="4"/>
  <c r="BV440" i="4"/>
  <c r="R338" i="4"/>
  <c r="BH335" i="4"/>
  <c r="BO289" i="4"/>
  <c r="BH269" i="4"/>
  <c r="BA475" i="4"/>
  <c r="BH391" i="4"/>
  <c r="BA376" i="4"/>
  <c r="BH374" i="4"/>
  <c r="AM357" i="4"/>
  <c r="AF321" i="4"/>
  <c r="Y311" i="4"/>
  <c r="BO297" i="4"/>
  <c r="AT270" i="4"/>
  <c r="AF265" i="4"/>
  <c r="Y463" i="4"/>
  <c r="R423" i="4"/>
  <c r="BA414" i="4"/>
  <c r="AM407" i="4"/>
  <c r="K400" i="4"/>
  <c r="BA382" i="4"/>
  <c r="BH341" i="4"/>
  <c r="Y317" i="4"/>
  <c r="BA298" i="4"/>
  <c r="R289" i="4"/>
  <c r="BA441" i="4"/>
  <c r="BA425" i="4"/>
  <c r="BO421" i="4"/>
  <c r="AT410" i="4"/>
  <c r="Y409" i="4"/>
  <c r="AM398" i="4"/>
  <c r="BV397" i="4"/>
  <c r="AF397" i="4"/>
  <c r="BV456" i="4"/>
  <c r="AT417" i="4"/>
  <c r="BA406" i="4"/>
  <c r="BA400" i="4"/>
  <c r="BA343" i="4"/>
  <c r="AT342" i="4"/>
  <c r="AT329" i="4"/>
  <c r="R299" i="4"/>
  <c r="BO270" i="4"/>
  <c r="AT268" i="4"/>
  <c r="BV266" i="4"/>
  <c r="Y486" i="4"/>
  <c r="BA456" i="4"/>
  <c r="BA433" i="4"/>
  <c r="R401" i="4"/>
  <c r="AT348" i="4"/>
  <c r="BA338" i="4"/>
  <c r="BH320" i="4"/>
  <c r="BO300" i="4"/>
  <c r="AT300" i="4"/>
  <c r="BV274" i="4"/>
  <c r="BA274" i="4"/>
  <c r="Y268" i="4"/>
  <c r="AF266" i="4"/>
  <c r="AF494" i="4"/>
  <c r="AF493" i="4"/>
  <c r="K477" i="4"/>
  <c r="BO475" i="4"/>
  <c r="AT475" i="4"/>
  <c r="R473" i="4"/>
  <c r="Y466" i="4"/>
  <c r="R458" i="4"/>
  <c r="AM443" i="4"/>
  <c r="BV442" i="4"/>
  <c r="BV426" i="4"/>
  <c r="BA426" i="4"/>
  <c r="BV415" i="4"/>
  <c r="BH409" i="4"/>
  <c r="AT379" i="4"/>
  <c r="AM378" i="4"/>
  <c r="BA377" i="4"/>
  <c r="AM361" i="4"/>
  <c r="AF360" i="4"/>
  <c r="K304" i="4"/>
  <c r="BO303" i="4"/>
  <c r="AT303" i="4"/>
  <c r="Y303" i="4"/>
  <c r="AF301" i="4"/>
  <c r="K301" i="4"/>
  <c r="AT282" i="4"/>
  <c r="AM487" i="4"/>
  <c r="AF434" i="4"/>
  <c r="K434" i="4"/>
  <c r="K366" i="4"/>
  <c r="R459" i="4"/>
  <c r="BA458" i="4"/>
  <c r="AF452" i="4"/>
  <c r="Y437" i="4"/>
  <c r="BA421" i="4"/>
  <c r="AF416" i="4"/>
  <c r="AM410" i="4"/>
  <c r="Y403" i="4"/>
  <c r="R402" i="4"/>
  <c r="K392" i="4"/>
  <c r="AM351" i="4"/>
  <c r="BV347" i="4"/>
  <c r="R334" i="4"/>
  <c r="K328" i="4"/>
  <c r="K306" i="4"/>
  <c r="BA302" i="4"/>
  <c r="Y283" i="4"/>
  <c r="BO496" i="4"/>
  <c r="BO480" i="4"/>
  <c r="BO471" i="4"/>
  <c r="AM467" i="4"/>
  <c r="Y451" i="4"/>
  <c r="BH444" i="4"/>
  <c r="AM444" i="4"/>
  <c r="AF431" i="4"/>
  <c r="AM429" i="4"/>
  <c r="BH402" i="4"/>
  <c r="AM402" i="4"/>
  <c r="AF395" i="4"/>
  <c r="R373" i="4"/>
  <c r="K361" i="4"/>
  <c r="BV359" i="4"/>
  <c r="BH351" i="4"/>
  <c r="AT349" i="4"/>
  <c r="AF347" i="4"/>
  <c r="BA328" i="4"/>
  <c r="R312" i="4"/>
  <c r="BV311" i="4"/>
  <c r="BA311" i="4"/>
  <c r="BV306" i="4"/>
  <c r="AF306" i="4"/>
  <c r="AT286" i="4"/>
  <c r="AM282" i="4"/>
  <c r="BO280" i="4"/>
  <c r="AF275" i="4"/>
  <c r="K275" i="4"/>
  <c r="AM451" i="4"/>
  <c r="AF445" i="4"/>
  <c r="AT443" i="4"/>
  <c r="R424" i="4"/>
  <c r="BV423" i="4"/>
  <c r="AF423" i="4"/>
  <c r="BV409" i="4"/>
  <c r="AT406" i="4"/>
  <c r="BA403" i="4"/>
  <c r="Y401" i="4"/>
  <c r="BV398" i="4"/>
  <c r="R395" i="4"/>
  <c r="BV394" i="4"/>
  <c r="R387" i="4"/>
  <c r="AF386" i="4"/>
  <c r="R353" i="4"/>
  <c r="R336" i="4"/>
  <c r="AM321" i="4"/>
  <c r="K319" i="4"/>
  <c r="BO312" i="4"/>
  <c r="AF293" i="4"/>
  <c r="K293" i="4"/>
  <c r="BH286" i="4"/>
  <c r="AM276" i="4"/>
  <c r="BV275" i="4"/>
  <c r="R270" i="4"/>
  <c r="BA267" i="4"/>
  <c r="AF267" i="4"/>
  <c r="BA471" i="4"/>
  <c r="K462" i="4"/>
  <c r="BH440" i="4"/>
  <c r="R431" i="4"/>
  <c r="BV430" i="4"/>
  <c r="AM412" i="4"/>
  <c r="BH400" i="4"/>
  <c r="BA394" i="4"/>
  <c r="BH385" i="4"/>
  <c r="K374" i="4"/>
  <c r="Y357" i="4"/>
  <c r="AT354" i="4"/>
  <c r="Y350" i="4"/>
  <c r="BA348" i="4"/>
  <c r="BH346" i="4"/>
  <c r="AF344" i="4"/>
  <c r="Y334" i="4"/>
  <c r="BV316" i="4"/>
  <c r="K313" i="4"/>
  <c r="BO299" i="4"/>
  <c r="BH294" i="4"/>
  <c r="AM294" i="4"/>
  <c r="BO290" i="4"/>
  <c r="BV288" i="4"/>
  <c r="BH276" i="4"/>
  <c r="AT322" i="4"/>
  <c r="BA313" i="4"/>
  <c r="AM289" i="4"/>
  <c r="AF473" i="4"/>
  <c r="K446" i="4"/>
  <c r="AT444" i="4"/>
  <c r="BA438" i="4"/>
  <c r="BV431" i="4"/>
  <c r="K417" i="4"/>
  <c r="BO416" i="4"/>
  <c r="AM413" i="4"/>
  <c r="AT407" i="4"/>
  <c r="AM405" i="4"/>
  <c r="R405" i="4"/>
  <c r="BV404" i="4"/>
  <c r="AT402" i="4"/>
  <c r="Y402" i="4"/>
  <c r="BH401" i="4"/>
  <c r="AM388" i="4"/>
  <c r="BO383" i="4"/>
  <c r="BV381" i="4"/>
  <c r="BO380" i="4"/>
  <c r="Y380" i="4"/>
  <c r="AM379" i="4"/>
  <c r="AM373" i="4"/>
  <c r="AT367" i="4"/>
  <c r="R360" i="4"/>
  <c r="AF349" i="4"/>
  <c r="BV345" i="4"/>
  <c r="BV341" i="4"/>
  <c r="BA339" i="4"/>
  <c r="R337" i="4"/>
  <c r="BO328" i="4"/>
  <c r="R324" i="4"/>
  <c r="BV310" i="4"/>
  <c r="R298" i="4"/>
  <c r="BA297" i="4"/>
  <c r="K297" i="4"/>
  <c r="BA293" i="4"/>
  <c r="AF291" i="4"/>
  <c r="K291" i="4"/>
  <c r="Y278" i="4"/>
  <c r="AF273" i="4"/>
  <c r="K273" i="4"/>
  <c r="BO272" i="4"/>
  <c r="K463" i="4"/>
  <c r="BO462" i="4"/>
  <c r="AM455" i="4"/>
  <c r="AM454" i="4"/>
  <c r="R453" i="4"/>
  <c r="AF437" i="4"/>
  <c r="K436" i="4"/>
  <c r="BO435" i="4"/>
  <c r="BA430" i="4"/>
  <c r="AM425" i="4"/>
  <c r="R425" i="4"/>
  <c r="AT415" i="4"/>
  <c r="R412" i="4"/>
  <c r="Y389" i="4"/>
  <c r="BH388" i="4"/>
  <c r="BA387" i="4"/>
  <c r="AF368" i="4"/>
  <c r="BA362" i="4"/>
  <c r="AF362" i="4"/>
  <c r="BO361" i="4"/>
  <c r="BH360" i="4"/>
  <c r="AM346" i="4"/>
  <c r="Y343" i="4"/>
  <c r="AT331" i="4"/>
  <c r="BV323" i="4"/>
  <c r="AT290" i="4"/>
  <c r="BH289" i="4"/>
  <c r="AF477" i="4"/>
  <c r="BO463" i="4"/>
  <c r="BV453" i="4"/>
  <c r="K447" i="4"/>
  <c r="BO446" i="4"/>
  <c r="K437" i="4"/>
  <c r="BO436" i="4"/>
  <c r="Y435" i="4"/>
  <c r="BH426" i="4"/>
  <c r="AT422" i="4"/>
  <c r="Y422" i="4"/>
  <c r="BH414" i="4"/>
  <c r="BV412" i="4"/>
  <c r="BO386" i="4"/>
  <c r="Y386" i="4"/>
  <c r="AM382" i="4"/>
  <c r="K381" i="4"/>
  <c r="Y364" i="4"/>
  <c r="AM363" i="4"/>
  <c r="R327" i="4"/>
  <c r="BH321" i="4"/>
  <c r="AT319" i="4"/>
  <c r="K303" i="4"/>
  <c r="BO302" i="4"/>
  <c r="BO278" i="4"/>
  <c r="BH277" i="4"/>
  <c r="AM277" i="4"/>
  <c r="R444" i="4"/>
  <c r="AF432" i="4"/>
  <c r="Y425" i="4"/>
  <c r="AF385" i="4"/>
  <c r="K385" i="4"/>
  <c r="BO384" i="4"/>
  <c r="AT384" i="4"/>
  <c r="BH372" i="4"/>
  <c r="BH339" i="4"/>
  <c r="BH336" i="4"/>
  <c r="R325" i="4"/>
  <c r="BV324" i="4"/>
  <c r="R307" i="4"/>
  <c r="Y305" i="4"/>
  <c r="R292" i="4"/>
  <c r="BV291" i="4"/>
  <c r="AM275" i="4"/>
  <c r="BH268" i="4"/>
  <c r="R268" i="4"/>
  <c r="BV267" i="4"/>
  <c r="BV444" i="4"/>
  <c r="BA417" i="4"/>
  <c r="BA416" i="4"/>
  <c r="Y408" i="4"/>
  <c r="AT398" i="4"/>
  <c r="BV395" i="4"/>
  <c r="BH383" i="4"/>
  <c r="Y373" i="4"/>
  <c r="AF367" i="4"/>
  <c r="AM355" i="4"/>
  <c r="R355" i="4"/>
  <c r="R347" i="4"/>
  <c r="K342" i="4"/>
  <c r="AM339" i="4"/>
  <c r="R339" i="4"/>
  <c r="K331" i="4"/>
  <c r="AM329" i="4"/>
  <c r="AF327" i="4"/>
  <c r="AM325" i="4"/>
  <c r="K324" i="4"/>
  <c r="Y323" i="4"/>
  <c r="AT313" i="4"/>
  <c r="AF310" i="4"/>
  <c r="BH297" i="4"/>
  <c r="BA296" i="4"/>
  <c r="AT294" i="4"/>
  <c r="AT287" i="4"/>
  <c r="R286" i="4"/>
  <c r="BA285" i="4"/>
  <c r="BO277" i="4"/>
  <c r="R275" i="4"/>
  <c r="K270" i="4"/>
  <c r="AT269" i="4"/>
  <c r="AM426" i="4"/>
  <c r="AF418" i="4"/>
  <c r="BH408" i="4"/>
  <c r="Y399" i="4"/>
  <c r="R397" i="4"/>
  <c r="BV396" i="4"/>
  <c r="K391" i="4"/>
  <c r="Y374" i="4"/>
  <c r="BV368" i="4"/>
  <c r="BO357" i="4"/>
  <c r="BA355" i="4"/>
  <c r="R344" i="4"/>
  <c r="AT341" i="4"/>
  <c r="Y341" i="4"/>
  <c r="AT335" i="4"/>
  <c r="K332" i="4"/>
  <c r="BO331" i="4"/>
  <c r="Y331" i="4"/>
  <c r="AF325" i="4"/>
  <c r="AM315" i="4"/>
  <c r="BA314" i="4"/>
  <c r="AF314" i="4"/>
  <c r="AF300" i="4"/>
  <c r="AF297" i="4"/>
  <c r="Y295" i="4"/>
  <c r="BV283" i="4"/>
  <c r="AM280" i="4"/>
  <c r="R280" i="4"/>
  <c r="BV279" i="4"/>
  <c r="BA279" i="4"/>
  <c r="BO274" i="4"/>
  <c r="AF271" i="4"/>
  <c r="K271" i="4"/>
  <c r="AF402" i="4"/>
  <c r="BH392" i="4"/>
  <c r="R391" i="4"/>
  <c r="BA384" i="4"/>
  <c r="Y382" i="4"/>
  <c r="R380" i="4"/>
  <c r="AF369" i="4"/>
  <c r="AM362" i="4"/>
  <c r="BO360" i="4"/>
  <c r="K351" i="4"/>
  <c r="Y344" i="4"/>
  <c r="BH337" i="4"/>
  <c r="BA335" i="4"/>
  <c r="BA325" i="4"/>
  <c r="AT324" i="4"/>
  <c r="AM314" i="4"/>
  <c r="AF311" i="4"/>
  <c r="BH309" i="4"/>
  <c r="AM309" i="4"/>
  <c r="BO306" i="4"/>
  <c r="BO301" i="4"/>
  <c r="AM300" i="4"/>
  <c r="BV299" i="4"/>
  <c r="BA290" i="4"/>
  <c r="AT281" i="4"/>
  <c r="AT280" i="4"/>
  <c r="BV268" i="4"/>
  <c r="BA268" i="4"/>
  <c r="BH393" i="4"/>
  <c r="AF384" i="4"/>
  <c r="K378" i="4"/>
  <c r="AF374" i="4"/>
  <c r="AT350" i="4"/>
  <c r="R348" i="4"/>
  <c r="AM337" i="4"/>
  <c r="BH333" i="4"/>
  <c r="AM332" i="4"/>
  <c r="BO329" i="4"/>
  <c r="AT316" i="4"/>
  <c r="AT301" i="4"/>
  <c r="BV295" i="4"/>
  <c r="R291" i="4"/>
  <c r="BA286" i="4"/>
  <c r="K285" i="4"/>
  <c r="BA272" i="4"/>
  <c r="AF272" i="4"/>
  <c r="K404" i="4"/>
  <c r="AT399" i="4"/>
  <c r="AM395" i="4"/>
  <c r="AM394" i="4"/>
  <c r="BH376" i="4"/>
  <c r="AT373" i="4"/>
  <c r="BA365" i="4"/>
  <c r="AF365" i="4"/>
  <c r="K365" i="4"/>
  <c r="BV354" i="4"/>
  <c r="AT351" i="4"/>
  <c r="R349" i="4"/>
  <c r="BV348" i="4"/>
  <c r="BH328" i="4"/>
  <c r="AM328" i="4"/>
  <c r="R320" i="4"/>
  <c r="AF317" i="4"/>
  <c r="BH310" i="4"/>
  <c r="BA291" i="4"/>
  <c r="R279" i="4"/>
  <c r="Y276" i="4"/>
  <c r="AM274" i="4"/>
  <c r="R274" i="4"/>
  <c r="BO271" i="4"/>
  <c r="AT271" i="4"/>
  <c r="R383" i="4"/>
  <c r="K380" i="4"/>
  <c r="BO370" i="4"/>
  <c r="K363" i="4"/>
  <c r="BO362" i="4"/>
  <c r="Y355" i="4"/>
  <c r="BH334" i="4"/>
  <c r="BA329" i="4"/>
  <c r="BO322" i="4"/>
  <c r="Y321" i="4"/>
  <c r="R317" i="4"/>
  <c r="Y315" i="4"/>
  <c r="K307" i="4"/>
  <c r="AM298" i="4"/>
  <c r="AF288" i="4"/>
  <c r="K282" i="4"/>
  <c r="BO281" i="4"/>
  <c r="AM272" i="4"/>
  <c r="R271" i="4"/>
  <c r="BO268" i="4"/>
  <c r="BH265" i="4"/>
  <c r="AT389" i="4"/>
  <c r="AT388" i="4"/>
  <c r="R385" i="4"/>
  <c r="AF381" i="4"/>
  <c r="Y347" i="4"/>
  <c r="AM341" i="4"/>
  <c r="K338" i="4"/>
  <c r="R333" i="4"/>
  <c r="BV332" i="4"/>
  <c r="K323" i="4"/>
  <c r="Y314" i="4"/>
  <c r="BH311" i="4"/>
  <c r="BV309" i="4"/>
  <c r="AF302" i="4"/>
  <c r="AM290" i="4"/>
  <c r="R284" i="4"/>
  <c r="BH280" i="4"/>
  <c r="BH273" i="4"/>
  <c r="BA270" i="4"/>
  <c r="AF269" i="4"/>
  <c r="K269" i="4"/>
  <c r="AM387" i="4"/>
  <c r="BA383" i="4"/>
  <c r="BH377" i="4"/>
  <c r="BA374" i="4"/>
  <c r="K373" i="4"/>
  <c r="BO359" i="4"/>
  <c r="AT357" i="4"/>
  <c r="Y348" i="4"/>
  <c r="BH345" i="4"/>
  <c r="AF324" i="4"/>
  <c r="BO323" i="4"/>
  <c r="BV305" i="4"/>
  <c r="R300" i="4"/>
  <c r="AT293" i="4"/>
  <c r="AM291" i="4"/>
  <c r="BA289" i="4"/>
  <c r="AF289" i="4"/>
  <c r="AT276" i="4"/>
  <c r="BH274" i="4"/>
  <c r="BV273" i="4"/>
  <c r="BA271" i="4"/>
  <c r="BO269" i="4"/>
  <c r="R365" i="4"/>
  <c r="BV364" i="4"/>
  <c r="K339" i="4"/>
  <c r="BO338" i="4"/>
  <c r="BH323" i="4"/>
  <c r="BV317" i="4"/>
  <c r="AT309" i="4"/>
  <c r="R301" i="4"/>
  <c r="BV284" i="4"/>
  <c r="BA281" i="4"/>
  <c r="AM267" i="4"/>
  <c r="BV263" i="4"/>
  <c r="BV365" i="4"/>
  <c r="AF353" i="4"/>
  <c r="AF352" i="4"/>
  <c r="BO339" i="4"/>
  <c r="Y327" i="4"/>
  <c r="Y310" i="4"/>
  <c r="AF299" i="4"/>
  <c r="AT292" i="4"/>
  <c r="BO275" i="4"/>
  <c r="Y273" i="4"/>
  <c r="R381" i="4"/>
  <c r="BV380" i="4"/>
  <c r="K355" i="4"/>
  <c r="BO354" i="4"/>
  <c r="AF320" i="4"/>
  <c r="Y294" i="4"/>
  <c r="BH291" i="4"/>
  <c r="BV285" i="4"/>
  <c r="AT277" i="4"/>
  <c r="R269" i="4"/>
  <c r="AF226" i="4"/>
  <c r="CC318" i="4"/>
  <c r="BA226" i="4"/>
  <c r="CC278" i="4"/>
  <c r="BA179" i="4"/>
  <c r="BO182" i="4"/>
  <c r="CC341" i="4"/>
  <c r="AF183" i="4"/>
  <c r="CC160" i="4"/>
  <c r="BA183" i="4"/>
  <c r="AF107" i="4"/>
  <c r="AT133" i="4"/>
  <c r="Y136" i="4"/>
  <c r="CC176" i="4"/>
  <c r="BV154" i="4"/>
  <c r="BV147" i="4"/>
  <c r="CC144" i="4"/>
  <c r="CC189" i="4"/>
  <c r="BV183" i="4"/>
  <c r="CC480" i="4"/>
  <c r="AF200" i="4"/>
  <c r="BV212" i="4"/>
  <c r="BV226" i="4"/>
  <c r="BH58" i="4"/>
  <c r="K183" i="4"/>
  <c r="BO12" i="4"/>
  <c r="BO15" i="4"/>
  <c r="BA42" i="4"/>
  <c r="BH59" i="4"/>
  <c r="AF86" i="4"/>
  <c r="Y90" i="4"/>
  <c r="CC101" i="4"/>
  <c r="AT100" i="4"/>
  <c r="BH94" i="4"/>
  <c r="CC92" i="4"/>
  <c r="CC171" i="4"/>
  <c r="CC155" i="4"/>
  <c r="CC139" i="4"/>
  <c r="AT203" i="4"/>
  <c r="BV9" i="4"/>
  <c r="Y64" i="4"/>
  <c r="BA83" i="4"/>
  <c r="CC352" i="4"/>
  <c r="CC301" i="4"/>
  <c r="CC470" i="4"/>
  <c r="CC379" i="4"/>
  <c r="R8" i="4"/>
  <c r="K55" i="4"/>
  <c r="AM59" i="4"/>
  <c r="BA200" i="4"/>
  <c r="AM201" i="4"/>
  <c r="AF42" i="4"/>
  <c r="BA45" i="4"/>
  <c r="BH84" i="4"/>
  <c r="BO72" i="4"/>
  <c r="AM126" i="4"/>
  <c r="K184" i="4"/>
  <c r="BA215" i="4"/>
  <c r="AF20" i="4"/>
  <c r="BH188" i="4"/>
  <c r="AF184" i="4"/>
  <c r="BV215" i="4"/>
  <c r="R216" i="4"/>
  <c r="K7" i="4"/>
  <c r="AF6" i="4"/>
  <c r="AM13" i="4"/>
  <c r="BH6" i="4"/>
  <c r="R64" i="4"/>
  <c r="AM51" i="4"/>
  <c r="AT52" i="4"/>
  <c r="AT36" i="4"/>
  <c r="BA53" i="4"/>
  <c r="AT73" i="4"/>
  <c r="R136" i="4"/>
  <c r="BO151" i="4"/>
  <c r="AM147" i="4"/>
  <c r="BO196" i="4"/>
  <c r="AF195" i="4"/>
  <c r="BV193" i="4"/>
  <c r="AT189" i="4"/>
  <c r="K243" i="4"/>
  <c r="BV262" i="4"/>
  <c r="BA93" i="4"/>
  <c r="AT35" i="4"/>
  <c r="BA36" i="4"/>
  <c r="BH234" i="4"/>
  <c r="CC249" i="4"/>
  <c r="BV48" i="4"/>
  <c r="AF71" i="4"/>
  <c r="BA204" i="4"/>
  <c r="BH76" i="4"/>
  <c r="Y75" i="4"/>
  <c r="CC360" i="4"/>
  <c r="Y6" i="4"/>
  <c r="BV31" i="4"/>
  <c r="K56" i="4"/>
  <c r="BA49" i="4"/>
  <c r="BA46" i="4"/>
  <c r="AM66" i="4"/>
  <c r="R80" i="4"/>
  <c r="BA212" i="4"/>
  <c r="BV235" i="4"/>
  <c r="CC285" i="4"/>
  <c r="AF126" i="4"/>
  <c r="AM237" i="4"/>
  <c r="BH237" i="4"/>
  <c r="Y236" i="4"/>
  <c r="AF40" i="4"/>
  <c r="BA59" i="4"/>
  <c r="BH60" i="4"/>
  <c r="BH44" i="4"/>
  <c r="BO61" i="4"/>
  <c r="BO45" i="4"/>
  <c r="AT131" i="4"/>
  <c r="BH176" i="4"/>
  <c r="BO155" i="4"/>
  <c r="Y148" i="4"/>
  <c r="Y193" i="4"/>
  <c r="AF212" i="4"/>
  <c r="CC382" i="4"/>
  <c r="CC338" i="4"/>
  <c r="BV120" i="4"/>
  <c r="K178" i="4"/>
  <c r="K253" i="4"/>
  <c r="CC428" i="4"/>
  <c r="CC385" i="4"/>
  <c r="CC294" i="4"/>
  <c r="BV133" i="4"/>
  <c r="CC149" i="4"/>
  <c r="BO139" i="4"/>
  <c r="Y134" i="4"/>
  <c r="AT70" i="4"/>
  <c r="BO203" i="4"/>
  <c r="AM143" i="4"/>
  <c r="BA227" i="4"/>
  <c r="AF225" i="4"/>
  <c r="CC476" i="4"/>
  <c r="CC275" i="4"/>
  <c r="CC317" i="4"/>
  <c r="Y206" i="4"/>
  <c r="CC375" i="4"/>
  <c r="AT206" i="4"/>
  <c r="BO232" i="4"/>
  <c r="BV83" i="4"/>
  <c r="BO70" i="4"/>
  <c r="K204" i="4"/>
  <c r="CC339" i="4"/>
  <c r="K73" i="4"/>
  <c r="CC297" i="4"/>
  <c r="BH235" i="4"/>
  <c r="AT72" i="4"/>
  <c r="K71" i="4"/>
  <c r="CC378" i="4"/>
  <c r="BH39" i="4"/>
  <c r="AM189" i="4"/>
  <c r="Y186" i="4"/>
  <c r="AM181" i="4"/>
  <c r="K201" i="4"/>
  <c r="R215" i="4"/>
  <c r="BA17" i="4"/>
  <c r="BH42" i="4"/>
  <c r="BH87" i="4"/>
  <c r="AF99" i="4"/>
  <c r="Y93" i="4"/>
  <c r="AF134" i="4"/>
  <c r="K134" i="4"/>
  <c r="R173" i="4"/>
  <c r="K151" i="4"/>
  <c r="BO143" i="4"/>
  <c r="AT201" i="4"/>
  <c r="CC487" i="4"/>
  <c r="CC271" i="4"/>
  <c r="K15" i="4"/>
  <c r="AM64" i="4"/>
  <c r="AF151" i="4"/>
  <c r="K144" i="4"/>
  <c r="CC247" i="4"/>
  <c r="CC468" i="4"/>
  <c r="CC377" i="4"/>
  <c r="BO73" i="4"/>
  <c r="AT88" i="4"/>
  <c r="K87" i="4"/>
  <c r="BA101" i="4"/>
  <c r="Y97" i="4"/>
  <c r="BV92" i="4"/>
  <c r="Y103" i="4"/>
  <c r="AT116" i="4"/>
  <c r="AF106" i="4"/>
  <c r="AT123" i="4"/>
  <c r="BV167" i="4"/>
  <c r="CC413" i="4"/>
  <c r="CC336" i="4"/>
  <c r="CC333" i="4"/>
  <c r="CC325" i="4"/>
  <c r="CC286" i="4"/>
  <c r="BA122" i="4"/>
  <c r="R121" i="4"/>
  <c r="CC422" i="4"/>
  <c r="AF83" i="4"/>
  <c r="CC71" i="4"/>
  <c r="CC95" i="4"/>
  <c r="AT94" i="4"/>
  <c r="CC112" i="4"/>
  <c r="BV108" i="4"/>
  <c r="CC128" i="4"/>
  <c r="BA124" i="4"/>
  <c r="AF124" i="4"/>
  <c r="AF157" i="4"/>
  <c r="BH178" i="4"/>
  <c r="R192" i="4"/>
  <c r="Y189" i="4"/>
  <c r="BA184" i="4"/>
  <c r="R201" i="4"/>
  <c r="K225" i="4"/>
  <c r="AF242" i="4"/>
  <c r="CC349" i="4"/>
  <c r="AT17" i="4"/>
  <c r="CC42" i="4"/>
  <c r="R141" i="4"/>
  <c r="AF196" i="4"/>
  <c r="BH191" i="4"/>
  <c r="Y190" i="4"/>
  <c r="BV169" i="4"/>
  <c r="BV144" i="4"/>
  <c r="AM141" i="4"/>
  <c r="Y203" i="4"/>
  <c r="K245" i="4"/>
  <c r="K8" i="4"/>
  <c r="R7" i="4"/>
  <c r="BH97" i="4"/>
  <c r="BV124" i="4"/>
  <c r="AF173" i="4"/>
  <c r="BV171" i="4"/>
  <c r="BA171" i="4"/>
  <c r="AM152" i="4"/>
  <c r="Y140" i="4"/>
  <c r="BO138" i="4"/>
  <c r="BA181" i="4"/>
  <c r="R180" i="4"/>
  <c r="BO207" i="4"/>
  <c r="BH238" i="4"/>
  <c r="BA245" i="4"/>
  <c r="R244" i="4"/>
  <c r="CC300" i="4"/>
  <c r="CC281" i="4"/>
  <c r="AM148" i="4"/>
  <c r="BV203" i="4"/>
  <c r="CC493" i="4"/>
  <c r="AT129" i="4"/>
  <c r="AF114" i="4"/>
  <c r="K130" i="4"/>
  <c r="R176" i="4"/>
  <c r="Y146" i="4"/>
  <c r="BV192" i="4"/>
  <c r="BH123" i="4"/>
  <c r="AF166" i="4"/>
  <c r="BO129" i="4"/>
  <c r="BV175" i="4"/>
  <c r="CC154" i="4"/>
  <c r="CC216" i="4"/>
  <c r="BA247" i="4"/>
  <c r="CC495" i="4"/>
  <c r="CC293" i="4"/>
  <c r="BH125" i="4"/>
  <c r="BH174" i="4"/>
  <c r="AF141" i="4"/>
  <c r="CC225" i="4"/>
  <c r="R255" i="4"/>
  <c r="CC346" i="4"/>
  <c r="CC296" i="4"/>
  <c r="CC268" i="4"/>
  <c r="AF15" i="4"/>
  <c r="BV71" i="4"/>
  <c r="AM127" i="4"/>
  <c r="AF121" i="4"/>
  <c r="CC376" i="4"/>
  <c r="CC373" i="4"/>
  <c r="BA18" i="4"/>
  <c r="BH74" i="4"/>
  <c r="N85" i="6"/>
  <c r="AT15" i="4"/>
  <c r="BH37" i="4"/>
  <c r="BV39" i="4"/>
  <c r="BA116" i="4"/>
  <c r="CC113" i="4"/>
  <c r="CC408" i="4"/>
  <c r="CC146" i="4"/>
  <c r="BO195" i="4"/>
  <c r="BA126" i="4"/>
  <c r="CC121" i="4"/>
  <c r="R172" i="4"/>
  <c r="Y169" i="4"/>
  <c r="CC322" i="4"/>
  <c r="R34" i="4"/>
  <c r="AT54" i="4"/>
  <c r="BA55" i="4"/>
  <c r="BA39" i="4"/>
  <c r="BH56" i="4"/>
  <c r="BO82" i="4"/>
  <c r="BO112" i="4"/>
  <c r="AF111" i="4"/>
  <c r="AM108" i="4"/>
  <c r="CC431" i="4"/>
  <c r="CC421" i="4"/>
  <c r="CC395" i="4"/>
  <c r="AF74" i="4"/>
  <c r="Y88" i="4"/>
  <c r="AM98" i="4"/>
  <c r="AT103" i="4"/>
  <c r="Y107" i="4"/>
  <c r="R242" i="4"/>
  <c r="CC469" i="4"/>
  <c r="CC454" i="4"/>
  <c r="CC437" i="4"/>
  <c r="CC314" i="4"/>
  <c r="CC311" i="4"/>
  <c r="Y20" i="4"/>
  <c r="AM20" i="4"/>
  <c r="AT7" i="4"/>
  <c r="BO17" i="4"/>
  <c r="BV17" i="4"/>
  <c r="CC17" i="4"/>
  <c r="Y56" i="4"/>
  <c r="AM58" i="4"/>
  <c r="AT59" i="4"/>
  <c r="BA60" i="4"/>
  <c r="BA44" i="4"/>
  <c r="BH61" i="4"/>
  <c r="BH45" i="4"/>
  <c r="BO46" i="4"/>
  <c r="CC48" i="4"/>
  <c r="CC32" i="4"/>
  <c r="AF80" i="4"/>
  <c r="R153" i="4"/>
  <c r="CC207" i="4"/>
  <c r="K251" i="4"/>
  <c r="Y245" i="4"/>
  <c r="CC433" i="4"/>
  <c r="CC423" i="4"/>
  <c r="CC361" i="4"/>
  <c r="CC307" i="4"/>
  <c r="CC304" i="4"/>
  <c r="R10" i="4"/>
  <c r="Y7" i="4"/>
  <c r="AF7" i="4"/>
  <c r="AM7" i="4"/>
  <c r="AM61" i="4"/>
  <c r="AM45" i="4"/>
  <c r="BH64" i="4"/>
  <c r="BH32" i="4"/>
  <c r="R79" i="4"/>
  <c r="AF98" i="4"/>
  <c r="K91" i="4"/>
  <c r="AM119" i="4"/>
  <c r="Y191" i="4"/>
  <c r="Y211" i="4"/>
  <c r="BA216" i="4"/>
  <c r="BV222" i="4"/>
  <c r="AF227" i="4"/>
  <c r="BA223" i="4"/>
  <c r="CC446" i="4"/>
  <c r="AF133" i="4"/>
  <c r="R128" i="4"/>
  <c r="BH126" i="4"/>
  <c r="Y174" i="4"/>
  <c r="BO168" i="4"/>
  <c r="AM164" i="4"/>
  <c r="K182" i="4"/>
  <c r="BH203" i="4"/>
  <c r="AM203" i="4"/>
  <c r="BH199" i="4"/>
  <c r="BO219" i="4"/>
  <c r="BH233" i="4"/>
  <c r="AF253" i="4"/>
  <c r="BV251" i="4"/>
  <c r="K31" i="4"/>
  <c r="K50" i="4"/>
  <c r="Y45" i="4"/>
  <c r="Y36" i="4"/>
  <c r="AF37" i="4"/>
  <c r="AT55" i="4"/>
  <c r="BO58" i="4"/>
  <c r="BO42" i="4"/>
  <c r="BV59" i="4"/>
  <c r="Y84" i="4"/>
  <c r="BV82" i="4"/>
  <c r="Y86" i="4"/>
  <c r="R90" i="4"/>
  <c r="CC132" i="4"/>
  <c r="K169" i="4"/>
  <c r="CC164" i="4"/>
  <c r="AT156" i="4"/>
  <c r="BO154" i="4"/>
  <c r="AF182" i="4"/>
  <c r="R179" i="4"/>
  <c r="BO198" i="4"/>
  <c r="CC209" i="4"/>
  <c r="BO206" i="4"/>
  <c r="BO204" i="4"/>
  <c r="AT204" i="4"/>
  <c r="AT232" i="4"/>
  <c r="AM224" i="4"/>
  <c r="Y249" i="4"/>
  <c r="BO247" i="4"/>
  <c r="BH243" i="4"/>
  <c r="AM243" i="4"/>
  <c r="CC442" i="4"/>
  <c r="CC419" i="4"/>
  <c r="CC288" i="4"/>
  <c r="BO48" i="4"/>
  <c r="K233" i="4"/>
  <c r="R230" i="4"/>
  <c r="BH252" i="4"/>
  <c r="CC217" i="4"/>
  <c r="BO236" i="4"/>
  <c r="AM230" i="4"/>
  <c r="BV255" i="4"/>
  <c r="Y214" i="4"/>
  <c r="AT240" i="4"/>
  <c r="K239" i="4"/>
  <c r="K237" i="4"/>
  <c r="R256" i="4"/>
  <c r="CC219" i="4"/>
  <c r="K213" i="4"/>
  <c r="BO240" i="4"/>
  <c r="BV233" i="4"/>
  <c r="CC127" i="4"/>
  <c r="Y116" i="4"/>
  <c r="CC108" i="4"/>
  <c r="AT107" i="4"/>
  <c r="AM133" i="4"/>
  <c r="BV123" i="4"/>
  <c r="AM120" i="4"/>
  <c r="BO171" i="4"/>
  <c r="AF170" i="4"/>
  <c r="BH110" i="4"/>
  <c r="BV104" i="4"/>
  <c r="CC489" i="4"/>
  <c r="AM77" i="4"/>
  <c r="BA68" i="4"/>
  <c r="BO97" i="4"/>
  <c r="BH91" i="4"/>
  <c r="R105" i="4"/>
  <c r="CC477" i="4"/>
  <c r="R133" i="4"/>
  <c r="AT13" i="4"/>
  <c r="AT39" i="4"/>
  <c r="CC54" i="4"/>
  <c r="BH77" i="4"/>
  <c r="AM71" i="4"/>
  <c r="R71" i="4"/>
  <c r="BV70" i="4"/>
  <c r="BA70" i="4"/>
  <c r="BV68" i="4"/>
  <c r="AT99" i="4"/>
  <c r="CC91" i="4"/>
  <c r="CC474" i="4"/>
  <c r="BH127" i="4"/>
  <c r="BA40" i="4"/>
  <c r="BV166" i="4"/>
  <c r="BV6" i="4"/>
  <c r="Y78" i="4"/>
  <c r="AT247" i="4"/>
  <c r="AF246" i="4"/>
  <c r="BO16" i="4"/>
  <c r="CC47" i="4"/>
  <c r="R88" i="4"/>
  <c r="Y220" i="4"/>
  <c r="R245" i="4"/>
  <c r="AT45" i="4"/>
  <c r="BH95" i="4"/>
  <c r="BV115" i="4"/>
  <c r="BO128" i="4"/>
  <c r="BA174" i="4"/>
  <c r="BV137" i="4"/>
  <c r="AF189" i="4"/>
  <c r="AT220" i="4"/>
  <c r="BA224" i="4"/>
  <c r="AM245" i="4"/>
  <c r="AT262" i="4"/>
  <c r="CC315" i="4"/>
  <c r="CC284" i="4"/>
  <c r="BA115" i="4"/>
  <c r="R138" i="4"/>
  <c r="BH236" i="4"/>
  <c r="CC335" i="4"/>
  <c r="BA193" i="4"/>
  <c r="CC186" i="4"/>
  <c r="AT185" i="4"/>
  <c r="K208" i="4"/>
  <c r="BA206" i="4"/>
  <c r="AM212" i="4"/>
  <c r="Y237" i="4"/>
  <c r="AT235" i="4"/>
  <c r="CC436" i="4"/>
  <c r="CC265" i="4"/>
  <c r="Y101" i="4"/>
  <c r="BA170" i="4"/>
  <c r="AF193" i="4"/>
  <c r="AF219" i="4"/>
  <c r="Y185" i="4"/>
  <c r="AM240" i="4"/>
  <c r="CC324" i="4"/>
  <c r="K202" i="4"/>
  <c r="BH212" i="4"/>
  <c r="K193" i="4"/>
  <c r="Y199" i="4"/>
  <c r="R240" i="4"/>
  <c r="CC305" i="4"/>
  <c r="CC287" i="4"/>
  <c r="Y209" i="4"/>
  <c r="Y233" i="4"/>
  <c r="AT146" i="4"/>
  <c r="AM190" i="4"/>
  <c r="R212" i="4"/>
  <c r="BO235" i="4"/>
  <c r="AT161" i="4"/>
  <c r="BA158" i="4"/>
  <c r="BH155" i="4"/>
  <c r="CC180" i="4"/>
  <c r="AF208" i="4"/>
  <c r="BV204" i="4"/>
  <c r="AF202" i="4"/>
  <c r="Y217" i="4"/>
  <c r="CC240" i="4"/>
  <c r="K147" i="4"/>
  <c r="BO137" i="4"/>
  <c r="BH182" i="4"/>
  <c r="BA208" i="4"/>
  <c r="CC218" i="4"/>
  <c r="AT217" i="4"/>
  <c r="AT222" i="4"/>
  <c r="CC358" i="4"/>
  <c r="CC283" i="4"/>
  <c r="BA160" i="4"/>
  <c r="CC140" i="4"/>
  <c r="CC331" i="4"/>
  <c r="R146" i="4"/>
  <c r="BH142" i="4"/>
  <c r="AF138" i="4"/>
  <c r="BO150" i="4"/>
  <c r="CC367" i="4"/>
  <c r="CC347" i="4"/>
  <c r="AT20" i="4"/>
  <c r="CC61" i="4"/>
  <c r="BV74" i="4"/>
  <c r="CC68" i="4"/>
  <c r="CC87" i="4"/>
  <c r="BV90" i="4"/>
  <c r="BA99" i="4"/>
  <c r="CC96" i="4"/>
  <c r="BO93" i="4"/>
  <c r="BV126" i="4"/>
  <c r="BV173" i="4"/>
  <c r="BH161" i="4"/>
  <c r="BA155" i="4"/>
  <c r="AF155" i="4"/>
  <c r="CC393" i="4"/>
  <c r="CC386" i="4"/>
  <c r="CC63" i="4"/>
  <c r="AT84" i="4"/>
  <c r="BO99" i="4"/>
  <c r="R169" i="4"/>
  <c r="BH195" i="4"/>
  <c r="K189" i="4"/>
  <c r="BO220" i="4"/>
  <c r="CC238" i="4"/>
  <c r="Y235" i="4"/>
  <c r="Y163" i="4"/>
  <c r="AF160" i="4"/>
  <c r="BO183" i="4"/>
  <c r="K138" i="4"/>
  <c r="BV160" i="4"/>
  <c r="CC157" i="4"/>
  <c r="CC364" i="4"/>
  <c r="Y167" i="4"/>
  <c r="AF149" i="4"/>
  <c r="BA138" i="4"/>
  <c r="BH86" i="4"/>
  <c r="AF94" i="4"/>
  <c r="CC115" i="4"/>
  <c r="R131" i="4"/>
  <c r="CC125" i="4"/>
  <c r="AM165" i="4"/>
  <c r="K159" i="4"/>
  <c r="BA140" i="4"/>
  <c r="BV184" i="4"/>
  <c r="BO217" i="4"/>
  <c r="BO213" i="4"/>
  <c r="K223" i="4"/>
  <c r="AT248" i="4"/>
  <c r="CC267" i="4"/>
  <c r="Y87" i="4"/>
  <c r="R116" i="4"/>
  <c r="Y113" i="4"/>
  <c r="AF131" i="4"/>
  <c r="AF129" i="4"/>
  <c r="R126" i="4"/>
  <c r="BH124" i="4"/>
  <c r="BV174" i="4"/>
  <c r="BH169" i="4"/>
  <c r="BH165" i="4"/>
  <c r="Y164" i="4"/>
  <c r="BH150" i="4"/>
  <c r="AM150" i="4"/>
  <c r="R137" i="4"/>
  <c r="AT191" i="4"/>
  <c r="K188" i="4"/>
  <c r="BO181" i="4"/>
  <c r="AM209" i="4"/>
  <c r="CC205" i="4"/>
  <c r="AT219" i="4"/>
  <c r="K218" i="4"/>
  <c r="K214" i="4"/>
  <c r="BO228" i="4"/>
  <c r="K227" i="4"/>
  <c r="AT226" i="4"/>
  <c r="Y226" i="4"/>
  <c r="BO250" i="4"/>
  <c r="BV245" i="4"/>
  <c r="CC484" i="4"/>
  <c r="CC343" i="4"/>
  <c r="CC319" i="4"/>
  <c r="CC313" i="4"/>
  <c r="CC273" i="4"/>
  <c r="K142" i="4"/>
  <c r="AT181" i="4"/>
  <c r="CC473" i="4"/>
  <c r="BA12" i="4"/>
  <c r="BV79" i="4"/>
  <c r="R109" i="4"/>
  <c r="Y104" i="4"/>
  <c r="BH209" i="4"/>
  <c r="CC199" i="4"/>
  <c r="K229" i="4"/>
  <c r="R246" i="4"/>
  <c r="CC398" i="4"/>
  <c r="CC392" i="4"/>
  <c r="AU326" i="6"/>
  <c r="Y21" i="4"/>
  <c r="Y18" i="4"/>
  <c r="AT8" i="4"/>
  <c r="BH9" i="4"/>
  <c r="BA81" i="4"/>
  <c r="AM80" i="4"/>
  <c r="AF88" i="4"/>
  <c r="BH99" i="4"/>
  <c r="R94" i="4"/>
  <c r="Y108" i="4"/>
  <c r="BA105" i="4"/>
  <c r="R132" i="4"/>
  <c r="CC126" i="4"/>
  <c r="BH175" i="4"/>
  <c r="AF169" i="4"/>
  <c r="K167" i="4"/>
  <c r="AF165" i="4"/>
  <c r="R162" i="4"/>
  <c r="BH160" i="4"/>
  <c r="AM160" i="4"/>
  <c r="AF148" i="4"/>
  <c r="R147" i="4"/>
  <c r="R145" i="4"/>
  <c r="AT138" i="4"/>
  <c r="R189" i="4"/>
  <c r="CC183" i="4"/>
  <c r="BH183" i="4"/>
  <c r="AM183" i="4"/>
  <c r="BH179" i="4"/>
  <c r="AM179" i="4"/>
  <c r="Y232" i="4"/>
  <c r="BO230" i="4"/>
  <c r="BA229" i="4"/>
  <c r="BV227" i="4"/>
  <c r="BO252" i="4"/>
  <c r="AF251" i="4"/>
  <c r="CC486" i="4"/>
  <c r="CC443" i="4"/>
  <c r="AF218" i="4"/>
  <c r="AF214" i="4"/>
  <c r="BV224" i="4"/>
  <c r="CC445" i="4"/>
  <c r="K18" i="4"/>
  <c r="K10" i="4"/>
  <c r="BA8" i="4"/>
  <c r="BO21" i="4"/>
  <c r="BV21" i="4"/>
  <c r="R59" i="4"/>
  <c r="Y44" i="4"/>
  <c r="AF61" i="4"/>
  <c r="AM46" i="4"/>
  <c r="AT47" i="4"/>
  <c r="BA64" i="4"/>
  <c r="BA48" i="4"/>
  <c r="BH49" i="4"/>
  <c r="BO34" i="4"/>
  <c r="BV51" i="4"/>
  <c r="BV35" i="4"/>
  <c r="R82" i="4"/>
  <c r="BA69" i="4"/>
  <c r="K67" i="4"/>
  <c r="BA88" i="4"/>
  <c r="AM94" i="4"/>
  <c r="K116" i="4"/>
  <c r="BA114" i="4"/>
  <c r="BA107" i="4"/>
  <c r="K171" i="4"/>
  <c r="Y159" i="4"/>
  <c r="BA205" i="4"/>
  <c r="BA201" i="4"/>
  <c r="R233" i="4"/>
  <c r="BV232" i="4"/>
  <c r="BA232" i="4"/>
  <c r="AF232" i="4"/>
  <c r="K232" i="4"/>
  <c r="BA230" i="4"/>
  <c r="CC291" i="4"/>
  <c r="BA240" i="4"/>
  <c r="CC254" i="4"/>
  <c r="AT253" i="4"/>
  <c r="BH245" i="4"/>
  <c r="AF14" i="4"/>
  <c r="AM14" i="4"/>
  <c r="BA14" i="4"/>
  <c r="BH20" i="4"/>
  <c r="BH12" i="4"/>
  <c r="BO8" i="4"/>
  <c r="K64" i="4"/>
  <c r="K32" i="4"/>
  <c r="R36" i="4"/>
  <c r="Y34" i="4"/>
  <c r="AM36" i="4"/>
  <c r="BA54" i="4"/>
  <c r="BH55" i="4"/>
  <c r="BO56" i="4"/>
  <c r="BO43" i="4"/>
  <c r="BV41" i="4"/>
  <c r="CC58" i="4"/>
  <c r="CC45" i="4"/>
  <c r="AM87" i="4"/>
  <c r="K99" i="4"/>
  <c r="Y95" i="4"/>
  <c r="AF109" i="4"/>
  <c r="AM106" i="4"/>
  <c r="Y119" i="4"/>
  <c r="BO131" i="4"/>
  <c r="R125" i="4"/>
  <c r="BA173" i="4"/>
  <c r="R155" i="4"/>
  <c r="AF203" i="4"/>
  <c r="K222" i="4"/>
  <c r="BV230" i="4"/>
  <c r="BV242" i="4"/>
  <c r="Y246" i="4"/>
  <c r="R14" i="4"/>
  <c r="AF11" i="4"/>
  <c r="AM11" i="4"/>
  <c r="AT14" i="4"/>
  <c r="BV8" i="4"/>
  <c r="R62" i="4"/>
  <c r="BH36" i="4"/>
  <c r="BO53" i="4"/>
  <c r="CC55" i="4"/>
  <c r="AM128" i="4"/>
  <c r="CC124" i="4"/>
  <c r="R154" i="4"/>
  <c r="BV208" i="4"/>
  <c r="AM255" i="4"/>
  <c r="K9" i="4"/>
  <c r="R17" i="4"/>
  <c r="AM132" i="4"/>
  <c r="CC130" i="4"/>
  <c r="Y256" i="4"/>
  <c r="R113" i="4"/>
  <c r="CC302" i="4"/>
  <c r="AM100" i="4"/>
  <c r="BV99" i="4"/>
  <c r="AM96" i="4"/>
  <c r="R181" i="4"/>
  <c r="BO69" i="4"/>
  <c r="K137" i="4"/>
  <c r="BA196" i="4"/>
  <c r="AT186" i="4"/>
  <c r="BV220" i="4"/>
  <c r="AF220" i="4"/>
  <c r="K70" i="4"/>
  <c r="K211" i="4"/>
  <c r="BV218" i="4"/>
  <c r="K37" i="4"/>
  <c r="R38" i="4"/>
  <c r="Y39" i="4"/>
  <c r="AF56" i="4"/>
  <c r="AM41" i="4"/>
  <c r="BO74" i="4"/>
  <c r="BO251" i="4"/>
  <c r="AF250" i="4"/>
  <c r="BA248" i="4"/>
  <c r="BH10" i="4"/>
  <c r="K40" i="4"/>
  <c r="Y58" i="4"/>
  <c r="Y42" i="4"/>
  <c r="AF59" i="4"/>
  <c r="BO64" i="4"/>
  <c r="BO32" i="4"/>
  <c r="BO84" i="4"/>
  <c r="K75" i="4"/>
  <c r="F85" i="4"/>
  <c r="AT64" i="4"/>
  <c r="BV36" i="4"/>
  <c r="AF75" i="4"/>
  <c r="AM88" i="4"/>
  <c r="BO136" i="4"/>
  <c r="Y255" i="4"/>
  <c r="BO253" i="4"/>
  <c r="BV194" i="4"/>
  <c r="BA220" i="4"/>
  <c r="K220" i="4"/>
  <c r="CC214" i="4"/>
  <c r="AT233" i="4"/>
  <c r="BA199" i="4"/>
  <c r="CC16" i="4"/>
  <c r="K53" i="4"/>
  <c r="AF70" i="4"/>
  <c r="K104" i="4"/>
  <c r="AM149" i="4"/>
  <c r="AT9" i="4"/>
  <c r="BO19" i="4"/>
  <c r="BV19" i="4"/>
  <c r="BH153" i="4"/>
  <c r="Y152" i="4"/>
  <c r="BH149" i="4"/>
  <c r="K143" i="4"/>
  <c r="T85" i="6"/>
  <c r="CC448" i="4"/>
  <c r="R67" i="4"/>
  <c r="BO101" i="4"/>
  <c r="R120" i="4"/>
  <c r="Y175" i="4"/>
  <c r="BV191" i="4"/>
  <c r="AT255" i="4"/>
  <c r="BO244" i="4"/>
  <c r="Y11" i="4"/>
  <c r="AT11" i="4"/>
  <c r="CC21" i="4"/>
  <c r="BH120" i="4"/>
  <c r="AF245" i="4"/>
  <c r="R11" i="4"/>
  <c r="Y8" i="4"/>
  <c r="AF21" i="4"/>
  <c r="AF8" i="4"/>
  <c r="AM21" i="4"/>
  <c r="BV81" i="4"/>
  <c r="AM124" i="4"/>
  <c r="BH122" i="4"/>
  <c r="Y121" i="4"/>
  <c r="BH167" i="4"/>
  <c r="BV149" i="4"/>
  <c r="BA149" i="4"/>
  <c r="BH146" i="4"/>
  <c r="AT214" i="4"/>
  <c r="AM222" i="4"/>
  <c r="AF116" i="4"/>
  <c r="AM113" i="4"/>
  <c r="R104" i="4"/>
  <c r="BH132" i="4"/>
  <c r="Y127" i="4"/>
  <c r="Y125" i="4"/>
  <c r="CC122" i="4"/>
  <c r="AT121" i="4"/>
  <c r="BV162" i="4"/>
  <c r="Y156" i="4"/>
  <c r="AT152" i="4"/>
  <c r="K141" i="4"/>
  <c r="AF139" i="4"/>
  <c r="BO186" i="4"/>
  <c r="AF185" i="4"/>
  <c r="K185" i="4"/>
  <c r="BH181" i="4"/>
  <c r="CC417" i="4"/>
  <c r="BA75" i="4"/>
  <c r="Y72" i="4"/>
  <c r="BA87" i="4"/>
  <c r="K94" i="4"/>
  <c r="BO110" i="4"/>
  <c r="AM104" i="4"/>
  <c r="R163" i="4"/>
  <c r="BO148" i="4"/>
  <c r="AF147" i="4"/>
  <c r="BA139" i="4"/>
  <c r="K187" i="4"/>
  <c r="CC181" i="4"/>
  <c r="CC420" i="4"/>
  <c r="CC414" i="4"/>
  <c r="R78" i="4"/>
  <c r="BV87" i="4"/>
  <c r="K98" i="4"/>
  <c r="AF96" i="4"/>
  <c r="BA94" i="4"/>
  <c r="BA92" i="4"/>
  <c r="BO103" i="4"/>
  <c r="BH115" i="4"/>
  <c r="Y114" i="4"/>
  <c r="BH163" i="4"/>
  <c r="AM144" i="4"/>
  <c r="BV141" i="4"/>
  <c r="Y198" i="4"/>
  <c r="BH251" i="4"/>
  <c r="CC316" i="4"/>
  <c r="Y63" i="4"/>
  <c r="Y47" i="4"/>
  <c r="AF64" i="4"/>
  <c r="AF32" i="4"/>
  <c r="BA51" i="4"/>
  <c r="AT77" i="4"/>
  <c r="AT75" i="4"/>
  <c r="R158" i="4"/>
  <c r="BH152" i="4"/>
  <c r="R206" i="4"/>
  <c r="BH204" i="4"/>
  <c r="R202" i="4"/>
  <c r="BV199" i="4"/>
  <c r="Y14" i="4"/>
  <c r="BO11" i="4"/>
  <c r="K48" i="4"/>
  <c r="AF78" i="4"/>
  <c r="BO68" i="4"/>
  <c r="BH90" i="4"/>
  <c r="BV100" i="4"/>
  <c r="AM158" i="4"/>
  <c r="BV195" i="4"/>
  <c r="Y187" i="4"/>
  <c r="BO185" i="4"/>
  <c r="CC206" i="4"/>
  <c r="BH200" i="4"/>
  <c r="R200" i="4"/>
  <c r="BH224" i="4"/>
  <c r="BV249" i="4"/>
  <c r="BA78" i="4"/>
  <c r="K69" i="4"/>
  <c r="BO109" i="4"/>
  <c r="AF108" i="4"/>
  <c r="BV163" i="4"/>
  <c r="U135" i="4"/>
  <c r="R196" i="4"/>
  <c r="AT187" i="4"/>
  <c r="BH208" i="4"/>
  <c r="Y205" i="4"/>
  <c r="BH202" i="4"/>
  <c r="AT225" i="4"/>
  <c r="CC224" i="4"/>
  <c r="AT223" i="4"/>
  <c r="CC264" i="4"/>
  <c r="BO37" i="4"/>
  <c r="BV38" i="4"/>
  <c r="CC39" i="4"/>
  <c r="AM82" i="4"/>
  <c r="BO77" i="4"/>
  <c r="AT87" i="4"/>
  <c r="BA100" i="4"/>
  <c r="BV98" i="4"/>
  <c r="R97" i="4"/>
  <c r="BH148" i="4"/>
  <c r="AM206" i="4"/>
  <c r="AM204" i="4"/>
  <c r="CC459" i="4"/>
  <c r="K17" i="4"/>
  <c r="BO20" i="4"/>
  <c r="R58" i="4"/>
  <c r="R42" i="4"/>
  <c r="BO52" i="4"/>
  <c r="BO49" i="4"/>
  <c r="BO33" i="4"/>
  <c r="BV78" i="4"/>
  <c r="AF69" i="4"/>
  <c r="BA91" i="4"/>
  <c r="K103" i="4"/>
  <c r="BV117" i="4"/>
  <c r="K110" i="4"/>
  <c r="BA108" i="4"/>
  <c r="BO153" i="4"/>
  <c r="BO187" i="4"/>
  <c r="AT209" i="4"/>
  <c r="BV214" i="4"/>
  <c r="BA214" i="4"/>
  <c r="BV240" i="4"/>
  <c r="AM239" i="4"/>
  <c r="Y225" i="4"/>
  <c r="BO223" i="4"/>
  <c r="CC418" i="4"/>
  <c r="CC369" i="4"/>
  <c r="CC366" i="4"/>
  <c r="CC363" i="4"/>
  <c r="Y10" i="4"/>
  <c r="AM19" i="4"/>
  <c r="BO7" i="4"/>
  <c r="Y62" i="4"/>
  <c r="AF43" i="4"/>
  <c r="AM48" i="4"/>
  <c r="BA62" i="4"/>
  <c r="BH35" i="4"/>
  <c r="AM79" i="4"/>
  <c r="BV88" i="4"/>
  <c r="BV91" i="4"/>
  <c r="AT113" i="4"/>
  <c r="R170" i="4"/>
  <c r="R168" i="4"/>
  <c r="AM166" i="4"/>
  <c r="R166" i="4"/>
  <c r="BH164" i="4"/>
  <c r="BA148" i="4"/>
  <c r="AM145" i="4"/>
  <c r="Y179" i="4"/>
  <c r="AM215" i="4"/>
  <c r="R231" i="4"/>
  <c r="BH229" i="4"/>
  <c r="AM229" i="4"/>
  <c r="R229" i="4"/>
  <c r="BV228" i="4"/>
  <c r="BA228" i="4"/>
  <c r="BO243" i="4"/>
  <c r="BA10" i="4"/>
  <c r="AI326" i="6"/>
  <c r="R19" i="4"/>
  <c r="CC6" i="4"/>
  <c r="AF72" i="4"/>
  <c r="CC94" i="4"/>
  <c r="BO113" i="4"/>
  <c r="AT106" i="4"/>
  <c r="AF105" i="4"/>
  <c r="BO104" i="4"/>
  <c r="AT104" i="4"/>
  <c r="R119" i="4"/>
  <c r="K133" i="4"/>
  <c r="AM168" i="4"/>
  <c r="BH143" i="4"/>
  <c r="AF192" i="4"/>
  <c r="BV190" i="4"/>
  <c r="BA190" i="4"/>
  <c r="BA180" i="4"/>
  <c r="AT179" i="4"/>
  <c r="R198" i="4"/>
  <c r="BO209" i="4"/>
  <c r="BH205" i="4"/>
  <c r="BO216" i="4"/>
  <c r="Y240" i="4"/>
  <c r="AM231" i="4"/>
  <c r="K250" i="4"/>
  <c r="BA246" i="4"/>
  <c r="BO245" i="4"/>
  <c r="CC272" i="4"/>
  <c r="BV75" i="4"/>
  <c r="Y132" i="4"/>
  <c r="AT130" i="4"/>
  <c r="AT170" i="4"/>
  <c r="AT164" i="4"/>
  <c r="AT154" i="4"/>
  <c r="BO144" i="4"/>
  <c r="BV185" i="4"/>
  <c r="AT207" i="4"/>
  <c r="BV236" i="4"/>
  <c r="AF236" i="4"/>
  <c r="K236" i="4"/>
  <c r="K234" i="4"/>
  <c r="BO233" i="4"/>
  <c r="BH230" i="4"/>
  <c r="BA256" i="4"/>
  <c r="K256" i="4"/>
  <c r="BO255" i="4"/>
  <c r="AX85" i="6"/>
  <c r="AI89" i="6"/>
  <c r="AL210" i="6"/>
  <c r="T326" i="6"/>
  <c r="Q326" i="6"/>
  <c r="BE361" i="6"/>
  <c r="CC14" i="4"/>
  <c r="K51" i="4"/>
  <c r="K35" i="4"/>
  <c r="Y53" i="4"/>
  <c r="AF54" i="4"/>
  <c r="AT56" i="4"/>
  <c r="AT40" i="4"/>
  <c r="BA57" i="4"/>
  <c r="BA41" i="4"/>
  <c r="BO59" i="4"/>
  <c r="BV60" i="4"/>
  <c r="BA84" i="4"/>
  <c r="AF119" i="4"/>
  <c r="BH119" i="4"/>
  <c r="AT132" i="4"/>
  <c r="K131" i="4"/>
  <c r="AT128" i="4"/>
  <c r="K127" i="4"/>
  <c r="BO126" i="4"/>
  <c r="AT126" i="4"/>
  <c r="Y126" i="4"/>
  <c r="Y124" i="4"/>
  <c r="K121" i="4"/>
  <c r="AM136" i="4"/>
  <c r="BO176" i="4"/>
  <c r="AT176" i="4"/>
  <c r="K175" i="4"/>
  <c r="Y172" i="4"/>
  <c r="Y168" i="4"/>
  <c r="BO164" i="4"/>
  <c r="BO146" i="4"/>
  <c r="AT178" i="4"/>
  <c r="BH192" i="4"/>
  <c r="CC188" i="4"/>
  <c r="R186" i="4"/>
  <c r="AF234" i="4"/>
  <c r="AM228" i="4"/>
  <c r="BV256" i="4"/>
  <c r="BO262" i="4"/>
  <c r="K6" i="4"/>
  <c r="BH79" i="4"/>
  <c r="BA113" i="4"/>
  <c r="AF113" i="4"/>
  <c r="BH108" i="4"/>
  <c r="BH106" i="4"/>
  <c r="CC134" i="4"/>
  <c r="AT127" i="4"/>
  <c r="K156" i="4"/>
  <c r="AT143" i="4"/>
  <c r="Y139" i="4"/>
  <c r="R195" i="4"/>
  <c r="BH193" i="4"/>
  <c r="AC85" i="6"/>
  <c r="AX326" i="6"/>
  <c r="N449" i="6"/>
  <c r="CC9" i="4"/>
  <c r="R63" i="4"/>
  <c r="AF55" i="4"/>
  <c r="AF52" i="4"/>
  <c r="AF45" i="4"/>
  <c r="AM53" i="4"/>
  <c r="AM50" i="4"/>
  <c r="AM40" i="4"/>
  <c r="AM34" i="4"/>
  <c r="AT63" i="4"/>
  <c r="AT51" i="4"/>
  <c r="BH53" i="4"/>
  <c r="BO38" i="4"/>
  <c r="BV64" i="4"/>
  <c r="BV55" i="4"/>
  <c r="CC62" i="4"/>
  <c r="CC56" i="4"/>
  <c r="CC43" i="4"/>
  <c r="AT82" i="4"/>
  <c r="Y82" i="4"/>
  <c r="BH81" i="4"/>
  <c r="AM81" i="4"/>
  <c r="R72" i="4"/>
  <c r="BO100" i="4"/>
  <c r="K95" i="4"/>
  <c r="BO94" i="4"/>
  <c r="AT92" i="4"/>
  <c r="AF115" i="4"/>
  <c r="CC110" i="4"/>
  <c r="K122" i="4"/>
  <c r="K168" i="4"/>
  <c r="AF164" i="4"/>
  <c r="K164" i="4"/>
  <c r="BO163" i="4"/>
  <c r="Y161" i="4"/>
  <c r="AF156" i="4"/>
  <c r="BA144" i="4"/>
  <c r="AF144" i="4"/>
  <c r="AT139" i="4"/>
  <c r="AF207" i="4"/>
  <c r="BA203" i="4"/>
  <c r="BO202" i="4"/>
  <c r="Y219" i="4"/>
  <c r="BH216" i="4"/>
  <c r="AF215" i="4"/>
  <c r="BV239" i="4"/>
  <c r="AM238" i="4"/>
  <c r="AM234" i="4"/>
  <c r="CC466" i="4"/>
  <c r="Y9" i="4"/>
  <c r="AF9" i="4"/>
  <c r="AT96" i="4"/>
  <c r="BO116" i="4"/>
  <c r="K113" i="4"/>
  <c r="Y105" i="4"/>
  <c r="Y133" i="4"/>
  <c r="BO127" i="4"/>
  <c r="BO157" i="4"/>
  <c r="AT151" i="4"/>
  <c r="AM193" i="4"/>
  <c r="AM216" i="4"/>
  <c r="AF213" i="4"/>
  <c r="AF237" i="4"/>
  <c r="CC438" i="4"/>
  <c r="Y57" i="4"/>
  <c r="AM62" i="4"/>
  <c r="AM43" i="4"/>
  <c r="AT44" i="4"/>
  <c r="BH46" i="4"/>
  <c r="CC52" i="4"/>
  <c r="CC49" i="4"/>
  <c r="CC36" i="4"/>
  <c r="CC33" i="4"/>
  <c r="Y76" i="4"/>
  <c r="AF93" i="4"/>
  <c r="AF103" i="4"/>
  <c r="BA103" i="4"/>
  <c r="AM112" i="4"/>
  <c r="AT109" i="4"/>
  <c r="CC163" i="4"/>
  <c r="BV146" i="4"/>
  <c r="Y184" i="4"/>
  <c r="BH206" i="4"/>
  <c r="BA211" i="4"/>
  <c r="BH262" i="4"/>
  <c r="CC18" i="4"/>
  <c r="R43" i="4"/>
  <c r="AF58" i="4"/>
  <c r="BA61" i="4"/>
  <c r="CC84" i="4"/>
  <c r="AM84" i="4"/>
  <c r="K83" i="4"/>
  <c r="BV76" i="4"/>
  <c r="BA76" i="4"/>
  <c r="BA71" i="4"/>
  <c r="BH101" i="4"/>
  <c r="R99" i="4"/>
  <c r="CC97" i="4"/>
  <c r="BH93" i="4"/>
  <c r="AM93" i="4"/>
  <c r="R93" i="4"/>
  <c r="BO114" i="4"/>
  <c r="AT112" i="4"/>
  <c r="BV107" i="4"/>
  <c r="BV105" i="4"/>
  <c r="BA133" i="4"/>
  <c r="BV127" i="4"/>
  <c r="BA125" i="4"/>
  <c r="BA123" i="4"/>
  <c r="AF123" i="4"/>
  <c r="R164" i="4"/>
  <c r="BA163" i="4"/>
  <c r="BO160" i="4"/>
  <c r="K157" i="4"/>
  <c r="K155" i="4"/>
  <c r="BV140" i="4"/>
  <c r="R139" i="4"/>
  <c r="AT190" i="4"/>
  <c r="R185" i="4"/>
  <c r="AM220" i="4"/>
  <c r="BA217" i="4"/>
  <c r="AF217" i="4"/>
  <c r="K217" i="4"/>
  <c r="BH239" i="4"/>
  <c r="R224" i="4"/>
  <c r="BH249" i="4"/>
  <c r="BO31" i="4"/>
  <c r="K34" i="4"/>
  <c r="R54" i="4"/>
  <c r="R35" i="4"/>
  <c r="AM54" i="4"/>
  <c r="BH34" i="4"/>
  <c r="BV62" i="4"/>
  <c r="BV49" i="4"/>
  <c r="BV46" i="4"/>
  <c r="CC60" i="4"/>
  <c r="AF112" i="4"/>
  <c r="BA110" i="4"/>
  <c r="AF110" i="4"/>
  <c r="BV106" i="4"/>
  <c r="R127" i="4"/>
  <c r="BV122" i="4"/>
  <c r="AF136" i="4"/>
  <c r="R175" i="4"/>
  <c r="AF172" i="4"/>
  <c r="AF158" i="4"/>
  <c r="BA156" i="4"/>
  <c r="AT149" i="4"/>
  <c r="Y147" i="4"/>
  <c r="BV196" i="4"/>
  <c r="AF194" i="4"/>
  <c r="K194" i="4"/>
  <c r="AT193" i="4"/>
  <c r="CC192" i="4"/>
  <c r="AM186" i="4"/>
  <c r="BO205" i="4"/>
  <c r="BO199" i="4"/>
  <c r="BH211" i="4"/>
  <c r="K216" i="4"/>
  <c r="Y215" i="4"/>
  <c r="AT213" i="4"/>
  <c r="BO226" i="4"/>
  <c r="BH225" i="4"/>
  <c r="R225" i="4"/>
  <c r="BA251" i="4"/>
  <c r="AM246" i="4"/>
  <c r="CC383" i="4"/>
  <c r="BA86" i="4"/>
  <c r="Y99" i="4"/>
  <c r="BO95" i="4"/>
  <c r="K92" i="4"/>
  <c r="BO91" i="4"/>
  <c r="R103" i="4"/>
  <c r="BH133" i="4"/>
  <c r="CC129" i="4"/>
  <c r="AM123" i="4"/>
  <c r="AM169" i="4"/>
  <c r="AM167" i="4"/>
  <c r="AM163" i="4"/>
  <c r="BH232" i="4"/>
  <c r="CC344" i="4"/>
  <c r="K203" i="4"/>
  <c r="BV201" i="4"/>
  <c r="AT200" i="4"/>
  <c r="Y200" i="4"/>
  <c r="K212" i="4"/>
  <c r="AM236" i="4"/>
  <c r="CC227" i="4"/>
  <c r="AM242" i="4"/>
  <c r="BA254" i="4"/>
  <c r="BV252" i="4"/>
  <c r="BA252" i="4"/>
  <c r="AF244" i="4"/>
  <c r="CC402" i="4"/>
  <c r="CC396" i="4"/>
  <c r="CC323" i="4"/>
  <c r="AT192" i="4"/>
  <c r="R182" i="4"/>
  <c r="K181" i="4"/>
  <c r="BA202" i="4"/>
  <c r="AT199" i="4"/>
  <c r="AM217" i="4"/>
  <c r="BV216" i="4"/>
  <c r="BH214" i="4"/>
  <c r="BV234" i="4"/>
  <c r="BA234" i="4"/>
  <c r="Y231" i="4"/>
  <c r="BO229" i="4"/>
  <c r="BA225" i="4"/>
  <c r="R254" i="4"/>
  <c r="R252" i="4"/>
  <c r="BH250" i="4"/>
  <c r="BH248" i="4"/>
  <c r="Y247" i="4"/>
  <c r="BA243" i="4"/>
  <c r="AF243" i="4"/>
  <c r="BV132" i="4"/>
  <c r="AF128" i="4"/>
  <c r="AF122" i="4"/>
  <c r="BV136" i="4"/>
  <c r="K176" i="4"/>
  <c r="BO173" i="4"/>
  <c r="CC168" i="4"/>
  <c r="BH168" i="4"/>
  <c r="AT163" i="4"/>
  <c r="BH158" i="4"/>
  <c r="AT157" i="4"/>
  <c r="CC156" i="4"/>
  <c r="R150" i="4"/>
  <c r="BV145" i="4"/>
  <c r="AF145" i="4"/>
  <c r="Y142" i="4"/>
  <c r="Y138" i="4"/>
  <c r="CC137" i="4"/>
  <c r="BH137" i="4"/>
  <c r="Y178" i="4"/>
  <c r="R194" i="4"/>
  <c r="BO192" i="4"/>
  <c r="AM182" i="4"/>
  <c r="BH207" i="4"/>
  <c r="BV202" i="4"/>
  <c r="AT218" i="4"/>
  <c r="AT231" i="4"/>
  <c r="BH254" i="4"/>
  <c r="AM254" i="4"/>
  <c r="AM252" i="4"/>
  <c r="AT249" i="4"/>
  <c r="AM244" i="4"/>
  <c r="CC425" i="4"/>
  <c r="AF179" i="4"/>
  <c r="K179" i="4"/>
  <c r="Y208" i="4"/>
  <c r="R203" i="4"/>
  <c r="BO218" i="4"/>
  <c r="BO222" i="4"/>
  <c r="AT236" i="4"/>
  <c r="BV225" i="4"/>
  <c r="BH223" i="4"/>
  <c r="AM223" i="4"/>
  <c r="BH256" i="4"/>
  <c r="AM256" i="4"/>
  <c r="BO254" i="4"/>
  <c r="K249" i="4"/>
  <c r="BO246" i="4"/>
  <c r="CC243" i="4"/>
  <c r="CC332" i="4"/>
  <c r="CC159" i="4"/>
  <c r="AM159" i="4"/>
  <c r="R159" i="4"/>
  <c r="BV158" i="4"/>
  <c r="BH157" i="4"/>
  <c r="AM153" i="4"/>
  <c r="BA150" i="4"/>
  <c r="K150" i="4"/>
  <c r="K148" i="4"/>
  <c r="BO147" i="4"/>
  <c r="Y145" i="4"/>
  <c r="AM140" i="4"/>
  <c r="R140" i="4"/>
  <c r="AF137" i="4"/>
  <c r="BV178" i="4"/>
  <c r="BH194" i="4"/>
  <c r="AM192" i="4"/>
  <c r="BH190" i="4"/>
  <c r="R190" i="4"/>
  <c r="BH180" i="4"/>
  <c r="AT202" i="4"/>
  <c r="Y216" i="4"/>
  <c r="Y222" i="4"/>
  <c r="BA239" i="4"/>
  <c r="BV237" i="4"/>
  <c r="R226" i="4"/>
  <c r="BV223" i="4"/>
  <c r="BV247" i="4"/>
  <c r="AF247" i="4"/>
  <c r="K247" i="4"/>
  <c r="CC467" i="4"/>
  <c r="AF10" i="4"/>
  <c r="AT10" i="4"/>
  <c r="BA7" i="4"/>
  <c r="BV20" i="4"/>
  <c r="CC20" i="4"/>
  <c r="AF60" i="4"/>
  <c r="AF44" i="4"/>
  <c r="AT62" i="4"/>
  <c r="AT46" i="4"/>
  <c r="BA63" i="4"/>
  <c r="BA47" i="4"/>
  <c r="BH48" i="4"/>
  <c r="BV50" i="4"/>
  <c r="CC51" i="4"/>
  <c r="BV84" i="4"/>
  <c r="CC80" i="4"/>
  <c r="AM78" i="4"/>
  <c r="BV77" i="4"/>
  <c r="BA77" i="4"/>
  <c r="AF77" i="4"/>
  <c r="AT74" i="4"/>
  <c r="K72" i="4"/>
  <c r="CC88" i="4"/>
  <c r="BH88" i="4"/>
  <c r="R100" i="4"/>
  <c r="AM214" i="4"/>
  <c r="R214" i="4"/>
  <c r="BV213" i="4"/>
  <c r="BA213" i="4"/>
  <c r="AM253" i="4"/>
  <c r="Y13" i="4"/>
  <c r="AF13" i="4"/>
  <c r="AM10" i="4"/>
  <c r="BH19" i="4"/>
  <c r="BH11" i="4"/>
  <c r="BH7" i="4"/>
  <c r="CC7" i="4"/>
  <c r="K60" i="4"/>
  <c r="K44" i="4"/>
  <c r="AF63" i="4"/>
  <c r="AF47" i="4"/>
  <c r="AT49" i="4"/>
  <c r="AT33" i="4"/>
  <c r="BA50" i="4"/>
  <c r="BA34" i="4"/>
  <c r="BH51" i="4"/>
  <c r="BO36" i="4"/>
  <c r="CC38" i="4"/>
  <c r="Y81" i="4"/>
  <c r="BO79" i="4"/>
  <c r="AT79" i="4"/>
  <c r="Y79" i="4"/>
  <c r="CC78" i="4"/>
  <c r="BH78" i="4"/>
  <c r="AT86" i="4"/>
  <c r="BH100" i="4"/>
  <c r="AT195" i="4"/>
  <c r="BH185" i="4"/>
  <c r="BO208" i="4"/>
  <c r="AT208" i="4"/>
  <c r="BH253" i="4"/>
  <c r="AR326" i="6"/>
  <c r="BA82" i="4"/>
  <c r="AF82" i="4"/>
  <c r="K82" i="4"/>
  <c r="BO81" i="4"/>
  <c r="AT81" i="4"/>
  <c r="K80" i="4"/>
  <c r="R76" i="4"/>
  <c r="AM188" i="4"/>
  <c r="R188" i="4"/>
  <c r="BV187" i="4"/>
  <c r="BA187" i="4"/>
  <c r="AF187" i="4"/>
  <c r="BO231" i="4"/>
  <c r="K230" i="4"/>
  <c r="AT229" i="4"/>
  <c r="CC228" i="4"/>
  <c r="BH228" i="4"/>
  <c r="R223" i="4"/>
  <c r="BO242" i="4"/>
  <c r="AT254" i="4"/>
  <c r="AT246" i="4"/>
  <c r="I498" i="6"/>
  <c r="BH75" i="4"/>
  <c r="AM75" i="4"/>
  <c r="R75" i="4"/>
  <c r="BA74" i="4"/>
  <c r="BO88" i="4"/>
  <c r="Y100" i="4"/>
  <c r="BA111" i="4"/>
  <c r="BA131" i="4"/>
  <c r="K129" i="4"/>
  <c r="BA121" i="4"/>
  <c r="AF206" i="4"/>
  <c r="K206" i="4"/>
  <c r="BV113" i="4"/>
  <c r="BV111" i="4"/>
  <c r="BO119" i="4"/>
  <c r="AM134" i="4"/>
  <c r="R134" i="4"/>
  <c r="R130" i="4"/>
  <c r="BV129" i="4"/>
  <c r="BA129" i="4"/>
  <c r="BV121" i="4"/>
  <c r="BV156" i="4"/>
  <c r="BV206" i="4"/>
  <c r="AL308" i="6"/>
  <c r="AI308" i="6"/>
  <c r="AC308" i="6"/>
  <c r="N308" i="6"/>
  <c r="BE318" i="6"/>
  <c r="BD65" i="4"/>
  <c r="K97" i="4"/>
  <c r="F177" i="4"/>
  <c r="K186" i="4"/>
  <c r="BO76" i="4"/>
  <c r="AT76" i="4"/>
  <c r="AT71" i="4"/>
  <c r="Y71" i="4"/>
  <c r="CC70" i="4"/>
  <c r="BH70" i="4"/>
  <c r="Y68" i="4"/>
  <c r="CC67" i="4"/>
  <c r="BH67" i="4"/>
  <c r="AM67" i="4"/>
  <c r="BO86" i="4"/>
  <c r="AF97" i="4"/>
  <c r="AF95" i="4"/>
  <c r="K93" i="4"/>
  <c r="AT105" i="4"/>
  <c r="BH80" i="4"/>
  <c r="K77" i="4"/>
  <c r="Y74" i="4"/>
  <c r="CC73" i="4"/>
  <c r="BH73" i="4"/>
  <c r="AM73" i="4"/>
  <c r="R73" i="4"/>
  <c r="BV72" i="4"/>
  <c r="BA72" i="4"/>
  <c r="BO71" i="4"/>
  <c r="AM70" i="4"/>
  <c r="R70" i="4"/>
  <c r="BV69" i="4"/>
  <c r="AT68" i="4"/>
  <c r="BV97" i="4"/>
  <c r="BA97" i="4"/>
  <c r="BV95" i="4"/>
  <c r="BA95" i="4"/>
  <c r="BV93" i="4"/>
  <c r="K219" i="4"/>
  <c r="F210" i="4"/>
  <c r="K449" i="6"/>
  <c r="H449" i="6"/>
  <c r="CC83" i="4"/>
  <c r="BH83" i="4"/>
  <c r="AM83" i="4"/>
  <c r="R83" i="4"/>
  <c r="BA80" i="4"/>
  <c r="BA128" i="4"/>
  <c r="BH166" i="4"/>
  <c r="BO152" i="4"/>
  <c r="BH147" i="4"/>
  <c r="Y234" i="4"/>
  <c r="BO227" i="4"/>
  <c r="Y227" i="4"/>
  <c r="BA177" i="6"/>
  <c r="BV80" i="4"/>
  <c r="BV128" i="4"/>
  <c r="BO169" i="4"/>
  <c r="AF153" i="4"/>
  <c r="K153" i="4"/>
  <c r="Y150" i="4"/>
  <c r="Y137" i="4"/>
  <c r="BO234" i="4"/>
  <c r="AT234" i="4"/>
  <c r="K228" i="4"/>
  <c r="AT242" i="4"/>
  <c r="BE280" i="6"/>
  <c r="R129" i="4"/>
  <c r="R171" i="4"/>
  <c r="BV170" i="4"/>
  <c r="BH156" i="4"/>
  <c r="AM156" i="4"/>
  <c r="R156" i="4"/>
  <c r="BV153" i="4"/>
  <c r="BA153" i="4"/>
  <c r="AT150" i="4"/>
  <c r="AM195" i="4"/>
  <c r="BA194" i="4"/>
  <c r="BO189" i="4"/>
  <c r="BA235" i="4"/>
  <c r="AF235" i="4"/>
  <c r="K235" i="4"/>
  <c r="AF223" i="4"/>
  <c r="CC399" i="4"/>
  <c r="BE186" i="6"/>
  <c r="BD177" i="6"/>
  <c r="AU210" i="6"/>
  <c r="AF221" i="6"/>
  <c r="Z221" i="6"/>
  <c r="W221" i="6"/>
  <c r="K226" i="4"/>
  <c r="Z449" i="6"/>
  <c r="CC12" i="4"/>
  <c r="Y35" i="4"/>
  <c r="AF36" i="4"/>
  <c r="AT38" i="4"/>
  <c r="BO57" i="4"/>
  <c r="BO41" i="4"/>
  <c r="R91" i="4"/>
  <c r="CC117" i="4"/>
  <c r="AM117" i="4"/>
  <c r="F102" i="4"/>
  <c r="Y122" i="4"/>
  <c r="BA164" i="4"/>
  <c r="AT159" i="4"/>
  <c r="BH141" i="4"/>
  <c r="BH139" i="4"/>
  <c r="BV138" i="4"/>
  <c r="BV15" i="4"/>
  <c r="BA58" i="4"/>
  <c r="AM91" i="4"/>
  <c r="K111" i="4"/>
  <c r="AT122" i="4"/>
  <c r="Y176" i="4"/>
  <c r="BH171" i="4"/>
  <c r="BO159" i="4"/>
  <c r="AM139" i="4"/>
  <c r="AT205" i="4"/>
  <c r="BE319" i="6"/>
  <c r="T439" i="6"/>
  <c r="AM18" i="4"/>
  <c r="AT21" i="4"/>
  <c r="BH21" i="4"/>
  <c r="BH17" i="4"/>
  <c r="CC15" i="4"/>
  <c r="Y54" i="4"/>
  <c r="Y38" i="4"/>
  <c r="AT57" i="4"/>
  <c r="AT41" i="4"/>
  <c r="BV61" i="4"/>
  <c r="Y77" i="4"/>
  <c r="R74" i="4"/>
  <c r="BV73" i="4"/>
  <c r="BA73" i="4"/>
  <c r="AF73" i="4"/>
  <c r="BH71" i="4"/>
  <c r="AM68" i="4"/>
  <c r="AT111" i="4"/>
  <c r="BO105" i="4"/>
  <c r="AM130" i="4"/>
  <c r="R122" i="4"/>
  <c r="AM161" i="4"/>
  <c r="R183" i="4"/>
  <c r="BV182" i="4"/>
  <c r="BA182" i="4"/>
  <c r="BA209" i="4"/>
  <c r="AF209" i="4"/>
  <c r="K209" i="4"/>
  <c r="CC200" i="4"/>
  <c r="CC492" i="4"/>
  <c r="K78" i="4"/>
  <c r="BO75" i="4"/>
  <c r="AM74" i="4"/>
  <c r="AT69" i="4"/>
  <c r="Y69" i="4"/>
  <c r="Y91" i="4"/>
  <c r="BO111" i="4"/>
  <c r="K106" i="4"/>
  <c r="AT119" i="4"/>
  <c r="BH130" i="4"/>
  <c r="AT168" i="4"/>
  <c r="CC161" i="4"/>
  <c r="K240" i="4"/>
  <c r="BO239" i="4"/>
  <c r="AF326" i="6"/>
  <c r="BO14" i="4"/>
  <c r="R46" i="4"/>
  <c r="AM49" i="4"/>
  <c r="AM42" i="4"/>
  <c r="AM33" i="4"/>
  <c r="AT34" i="4"/>
  <c r="BH52" i="4"/>
  <c r="BV54" i="4"/>
  <c r="K76" i="4"/>
  <c r="AT91" i="4"/>
  <c r="K112" i="4"/>
  <c r="BA104" i="4"/>
  <c r="AF104" i="4"/>
  <c r="BV119" i="4"/>
  <c r="BO133" i="4"/>
  <c r="CC170" i="4"/>
  <c r="K165" i="4"/>
  <c r="Y162" i="4"/>
  <c r="BO145" i="4"/>
  <c r="AF180" i="4"/>
  <c r="K180" i="4"/>
  <c r="BO179" i="4"/>
  <c r="BH198" i="4"/>
  <c r="K200" i="4"/>
  <c r="BA218" i="4"/>
  <c r="AT251" i="4"/>
  <c r="Y251" i="4"/>
  <c r="CC290" i="4"/>
  <c r="BE518" i="6"/>
  <c r="R55" i="4"/>
  <c r="BO62" i="4"/>
  <c r="CC64" i="4"/>
  <c r="BE44" i="6"/>
  <c r="AI261" i="6"/>
  <c r="R13" i="4"/>
  <c r="R9" i="4"/>
  <c r="N85" i="4"/>
  <c r="R87" i="4"/>
  <c r="CC93" i="4"/>
  <c r="AF92" i="4"/>
  <c r="BV114" i="4"/>
  <c r="BA112" i="4"/>
  <c r="AM109" i="4"/>
  <c r="BH107" i="4"/>
  <c r="AM107" i="4"/>
  <c r="R107" i="4"/>
  <c r="AM105" i="4"/>
  <c r="AT125" i="4"/>
  <c r="Y123" i="4"/>
  <c r="BH172" i="4"/>
  <c r="AM172" i="4"/>
  <c r="CC147" i="4"/>
  <c r="K146" i="4"/>
  <c r="BH140" i="4"/>
  <c r="BO190" i="4"/>
  <c r="Y188" i="4"/>
  <c r="BH187" i="4"/>
  <c r="AM187" i="4"/>
  <c r="BH184" i="4"/>
  <c r="AM184" i="4"/>
  <c r="R184" i="4"/>
  <c r="BV180" i="4"/>
  <c r="K205" i="4"/>
  <c r="BH219" i="4"/>
  <c r="AM219" i="4"/>
  <c r="R219" i="4"/>
  <c r="BA236" i="4"/>
  <c r="R253" i="4"/>
  <c r="K252" i="4"/>
  <c r="R39" i="4"/>
  <c r="Y46" i="4"/>
  <c r="AT43" i="4"/>
  <c r="BA37" i="4"/>
  <c r="BV96" i="4"/>
  <c r="R117" i="4"/>
  <c r="BV116" i="4"/>
  <c r="AM115" i="4"/>
  <c r="R115" i="4"/>
  <c r="K128" i="4"/>
  <c r="BO125" i="4"/>
  <c r="BO123" i="4"/>
  <c r="R149" i="4"/>
  <c r="BA146" i="4"/>
  <c r="AF146" i="4"/>
  <c r="BO188" i="4"/>
  <c r="AT188" i="4"/>
  <c r="R187" i="4"/>
  <c r="BV186" i="4"/>
  <c r="BA186" i="4"/>
  <c r="AF186" i="4"/>
  <c r="CC184" i="4"/>
  <c r="BV200" i="4"/>
  <c r="AF252" i="4"/>
  <c r="CC410" i="4"/>
  <c r="Z85" i="6"/>
  <c r="BA308" i="6"/>
  <c r="AO326" i="6"/>
  <c r="R16" i="4"/>
  <c r="BV14" i="4"/>
  <c r="BV11" i="4"/>
  <c r="BV7" i="4"/>
  <c r="R49" i="4"/>
  <c r="R33" i="4"/>
  <c r="Y50" i="4"/>
  <c r="AF57" i="4"/>
  <c r="AF51" i="4"/>
  <c r="AF38" i="4"/>
  <c r="AF35" i="4"/>
  <c r="AT53" i="4"/>
  <c r="AT37" i="4"/>
  <c r="BA38" i="4"/>
  <c r="BO40" i="4"/>
  <c r="BV63" i="4"/>
  <c r="BV57" i="4"/>
  <c r="BV47" i="4"/>
  <c r="BV44" i="4"/>
  <c r="CC81" i="4"/>
  <c r="R81" i="4"/>
  <c r="AM76" i="4"/>
  <c r="BO96" i="4"/>
  <c r="Y94" i="4"/>
  <c r="BO92" i="4"/>
  <c r="Y92" i="4"/>
  <c r="BH117" i="4"/>
  <c r="BO108" i="4"/>
  <c r="AT108" i="4"/>
  <c r="CC107" i="4"/>
  <c r="CC105" i="4"/>
  <c r="BH105" i="4"/>
  <c r="R124" i="4"/>
  <c r="AM122" i="4"/>
  <c r="AF171" i="4"/>
  <c r="R161" i="4"/>
  <c r="K158" i="4"/>
  <c r="K154" i="4"/>
  <c r="AT153" i="4"/>
  <c r="Y153" i="4"/>
  <c r="CC152" i="4"/>
  <c r="AT137" i="4"/>
  <c r="BO193" i="4"/>
  <c r="BO212" i="4"/>
  <c r="R239" i="4"/>
  <c r="BV238" i="4"/>
  <c r="AF238" i="4"/>
  <c r="K238" i="4"/>
  <c r="BO237" i="4"/>
  <c r="AT237" i="4"/>
  <c r="CC236" i="4"/>
  <c r="R234" i="4"/>
  <c r="AT230" i="4"/>
  <c r="R227" i="4"/>
  <c r="BA242" i="4"/>
  <c r="AL85" i="6"/>
  <c r="T135" i="6"/>
  <c r="BE140" i="6"/>
  <c r="BE141" i="6"/>
  <c r="BE156" i="6"/>
  <c r="BE173" i="6"/>
  <c r="BE380" i="6"/>
  <c r="AR439" i="6"/>
  <c r="Q449" i="6"/>
  <c r="R15" i="4"/>
  <c r="Y16" i="4"/>
  <c r="AF16" i="4"/>
  <c r="AT16" i="4"/>
  <c r="BA13" i="4"/>
  <c r="BO10" i="4"/>
  <c r="BV10" i="4"/>
  <c r="CC10" i="4"/>
  <c r="K63" i="4"/>
  <c r="R48" i="4"/>
  <c r="Y49" i="4"/>
  <c r="Y33" i="4"/>
  <c r="AF50" i="4"/>
  <c r="AF34" i="4"/>
  <c r="AM35" i="4"/>
  <c r="BH38" i="4"/>
  <c r="BV56" i="4"/>
  <c r="BV40" i="4"/>
  <c r="CC57" i="4"/>
  <c r="CC41" i="4"/>
  <c r="AF76" i="4"/>
  <c r="CC86" i="4"/>
  <c r="K88" i="4"/>
  <c r="BO87" i="4"/>
  <c r="AP85" i="4"/>
  <c r="K90" i="4"/>
  <c r="CC100" i="4"/>
  <c r="BH98" i="4"/>
  <c r="R98" i="4"/>
  <c r="R96" i="4"/>
  <c r="CC114" i="4"/>
  <c r="BH114" i="4"/>
  <c r="AM114" i="4"/>
  <c r="R114" i="4"/>
  <c r="R112" i="4"/>
  <c r="R108" i="4"/>
  <c r="Y130" i="4"/>
  <c r="BH129" i="4"/>
  <c r="AM129" i="4"/>
  <c r="K126" i="4"/>
  <c r="K124" i="4"/>
  <c r="AT136" i="4"/>
  <c r="BO175" i="4"/>
  <c r="AT175" i="4"/>
  <c r="AT173" i="4"/>
  <c r="AF143" i="4"/>
  <c r="BO142" i="4"/>
  <c r="AT142" i="4"/>
  <c r="AF190" i="4"/>
  <c r="K190" i="4"/>
  <c r="R207" i="4"/>
  <c r="AT216" i="4"/>
  <c r="CC215" i="4"/>
  <c r="BH215" i="4"/>
  <c r="BO238" i="4"/>
  <c r="AT238" i="4"/>
  <c r="Y238" i="4"/>
  <c r="CC237" i="4"/>
  <c r="Y253" i="4"/>
  <c r="CC252" i="4"/>
  <c r="BA249" i="4"/>
  <c r="AF249" i="4"/>
  <c r="F241" i="4"/>
  <c r="CC457" i="4"/>
  <c r="Q89" i="6"/>
  <c r="N89" i="6"/>
  <c r="AI102" i="6"/>
  <c r="AF102" i="6"/>
  <c r="AF118" i="6"/>
  <c r="BA326" i="6"/>
  <c r="T449" i="6"/>
  <c r="R18" i="4"/>
  <c r="Y19" i="4"/>
  <c r="AF19" i="4"/>
  <c r="AM16" i="4"/>
  <c r="AT19" i="4"/>
  <c r="BA16" i="4"/>
  <c r="BH14" i="4"/>
  <c r="BO13" i="4"/>
  <c r="BV13" i="4"/>
  <c r="AW118" i="4"/>
  <c r="BH144" i="4"/>
  <c r="AF89" i="6"/>
  <c r="AL102" i="6"/>
  <c r="AM37" i="4"/>
  <c r="BA52" i="4"/>
  <c r="AF68" i="4"/>
  <c r="K68" i="4"/>
  <c r="BO67" i="4"/>
  <c r="AT67" i="4"/>
  <c r="Y67" i="4"/>
  <c r="AM86" i="4"/>
  <c r="AM90" i="4"/>
  <c r="AT101" i="4"/>
  <c r="K100" i="4"/>
  <c r="CC98" i="4"/>
  <c r="BH116" i="4"/>
  <c r="BO130" i="4"/>
  <c r="BH121" i="4"/>
  <c r="AM121" i="4"/>
  <c r="BA120" i="4"/>
  <c r="AF120" i="4"/>
  <c r="K120" i="4"/>
  <c r="BA136" i="4"/>
  <c r="AF176" i="4"/>
  <c r="R144" i="4"/>
  <c r="BV143" i="4"/>
  <c r="BA143" i="4"/>
  <c r="R193" i="4"/>
  <c r="BA198" i="4"/>
  <c r="AF199" i="4"/>
  <c r="AF211" i="4"/>
  <c r="BH240" i="4"/>
  <c r="Y229" i="4"/>
  <c r="R228" i="4"/>
  <c r="BV254" i="4"/>
  <c r="AF254" i="4"/>
  <c r="K254" i="4"/>
  <c r="AM250" i="4"/>
  <c r="R250" i="4"/>
  <c r="AT110" i="4"/>
  <c r="Y110" i="4"/>
  <c r="CC109" i="4"/>
  <c r="BH109" i="4"/>
  <c r="BA106" i="4"/>
  <c r="BH134" i="4"/>
  <c r="BV131" i="4"/>
  <c r="Y128" i="4"/>
  <c r="AM125" i="4"/>
  <c r="AM174" i="4"/>
  <c r="R174" i="4"/>
  <c r="R167" i="4"/>
  <c r="CC165" i="4"/>
  <c r="K160" i="4"/>
  <c r="Y157" i="4"/>
  <c r="Y155" i="4"/>
  <c r="BH154" i="4"/>
  <c r="AM154" i="4"/>
  <c r="R152" i="4"/>
  <c r="BV151" i="4"/>
  <c r="BA151" i="4"/>
  <c r="AT148" i="4"/>
  <c r="BO178" i="4"/>
  <c r="BA192" i="4"/>
  <c r="BO201" i="4"/>
  <c r="Y201" i="4"/>
  <c r="CC234" i="4"/>
  <c r="AF228" i="4"/>
  <c r="BO225" i="4"/>
  <c r="CC256" i="4"/>
  <c r="BA255" i="4"/>
  <c r="AF255" i="4"/>
  <c r="K255" i="4"/>
  <c r="CC251" i="4"/>
  <c r="AM251" i="4"/>
  <c r="AT245" i="4"/>
  <c r="AF262" i="4"/>
  <c r="BH68" i="4"/>
  <c r="AF87" i="4"/>
  <c r="AT90" i="4"/>
  <c r="AM97" i="4"/>
  <c r="BO117" i="4"/>
  <c r="AT117" i="4"/>
  <c r="Y117" i="4"/>
  <c r="Y115" i="4"/>
  <c r="BH112" i="4"/>
  <c r="R110" i="4"/>
  <c r="BV109" i="4"/>
  <c r="BA109" i="4"/>
  <c r="Y106" i="4"/>
  <c r="BA134" i="4"/>
  <c r="BO122" i="4"/>
  <c r="K136" i="4"/>
  <c r="BV176" i="4"/>
  <c r="BA176" i="4"/>
  <c r="AF163" i="4"/>
  <c r="AT162" i="4"/>
  <c r="AM157" i="4"/>
  <c r="R157" i="4"/>
  <c r="BA154" i="4"/>
  <c r="AF154" i="4"/>
  <c r="R191" i="4"/>
  <c r="AT183" i="4"/>
  <c r="Y183" i="4"/>
  <c r="Y207" i="4"/>
  <c r="BH201" i="4"/>
  <c r="AF231" i="4"/>
  <c r="K231" i="4"/>
  <c r="BH247" i="4"/>
  <c r="R247" i="4"/>
  <c r="BV246" i="4"/>
  <c r="CC479" i="4"/>
  <c r="CC426" i="4"/>
  <c r="AM8" i="4"/>
  <c r="BA21" i="4"/>
  <c r="BA11" i="4"/>
  <c r="BH16" i="4"/>
  <c r="BH8" i="4"/>
  <c r="CC11" i="4"/>
  <c r="CC8" i="4"/>
  <c r="R56" i="4"/>
  <c r="R52" i="4"/>
  <c r="R40" i="4"/>
  <c r="Y60" i="4"/>
  <c r="Y41" i="4"/>
  <c r="Y37" i="4"/>
  <c r="AT60" i="4"/>
  <c r="BO50" i="4"/>
  <c r="BA79" i="4"/>
  <c r="AF79" i="4"/>
  <c r="K79" i="4"/>
  <c r="BO78" i="4"/>
  <c r="AT78" i="4"/>
  <c r="R77" i="4"/>
  <c r="BA90" i="4"/>
  <c r="BV101" i="4"/>
  <c r="AF101" i="4"/>
  <c r="K101" i="4"/>
  <c r="AT98" i="4"/>
  <c r="Y98" i="4"/>
  <c r="Y96" i="4"/>
  <c r="AM95" i="4"/>
  <c r="R95" i="4"/>
  <c r="BH103" i="4"/>
  <c r="BO115" i="4"/>
  <c r="AT115" i="4"/>
  <c r="AM110" i="4"/>
  <c r="K107" i="4"/>
  <c r="BO106" i="4"/>
  <c r="K119" i="4"/>
  <c r="BA119" i="4"/>
  <c r="BV134" i="4"/>
  <c r="BA132" i="4"/>
  <c r="AF132" i="4"/>
  <c r="K132" i="4"/>
  <c r="BV125" i="4"/>
  <c r="K123" i="4"/>
  <c r="AM175" i="4"/>
  <c r="CC173" i="4"/>
  <c r="BV165" i="4"/>
  <c r="BA165" i="4"/>
  <c r="K163" i="4"/>
  <c r="BO162" i="4"/>
  <c r="K161" i="4"/>
  <c r="AT160" i="4"/>
  <c r="Y160" i="4"/>
  <c r="Y158" i="4"/>
  <c r="AF178" i="4"/>
  <c r="Y192" i="4"/>
  <c r="AM191" i="4"/>
  <c r="CC204" i="4"/>
  <c r="R204" i="4"/>
  <c r="BR197" i="4"/>
  <c r="Y202" i="4"/>
  <c r="CC201" i="4"/>
  <c r="Y218" i="4"/>
  <c r="BH217" i="4"/>
  <c r="BO215" i="4"/>
  <c r="BH213" i="4"/>
  <c r="AM213" i="4"/>
  <c r="R213" i="4"/>
  <c r="BA222" i="4"/>
  <c r="BV229" i="4"/>
  <c r="Y248" i="4"/>
  <c r="AM247" i="4"/>
  <c r="K244" i="4"/>
  <c r="AT243" i="4"/>
  <c r="Y243" i="4"/>
  <c r="R262" i="4"/>
  <c r="CC75" i="4"/>
  <c r="AF90" i="4"/>
  <c r="BO98" i="4"/>
  <c r="K114" i="4"/>
  <c r="Y111" i="4"/>
  <c r="AT169" i="4"/>
  <c r="K196" i="4"/>
  <c r="AT198" i="4"/>
  <c r="BV198" i="4"/>
  <c r="BV209" i="4"/>
  <c r="AM207" i="4"/>
  <c r="AF222" i="4"/>
  <c r="AF240" i="4"/>
  <c r="AM233" i="4"/>
  <c r="BO248" i="4"/>
  <c r="BV244" i="4"/>
  <c r="BA244" i="4"/>
  <c r="BA85" i="6"/>
  <c r="N326" i="6"/>
  <c r="AL411" i="6"/>
  <c r="W411" i="6"/>
  <c r="W449" i="6"/>
  <c r="R21" i="4"/>
  <c r="AT18" i="4"/>
  <c r="BA19" i="4"/>
  <c r="BV16" i="4"/>
  <c r="CC13" i="4"/>
  <c r="R51" i="4"/>
  <c r="R47" i="4"/>
  <c r="Y55" i="4"/>
  <c r="Y52" i="4"/>
  <c r="AF53" i="4"/>
  <c r="AM57" i="4"/>
  <c r="AM38" i="4"/>
  <c r="BA56" i="4"/>
  <c r="BV43" i="4"/>
  <c r="CC44" i="4"/>
  <c r="BO83" i="4"/>
  <c r="AT83" i="4"/>
  <c r="Y83" i="4"/>
  <c r="CC82" i="4"/>
  <c r="BH82" i="4"/>
  <c r="BH72" i="4"/>
  <c r="AM72" i="4"/>
  <c r="BV86" i="4"/>
  <c r="M85" i="4"/>
  <c r="R101" i="4"/>
  <c r="AF100" i="4"/>
  <c r="AT97" i="4"/>
  <c r="BH96" i="4"/>
  <c r="AM92" i="4"/>
  <c r="R92" i="4"/>
  <c r="AF91" i="4"/>
  <c r="BV103" i="4"/>
  <c r="BH113" i="4"/>
  <c r="BV112" i="4"/>
  <c r="Y109" i="4"/>
  <c r="R106" i="4"/>
  <c r="BO121" i="4"/>
  <c r="AF175" i="4"/>
  <c r="BO174" i="4"/>
  <c r="AT174" i="4"/>
  <c r="AT172" i="4"/>
  <c r="AM171" i="4"/>
  <c r="AF168" i="4"/>
  <c r="BO167" i="4"/>
  <c r="AT167" i="4"/>
  <c r="CC166" i="4"/>
  <c r="Y165" i="4"/>
  <c r="AM162" i="4"/>
  <c r="BV161" i="4"/>
  <c r="BA161" i="4"/>
  <c r="AF161" i="4"/>
  <c r="AF159" i="4"/>
  <c r="BO158" i="4"/>
  <c r="AT158" i="4"/>
  <c r="AM155" i="4"/>
  <c r="BO149" i="4"/>
  <c r="Y149" i="4"/>
  <c r="BO141" i="4"/>
  <c r="Y141" i="4"/>
  <c r="CC196" i="4"/>
  <c r="BH196" i="4"/>
  <c r="AM196" i="4"/>
  <c r="BA191" i="4"/>
  <c r="AF191" i="4"/>
  <c r="K191" i="4"/>
  <c r="BV188" i="4"/>
  <c r="CC182" i="4"/>
  <c r="CC208" i="4"/>
  <c r="AM208" i="4"/>
  <c r="K207" i="4"/>
  <c r="R199" i="4"/>
  <c r="BO211" i="4"/>
  <c r="AT212" i="4"/>
  <c r="AF230" i="4"/>
  <c r="K242" i="4"/>
  <c r="AF256" i="4"/>
  <c r="BV253" i="4"/>
  <c r="AF248" i="4"/>
  <c r="K248" i="4"/>
  <c r="CC190" i="4"/>
  <c r="CC229" i="4"/>
  <c r="AI241" i="4"/>
  <c r="Z326" i="6"/>
  <c r="W356" i="6"/>
  <c r="Y12" i="4"/>
  <c r="AF18" i="4"/>
  <c r="AT12" i="4"/>
  <c r="BH13" i="4"/>
  <c r="CC19" i="4"/>
  <c r="R57" i="4"/>
  <c r="R41" i="4"/>
  <c r="AM60" i="4"/>
  <c r="AM44" i="4"/>
  <c r="BH63" i="4"/>
  <c r="BH47" i="4"/>
  <c r="BH43" i="4"/>
  <c r="BH40" i="4"/>
  <c r="BV33" i="4"/>
  <c r="CC50" i="4"/>
  <c r="CC34" i="4"/>
  <c r="AF81" i="4"/>
  <c r="K81" i="4"/>
  <c r="BO80" i="4"/>
  <c r="CC76" i="4"/>
  <c r="BO90" i="4"/>
  <c r="AM101" i="4"/>
  <c r="CC99" i="4"/>
  <c r="AM99" i="4"/>
  <c r="AT93" i="4"/>
  <c r="BH92" i="4"/>
  <c r="K117" i="4"/>
  <c r="AT114" i="4"/>
  <c r="BV110" i="4"/>
  <c r="BH131" i="4"/>
  <c r="AM131" i="4"/>
  <c r="BV130" i="4"/>
  <c r="BA130" i="4"/>
  <c r="AF130" i="4"/>
  <c r="Y129" i="4"/>
  <c r="BH128" i="4"/>
  <c r="R123" i="4"/>
  <c r="AM176" i="4"/>
  <c r="BA175" i="4"/>
  <c r="BO172" i="4"/>
  <c r="BO170" i="4"/>
  <c r="BA166" i="4"/>
  <c r="BO165" i="4"/>
  <c r="AT165" i="4"/>
  <c r="BV159" i="4"/>
  <c r="AF150" i="4"/>
  <c r="AM146" i="4"/>
  <c r="AF142" i="4"/>
  <c r="CC141" i="4"/>
  <c r="BH138" i="4"/>
  <c r="AM138" i="4"/>
  <c r="BA137" i="4"/>
  <c r="K195" i="4"/>
  <c r="BO194" i="4"/>
  <c r="AT194" i="4"/>
  <c r="Y194" i="4"/>
  <c r="AT180" i="4"/>
  <c r="Y180" i="4"/>
  <c r="CC179" i="4"/>
  <c r="R208" i="4"/>
  <c r="BV207" i="4"/>
  <c r="BA207" i="4"/>
  <c r="AM205" i="4"/>
  <c r="R205" i="4"/>
  <c r="AF201" i="4"/>
  <c r="K199" i="4"/>
  <c r="BH220" i="4"/>
  <c r="AM235" i="4"/>
  <c r="AM249" i="4"/>
  <c r="BV248" i="4"/>
  <c r="CC246" i="4"/>
  <c r="BH246" i="4"/>
  <c r="AT244" i="4"/>
  <c r="Y244" i="4"/>
  <c r="K85" i="6"/>
  <c r="BD85" i="6"/>
  <c r="AC326" i="6"/>
  <c r="Y15" i="4"/>
  <c r="AM15" i="4"/>
  <c r="AM12" i="4"/>
  <c r="BO9" i="4"/>
  <c r="BQ22" i="4"/>
  <c r="K39" i="4"/>
  <c r="R60" i="4"/>
  <c r="R50" i="4"/>
  <c r="AF46" i="4"/>
  <c r="BH62" i="4"/>
  <c r="BH50" i="4"/>
  <c r="BO54" i="4"/>
  <c r="BO51" i="4"/>
  <c r="BJ30" i="4"/>
  <c r="CC40" i="4"/>
  <c r="AT80" i="4"/>
  <c r="Y80" i="4"/>
  <c r="CC79" i="4"/>
  <c r="Y70" i="4"/>
  <c r="BH69" i="4"/>
  <c r="AM69" i="4"/>
  <c r="R69" i="4"/>
  <c r="K86" i="4"/>
  <c r="BA98" i="4"/>
  <c r="K96" i="4"/>
  <c r="AT95" i="4"/>
  <c r="BA117" i="4"/>
  <c r="AF117" i="4"/>
  <c r="CC116" i="4"/>
  <c r="K115" i="4"/>
  <c r="R111" i="4"/>
  <c r="K108" i="4"/>
  <c r="BO132" i="4"/>
  <c r="AF125" i="4"/>
  <c r="K125" i="4"/>
  <c r="BO124" i="4"/>
  <c r="AT124" i="4"/>
  <c r="CC174" i="4"/>
  <c r="K173" i="4"/>
  <c r="Y170" i="4"/>
  <c r="CC169" i="4"/>
  <c r="BV168" i="4"/>
  <c r="BA168" i="4"/>
  <c r="K166" i="4"/>
  <c r="BV164" i="4"/>
  <c r="CC162" i="4"/>
  <c r="BH162" i="4"/>
  <c r="R160" i="4"/>
  <c r="BH151" i="4"/>
  <c r="AM151" i="4"/>
  <c r="R151" i="4"/>
  <c r="BV150" i="4"/>
  <c r="BV148" i="4"/>
  <c r="AT147" i="4"/>
  <c r="BA145" i="4"/>
  <c r="K145" i="4"/>
  <c r="AT144" i="4"/>
  <c r="Y144" i="4"/>
  <c r="R143" i="4"/>
  <c r="BV142" i="4"/>
  <c r="BA142" i="4"/>
  <c r="AF140" i="4"/>
  <c r="K140" i="4"/>
  <c r="BA178" i="4"/>
  <c r="BA185" i="4"/>
  <c r="BO184" i="4"/>
  <c r="AT184" i="4"/>
  <c r="BO180" i="4"/>
  <c r="AM200" i="4"/>
  <c r="AT211" i="4"/>
  <c r="R220" i="4"/>
  <c r="BV219" i="4"/>
  <c r="BA219" i="4"/>
  <c r="BA238" i="4"/>
  <c r="AM232" i="4"/>
  <c r="R232" i="4"/>
  <c r="BV231" i="4"/>
  <c r="BA231" i="4"/>
  <c r="Y230" i="4"/>
  <c r="AT227" i="4"/>
  <c r="K224" i="4"/>
  <c r="Y223" i="4"/>
  <c r="Y250" i="4"/>
  <c r="R249" i="4"/>
  <c r="Y112" i="4"/>
  <c r="BH111" i="4"/>
  <c r="AM111" i="4"/>
  <c r="BO107" i="4"/>
  <c r="BO134" i="4"/>
  <c r="AT134" i="4"/>
  <c r="BO120" i="4"/>
  <c r="AT120" i="4"/>
  <c r="Y120" i="4"/>
  <c r="BH136" i="4"/>
  <c r="K174" i="4"/>
  <c r="Y171" i="4"/>
  <c r="BH170" i="4"/>
  <c r="AM170" i="4"/>
  <c r="BA169" i="4"/>
  <c r="R165" i="4"/>
  <c r="BO161" i="4"/>
  <c r="BA159" i="4"/>
  <c r="CC158" i="4"/>
  <c r="BA157" i="4"/>
  <c r="BO156" i="4"/>
  <c r="AF152" i="4"/>
  <c r="K149" i="4"/>
  <c r="CC142" i="4"/>
  <c r="BA141" i="4"/>
  <c r="BO140" i="4"/>
  <c r="AT140" i="4"/>
  <c r="R178" i="4"/>
  <c r="AM178" i="4"/>
  <c r="Y195" i="4"/>
  <c r="CC194" i="4"/>
  <c r="K192" i="4"/>
  <c r="BO191" i="4"/>
  <c r="BA188" i="4"/>
  <c r="AF188" i="4"/>
  <c r="AM185" i="4"/>
  <c r="Y181" i="4"/>
  <c r="R209" i="4"/>
  <c r="AF204" i="4"/>
  <c r="R211" i="4"/>
  <c r="AM211" i="4"/>
  <c r="BH218" i="4"/>
  <c r="R217" i="4"/>
  <c r="CC212" i="4"/>
  <c r="Y212" i="4"/>
  <c r="BH222" i="4"/>
  <c r="AT239" i="4"/>
  <c r="Y239" i="4"/>
  <c r="BA237" i="4"/>
  <c r="BA233" i="4"/>
  <c r="AF233" i="4"/>
  <c r="BH231" i="4"/>
  <c r="AT228" i="4"/>
  <c r="CC226" i="4"/>
  <c r="BH226" i="4"/>
  <c r="AM226" i="4"/>
  <c r="BH242" i="4"/>
  <c r="BA253" i="4"/>
  <c r="AT252" i="4"/>
  <c r="Y252" i="4"/>
  <c r="BO249" i="4"/>
  <c r="CC455" i="4"/>
  <c r="K172" i="4"/>
  <c r="BO166" i="4"/>
  <c r="AT166" i="4"/>
  <c r="Y166" i="4"/>
  <c r="BA162" i="4"/>
  <c r="AF162" i="4"/>
  <c r="K162" i="4"/>
  <c r="BV157" i="4"/>
  <c r="Y154" i="4"/>
  <c r="CC153" i="4"/>
  <c r="BV152" i="4"/>
  <c r="BA152" i="4"/>
  <c r="Y151" i="4"/>
  <c r="CC150" i="4"/>
  <c r="R148" i="4"/>
  <c r="CC145" i="4"/>
  <c r="BH145" i="4"/>
  <c r="Y143" i="4"/>
  <c r="AM142" i="4"/>
  <c r="R142" i="4"/>
  <c r="AT196" i="4"/>
  <c r="BV189" i="4"/>
  <c r="BH186" i="4"/>
  <c r="Y182" i="4"/>
  <c r="AF205" i="4"/>
  <c r="CC202" i="4"/>
  <c r="AM202" i="4"/>
  <c r="BO200" i="4"/>
  <c r="AM199" i="4"/>
  <c r="AM218" i="4"/>
  <c r="Y213" i="4"/>
  <c r="Y228" i="4"/>
  <c r="R251" i="4"/>
  <c r="BV250" i="4"/>
  <c r="BA250" i="4"/>
  <c r="AM248" i="4"/>
  <c r="R248" i="4"/>
  <c r="CC244" i="4"/>
  <c r="BH244" i="4"/>
  <c r="CC404" i="4"/>
  <c r="BH173" i="4"/>
  <c r="AM173" i="4"/>
  <c r="BV172" i="4"/>
  <c r="K170" i="4"/>
  <c r="BA167" i="4"/>
  <c r="BV155" i="4"/>
  <c r="BV139" i="4"/>
  <c r="K139" i="4"/>
  <c r="AM137" i="4"/>
  <c r="Y196" i="4"/>
  <c r="CC195" i="4"/>
  <c r="CC191" i="4"/>
  <c r="BA189" i="4"/>
  <c r="BV205" i="4"/>
  <c r="Y204" i="4"/>
  <c r="CC220" i="4"/>
  <c r="R218" i="4"/>
  <c r="BV217" i="4"/>
  <c r="CC235" i="4"/>
  <c r="R235" i="4"/>
  <c r="CC232" i="4"/>
  <c r="BH227" i="4"/>
  <c r="AM227" i="4"/>
  <c r="BO224" i="4"/>
  <c r="AT224" i="4"/>
  <c r="Y224" i="4"/>
  <c r="BO256" i="4"/>
  <c r="AT256" i="4"/>
  <c r="CC255" i="4"/>
  <c r="BA262" i="4"/>
  <c r="CC464" i="4"/>
  <c r="CC456" i="4"/>
  <c r="CC453" i="4"/>
  <c r="CC407" i="4"/>
  <c r="CC387" i="4"/>
  <c r="CC432" i="4"/>
  <c r="CC465" i="4"/>
  <c r="CC306" i="4"/>
  <c r="CC415" i="4"/>
  <c r="CC355" i="4"/>
  <c r="CC274" i="4"/>
  <c r="CC424" i="4"/>
  <c r="CC451" i="4"/>
  <c r="CC482" i="4"/>
  <c r="CC409" i="4"/>
  <c r="CC401" i="4"/>
  <c r="CC391" i="4"/>
  <c r="CC497" i="4"/>
  <c r="CC483" i="4"/>
  <c r="CC490" i="4"/>
  <c r="CC416" i="4"/>
  <c r="CC405" i="4"/>
  <c r="CC329" i="4"/>
  <c r="CC277" i="4"/>
  <c r="CC485" i="4"/>
  <c r="CC458" i="4"/>
  <c r="CC434" i="4"/>
  <c r="I261" i="4"/>
  <c r="J261" i="4"/>
  <c r="H261" i="4"/>
  <c r="W241" i="4"/>
  <c r="V241" i="4"/>
  <c r="AS221" i="4"/>
  <c r="I221" i="4"/>
  <c r="BM210" i="4"/>
  <c r="BQ210" i="4"/>
  <c r="BS210" i="4"/>
  <c r="BV211" i="4"/>
  <c r="H210" i="4"/>
  <c r="H197" i="4"/>
  <c r="K198" i="4"/>
  <c r="AD197" i="4"/>
  <c r="J177" i="4"/>
  <c r="H177" i="4"/>
  <c r="AY135" i="4"/>
  <c r="I135" i="4"/>
  <c r="J135" i="4"/>
  <c r="AD135" i="4"/>
  <c r="AE135" i="4"/>
  <c r="BU118" i="4"/>
  <c r="BS118" i="4"/>
  <c r="AO102" i="4"/>
  <c r="K105" i="4"/>
  <c r="J102" i="4"/>
  <c r="H102" i="4"/>
  <c r="AR89" i="4"/>
  <c r="BX85" i="4"/>
  <c r="AK85" i="4"/>
  <c r="AL85" i="4"/>
  <c r="BK85" i="4"/>
  <c r="H85" i="4"/>
  <c r="BD85" i="4"/>
  <c r="AR85" i="4"/>
  <c r="AI85" i="4"/>
  <c r="BE85" i="4"/>
  <c r="AX65" i="4"/>
  <c r="BL65" i="4"/>
  <c r="BO35" i="4"/>
  <c r="BX22" i="4"/>
  <c r="BH18" i="4"/>
  <c r="K16" i="4"/>
  <c r="AG498" i="6"/>
  <c r="BE519" i="6"/>
  <c r="Q118" i="6"/>
  <c r="BE346" i="6"/>
  <c r="T371" i="6"/>
  <c r="BE381" i="6"/>
  <c r="AH498" i="6"/>
  <c r="AX521" i="6"/>
  <c r="AU521" i="6"/>
  <c r="K14" i="4"/>
  <c r="BA261" i="6"/>
  <c r="BE293" i="6"/>
  <c r="AR308" i="6"/>
  <c r="AJ498" i="6"/>
  <c r="H521" i="6"/>
  <c r="BE505" i="6"/>
  <c r="AU241" i="6"/>
  <c r="H261" i="6"/>
  <c r="BE277" i="6"/>
  <c r="BE278" i="6"/>
  <c r="BE294" i="6"/>
  <c r="AU308" i="6"/>
  <c r="AC356" i="6"/>
  <c r="AU461" i="6"/>
  <c r="T521" i="6"/>
  <c r="N521" i="6"/>
  <c r="K21" i="4"/>
  <c r="K13" i="4"/>
  <c r="N118" i="6"/>
  <c r="BE155" i="6"/>
  <c r="BE171" i="6"/>
  <c r="BE185" i="6"/>
  <c r="K197" i="6"/>
  <c r="BE200" i="6"/>
  <c r="BE229" i="6"/>
  <c r="BE230" i="6"/>
  <c r="BD221" i="6"/>
  <c r="BE279" i="6"/>
  <c r="BE323" i="6"/>
  <c r="AC340" i="6"/>
  <c r="AR449" i="6"/>
  <c r="BE172" i="6"/>
  <c r="Q221" i="6"/>
  <c r="BE295" i="6"/>
  <c r="K308" i="6"/>
  <c r="BE324" i="6"/>
  <c r="BE351" i="6"/>
  <c r="BE450" i="6"/>
  <c r="BA449" i="6"/>
  <c r="BE513" i="6"/>
  <c r="K20" i="4"/>
  <c r="K12" i="4"/>
  <c r="AI118" i="6"/>
  <c r="K135" i="6"/>
  <c r="AI177" i="6"/>
  <c r="T177" i="6"/>
  <c r="N177" i="6"/>
  <c r="BE217" i="6"/>
  <c r="BE218" i="6"/>
  <c r="BA210" i="6"/>
  <c r="Y257" i="6"/>
  <c r="AL221" i="6"/>
  <c r="AP257" i="6"/>
  <c r="BE297" i="6"/>
  <c r="BE98" i="6"/>
  <c r="BE99" i="6"/>
  <c r="W102" i="6"/>
  <c r="BE114" i="6"/>
  <c r="AC135" i="6"/>
  <c r="AO177" i="6"/>
  <c r="AL177" i="6"/>
  <c r="BE203" i="6"/>
  <c r="W210" i="6"/>
  <c r="AO221" i="6"/>
  <c r="BA22" i="6"/>
  <c r="BE57" i="6"/>
  <c r="BE58" i="6"/>
  <c r="AL89" i="6"/>
  <c r="AF135" i="6"/>
  <c r="BE159" i="6"/>
  <c r="BE160" i="6"/>
  <c r="AR177" i="6"/>
  <c r="BE189" i="6"/>
  <c r="AQ257" i="6"/>
  <c r="AC197" i="6"/>
  <c r="Z197" i="6"/>
  <c r="AC210" i="6"/>
  <c r="BE234" i="6"/>
  <c r="AF241" i="6"/>
  <c r="AC241" i="6"/>
  <c r="N241" i="6"/>
  <c r="K241" i="6"/>
  <c r="AX241" i="6"/>
  <c r="BA411" i="6"/>
  <c r="AF411" i="6"/>
  <c r="AI439" i="6"/>
  <c r="BE454" i="6"/>
  <c r="BE455" i="6"/>
  <c r="AF65" i="6"/>
  <c r="H85" i="6"/>
  <c r="BE115" i="6"/>
  <c r="AU177" i="6"/>
  <c r="AS257" i="6"/>
  <c r="AI210" i="6"/>
  <c r="AF210" i="6"/>
  <c r="BE235" i="6"/>
  <c r="BE412" i="6"/>
  <c r="BA439" i="6"/>
  <c r="AP498" i="6"/>
  <c r="AO102" i="6"/>
  <c r="BE394" i="6"/>
  <c r="K411" i="6"/>
  <c r="BE413" i="6"/>
  <c r="BE428" i="6"/>
  <c r="BE442" i="6"/>
  <c r="X257" i="6"/>
  <c r="T89" i="6"/>
  <c r="Q102" i="6"/>
  <c r="BE45" i="6"/>
  <c r="BE76" i="6"/>
  <c r="BE414" i="6"/>
  <c r="BE415" i="6"/>
  <c r="AX30" i="6"/>
  <c r="BE77" i="6"/>
  <c r="BE78" i="6"/>
  <c r="BE31" i="6"/>
  <c r="H30" i="6"/>
  <c r="BD30" i="6"/>
  <c r="BE79" i="6"/>
  <c r="BE360" i="6"/>
  <c r="BE391" i="6"/>
  <c r="AI461" i="6"/>
  <c r="W461" i="6"/>
  <c r="K461" i="6"/>
  <c r="AO210" i="6"/>
  <c r="AI241" i="6"/>
  <c r="AO371" i="6"/>
  <c r="BE388" i="6"/>
  <c r="BE445" i="6"/>
  <c r="AV498" i="6"/>
  <c r="K11" i="4"/>
  <c r="Q30" i="6"/>
  <c r="W85" i="6"/>
  <c r="AV257" i="6"/>
  <c r="BE267" i="6"/>
  <c r="BE268" i="6"/>
  <c r="BE353" i="6"/>
  <c r="BE417" i="6"/>
  <c r="Z439" i="6"/>
  <c r="AC449" i="6"/>
  <c r="AW498" i="6"/>
  <c r="T22" i="6"/>
  <c r="Q22" i="6"/>
  <c r="H89" i="6"/>
  <c r="BD89" i="6"/>
  <c r="BE133" i="6"/>
  <c r="BE134" i="6"/>
  <c r="BE163" i="6"/>
  <c r="BE208" i="6"/>
  <c r="BE284" i="6"/>
  <c r="BE338" i="6"/>
  <c r="BE339" i="6"/>
  <c r="W340" i="6"/>
  <c r="BE368" i="6"/>
  <c r="BE369" i="6"/>
  <c r="AC411" i="6"/>
  <c r="BE419" i="6"/>
  <c r="BE446" i="6"/>
  <c r="BE35" i="6"/>
  <c r="BE66" i="6"/>
  <c r="AU65" i="6"/>
  <c r="BE148" i="6"/>
  <c r="AB257" i="6"/>
  <c r="BE302" i="6"/>
  <c r="T330" i="6"/>
  <c r="BE355" i="6"/>
  <c r="AF439" i="6"/>
  <c r="BE447" i="6"/>
  <c r="BE448" i="6"/>
  <c r="AD498" i="6"/>
  <c r="AI521" i="6"/>
  <c r="AF521" i="6"/>
  <c r="AL22" i="6"/>
  <c r="BE36" i="6"/>
  <c r="AX65" i="6"/>
  <c r="BE195" i="6"/>
  <c r="AD257" i="6"/>
  <c r="BE270" i="6"/>
  <c r="BE271" i="6"/>
  <c r="BE286" i="6"/>
  <c r="BE287" i="6"/>
  <c r="AC330" i="6"/>
  <c r="AO340" i="6"/>
  <c r="AL356" i="6"/>
  <c r="BE421" i="6"/>
  <c r="BE435" i="6"/>
  <c r="BE436" i="6"/>
  <c r="BD427" i="6"/>
  <c r="BA427" i="6"/>
  <c r="AE498" i="6"/>
  <c r="BE514" i="6"/>
  <c r="BE443" i="6"/>
  <c r="AF461" i="6"/>
  <c r="N461" i="6"/>
  <c r="BE48" i="6"/>
  <c r="BE80" i="6"/>
  <c r="K19" i="4"/>
  <c r="BE209" i="6"/>
  <c r="BE269" i="6"/>
  <c r="BE285" i="6"/>
  <c r="BE301" i="6"/>
  <c r="Z330" i="6"/>
  <c r="W330" i="6"/>
  <c r="BE354" i="6"/>
  <c r="K65" i="6"/>
  <c r="BE69" i="6"/>
  <c r="AF85" i="6"/>
  <c r="BE120" i="6"/>
  <c r="O257" i="6"/>
  <c r="BE272" i="6"/>
  <c r="BE288" i="6"/>
  <c r="BE314" i="6"/>
  <c r="BE315" i="6"/>
  <c r="AL330" i="6"/>
  <c r="BE401" i="6"/>
  <c r="BE402" i="6"/>
  <c r="T427" i="6"/>
  <c r="BE437" i="6"/>
  <c r="BE390" i="6"/>
  <c r="BE444" i="6"/>
  <c r="AC461" i="6"/>
  <c r="BE509" i="6"/>
  <c r="BE132" i="6"/>
  <c r="BE298" i="6"/>
  <c r="BE54" i="6"/>
  <c r="BE70" i="6"/>
  <c r="BE94" i="6"/>
  <c r="BE122" i="6"/>
  <c r="BE151" i="6"/>
  <c r="AF197" i="6"/>
  <c r="AG257" i="6"/>
  <c r="BE316" i="6"/>
  <c r="AR330" i="6"/>
  <c r="AO330" i="6"/>
  <c r="BE341" i="6"/>
  <c r="BA340" i="6"/>
  <c r="AU356" i="6"/>
  <c r="AR356" i="6"/>
  <c r="BE422" i="6"/>
  <c r="BE423" i="6"/>
  <c r="BD411" i="6"/>
  <c r="AI427" i="6"/>
  <c r="Z427" i="6"/>
  <c r="W427" i="6"/>
  <c r="AU22" i="6"/>
  <c r="AI22" i="6"/>
  <c r="W22" i="6"/>
  <c r="BE71" i="6"/>
  <c r="AR85" i="6"/>
  <c r="AO85" i="6"/>
  <c r="BA89" i="6"/>
  <c r="AX89" i="6"/>
  <c r="AX102" i="6"/>
  <c r="BA118" i="6"/>
  <c r="AX118" i="6"/>
  <c r="BE152" i="6"/>
  <c r="AU197" i="6"/>
  <c r="AR197" i="6"/>
  <c r="AH257" i="6"/>
  <c r="AR261" i="6"/>
  <c r="BE317" i="6"/>
  <c r="K326" i="6"/>
  <c r="H326" i="6"/>
  <c r="BD326" i="6"/>
  <c r="AU330" i="6"/>
  <c r="K340" i="6"/>
  <c r="BE357" i="6"/>
  <c r="BE400" i="6"/>
  <c r="BE407" i="6"/>
  <c r="AO427" i="6"/>
  <c r="AL427" i="6"/>
  <c r="BE517" i="6"/>
  <c r="Z65" i="6"/>
  <c r="AU85" i="6"/>
  <c r="BE95" i="6"/>
  <c r="BE96" i="6"/>
  <c r="BE111" i="6"/>
  <c r="BE123" i="6"/>
  <c r="BE124" i="6"/>
  <c r="BE169" i="6"/>
  <c r="BE170" i="6"/>
  <c r="BA197" i="6"/>
  <c r="AX197" i="6"/>
  <c r="BE213" i="6"/>
  <c r="AJ257" i="6"/>
  <c r="AU261" i="6"/>
  <c r="Q340" i="6"/>
  <c r="K356" i="6"/>
  <c r="BE359" i="6"/>
  <c r="K30" i="6"/>
  <c r="BE32" i="6"/>
  <c r="BE187" i="6"/>
  <c r="AO308" i="6"/>
  <c r="AY498" i="6"/>
  <c r="BE46" i="6"/>
  <c r="AW257" i="6"/>
  <c r="Q356" i="6"/>
  <c r="BE59" i="6"/>
  <c r="BE112" i="6"/>
  <c r="T356" i="6"/>
  <c r="BA65" i="6"/>
  <c r="BE113" i="6"/>
  <c r="BE143" i="6"/>
  <c r="N197" i="6"/>
  <c r="AY257" i="6"/>
  <c r="BE300" i="6"/>
  <c r="AR427" i="6"/>
  <c r="N65" i="6"/>
  <c r="BE93" i="6"/>
  <c r="H177" i="6"/>
  <c r="Q197" i="6"/>
  <c r="BE231" i="6"/>
  <c r="L257" i="6"/>
  <c r="BE322" i="6"/>
  <c r="H330" i="6"/>
  <c r="Z356" i="6"/>
  <c r="BE49" i="6"/>
  <c r="T65" i="6"/>
  <c r="AU102" i="6"/>
  <c r="BE178" i="6"/>
  <c r="T197" i="6"/>
  <c r="AR221" i="6"/>
  <c r="BB257" i="6"/>
  <c r="AB498" i="6"/>
  <c r="AF30" i="6"/>
  <c r="AC30" i="6"/>
  <c r="BE50" i="6"/>
  <c r="BE62" i="6"/>
  <c r="BE81" i="6"/>
  <c r="BA102" i="6"/>
  <c r="BE116" i="6"/>
  <c r="BE146" i="6"/>
  <c r="BE192" i="6"/>
  <c r="BE193" i="6"/>
  <c r="W197" i="6"/>
  <c r="BE201" i="6"/>
  <c r="AU221" i="6"/>
  <c r="BE233" i="6"/>
  <c r="BE331" i="6"/>
  <c r="AF356" i="6"/>
  <c r="AZ498" i="6"/>
  <c r="N22" i="6"/>
  <c r="AI30" i="6"/>
  <c r="BE51" i="6"/>
  <c r="BD102" i="6"/>
  <c r="AX221" i="6"/>
  <c r="BE342" i="6"/>
  <c r="AI356" i="6"/>
  <c r="BE37" i="6"/>
  <c r="BE82" i="6"/>
  <c r="BE125" i="6"/>
  <c r="BE161" i="6"/>
  <c r="BA221" i="6"/>
  <c r="P257" i="6"/>
  <c r="BE289" i="6"/>
  <c r="BE311" i="6"/>
  <c r="H340" i="6"/>
  <c r="BE403" i="6"/>
  <c r="K427" i="6"/>
  <c r="BE508" i="6"/>
  <c r="AC22" i="6"/>
  <c r="BE52" i="6"/>
  <c r="AI65" i="6"/>
  <c r="BE126" i="6"/>
  <c r="BE162" i="6"/>
  <c r="BE174" i="6"/>
  <c r="S257" i="6"/>
  <c r="H221" i="6"/>
  <c r="R257" i="6"/>
  <c r="BD261" i="6"/>
  <c r="BE290" i="6"/>
  <c r="BE291" i="6"/>
  <c r="BE333" i="6"/>
  <c r="T340" i="6"/>
  <c r="BE343" i="6"/>
  <c r="BE375" i="6"/>
  <c r="BE392" i="6"/>
  <c r="BE408" i="6"/>
  <c r="AN498" i="6"/>
  <c r="Q521" i="6"/>
  <c r="BE506" i="6"/>
  <c r="AF22" i="6"/>
  <c r="BE53" i="6"/>
  <c r="H65" i="6"/>
  <c r="AL65" i="6"/>
  <c r="BE72" i="6"/>
  <c r="BE84" i="6"/>
  <c r="BE97" i="6"/>
  <c r="BE106" i="6"/>
  <c r="AL118" i="6"/>
  <c r="BE137" i="6"/>
  <c r="AX135" i="6"/>
  <c r="BE149" i="6"/>
  <c r="BE175" i="6"/>
  <c r="BE176" i="6"/>
  <c r="BE196" i="6"/>
  <c r="T210" i="6"/>
  <c r="K221" i="6"/>
  <c r="BE222" i="6"/>
  <c r="BE236" i="6"/>
  <c r="T261" i="6"/>
  <c r="BE313" i="6"/>
  <c r="BE344" i="6"/>
  <c r="R498" i="6"/>
  <c r="BE379" i="6"/>
  <c r="BA371" i="6"/>
  <c r="L498" i="6"/>
  <c r="BE40" i="6"/>
  <c r="AO65" i="6"/>
  <c r="AO89" i="6"/>
  <c r="K102" i="6"/>
  <c r="AO118" i="6"/>
  <c r="BE138" i="6"/>
  <c r="BE150" i="6"/>
  <c r="BE183" i="6"/>
  <c r="AI197" i="6"/>
  <c r="BE215" i="6"/>
  <c r="N221" i="6"/>
  <c r="BE223" i="6"/>
  <c r="Z261" i="6"/>
  <c r="W261" i="6"/>
  <c r="BE335" i="6"/>
  <c r="BE336" i="6"/>
  <c r="BE345" i="6"/>
  <c r="BE366" i="6"/>
  <c r="AC371" i="6"/>
  <c r="BE377" i="6"/>
  <c r="N371" i="6"/>
  <c r="K371" i="6"/>
  <c r="BE451" i="6"/>
  <c r="AU449" i="6"/>
  <c r="M498" i="6"/>
  <c r="BC498" i="6"/>
  <c r="N30" i="6"/>
  <c r="BA30" i="6"/>
  <c r="BE358" i="6"/>
  <c r="AX22" i="6"/>
  <c r="BE33" i="6"/>
  <c r="BE188" i="6"/>
  <c r="AL241" i="6"/>
  <c r="BE370" i="6"/>
  <c r="BE34" i="6"/>
  <c r="BE47" i="6"/>
  <c r="AI135" i="6"/>
  <c r="AX177" i="6"/>
  <c r="AO241" i="6"/>
  <c r="BE299" i="6"/>
  <c r="W30" i="6"/>
  <c r="BE68" i="6"/>
  <c r="BE199" i="6"/>
  <c r="BE220" i="6"/>
  <c r="AE257" i="6"/>
  <c r="AR241" i="6"/>
  <c r="Q65" i="6"/>
  <c r="AZ257" i="6"/>
  <c r="AU427" i="6"/>
  <c r="BE438" i="6"/>
  <c r="AA498" i="6"/>
  <c r="AT498" i="6"/>
  <c r="BE61" i="6"/>
  <c r="W65" i="6"/>
  <c r="K177" i="6"/>
  <c r="BE232" i="6"/>
  <c r="M257" i="6"/>
  <c r="BE263" i="6"/>
  <c r="AX427" i="6"/>
  <c r="AC65" i="6"/>
  <c r="BE103" i="6"/>
  <c r="H102" i="6"/>
  <c r="T118" i="6"/>
  <c r="BE147" i="6"/>
  <c r="BE194" i="6"/>
  <c r="BE202" i="6"/>
  <c r="H427" i="6"/>
  <c r="AC118" i="6"/>
  <c r="BE303" i="6"/>
  <c r="BE332" i="6"/>
  <c r="N340" i="6"/>
  <c r="BD340" i="6"/>
  <c r="Q371" i="6"/>
  <c r="J498" i="6"/>
  <c r="BE520" i="6"/>
  <c r="BE41" i="6"/>
  <c r="BE42" i="6"/>
  <c r="BE55" i="6"/>
  <c r="AR89" i="6"/>
  <c r="BE107" i="6"/>
  <c r="BE128" i="6"/>
  <c r="BE129" i="6"/>
  <c r="BE139" i="6"/>
  <c r="BE164" i="6"/>
  <c r="BE184" i="6"/>
  <c r="AN257" i="6"/>
  <c r="AF261" i="6"/>
  <c r="AC261" i="6"/>
  <c r="T308" i="6"/>
  <c r="BE367" i="6"/>
  <c r="AO22" i="6"/>
  <c r="BE43" i="6"/>
  <c r="BE74" i="6"/>
  <c r="AU89" i="6"/>
  <c r="Z102" i="6"/>
  <c r="BE108" i="6"/>
  <c r="BE109" i="6"/>
  <c r="AU118" i="6"/>
  <c r="BE130" i="6"/>
  <c r="Q135" i="6"/>
  <c r="N135" i="6"/>
  <c r="BE165" i="6"/>
  <c r="BE216" i="6"/>
  <c r="BD210" i="6"/>
  <c r="AL261" i="6"/>
  <c r="Z308" i="6"/>
  <c r="BE337" i="6"/>
  <c r="BD330" i="6"/>
  <c r="AF371" i="6"/>
  <c r="BE410" i="6"/>
  <c r="AX411" i="6"/>
  <c r="AU411" i="6"/>
  <c r="BE424" i="6"/>
  <c r="Q439" i="6"/>
  <c r="BE452" i="6"/>
  <c r="AL461" i="6"/>
  <c r="AR22" i="6"/>
  <c r="BE56" i="6"/>
  <c r="BE110" i="6"/>
  <c r="BE131" i="6"/>
  <c r="BA135" i="6"/>
  <c r="AF177" i="6"/>
  <c r="W177" i="6"/>
  <c r="BE207" i="6"/>
  <c r="BE225" i="6"/>
  <c r="BE239" i="6"/>
  <c r="AO261" i="6"/>
  <c r="AF308" i="6"/>
  <c r="BE347" i="6"/>
  <c r="AL371" i="6"/>
  <c r="AI371" i="6"/>
  <c r="BE383" i="6"/>
  <c r="BE425" i="6"/>
  <c r="BE426" i="6"/>
  <c r="W439" i="6"/>
  <c r="AC521" i="6"/>
  <c r="BE510" i="6"/>
  <c r="BE190" i="6"/>
  <c r="AR210" i="6"/>
  <c r="BE224" i="6"/>
  <c r="AX261" i="6"/>
  <c r="BE292" i="6"/>
  <c r="AX330" i="6"/>
  <c r="AR371" i="6"/>
  <c r="BE382" i="6"/>
  <c r="N427" i="6"/>
  <c r="BE453" i="6"/>
  <c r="BE73" i="6"/>
  <c r="BE91" i="6"/>
  <c r="BE101" i="6"/>
  <c r="AL135" i="6"/>
  <c r="BE205" i="6"/>
  <c r="BE219" i="6"/>
  <c r="AL340" i="6"/>
  <c r="BD461" i="6"/>
  <c r="AX461" i="6"/>
  <c r="AL521" i="6"/>
  <c r="BE511" i="6"/>
  <c r="BE38" i="6"/>
  <c r="BE86" i="6"/>
  <c r="BE105" i="6"/>
  <c r="BE144" i="6"/>
  <c r="BE237" i="6"/>
  <c r="BE282" i="6"/>
  <c r="AF340" i="6"/>
  <c r="BE384" i="6"/>
  <c r="BE397" i="6"/>
  <c r="Q411" i="6"/>
  <c r="BE512" i="6"/>
  <c r="BE87" i="6"/>
  <c r="N102" i="6"/>
  <c r="BE117" i="6"/>
  <c r="H118" i="6"/>
  <c r="BD118" i="6"/>
  <c r="BE145" i="6"/>
  <c r="BE238" i="6"/>
  <c r="K261" i="6"/>
  <c r="BE262" i="6"/>
  <c r="K330" i="6"/>
  <c r="BE365" i="6"/>
  <c r="AI449" i="6"/>
  <c r="AF449" i="6"/>
  <c r="AM498" i="6"/>
  <c r="Q461" i="6"/>
  <c r="AU30" i="6"/>
  <c r="BE39" i="6"/>
  <c r="BE60" i="6"/>
  <c r="BE88" i="6"/>
  <c r="T102" i="6"/>
  <c r="BE121" i="6"/>
  <c r="BE166" i="6"/>
  <c r="BE182" i="6"/>
  <c r="AC221" i="6"/>
  <c r="BE226" i="6"/>
  <c r="T241" i="6"/>
  <c r="Q241" i="6"/>
  <c r="BA241" i="6"/>
  <c r="N261" i="6"/>
  <c r="BE328" i="6"/>
  <c r="N330" i="6"/>
  <c r="AU340" i="6"/>
  <c r="Z411" i="6"/>
  <c r="BE432" i="6"/>
  <c r="P498" i="6"/>
  <c r="AC439" i="6"/>
  <c r="AL449" i="6"/>
  <c r="BE456" i="6"/>
  <c r="U498" i="6"/>
  <c r="BA521" i="6"/>
  <c r="BE142" i="6"/>
  <c r="BE153" i="6"/>
  <c r="BE179" i="6"/>
  <c r="BE191" i="6"/>
  <c r="AL197" i="6"/>
  <c r="BE204" i="6"/>
  <c r="BE395" i="6"/>
  <c r="BE406" i="6"/>
  <c r="BE429" i="6"/>
  <c r="Y498" i="6"/>
  <c r="O498" i="6"/>
  <c r="BE83" i="6"/>
  <c r="BE154" i="6"/>
  <c r="AO197" i="6"/>
  <c r="BE206" i="6"/>
  <c r="BE321" i="6"/>
  <c r="BA330" i="6"/>
  <c r="AI340" i="6"/>
  <c r="BE430" i="6"/>
  <c r="H461" i="6"/>
  <c r="BA461" i="6"/>
  <c r="AR461" i="6"/>
  <c r="AR521" i="6"/>
  <c r="AO521" i="6"/>
  <c r="AO30" i="6"/>
  <c r="K118" i="6"/>
  <c r="AO135" i="6"/>
  <c r="AX210" i="6"/>
  <c r="BE283" i="6"/>
  <c r="BE304" i="6"/>
  <c r="BE310" i="6"/>
  <c r="BE348" i="6"/>
  <c r="BE396" i="6"/>
  <c r="N411" i="6"/>
  <c r="W118" i="6"/>
  <c r="AU135" i="6"/>
  <c r="AR135" i="6"/>
  <c r="BE167" i="6"/>
  <c r="BE168" i="6"/>
  <c r="BE211" i="6"/>
  <c r="BE227" i="6"/>
  <c r="BE228" i="6"/>
  <c r="W241" i="6"/>
  <c r="Q261" i="6"/>
  <c r="BE306" i="6"/>
  <c r="BE307" i="6"/>
  <c r="W308" i="6"/>
  <c r="BE312" i="6"/>
  <c r="Q330" i="6"/>
  <c r="BE350" i="6"/>
  <c r="AU371" i="6"/>
  <c r="BE409" i="6"/>
  <c r="BE416" i="6"/>
  <c r="BE433" i="6"/>
  <c r="AO449" i="6"/>
  <c r="BE458" i="6"/>
  <c r="V498" i="6"/>
  <c r="BE502" i="6"/>
  <c r="BD521" i="6"/>
  <c r="BE504" i="6"/>
  <c r="BE516" i="6"/>
  <c r="Z22" i="6"/>
  <c r="W89" i="6"/>
  <c r="AC102" i="6"/>
  <c r="Z118" i="6"/>
  <c r="BE157" i="6"/>
  <c r="K210" i="6"/>
  <c r="BE212" i="6"/>
  <c r="I257" i="6"/>
  <c r="BE240" i="6"/>
  <c r="Z241" i="6"/>
  <c r="BE264" i="6"/>
  <c r="BE329" i="6"/>
  <c r="BA356" i="6"/>
  <c r="BE374" i="6"/>
  <c r="AX371" i="6"/>
  <c r="BE434" i="6"/>
  <c r="K439" i="6"/>
  <c r="BE441" i="6"/>
  <c r="AU439" i="6"/>
  <c r="BE503" i="6"/>
  <c r="BE515" i="6"/>
  <c r="AR30" i="6"/>
  <c r="AC89" i="6"/>
  <c r="BE136" i="6"/>
  <c r="AC177" i="6"/>
  <c r="Z177" i="6"/>
  <c r="Q210" i="6"/>
  <c r="N210" i="6"/>
  <c r="H210" i="6"/>
  <c r="J257" i="6"/>
  <c r="AA257" i="6"/>
  <c r="AT257" i="6"/>
  <c r="BE275" i="6"/>
  <c r="BE276" i="6"/>
  <c r="BE296" i="6"/>
  <c r="BE325" i="6"/>
  <c r="W326" i="6"/>
  <c r="BE352" i="6"/>
  <c r="N356" i="6"/>
  <c r="H356" i="6"/>
  <c r="BD356" i="6"/>
  <c r="AX356" i="6"/>
  <c r="BE418" i="6"/>
  <c r="N439" i="6"/>
  <c r="AX439" i="6"/>
  <c r="BE460" i="6"/>
  <c r="BE362" i="6"/>
  <c r="X371" i="6"/>
  <c r="X498" i="6" s="1"/>
  <c r="BE385" i="6"/>
  <c r="BE459" i="6"/>
  <c r="T461" i="6"/>
  <c r="W521" i="6"/>
  <c r="T30" i="6"/>
  <c r="BD65" i="6"/>
  <c r="BE75" i="6"/>
  <c r="Q85" i="6"/>
  <c r="K89" i="6"/>
  <c r="BE90" i="6"/>
  <c r="BE100" i="6"/>
  <c r="AR118" i="6"/>
  <c r="BE180" i="6"/>
  <c r="BE214" i="6"/>
  <c r="BE274" i="6"/>
  <c r="BE309" i="6"/>
  <c r="AL326" i="6"/>
  <c r="AR340" i="6"/>
  <c r="BE363" i="6"/>
  <c r="Z372" i="6"/>
  <c r="Z371" i="6" s="1"/>
  <c r="W371" i="6"/>
  <c r="BE404" i="6"/>
  <c r="AI411" i="6"/>
  <c r="AQ498" i="6"/>
  <c r="Z521" i="6"/>
  <c r="BE507" i="6"/>
  <c r="BE386" i="6"/>
  <c r="BE387" i="6"/>
  <c r="BE405" i="6"/>
  <c r="AO411" i="6"/>
  <c r="BD449" i="6"/>
  <c r="F498" i="6"/>
  <c r="Z461" i="6"/>
  <c r="H22" i="6"/>
  <c r="BD22" i="6"/>
  <c r="Z30" i="6"/>
  <c r="BE63" i="6"/>
  <c r="BE92" i="6"/>
  <c r="BE104" i="6"/>
  <c r="W135" i="6"/>
  <c r="BE158" i="6"/>
  <c r="BE181" i="6"/>
  <c r="AK257" i="6"/>
  <c r="BE266" i="6"/>
  <c r="BE305" i="6"/>
  <c r="BE320" i="6"/>
  <c r="AI330" i="6"/>
  <c r="AX340" i="6"/>
  <c r="BE349" i="6"/>
  <c r="BE364" i="6"/>
  <c r="BE376" i="6"/>
  <c r="AR411" i="6"/>
  <c r="AC427" i="6"/>
  <c r="AL439" i="6"/>
  <c r="S498" i="6"/>
  <c r="G498" i="6"/>
  <c r="AS498" i="6"/>
  <c r="K22" i="6"/>
  <c r="BE64" i="6"/>
  <c r="BE67" i="6"/>
  <c r="Z135" i="6"/>
  <c r="AI221" i="6"/>
  <c r="Q308" i="6"/>
  <c r="BD308" i="6"/>
  <c r="BE378" i="6"/>
  <c r="BE398" i="6"/>
  <c r="BE420" i="6"/>
  <c r="AF427" i="6"/>
  <c r="AO439" i="6"/>
  <c r="U257" i="6"/>
  <c r="BE281" i="6"/>
  <c r="AR102" i="6"/>
  <c r="Q177" i="6"/>
  <c r="T221" i="6"/>
  <c r="F257" i="6"/>
  <c r="H241" i="6"/>
  <c r="BD241" i="6"/>
  <c r="BE265" i="6"/>
  <c r="H371" i="6"/>
  <c r="BE393" i="6"/>
  <c r="H439" i="6"/>
  <c r="BD439" i="6"/>
  <c r="AX449" i="6"/>
  <c r="BC257" i="6"/>
  <c r="AX308" i="6"/>
  <c r="BE334" i="6"/>
  <c r="BD371" i="6"/>
  <c r="Q427" i="6"/>
  <c r="K521" i="6"/>
  <c r="AL30" i="6"/>
  <c r="AR65" i="6"/>
  <c r="H135" i="6"/>
  <c r="BD135" i="6"/>
  <c r="Z210" i="6"/>
  <c r="V257" i="6"/>
  <c r="AM257" i="6"/>
  <c r="BE273" i="6"/>
  <c r="Z340" i="6"/>
  <c r="AO356" i="6"/>
  <c r="BE399" i="6"/>
  <c r="H411" i="6"/>
  <c r="AO461" i="6"/>
  <c r="BE127" i="6"/>
  <c r="H197" i="6"/>
  <c r="BD197" i="6"/>
  <c r="G257" i="6"/>
  <c r="H308" i="6"/>
  <c r="AF330" i="6"/>
  <c r="BE440" i="6"/>
  <c r="AI85" i="6"/>
  <c r="Z89" i="6"/>
  <c r="BE119" i="6"/>
  <c r="BE198" i="6"/>
  <c r="BE327" i="6"/>
  <c r="BE373" i="6"/>
  <c r="T411" i="6"/>
  <c r="BE431" i="6"/>
  <c r="AK498" i="6"/>
  <c r="BB498" i="6"/>
  <c r="BA533" i="4"/>
  <c r="AF533" i="4"/>
  <c r="R533" i="4"/>
  <c r="BV533" i="4"/>
  <c r="BO533" i="4"/>
  <c r="AT533" i="4"/>
  <c r="CA533" i="4"/>
  <c r="BZ533" i="4"/>
  <c r="AC261" i="4"/>
  <c r="AP261" i="4"/>
  <c r="AV261" i="4"/>
  <c r="BN261" i="4"/>
  <c r="CC309" i="4"/>
  <c r="U261" i="4"/>
  <c r="CC372" i="4"/>
  <c r="CC450" i="4"/>
  <c r="CC463" i="4"/>
  <c r="AR261" i="4"/>
  <c r="AX261" i="4"/>
  <c r="BQ261" i="4"/>
  <c r="BR261" i="4"/>
  <c r="CC412" i="4"/>
  <c r="AL261" i="4"/>
  <c r="BE261" i="4"/>
  <c r="AE261" i="4"/>
  <c r="AY261" i="4"/>
  <c r="CC430" i="4"/>
  <c r="AB261" i="4"/>
  <c r="BM261" i="4"/>
  <c r="AA261" i="4"/>
  <c r="CC328" i="4"/>
  <c r="CC342" i="4"/>
  <c r="X261" i="4"/>
  <c r="AD261" i="4"/>
  <c r="AQ261" i="4"/>
  <c r="CB261" i="4"/>
  <c r="AK261" i="4"/>
  <c r="AW261" i="4"/>
  <c r="BJ261" i="4"/>
  <c r="M261" i="4"/>
  <c r="BK261" i="4"/>
  <c r="N261" i="4"/>
  <c r="O261" i="4"/>
  <c r="AH261" i="4"/>
  <c r="AZ261" i="4"/>
  <c r="BS261" i="4"/>
  <c r="CC310" i="4"/>
  <c r="CC357" i="4"/>
  <c r="AI261" i="4"/>
  <c r="AJ261" i="4"/>
  <c r="P261" i="4"/>
  <c r="BT261" i="4"/>
  <c r="Q261" i="4"/>
  <c r="BU261" i="4"/>
  <c r="BD261" i="4"/>
  <c r="CC327" i="4"/>
  <c r="T261" i="4"/>
  <c r="BX261" i="4"/>
  <c r="CC262" i="4"/>
  <c r="V261" i="4"/>
  <c r="BC261" i="4"/>
  <c r="BF261" i="4"/>
  <c r="BY261" i="4"/>
  <c r="BG261" i="4"/>
  <c r="BL261" i="4"/>
  <c r="CC266" i="4"/>
  <c r="CC365" i="4"/>
  <c r="G261" i="4"/>
  <c r="AO261" i="4"/>
  <c r="BZ261" i="4"/>
  <c r="AS261" i="4"/>
  <c r="CC263" i="4"/>
  <c r="CC276" i="4"/>
  <c r="CC279" i="4"/>
  <c r="CC282" i="4"/>
  <c r="CC292" i="4"/>
  <c r="CC295" i="4"/>
  <c r="CC298" i="4"/>
  <c r="CC312" i="4"/>
  <c r="CC348" i="4"/>
  <c r="CC351" i="4"/>
  <c r="CC354" i="4"/>
  <c r="CC359" i="4"/>
  <c r="CC362" i="4"/>
  <c r="CC381" i="4"/>
  <c r="CC384" i="4"/>
  <c r="CC400" i="4"/>
  <c r="CC403" i="4"/>
  <c r="CC435" i="4"/>
  <c r="CC441" i="4"/>
  <c r="W261" i="4"/>
  <c r="CC321" i="4"/>
  <c r="CC368" i="4"/>
  <c r="CC429" i="4"/>
  <c r="CC444" i="4"/>
  <c r="CC462" i="4"/>
  <c r="CC472" i="4"/>
  <c r="CC475" i="4"/>
  <c r="CC488" i="4"/>
  <c r="CC494" i="4"/>
  <c r="CC374" i="4"/>
  <c r="CC390" i="4"/>
  <c r="CC406" i="4"/>
  <c r="CC452" i="4"/>
  <c r="CC481" i="4"/>
  <c r="CC447" i="4"/>
  <c r="CC478" i="4"/>
  <c r="F261" i="4"/>
  <c r="I30" i="4"/>
  <c r="Y31" i="4"/>
  <c r="T30" i="4"/>
  <c r="AQ30" i="4"/>
  <c r="BN30" i="4"/>
  <c r="BX30" i="4"/>
  <c r="CC31" i="4"/>
  <c r="I65" i="4"/>
  <c r="BH66" i="4"/>
  <c r="BC65" i="4"/>
  <c r="BK65" i="4"/>
  <c r="CA65" i="4"/>
  <c r="BQ85" i="4"/>
  <c r="BY85" i="4"/>
  <c r="I89" i="4"/>
  <c r="O89" i="4"/>
  <c r="AQ89" i="4"/>
  <c r="W102" i="4"/>
  <c r="BK102" i="4"/>
  <c r="M118" i="4"/>
  <c r="T118" i="4"/>
  <c r="AA118" i="4"/>
  <c r="AH118" i="4"/>
  <c r="AO118" i="4"/>
  <c r="BC118" i="4"/>
  <c r="BJ118" i="4"/>
  <c r="BQ118" i="4"/>
  <c r="BK135" i="4"/>
  <c r="BU135" i="4"/>
  <c r="BG177" i="4"/>
  <c r="BN197" i="4"/>
  <c r="BG241" i="4"/>
  <c r="CA241" i="4"/>
  <c r="U85" i="4"/>
  <c r="BT118" i="4"/>
  <c r="BT85" i="4"/>
  <c r="AD118" i="4"/>
  <c r="AK118" i="4"/>
  <c r="X210" i="4"/>
  <c r="AR210" i="4"/>
  <c r="G30" i="4"/>
  <c r="AZ89" i="4"/>
  <c r="AT61" i="4"/>
  <c r="BO39" i="4"/>
  <c r="BO55" i="4"/>
  <c r="Y32" i="4"/>
  <c r="W30" i="4"/>
  <c r="BA31" i="4"/>
  <c r="AV30" i="4"/>
  <c r="AC85" i="4"/>
  <c r="BE89" i="4"/>
  <c r="AA102" i="4"/>
  <c r="BQ197" i="4"/>
  <c r="BL210" i="4"/>
  <c r="AQ241" i="4"/>
  <c r="BK241" i="4"/>
  <c r="K49" i="4"/>
  <c r="AW30" i="4"/>
  <c r="AD89" i="4"/>
  <c r="AB102" i="4"/>
  <c r="CB102" i="4"/>
  <c r="X118" i="4"/>
  <c r="AP135" i="4"/>
  <c r="BX135" i="4"/>
  <c r="AP197" i="4"/>
  <c r="V221" i="4"/>
  <c r="BM221" i="4"/>
  <c r="AR241" i="4"/>
  <c r="BL241" i="4"/>
  <c r="Q30" i="4"/>
  <c r="AA30" i="4"/>
  <c r="AF31" i="4"/>
  <c r="AX30" i="4"/>
  <c r="G65" i="4"/>
  <c r="K66" i="4"/>
  <c r="Q65" i="4"/>
  <c r="AR65" i="4"/>
  <c r="T89" i="4"/>
  <c r="AE89" i="4"/>
  <c r="AV89" i="4"/>
  <c r="BG89" i="4"/>
  <c r="CC90" i="4"/>
  <c r="BX89" i="4"/>
  <c r="G102" i="4"/>
  <c r="AC102" i="4"/>
  <c r="AW102" i="4"/>
  <c r="BQ102" i="4"/>
  <c r="G177" i="4"/>
  <c r="BQ177" i="4"/>
  <c r="O197" i="4"/>
  <c r="BS197" i="4"/>
  <c r="BY197" i="4"/>
  <c r="O210" i="4"/>
  <c r="T210" i="4"/>
  <c r="BD210" i="4"/>
  <c r="AE221" i="4"/>
  <c r="AH221" i="4"/>
  <c r="AP221" i="4"/>
  <c r="BN221" i="4"/>
  <c r="BM241" i="4"/>
  <c r="BT241" i="4"/>
  <c r="CC223" i="4"/>
  <c r="AB30" i="4"/>
  <c r="AY30" i="4"/>
  <c r="BG30" i="4"/>
  <c r="BV32" i="4"/>
  <c r="BQ30" i="4"/>
  <c r="M65" i="4"/>
  <c r="AC65" i="4"/>
  <c r="AK65" i="4"/>
  <c r="AA85" i="4"/>
  <c r="AA89" i="4"/>
  <c r="BN89" i="4"/>
  <c r="BU89" i="4"/>
  <c r="BY89" i="4"/>
  <c r="Q102" i="4"/>
  <c r="AX102" i="4"/>
  <c r="BY102" i="4"/>
  <c r="O135" i="4"/>
  <c r="BZ135" i="4"/>
  <c r="P197" i="4"/>
  <c r="BT197" i="4"/>
  <c r="BZ197" i="4"/>
  <c r="P210" i="4"/>
  <c r="U210" i="4"/>
  <c r="BJ210" i="4"/>
  <c r="AQ221" i="4"/>
  <c r="AY221" i="4"/>
  <c r="N241" i="4"/>
  <c r="U241" i="4"/>
  <c r="BQ135" i="4"/>
  <c r="R31" i="4"/>
  <c r="AP30" i="4"/>
  <c r="AT31" i="4"/>
  <c r="BM30" i="4"/>
  <c r="BZ65" i="4"/>
  <c r="CC66" i="4"/>
  <c r="BJ102" i="4"/>
  <c r="AL135" i="4"/>
  <c r="AP177" i="4"/>
  <c r="BF177" i="4"/>
  <c r="BN177" i="4"/>
  <c r="BM197" i="4"/>
  <c r="AD210" i="4"/>
  <c r="AI210" i="4"/>
  <c r="J221" i="4"/>
  <c r="BX221" i="4"/>
  <c r="CC222" i="4"/>
  <c r="H241" i="4"/>
  <c r="AL241" i="4"/>
  <c r="BF241" i="4"/>
  <c r="BZ241" i="4"/>
  <c r="BX65" i="4"/>
  <c r="AC89" i="4"/>
  <c r="AV118" i="4"/>
  <c r="M197" i="4"/>
  <c r="BS65" i="4"/>
  <c r="AH89" i="4"/>
  <c r="J65" i="4"/>
  <c r="V89" i="4"/>
  <c r="AC177" i="4"/>
  <c r="AR177" i="4"/>
  <c r="Q210" i="4"/>
  <c r="AP89" i="4"/>
  <c r="AP102" i="4"/>
  <c r="AO241" i="4"/>
  <c r="Q89" i="4"/>
  <c r="BT102" i="4"/>
  <c r="AS177" i="4"/>
  <c r="AL210" i="4"/>
  <c r="BD241" i="4"/>
  <c r="BX118" i="4"/>
  <c r="AH135" i="4"/>
  <c r="BJ89" i="4"/>
  <c r="O65" i="4"/>
  <c r="R66" i="4"/>
  <c r="W65" i="4"/>
  <c r="Y66" i="4"/>
  <c r="M89" i="4"/>
  <c r="I102" i="4"/>
  <c r="BG102" i="4"/>
  <c r="AO135" i="4"/>
  <c r="I177" i="4"/>
  <c r="G197" i="4"/>
  <c r="AO197" i="4"/>
  <c r="M210" i="4"/>
  <c r="M221" i="4"/>
  <c r="U221" i="4"/>
  <c r="AC221" i="4"/>
  <c r="BR30" i="4"/>
  <c r="K33" i="4"/>
  <c r="AM32" i="4"/>
  <c r="AH30" i="4"/>
  <c r="P65" i="4"/>
  <c r="X65" i="4"/>
  <c r="BF89" i="4"/>
  <c r="AV102" i="4"/>
  <c r="AL118" i="4"/>
  <c r="AZ135" i="4"/>
  <c r="BX177" i="4"/>
  <c r="N197" i="4"/>
  <c r="AE197" i="4"/>
  <c r="AV197" i="4"/>
  <c r="N210" i="4"/>
  <c r="BR210" i="4"/>
  <c r="N221" i="4"/>
  <c r="AD221" i="4"/>
  <c r="AL221" i="4"/>
  <c r="AO221" i="4"/>
  <c r="BS30" i="4"/>
  <c r="AI30" i="4"/>
  <c r="BU30" i="4"/>
  <c r="T65" i="4"/>
  <c r="BD102" i="4"/>
  <c r="CC104" i="4"/>
  <c r="BX102" i="4"/>
  <c r="AQ135" i="4"/>
  <c r="BY135" i="4"/>
  <c r="P177" i="4"/>
  <c r="BY177" i="4"/>
  <c r="U197" i="4"/>
  <c r="AQ197" i="4"/>
  <c r="AW197" i="4"/>
  <c r="BN210" i="4"/>
  <c r="BX210" i="4"/>
  <c r="CC211" i="4"/>
  <c r="O221" i="4"/>
  <c r="W221" i="4"/>
  <c r="AX221" i="4"/>
  <c r="M241" i="4"/>
  <c r="AS241" i="4"/>
  <c r="CC178" i="4"/>
  <c r="M30" i="4"/>
  <c r="R32" i="4"/>
  <c r="AJ30" i="4"/>
  <c r="U65" i="4"/>
  <c r="AS65" i="4"/>
  <c r="U89" i="4"/>
  <c r="AL89" i="4"/>
  <c r="AW89" i="4"/>
  <c r="BC89" i="4"/>
  <c r="AK102" i="4"/>
  <c r="BE102" i="4"/>
  <c r="BR102" i="4"/>
  <c r="AJ135" i="4"/>
  <c r="AR135" i="4"/>
  <c r="AW135" i="4"/>
  <c r="BG135" i="4"/>
  <c r="BJ177" i="4"/>
  <c r="BR177" i="4"/>
  <c r="V197" i="4"/>
  <c r="AR197" i="4"/>
  <c r="AX197" i="4"/>
  <c r="BE210" i="4"/>
  <c r="BT210" i="4"/>
  <c r="BY210" i="4"/>
  <c r="P221" i="4"/>
  <c r="X221" i="4"/>
  <c r="AA221" i="4"/>
  <c r="AI221" i="4"/>
  <c r="BG221" i="4"/>
  <c r="AH241" i="4"/>
  <c r="BN241" i="4"/>
  <c r="BU241" i="4"/>
  <c r="N102" i="4"/>
  <c r="AS135" i="4"/>
  <c r="G221" i="4"/>
  <c r="AB221" i="4"/>
  <c r="G118" i="4"/>
  <c r="H30" i="4"/>
  <c r="BO66" i="4"/>
  <c r="BJ65" i="4"/>
  <c r="BR65" i="4"/>
  <c r="BV66" i="4"/>
  <c r="H89" i="4"/>
  <c r="N89" i="4"/>
  <c r="BR89" i="4"/>
  <c r="AB135" i="4"/>
  <c r="BJ135" i="4"/>
  <c r="BT135" i="4"/>
  <c r="AH177" i="4"/>
  <c r="AX177" i="4"/>
  <c r="AK197" i="4"/>
  <c r="V65" i="4"/>
  <c r="P89" i="4"/>
  <c r="AS197" i="4"/>
  <c r="AH85" i="4"/>
  <c r="CC136" i="4"/>
  <c r="AX135" i="4"/>
  <c r="AO89" i="4"/>
  <c r="BK89" i="4"/>
  <c r="CB89" i="4"/>
  <c r="AY118" i="4"/>
  <c r="BM118" i="4"/>
  <c r="CA118" i="4"/>
  <c r="V135" i="4"/>
  <c r="AA135" i="4"/>
  <c r="AK135" i="4"/>
  <c r="BD135" i="4"/>
  <c r="BN135" i="4"/>
  <c r="BS135" i="4"/>
  <c r="N177" i="4"/>
  <c r="V177" i="4"/>
  <c r="AD177" i="4"/>
  <c r="AO177" i="4"/>
  <c r="AW177" i="4"/>
  <c r="BE177" i="4"/>
  <c r="BM177" i="4"/>
  <c r="BU177" i="4"/>
  <c r="AJ197" i="4"/>
  <c r="BF197" i="4"/>
  <c r="BL197" i="4"/>
  <c r="J210" i="4"/>
  <c r="AC210" i="4"/>
  <c r="AH210" i="4"/>
  <c r="AW210" i="4"/>
  <c r="CB210" i="4"/>
  <c r="AV221" i="4"/>
  <c r="BD221" i="4"/>
  <c r="BL221" i="4"/>
  <c r="BT221" i="4"/>
  <c r="Q241" i="4"/>
  <c r="AD241" i="4"/>
  <c r="AK241" i="4"/>
  <c r="AX241" i="4"/>
  <c r="BE241" i="4"/>
  <c r="BR241" i="4"/>
  <c r="BY241" i="4"/>
  <c r="R37" i="4"/>
  <c r="R53" i="4"/>
  <c r="X30" i="4"/>
  <c r="Y51" i="4"/>
  <c r="AF33" i="4"/>
  <c r="AF49" i="4"/>
  <c r="AM31" i="4"/>
  <c r="AM47" i="4"/>
  <c r="AM63" i="4"/>
  <c r="BA43" i="4"/>
  <c r="BH41" i="4"/>
  <c r="BH57" i="4"/>
  <c r="BV37" i="4"/>
  <c r="BV53" i="4"/>
  <c r="CB30" i="4"/>
  <c r="CC35" i="4"/>
  <c r="AA65" i="4"/>
  <c r="AF66" i="4"/>
  <c r="AI65" i="4"/>
  <c r="AQ65" i="4"/>
  <c r="BG65" i="4"/>
  <c r="CC77" i="4"/>
  <c r="AO85" i="4"/>
  <c r="AW85" i="4"/>
  <c r="BM85" i="4"/>
  <c r="AJ89" i="4"/>
  <c r="BL89" i="4"/>
  <c r="AI102" i="4"/>
  <c r="BC102" i="4"/>
  <c r="CC106" i="4"/>
  <c r="Q118" i="4"/>
  <c r="W177" i="4"/>
  <c r="G135" i="4"/>
  <c r="AA177" i="4"/>
  <c r="AI177" i="4"/>
  <c r="AQ177" i="4"/>
  <c r="AY177" i="4"/>
  <c r="G210" i="4"/>
  <c r="AO210" i="4"/>
  <c r="AA241" i="4"/>
  <c r="K41" i="4"/>
  <c r="K57" i="4"/>
  <c r="U30" i="4"/>
  <c r="AR30" i="4"/>
  <c r="AL65" i="4"/>
  <c r="AV65" i="4"/>
  <c r="BA66" i="4"/>
  <c r="CB65" i="4"/>
  <c r="BR85" i="4"/>
  <c r="J89" i="4"/>
  <c r="AB89" i="4"/>
  <c r="X102" i="4"/>
  <c r="AR102" i="4"/>
  <c r="BL102" i="4"/>
  <c r="BZ102" i="4"/>
  <c r="N118" i="4"/>
  <c r="AI118" i="4"/>
  <c r="AP118" i="4"/>
  <c r="BK118" i="4"/>
  <c r="BL135" i="4"/>
  <c r="AJ177" i="4"/>
  <c r="AZ177" i="4"/>
  <c r="AA210" i="4"/>
  <c r="BJ221" i="4"/>
  <c r="BR221" i="4"/>
  <c r="J241" i="4"/>
  <c r="CB241" i="4"/>
  <c r="BC241" i="4"/>
  <c r="K58" i="4"/>
  <c r="AS30" i="4"/>
  <c r="BC30" i="4"/>
  <c r="BH31" i="4"/>
  <c r="AT66" i="4"/>
  <c r="AO65" i="4"/>
  <c r="AW65" i="4"/>
  <c r="BC85" i="4"/>
  <c r="AS102" i="4"/>
  <c r="BM102" i="4"/>
  <c r="I118" i="4"/>
  <c r="AC118" i="4"/>
  <c r="AX118" i="4"/>
  <c r="BE118" i="4"/>
  <c r="BL118" i="4"/>
  <c r="CB135" i="4"/>
  <c r="AC197" i="4"/>
  <c r="I210" i="4"/>
  <c r="AV210" i="4"/>
  <c r="CA210" i="4"/>
  <c r="BC221" i="4"/>
  <c r="BK221" i="4"/>
  <c r="BQ241" i="4"/>
  <c r="K43" i="4"/>
  <c r="BD30" i="4"/>
  <c r="BL30" i="4"/>
  <c r="BF65" i="4"/>
  <c r="BY65" i="4"/>
  <c r="AV85" i="4"/>
  <c r="BL85" i="4"/>
  <c r="X89" i="4"/>
  <c r="BQ89" i="4"/>
  <c r="BN102" i="4"/>
  <c r="P118" i="4"/>
  <c r="W118" i="4"/>
  <c r="AC135" i="4"/>
  <c r="AA197" i="4"/>
  <c r="AL197" i="4"/>
  <c r="BC197" i="4"/>
  <c r="AE210" i="4"/>
  <c r="AJ210" i="4"/>
  <c r="BY221" i="4"/>
  <c r="I241" i="4"/>
  <c r="AK30" i="4"/>
  <c r="BY30" i="4"/>
  <c r="BJ85" i="4"/>
  <c r="BZ85" i="4"/>
  <c r="U118" i="4"/>
  <c r="AB118" i="4"/>
  <c r="BD118" i="4"/>
  <c r="BR118" i="4"/>
  <c r="BY118" i="4"/>
  <c r="H135" i="4"/>
  <c r="T135" i="4"/>
  <c r="T177" i="4"/>
  <c r="AB177" i="4"/>
  <c r="AB197" i="4"/>
  <c r="BD197" i="4"/>
  <c r="BJ197" i="4"/>
  <c r="AK210" i="4"/>
  <c r="AP210" i="4"/>
  <c r="BU210" i="4"/>
  <c r="BZ210" i="4"/>
  <c r="BZ221" i="4"/>
  <c r="AB241" i="4"/>
  <c r="AP241" i="4"/>
  <c r="AV241" i="4"/>
  <c r="BJ241" i="4"/>
  <c r="BC135" i="4"/>
  <c r="K42" i="4"/>
  <c r="V30" i="4"/>
  <c r="BM65" i="4"/>
  <c r="G89" i="4"/>
  <c r="AS89" i="4"/>
  <c r="O118" i="4"/>
  <c r="V118" i="4"/>
  <c r="AJ118" i="4"/>
  <c r="AQ118" i="4"/>
  <c r="BM135" i="4"/>
  <c r="M177" i="4"/>
  <c r="U177" i="4"/>
  <c r="AK177" i="4"/>
  <c r="BD177" i="4"/>
  <c r="AI197" i="4"/>
  <c r="BE197" i="4"/>
  <c r="AB210" i="4"/>
  <c r="AQ210" i="4"/>
  <c r="BS221" i="4"/>
  <c r="CA221" i="4"/>
  <c r="G241" i="4"/>
  <c r="P241" i="4"/>
  <c r="AC241" i="4"/>
  <c r="AW241" i="4"/>
  <c r="AO30" i="4"/>
  <c r="AT32" i="4"/>
  <c r="CA30" i="4"/>
  <c r="AP65" i="4"/>
  <c r="BQ65" i="4"/>
  <c r="CB85" i="4"/>
  <c r="AI89" i="4"/>
  <c r="U102" i="4"/>
  <c r="AH102" i="4"/>
  <c r="BU102" i="4"/>
  <c r="AR118" i="4"/>
  <c r="BF118" i="4"/>
  <c r="AH65" i="4"/>
  <c r="M102" i="4"/>
  <c r="BQ221" i="4"/>
  <c r="AE118" i="4"/>
  <c r="AS118" i="4"/>
  <c r="AZ118" i="4"/>
  <c r="BG118" i="4"/>
  <c r="BN118" i="4"/>
  <c r="CB118" i="4"/>
  <c r="CC123" i="4"/>
  <c r="M135" i="4"/>
  <c r="W135" i="4"/>
  <c r="BE135" i="4"/>
  <c r="CC151" i="4"/>
  <c r="CC167" i="4"/>
  <c r="O177" i="4"/>
  <c r="AE177" i="4"/>
  <c r="CC193" i="4"/>
  <c r="T197" i="4"/>
  <c r="BG197" i="4"/>
  <c r="BX197" i="4"/>
  <c r="CC198" i="4"/>
  <c r="AS210" i="4"/>
  <c r="AX210" i="4"/>
  <c r="BC210" i="4"/>
  <c r="CC213" i="4"/>
  <c r="AW221" i="4"/>
  <c r="BE221" i="4"/>
  <c r="BU221" i="4"/>
  <c r="CC239" i="4"/>
  <c r="AE241" i="4"/>
  <c r="AY241" i="4"/>
  <c r="BS241" i="4"/>
  <c r="CC253" i="4"/>
  <c r="AT42" i="4"/>
  <c r="BV34" i="4"/>
  <c r="AX85" i="4"/>
  <c r="BM89" i="4"/>
  <c r="BF135" i="4"/>
  <c r="BF221" i="4"/>
  <c r="Y48" i="4"/>
  <c r="AF62" i="4"/>
  <c r="BF30" i="4"/>
  <c r="BN85" i="4"/>
  <c r="AK89" i="4"/>
  <c r="AJ102" i="4"/>
  <c r="K36" i="4"/>
  <c r="N30" i="4"/>
  <c r="R45" i="4"/>
  <c r="R61" i="4"/>
  <c r="Y43" i="4"/>
  <c r="Y59" i="4"/>
  <c r="AC30" i="4"/>
  <c r="AF41" i="4"/>
  <c r="AM55" i="4"/>
  <c r="AZ30" i="4"/>
  <c r="BA35" i="4"/>
  <c r="BH33" i="4"/>
  <c r="BO47" i="4"/>
  <c r="BO63" i="4"/>
  <c r="BV45" i="4"/>
  <c r="CC59" i="4"/>
  <c r="N65" i="4"/>
  <c r="AD65" i="4"/>
  <c r="CC69" i="4"/>
  <c r="G85" i="4"/>
  <c r="Q85" i="4"/>
  <c r="T85" i="4"/>
  <c r="AB85" i="4"/>
  <c r="AJ85" i="4"/>
  <c r="AZ85" i="4"/>
  <c r="AX89" i="4"/>
  <c r="BD89" i="4"/>
  <c r="BZ89" i="4"/>
  <c r="AL102" i="4"/>
  <c r="AY102" i="4"/>
  <c r="BF102" i="4"/>
  <c r="BS102" i="4"/>
  <c r="CC131" i="4"/>
  <c r="AI135" i="4"/>
  <c r="CA135" i="4"/>
  <c r="CC143" i="4"/>
  <c r="CC175" i="4"/>
  <c r="BC177" i="4"/>
  <c r="BK177" i="4"/>
  <c r="BS177" i="4"/>
  <c r="CC185" i="4"/>
  <c r="Q197" i="4"/>
  <c r="AH197" i="4"/>
  <c r="AY197" i="4"/>
  <c r="BU197" i="4"/>
  <c r="CA197" i="4"/>
  <c r="V210" i="4"/>
  <c r="BF210" i="4"/>
  <c r="BK210" i="4"/>
  <c r="Q221" i="4"/>
  <c r="T221" i="4"/>
  <c r="AJ221" i="4"/>
  <c r="AR221" i="4"/>
  <c r="CC231" i="4"/>
  <c r="O241" i="4"/>
  <c r="CC245" i="4"/>
  <c r="Y40" i="4"/>
  <c r="AM52" i="4"/>
  <c r="BV58" i="4"/>
  <c r="AY89" i="4"/>
  <c r="AD30" i="4"/>
  <c r="AT50" i="4"/>
  <c r="BA32" i="4"/>
  <c r="BK30" i="4"/>
  <c r="BO60" i="4"/>
  <c r="BV42" i="4"/>
  <c r="W89" i="4"/>
  <c r="CA89" i="4"/>
  <c r="CC111" i="4"/>
  <c r="CC172" i="4"/>
  <c r="BT177" i="4"/>
  <c r="T102" i="4"/>
  <c r="K45" i="4"/>
  <c r="K61" i="4"/>
  <c r="AT58" i="4"/>
  <c r="BH54" i="4"/>
  <c r="AB65" i="4"/>
  <c r="AJ65" i="4"/>
  <c r="AZ65" i="4"/>
  <c r="CC74" i="4"/>
  <c r="BF85" i="4"/>
  <c r="P102" i="4"/>
  <c r="CC103" i="4"/>
  <c r="CC120" i="4"/>
  <c r="N135" i="4"/>
  <c r="X135" i="4"/>
  <c r="AV135" i="4"/>
  <c r="CC148" i="4"/>
  <c r="X177" i="4"/>
  <c r="AY210" i="4"/>
  <c r="T241" i="4"/>
  <c r="AZ241" i="4"/>
  <c r="CC250" i="4"/>
  <c r="BR135" i="4"/>
  <c r="AV177" i="4"/>
  <c r="BL177" i="4"/>
  <c r="BK197" i="4"/>
  <c r="CC203" i="4"/>
  <c r="W210" i="4"/>
  <c r="H221" i="4"/>
  <c r="AJ241" i="4"/>
  <c r="BX241" i="4"/>
  <c r="CC242" i="4"/>
  <c r="K46" i="4"/>
  <c r="K62" i="4"/>
  <c r="Q177" i="4"/>
  <c r="AZ210" i="4"/>
  <c r="CC233" i="4"/>
  <c r="K47" i="4"/>
  <c r="AZ221" i="4"/>
  <c r="K38" i="4"/>
  <c r="K54" i="4"/>
  <c r="F65" i="4"/>
  <c r="F118" i="4"/>
  <c r="F89" i="4"/>
  <c r="F221" i="4"/>
  <c r="F197" i="4"/>
  <c r="F30" i="4"/>
  <c r="F135" i="4"/>
  <c r="AM6" i="4"/>
  <c r="AH22" i="4"/>
  <c r="AT6" i="4"/>
  <c r="AO22" i="4"/>
  <c r="BA6" i="4"/>
  <c r="AV22" i="4"/>
  <c r="N22" i="4"/>
  <c r="U22" i="4"/>
  <c r="AB22" i="4"/>
  <c r="AZ22" i="4"/>
  <c r="BY22" i="4"/>
  <c r="V22" i="4"/>
  <c r="AC22" i="4"/>
  <c r="AX22" i="4"/>
  <c r="BE22" i="4"/>
  <c r="BL22" i="4"/>
  <c r="BS22" i="4"/>
  <c r="W22" i="4"/>
  <c r="AK22" i="4"/>
  <c r="BF22" i="4"/>
  <c r="BT22" i="4"/>
  <c r="CB22" i="4"/>
  <c r="AS22" i="4"/>
  <c r="BG22" i="4"/>
  <c r="BC22" i="4"/>
  <c r="BO18" i="4"/>
  <c r="T22" i="4"/>
  <c r="BA15" i="4"/>
  <c r="AA22" i="4"/>
  <c r="G22" i="4"/>
  <c r="M22" i="4"/>
  <c r="R6" i="4"/>
  <c r="BJ22" i="4"/>
  <c r="BO6" i="4"/>
  <c r="AI22" i="4"/>
  <c r="AP22" i="4"/>
  <c r="AW22" i="4"/>
  <c r="BD22" i="4"/>
  <c r="BK22" i="4"/>
  <c r="BR22" i="4"/>
  <c r="O22" i="4"/>
  <c r="AJ22" i="4"/>
  <c r="AQ22" i="4"/>
  <c r="BZ22" i="4"/>
  <c r="P22" i="4"/>
  <c r="AD22" i="4"/>
  <c r="AR22" i="4"/>
  <c r="AY22" i="4"/>
  <c r="BM22" i="4"/>
  <c r="CA22" i="4"/>
  <c r="Q22" i="4"/>
  <c r="X22" i="4"/>
  <c r="AE22" i="4"/>
  <c r="AL22" i="4"/>
  <c r="BU22" i="4"/>
  <c r="BV18" i="4"/>
  <c r="BH15" i="4"/>
  <c r="F22" i="4"/>
  <c r="BH533" i="4"/>
  <c r="Y533" i="4"/>
  <c r="AM533" i="4"/>
  <c r="BC498" i="2"/>
  <c r="X498" i="2"/>
  <c r="AO427" i="2"/>
  <c r="W177" i="2"/>
  <c r="BM177" i="2"/>
  <c r="BS85" i="2"/>
  <c r="K449" i="2"/>
  <c r="AU427" i="2"/>
  <c r="BA461" i="2"/>
  <c r="Q85" i="2"/>
  <c r="W371" i="2"/>
  <c r="W330" i="2"/>
  <c r="BA326" i="2"/>
  <c r="BA308" i="2"/>
  <c r="AO210" i="2"/>
  <c r="BA241" i="2"/>
  <c r="BA210" i="2"/>
  <c r="BA177" i="2"/>
  <c r="AU356" i="2"/>
  <c r="AU340" i="2"/>
  <c r="BG411" i="2"/>
  <c r="BG326" i="2"/>
  <c r="BH257" i="2"/>
  <c r="AO356" i="2"/>
  <c r="BG461" i="2"/>
  <c r="BG439" i="2"/>
  <c r="BG427" i="2"/>
  <c r="BC257" i="2"/>
  <c r="K210" i="2"/>
  <c r="Q326" i="2"/>
  <c r="AO439" i="2"/>
  <c r="AO340" i="2"/>
  <c r="BM439" i="2"/>
  <c r="BM411" i="2"/>
  <c r="BM326" i="2"/>
  <c r="BG241" i="2"/>
  <c r="K461" i="2"/>
  <c r="W197" i="2"/>
  <c r="AC85" i="2"/>
  <c r="K439" i="2"/>
  <c r="Q427" i="2"/>
  <c r="W427" i="2"/>
  <c r="AC449" i="2"/>
  <c r="BA221" i="2"/>
  <c r="BA85" i="2"/>
  <c r="BM118" i="2"/>
  <c r="Q356" i="2"/>
  <c r="AI427" i="2"/>
  <c r="AI371" i="2"/>
  <c r="AO197" i="2"/>
  <c r="AO85" i="2"/>
  <c r="BG356" i="2"/>
  <c r="BM102" i="2"/>
  <c r="Y257" i="2"/>
  <c r="AC461" i="2"/>
  <c r="AI449" i="2"/>
  <c r="AI411" i="2"/>
  <c r="AI330" i="2"/>
  <c r="Z257" i="2"/>
  <c r="BS210" i="2"/>
  <c r="Q340" i="2"/>
  <c r="AC439" i="2"/>
  <c r="BM241" i="2"/>
  <c r="BM330" i="2"/>
  <c r="K85" i="2"/>
  <c r="AI30" i="2"/>
  <c r="BM210" i="2"/>
  <c r="BS118" i="2"/>
  <c r="BA533" i="2"/>
  <c r="BS65" i="2"/>
  <c r="AI118" i="2"/>
  <c r="Q371" i="2"/>
  <c r="BM427" i="2"/>
  <c r="BM22" i="2"/>
  <c r="K241" i="2"/>
  <c r="BG65" i="2"/>
  <c r="AM498" i="2"/>
  <c r="Q135" i="2"/>
  <c r="AC102" i="2"/>
  <c r="AO89" i="2"/>
  <c r="AU308" i="2"/>
  <c r="BM356" i="2"/>
  <c r="BI257" i="2"/>
  <c r="AS498" i="2"/>
  <c r="Y498" i="2"/>
  <c r="AO135" i="2"/>
  <c r="AO102" i="2"/>
  <c r="AI461" i="2"/>
  <c r="W65" i="2"/>
  <c r="AO461" i="2"/>
  <c r="BM371" i="2"/>
  <c r="W102" i="2"/>
  <c r="AI177" i="2"/>
  <c r="K326" i="2"/>
  <c r="W411" i="2"/>
  <c r="AI340" i="2"/>
  <c r="AA257" i="2"/>
  <c r="AU210" i="2"/>
  <c r="BA102" i="2"/>
  <c r="BM135" i="2"/>
  <c r="K411" i="2"/>
  <c r="K308" i="2"/>
  <c r="Q461" i="2"/>
  <c r="BG221" i="2"/>
  <c r="Q89" i="2"/>
  <c r="BS241" i="2"/>
  <c r="BS89" i="2"/>
  <c r="AU371" i="2"/>
  <c r="Q30" i="2"/>
  <c r="AI221" i="2"/>
  <c r="AI85" i="2"/>
  <c r="BG85" i="2"/>
  <c r="BS135" i="2"/>
  <c r="BS102" i="2"/>
  <c r="AO371" i="2"/>
  <c r="AO330" i="2"/>
  <c r="BS197" i="2"/>
  <c r="W118" i="2"/>
  <c r="W308" i="2"/>
  <c r="BS371" i="2"/>
  <c r="R257" i="2"/>
  <c r="AC65" i="2"/>
  <c r="AU135" i="2"/>
  <c r="K427" i="2"/>
  <c r="BS330" i="2"/>
  <c r="BS308" i="2"/>
  <c r="AI102" i="2"/>
  <c r="AO449" i="2"/>
  <c r="AI135" i="2"/>
  <c r="AI65" i="2"/>
  <c r="Q439" i="2"/>
  <c r="Q330" i="2"/>
  <c r="Q102" i="2"/>
  <c r="Q449" i="2"/>
  <c r="K102" i="2"/>
  <c r="Q177" i="2"/>
  <c r="Q118" i="2"/>
  <c r="Q65" i="2"/>
  <c r="AC241" i="2"/>
  <c r="AC89" i="2"/>
  <c r="AO241" i="2"/>
  <c r="AU411" i="2"/>
  <c r="BM340" i="2"/>
  <c r="AO221" i="2"/>
  <c r="AO118" i="2"/>
  <c r="BG210" i="2"/>
  <c r="AR257" i="2"/>
  <c r="W135" i="2"/>
  <c r="W85" i="2"/>
  <c r="AU177" i="2"/>
  <c r="AI439" i="2"/>
  <c r="AO411" i="2"/>
  <c r="BS439" i="2"/>
  <c r="F257" i="2"/>
  <c r="AU241" i="2"/>
  <c r="AU221" i="2"/>
  <c r="AU118" i="2"/>
  <c r="BA197" i="2"/>
  <c r="Q411" i="2"/>
  <c r="BA449" i="2"/>
  <c r="BS340" i="2"/>
  <c r="BT48" i="2"/>
  <c r="BA135" i="2"/>
  <c r="BA118" i="2"/>
  <c r="BG197" i="2"/>
  <c r="AI356" i="2"/>
  <c r="BA330" i="2"/>
  <c r="BM308" i="2"/>
  <c r="M257" i="2"/>
  <c r="K30" i="2"/>
  <c r="AO65" i="2"/>
  <c r="BA65" i="2"/>
  <c r="Q261" i="2"/>
  <c r="BM461" i="2"/>
  <c r="K197" i="2"/>
  <c r="Q210" i="2"/>
  <c r="BT146" i="2"/>
  <c r="BM221" i="2"/>
  <c r="AC427" i="2"/>
  <c r="BS461" i="2"/>
  <c r="F498" i="2"/>
  <c r="BD498" i="2"/>
  <c r="W241" i="2"/>
  <c r="BG89" i="2"/>
  <c r="BA371" i="2"/>
  <c r="BA340" i="2"/>
  <c r="BA356" i="2"/>
  <c r="BS411" i="2"/>
  <c r="BI498" i="2"/>
  <c r="K177" i="2"/>
  <c r="BT240" i="2"/>
  <c r="Q241" i="2"/>
  <c r="AC197" i="2"/>
  <c r="AI210" i="2"/>
  <c r="AC340" i="2"/>
  <c r="AU449" i="2"/>
  <c r="BG308" i="2"/>
  <c r="BS427" i="2"/>
  <c r="K22" i="2"/>
  <c r="AI22" i="2"/>
  <c r="K135" i="2"/>
  <c r="W221" i="2"/>
  <c r="AC210" i="2"/>
  <c r="W449" i="2"/>
  <c r="AC356" i="2"/>
  <c r="BA89" i="2"/>
  <c r="BG102" i="2"/>
  <c r="BS177" i="2"/>
  <c r="K330" i="2"/>
  <c r="AI326" i="2"/>
  <c r="AU461" i="2"/>
  <c r="AC533" i="2"/>
  <c r="BG22" i="2"/>
  <c r="BS22" i="2"/>
  <c r="K221" i="2"/>
  <c r="Q221" i="2"/>
  <c r="AC177" i="2"/>
  <c r="AI241" i="2"/>
  <c r="AO30" i="2"/>
  <c r="AU102" i="2"/>
  <c r="AU89" i="2"/>
  <c r="BG135" i="2"/>
  <c r="BG118" i="2"/>
  <c r="BG30" i="2"/>
  <c r="BM197" i="2"/>
  <c r="W461" i="2"/>
  <c r="AC371" i="2"/>
  <c r="AI308" i="2"/>
  <c r="AI261" i="2"/>
  <c r="BG340" i="2"/>
  <c r="BS356" i="2"/>
  <c r="BM30" i="2"/>
  <c r="K371" i="2"/>
  <c r="AO326" i="2"/>
  <c r="Q308" i="2"/>
  <c r="W439" i="2"/>
  <c r="AO308" i="2"/>
  <c r="AJ257" i="2"/>
  <c r="BA439" i="2"/>
  <c r="BA411" i="2"/>
  <c r="L257" i="2"/>
  <c r="AQ498" i="2"/>
  <c r="Q197" i="2"/>
  <c r="AC221" i="2"/>
  <c r="AU65" i="2"/>
  <c r="BS221" i="2"/>
  <c r="K340" i="2"/>
  <c r="AU439" i="2"/>
  <c r="BA261" i="2"/>
  <c r="G257" i="2"/>
  <c r="AN257" i="2"/>
  <c r="S257" i="2"/>
  <c r="BG177" i="2"/>
  <c r="K356" i="2"/>
  <c r="AO261" i="2"/>
  <c r="W22" i="2"/>
  <c r="BB257" i="2"/>
  <c r="AC135" i="2"/>
  <c r="AI197" i="2"/>
  <c r="AC411" i="2"/>
  <c r="BA427" i="2"/>
  <c r="BG330" i="2"/>
  <c r="BM261" i="2"/>
  <c r="BS449" i="2"/>
  <c r="AC22" i="2"/>
  <c r="BA30" i="2"/>
  <c r="K261" i="2"/>
  <c r="K89" i="2"/>
  <c r="BG533" i="2"/>
  <c r="AU261" i="2"/>
  <c r="BS261" i="2"/>
  <c r="BA22" i="2"/>
  <c r="AC261" i="2"/>
  <c r="K65" i="2"/>
  <c r="BO257" i="2"/>
  <c r="W261" i="2"/>
  <c r="BS30" i="2"/>
  <c r="K118" i="2"/>
  <c r="AC30" i="2"/>
  <c r="AU30" i="2"/>
  <c r="BM533" i="2"/>
  <c r="AU533" i="2"/>
  <c r="AO533" i="2"/>
  <c r="AI533" i="2"/>
  <c r="Q533" i="2"/>
  <c r="BT329" i="2"/>
  <c r="BT50" i="2"/>
  <c r="AE257" i="2"/>
  <c r="AW257" i="2"/>
  <c r="AS257" i="2"/>
  <c r="AD257" i="2"/>
  <c r="AQ257" i="2"/>
  <c r="AK257" i="2"/>
  <c r="BQ257" i="2"/>
  <c r="BR257" i="2"/>
  <c r="AV257" i="2"/>
  <c r="BN257" i="2"/>
  <c r="AB257" i="2"/>
  <c r="AP257" i="2"/>
  <c r="AU22" i="2"/>
  <c r="AT498" i="2"/>
  <c r="AN498" i="2"/>
  <c r="AP498" i="2"/>
  <c r="I498" i="2"/>
  <c r="AD498" i="2"/>
  <c r="N498" i="2"/>
  <c r="BL498" i="2"/>
  <c r="M498" i="2"/>
  <c r="AV498" i="2"/>
  <c r="Z498" i="2"/>
  <c r="AA498" i="2"/>
  <c r="H498" i="2"/>
  <c r="AW498" i="2"/>
  <c r="AG498" i="2"/>
  <c r="AF498" i="2"/>
  <c r="BF498" i="2"/>
  <c r="BE498" i="2"/>
  <c r="AY498" i="2"/>
  <c r="S498" i="2"/>
  <c r="BP498" i="2"/>
  <c r="BK498" i="2"/>
  <c r="BJ498" i="2"/>
  <c r="AZ498" i="2"/>
  <c r="AJ498" i="2"/>
  <c r="T498" i="2"/>
  <c r="BQ498" i="2"/>
  <c r="BH498" i="2"/>
  <c r="AR498" i="2"/>
  <c r="AB498" i="2"/>
  <c r="L498" i="2"/>
  <c r="AK498" i="2"/>
  <c r="U498" i="2"/>
  <c r="AX498" i="2"/>
  <c r="AH498" i="2"/>
  <c r="R498" i="2"/>
  <c r="AE498" i="2"/>
  <c r="O498" i="2"/>
  <c r="J498" i="2"/>
  <c r="BR498" i="2"/>
  <c r="BB498" i="2"/>
  <c r="AL498" i="2"/>
  <c r="V498" i="2"/>
  <c r="BN498" i="2"/>
  <c r="BO498" i="2"/>
  <c r="BG261" i="2"/>
  <c r="BT66" i="2"/>
  <c r="BT45" i="2"/>
  <c r="BT93" i="2"/>
  <c r="BT79" i="2"/>
  <c r="BT62" i="2"/>
  <c r="BT191" i="2"/>
  <c r="BT90" i="2"/>
  <c r="BT59" i="2"/>
  <c r="G498" i="2"/>
  <c r="AT257" i="2"/>
  <c r="BK257" i="2"/>
  <c r="BL257" i="2"/>
  <c r="BP257" i="2"/>
  <c r="BJ257" i="2"/>
  <c r="BF257" i="2"/>
  <c r="BE257" i="2"/>
  <c r="BD257" i="2"/>
  <c r="AY257" i="2"/>
  <c r="AX257" i="2"/>
  <c r="AZ257" i="2"/>
  <c r="AL257" i="2"/>
  <c r="AH257" i="2"/>
  <c r="AG257" i="2"/>
  <c r="AF257" i="2"/>
  <c r="V257" i="2"/>
  <c r="U257" i="2"/>
  <c r="T257" i="2"/>
  <c r="P257" i="2"/>
  <c r="O257" i="2"/>
  <c r="N257" i="2"/>
  <c r="J257" i="2"/>
  <c r="I257" i="2"/>
  <c r="H257" i="2"/>
  <c r="AO22" i="2"/>
  <c r="Q22" i="2"/>
  <c r="BT516" i="2"/>
  <c r="BT517" i="2"/>
  <c r="BT519" i="2"/>
  <c r="BT511" i="2"/>
  <c r="BT514" i="2"/>
  <c r="BT520" i="2"/>
  <c r="BT531" i="2"/>
  <c r="BT512" i="2"/>
  <c r="BT504" i="2"/>
  <c r="BT507" i="2"/>
  <c r="BT518" i="2"/>
  <c r="BT515" i="2"/>
  <c r="BT521" i="2"/>
  <c r="BT268" i="2"/>
  <c r="BT293" i="2"/>
  <c r="BT320" i="2"/>
  <c r="BT263" i="2"/>
  <c r="BT322" i="2"/>
  <c r="BT319" i="2"/>
  <c r="BT267" i="2"/>
  <c r="BT298" i="2"/>
  <c r="BT278" i="2"/>
  <c r="BT264" i="2"/>
  <c r="BT276" i="2"/>
  <c r="BT274" i="2"/>
  <c r="BT307" i="2"/>
  <c r="BT306" i="2"/>
  <c r="BT290" i="2"/>
  <c r="BT282" i="2"/>
  <c r="BT316" i="2"/>
  <c r="BT266" i="2"/>
  <c r="BT337" i="2"/>
  <c r="BT287" i="2"/>
  <c r="BT324" i="2"/>
  <c r="BT297" i="2"/>
  <c r="BT285" i="2"/>
  <c r="BT303" i="2"/>
  <c r="BT295" i="2"/>
  <c r="BT270" i="2"/>
  <c r="BT313" i="2"/>
  <c r="BT336" i="2"/>
  <c r="BT300" i="2"/>
  <c r="BT338" i="2"/>
  <c r="BT331" i="2"/>
  <c r="BT294" i="2"/>
  <c r="BT275" i="2"/>
  <c r="BT312" i="2"/>
  <c r="BT273" i="2"/>
  <c r="BT272" i="2"/>
  <c r="BT334" i="2"/>
  <c r="BT332" i="2"/>
  <c r="BT328" i="2"/>
  <c r="BT314" i="2"/>
  <c r="BT291" i="2"/>
  <c r="BT288" i="2"/>
  <c r="BT265" i="2"/>
  <c r="BT317" i="2"/>
  <c r="BT301" i="2"/>
  <c r="BT271" i="2"/>
  <c r="BT327" i="2"/>
  <c r="BT281" i="2"/>
  <c r="BT269" i="2"/>
  <c r="BT262" i="2"/>
  <c r="BT61" i="2"/>
  <c r="BT132" i="2"/>
  <c r="BT198" i="2"/>
  <c r="BT190" i="2"/>
  <c r="BT233" i="2"/>
  <c r="BT230" i="2"/>
  <c r="BT205" i="2"/>
  <c r="BT204" i="2"/>
  <c r="BT195" i="2"/>
  <c r="BT127" i="2"/>
  <c r="BT32" i="2"/>
  <c r="BT226" i="2"/>
  <c r="BT214" i="2"/>
  <c r="BT123" i="2"/>
  <c r="BT223" i="2"/>
  <c r="BT220" i="2"/>
  <c r="BT175" i="2"/>
  <c r="BT77" i="2"/>
  <c r="BT76" i="2"/>
  <c r="BT238" i="2"/>
  <c r="BT235" i="2"/>
  <c r="BT179" i="2"/>
  <c r="BT172" i="2"/>
  <c r="BT82" i="2"/>
  <c r="BT236" i="2"/>
  <c r="BT234" i="2"/>
  <c r="BT228" i="2"/>
  <c r="BT125" i="2"/>
  <c r="BT189" i="2"/>
  <c r="BT237" i="2"/>
  <c r="BT212" i="2"/>
  <c r="BT201" i="2"/>
  <c r="BT176" i="2"/>
  <c r="BT148" i="2"/>
  <c r="BT131" i="2"/>
  <c r="BT103" i="2"/>
  <c r="BT206" i="2"/>
  <c r="BT150" i="2"/>
  <c r="BT67" i="2"/>
  <c r="BT60" i="2"/>
  <c r="BT47" i="2"/>
  <c r="BT200" i="2"/>
  <c r="BT193" i="2"/>
  <c r="BT137" i="2"/>
  <c r="BT224" i="2"/>
  <c r="BT136" i="2"/>
  <c r="BT52" i="2"/>
  <c r="BT38" i="2"/>
  <c r="BT239" i="2"/>
  <c r="BT188" i="2"/>
  <c r="BT170" i="2"/>
  <c r="BT167" i="2"/>
  <c r="BT151" i="2"/>
  <c r="BT147" i="2"/>
  <c r="BT141" i="2"/>
  <c r="BT120" i="2"/>
  <c r="BT208" i="2"/>
  <c r="BT196" i="2"/>
  <c r="BT165" i="2"/>
  <c r="BT156" i="2"/>
  <c r="BT43" i="2"/>
  <c r="BT181" i="2"/>
  <c r="BT171" i="2"/>
  <c r="BT115" i="2"/>
  <c r="BT35" i="2"/>
  <c r="BT229" i="2"/>
  <c r="BT211" i="2"/>
  <c r="BT187" i="2"/>
  <c r="BT183" i="2"/>
  <c r="BT169" i="2"/>
  <c r="BT152" i="2"/>
  <c r="BT145" i="2"/>
  <c r="BT227" i="2"/>
  <c r="BT213" i="2"/>
  <c r="BT199" i="2"/>
  <c r="BT185" i="2"/>
  <c r="BT159" i="2"/>
  <c r="BT158" i="2"/>
  <c r="BT133" i="2"/>
  <c r="BT128" i="2"/>
  <c r="BT80" i="2"/>
  <c r="BT153" i="2"/>
  <c r="BT215" i="2"/>
  <c r="BT194" i="2"/>
  <c r="BT192" i="2"/>
  <c r="BT182" i="2"/>
  <c r="BT180" i="2"/>
  <c r="BT53" i="2"/>
  <c r="BT144" i="2"/>
  <c r="BT138" i="2"/>
  <c r="BT97" i="2"/>
  <c r="BT88" i="2"/>
  <c r="BT173" i="2"/>
  <c r="BT162" i="2"/>
  <c r="BT140" i="2"/>
  <c r="BT108" i="2"/>
  <c r="BT73" i="2"/>
  <c r="BT44" i="2"/>
  <c r="BT37" i="2"/>
  <c r="BT34" i="2"/>
  <c r="BT126" i="2"/>
  <c r="BT101" i="2"/>
  <c r="BT121" i="2"/>
  <c r="BT105" i="2"/>
  <c r="BT70" i="2"/>
  <c r="BT57" i="2"/>
  <c r="BT114" i="2"/>
  <c r="BT91" i="2"/>
  <c r="BT99" i="2"/>
  <c r="BT86" i="2"/>
  <c r="BT63" i="2"/>
  <c r="BT92" i="2"/>
  <c r="BT81" i="2"/>
  <c r="BT69" i="2"/>
  <c r="BT96" i="2"/>
  <c r="BT84" i="2"/>
  <c r="BT98" i="2"/>
  <c r="BT87" i="2"/>
  <c r="BT124" i="2"/>
  <c r="BT112" i="2"/>
  <c r="BT106" i="2"/>
  <c r="BT94" i="2"/>
  <c r="BT83" i="2"/>
  <c r="BT51" i="2"/>
  <c r="BT31" i="2"/>
  <c r="BT71" i="2"/>
  <c r="BT207" i="2"/>
  <c r="BT209" i="2"/>
  <c r="BT68" i="2"/>
  <c r="BT166" i="2"/>
  <c r="BT203" i="2"/>
  <c r="BT56" i="2"/>
  <c r="BT510" i="2"/>
  <c r="BT506" i="2"/>
  <c r="BT54" i="2"/>
  <c r="BT95" i="2"/>
  <c r="BT100" i="2"/>
  <c r="BT218" i="2"/>
  <c r="BT130" i="2"/>
  <c r="BT284" i="2"/>
  <c r="BT325" i="2"/>
  <c r="BT33" i="2"/>
  <c r="BT36" i="2"/>
  <c r="BT39" i="2"/>
  <c r="BT186" i="2"/>
  <c r="BT296" i="2"/>
  <c r="BT299" i="2"/>
  <c r="BT302" i="2"/>
  <c r="BT305" i="2"/>
  <c r="BT74" i="2"/>
  <c r="BT174" i="2"/>
  <c r="BT532" i="2"/>
  <c r="BT232" i="2"/>
  <c r="BT280" i="2"/>
  <c r="BT283" i="2"/>
  <c r="BT286" i="2"/>
  <c r="BT289" i="2"/>
  <c r="BT292" i="2"/>
  <c r="BT58" i="2"/>
  <c r="BT155" i="2"/>
  <c r="BT161" i="2"/>
  <c r="BT164" i="2"/>
  <c r="BT505" i="2"/>
  <c r="BT46" i="2"/>
  <c r="BT49" i="2"/>
  <c r="BT55" i="2"/>
  <c r="BT202" i="2"/>
  <c r="BT277" i="2"/>
  <c r="BT315" i="2"/>
  <c r="BT318" i="2"/>
  <c r="BT321" i="2"/>
  <c r="BT508" i="2"/>
  <c r="BT75" i="2"/>
  <c r="BT78" i="2"/>
  <c r="BT122" i="2"/>
  <c r="BT184" i="2"/>
  <c r="BT219" i="2"/>
  <c r="BT222" i="2"/>
  <c r="BT225" i="2"/>
  <c r="BT231" i="2"/>
  <c r="BT40" i="2"/>
  <c r="BT309" i="2"/>
  <c r="BT72" i="2"/>
  <c r="BT107" i="2"/>
  <c r="BT110" i="2"/>
  <c r="BT113" i="2"/>
  <c r="BT116" i="2"/>
  <c r="BT119" i="2"/>
  <c r="BT279" i="2"/>
  <c r="BT154" i="2"/>
  <c r="BT216" i="2"/>
  <c r="BT42" i="2"/>
  <c r="BT104" i="2"/>
  <c r="BT139" i="2"/>
  <c r="BT142" i="2"/>
  <c r="BT311" i="2"/>
  <c r="K495" i="1"/>
  <c r="K458" i="1"/>
  <c r="AM458" i="1" s="1"/>
  <c r="K425" i="1"/>
  <c r="AM425" i="1" s="1"/>
  <c r="K376" i="1"/>
  <c r="AM376" i="1" s="1"/>
  <c r="K344" i="1"/>
  <c r="AM344" i="1" s="1"/>
  <c r="K312" i="1"/>
  <c r="AM312" i="1" s="1"/>
  <c r="K264" i="1"/>
  <c r="AM264" i="1" s="1"/>
  <c r="K232" i="1"/>
  <c r="AM232" i="1" s="1"/>
  <c r="K200" i="1"/>
  <c r="AM200" i="1" s="1"/>
  <c r="K168" i="1"/>
  <c r="AM168" i="1" s="1"/>
  <c r="K152" i="1"/>
  <c r="AM152" i="1" s="1"/>
  <c r="K120" i="1"/>
  <c r="AM120" i="1" s="1"/>
  <c r="K88" i="1"/>
  <c r="AM88" i="1" s="1"/>
  <c r="K56" i="1"/>
  <c r="AM56" i="1" s="1"/>
  <c r="K21" i="1"/>
  <c r="K494" i="1"/>
  <c r="K440" i="1"/>
  <c r="AM440" i="1" s="1"/>
  <c r="K392" i="1"/>
  <c r="AM392" i="1" s="1"/>
  <c r="K359" i="1"/>
  <c r="AM359" i="1" s="1"/>
  <c r="K327" i="1"/>
  <c r="AM327" i="1" s="1"/>
  <c r="K295" i="1"/>
  <c r="AM295" i="1" s="1"/>
  <c r="K247" i="1"/>
  <c r="K215" i="1"/>
  <c r="AM215" i="1" s="1"/>
  <c r="K183" i="1"/>
  <c r="AM183" i="1" s="1"/>
  <c r="K151" i="1"/>
  <c r="AM151" i="1" s="1"/>
  <c r="K119" i="1"/>
  <c r="AM119" i="1" s="1"/>
  <c r="K87" i="1"/>
  <c r="AM87" i="1" s="1"/>
  <c r="K55" i="1"/>
  <c r="AM55" i="1" s="1"/>
  <c r="K508" i="1"/>
  <c r="K474" i="1"/>
  <c r="K423" i="1"/>
  <c r="K374" i="1"/>
  <c r="K342" i="1"/>
  <c r="K294" i="1"/>
  <c r="K262" i="1"/>
  <c r="K214" i="1"/>
  <c r="AM214" i="1" s="1"/>
  <c r="K182" i="1"/>
  <c r="K166" i="1"/>
  <c r="K118" i="1"/>
  <c r="K54" i="1"/>
  <c r="K510" i="1"/>
  <c r="AM510" i="1" s="1"/>
  <c r="K473" i="1"/>
  <c r="K422" i="1"/>
  <c r="AM422" i="1" s="1"/>
  <c r="K373" i="1"/>
  <c r="K309" i="1"/>
  <c r="AM309" i="1" s="1"/>
  <c r="K261" i="1"/>
  <c r="K213" i="1"/>
  <c r="AM213" i="1" s="1"/>
  <c r="K181" i="1"/>
  <c r="AM181" i="1" s="1"/>
  <c r="K133" i="1"/>
  <c r="K85" i="1"/>
  <c r="K53" i="1"/>
  <c r="AM53" i="1" s="1"/>
  <c r="K507" i="1"/>
  <c r="K472" i="1"/>
  <c r="K421" i="1"/>
  <c r="K372" i="1"/>
  <c r="K308" i="1"/>
  <c r="K212" i="1"/>
  <c r="K180" i="1"/>
  <c r="K512" i="1"/>
  <c r="AM512" i="1" s="1"/>
  <c r="K476" i="1"/>
  <c r="K441" i="1"/>
  <c r="AM441" i="1" s="1"/>
  <c r="K393" i="1"/>
  <c r="AM393" i="1" s="1"/>
  <c r="K360" i="1"/>
  <c r="AM360" i="1" s="1"/>
  <c r="K328" i="1"/>
  <c r="AM328" i="1" s="1"/>
  <c r="K296" i="1"/>
  <c r="AM296" i="1" s="1"/>
  <c r="K280" i="1"/>
  <c r="AM280" i="1" s="1"/>
  <c r="K248" i="1"/>
  <c r="K216" i="1"/>
  <c r="AM216" i="1" s="1"/>
  <c r="K184" i="1"/>
  <c r="AM184" i="1" s="1"/>
  <c r="K136" i="1"/>
  <c r="AM136" i="1" s="1"/>
  <c r="K104" i="1"/>
  <c r="AM104" i="1" s="1"/>
  <c r="K72" i="1"/>
  <c r="AM72" i="1" s="1"/>
  <c r="K40" i="1"/>
  <c r="AM40" i="1" s="1"/>
  <c r="K511" i="1"/>
  <c r="AM511" i="1" s="1"/>
  <c r="K475" i="1"/>
  <c r="K424" i="1"/>
  <c r="AM424" i="1" s="1"/>
  <c r="K375" i="1"/>
  <c r="AM375" i="1" s="1"/>
  <c r="K343" i="1"/>
  <c r="AM343" i="1" s="1"/>
  <c r="K311" i="1"/>
  <c r="AM311" i="1" s="1"/>
  <c r="K263" i="1"/>
  <c r="AM263" i="1" s="1"/>
  <c r="K231" i="1"/>
  <c r="AM231" i="1" s="1"/>
  <c r="K199" i="1"/>
  <c r="AM199" i="1" s="1"/>
  <c r="K167" i="1"/>
  <c r="AM167" i="1" s="1"/>
  <c r="K135" i="1"/>
  <c r="K103" i="1"/>
  <c r="AM103" i="1" s="1"/>
  <c r="K71" i="1"/>
  <c r="AM71" i="1" s="1"/>
  <c r="K39" i="1"/>
  <c r="AM39" i="1" s="1"/>
  <c r="K493" i="1"/>
  <c r="K439" i="1"/>
  <c r="K391" i="1"/>
  <c r="K358" i="1"/>
  <c r="K310" i="1"/>
  <c r="K246" i="1"/>
  <c r="K198" i="1"/>
  <c r="AM198" i="1" s="1"/>
  <c r="K134" i="1"/>
  <c r="K86" i="1"/>
  <c r="K38" i="1"/>
  <c r="K491" i="1"/>
  <c r="K438" i="1"/>
  <c r="AM438" i="1" s="1"/>
  <c r="K390" i="1"/>
  <c r="AM390" i="1" s="1"/>
  <c r="K341" i="1"/>
  <c r="AM341" i="1" s="1"/>
  <c r="K293" i="1"/>
  <c r="AM293" i="1" s="1"/>
  <c r="K245" i="1"/>
  <c r="K197" i="1"/>
  <c r="K165" i="1"/>
  <c r="AM165" i="1" s="1"/>
  <c r="K117" i="1"/>
  <c r="AM117" i="1" s="1"/>
  <c r="K69" i="1"/>
  <c r="AM69" i="1" s="1"/>
  <c r="K37" i="1"/>
  <c r="AM37" i="1" s="1"/>
  <c r="K490" i="1"/>
  <c r="K437" i="1"/>
  <c r="K388" i="1"/>
  <c r="K340" i="1"/>
  <c r="K292" i="1"/>
  <c r="K244" i="1"/>
  <c r="K196" i="1"/>
  <c r="K164" i="1"/>
  <c r="K132" i="1"/>
  <c r="K116" i="1"/>
  <c r="K84" i="1"/>
  <c r="K52" i="1"/>
  <c r="K36" i="1"/>
  <c r="K506" i="1"/>
  <c r="AM506" i="1" s="1"/>
  <c r="K471" i="1"/>
  <c r="K436" i="1"/>
  <c r="AM436" i="1" s="1"/>
  <c r="K387" i="1"/>
  <c r="K339" i="1"/>
  <c r="K307" i="1"/>
  <c r="AM307" i="1" s="1"/>
  <c r="K291" i="1"/>
  <c r="AM291" i="1" s="1"/>
  <c r="K243" i="1"/>
  <c r="K211" i="1"/>
  <c r="K195" i="1"/>
  <c r="K163" i="1"/>
  <c r="AM163" i="1" s="1"/>
  <c r="K131" i="1"/>
  <c r="K115" i="1"/>
  <c r="K83" i="1"/>
  <c r="K51" i="1"/>
  <c r="K35" i="1"/>
  <c r="K533" i="1"/>
  <c r="K470" i="1"/>
  <c r="K435" i="1"/>
  <c r="K386" i="1"/>
  <c r="K370" i="1"/>
  <c r="K338" i="1"/>
  <c r="K290" i="1"/>
  <c r="K242" i="1"/>
  <c r="K210" i="1"/>
  <c r="K162" i="1"/>
  <c r="AM162" i="1" s="1"/>
  <c r="K114" i="1"/>
  <c r="K82" i="1"/>
  <c r="AM82" i="1" s="1"/>
  <c r="K34" i="1"/>
  <c r="K532" i="1"/>
  <c r="AM532" i="1" s="1"/>
  <c r="K469" i="1"/>
  <c r="K434" i="1"/>
  <c r="AM434" i="1" s="1"/>
  <c r="K418" i="1"/>
  <c r="AM418" i="1" s="1"/>
  <c r="K385" i="1"/>
  <c r="AM385" i="1" s="1"/>
  <c r="K353" i="1"/>
  <c r="AM353" i="1" s="1"/>
  <c r="K337" i="1"/>
  <c r="AM337" i="1" s="1"/>
  <c r="K321" i="1"/>
  <c r="AM321" i="1" s="1"/>
  <c r="K289" i="1"/>
  <c r="AM289" i="1" s="1"/>
  <c r="K257" i="1"/>
  <c r="K241" i="1"/>
  <c r="K225" i="1"/>
  <c r="AM225" i="1" s="1"/>
  <c r="K209" i="1"/>
  <c r="AM209" i="1" s="1"/>
  <c r="K177" i="1"/>
  <c r="K161" i="1"/>
  <c r="AM161" i="1" s="1"/>
  <c r="K129" i="1"/>
  <c r="AM129" i="1" s="1"/>
  <c r="K113" i="1"/>
  <c r="AM113" i="1" s="1"/>
  <c r="K97" i="1"/>
  <c r="AM97" i="1" s="1"/>
  <c r="K81" i="1"/>
  <c r="AM81" i="1" s="1"/>
  <c r="K65" i="1"/>
  <c r="K49" i="1"/>
  <c r="AM49" i="1" s="1"/>
  <c r="K33" i="1"/>
  <c r="AM33" i="1" s="1"/>
  <c r="K531" i="1"/>
  <c r="AM531" i="1" s="1"/>
  <c r="K467" i="1"/>
  <c r="K417" i="1"/>
  <c r="AM417" i="1" s="1"/>
  <c r="K384" i="1"/>
  <c r="AM384" i="1" s="1"/>
  <c r="K336" i="1"/>
  <c r="AM336" i="1" s="1"/>
  <c r="K288" i="1"/>
  <c r="AM288" i="1" s="1"/>
  <c r="K256" i="1"/>
  <c r="K224" i="1"/>
  <c r="AM224" i="1" s="1"/>
  <c r="K208" i="1"/>
  <c r="AM208" i="1" s="1"/>
  <c r="K160" i="1"/>
  <c r="AM160" i="1" s="1"/>
  <c r="K128" i="1"/>
  <c r="AM128" i="1" s="1"/>
  <c r="K96" i="1"/>
  <c r="AM96" i="1" s="1"/>
  <c r="K80" i="1"/>
  <c r="AM80" i="1" s="1"/>
  <c r="K32" i="1"/>
  <c r="AM32" i="1" s="1"/>
  <c r="K521" i="1"/>
  <c r="AM521" i="1" s="1"/>
  <c r="K466" i="1"/>
  <c r="K416" i="1"/>
  <c r="AM416" i="1" s="1"/>
  <c r="K383" i="1"/>
  <c r="AM383" i="1" s="1"/>
  <c r="K335" i="1"/>
  <c r="AM335" i="1" s="1"/>
  <c r="K287" i="1"/>
  <c r="AM287" i="1" s="1"/>
  <c r="K255" i="1"/>
  <c r="K207" i="1"/>
  <c r="AM207" i="1" s="1"/>
  <c r="K159" i="1"/>
  <c r="AM159" i="1" s="1"/>
  <c r="K79" i="1"/>
  <c r="AM79" i="1" s="1"/>
  <c r="K31" i="1"/>
  <c r="AM31" i="1" s="1"/>
  <c r="AL421" i="1"/>
  <c r="AL356" i="1"/>
  <c r="AL292" i="1"/>
  <c r="AL228" i="1"/>
  <c r="AL164" i="1"/>
  <c r="AL100" i="1"/>
  <c r="AL52" i="1"/>
  <c r="AL17" i="1"/>
  <c r="AL15" i="1"/>
  <c r="AL388" i="1"/>
  <c r="AL324" i="1"/>
  <c r="AL196" i="1"/>
  <c r="AL132" i="1"/>
  <c r="AL472" i="1"/>
  <c r="AL66" i="1"/>
  <c r="AL490" i="1"/>
  <c r="AL36" i="1"/>
  <c r="AL405" i="1"/>
  <c r="AL340" i="1"/>
  <c r="AL276" i="1"/>
  <c r="AL212" i="1"/>
  <c r="AL148" i="1"/>
  <c r="AL84" i="1"/>
  <c r="AL35" i="1"/>
  <c r="AL507" i="1"/>
  <c r="AL404" i="1"/>
  <c r="AL339" i="1"/>
  <c r="AL275" i="1"/>
  <c r="AL211" i="1"/>
  <c r="AL147" i="1"/>
  <c r="AL83" i="1"/>
  <c r="AL34" i="1"/>
  <c r="AI324" i="1"/>
  <c r="AI196" i="1"/>
  <c r="AI132" i="1"/>
  <c r="AI452" i="1"/>
  <c r="AM452" i="1" s="1"/>
  <c r="AI387" i="1"/>
  <c r="AI323" i="1"/>
  <c r="AM323" i="1" s="1"/>
  <c r="AI195" i="1"/>
  <c r="AI131" i="1"/>
  <c r="AI67" i="1"/>
  <c r="AI8" i="1"/>
  <c r="AI462" i="1"/>
  <c r="AI397" i="1"/>
  <c r="AM397" i="1" s="1"/>
  <c r="AI332" i="1"/>
  <c r="AM332" i="1" s="1"/>
  <c r="AI268" i="1"/>
  <c r="AM268" i="1" s="1"/>
  <c r="AI204" i="1"/>
  <c r="AM204" i="1" s="1"/>
  <c r="AI140" i="1"/>
  <c r="AM140" i="1" s="1"/>
  <c r="AI76" i="1"/>
  <c r="AM76" i="1" s="1"/>
  <c r="AI17" i="1"/>
  <c r="AI267" i="1"/>
  <c r="AM267" i="1" s="1"/>
  <c r="AI203" i="1"/>
  <c r="AM203" i="1" s="1"/>
  <c r="AI139" i="1"/>
  <c r="AM139" i="1" s="1"/>
  <c r="AI75" i="1"/>
  <c r="AM75" i="1" s="1"/>
  <c r="AI16" i="1"/>
  <c r="AI388" i="1"/>
  <c r="AI472" i="1"/>
  <c r="AI405" i="1"/>
  <c r="AI340" i="1"/>
  <c r="AI276" i="1"/>
  <c r="AI212" i="1"/>
  <c r="AI148" i="1"/>
  <c r="AI84" i="1"/>
  <c r="AI38" i="1"/>
  <c r="AI471" i="1"/>
  <c r="AI404" i="1"/>
  <c r="AI339" i="1"/>
  <c r="AI275" i="1"/>
  <c r="AI211" i="1"/>
  <c r="AI147" i="1"/>
  <c r="AI83" i="1"/>
  <c r="AI453" i="1"/>
  <c r="AI68" i="1"/>
  <c r="AI36" i="1"/>
  <c r="AF212" i="1"/>
  <c r="AF228" i="1"/>
  <c r="AF227" i="1"/>
  <c r="AM227" i="1" s="1"/>
  <c r="AF148" i="1"/>
  <c r="AF147" i="1"/>
  <c r="AF356" i="1"/>
  <c r="AF324" i="1"/>
  <c r="AF490" i="1"/>
  <c r="AF453" i="1"/>
  <c r="AF211" i="1"/>
  <c r="AF36" i="1"/>
  <c r="AF244" i="1"/>
  <c r="AF35" i="1"/>
  <c r="AF196" i="1"/>
  <c r="AF132" i="1"/>
  <c r="AF68" i="1"/>
  <c r="AF180" i="1"/>
  <c r="AF116" i="1"/>
  <c r="AF52" i="1"/>
  <c r="AF388" i="1"/>
  <c r="AF179" i="1"/>
  <c r="AM179" i="1" s="1"/>
  <c r="AF115" i="1"/>
  <c r="AF51" i="1"/>
  <c r="AF405" i="1"/>
  <c r="AF276" i="1"/>
  <c r="AF421" i="1"/>
  <c r="AF292" i="1"/>
  <c r="AF195" i="1"/>
  <c r="AF131" i="1"/>
  <c r="AF67" i="1"/>
  <c r="AC490" i="1"/>
  <c r="AC17" i="1"/>
  <c r="AC340" i="1"/>
  <c r="AC16" i="1"/>
  <c r="AC196" i="1"/>
  <c r="AC100" i="1"/>
  <c r="AC68" i="1"/>
  <c r="AC244" i="1"/>
  <c r="AC99" i="1"/>
  <c r="AM99" i="1" s="1"/>
  <c r="AC67" i="1"/>
  <c r="AC453" i="1"/>
  <c r="AC164" i="1"/>
  <c r="AC507" i="1"/>
  <c r="AC308" i="1"/>
  <c r="AC356" i="1"/>
  <c r="AC421" i="1"/>
  <c r="AC212" i="1"/>
  <c r="AC116" i="1"/>
  <c r="AC36" i="1"/>
  <c r="AC35" i="1"/>
  <c r="AC388" i="1"/>
  <c r="AC132" i="1"/>
  <c r="AC52" i="1"/>
  <c r="AC51" i="1"/>
  <c r="AC405" i="1"/>
  <c r="AC276" i="1"/>
  <c r="AC148" i="1"/>
  <c r="AC60" i="1"/>
  <c r="AM60" i="1" s="1"/>
  <c r="AC413" i="1"/>
  <c r="AM413" i="1" s="1"/>
  <c r="AC284" i="1"/>
  <c r="AM284" i="1" s="1"/>
  <c r="AC156" i="1"/>
  <c r="AM156" i="1" s="1"/>
  <c r="Z472" i="1"/>
  <c r="Z405" i="1"/>
  <c r="Z340" i="1"/>
  <c r="Z276" i="1"/>
  <c r="Z212" i="1"/>
  <c r="Z148" i="1"/>
  <c r="Z62" i="1"/>
  <c r="AM62" i="1" s="1"/>
  <c r="Z52" i="1"/>
  <c r="Z490" i="1"/>
  <c r="Z421" i="1"/>
  <c r="Z356" i="1"/>
  <c r="Z292" i="1"/>
  <c r="Z228" i="1"/>
  <c r="Z164" i="1"/>
  <c r="Z17" i="1"/>
  <c r="Z429" i="1"/>
  <c r="AM429" i="1" s="1"/>
  <c r="Z364" i="1"/>
  <c r="AM364" i="1" s="1"/>
  <c r="Z300" i="1"/>
  <c r="AM300" i="1" s="1"/>
  <c r="Z236" i="1"/>
  <c r="AM236" i="1" s="1"/>
  <c r="Z172" i="1"/>
  <c r="AM172" i="1" s="1"/>
  <c r="Z108" i="1"/>
  <c r="AM108" i="1" s="1"/>
  <c r="Z98" i="1"/>
  <c r="Z30" i="1"/>
  <c r="Z520" i="1"/>
  <c r="Z447" i="1"/>
  <c r="AM447" i="1" s="1"/>
  <c r="Z382" i="1"/>
  <c r="AM382" i="1" s="1"/>
  <c r="Z318" i="1"/>
  <c r="AM318" i="1" s="1"/>
  <c r="Z254" i="1"/>
  <c r="Z190" i="1"/>
  <c r="AM190" i="1" s="1"/>
  <c r="Z126" i="1"/>
  <c r="AM126" i="1" s="1"/>
  <c r="Z78" i="1"/>
  <c r="AM78" i="1" s="1"/>
  <c r="Z68" i="1"/>
  <c r="Z507" i="1"/>
  <c r="Z437" i="1"/>
  <c r="Z372" i="1"/>
  <c r="Z308" i="1"/>
  <c r="Z244" i="1"/>
  <c r="Z180" i="1"/>
  <c r="Z116" i="1"/>
  <c r="Z15" i="1"/>
  <c r="Z465" i="1"/>
  <c r="Z399" i="1"/>
  <c r="AM399" i="1" s="1"/>
  <c r="Z334" i="1"/>
  <c r="AM334" i="1" s="1"/>
  <c r="Z270" i="1"/>
  <c r="AM270" i="1" s="1"/>
  <c r="Z206" i="1"/>
  <c r="AM206" i="1" s="1"/>
  <c r="Z142" i="1"/>
  <c r="AM142" i="1" s="1"/>
  <c r="Z46" i="1"/>
  <c r="AM46" i="1" s="1"/>
  <c r="Z36" i="1"/>
  <c r="Z453" i="1"/>
  <c r="Z388" i="1"/>
  <c r="Z324" i="1"/>
  <c r="Z196" i="1"/>
  <c r="Z132" i="1"/>
  <c r="Z94" i="1"/>
  <c r="AM94" i="1" s="1"/>
  <c r="Z84" i="1"/>
  <c r="AM451" i="1"/>
  <c r="AM194" i="1"/>
  <c r="AM294" i="1"/>
  <c r="AM338" i="1"/>
  <c r="AM146" i="1"/>
  <c r="T455" i="1"/>
  <c r="AM455" i="1" s="1"/>
  <c r="T310" i="1"/>
  <c r="T118" i="1"/>
  <c r="T54" i="1"/>
  <c r="T505" i="1"/>
  <c r="AM505" i="1" s="1"/>
  <c r="T230" i="1"/>
  <c r="AM230" i="1" s="1"/>
  <c r="T474" i="1"/>
  <c r="T354" i="1"/>
  <c r="AM354" i="1" s="1"/>
  <c r="T493" i="1"/>
  <c r="T370" i="1"/>
  <c r="T407" i="1"/>
  <c r="T342" i="1"/>
  <c r="T262" i="1"/>
  <c r="T150" i="1"/>
  <c r="T114" i="1"/>
  <c r="T50" i="1"/>
  <c r="AM50" i="1" s="1"/>
  <c r="T86" i="1"/>
  <c r="T19" i="1"/>
  <c r="T391" i="1"/>
  <c r="T326" i="1"/>
  <c r="T98" i="1"/>
  <c r="T34" i="1"/>
  <c r="T435" i="1"/>
  <c r="T246" i="1"/>
  <c r="T134" i="1"/>
  <c r="T70" i="1"/>
  <c r="AM70" i="1" s="1"/>
  <c r="T533" i="1"/>
  <c r="T290" i="1"/>
  <c r="T166" i="1"/>
  <c r="T508" i="1"/>
  <c r="T423" i="1"/>
  <c r="T386" i="1"/>
  <c r="T322" i="1"/>
  <c r="AM322" i="1" s="1"/>
  <c r="T278" i="1"/>
  <c r="T358" i="1"/>
  <c r="T242" i="1"/>
  <c r="T182" i="1"/>
  <c r="T130" i="1"/>
  <c r="T66" i="1"/>
  <c r="Q490" i="1"/>
  <c r="Q356" i="1"/>
  <c r="Q228" i="1"/>
  <c r="Q100" i="1"/>
  <c r="Q453" i="1"/>
  <c r="Q324" i="1"/>
  <c r="Q196" i="1"/>
  <c r="Q68" i="1"/>
  <c r="Q472" i="1"/>
  <c r="Q340" i="1"/>
  <c r="Q212" i="1"/>
  <c r="Q84" i="1"/>
  <c r="Q507" i="1"/>
  <c r="Q372" i="1"/>
  <c r="Q244" i="1"/>
  <c r="Q116" i="1"/>
  <c r="Q388" i="1"/>
  <c r="Q132" i="1"/>
  <c r="Q38" i="1"/>
  <c r="Q17" i="1"/>
  <c r="N507" i="1"/>
  <c r="N372" i="1"/>
  <c r="N244" i="1"/>
  <c r="N116" i="1"/>
  <c r="N421" i="1"/>
  <c r="N292" i="1"/>
  <c r="N164" i="1"/>
  <c r="N36" i="1"/>
  <c r="N437" i="1"/>
  <c r="N308" i="1"/>
  <c r="N180" i="1"/>
  <c r="N52" i="1"/>
  <c r="N405" i="1"/>
  <c r="N276" i="1"/>
  <c r="N148" i="1"/>
  <c r="N17" i="1"/>
  <c r="N453" i="1"/>
  <c r="N324" i="1"/>
  <c r="N196" i="1"/>
  <c r="N68" i="1"/>
  <c r="N472" i="1"/>
  <c r="N340" i="1"/>
  <c r="N212" i="1"/>
  <c r="N84" i="1"/>
  <c r="AM517" i="1"/>
  <c r="AM178" i="1"/>
  <c r="AM111" i="1"/>
  <c r="AM369" i="1"/>
  <c r="AM352" i="1"/>
  <c r="AM317" i="1"/>
  <c r="AM193" i="1"/>
  <c r="AM176" i="1"/>
  <c r="AM144" i="1"/>
  <c r="AM127" i="1"/>
  <c r="AM396" i="1"/>
  <c r="AM379" i="1"/>
  <c r="AM362" i="1"/>
  <c r="AM445" i="1"/>
  <c r="AM428" i="1"/>
  <c r="AM394" i="1"/>
  <c r="AM377" i="1"/>
  <c r="AM217" i="1"/>
  <c r="AM64" i="1"/>
  <c r="AM48" i="1"/>
  <c r="AM460" i="1"/>
  <c r="AM443" i="1"/>
  <c r="AM237" i="1"/>
  <c r="AM446" i="1"/>
  <c r="AM395" i="1"/>
  <c r="AM378" i="1"/>
  <c r="AM361" i="1"/>
  <c r="AM433" i="1"/>
  <c r="AM365" i="1"/>
  <c r="AM348" i="1"/>
  <c r="AM331" i="1"/>
  <c r="AM313" i="1"/>
  <c r="AM101" i="1"/>
  <c r="AM502" i="1"/>
  <c r="AM235" i="1"/>
  <c r="AM444" i="1"/>
  <c r="AM426" i="1"/>
  <c r="AM409" i="1"/>
  <c r="AM74" i="1"/>
  <c r="AM91" i="1"/>
  <c r="AM73" i="1"/>
  <c r="AM149" i="1"/>
  <c r="AM519" i="1"/>
  <c r="AM271" i="1"/>
  <c r="AM518" i="1"/>
  <c r="AM226" i="1"/>
  <c r="AM192" i="1"/>
  <c r="AM175" i="1"/>
  <c r="AM143" i="1"/>
  <c r="AM380" i="1"/>
  <c r="AM188" i="1"/>
  <c r="AM171" i="1"/>
  <c r="AM400" i="1"/>
  <c r="AM366" i="1"/>
  <c r="AM349" i="1"/>
  <c r="AM314" i="1"/>
  <c r="AM297" i="1"/>
  <c r="AM281" i="1"/>
  <c r="AM265" i="1"/>
  <c r="AM42" i="1"/>
  <c r="AM406" i="1"/>
  <c r="AM233" i="1"/>
  <c r="AM59" i="1"/>
  <c r="AM319" i="1"/>
  <c r="AM286" i="1"/>
  <c r="AM133" i="1"/>
  <c r="AM110" i="1"/>
  <c r="AM58" i="1"/>
  <c r="AM419" i="1"/>
  <c r="AM402" i="1"/>
  <c r="AM316" i="1"/>
  <c r="AM299" i="1"/>
  <c r="AM57" i="1"/>
  <c r="AM401" i="1"/>
  <c r="AM367" i="1"/>
  <c r="AM333" i="1"/>
  <c r="AM315" i="1"/>
  <c r="AM298" i="1"/>
  <c r="AM266" i="1"/>
  <c r="AM430" i="1"/>
  <c r="AM325" i="1"/>
  <c r="AM410" i="1"/>
  <c r="AM170" i="1"/>
  <c r="AM514" i="1"/>
  <c r="AM220" i="1"/>
  <c r="AM121" i="1"/>
  <c r="AM442" i="1"/>
  <c r="AM219" i="1"/>
  <c r="AM234" i="1"/>
  <c r="AM201" i="1"/>
  <c r="AM239" i="1"/>
  <c r="AM223" i="1"/>
  <c r="AM432" i="1"/>
  <c r="AM415" i="1"/>
  <c r="AM398" i="1"/>
  <c r="AM347" i="1"/>
  <c r="AM329" i="1"/>
  <c r="AM279" i="1"/>
  <c r="AM357" i="1"/>
  <c r="AM218" i="1"/>
  <c r="AM191" i="1"/>
  <c r="AM174" i="1"/>
  <c r="AM158" i="1"/>
  <c r="AM240" i="1"/>
  <c r="AM124" i="1"/>
  <c r="AM238" i="1"/>
  <c r="AM222" i="1"/>
  <c r="AM105" i="1"/>
  <c r="AM448" i="1"/>
  <c r="AM431" i="1"/>
  <c r="AM414" i="1"/>
  <c r="AM363" i="1"/>
  <c r="AM516" i="1"/>
  <c r="AM454" i="1"/>
  <c r="AM106" i="1"/>
  <c r="AM122" i="1"/>
  <c r="AM368" i="1"/>
  <c r="AM351" i="1"/>
  <c r="AM350" i="1"/>
  <c r="AM169" i="1"/>
  <c r="AM153" i="1"/>
  <c r="AM283" i="1"/>
  <c r="AM282" i="1"/>
  <c r="AM123" i="1"/>
  <c r="AM47" i="1"/>
  <c r="AM273" i="1"/>
  <c r="AM459" i="1"/>
  <c r="AM304" i="1"/>
  <c r="AM272" i="1"/>
  <c r="AM504" i="1"/>
  <c r="AM412" i="1"/>
  <c r="AM45" i="1"/>
  <c r="AM515" i="1"/>
  <c r="AM63" i="1"/>
  <c r="AM408" i="1"/>
  <c r="AM355" i="1"/>
  <c r="AM320" i="1"/>
  <c r="AM303" i="1"/>
  <c r="AM277" i="1"/>
  <c r="AM173" i="1"/>
  <c r="AM141" i="1"/>
  <c r="AM125" i="1"/>
  <c r="AM93" i="1"/>
  <c r="AM77" i="1"/>
  <c r="AM44" i="1"/>
  <c r="AM306" i="1"/>
  <c r="AM274" i="1"/>
  <c r="AM346" i="1"/>
  <c r="AM305" i="1"/>
  <c r="AM345" i="1"/>
  <c r="AM229" i="1"/>
  <c r="AM112" i="1"/>
  <c r="AM95" i="1"/>
  <c r="AM456" i="1"/>
  <c r="AM302" i="1"/>
  <c r="AM189" i="1"/>
  <c r="AM92" i="1"/>
  <c r="AM43" i="1"/>
  <c r="AM109" i="1"/>
  <c r="AM41" i="1"/>
  <c r="AM90" i="1"/>
  <c r="H6" i="1"/>
  <c r="AM205" i="1"/>
  <c r="AM155" i="1"/>
  <c r="AM187" i="1"/>
  <c r="AM154" i="1"/>
  <c r="AM138" i="1"/>
  <c r="AM186" i="1"/>
  <c r="AM137" i="1"/>
  <c r="AM61" i="1"/>
  <c r="AM157" i="1"/>
  <c r="AM107" i="1"/>
  <c r="AM202" i="1"/>
  <c r="AM185" i="1"/>
  <c r="AM269" i="1"/>
  <c r="AM285" i="1"/>
  <c r="AM403" i="1"/>
  <c r="AM145" i="1"/>
  <c r="AM420" i="1"/>
  <c r="AM450" i="1"/>
  <c r="AM301" i="1"/>
  <c r="AM381" i="1"/>
  <c r="K533" i="2" l="1"/>
  <c r="BT197" i="2"/>
  <c r="W498" i="2"/>
  <c r="BT326" i="2"/>
  <c r="BT308" i="2"/>
  <c r="BG498" i="2"/>
  <c r="BV326" i="4"/>
  <c r="R439" i="4"/>
  <c r="R326" i="4"/>
  <c r="Y411" i="4"/>
  <c r="BT221" i="2"/>
  <c r="AT326" i="4"/>
  <c r="BT30" i="2"/>
  <c r="BT210" i="2"/>
  <c r="BA498" i="2"/>
  <c r="BH340" i="4"/>
  <c r="BH356" i="4"/>
  <c r="AF308" i="4"/>
  <c r="AM308" i="4"/>
  <c r="K326" i="4"/>
  <c r="AF371" i="4"/>
  <c r="AM340" i="4"/>
  <c r="BO308" i="4"/>
  <c r="CC326" i="4"/>
  <c r="BO330" i="4"/>
  <c r="AF326" i="4"/>
  <c r="BA439" i="4"/>
  <c r="R371" i="4"/>
  <c r="BA330" i="4"/>
  <c r="BA427" i="4"/>
  <c r="AF461" i="4"/>
  <c r="BO356" i="4"/>
  <c r="BO411" i="4"/>
  <c r="Y326" i="4"/>
  <c r="BO326" i="4"/>
  <c r="AM461" i="4"/>
  <c r="BH308" i="4"/>
  <c r="BH371" i="4"/>
  <c r="BH461" i="4"/>
  <c r="R330" i="4"/>
  <c r="R427" i="4"/>
  <c r="BO449" i="4"/>
  <c r="K308" i="4"/>
  <c r="AM449" i="4"/>
  <c r="AF330" i="4"/>
  <c r="BV330" i="4"/>
  <c r="Y371" i="4"/>
  <c r="Y330" i="4"/>
  <c r="R411" i="4"/>
  <c r="BH439" i="4"/>
  <c r="R356" i="4"/>
  <c r="AM330" i="4"/>
  <c r="AM427" i="4"/>
  <c r="BH449" i="4"/>
  <c r="AM371" i="4"/>
  <c r="BV427" i="4"/>
  <c r="Y449" i="4"/>
  <c r="BA356" i="4"/>
  <c r="K427" i="4"/>
  <c r="AT308" i="4"/>
  <c r="K330" i="4"/>
  <c r="BV439" i="4"/>
  <c r="AM326" i="4"/>
  <c r="BV356" i="4"/>
  <c r="AT411" i="4"/>
  <c r="R461" i="4"/>
  <c r="BA449" i="4"/>
  <c r="Y340" i="4"/>
  <c r="AT371" i="4"/>
  <c r="K411" i="4"/>
  <c r="AT340" i="4"/>
  <c r="BV411" i="4"/>
  <c r="AF411" i="4"/>
  <c r="BV308" i="4"/>
  <c r="Y356" i="4"/>
  <c r="BA326" i="4"/>
  <c r="AF356" i="4"/>
  <c r="BA308" i="4"/>
  <c r="AT356" i="4"/>
  <c r="AM439" i="4"/>
  <c r="BH330" i="4"/>
  <c r="K356" i="4"/>
  <c r="AT427" i="4"/>
  <c r="BA340" i="4"/>
  <c r="K461" i="4"/>
  <c r="AT330" i="4"/>
  <c r="R449" i="4"/>
  <c r="AT439" i="4"/>
  <c r="BH427" i="4"/>
  <c r="K439" i="4"/>
  <c r="Y308" i="4"/>
  <c r="BA411" i="4"/>
  <c r="K371" i="4"/>
  <c r="AF427" i="4"/>
  <c r="Y427" i="4"/>
  <c r="BO427" i="4"/>
  <c r="AT449" i="4"/>
  <c r="BO461" i="4"/>
  <c r="Y461" i="4"/>
  <c r="BA371" i="4"/>
  <c r="K449" i="4"/>
  <c r="AT461" i="4"/>
  <c r="Y439" i="4"/>
  <c r="BV461" i="4"/>
  <c r="K340" i="4"/>
  <c r="BO439" i="4"/>
  <c r="BV449" i="4"/>
  <c r="CC371" i="4"/>
  <c r="BV340" i="4"/>
  <c r="AF439" i="4"/>
  <c r="BO340" i="4"/>
  <c r="BH326" i="4"/>
  <c r="R340" i="4"/>
  <c r="BH411" i="4"/>
  <c r="AF340" i="4"/>
  <c r="R308" i="4"/>
  <c r="AM356" i="4"/>
  <c r="BO371" i="4"/>
  <c r="BV371" i="4"/>
  <c r="AM411" i="4"/>
  <c r="AF449" i="4"/>
  <c r="BA461" i="4"/>
  <c r="R85" i="4"/>
  <c r="AM85" i="4"/>
  <c r="Y22" i="4"/>
  <c r="Y85" i="4"/>
  <c r="CC85" i="4"/>
  <c r="BA210" i="4"/>
  <c r="CC330" i="4"/>
  <c r="BA85" i="4"/>
  <c r="BA102" i="4"/>
  <c r="BH22" i="4"/>
  <c r="BV85" i="4"/>
  <c r="AT197" i="4"/>
  <c r="BV210" i="4"/>
  <c r="BE372" i="6"/>
  <c r="BH241" i="4"/>
  <c r="R102" i="4"/>
  <c r="BO102" i="4"/>
  <c r="AU257" i="6"/>
  <c r="BV89" i="4"/>
  <c r="CC22" i="4"/>
  <c r="R241" i="4"/>
  <c r="BA498" i="6"/>
  <c r="BO89" i="4"/>
  <c r="AF22" i="4"/>
  <c r="Y197" i="4"/>
  <c r="R221" i="4"/>
  <c r="BO85" i="4"/>
  <c r="AI257" i="6"/>
  <c r="BA177" i="4"/>
  <c r="BV118" i="4"/>
  <c r="CC89" i="4"/>
  <c r="BV22" i="4"/>
  <c r="Z498" i="6"/>
  <c r="BO22" i="4"/>
  <c r="H498" i="6"/>
  <c r="AC498" i="6"/>
  <c r="AT22" i="4"/>
  <c r="R22" i="4"/>
  <c r="BV30" i="4"/>
  <c r="AM22" i="4"/>
  <c r="CC491" i="4"/>
  <c r="CC461" i="4" s="1"/>
  <c r="CC427" i="4"/>
  <c r="CC411" i="4"/>
  <c r="H498" i="4"/>
  <c r="CC177" i="4"/>
  <c r="R210" i="4"/>
  <c r="AF118" i="4"/>
  <c r="AF89" i="4"/>
  <c r="BH197" i="4"/>
  <c r="K118" i="4"/>
  <c r="AM102" i="4"/>
  <c r="BH118" i="4"/>
  <c r="AT89" i="4"/>
  <c r="J257" i="4"/>
  <c r="AC257" i="4"/>
  <c r="BU498" i="4"/>
  <c r="AQ257" i="4"/>
  <c r="AT177" i="4"/>
  <c r="AR257" i="4"/>
  <c r="BS257" i="4"/>
  <c r="BO177" i="4"/>
  <c r="AT118" i="4"/>
  <c r="CC308" i="4"/>
  <c r="Y177" i="4"/>
  <c r="CC439" i="4"/>
  <c r="G498" i="4"/>
  <c r="AF241" i="4"/>
  <c r="AT261" i="4"/>
  <c r="AT221" i="4"/>
  <c r="AM197" i="4"/>
  <c r="AF210" i="4"/>
  <c r="AM89" i="4"/>
  <c r="CA257" i="4"/>
  <c r="CC197" i="4"/>
  <c r="CC135" i="4"/>
  <c r="BO118" i="4"/>
  <c r="AT241" i="4"/>
  <c r="CC102" i="4"/>
  <c r="AM30" i="4"/>
  <c r="BO135" i="4"/>
  <c r="AH257" i="4"/>
  <c r="AF257" i="6"/>
  <c r="BE89" i="6"/>
  <c r="BE30" i="6"/>
  <c r="BE449" i="6"/>
  <c r="K257" i="6"/>
  <c r="BE326" i="6"/>
  <c r="K22" i="4"/>
  <c r="AX257" i="6"/>
  <c r="AC257" i="6"/>
  <c r="BE261" i="6"/>
  <c r="N257" i="6"/>
  <c r="BE356" i="6"/>
  <c r="AO257" i="6"/>
  <c r="AI498" i="6"/>
  <c r="BE85" i="6"/>
  <c r="AU498" i="6"/>
  <c r="BE197" i="6"/>
  <c r="AR498" i="6"/>
  <c r="N498" i="6"/>
  <c r="BE411" i="6"/>
  <c r="BE461" i="6"/>
  <c r="BE65" i="6"/>
  <c r="T257" i="6"/>
  <c r="BE427" i="6"/>
  <c r="BE439" i="6"/>
  <c r="BE371" i="6"/>
  <c r="BE330" i="6"/>
  <c r="BE521" i="6"/>
  <c r="BD257" i="6"/>
  <c r="BE210" i="6"/>
  <c r="Q498" i="6"/>
  <c r="BE118" i="6"/>
  <c r="AX498" i="6"/>
  <c r="BE102" i="6"/>
  <c r="BA257" i="6"/>
  <c r="Q257" i="6"/>
  <c r="BE221" i="6"/>
  <c r="BE22" i="6"/>
  <c r="K498" i="6"/>
  <c r="AO498" i="6"/>
  <c r="AL257" i="6"/>
  <c r="BE135" i="6"/>
  <c r="BE241" i="6"/>
  <c r="H257" i="6"/>
  <c r="W257" i="6"/>
  <c r="AR257" i="6"/>
  <c r="AF498" i="6"/>
  <c r="BD498" i="6"/>
  <c r="T498" i="6"/>
  <c r="BE308" i="6"/>
  <c r="Z257" i="6"/>
  <c r="BE177" i="6"/>
  <c r="AL498" i="6"/>
  <c r="W498" i="6"/>
  <c r="BE340" i="6"/>
  <c r="R261" i="4"/>
  <c r="AW498" i="4"/>
  <c r="O257" i="4"/>
  <c r="AM65" i="4"/>
  <c r="Y102" i="4"/>
  <c r="R135" i="4"/>
  <c r="AT85" i="4"/>
  <c r="AJ257" i="4"/>
  <c r="AW257" i="4"/>
  <c r="BA135" i="4"/>
  <c r="R177" i="4"/>
  <c r="AF135" i="4"/>
  <c r="CC449" i="4"/>
  <c r="N498" i="4"/>
  <c r="AQ498" i="4"/>
  <c r="BL498" i="4"/>
  <c r="AF177" i="4"/>
  <c r="AJ498" i="4"/>
  <c r="K197" i="4"/>
  <c r="R65" i="4"/>
  <c r="F498" i="4"/>
  <c r="BH261" i="4"/>
  <c r="BA197" i="4"/>
  <c r="BQ257" i="4"/>
  <c r="N257" i="4"/>
  <c r="AP257" i="4"/>
  <c r="F257" i="4"/>
  <c r="BV135" i="4"/>
  <c r="AM241" i="4"/>
  <c r="AM118" i="4"/>
  <c r="BG257" i="4"/>
  <c r="AF30" i="4"/>
  <c r="K241" i="4"/>
  <c r="BK498" i="4"/>
  <c r="BV65" i="4"/>
  <c r="AI257" i="4"/>
  <c r="BV102" i="4"/>
  <c r="AE257" i="4"/>
  <c r="V498" i="4"/>
  <c r="AC498" i="4"/>
  <c r="BC498" i="4"/>
  <c r="M257" i="4"/>
  <c r="AF221" i="4"/>
  <c r="BO261" i="4"/>
  <c r="AF102" i="4"/>
  <c r="BE257" i="4"/>
  <c r="M498" i="4"/>
  <c r="I257" i="4"/>
  <c r="AX257" i="4"/>
  <c r="BO65" i="4"/>
  <c r="X257" i="4"/>
  <c r="W257" i="4"/>
  <c r="AE498" i="4"/>
  <c r="X498" i="4"/>
  <c r="BZ498" i="4"/>
  <c r="BV261" i="4"/>
  <c r="AV498" i="4"/>
  <c r="I498" i="4"/>
  <c r="W498" i="4"/>
  <c r="AX498" i="4"/>
  <c r="AT102" i="4"/>
  <c r="BD257" i="4"/>
  <c r="P498" i="4"/>
  <c r="AM135" i="4"/>
  <c r="BH102" i="4"/>
  <c r="BH221" i="4"/>
  <c r="BH135" i="4"/>
  <c r="G257" i="4"/>
  <c r="BR257" i="4"/>
  <c r="Q257" i="4"/>
  <c r="K102" i="4"/>
  <c r="V257" i="4"/>
  <c r="AM261" i="4"/>
  <c r="Y241" i="4"/>
  <c r="AY257" i="4"/>
  <c r="CC30" i="4"/>
  <c r="AF197" i="4"/>
  <c r="AF65" i="4"/>
  <c r="BA221" i="4"/>
  <c r="Y89" i="4"/>
  <c r="AP498" i="4"/>
  <c r="AL498" i="4"/>
  <c r="CC340" i="4"/>
  <c r="AB498" i="4"/>
  <c r="CC241" i="4"/>
  <c r="Y118" i="4"/>
  <c r="BO221" i="4"/>
  <c r="CB257" i="4"/>
  <c r="Y65" i="4"/>
  <c r="AO257" i="4"/>
  <c r="Y30" i="4"/>
  <c r="BT498" i="4"/>
  <c r="AS498" i="4"/>
  <c r="Y221" i="4"/>
  <c r="AA257" i="4"/>
  <c r="BN257" i="4"/>
  <c r="BJ257" i="4"/>
  <c r="BR498" i="4"/>
  <c r="AR498" i="4"/>
  <c r="K210" i="4"/>
  <c r="BO197" i="4"/>
  <c r="BA118" i="4"/>
  <c r="BV221" i="4"/>
  <c r="H257" i="4"/>
  <c r="AT65" i="4"/>
  <c r="BK257" i="4"/>
  <c r="AD498" i="4"/>
  <c r="BY498" i="4"/>
  <c r="BQ498" i="4"/>
  <c r="AA498" i="4"/>
  <c r="BM498" i="4"/>
  <c r="BH177" i="4"/>
  <c r="AB257" i="4"/>
  <c r="BH30" i="4"/>
  <c r="AD257" i="4"/>
  <c r="AM177" i="4"/>
  <c r="CC210" i="4"/>
  <c r="Y210" i="4"/>
  <c r="BL257" i="4"/>
  <c r="BO241" i="4"/>
  <c r="BA30" i="4"/>
  <c r="AO498" i="4"/>
  <c r="K533" i="4"/>
  <c r="CE533" i="4" s="1"/>
  <c r="CB498" i="4"/>
  <c r="CA498" i="4"/>
  <c r="BG498" i="4"/>
  <c r="BF498" i="4"/>
  <c r="BE498" i="4"/>
  <c r="O498" i="4"/>
  <c r="J498" i="4"/>
  <c r="AK498" i="4"/>
  <c r="K261" i="4"/>
  <c r="BD498" i="4"/>
  <c r="AZ498" i="4"/>
  <c r="CC261" i="4"/>
  <c r="AI498" i="4"/>
  <c r="BS498" i="4"/>
  <c r="BN498" i="4"/>
  <c r="BX498" i="4"/>
  <c r="T498" i="4"/>
  <c r="BJ498" i="4"/>
  <c r="BA261" i="4"/>
  <c r="Y261" i="4"/>
  <c r="CC356" i="4"/>
  <c r="AY498" i="4"/>
  <c r="AF261" i="4"/>
  <c r="AH498" i="4"/>
  <c r="U498" i="4"/>
  <c r="Q498" i="4"/>
  <c r="BY257" i="4"/>
  <c r="AK257" i="4"/>
  <c r="P257" i="4"/>
  <c r="BZ257" i="4"/>
  <c r="R197" i="4"/>
  <c r="AS257" i="4"/>
  <c r="T257" i="4"/>
  <c r="CC118" i="4"/>
  <c r="BT257" i="4"/>
  <c r="K30" i="4"/>
  <c r="BM257" i="4"/>
  <c r="K135" i="4"/>
  <c r="BV241" i="4"/>
  <c r="AM210" i="4"/>
  <c r="BX257" i="4"/>
  <c r="Y135" i="4"/>
  <c r="AT30" i="4"/>
  <c r="BH65" i="4"/>
  <c r="BV197" i="4"/>
  <c r="R30" i="4"/>
  <c r="BH89" i="4"/>
  <c r="AM221" i="4"/>
  <c r="BC257" i="4"/>
  <c r="K89" i="4"/>
  <c r="K177" i="4"/>
  <c r="K221" i="4"/>
  <c r="R118" i="4"/>
  <c r="AZ257" i="4"/>
  <c r="BH210" i="4"/>
  <c r="BO210" i="4"/>
  <c r="AF85" i="4"/>
  <c r="AV257" i="4"/>
  <c r="BO30" i="4"/>
  <c r="K65" i="4"/>
  <c r="BF257" i="4"/>
  <c r="BV177" i="4"/>
  <c r="BA241" i="4"/>
  <c r="BH85" i="4"/>
  <c r="BA65" i="4"/>
  <c r="R89" i="4"/>
  <c r="CC65" i="4"/>
  <c r="U257" i="4"/>
  <c r="AL257" i="4"/>
  <c r="BA89" i="4"/>
  <c r="CC221" i="4"/>
  <c r="AT135" i="4"/>
  <c r="AT210" i="4"/>
  <c r="BU257" i="4"/>
  <c r="K85" i="4"/>
  <c r="BA22" i="4"/>
  <c r="AO498" i="2"/>
  <c r="AI498" i="2"/>
  <c r="BT85" i="2"/>
  <c r="BT177" i="2"/>
  <c r="BA257" i="2"/>
  <c r="AI257" i="2"/>
  <c r="AO257" i="2"/>
  <c r="K498" i="2"/>
  <c r="BT102" i="2"/>
  <c r="BT241" i="2"/>
  <c r="K257" i="2"/>
  <c r="AC498" i="2"/>
  <c r="BS498" i="2"/>
  <c r="BT118" i="2"/>
  <c r="W257" i="2"/>
  <c r="BM498" i="2"/>
  <c r="Q257" i="2"/>
  <c r="BT65" i="2"/>
  <c r="BM257" i="2"/>
  <c r="BG257" i="2"/>
  <c r="BT89" i="2"/>
  <c r="AU498" i="2"/>
  <c r="BT330" i="2"/>
  <c r="AC257" i="2"/>
  <c r="AU257" i="2"/>
  <c r="BS257" i="2"/>
  <c r="BT533" i="2"/>
  <c r="BT261" i="2"/>
  <c r="BT22" i="2"/>
  <c r="BT304" i="2"/>
  <c r="BT339" i="2"/>
  <c r="BT310" i="2"/>
  <c r="BT335" i="2"/>
  <c r="BT323" i="2"/>
  <c r="BT333" i="2"/>
  <c r="BT109" i="2"/>
  <c r="BT135" i="2"/>
  <c r="BT157" i="2"/>
  <c r="BT163" i="2"/>
  <c r="BT217" i="2"/>
  <c r="BT64" i="2"/>
  <c r="BT111" i="2"/>
  <c r="BT117" i="2"/>
  <c r="BT129" i="2"/>
  <c r="BT143" i="2"/>
  <c r="BT41" i="2"/>
  <c r="BT178" i="2"/>
  <c r="BT160" i="2"/>
  <c r="BT134" i="2"/>
  <c r="BT149" i="2"/>
  <c r="BT168" i="2"/>
  <c r="AM290" i="1"/>
  <c r="AM358" i="1"/>
  <c r="AM370" i="1"/>
  <c r="AM86" i="1"/>
  <c r="AM182" i="1"/>
  <c r="AM180" i="1"/>
  <c r="AM372" i="1"/>
  <c r="AM54" i="1"/>
  <c r="AM116" i="1"/>
  <c r="AM98" i="1"/>
  <c r="AM114" i="1"/>
  <c r="AM453" i="1"/>
  <c r="AM38" i="1"/>
  <c r="AM275" i="1"/>
  <c r="AM404" i="1"/>
  <c r="AM100" i="1"/>
  <c r="AM211" i="1"/>
  <c r="AM387" i="1"/>
  <c r="AM115" i="1"/>
  <c r="AM147" i="1"/>
  <c r="AM52" i="1"/>
  <c r="AM292" i="1"/>
  <c r="AM374" i="1"/>
  <c r="AM310" i="1"/>
  <c r="AM391" i="1"/>
  <c r="AM262" i="1"/>
  <c r="AM34" i="1"/>
  <c r="AM66" i="1"/>
  <c r="AM278" i="1"/>
  <c r="AM407" i="1"/>
  <c r="AM130" i="1"/>
  <c r="AM435" i="1"/>
  <c r="AM228" i="1"/>
  <c r="AM51" i="1"/>
  <c r="AM164" i="1"/>
  <c r="AM437" i="1"/>
  <c r="AM83" i="1"/>
  <c r="AM339" i="1"/>
  <c r="AM423" i="1"/>
  <c r="AM131" i="1"/>
  <c r="AM508" i="1"/>
  <c r="AM195" i="1"/>
  <c r="AM388" i="1"/>
  <c r="AM386" i="1"/>
  <c r="AM134" i="1"/>
  <c r="AM35" i="1"/>
  <c r="AM324" i="1"/>
  <c r="AM276" i="1"/>
  <c r="AM148" i="1"/>
  <c r="AM212" i="1"/>
  <c r="AM36" i="1"/>
  <c r="AM132" i="1"/>
  <c r="AM68" i="1"/>
  <c r="AM67" i="1"/>
  <c r="AM421" i="1"/>
  <c r="AM507" i="1"/>
  <c r="AM405" i="1"/>
  <c r="AM520" i="1"/>
  <c r="AM196" i="1"/>
  <c r="AM166" i="1"/>
  <c r="AM342" i="1"/>
  <c r="AM150" i="1"/>
  <c r="AM84" i="1"/>
  <c r="AM373" i="1"/>
  <c r="AM65" i="1"/>
  <c r="AM371" i="1"/>
  <c r="AM22" i="1"/>
  <c r="AM326" i="1"/>
  <c r="AM356" i="1"/>
  <c r="AM461" i="1"/>
  <c r="AM177" i="1"/>
  <c r="AM427" i="1"/>
  <c r="AM118" i="1"/>
  <c r="AM261" i="1"/>
  <c r="AM533" i="1"/>
  <c r="AM449" i="1"/>
  <c r="AM411" i="1"/>
  <c r="AM30" i="1"/>
  <c r="AM439" i="1"/>
  <c r="AM221" i="1"/>
  <c r="AM308" i="1"/>
  <c r="AM89" i="1"/>
  <c r="AM197" i="1"/>
  <c r="AM330" i="1"/>
  <c r="AM85" i="1"/>
  <c r="AM340" i="1"/>
  <c r="AM102" i="1"/>
  <c r="AM210" i="1"/>
  <c r="AM135" i="1"/>
  <c r="AM241" i="1"/>
  <c r="BT257" i="2" l="1"/>
  <c r="K498" i="4"/>
  <c r="BE498" i="6"/>
  <c r="CE22" i="4"/>
  <c r="BV257" i="4"/>
  <c r="R498" i="4"/>
  <c r="AM257" i="4"/>
  <c r="AM498" i="4"/>
  <c r="AT498" i="4"/>
  <c r="R257" i="4"/>
  <c r="BV498" i="4"/>
  <c r="BA257" i="4"/>
  <c r="BG257" i="6"/>
  <c r="BG498" i="6"/>
  <c r="BE257" i="6"/>
  <c r="CC498" i="4"/>
  <c r="BH498" i="4"/>
  <c r="BO257" i="4"/>
  <c r="Y257" i="4"/>
  <c r="AT257" i="4"/>
  <c r="CC257" i="4"/>
  <c r="AF257" i="4"/>
  <c r="BH257" i="4"/>
  <c r="AF498" i="4"/>
  <c r="BA498" i="4"/>
  <c r="BO498" i="4"/>
  <c r="Y498" i="4"/>
  <c r="K257" i="4"/>
  <c r="AO257" i="1"/>
  <c r="AM498" i="1"/>
  <c r="AM257" i="1"/>
  <c r="AO498" i="1"/>
  <c r="BE524" i="6" l="1"/>
  <c r="BD522" i="6"/>
  <c r="CE257" i="4"/>
  <c r="CE498" i="4"/>
  <c r="BT460" i="2"/>
  <c r="BT461" i="2"/>
  <c r="BT459" i="2" l="1"/>
  <c r="BT458" i="2" l="1"/>
  <c r="BT456" i="2" l="1"/>
  <c r="BT455" i="2" l="1"/>
  <c r="BT454" i="2" l="1"/>
  <c r="BT453" i="2" l="1"/>
  <c r="BT452" i="2" l="1"/>
  <c r="BT451" i="2" l="1"/>
  <c r="BT450" i="2" l="1"/>
  <c r="BT448" i="2"/>
  <c r="BT447" i="2" l="1"/>
  <c r="BT449" i="2"/>
  <c r="BT446" i="2" l="1"/>
  <c r="BT445" i="2" l="1"/>
  <c r="BT444" i="2" l="1"/>
  <c r="BT443" i="2" l="1"/>
  <c r="BT442" i="2" l="1"/>
  <c r="BT441" i="2" l="1"/>
  <c r="BT440" i="2" l="1"/>
  <c r="BT438" i="2"/>
  <c r="BT439" i="2" l="1"/>
  <c r="BT437" i="2"/>
  <c r="BT436" i="2" l="1"/>
  <c r="BT435" i="2" l="1"/>
  <c r="BT434" i="2" l="1"/>
  <c r="BT433" i="2" l="1"/>
  <c r="BT432" i="2" l="1"/>
  <c r="BT431" i="2" l="1"/>
  <c r="BT430" i="2" l="1"/>
  <c r="BT429" i="2" l="1"/>
  <c r="BT428" i="2" l="1"/>
  <c r="BT426" i="2"/>
  <c r="BT425" i="2" l="1"/>
  <c r="BT427" i="2"/>
  <c r="BT424" i="2" l="1"/>
  <c r="BT423" i="2" l="1"/>
  <c r="BT422" i="2" l="1"/>
  <c r="BT421" i="2" l="1"/>
  <c r="BT420" i="2" l="1"/>
  <c r="BT419" i="2" l="1"/>
  <c r="BT418" i="2" l="1"/>
  <c r="BT417" i="2" l="1"/>
  <c r="BT416" i="2" l="1"/>
  <c r="BT415" i="2" l="1"/>
  <c r="BT414" i="2" l="1"/>
  <c r="BT413" i="2" l="1"/>
  <c r="BT410" i="2" l="1"/>
  <c r="BT412" i="2"/>
  <c r="BT411" i="2" l="1"/>
  <c r="BT409" i="2"/>
  <c r="BT408" i="2" l="1"/>
  <c r="BT407" i="2" l="1"/>
  <c r="BT406" i="2" l="1"/>
  <c r="BT405" i="2" l="1"/>
  <c r="BT404" i="2" l="1"/>
  <c r="BT403" i="2" l="1"/>
  <c r="BT402" i="2" l="1"/>
  <c r="BT401" i="2" l="1"/>
  <c r="BT400" i="2" l="1"/>
  <c r="BT399" i="2" l="1"/>
  <c r="BT398" i="2" l="1"/>
  <c r="BT397" i="2" l="1"/>
  <c r="BT396" i="2" l="1"/>
  <c r="BT395" i="2" l="1"/>
  <c r="BT394" i="2" l="1"/>
  <c r="BT393" i="2" l="1"/>
  <c r="BT392" i="2" l="1"/>
  <c r="BT391" i="2" l="1"/>
  <c r="BT390" i="2" l="1"/>
  <c r="BT388" i="2" l="1"/>
  <c r="BT387" i="2" l="1"/>
  <c r="BT386" i="2" l="1"/>
  <c r="BT385" i="2" l="1"/>
  <c r="BT384" i="2" l="1"/>
  <c r="BT383" i="2" l="1"/>
  <c r="BT382" i="2" l="1"/>
  <c r="BT381" i="2" l="1"/>
  <c r="BT380" i="2" l="1"/>
  <c r="BT379" i="2" l="1"/>
  <c r="BT378" i="2" l="1"/>
  <c r="BT377" i="2" l="1"/>
  <c r="BT376" i="2" l="1"/>
  <c r="BT375" i="2" l="1"/>
  <c r="BT374" i="2" l="1"/>
  <c r="BT373" i="2" l="1"/>
  <c r="BT372" i="2" l="1"/>
  <c r="BT370" i="2"/>
  <c r="BT369" i="2" l="1"/>
  <c r="BT371" i="2"/>
  <c r="BT368" i="2" l="1"/>
  <c r="BT367" i="2" l="1"/>
  <c r="BT366" i="2" l="1"/>
  <c r="BT365" i="2" l="1"/>
  <c r="BT364" i="2" l="1"/>
  <c r="BT363" i="2" l="1"/>
  <c r="BT362" i="2" l="1"/>
  <c r="BT361" i="2" l="1"/>
  <c r="BT360" i="2" l="1"/>
  <c r="BT359" i="2" l="1"/>
  <c r="BT358" i="2" l="1"/>
  <c r="BT355" i="2" l="1"/>
  <c r="BT357" i="2"/>
  <c r="BT356" i="2" l="1"/>
  <c r="BT354" i="2"/>
  <c r="BT353" i="2" l="1"/>
  <c r="BT352" i="2" l="1"/>
  <c r="BT351" i="2" l="1"/>
  <c r="BT350" i="2" l="1"/>
  <c r="BT349" i="2" l="1"/>
  <c r="BT348" i="2" l="1"/>
  <c r="BT347" i="2" l="1"/>
  <c r="BT346" i="2" l="1"/>
  <c r="BT345" i="2" l="1"/>
  <c r="BT344" i="2" l="1"/>
  <c r="BT343" i="2" l="1"/>
  <c r="BT342" i="2" l="1"/>
  <c r="BT341" i="2" l="1"/>
  <c r="P498" i="2" l="1"/>
  <c r="BT340" i="2"/>
  <c r="Q498" i="2"/>
  <c r="BT498" i="2" s="1"/>
</calcChain>
</file>

<file path=xl/sharedStrings.xml><?xml version="1.0" encoding="utf-8"?>
<sst xmlns="http://schemas.openxmlformats.org/spreadsheetml/2006/main" count="6140" uniqueCount="566">
  <si>
    <t xml:space="preserve">   </t>
  </si>
  <si>
    <t>FORMATO OFERTA ECONÓMICA</t>
  </si>
  <si>
    <t>OFERTA MANTENIMIENTO  VEHICULOS</t>
  </si>
  <si>
    <t>ITEM</t>
  </si>
  <si>
    <t>SERVICIO MANTENIMIENTO PREVENTIVO INCLUIDO MANO DE OBRA, INSUMOS, HERRAMIENTAS MAYORES Y MENORES</t>
  </si>
  <si>
    <t>UNIDAD DE MEDIDA</t>
  </si>
  <si>
    <t xml:space="preserve">CAMPERO CHEVROLET VITARA MODELO 2006 </t>
  </si>
  <si>
    <t xml:space="preserve">CAMPERO CHEVROLET VITARA MODELO 2012 </t>
  </si>
  <si>
    <t xml:space="preserve">BUS CHEVROLET B70 MODELO 2005 </t>
  </si>
  <si>
    <t>CAMIÓN CHEVROLET NPR MODELO 2008</t>
  </si>
  <si>
    <t xml:space="preserve">CAMIÓN CHEVROLET NHR MODELO 2008 </t>
  </si>
  <si>
    <t xml:space="preserve">CAMIÓN CHEVROLET NNR MODELO 2010 </t>
  </si>
  <si>
    <t xml:space="preserve">VOLQUETA INTERNATIONAL 4700 MODELO 1995 </t>
  </si>
  <si>
    <t xml:space="preserve">CAMIONETA DOBLE CABINA NISSAN MODELO 2013 </t>
  </si>
  <si>
    <t>BUS CHEVROLET MODELO 2013</t>
  </si>
  <si>
    <t xml:space="preserve">BUS CHEVROLET MODELO 2014 </t>
  </si>
  <si>
    <t>VAN HIUNDAY STAREX PANEL MODELO 2006</t>
  </si>
  <si>
    <t>CENTRO CAR 19 LTDA.</t>
  </si>
  <si>
    <t>DORADAUTOS S.A.S.</t>
  </si>
  <si>
    <t>VALOR DE REFERENCIA</t>
  </si>
  <si>
    <t>MANTENIMIENTO PREVENTIVO (SOLO VALOR MANO DE OBRA INCLUIDO IVA)</t>
  </si>
  <si>
    <t>CAMBIO DE ACEITE, INCLUYE FILTRO DE ACEITE, FILTRO DE COMBUSTIBLE Y AIRE   (INCLUYE MANO DE OBRA E INSUMOS)</t>
  </si>
  <si>
    <t>SERVICIO</t>
  </si>
  <si>
    <t xml:space="preserve">ALINEACIÓN </t>
  </si>
  <si>
    <t>BALANCEO Y ROTACIÓN X 4</t>
  </si>
  <si>
    <t>DESPINCHE</t>
  </si>
  <si>
    <t>ENGRASE GENERAL</t>
  </si>
  <si>
    <t>GRADUACIÓN DE FRENOS</t>
  </si>
  <si>
    <t>LAVADO (ENJUAGUE)</t>
  </si>
  <si>
    <t>LAVADO GENERAL  INCLUIDO MOTOR</t>
  </si>
  <si>
    <t>REPARACIÓN DE LLANTA</t>
  </si>
  <si>
    <t>REVISIÓN DIRECCIÓN</t>
  </si>
  <si>
    <t>REVISIÓN FRENOS DELANTEROS / TRASEROS ( BANDAS)</t>
  </si>
  <si>
    <t>REVISIÓN GENERAL DE LUCES</t>
  </si>
  <si>
    <t>REVISIÓN Y MANTENIMIENTO SEL SISTEMA DE AIRE ACONDICIONADO</t>
  </si>
  <si>
    <t>SERVICIO DE PRENSA HIDRÁULICA</t>
  </si>
  <si>
    <t>SERVICIO DE SCANNER</t>
  </si>
  <si>
    <t>SINCRONIZACIÓN MOTOR</t>
  </si>
  <si>
    <t>SUB TOTAL MANTENIMIENTO PREVENTIVO</t>
  </si>
  <si>
    <t>FORMATO OFERTA ECONOMICA</t>
  </si>
  <si>
    <t>OFERTA MANTENIMIENTO CORRECTIVO PARQUE AUTOMOTOR</t>
  </si>
  <si>
    <t>SERVICIO MANTENIMIENTO CORRECTIVO INCLUIDO MANO DE OBRA, HERRAMIENTAS MAYORES Y MENORES</t>
  </si>
  <si>
    <t>MANTENIMIENTO CORRECTIVO ( SOLO VALOR DE MANO DE OBRA INCLUIDO IVA</t>
  </si>
  <si>
    <t>ELÉCTRICO</t>
  </si>
  <si>
    <t>CAMBIO ALTERNADOR SISTEMA DE CARGA</t>
  </si>
  <si>
    <t>CAMBIO AUTOMATICO DEL ARRANQUE</t>
  </si>
  <si>
    <t>CAMBIO BÉNDIX DEL ARRANQUE</t>
  </si>
  <si>
    <t>CAMBIO BOBINA</t>
  </si>
  <si>
    <t>CAMBIO BUJES ARRANQUE</t>
  </si>
  <si>
    <t>CAMBIO BUJES DEL ALTERNADOR Y/O ESCOBILLAS</t>
  </si>
  <si>
    <t>CAMBIO BUJIAS</t>
  </si>
  <si>
    <t>CAMBIO BUJIAS PRECALENTAMIENTO</t>
  </si>
  <si>
    <t>CAMBIO CABLES DE BATERIA</t>
  </si>
  <si>
    <t>CAMBIO CARCAZA ARRANQUE</t>
  </si>
  <si>
    <t>CAMBIO CONTROLES BLOQUEO CENTRAL</t>
  </si>
  <si>
    <t>CAMBIO DE ALTERNADOR</t>
  </si>
  <si>
    <t>CAMBIO FLOTADOR DE GASOLINA</t>
  </si>
  <si>
    <t>CAMBIO INDUCIDO ARRANQUE</t>
  </si>
  <si>
    <t>CAMBIO INTEGRADOS TABLERO INSTRUMENTOS</t>
  </si>
  <si>
    <t>CAMBIO JUEGO ANILLOS ANTISULFATANTES</t>
  </si>
  <si>
    <t>CAMBIO JUEGO ESCOBILLAS DE ALTERNADOR</t>
  </si>
  <si>
    <t>CAMBIO JUEGO ESCOBILLAS DE ARRANQUE</t>
  </si>
  <si>
    <t>CAMBIO MASTER SWITCH PARA BATERÍA</t>
  </si>
  <si>
    <t>CAMBIO MOTOR ARRANQUE</t>
  </si>
  <si>
    <t>CAMBIO MOTOR LIMPIABRISAS</t>
  </si>
  <si>
    <t>CAMBIO PERA BAJO</t>
  </si>
  <si>
    <t>CAMBIO PERA DE REVERSA</t>
  </si>
  <si>
    <t>CAMBIO REGULADOR DE CORRIENTE</t>
  </si>
  <si>
    <t>CAMBIO RODAMIENTOS DEL ALTERNADOR</t>
  </si>
  <si>
    <t>CAMBIO RODAMIENTOS DEL ARRANQUE</t>
  </si>
  <si>
    <t>CAMBIO SWITCH ENCENDIDO</t>
  </si>
  <si>
    <t>D/M ALTERNADOR SISTEMA DE CARGA</t>
  </si>
  <si>
    <t>INSTALACIÓN DE ALTA</t>
  </si>
  <si>
    <t>RECARGA DE BATERÍA</t>
  </si>
  <si>
    <t>REPARAR ALTERNADOR</t>
  </si>
  <si>
    <t>REVISION  PITO ALARMA REVERSA</t>
  </si>
  <si>
    <t>REVISION DE INSTALACION DE BAJAS COCUYOS</t>
  </si>
  <si>
    <t>REVISION FUNCIONAMIENTO TABLERO INSTRUMENTOS</t>
  </si>
  <si>
    <t xml:space="preserve"> SUSPENSIÓN</t>
  </si>
  <si>
    <t>AJUSTE DE MORDAZA DELANTERAS</t>
  </si>
  <si>
    <t>AJUSTE Y ENGRASE RODAMIENTOS (INCLUYE INSUMO)</t>
  </si>
  <si>
    <t xml:space="preserve">AJUSTE Y TORQUEO SUSPENSION GENERAL </t>
  </si>
  <si>
    <t>CAMBIO AMORTIGUADORES DELANTEROS</t>
  </si>
  <si>
    <t>CAMBIO AMORTIGUADORES TRASEROS</t>
  </si>
  <si>
    <t>CAMBIO BUJES MUELLE</t>
  </si>
  <si>
    <t>CAMBIO BUJES Y CAUCHOS ESTABILIZADORA DELANTERA</t>
  </si>
  <si>
    <t>CAMBIO BUJES RESORTES</t>
  </si>
  <si>
    <t>CAMBIO GRAPAS Y CENTRALES</t>
  </si>
  <si>
    <t>CAMBIO RODAMIENTOS DELANTEROS</t>
  </si>
  <si>
    <t>CAMBIO MORDAZAS DELANTERAS</t>
  </si>
  <si>
    <t>CAMBIO PASADOR MUELLE TRASERO</t>
  </si>
  <si>
    <t>CAMBIO PASADOR TEMPLETE</t>
  </si>
  <si>
    <t>CAMBIOS HOJAS RESORTE</t>
  </si>
  <si>
    <t>CAMBIO RODAMIENTOS TRASEROS</t>
  </si>
  <si>
    <t>CAMBIO SPLINDER EJE</t>
  </si>
  <si>
    <t>CAMBIO TIJERAS INFERIORES</t>
  </si>
  <si>
    <t>CAMBIO TIJERAS SUPERIORES</t>
  </si>
  <si>
    <t>CAMBIO TORNILLO CENTRAL</t>
  </si>
  <si>
    <t>FILTROS</t>
  </si>
  <si>
    <t>CAMBIO FILTRO DE ACEITE</t>
  </si>
  <si>
    <t>CAMBIO FILTRO DE AIRE</t>
  </si>
  <si>
    <t>CAMBIO FILTRO DE COMBUSTIBLE</t>
  </si>
  <si>
    <t>DIRECCIÓN</t>
  </si>
  <si>
    <t>AJUSTE CAJA DE DIRECCION</t>
  </si>
  <si>
    <t>CAMBIO BRAZOS AXIALES</t>
  </si>
  <si>
    <t>CAMBIO BRAZOS DE DIRECCIÓN</t>
  </si>
  <si>
    <t>CAMBIO BUJES</t>
  </si>
  <si>
    <t>CAMBIO JUEGO RETENES CAJA DE DIRECCIÓN</t>
  </si>
  <si>
    <t>CAMBIO JUEGO RODAMIENTOS CAJA DE DIRECCIÓN</t>
  </si>
  <si>
    <t>CAMBIO ROTULAS</t>
  </si>
  <si>
    <t>CAMBIO SPLINDER</t>
  </si>
  <si>
    <t xml:space="preserve">CAMBIO TERMINALES DIRECCION </t>
  </si>
  <si>
    <t>CAMBIO TIJERAS</t>
  </si>
  <si>
    <t>PURGA SISTEMA DIRECCIONAL</t>
  </si>
  <si>
    <t>REVISION SISTEMA HIRAULICO</t>
  </si>
  <si>
    <t xml:space="preserve"> FRENOS</t>
  </si>
  <si>
    <t>ARREGLO SWICHT FRENO AHOGO</t>
  </si>
  <si>
    <t>CAMBIO BANDAS</t>
  </si>
  <si>
    <t>CAMBIO BOMBA AUXILIAR DE FRENO</t>
  </si>
  <si>
    <t>CAMBIO BOMBA PRINCIPAL FRENOS</t>
  </si>
  <si>
    <t xml:space="preserve">CAMBIO CHUPAS </t>
  </si>
  <si>
    <t>CAMBIO CILINDRO FRENO</t>
  </si>
  <si>
    <t>CAMBIO DISCO</t>
  </si>
  <si>
    <t>CAMBIO GUAYA</t>
  </si>
  <si>
    <t>CAMBIO KIT PASADORES MORDAZAS</t>
  </si>
  <si>
    <t>CAMBIO MANGUERA DE FRENO</t>
  </si>
  <si>
    <t>CAMBIO PASTILLAS</t>
  </si>
  <si>
    <t>CAMBIO PERA DE FRENO</t>
  </si>
  <si>
    <t>PURGA DE FRENO</t>
  </si>
  <si>
    <t>RECTIFICAR CAMPANAS</t>
  </si>
  <si>
    <t>RECTIFICAR ROSCA BOCIN TRASEROS</t>
  </si>
  <si>
    <t>EMBRAGUE</t>
  </si>
  <si>
    <t>CAMBIO BALINERA</t>
  </si>
  <si>
    <t>CAMBIO BOMBA AUXILIAR DE CLUTCH</t>
  </si>
  <si>
    <t>CAMBIO BOMBA DE EMBRAGUE</t>
  </si>
  <si>
    <t xml:space="preserve">CAMBIO CAUCHO Y BALINERA EMBRAGUE </t>
  </si>
  <si>
    <t>CAMBIO CORREA HIDRAULICO DIRECCIÓN</t>
  </si>
  <si>
    <t>CAMBIO DE EMBRAGUE COMPLETO</t>
  </si>
  <si>
    <t>CAMBIO GUAYA CONTROL DE CAMBIOS</t>
  </si>
  <si>
    <t>CAMBIO GUAYA DE EMBRAGUE</t>
  </si>
  <si>
    <t>CAMBIO MANGUERA DE EMBRAGUE</t>
  </si>
  <si>
    <t>CAMBIO PIVOTE HORQUILLA</t>
  </si>
  <si>
    <t>CAMBIO PRENSA</t>
  </si>
  <si>
    <t>CAMBIO VÁLVULA REGULADORA DE PRESIÓN HIDRÁULICA</t>
  </si>
  <si>
    <t>CAMBIO VOLANTE</t>
  </si>
  <si>
    <t>GRADUAR EMBRAGUE</t>
  </si>
  <si>
    <t>PURGAR EMBRAGUE</t>
  </si>
  <si>
    <t>MOTOR</t>
  </si>
  <si>
    <t>CAMBIO ANILLOS</t>
  </si>
  <si>
    <t>CAMBIO BIELA MOTOR</t>
  </si>
  <si>
    <t>CAMBIO BOMBA DE ACEITE</t>
  </si>
  <si>
    <t>CAMBIO BOMBA DE GASOLINA</t>
  </si>
  <si>
    <t>CAMBIO CATRIX TURBO</t>
  </si>
  <si>
    <t>CAMBIO CIGÜEÑAL</t>
  </si>
  <si>
    <t>CAMBIO CORREA ALTERNADOR</t>
  </si>
  <si>
    <t>CAMBIO CORREA DE REPARTICIÓN</t>
  </si>
  <si>
    <t>CAMBIO CORREA HIDRAULICA</t>
  </si>
  <si>
    <t>CAMBIO EMPAQUE CARTER</t>
  </si>
  <si>
    <t>CAMBIO EMPAQUE CULATA</t>
  </si>
  <si>
    <t>CAMBIO EMPAQUE TAPA VÁLVULA</t>
  </si>
  <si>
    <t>CAMBIO EMPAQUES SISTEMA DE REPARTICIÓN</t>
  </si>
  <si>
    <t>CAMBIO EMPAQUETADURA MOTOR</t>
  </si>
  <si>
    <t>CAMBIO EMPAQUETADURA MÚLTIPLE DE ADMISIÓN</t>
  </si>
  <si>
    <t>CAMBIO EMPAQUETADURA MÚLTIPLE DE ESCAPE</t>
  </si>
  <si>
    <t>CAMBIO INYECTOR MOTOR</t>
  </si>
  <si>
    <t>CAMBIO JUEGO ANILLOS PISTONES</t>
  </si>
  <si>
    <t>CAMBIO JUEGO CASQUETE BIELA</t>
  </si>
  <si>
    <t>CAMBIO JUEGO CAUCHOS VÁLVULAS</t>
  </si>
  <si>
    <t>CAMBIO JUEGO DE VALVULAS DE ESCAPE</t>
  </si>
  <si>
    <t>CAMBIO JUEGO GUÍAS VÁLVULAS</t>
  </si>
  <si>
    <t>CAMBIO JUEGO MEDIAS LUNAS</t>
  </si>
  <si>
    <t>CAMBIO JUEGO RETENEDORES</t>
  </si>
  <si>
    <t>CAMBIO JUEGO TAPONES BLOQUE</t>
  </si>
  <si>
    <t>CAMBIO JUEGO VALVULAS ADMISION</t>
  </si>
  <si>
    <t>CAMBIO JUEGO VALVULAS ESCAPE</t>
  </si>
  <si>
    <t>CAMBIO PERA DE ACEITE</t>
  </si>
  <si>
    <t>CAMBIO PISTONES</t>
  </si>
  <si>
    <t>CAMBIO RETEN CIGÜEÑAL</t>
  </si>
  <si>
    <t>CAMBIO SOPORTE MOTOR</t>
  </si>
  <si>
    <t>CAMBIO TAPA ACEITE</t>
  </si>
  <si>
    <t>CAMBIO TAPON CARTER</t>
  </si>
  <si>
    <t>CAMBIO TENSOR CORREA</t>
  </si>
  <si>
    <t>CAMBIO TURBO MOTOR</t>
  </si>
  <si>
    <t>CORREGIR FUGA ACEITE MOTOR</t>
  </si>
  <si>
    <t>D/M INTERCOOLER</t>
  </si>
  <si>
    <t xml:space="preserve">D/M COMPRESOR </t>
  </si>
  <si>
    <t>PUESTA A PUNTO SISTEMA DE REPARTICIÓN</t>
  </si>
  <si>
    <t>TRASMISIÓN</t>
  </si>
  <si>
    <t>ALINEACION CARDAN</t>
  </si>
  <si>
    <t>BALANCEO CARDAN</t>
  </si>
  <si>
    <t>CAMBIO BALINERA CARDAN</t>
  </si>
  <si>
    <t>CAMBIO BALINERA VOLANTE</t>
  </si>
  <si>
    <t>CAMBIO BALINERA Y/O RETENEDOR</t>
  </si>
  <si>
    <t>CAMBIO CANASTA DE TRANSMISIÓN ANTIPATINAJE</t>
  </si>
  <si>
    <t>CAMBIO CORONA</t>
  </si>
  <si>
    <t>CAMBIO CRUCETAS DEL EJE DEL CARDAN</t>
  </si>
  <si>
    <t>CAMBIO DE RETENEDORES DE LAS LLANTAS</t>
  </si>
  <si>
    <t>CAMBIO ESCUALIZADOR TRANSMISION</t>
  </si>
  <si>
    <t>CAMBIO JUEGO ARANDELAS DE TRANSMISION</t>
  </si>
  <si>
    <t>CAMBIO JUEGO DE EMPAQUETADURA DE TRASMISIÓN</t>
  </si>
  <si>
    <t xml:space="preserve">CAMBIO KIT TRANSMISION  </t>
  </si>
  <si>
    <t>CAMBIO RETENEDOR</t>
  </si>
  <si>
    <t>CAMBIO RODAMIENTOS TRASMISIÓN</t>
  </si>
  <si>
    <t>CAMBIO SATELITES DE LA TRASMISION</t>
  </si>
  <si>
    <t>CAMBIO SOPORTE CARDAN CENTRAL</t>
  </si>
  <si>
    <t>CAMBIO SPEED TRANSMISION</t>
  </si>
  <si>
    <t>D/M TRANSMISIÓN</t>
  </si>
  <si>
    <t>CAJA DE VELOCIDADES</t>
  </si>
  <si>
    <t>CAMBIO RETEN EJE CAJA</t>
  </si>
  <si>
    <t>ARREGLO TAPA DE VELOCIDADES</t>
  </si>
  <si>
    <t>CAMBIO CAJA VELOCIDADES</t>
  </si>
  <si>
    <t>CAMBIO EMPAQUETADURA CAJA</t>
  </si>
  <si>
    <t>CAMBIO JUEGO DE RETENES</t>
  </si>
  <si>
    <t>CAMBIO JUEGO DE RODAMIENTOS</t>
  </si>
  <si>
    <t>CAMBIO JUEGO EMPAQUETADURA</t>
  </si>
  <si>
    <t>CAMBIO BUJES CONTROL CAMBIOS</t>
  </si>
  <si>
    <t>CAMBIO RETEN VOLANTE</t>
  </si>
  <si>
    <t>CAMBIO SENSOR VELOCIMETRO CAJA</t>
  </si>
  <si>
    <t>CAMBIO SOPORTE CAJA VELOCIDADES</t>
  </si>
  <si>
    <t>RECTIFICAR VOLANTE</t>
  </si>
  <si>
    <t>REFRIGERACIÓN</t>
  </si>
  <si>
    <t>CAMBIO BOMBA DE AGUA</t>
  </si>
  <si>
    <t>CAMBIO CORREA BOMBA DE AGUA</t>
  </si>
  <si>
    <t>CAMBIO MANGUERA RADIADOR</t>
  </si>
  <si>
    <t>CAMBIO PERA DE TEMPERATURA</t>
  </si>
  <si>
    <t>CAMBIO TANQUE AUXILIAR AGUA</t>
  </si>
  <si>
    <t>CAMBIO TAPA RADIADOR</t>
  </si>
  <si>
    <t>CAMBIO TERMOSTATO</t>
  </si>
  <si>
    <t>CAMBIO VENTAVIOLA</t>
  </si>
  <si>
    <t>D/M RADIADOR</t>
  </si>
  <si>
    <t>REVISAR SISTEMA DE REFRIGERACION</t>
  </si>
  <si>
    <t>SISTEMA DE INYECCION</t>
  </si>
  <si>
    <t>CALIBRAR INYECTORES</t>
  </si>
  <si>
    <t>CAMBIO COMPUTADOR</t>
  </si>
  <si>
    <t>CAMBIO CONTROL UNIDAD DE AIRE</t>
  </si>
  <si>
    <t>CAMBIO EMPAQUETADURA BOMBA INYECCION</t>
  </si>
  <si>
    <t>CAMBIO INYECTORES</t>
  </si>
  <si>
    <t>CAMBIO KIT EMPAQUETADURA DE REGULADOR</t>
  </si>
  <si>
    <t>CAMBIO KIT EMPAQUETADURA EXTERNA DE INYECTORES</t>
  </si>
  <si>
    <t>CAMBIO KIT EMPAQUETADURA INTERNA DE INYECTORES</t>
  </si>
  <si>
    <t>CAMBIO KIT PRESIÓN DE INYECTORES</t>
  </si>
  <si>
    <t>CAMBIO VALVULA DE PRESION BOMBA INYECCION</t>
  </si>
  <si>
    <t>CAMBIO VALVULA DE RETORNO BOMBA DE INYECCION</t>
  </si>
  <si>
    <t>LIMPIAR INYECTORES</t>
  </si>
  <si>
    <t>D/M SISTEMA INYECCIÓN DE COMBUSTIBLE</t>
  </si>
  <si>
    <t>REV BOMBA DE INYECCION</t>
  </si>
  <si>
    <t>MANTENIMIENTO REGULADOR</t>
  </si>
  <si>
    <t>REV SISTEMA DE INYECCION</t>
  </si>
  <si>
    <t>REPARACIÓN DE INYECTORES</t>
  </si>
  <si>
    <t xml:space="preserve">CORREGIR CODIGO DE FALLA SISTEMA DE INYECCION </t>
  </si>
  <si>
    <t>REPARACION BOMBA DE INYECCION</t>
  </si>
  <si>
    <t>OTROS</t>
  </si>
  <si>
    <t xml:space="preserve">ARREGLAR CHAPA </t>
  </si>
  <si>
    <t>ARREGLAR CREMALLERAS DE LAS VENTANAS</t>
  </si>
  <si>
    <t>ARREGLO  Y AJUSTE  SWITCH</t>
  </si>
  <si>
    <t>ARREGLO EXHOSTO</t>
  </si>
  <si>
    <t>ARREGLO GENERAL DEL LIMPIABRISAS</t>
  </si>
  <si>
    <t>ARREGLO INSTALACION ELEVAVIDRIOS PUERTAS</t>
  </si>
  <si>
    <t>ASEGURAR ESPEJOS LATERALES</t>
  </si>
  <si>
    <t>CAMBIO ALARMA</t>
  </si>
  <si>
    <t>CAMBIO CORREA AIRE ACONDICIONADO</t>
  </si>
  <si>
    <t>CAMBIO MOTOR ELEVAVIDRIOS</t>
  </si>
  <si>
    <t xml:space="preserve">CAMBIO ODOMETRO </t>
  </si>
  <si>
    <t>CAMBIO PRESILENCIADOR DOBLE LAMINA</t>
  </si>
  <si>
    <t>CAMBIO SWITCH PARQUEO</t>
  </si>
  <si>
    <t xml:space="preserve">REPARACIÓN ODOMETRO </t>
  </si>
  <si>
    <t>REVISION TECNOMECANICA Y EMISION DE GASES</t>
  </si>
  <si>
    <t>SUB TOTAL MANTENIMIENTO CORRECTIVO</t>
  </si>
  <si>
    <t>VALOR REPUESTOS</t>
  </si>
  <si>
    <t>REPUESTOS INCLUIDO IVA</t>
  </si>
  <si>
    <t>ELECTRICO</t>
  </si>
  <si>
    <t>AGUA DE BATERÍA PINTA</t>
  </si>
  <si>
    <t>UNIDAD</t>
  </si>
  <si>
    <t>BATERIA ( INCLUYE MANO DE OBRA)</t>
  </si>
  <si>
    <t>ALTERNADOR SISTEMA DE CARGA</t>
  </si>
  <si>
    <t>BÉNDIX DEL ARRANQUE</t>
  </si>
  <si>
    <t>BOBINA</t>
  </si>
  <si>
    <t>BOMBILLO 1034 (INCLUYE INSTALACION)</t>
  </si>
  <si>
    <t>BOMBILLO HALOGENO DELANTEROS (INCLUYE INSTALACION)</t>
  </si>
  <si>
    <t>BUJES ARRANQUE</t>
  </si>
  <si>
    <t>BUJES DEL ALTERNADOR</t>
  </si>
  <si>
    <t>FLOTADOR DE GASOLINA</t>
  </si>
  <si>
    <t>JUEGO ESCOBILLAS DE ARRANQUE</t>
  </si>
  <si>
    <t>JUEGO</t>
  </si>
  <si>
    <t>REGULADOR DE CORRIENTE</t>
  </si>
  <si>
    <t>RODAMIENTOS DEL ARRANQUE</t>
  </si>
  <si>
    <t>SWITCH ENCENDIDO</t>
  </si>
  <si>
    <t>CABLES DE BATERIA X METRO</t>
  </si>
  <si>
    <t>ALTERNADOR</t>
  </si>
  <si>
    <t xml:space="preserve">CONECTORES 8 VIAS </t>
  </si>
  <si>
    <t>CONTROLES BLOQUEO CENTRAL</t>
  </si>
  <si>
    <t>AUTOMATICO DEL ARRANQUE</t>
  </si>
  <si>
    <t>BORNES  (INCLUYE INSTALACIÓN)</t>
  </si>
  <si>
    <t xml:space="preserve">FUSIBLE DE ALTA </t>
  </si>
  <si>
    <t>BUJIAS PRECALENTAMIENTO</t>
  </si>
  <si>
    <t xml:space="preserve">BUJIAS </t>
  </si>
  <si>
    <t>CARCAZA ARRANQUE</t>
  </si>
  <si>
    <t>COCUYOS (INCLUYE INSTALACION)</t>
  </si>
  <si>
    <t>JUEGO DE EXPLORADORAS  INSTALADO</t>
  </si>
  <si>
    <t>FUSIBLE BUJIAS PRECALENTAMIENTO</t>
  </si>
  <si>
    <t>INDUCIDO ARRANQUE</t>
  </si>
  <si>
    <t>MASTER SWITCH PARA BATERÍA 12VOLTIOS O 24 VOLTIOS INSTALADO</t>
  </si>
  <si>
    <t>INTEGRADOS TABLERO INSTRUMENTOS</t>
  </si>
  <si>
    <t>JUEGO ANILLOS ANTISULFATANTES</t>
  </si>
  <si>
    <t>JUEGO ESCOBILLAS DE ALTERNADOR</t>
  </si>
  <si>
    <t>MOTOR ARRANQUE</t>
  </si>
  <si>
    <t>MOTOR LIMPIABRISAS</t>
  </si>
  <si>
    <t>RELAYS TP INSTALADO</t>
  </si>
  <si>
    <t>RELE 12V INSTALADO</t>
  </si>
  <si>
    <t>RELE 24V INSTALADO</t>
  </si>
  <si>
    <t>PERA BAJO</t>
  </si>
  <si>
    <t>PERA DE REVERSA</t>
  </si>
  <si>
    <t>RODAMIENTOS DEL ALTERNADOR</t>
  </si>
  <si>
    <t>SENSOR DE REVERSA</t>
  </si>
  <si>
    <t>SOCKET DISYUNTOR</t>
  </si>
  <si>
    <t>SOCKET STOP TRASERO</t>
  </si>
  <si>
    <t>TAPA DISTRIBUIDOR (INCLUYE INSTALACION)</t>
  </si>
  <si>
    <t>SUSPENSIÓN</t>
  </si>
  <si>
    <t>AMORTIGUADORES DELANTEROS</t>
  </si>
  <si>
    <t>AMORTIGUADORES TRASEROS</t>
  </si>
  <si>
    <t>BUJES DE LA BARRA ESTABILIZADORA</t>
  </si>
  <si>
    <t>BUJES MUELLE</t>
  </si>
  <si>
    <t>BUJES RESORTES</t>
  </si>
  <si>
    <t>BUJES Y CAUCHOS ESTABILIZADORA DELANTERA</t>
  </si>
  <si>
    <t>GRAPAS</t>
  </si>
  <si>
    <t>HOJA RESORTE</t>
  </si>
  <si>
    <t>MORDAZAS DELANTERAS</t>
  </si>
  <si>
    <t>PASADOR MUELLE TRASERO</t>
  </si>
  <si>
    <t>PASADOR TEMPLETE</t>
  </si>
  <si>
    <t>RODAMIENTOS DELANTEROS</t>
  </si>
  <si>
    <t>RODAMIENTOS TRASEROS</t>
  </si>
  <si>
    <t>SPLINDER EJE</t>
  </si>
  <si>
    <t>TIJERAS INFERIORES</t>
  </si>
  <si>
    <t>TIJERAS SUPERIORES</t>
  </si>
  <si>
    <t>TORNILLO CENTRAL</t>
  </si>
  <si>
    <t>FILTRO COMBUSTIBLE</t>
  </si>
  <si>
    <t>FILTRO AIRE</t>
  </si>
  <si>
    <t>FILTRO DE ACEITE</t>
  </si>
  <si>
    <t>JUEGO RETENES CAJA DE DIRECCIÓN</t>
  </si>
  <si>
    <t>JUEGO RODAMIENTOS CAJA DE DIRECCIÓN</t>
  </si>
  <si>
    <t>BRAZOS AXIALES</t>
  </si>
  <si>
    <t>BRAZOS DE DIRECCIÓN.</t>
  </si>
  <si>
    <t>BUJES</t>
  </si>
  <si>
    <t>ROTULAS</t>
  </si>
  <si>
    <t>SPLINDER</t>
  </si>
  <si>
    <t>TERMINALES DE DIRECCION</t>
  </si>
  <si>
    <t>TIJERAS</t>
  </si>
  <si>
    <t>BANDAS DELANTERAS</t>
  </si>
  <si>
    <t>BANDAS TRASERAS</t>
  </si>
  <si>
    <t>BOMBA AUXILIAR DE FRENO</t>
  </si>
  <si>
    <t>BOMBA PRINCIPAL FRENOS</t>
  </si>
  <si>
    <t>CHUPAS DELANTERAS</t>
  </si>
  <si>
    <t>CHUPAS TRASERAS</t>
  </si>
  <si>
    <t>CILINDRO FRENO</t>
  </si>
  <si>
    <t>DISCOS</t>
  </si>
  <si>
    <t>GUAYA FRENO</t>
  </si>
  <si>
    <t>KIT PASADORES MORDAZAS</t>
  </si>
  <si>
    <t>KIT</t>
  </si>
  <si>
    <t>LIQUIDO DE FRENOS X 200ML</t>
  </si>
  <si>
    <t>MANGUERA FRENO</t>
  </si>
  <si>
    <t>PASTILLAS DELANTERAS</t>
  </si>
  <si>
    <t xml:space="preserve">BANDAS TRASERAS JUEGO POR UN LADO </t>
  </si>
  <si>
    <t>PERA DE FRENO</t>
  </si>
  <si>
    <t>EMBRAGUE COMPLETO</t>
  </si>
  <si>
    <t>BOMBA AUXILIAR DE CLUTCH</t>
  </si>
  <si>
    <t>BALINERA</t>
  </si>
  <si>
    <t>CAUCHO Y BALINERA EMBRAGUE</t>
  </si>
  <si>
    <t>CORREA HIDRAULICA</t>
  </si>
  <si>
    <t>BOMBA PPAL DE EMBRAGUE</t>
  </si>
  <si>
    <t>DISCO</t>
  </si>
  <si>
    <t>GUAYA CONTROL DE CAMBIOS</t>
  </si>
  <si>
    <t>GUAYA DE EMBRAGUE</t>
  </si>
  <si>
    <t>MANGUERA DEL EMBRAGUE</t>
  </si>
  <si>
    <t>PIVOTE HORQUILLA</t>
  </si>
  <si>
    <t>PRENSA</t>
  </si>
  <si>
    <t>VÁLVULA REGULADORA DE PRESIÓN HIDRÁULICA</t>
  </si>
  <si>
    <t>VOLANTE</t>
  </si>
  <si>
    <t>ANILLOS (JUEGO)</t>
  </si>
  <si>
    <t>BIELA MOTOR</t>
  </si>
  <si>
    <t>BOMBA DE ACEITE</t>
  </si>
  <si>
    <t>BOMBA GASOLINA</t>
  </si>
  <si>
    <t>BUJIAS</t>
  </si>
  <si>
    <t>CATRIX TURBO</t>
  </si>
  <si>
    <t>CORREA DE REPARTICIÓN</t>
  </si>
  <si>
    <t>CORREA DEL ALTERNADOR</t>
  </si>
  <si>
    <t>CORREA HIDRAULICO DIRECCIÓN</t>
  </si>
  <si>
    <t>EMPAQUE CARTER</t>
  </si>
  <si>
    <t>EMPAQUE CULATA</t>
  </si>
  <si>
    <t>EMPAQUE TAPA VÁLVULA</t>
  </si>
  <si>
    <t>EMPAQUES SISTEMA DE REPARTICIÓN</t>
  </si>
  <si>
    <t>EMPAQUETADURA MOTOR</t>
  </si>
  <si>
    <t>EMPAQUETADURA MÚLTIPLE DE ADMISIÓN</t>
  </si>
  <si>
    <t>EMPAQUETADURA MÚLTIPLE DE ESCAPE</t>
  </si>
  <si>
    <t>INYECTOR MOTOR</t>
  </si>
  <si>
    <t>JUEGO ANILLOS PISTONES</t>
  </si>
  <si>
    <t>JUEGO CASQUETE BIELA</t>
  </si>
  <si>
    <t>JUEGO CAUCHOS VÁLVULAS</t>
  </si>
  <si>
    <t>JUEGO DE VALVULAS DE ESCAPE</t>
  </si>
  <si>
    <t>JUEGO GUÍAS VÁLVULAS</t>
  </si>
  <si>
    <t>JUEGO MEDIAS LUNAS</t>
  </si>
  <si>
    <t>JUEGO RETENEDORES</t>
  </si>
  <si>
    <t>JUEGO TAPONES BLOQUE</t>
  </si>
  <si>
    <t>JUEGO VALVULAS ADMISION</t>
  </si>
  <si>
    <t>JUEGO VALVULAS ESCAPE</t>
  </si>
  <si>
    <t>PERA DE ACEITE</t>
  </si>
  <si>
    <t>PISTONES (JUEGO)</t>
  </si>
  <si>
    <t>RETEN CIGÜEÑAL</t>
  </si>
  <si>
    <t>CIGÜEÑAL</t>
  </si>
  <si>
    <t>SERVICIO RECTIFICADORA</t>
  </si>
  <si>
    <t>SOPORTE MOTOR</t>
  </si>
  <si>
    <t>TAPA ACEITE</t>
  </si>
  <si>
    <t>TAPON CARTER</t>
  </si>
  <si>
    <t>TENSOR CORREA</t>
  </si>
  <si>
    <t>TURBO MOTOR</t>
  </si>
  <si>
    <t>BALINERA Y/O RETENEDOR</t>
  </si>
  <si>
    <t xml:space="preserve">BALINERA CARDAN </t>
  </si>
  <si>
    <t>BALINERA VOLANTE</t>
  </si>
  <si>
    <t>CANASTA DE TRANSMISIÓN ANTIPATINAJE</t>
  </si>
  <si>
    <t>CORONA</t>
  </si>
  <si>
    <t>SPEED TRANSMISION</t>
  </si>
  <si>
    <t>ESCUALIZADOR TRANSMISION</t>
  </si>
  <si>
    <t>JUEGO ARANDELAS DE TRANSMISION</t>
  </si>
  <si>
    <t>RETENEDOR</t>
  </si>
  <si>
    <t>KIT DE REPARACION TRANSMISIÓN</t>
  </si>
  <si>
    <t>RODAMIENTOS TRANSMISION</t>
  </si>
  <si>
    <t>SATELITES DE LA TRANSMISION</t>
  </si>
  <si>
    <t>CRUCETAS DEL EJE CARDAN</t>
  </si>
  <si>
    <t>SOPORTE CARDAN CENTRAL</t>
  </si>
  <si>
    <t>JUEGO EMPAQUETADURA DE TRANSMISION</t>
  </si>
  <si>
    <t>RETEN EJE CAJA</t>
  </si>
  <si>
    <t>BUJES CONTROL CAMBIOS</t>
  </si>
  <si>
    <t>JUEGO DE RODAMIENTOS</t>
  </si>
  <si>
    <t>CAJA VELOCIDADES</t>
  </si>
  <si>
    <t>JUEGO DE RETENES</t>
  </si>
  <si>
    <t>JUEGO EMPAQUETADURA</t>
  </si>
  <si>
    <t>EMPAQUETADURA CAJA</t>
  </si>
  <si>
    <t>RETEN VOLANTE</t>
  </si>
  <si>
    <t>SENSOR VELOCIMETRO CAJA</t>
  </si>
  <si>
    <t>SOPORTE CAJA VELOCIDADES</t>
  </si>
  <si>
    <t>TAPA DE VELOCIDADES</t>
  </si>
  <si>
    <t xml:space="preserve"> BOMBA DE AGUA</t>
  </si>
  <si>
    <t>RADIADOR</t>
  </si>
  <si>
    <t>CORREA BOMBA DE AGUA</t>
  </si>
  <si>
    <t xml:space="preserve"> TANQUE AUXILIAR AGUA</t>
  </si>
  <si>
    <t xml:space="preserve"> MANGUERA RADIADOR</t>
  </si>
  <si>
    <t>TAPA RADIADOR</t>
  </si>
  <si>
    <t>TERMOSTATO</t>
  </si>
  <si>
    <t>VENTAVIOLA</t>
  </si>
  <si>
    <t xml:space="preserve"> PERA DE TEMPERATURA</t>
  </si>
  <si>
    <t>COMPUTADOR</t>
  </si>
  <si>
    <t>CONTROL UNIDAD DE AIRE</t>
  </si>
  <si>
    <t>EMPAQUETADURA BOMBA INYECCION</t>
  </si>
  <si>
    <t>VALVULA DE PRESION BOMBA INYECCION</t>
  </si>
  <si>
    <t>KIT EMPAQUETADURA DE REGULADOR</t>
  </si>
  <si>
    <t>KIT EMPAQUETADURA EXTERNA DE INYECTORES</t>
  </si>
  <si>
    <t>KIT EMPAQUETADURA INTERNA DE INYECTORES</t>
  </si>
  <si>
    <t>TRANSFERENCIA BOMBA DE ALTA</t>
  </si>
  <si>
    <t>VALVULA DE RETORNO BOMBA DE INYECCION</t>
  </si>
  <si>
    <t>INYECTORES</t>
  </si>
  <si>
    <t>PLUMILLAS ( INCLUYE INSTALACION)</t>
  </si>
  <si>
    <t>BRAZO LIMPIABRISAS</t>
  </si>
  <si>
    <t>LUNA ESPEJO</t>
  </si>
  <si>
    <t>CORREA AIRE ACONDICIONADO</t>
  </si>
  <si>
    <t>ELEVADOR MINI 5 PINES (INCLUYE INSTALACIÓN)</t>
  </si>
  <si>
    <t xml:space="preserve">MANIJA ELEVAVIDRIOS PUERTA </t>
  </si>
  <si>
    <t xml:space="preserve">GALÓN DE ACEITE </t>
  </si>
  <si>
    <t>GALÓN DE ACEITE HIDRÁULICO</t>
  </si>
  <si>
    <t>GALÓN DE VALVULINA</t>
  </si>
  <si>
    <t>GALÓN REFRIGERANTE</t>
  </si>
  <si>
    <t>JUEGO DE PROTECTOR DE  PEDALES  (INCLUYE INSTALACIÓN)</t>
  </si>
  <si>
    <t>JUEGO DE TAPETES</t>
  </si>
  <si>
    <t>JUEGO DE TEJAS PARA LAS VENTANAS</t>
  </si>
  <si>
    <t>LIBRA GRASA DE LITIO</t>
  </si>
  <si>
    <t>RESORTE EXHOSTO</t>
  </si>
  <si>
    <t xml:space="preserve">RETEN BOCIN </t>
  </si>
  <si>
    <t>MOTOR ELEVAVIDRIOS</t>
  </si>
  <si>
    <t xml:space="preserve">SALPICADERA </t>
  </si>
  <si>
    <t>PRESILENCIADOR DOBLE LÁMINA</t>
  </si>
  <si>
    <t>SELLANTE</t>
  </si>
  <si>
    <t>TAPA TANQUE GASOLINA</t>
  </si>
  <si>
    <t>ROLLO CINTA ADHERENCIA DIELÉCTRICA</t>
  </si>
  <si>
    <t>ROLLO DE CINTA REFLECTIVA</t>
  </si>
  <si>
    <t>TUBO EXHOSTO</t>
  </si>
  <si>
    <t>EXHOSTO</t>
  </si>
  <si>
    <t>SILICONA ULTRAGREY</t>
  </si>
  <si>
    <t>CINTURON DE SEGURIDAD</t>
  </si>
  <si>
    <t>SWITCH PARQUEO</t>
  </si>
  <si>
    <t>VIDRIO PANORAMICO</t>
  </si>
  <si>
    <t>CONTENEDOR FURGÓN PARA CARGA REFRIGERADA.  MEDIDAS LARGO 4,60 MTS, ALTO 2,20 MTS Y ANCHO 2,10MTS, DOS PUERTAS DE 80CM, EXTERIOR EN ALUMINIO E INTERNAMENTE CON AISLAMIENTO PARA REFRIGERACIÓN.</t>
  </si>
  <si>
    <t>STOP COMPLETO (INCLUYE INSTALACION)</t>
  </si>
  <si>
    <t>SUB TOTAL REPUESTOS</t>
  </si>
  <si>
    <t>LLANTAS INCLUIDO IVA</t>
  </si>
  <si>
    <t>LLANTAS</t>
  </si>
  <si>
    <t>225/70 RIN 15</t>
  </si>
  <si>
    <t>195/70/15</t>
  </si>
  <si>
    <t>235/75 RIN 17,5</t>
  </si>
  <si>
    <t>900*20 DIRECCIONALES</t>
  </si>
  <si>
    <t>900*20 DE TRACCIÓN</t>
  </si>
  <si>
    <t>1000*20 DIRECCIONALES</t>
  </si>
  <si>
    <t>215/75 RIN 15</t>
  </si>
  <si>
    <t>1000*20 DE TRACCIÓN</t>
  </si>
  <si>
    <t>750*16 DIRECCIONALES</t>
  </si>
  <si>
    <t>750*16 DE TRACCIÓN</t>
  </si>
  <si>
    <t>1100*20 DIRECCIONALES</t>
  </si>
  <si>
    <t>1100*20 DE TRACCION</t>
  </si>
  <si>
    <t>MONTAJE DE LLANTA</t>
  </si>
  <si>
    <t>NEUMÁTICO 1000*20 DE TRACCIÓN</t>
  </si>
  <si>
    <t>NEUMÁTICO 1000*20 DIRECCIONALES</t>
  </si>
  <si>
    <t>NEUMÁTICO 1100*20 DE TRACCION</t>
  </si>
  <si>
    <t>NEUMÁTICO 1100*20 DIRECCIONALES</t>
  </si>
  <si>
    <t>PROTECTOR PARA LLANTA</t>
  </si>
  <si>
    <t>VÁLVULA LLANTA (INCLUYE INSTALACIÓN)</t>
  </si>
  <si>
    <t>SUB TOTAL LLANTAS</t>
  </si>
  <si>
    <t>VALOR TOTAL INCLUIDO IVA</t>
  </si>
  <si>
    <t>INTERCOOLER</t>
  </si>
  <si>
    <t>KIT PRESIÓN DE INYECTORES</t>
  </si>
  <si>
    <t>CHAPA</t>
  </si>
  <si>
    <t>ELEVAVIDRIOS  (INCLUYE INSTALACIÓN)</t>
  </si>
  <si>
    <t>ODOMETRO</t>
  </si>
  <si>
    <t>ROST OFF</t>
  </si>
  <si>
    <t>SISTEMA DE ALARMA</t>
  </si>
  <si>
    <t>245/75 RIN 16 camioneta mazda</t>
  </si>
  <si>
    <t>205/75 RIN 15 vitara</t>
  </si>
  <si>
    <r>
      <t xml:space="preserve">700*15 LT DE TRACCIÓN </t>
    </r>
    <r>
      <rPr>
        <sz val="10"/>
        <color indexed="17"/>
        <rFont val="Calibri"/>
        <family val="2"/>
      </rPr>
      <t>camion</t>
    </r>
  </si>
  <si>
    <r>
      <t>NEUMÁTICO 195/70/15</t>
    </r>
    <r>
      <rPr>
        <sz val="10"/>
        <color indexed="17"/>
        <rFont val="Calibri"/>
        <family val="2"/>
      </rPr>
      <t xml:space="preserve"> camioneta</t>
    </r>
  </si>
  <si>
    <r>
      <t>NEUMÁTICO 205/75 RIN 15</t>
    </r>
    <r>
      <rPr>
        <sz val="10"/>
        <color indexed="17"/>
        <rFont val="Calibri"/>
        <family val="2"/>
      </rPr>
      <t xml:space="preserve"> camioneta</t>
    </r>
  </si>
  <si>
    <r>
      <t>NEUMÁTICO 215/75 RIN 15</t>
    </r>
    <r>
      <rPr>
        <sz val="10"/>
        <color indexed="17"/>
        <rFont val="Calibri"/>
        <family val="2"/>
      </rPr>
      <t xml:space="preserve"> camioneta</t>
    </r>
  </si>
  <si>
    <r>
      <t>NEUMÁTICO 225/70 RIN 15</t>
    </r>
    <r>
      <rPr>
        <sz val="10"/>
        <color indexed="17"/>
        <rFont val="Calibri"/>
        <family val="2"/>
      </rPr>
      <t xml:space="preserve"> camioneta</t>
    </r>
  </si>
  <si>
    <r>
      <t>NEUMÁTICO 235/75 RIN 17,5</t>
    </r>
    <r>
      <rPr>
        <sz val="10"/>
        <color indexed="17"/>
        <rFont val="Calibri"/>
        <family val="2"/>
      </rPr>
      <t xml:space="preserve"> Buses, camiones</t>
    </r>
  </si>
  <si>
    <r>
      <t>NEUMÁTICO 750*16 DE TRACCIÓN</t>
    </r>
    <r>
      <rPr>
        <sz val="10"/>
        <color indexed="17"/>
        <rFont val="Calibri"/>
        <family val="2"/>
      </rPr>
      <t xml:space="preserve"> buses, camion</t>
    </r>
  </si>
  <si>
    <r>
      <t>NEUMÁTICO 750*16 DIRECCIONALES</t>
    </r>
    <r>
      <rPr>
        <sz val="10"/>
        <color indexed="17"/>
        <rFont val="Calibri"/>
        <family val="2"/>
      </rPr>
      <t xml:space="preserve"> buses, camion</t>
    </r>
  </si>
  <si>
    <r>
      <t>NEUMÁTICO 900*20 DE TRACCIÓN</t>
    </r>
    <r>
      <rPr>
        <sz val="10"/>
        <color indexed="17"/>
        <rFont val="Calibri"/>
        <family val="2"/>
      </rPr>
      <t xml:space="preserve"> buses, camion, volqueta</t>
    </r>
  </si>
  <si>
    <r>
      <t>NEUMÁTICO 900*20 DIRECCIONALES</t>
    </r>
    <r>
      <rPr>
        <sz val="10"/>
        <color indexed="17"/>
        <rFont val="Calibri"/>
        <family val="2"/>
      </rPr>
      <t xml:space="preserve"> buses, camion, volqueta</t>
    </r>
  </si>
  <si>
    <t>INGESMAN SAS VALOR UNITARIO + IVA</t>
  </si>
  <si>
    <t>INVERSIONES RIOS&amp;RIOS
VALOR UNITARIO</t>
  </si>
  <si>
    <t>AGROAUTOMOTORA SAS
VALOR UNITARIO</t>
  </si>
  <si>
    <t>N/A</t>
  </si>
  <si>
    <t>NA</t>
  </si>
  <si>
    <t>MANTENIMIENTO PREVENTIVO
 (SOLO VALOR MANO DE OBRA INCLUIDO IVA)</t>
  </si>
  <si>
    <t xml:space="preserve">BUS CHEVROLET B60 MODELO 1987 </t>
  </si>
  <si>
    <t xml:space="preserve">CAMIÓN DINA MODELO 1997 </t>
  </si>
  <si>
    <t xml:space="preserve">CAMIÓN INTERNATIONAL 4700DT MODELO 1998 </t>
  </si>
  <si>
    <t>CAMIÓN CHEVROLET NPR MODELO 1998</t>
  </si>
  <si>
    <t>CAMIÓN CHEVROLET NPR MODELO 1999</t>
  </si>
  <si>
    <t>MAZDA BT-50 MODELO 2011</t>
  </si>
  <si>
    <t xml:space="preserve">PROPONENTE: </t>
  </si>
  <si>
    <t xml:space="preserve">NIT: </t>
  </si>
  <si>
    <t xml:space="preserve">NOMBRE REPRESENTANTE LEGAL: </t>
  </si>
  <si>
    <t xml:space="preserve">CÉDULA: </t>
  </si>
  <si>
    <t>FIRMA:</t>
  </si>
  <si>
    <t xml:space="preserve">TELÉFONO: </t>
  </si>
  <si>
    <t>SISTEMA DE ENERGÍA SOLAR</t>
  </si>
  <si>
    <t>SISTEMA DE ENERGIA SOLAR</t>
  </si>
  <si>
    <t>PANEL SOLAR VATIOS valor 1 vatio</t>
  </si>
  <si>
    <t>BATERIAS EN GEL DE 100 H</t>
  </si>
  <si>
    <t>BATERIAS EN GEL DE 150 H</t>
  </si>
  <si>
    <t>CONTROLADOR SOLAR</t>
  </si>
  <si>
    <t>INVERSOR DE  3 k</t>
  </si>
  <si>
    <t>INVERSOR DE  5 K</t>
  </si>
  <si>
    <t>SERVICIO TECNICO para mantenimiento</t>
  </si>
  <si>
    <t>SUICHES DE TRANSFERENCIA MANUAL</t>
  </si>
  <si>
    <t>SUB TOTAL ENERGÍA SOLAR</t>
  </si>
  <si>
    <t xml:space="preserve">BUS CHEVROLET FRR MODELO 2015 ODS972 </t>
  </si>
  <si>
    <t>SISTEMA DE ENERGIA SOLAR AULA MOVIL</t>
  </si>
  <si>
    <t>PROMEDIO</t>
  </si>
  <si>
    <t>VALOR OFERTA ECONOMICA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</si>
</sst>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&quot;$&quot;\ * #,##0.00_);_(&quot;$&quot;\ * \(#,##0.00\);_(&quot;$&quot;\ * &quot;-&quot;??_);_(@_)"/>
    <numFmt numFmtId="166" formatCode="_(&quot;$&quot;\ * #,##0_);_(&quot;$&quot;\ * \(#,##0\);_(&quot;$&quot;\ * &quot;-&quot;_);_(@_)"/>
    <numFmt numFmtId="167" formatCode="_(* #,##0.00_);_(* \(#,##0.00\);_(* &quot;-&quot;??_);_(@_)"/>
    <numFmt numFmtId="168" formatCode="_(* #,##0_);_(* \(#,##0\);_(* &quot;-&quot;??_);_(@_)"/>
    <numFmt numFmtId="169" formatCode="_(&quot;$&quot;\ * #,##0_);_(&quot;$&quot;\ * \(#,##0\);_(&quot;$&quot;\ * &quot;-&quot;??_);_(@_)"/>
  </numFmts>
  <fonts count="3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7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indexed="17"/>
      <name val="Calibri"/>
      <family val="2"/>
    </font>
    <font>
      <b/>
      <sz val="14"/>
      <color theme="0"/>
      <name val="Aptos Narrow"/>
      <family val="2"/>
      <scheme val="minor"/>
    </font>
    <font>
      <sz val="9"/>
      <color theme="0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9"/>
      <name val="Aptos Narrow"/>
      <family val="2"/>
      <scheme val="minor"/>
    </font>
    <font>
      <b/>
      <sz val="18"/>
      <name val="Aptos Narrow"/>
      <family val="2"/>
      <scheme val="minor"/>
    </font>
    <font>
      <sz val="7"/>
      <name val="Aptos Narrow"/>
      <family val="2"/>
      <scheme val="minor"/>
    </font>
    <font>
      <sz val="11"/>
      <name val="Aptos Narrow"/>
      <family val="2"/>
      <scheme val="minor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10"/>
      <color rgb="FF323130"/>
      <name val="Segoe UI"/>
      <family val="2"/>
    </font>
    <font>
      <b/>
      <sz val="9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0"/>
      <color theme="0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68">
    <xf numFmtId="0" fontId="0" fillId="0" borderId="0" xfId="0"/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5" fillId="0" borderId="0" xfId="0" applyFont="1" applyAlignment="1" applyProtection="1">
      <alignment wrapText="1"/>
      <protection locked="0"/>
    </xf>
    <xf numFmtId="164" fontId="0" fillId="0" borderId="21" xfId="0" applyNumberFormat="1" applyBorder="1" applyAlignment="1">
      <alignment horizontal="right" vertical="center" wrapText="1"/>
    </xf>
    <xf numFmtId="164" fontId="0" fillId="4" borderId="22" xfId="0" applyNumberFormat="1" applyFill="1" applyBorder="1" applyAlignment="1">
      <alignment horizontal="right" vertical="center" wrapText="1"/>
    </xf>
    <xf numFmtId="1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left" vertical="center" wrapText="1"/>
      <protection locked="0"/>
    </xf>
    <xf numFmtId="164" fontId="0" fillId="0" borderId="26" xfId="0" applyNumberFormat="1" applyBorder="1" applyAlignment="1">
      <alignment horizontal="righ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center" vertical="center" textRotation="90" wrapText="1"/>
      <protection locked="0"/>
    </xf>
    <xf numFmtId="0" fontId="5" fillId="0" borderId="1" xfId="0" applyFont="1" applyBorder="1" applyProtection="1"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1" fillId="0" borderId="8" xfId="4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Protection="1"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44" fontId="1" fillId="0" borderId="0" xfId="2" applyFont="1" applyProtection="1">
      <protection locked="0"/>
    </xf>
    <xf numFmtId="1" fontId="0" fillId="0" borderId="0" xfId="0" applyNumberFormat="1" applyProtection="1">
      <protection locked="0"/>
    </xf>
    <xf numFmtId="0" fontId="6" fillId="0" borderId="19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5" fillId="0" borderId="26" xfId="0" applyFont="1" applyBorder="1" applyProtection="1">
      <protection locked="0"/>
    </xf>
    <xf numFmtId="0" fontId="6" fillId="0" borderId="24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44" fontId="1" fillId="5" borderId="30" xfId="2" applyFont="1" applyFill="1" applyBorder="1" applyAlignment="1" applyProtection="1">
      <alignment wrapText="1"/>
      <protection locked="0"/>
    </xf>
    <xf numFmtId="165" fontId="1" fillId="0" borderId="0" xfId="2" applyNumberFormat="1" applyFont="1" applyAlignment="1" applyProtection="1">
      <alignment wrapText="1"/>
      <protection locked="0"/>
    </xf>
    <xf numFmtId="0" fontId="8" fillId="0" borderId="10" xfId="0" applyFont="1" applyBorder="1" applyAlignment="1" applyProtection="1">
      <alignment horizontal="center" vertical="center" textRotation="90" wrapText="1"/>
      <protection locked="0"/>
    </xf>
    <xf numFmtId="0" fontId="6" fillId="0" borderId="10" xfId="0" applyFont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8" fillId="0" borderId="16" xfId="0" applyFont="1" applyBorder="1" applyAlignment="1" applyProtection="1">
      <alignment vertical="center" textRotation="90"/>
      <protection locked="0"/>
    </xf>
    <xf numFmtId="0" fontId="8" fillId="0" borderId="17" xfId="0" applyFont="1" applyBorder="1" applyAlignment="1" applyProtection="1">
      <alignment vertical="center" textRotation="90"/>
      <protection locked="0"/>
    </xf>
    <xf numFmtId="44" fontId="1" fillId="0" borderId="0" xfId="2" applyFont="1" applyAlignment="1" applyProtection="1">
      <alignment wrapText="1"/>
      <protection locked="0"/>
    </xf>
    <xf numFmtId="0" fontId="5" fillId="0" borderId="26" xfId="0" applyFont="1" applyBorder="1" applyAlignment="1" applyProtection="1">
      <alignment wrapText="1"/>
      <protection locked="0"/>
    </xf>
    <xf numFmtId="0" fontId="6" fillId="0" borderId="19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9" fillId="0" borderId="0" xfId="0" applyFont="1" applyAlignment="1" applyProtection="1">
      <alignment wrapText="1"/>
      <protection locked="0"/>
    </xf>
    <xf numFmtId="164" fontId="3" fillId="0" borderId="0" xfId="2" applyNumberFormat="1" applyFont="1" applyAlignment="1" applyProtection="1">
      <alignment wrapText="1"/>
      <protection locked="0"/>
    </xf>
    <xf numFmtId="1" fontId="3" fillId="0" borderId="0" xfId="0" applyNumberFormat="1" applyFont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64" fontId="0" fillId="0" borderId="37" xfId="0" applyNumberFormat="1" applyBorder="1" applyAlignment="1">
      <alignment horizontal="right" vertical="center" wrapText="1"/>
    </xf>
    <xf numFmtId="164" fontId="0" fillId="0" borderId="43" xfId="0" applyNumberFormat="1" applyBorder="1" applyAlignment="1">
      <alignment horizontal="right" vertical="center" wrapText="1"/>
    </xf>
    <xf numFmtId="0" fontId="3" fillId="10" borderId="12" xfId="0" applyFont="1" applyFill="1" applyBorder="1" applyAlignment="1">
      <alignment horizontal="center" vertical="center" wrapText="1"/>
    </xf>
    <xf numFmtId="164" fontId="0" fillId="0" borderId="44" xfId="0" applyNumberFormat="1" applyBorder="1" applyAlignment="1">
      <alignment horizontal="right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10" borderId="4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vertical="center" wrapText="1"/>
    </xf>
    <xf numFmtId="44" fontId="3" fillId="5" borderId="42" xfId="2" applyFont="1" applyFill="1" applyBorder="1" applyAlignment="1" applyProtection="1">
      <alignment wrapText="1"/>
      <protection locked="0"/>
    </xf>
    <xf numFmtId="0" fontId="16" fillId="0" borderId="0" xfId="1" applyNumberFormat="1" applyFont="1" applyFill="1" applyBorder="1" applyAlignment="1" applyProtection="1">
      <alignment vertical="center" wrapText="1"/>
    </xf>
    <xf numFmtId="164" fontId="0" fillId="4" borderId="48" xfId="0" applyNumberFormat="1" applyFill="1" applyBorder="1" applyAlignment="1">
      <alignment horizontal="right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right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4" borderId="26" xfId="0" applyNumberForma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42" fontId="3" fillId="0" borderId="0" xfId="3" applyFont="1" applyFill="1" applyBorder="1" applyAlignment="1" applyProtection="1">
      <alignment wrapText="1"/>
      <protection locked="0"/>
    </xf>
    <xf numFmtId="42" fontId="3" fillId="5" borderId="42" xfId="3" applyFont="1" applyFill="1" applyBorder="1" applyAlignment="1" applyProtection="1">
      <alignment wrapText="1"/>
      <protection locked="0"/>
    </xf>
    <xf numFmtId="164" fontId="0" fillId="11" borderId="37" xfId="0" applyNumberFormat="1" applyFill="1" applyBorder="1" applyAlignment="1">
      <alignment horizontal="right" vertical="center" wrapText="1"/>
    </xf>
    <xf numFmtId="0" fontId="3" fillId="10" borderId="53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 vertical="center" wrapText="1"/>
    </xf>
    <xf numFmtId="0" fontId="3" fillId="10" borderId="54" xfId="0" applyFont="1" applyFill="1" applyBorder="1" applyAlignment="1">
      <alignment horizontal="center" vertical="center" wrapText="1"/>
    </xf>
    <xf numFmtId="0" fontId="3" fillId="10" borderId="55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15" fillId="3" borderId="0" xfId="1" applyNumberFormat="1" applyFont="1" applyFill="1" applyBorder="1" applyAlignment="1" applyProtection="1">
      <alignment vertical="center" wrapText="1"/>
    </xf>
    <xf numFmtId="0" fontId="6" fillId="3" borderId="36" xfId="0" applyFont="1" applyFill="1" applyBorder="1" applyAlignment="1">
      <alignment vertical="center"/>
    </xf>
    <xf numFmtId="164" fontId="0" fillId="11" borderId="26" xfId="0" applyNumberFormat="1" applyFill="1" applyBorder="1" applyAlignment="1">
      <alignment horizontal="right" vertical="center" wrapText="1"/>
    </xf>
    <xf numFmtId="0" fontId="3" fillId="12" borderId="54" xfId="0" applyFont="1" applyFill="1" applyBorder="1" applyAlignment="1">
      <alignment horizontal="center" vertical="center" wrapText="1"/>
    </xf>
    <xf numFmtId="164" fontId="19" fillId="0" borderId="39" xfId="0" applyNumberFormat="1" applyFont="1" applyBorder="1" applyAlignment="1">
      <alignment horizontal="right" vertical="center" wrapText="1"/>
    </xf>
    <xf numFmtId="164" fontId="19" fillId="0" borderId="40" xfId="0" applyNumberFormat="1" applyFont="1" applyBorder="1" applyAlignment="1">
      <alignment horizontal="right" vertical="center" wrapText="1"/>
    </xf>
    <xf numFmtId="164" fontId="19" fillId="0" borderId="25" xfId="0" applyNumberFormat="1" applyFont="1" applyBorder="1" applyAlignment="1">
      <alignment horizontal="right" vertical="center" wrapText="1"/>
    </xf>
    <xf numFmtId="164" fontId="19" fillId="0" borderId="26" xfId="0" applyNumberFormat="1" applyFont="1" applyBorder="1" applyAlignment="1">
      <alignment horizontal="right" vertical="center" wrapText="1"/>
    </xf>
    <xf numFmtId="164" fontId="19" fillId="0" borderId="28" xfId="0" applyNumberFormat="1" applyFont="1" applyBorder="1" applyAlignment="1">
      <alignment horizontal="right" vertical="center" wrapText="1"/>
    </xf>
    <xf numFmtId="164" fontId="19" fillId="0" borderId="29" xfId="0" applyNumberFormat="1" applyFont="1" applyBorder="1" applyAlignment="1">
      <alignment horizontal="right" vertical="center" wrapText="1"/>
    </xf>
    <xf numFmtId="164" fontId="3" fillId="5" borderId="42" xfId="3" applyNumberFormat="1" applyFont="1" applyFill="1" applyBorder="1" applyAlignment="1" applyProtection="1">
      <alignment wrapText="1"/>
      <protection locked="0"/>
    </xf>
    <xf numFmtId="164" fontId="1" fillId="0" borderId="0" xfId="2" applyNumberFormat="1" applyFont="1" applyProtection="1">
      <protection locked="0"/>
    </xf>
    <xf numFmtId="164" fontId="7" fillId="4" borderId="12" xfId="0" applyNumberFormat="1" applyFont="1" applyFill="1" applyBorder="1" applyAlignment="1">
      <alignment horizontal="right" vertical="center" wrapText="1"/>
    </xf>
    <xf numFmtId="164" fontId="19" fillId="0" borderId="20" xfId="0" applyNumberFormat="1" applyFont="1" applyBorder="1" applyAlignment="1">
      <alignment horizontal="right" vertical="center" wrapText="1"/>
    </xf>
    <xf numFmtId="164" fontId="19" fillId="0" borderId="32" xfId="0" applyNumberFormat="1" applyFont="1" applyBorder="1" applyAlignment="1">
      <alignment horizontal="right" vertical="center" wrapText="1"/>
    </xf>
    <xf numFmtId="164" fontId="19" fillId="0" borderId="56" xfId="0" applyNumberFormat="1" applyFont="1" applyBorder="1" applyAlignment="1">
      <alignment horizontal="right" vertical="center" wrapText="1"/>
    </xf>
    <xf numFmtId="164" fontId="19" fillId="3" borderId="25" xfId="0" applyNumberFormat="1" applyFont="1" applyFill="1" applyBorder="1" applyAlignment="1">
      <alignment horizontal="right" vertical="center" wrapText="1"/>
    </xf>
    <xf numFmtId="164" fontId="19" fillId="3" borderId="28" xfId="0" applyNumberFormat="1" applyFont="1" applyFill="1" applyBorder="1" applyAlignment="1">
      <alignment horizontal="right" vertical="center" wrapText="1"/>
    </xf>
    <xf numFmtId="164" fontId="7" fillId="4" borderId="14" xfId="0" applyNumberFormat="1" applyFont="1" applyFill="1" applyBorder="1" applyAlignment="1">
      <alignment horizontal="right" vertical="center" wrapText="1"/>
    </xf>
    <xf numFmtId="164" fontId="19" fillId="3" borderId="39" xfId="5" applyNumberFormat="1" applyFont="1" applyFill="1" applyBorder="1" applyAlignment="1" applyProtection="1">
      <alignment horizontal="center" wrapText="1"/>
    </xf>
    <xf numFmtId="164" fontId="19" fillId="3" borderId="40" xfId="5" applyNumberFormat="1" applyFont="1" applyFill="1" applyBorder="1" applyAlignment="1" applyProtection="1">
      <alignment horizontal="center" wrapText="1"/>
    </xf>
    <xf numFmtId="164" fontId="19" fillId="3" borderId="25" xfId="5" applyNumberFormat="1" applyFont="1" applyFill="1" applyBorder="1" applyAlignment="1" applyProtection="1">
      <alignment horizontal="center" wrapText="1"/>
    </xf>
    <xf numFmtId="164" fontId="19" fillId="3" borderId="26" xfId="5" applyNumberFormat="1" applyFont="1" applyFill="1" applyBorder="1" applyAlignment="1" applyProtection="1">
      <alignment horizontal="center" wrapText="1"/>
    </xf>
    <xf numFmtId="164" fontId="19" fillId="3" borderId="25" xfId="5" applyNumberFormat="1" applyFont="1" applyFill="1" applyBorder="1" applyAlignment="1" applyProtection="1">
      <alignment wrapText="1"/>
    </xf>
    <xf numFmtId="164" fontId="19" fillId="3" borderId="26" xfId="5" applyNumberFormat="1" applyFont="1" applyFill="1" applyBorder="1" applyAlignment="1" applyProtection="1">
      <alignment wrapText="1"/>
    </xf>
    <xf numFmtId="164" fontId="7" fillId="4" borderId="56" xfId="6" applyNumberFormat="1" applyFont="1" applyFill="1" applyBorder="1" applyAlignment="1" applyProtection="1">
      <alignment horizontal="center" wrapText="1"/>
    </xf>
    <xf numFmtId="164" fontId="19" fillId="0" borderId="26" xfId="5" applyNumberFormat="1" applyFont="1" applyFill="1" applyBorder="1" applyAlignment="1" applyProtection="1">
      <alignment wrapText="1"/>
    </xf>
    <xf numFmtId="0" fontId="6" fillId="3" borderId="0" xfId="0" applyFont="1" applyFill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6" fillId="3" borderId="45" xfId="0" applyFont="1" applyFill="1" applyBorder="1" applyAlignment="1">
      <alignment vertical="center"/>
    </xf>
    <xf numFmtId="164" fontId="0" fillId="4" borderId="50" xfId="0" applyNumberFormat="1" applyFill="1" applyBorder="1" applyAlignment="1">
      <alignment horizontal="right" vertical="center" wrapText="1"/>
    </xf>
    <xf numFmtId="0" fontId="22" fillId="0" borderId="0" xfId="0" applyFont="1" applyProtection="1">
      <protection locked="0"/>
    </xf>
    <xf numFmtId="0" fontId="6" fillId="14" borderId="26" xfId="0" applyFont="1" applyFill="1" applyBorder="1" applyAlignment="1">
      <alignment vertical="center"/>
    </xf>
    <xf numFmtId="164" fontId="2" fillId="13" borderId="26" xfId="0" applyNumberFormat="1" applyFont="1" applyFill="1" applyBorder="1" applyAlignment="1">
      <alignment horizontal="right" vertical="center" wrapText="1"/>
    </xf>
    <xf numFmtId="164" fontId="3" fillId="14" borderId="42" xfId="3" applyNumberFormat="1" applyFont="1" applyFill="1" applyBorder="1" applyAlignment="1" applyProtection="1">
      <alignment horizontal="center" vertical="center" wrapText="1"/>
      <protection locked="0"/>
    </xf>
    <xf numFmtId="164" fontId="7" fillId="14" borderId="14" xfId="0" applyNumberFormat="1" applyFont="1" applyFill="1" applyBorder="1" applyAlignment="1">
      <alignment horizontal="right" vertical="center" wrapText="1"/>
    </xf>
    <xf numFmtId="164" fontId="3" fillId="14" borderId="26" xfId="3" applyNumberFormat="1" applyFont="1" applyFill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horizontal="center" vertical="center" wrapText="1"/>
    </xf>
    <xf numFmtId="164" fontId="0" fillId="4" borderId="22" xfId="0" applyNumberFormat="1" applyFill="1" applyBorder="1" applyAlignment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1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164" fontId="7" fillId="4" borderId="28" xfId="6" applyNumberFormat="1" applyFont="1" applyFill="1" applyBorder="1" applyAlignment="1" applyProtection="1">
      <alignment horizontal="center" vertical="center" wrapText="1"/>
    </xf>
    <xf numFmtId="164" fontId="3" fillId="0" borderId="26" xfId="0" applyNumberFormat="1" applyFont="1" applyBorder="1" applyAlignment="1">
      <alignment horizontal="right" vertical="center" wrapText="1"/>
    </xf>
    <xf numFmtId="164" fontId="0" fillId="0" borderId="21" xfId="0" applyNumberFormat="1" applyBorder="1" applyAlignment="1">
      <alignment horizontal="center" vertical="center" wrapText="1"/>
    </xf>
    <xf numFmtId="0" fontId="3" fillId="14" borderId="26" xfId="0" applyFont="1" applyFill="1" applyBorder="1" applyAlignment="1">
      <alignment horizontal="center" vertical="center" wrapText="1"/>
    </xf>
    <xf numFmtId="164" fontId="7" fillId="4" borderId="13" xfId="0" applyNumberFormat="1" applyFont="1" applyFill="1" applyBorder="1" applyAlignment="1">
      <alignment horizontal="right" vertical="center" wrapText="1"/>
    </xf>
    <xf numFmtId="164" fontId="7" fillId="4" borderId="26" xfId="0" applyNumberFormat="1" applyFont="1" applyFill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0" fillId="0" borderId="20" xfId="0" applyNumberFormat="1" applyBorder="1" applyAlignment="1">
      <alignment horizontal="right" vertical="center" wrapText="1"/>
    </xf>
    <xf numFmtId="164" fontId="0" fillId="0" borderId="25" xfId="0" applyNumberFormat="1" applyBorder="1" applyAlignment="1">
      <alignment horizontal="right" vertical="center" wrapText="1"/>
    </xf>
    <xf numFmtId="164" fontId="0" fillId="0" borderId="28" xfId="0" applyNumberFormat="1" applyBorder="1" applyAlignment="1">
      <alignment horizontal="right" vertical="center" wrapText="1"/>
    </xf>
    <xf numFmtId="164" fontId="0" fillId="0" borderId="29" xfId="0" applyNumberFormat="1" applyBorder="1" applyAlignment="1">
      <alignment horizontal="right" vertical="center" wrapText="1"/>
    </xf>
    <xf numFmtId="0" fontId="8" fillId="0" borderId="2" xfId="0" applyFont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164" fontId="3" fillId="4" borderId="12" xfId="0" applyNumberFormat="1" applyFont="1" applyFill="1" applyBorder="1" applyAlignment="1">
      <alignment horizontal="right" vertical="center" wrapText="1"/>
    </xf>
    <xf numFmtId="164" fontId="3" fillId="4" borderId="14" xfId="0" applyNumberFormat="1" applyFont="1" applyFill="1" applyBorder="1" applyAlignment="1">
      <alignment horizontal="right" vertical="center" wrapText="1"/>
    </xf>
    <xf numFmtId="164" fontId="3" fillId="4" borderId="15" xfId="0" applyNumberFormat="1" applyFont="1" applyFill="1" applyBorder="1" applyAlignment="1">
      <alignment horizontal="right" vertical="center" wrapText="1"/>
    </xf>
    <xf numFmtId="166" fontId="3" fillId="5" borderId="30" xfId="7" applyFont="1" applyFill="1" applyBorder="1" applyAlignment="1" applyProtection="1">
      <alignment wrapText="1"/>
      <protection locked="0"/>
    </xf>
    <xf numFmtId="165" fontId="1" fillId="0" borderId="0" xfId="8" applyFont="1" applyProtection="1">
      <protection locked="0"/>
    </xf>
    <xf numFmtId="164" fontId="3" fillId="4" borderId="57" xfId="0" applyNumberFormat="1" applyFont="1" applyFill="1" applyBorder="1" applyAlignment="1">
      <alignment horizontal="right" vertical="center" wrapText="1"/>
    </xf>
    <xf numFmtId="164" fontId="0" fillId="0" borderId="32" xfId="0" applyNumberFormat="1" applyBorder="1" applyAlignment="1">
      <alignment horizontal="right" vertical="center" wrapText="1"/>
    </xf>
    <xf numFmtId="164" fontId="0" fillId="0" borderId="22" xfId="0" applyNumberFormat="1" applyBorder="1" applyAlignment="1">
      <alignment horizontal="right" vertical="center" wrapText="1"/>
    </xf>
    <xf numFmtId="164" fontId="0" fillId="0" borderId="36" xfId="0" applyNumberFormat="1" applyBorder="1" applyAlignment="1">
      <alignment horizontal="right" vertical="center" wrapText="1"/>
    </xf>
    <xf numFmtId="165" fontId="1" fillId="5" borderId="30" xfId="8" applyFont="1" applyFill="1" applyBorder="1" applyAlignment="1" applyProtection="1">
      <alignment wrapText="1"/>
      <protection locked="0"/>
    </xf>
    <xf numFmtId="165" fontId="1" fillId="0" borderId="0" xfId="8" applyFont="1" applyAlignment="1" applyProtection="1">
      <alignment wrapText="1"/>
      <protection locked="0"/>
    </xf>
    <xf numFmtId="164" fontId="3" fillId="3" borderId="0" xfId="0" applyNumberFormat="1" applyFont="1" applyFill="1" applyAlignment="1">
      <alignment horizontal="right" vertical="center" wrapText="1"/>
    </xf>
    <xf numFmtId="0" fontId="6" fillId="0" borderId="59" xfId="0" applyFont="1" applyBorder="1" applyAlignment="1">
      <alignment vertical="center" wrapText="1"/>
    </xf>
    <xf numFmtId="0" fontId="6" fillId="3" borderId="58" xfId="0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left" vertical="center" wrapText="1"/>
    </xf>
    <xf numFmtId="164" fontId="3" fillId="4" borderId="14" xfId="0" applyNumberFormat="1" applyFont="1" applyFill="1" applyBorder="1" applyAlignment="1">
      <alignment horizontal="left" vertical="center" wrapText="1"/>
    </xf>
    <xf numFmtId="164" fontId="3" fillId="4" borderId="15" xfId="0" applyNumberFormat="1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left" vertical="center" wrapText="1"/>
    </xf>
    <xf numFmtId="164" fontId="3" fillId="3" borderId="10" xfId="0" applyNumberFormat="1" applyFont="1" applyFill="1" applyBorder="1" applyAlignment="1">
      <alignment horizontal="right" vertical="center" wrapText="1"/>
    </xf>
    <xf numFmtId="0" fontId="15" fillId="3" borderId="7" xfId="9" applyNumberFormat="1" applyFont="1" applyFill="1" applyBorder="1" applyAlignment="1" applyProtection="1">
      <alignment vertical="center" wrapText="1"/>
    </xf>
    <xf numFmtId="0" fontId="6" fillId="3" borderId="18" xfId="0" applyFont="1" applyFill="1" applyBorder="1" applyAlignment="1">
      <alignment horizontal="center" vertical="center"/>
    </xf>
    <xf numFmtId="164" fontId="1" fillId="3" borderId="39" xfId="8" applyNumberFormat="1" applyFont="1" applyFill="1" applyBorder="1" applyAlignment="1" applyProtection="1">
      <alignment wrapText="1"/>
    </xf>
    <xf numFmtId="164" fontId="1" fillId="3" borderId="40" xfId="8" applyNumberFormat="1" applyFont="1" applyFill="1" applyBorder="1" applyAlignment="1" applyProtection="1">
      <alignment wrapText="1"/>
    </xf>
    <xf numFmtId="164" fontId="1" fillId="3" borderId="25" xfId="8" applyNumberFormat="1" applyFont="1" applyFill="1" applyBorder="1" applyAlignment="1" applyProtection="1">
      <alignment wrapText="1"/>
    </xf>
    <xf numFmtId="164" fontId="1" fillId="3" borderId="26" xfId="8" applyNumberFormat="1" applyFont="1" applyFill="1" applyBorder="1" applyAlignment="1" applyProtection="1">
      <alignment wrapText="1"/>
    </xf>
    <xf numFmtId="0" fontId="6" fillId="3" borderId="27" xfId="0" applyFont="1" applyFill="1" applyBorder="1" applyAlignment="1">
      <alignment horizontal="center" vertical="center"/>
    </xf>
    <xf numFmtId="0" fontId="6" fillId="0" borderId="59" xfId="0" applyFont="1" applyBorder="1" applyAlignment="1">
      <alignment vertical="center"/>
    </xf>
    <xf numFmtId="164" fontId="1" fillId="3" borderId="28" xfId="8" applyNumberFormat="1" applyFont="1" applyFill="1" applyBorder="1" applyAlignment="1" applyProtection="1">
      <alignment wrapText="1"/>
    </xf>
    <xf numFmtId="164" fontId="1" fillId="3" borderId="29" xfId="8" applyNumberFormat="1" applyFont="1" applyFill="1" applyBorder="1" applyAlignment="1" applyProtection="1">
      <alignment wrapText="1"/>
    </xf>
    <xf numFmtId="0" fontId="16" fillId="3" borderId="0" xfId="0" applyFont="1" applyFill="1" applyAlignment="1" applyProtection="1">
      <alignment horizontal="center" vertical="center" textRotation="90" wrapText="1"/>
      <protection locked="0"/>
    </xf>
    <xf numFmtId="164" fontId="3" fillId="4" borderId="41" xfId="9" applyNumberFormat="1" applyFont="1" applyFill="1" applyBorder="1" applyAlignment="1" applyProtection="1">
      <alignment horizontal="center" wrapText="1"/>
    </xf>
    <xf numFmtId="164" fontId="3" fillId="4" borderId="60" xfId="9" applyNumberFormat="1" applyFont="1" applyFill="1" applyBorder="1" applyAlignment="1" applyProtection="1">
      <alignment horizontal="center" wrapText="1"/>
    </xf>
    <xf numFmtId="164" fontId="3" fillId="4" borderId="61" xfId="9" applyNumberFormat="1" applyFont="1" applyFill="1" applyBorder="1" applyAlignment="1" applyProtection="1">
      <alignment horizontal="left" wrapText="1"/>
    </xf>
    <xf numFmtId="165" fontId="3" fillId="5" borderId="30" xfId="8" applyFont="1" applyFill="1" applyBorder="1" applyAlignment="1" applyProtection="1">
      <alignment wrapText="1"/>
      <protection locked="0"/>
    </xf>
    <xf numFmtId="164" fontId="3" fillId="0" borderId="0" xfId="8" applyNumberFormat="1" applyFont="1" applyAlignment="1" applyProtection="1">
      <alignment wrapText="1"/>
      <protection locked="0"/>
    </xf>
    <xf numFmtId="0" fontId="7" fillId="3" borderId="0" xfId="9" applyNumberFormat="1" applyFont="1" applyFill="1" applyBorder="1" applyAlignment="1" applyProtection="1">
      <alignment horizontal="center"/>
    </xf>
    <xf numFmtId="164" fontId="3" fillId="15" borderId="58" xfId="9" applyNumberFormat="1" applyFont="1" applyFill="1" applyBorder="1" applyAlignment="1" applyProtection="1">
      <alignment vertical="center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68" fontId="24" fillId="0" borderId="0" xfId="0" applyNumberFormat="1" applyFont="1" applyAlignment="1" applyProtection="1">
      <alignment wrapText="1"/>
      <protection locked="0"/>
    </xf>
    <xf numFmtId="168" fontId="27" fillId="0" borderId="0" xfId="0" applyNumberFormat="1" applyFont="1" applyAlignment="1" applyProtection="1">
      <alignment wrapText="1"/>
      <protection locked="0"/>
    </xf>
    <xf numFmtId="169" fontId="27" fillId="0" borderId="0" xfId="8" applyNumberFormat="1" applyFont="1" applyAlignment="1" applyProtection="1">
      <alignment wrapText="1"/>
      <protection locked="0"/>
    </xf>
    <xf numFmtId="0" fontId="28" fillId="0" borderId="0" xfId="0" applyFont="1" applyAlignment="1">
      <alignment horizontal="left" vertical="center"/>
    </xf>
    <xf numFmtId="0" fontId="27" fillId="0" borderId="0" xfId="0" applyFont="1" applyProtection="1">
      <protection locked="0"/>
    </xf>
    <xf numFmtId="168" fontId="27" fillId="0" borderId="0" xfId="9" applyNumberFormat="1" applyFont="1" applyFill="1" applyProtection="1">
      <protection locked="0"/>
    </xf>
    <xf numFmtId="0" fontId="28" fillId="0" borderId="0" xfId="0" applyFont="1" applyAlignment="1">
      <alignment horizontal="justify" vertical="center" wrapText="1"/>
    </xf>
    <xf numFmtId="0" fontId="28" fillId="0" borderId="0" xfId="0" applyFont="1" applyAlignment="1">
      <alignment vertical="center" wrapText="1"/>
    </xf>
    <xf numFmtId="0" fontId="3" fillId="14" borderId="29" xfId="0" applyFont="1" applyFill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Alignment="1" applyProtection="1">
      <alignment wrapText="1"/>
      <protection locked="0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169" fontId="19" fillId="0" borderId="20" xfId="8" applyNumberFormat="1" applyFont="1" applyFill="1" applyBorder="1" applyAlignment="1" applyProtection="1">
      <alignment horizontal="right" vertical="center" wrapText="1"/>
    </xf>
    <xf numFmtId="169" fontId="19" fillId="0" borderId="37" xfId="8" applyNumberFormat="1" applyFont="1" applyFill="1" applyBorder="1" applyAlignment="1" applyProtection="1">
      <alignment horizontal="right" vertical="center" wrapText="1"/>
    </xf>
    <xf numFmtId="164" fontId="19" fillId="4" borderId="22" xfId="0" applyNumberFormat="1" applyFont="1" applyFill="1" applyBorder="1" applyAlignment="1">
      <alignment horizontal="right" vertical="center" wrapText="1"/>
    </xf>
    <xf numFmtId="169" fontId="19" fillId="0" borderId="25" xfId="0" applyNumberFormat="1" applyFont="1" applyBorder="1" applyAlignment="1">
      <alignment horizontal="right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164" fontId="7" fillId="4" borderId="12" xfId="0" applyNumberFormat="1" applyFont="1" applyFill="1" applyBorder="1" applyAlignment="1">
      <alignment horizontal="left" vertical="center" wrapText="1"/>
    </xf>
    <xf numFmtId="164" fontId="7" fillId="4" borderId="14" xfId="0" applyNumberFormat="1" applyFont="1" applyFill="1" applyBorder="1" applyAlignment="1">
      <alignment horizontal="left" vertical="center" wrapText="1"/>
    </xf>
    <xf numFmtId="164" fontId="7" fillId="4" borderId="15" xfId="0" applyNumberFormat="1" applyFont="1" applyFill="1" applyBorder="1" applyAlignment="1">
      <alignment horizontal="left" vertical="center" wrapText="1"/>
    </xf>
    <xf numFmtId="1" fontId="5" fillId="5" borderId="30" xfId="0" applyNumberFormat="1" applyFont="1" applyFill="1" applyBorder="1" applyAlignment="1" applyProtection="1">
      <alignment wrapText="1"/>
      <protection locked="0"/>
    </xf>
    <xf numFmtId="165" fontId="5" fillId="0" borderId="0" xfId="8" applyFont="1" applyAlignment="1" applyProtection="1">
      <alignment wrapText="1"/>
      <protection locked="0"/>
    </xf>
    <xf numFmtId="0" fontId="19" fillId="0" borderId="0" xfId="0" applyFont="1"/>
    <xf numFmtId="0" fontId="7" fillId="16" borderId="41" xfId="0" applyFont="1" applyFill="1" applyBorder="1" applyAlignment="1">
      <alignment horizontal="center" vertical="center" wrapText="1"/>
    </xf>
    <xf numFmtId="0" fontId="19" fillId="3" borderId="31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left" vertical="center"/>
    </xf>
    <xf numFmtId="0" fontId="19" fillId="0" borderId="62" xfId="0" applyFont="1" applyBorder="1" applyAlignment="1">
      <alignment horizontal="center" vertical="center"/>
    </xf>
    <xf numFmtId="164" fontId="19" fillId="3" borderId="39" xfId="5" applyNumberFormat="1" applyFont="1" applyFill="1" applyBorder="1" applyAlignment="1" applyProtection="1">
      <alignment wrapText="1"/>
    </xf>
    <xf numFmtId="164" fontId="19" fillId="3" borderId="40" xfId="5" applyNumberFormat="1" applyFont="1" applyFill="1" applyBorder="1" applyAlignment="1" applyProtection="1">
      <alignment wrapText="1"/>
    </xf>
    <xf numFmtId="164" fontId="19" fillId="3" borderId="63" xfId="5" applyNumberFormat="1" applyFont="1" applyFill="1" applyBorder="1" applyAlignment="1" applyProtection="1">
      <alignment wrapText="1"/>
    </xf>
    <xf numFmtId="0" fontId="30" fillId="0" borderId="0" xfId="0" applyFont="1" applyAlignment="1">
      <alignment horizontal="left" vertical="center" readingOrder="1"/>
    </xf>
    <xf numFmtId="0" fontId="19" fillId="3" borderId="24" xfId="0" applyFont="1" applyFill="1" applyBorder="1" applyAlignment="1">
      <alignment horizontal="left" vertical="center"/>
    </xf>
    <xf numFmtId="0" fontId="19" fillId="0" borderId="32" xfId="0" applyFont="1" applyBorder="1" applyAlignment="1">
      <alignment horizontal="center" vertical="center"/>
    </xf>
    <xf numFmtId="164" fontId="19" fillId="3" borderId="64" xfId="5" applyNumberFormat="1" applyFont="1" applyFill="1" applyBorder="1" applyAlignment="1" applyProtection="1">
      <alignment wrapText="1"/>
    </xf>
    <xf numFmtId="0" fontId="19" fillId="0" borderId="24" xfId="0" applyFont="1" applyBorder="1" applyAlignment="1">
      <alignment horizontal="left" vertical="center"/>
    </xf>
    <xf numFmtId="0" fontId="19" fillId="3" borderId="33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left" vertical="center"/>
    </xf>
    <xf numFmtId="0" fontId="19" fillId="0" borderId="65" xfId="0" applyFont="1" applyBorder="1" applyAlignment="1">
      <alignment horizontal="center" vertical="center"/>
    </xf>
    <xf numFmtId="164" fontId="19" fillId="3" borderId="56" xfId="5" applyNumberFormat="1" applyFont="1" applyFill="1" applyBorder="1" applyAlignment="1" applyProtection="1">
      <alignment wrapText="1"/>
    </xf>
    <xf numFmtId="164" fontId="19" fillId="3" borderId="66" xfId="5" applyNumberFormat="1" applyFont="1" applyFill="1" applyBorder="1" applyAlignment="1" applyProtection="1">
      <alignment wrapText="1"/>
    </xf>
    <xf numFmtId="164" fontId="19" fillId="3" borderId="67" xfId="5" applyNumberFormat="1" applyFont="1" applyFill="1" applyBorder="1" applyAlignment="1" applyProtection="1">
      <alignment wrapText="1"/>
    </xf>
    <xf numFmtId="164" fontId="7" fillId="4" borderId="6" xfId="0" applyNumberFormat="1" applyFont="1" applyFill="1" applyBorder="1" applyAlignment="1">
      <alignment horizontal="right" vertical="center" wrapText="1"/>
    </xf>
    <xf numFmtId="169" fontId="19" fillId="0" borderId="19" xfId="8" applyNumberFormat="1" applyFont="1" applyFill="1" applyBorder="1" applyAlignment="1" applyProtection="1">
      <alignment horizontal="right" vertical="center" wrapText="1"/>
    </xf>
    <xf numFmtId="0" fontId="31" fillId="13" borderId="12" xfId="0" applyFont="1" applyFill="1" applyBorder="1" applyAlignment="1">
      <alignment horizontal="center" vertical="center" wrapText="1"/>
    </xf>
    <xf numFmtId="0" fontId="31" fillId="13" borderId="14" xfId="0" applyFont="1" applyFill="1" applyBorder="1" applyAlignment="1">
      <alignment horizontal="center" vertical="center" wrapText="1"/>
    </xf>
    <xf numFmtId="0" fontId="31" fillId="13" borderId="15" xfId="0" applyFont="1" applyFill="1" applyBorder="1" applyAlignment="1">
      <alignment horizontal="center" vertical="center" wrapText="1"/>
    </xf>
    <xf numFmtId="0" fontId="23" fillId="0" borderId="0" xfId="0" applyFont="1" applyAlignment="1" applyProtection="1">
      <alignment vertical="center" wrapText="1"/>
      <protection locked="0"/>
    </xf>
    <xf numFmtId="0" fontId="21" fillId="13" borderId="24" xfId="0" applyFont="1" applyFill="1" applyBorder="1" applyAlignment="1">
      <alignment horizontal="center" vertical="center" wrapText="1"/>
    </xf>
    <xf numFmtId="0" fontId="8" fillId="14" borderId="16" xfId="0" applyFont="1" applyFill="1" applyBorder="1" applyAlignment="1" applyProtection="1">
      <alignment horizontal="center" vertical="center" textRotation="90"/>
      <protection locked="0"/>
    </xf>
    <xf numFmtId="0" fontId="8" fillId="14" borderId="17" xfId="0" applyFont="1" applyFill="1" applyBorder="1" applyAlignment="1" applyProtection="1">
      <alignment horizontal="center" vertical="center" textRotation="90"/>
      <protection locked="0"/>
    </xf>
    <xf numFmtId="0" fontId="21" fillId="13" borderId="47" xfId="0" applyFont="1" applyFill="1" applyBorder="1" applyAlignment="1">
      <alignment horizontal="center" vertical="center" wrapText="1"/>
    </xf>
    <xf numFmtId="0" fontId="21" fillId="13" borderId="24" xfId="0" applyFont="1" applyFill="1" applyBorder="1" applyAlignment="1">
      <alignment horizontal="center" vertical="center" wrapText="1"/>
    </xf>
    <xf numFmtId="0" fontId="21" fillId="13" borderId="30" xfId="0" applyFont="1" applyFill="1" applyBorder="1" applyAlignment="1">
      <alignment horizontal="center" vertical="center" wrapText="1"/>
    </xf>
    <xf numFmtId="0" fontId="16" fillId="14" borderId="26" xfId="1" applyNumberFormat="1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21" fillId="13" borderId="26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0" fontId="21" fillId="13" borderId="2" xfId="1" applyNumberFormat="1" applyFont="1" applyFill="1" applyBorder="1" applyAlignment="1" applyProtection="1">
      <alignment horizontal="center" vertical="center" wrapText="1"/>
    </xf>
    <xf numFmtId="0" fontId="21" fillId="13" borderId="3" xfId="1" applyNumberFormat="1" applyFont="1" applyFill="1" applyBorder="1" applyAlignment="1" applyProtection="1">
      <alignment horizontal="center" vertical="center" wrapText="1"/>
    </xf>
    <xf numFmtId="0" fontId="21" fillId="13" borderId="9" xfId="1" applyNumberFormat="1" applyFont="1" applyFill="1" applyBorder="1" applyAlignment="1" applyProtection="1">
      <alignment horizontal="center" vertical="center" wrapText="1"/>
    </xf>
    <xf numFmtId="0" fontId="21" fillId="13" borderId="10" xfId="1" applyNumberFormat="1" applyFont="1" applyFill="1" applyBorder="1" applyAlignment="1" applyProtection="1">
      <alignment horizontal="center" vertical="center" wrapText="1"/>
    </xf>
    <xf numFmtId="0" fontId="21" fillId="13" borderId="11" xfId="1" applyNumberFormat="1" applyFont="1" applyFill="1" applyBorder="1" applyAlignment="1" applyProtection="1">
      <alignment horizontal="center" vertical="center" wrapText="1"/>
    </xf>
    <xf numFmtId="0" fontId="21" fillId="13" borderId="1" xfId="1" applyNumberFormat="1" applyFont="1" applyFill="1" applyBorder="1" applyAlignment="1" applyProtection="1">
      <alignment horizontal="center" vertical="center" wrapText="1"/>
    </xf>
    <xf numFmtId="0" fontId="21" fillId="13" borderId="7" xfId="1" applyNumberFormat="1" applyFont="1" applyFill="1" applyBorder="1" applyAlignment="1" applyProtection="1">
      <alignment horizontal="center" vertical="center" wrapText="1"/>
    </xf>
    <xf numFmtId="0" fontId="21" fillId="13" borderId="0" xfId="1" applyNumberFormat="1" applyFont="1" applyFill="1" applyBorder="1" applyAlignment="1" applyProtection="1">
      <alignment horizontal="center" vertical="center" wrapText="1"/>
    </xf>
    <xf numFmtId="0" fontId="21" fillId="13" borderId="8" xfId="1" applyNumberFormat="1" applyFont="1" applyFill="1" applyBorder="1" applyAlignment="1" applyProtection="1">
      <alignment horizontal="center" vertical="center" wrapText="1"/>
    </xf>
    <xf numFmtId="0" fontId="13" fillId="14" borderId="26" xfId="0" applyFont="1" applyFill="1" applyBorder="1" applyAlignment="1" applyProtection="1">
      <alignment horizontal="center" vertical="center" textRotation="90" wrapText="1"/>
      <protection locked="0"/>
    </xf>
    <xf numFmtId="0" fontId="13" fillId="14" borderId="29" xfId="0" applyFont="1" applyFill="1" applyBorder="1" applyAlignment="1" applyProtection="1">
      <alignment horizontal="center" vertical="center" textRotation="90" wrapText="1"/>
      <protection locked="0"/>
    </xf>
    <xf numFmtId="164" fontId="21" fillId="13" borderId="42" xfId="1" applyNumberFormat="1" applyFont="1" applyFill="1" applyBorder="1" applyAlignment="1" applyProtection="1">
      <alignment horizontal="center" vertical="center" wrapText="1"/>
    </xf>
    <xf numFmtId="164" fontId="21" fillId="13" borderId="29" xfId="1" applyNumberFormat="1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13" fillId="14" borderId="2" xfId="0" applyFont="1" applyFill="1" applyBorder="1" applyAlignment="1" applyProtection="1">
      <alignment horizontal="center" vertical="center" textRotation="90" wrapText="1"/>
      <protection locked="0"/>
    </xf>
    <xf numFmtId="0" fontId="13" fillId="14" borderId="0" xfId="0" applyFont="1" applyFill="1" applyAlignment="1" applyProtection="1">
      <alignment horizontal="center" vertical="center" textRotation="90" wrapText="1"/>
      <protection locked="0"/>
    </xf>
    <xf numFmtId="0" fontId="13" fillId="14" borderId="19" xfId="0" applyFont="1" applyFill="1" applyBorder="1" applyAlignment="1" applyProtection="1">
      <alignment horizontal="center" vertical="center" textRotation="90" wrapText="1"/>
      <protection locked="0"/>
    </xf>
    <xf numFmtId="0" fontId="8" fillId="2" borderId="2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3" fillId="14" borderId="16" xfId="0" applyFont="1" applyFill="1" applyBorder="1" applyAlignment="1" applyProtection="1">
      <alignment horizontal="center" vertical="center" textRotation="90"/>
      <protection locked="0"/>
    </xf>
    <xf numFmtId="0" fontId="13" fillId="14" borderId="7" xfId="0" applyFont="1" applyFill="1" applyBorder="1" applyAlignment="1" applyProtection="1">
      <alignment horizontal="center" vertical="center" textRotation="90"/>
      <protection locked="0"/>
    </xf>
    <xf numFmtId="0" fontId="13" fillId="14" borderId="33" xfId="0" applyFont="1" applyFill="1" applyBorder="1" applyAlignment="1" applyProtection="1">
      <alignment horizontal="center" vertical="center" textRotation="90"/>
      <protection locked="0"/>
    </xf>
    <xf numFmtId="0" fontId="13" fillId="14" borderId="17" xfId="0" applyFont="1" applyFill="1" applyBorder="1" applyAlignment="1" applyProtection="1">
      <alignment horizontal="center" vertical="center" textRotation="90"/>
      <protection locked="0"/>
    </xf>
    <xf numFmtId="0" fontId="8" fillId="2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21" fillId="13" borderId="10" xfId="0" applyFont="1" applyFill="1" applyBorder="1" applyAlignment="1">
      <alignment horizontal="center" vertical="center"/>
    </xf>
    <xf numFmtId="0" fontId="21" fillId="13" borderId="5" xfId="0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center" vertical="center"/>
    </xf>
    <xf numFmtId="0" fontId="21" fillId="13" borderId="16" xfId="0" applyFont="1" applyFill="1" applyBorder="1" applyAlignment="1">
      <alignment horizontal="center" vertical="center" wrapText="1"/>
    </xf>
    <xf numFmtId="0" fontId="21" fillId="13" borderId="17" xfId="0" applyFont="1" applyFill="1" applyBorder="1" applyAlignment="1">
      <alignment horizontal="center" vertical="center" wrapText="1"/>
    </xf>
    <xf numFmtId="0" fontId="13" fillId="14" borderId="36" xfId="0" applyFont="1" applyFill="1" applyBorder="1" applyAlignment="1" applyProtection="1">
      <alignment horizontal="center" vertical="center" textRotation="90" wrapText="1"/>
      <protection locked="0"/>
    </xf>
    <xf numFmtId="0" fontId="21" fillId="13" borderId="26" xfId="0" applyFont="1" applyFill="1" applyBorder="1" applyAlignment="1">
      <alignment horizontal="center" vertical="center" wrapText="1"/>
    </xf>
    <xf numFmtId="0" fontId="21" fillId="13" borderId="26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right" vertical="center"/>
      <protection locked="0"/>
    </xf>
    <xf numFmtId="0" fontId="10" fillId="0" borderId="11" xfId="0" applyFont="1" applyBorder="1" applyAlignment="1" applyProtection="1">
      <alignment horizontal="right" vertical="center"/>
      <protection locked="0"/>
    </xf>
    <xf numFmtId="0" fontId="27" fillId="14" borderId="0" xfId="0" applyFont="1" applyFill="1" applyAlignment="1">
      <alignment horizontal="left" vertical="center" wrapText="1"/>
    </xf>
    <xf numFmtId="0" fontId="4" fillId="0" borderId="26" xfId="0" applyFont="1" applyBorder="1" applyAlignment="1" applyProtection="1">
      <alignment horizontal="center" vertical="center"/>
      <protection locked="0"/>
    </xf>
    <xf numFmtId="0" fontId="23" fillId="13" borderId="26" xfId="0" applyFont="1" applyFill="1" applyBorder="1" applyAlignment="1" applyProtection="1">
      <alignment horizontal="center" vertical="center" wrapText="1"/>
      <protection locked="0"/>
    </xf>
    <xf numFmtId="0" fontId="5" fillId="14" borderId="33" xfId="0" applyFont="1" applyFill="1" applyBorder="1" applyAlignment="1" applyProtection="1">
      <alignment horizontal="center"/>
      <protection locked="0"/>
    </xf>
    <xf numFmtId="0" fontId="21" fillId="13" borderId="7" xfId="0" applyFont="1" applyFill="1" applyBorder="1" applyAlignment="1">
      <alignment horizontal="center" vertical="center" wrapText="1"/>
    </xf>
    <xf numFmtId="0" fontId="21" fillId="13" borderId="33" xfId="0" applyFont="1" applyFill="1" applyBorder="1" applyAlignment="1">
      <alignment horizontal="center" vertical="center" wrapText="1"/>
    </xf>
    <xf numFmtId="0" fontId="5" fillId="14" borderId="16" xfId="0" applyFont="1" applyFill="1" applyBorder="1" applyAlignment="1" applyProtection="1">
      <alignment horizontal="center"/>
      <protection locked="0"/>
    </xf>
    <xf numFmtId="0" fontId="5" fillId="14" borderId="17" xfId="0" applyFont="1" applyFill="1" applyBorder="1" applyAlignment="1" applyProtection="1">
      <alignment horizontal="center"/>
      <protection locked="0"/>
    </xf>
    <xf numFmtId="0" fontId="21" fillId="13" borderId="1" xfId="0" applyFont="1" applyFill="1" applyBorder="1" applyAlignment="1">
      <alignment horizontal="center" vertical="center" wrapText="1"/>
    </xf>
    <xf numFmtId="0" fontId="21" fillId="13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" vertical="center" textRotation="90" wrapText="1"/>
      <protection locked="0"/>
    </xf>
    <xf numFmtId="0" fontId="10" fillId="4" borderId="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 applyProtection="1">
      <alignment horizontal="center" vertical="center" textRotation="90"/>
      <protection locked="0"/>
    </xf>
    <xf numFmtId="0" fontId="8" fillId="0" borderId="7" xfId="0" applyFont="1" applyBorder="1" applyAlignment="1" applyProtection="1">
      <alignment horizontal="center" vertical="center" textRotation="90"/>
      <protection locked="0"/>
    </xf>
    <xf numFmtId="0" fontId="8" fillId="0" borderId="33" xfId="0" applyFont="1" applyBorder="1" applyAlignment="1" applyProtection="1">
      <alignment horizontal="center" vertical="center" textRotation="90"/>
      <protection locked="0"/>
    </xf>
    <xf numFmtId="0" fontId="8" fillId="0" borderId="17" xfId="0" applyFont="1" applyBorder="1" applyAlignment="1" applyProtection="1">
      <alignment horizontal="center" vertical="center" textRotation="90"/>
      <protection locked="0"/>
    </xf>
    <xf numFmtId="0" fontId="8" fillId="7" borderId="0" xfId="0" applyFont="1" applyFill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4" fillId="6" borderId="1" xfId="9" applyNumberFormat="1" applyFont="1" applyFill="1" applyBorder="1" applyAlignment="1" applyProtection="1">
      <alignment horizontal="center" vertical="center" wrapText="1"/>
    </xf>
    <xf numFmtId="0" fontId="14" fillId="6" borderId="2" xfId="9" applyNumberFormat="1" applyFont="1" applyFill="1" applyBorder="1" applyAlignment="1" applyProtection="1">
      <alignment horizontal="center" vertical="center" wrapText="1"/>
    </xf>
    <xf numFmtId="0" fontId="14" fillId="6" borderId="3" xfId="9" applyNumberFormat="1" applyFont="1" applyFill="1" applyBorder="1" applyAlignment="1" applyProtection="1">
      <alignment horizontal="center" vertical="center" wrapText="1"/>
    </xf>
    <xf numFmtId="0" fontId="14" fillId="6" borderId="9" xfId="9" applyNumberFormat="1" applyFont="1" applyFill="1" applyBorder="1" applyAlignment="1" applyProtection="1">
      <alignment horizontal="center" vertical="center" wrapText="1"/>
    </xf>
    <xf numFmtId="0" fontId="14" fillId="6" borderId="10" xfId="9" applyNumberFormat="1" applyFont="1" applyFill="1" applyBorder="1" applyAlignment="1" applyProtection="1">
      <alignment horizontal="center" vertical="center" wrapText="1"/>
    </xf>
    <xf numFmtId="0" fontId="14" fillId="6" borderId="11" xfId="9" applyNumberFormat="1" applyFont="1" applyFill="1" applyBorder="1" applyAlignment="1" applyProtection="1">
      <alignment horizontal="center" vertical="center" wrapText="1"/>
    </xf>
    <xf numFmtId="0" fontId="13" fillId="0" borderId="33" xfId="0" applyFont="1" applyBorder="1" applyAlignment="1" applyProtection="1">
      <alignment horizontal="center" vertical="center" textRotation="90" wrapText="1"/>
      <protection locked="0"/>
    </xf>
    <xf numFmtId="0" fontId="13" fillId="0" borderId="7" xfId="0" applyFont="1" applyBorder="1" applyAlignment="1" applyProtection="1">
      <alignment horizontal="center" vertical="center" textRotation="90" wrapText="1"/>
      <protection locked="0"/>
    </xf>
    <xf numFmtId="0" fontId="13" fillId="4" borderId="1" xfId="9" applyNumberFormat="1" applyFont="1" applyFill="1" applyBorder="1" applyAlignment="1" applyProtection="1">
      <alignment horizontal="center" vertical="center" wrapText="1"/>
    </xf>
    <xf numFmtId="0" fontId="13" fillId="4" borderId="5" xfId="9" applyNumberFormat="1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textRotation="90" wrapText="1"/>
      <protection locked="0"/>
    </xf>
    <xf numFmtId="0" fontId="14" fillId="0" borderId="0" xfId="0" applyFont="1" applyAlignment="1" applyProtection="1">
      <alignment horizontal="center" vertical="center" textRotation="90" wrapText="1"/>
      <protection locked="0"/>
    </xf>
    <xf numFmtId="0" fontId="8" fillId="2" borderId="1" xfId="0" applyFont="1" applyFill="1" applyBorder="1" applyAlignment="1">
      <alignment horizontal="center" vertical="center"/>
    </xf>
    <xf numFmtId="164" fontId="17" fillId="4" borderId="7" xfId="9" applyNumberFormat="1" applyFont="1" applyFill="1" applyBorder="1" applyAlignment="1" applyProtection="1">
      <alignment horizontal="center" vertical="center" wrapText="1"/>
    </xf>
    <xf numFmtId="164" fontId="17" fillId="4" borderId="2" xfId="9" applyNumberFormat="1" applyFont="1" applyFill="1" applyBorder="1" applyAlignment="1" applyProtection="1">
      <alignment horizontal="center" vertical="center" wrapText="1"/>
    </xf>
    <xf numFmtId="164" fontId="17" fillId="4" borderId="3" xfId="9" applyNumberFormat="1" applyFont="1" applyFill="1" applyBorder="1" applyAlignment="1" applyProtection="1">
      <alignment horizontal="center" vertical="center" wrapText="1"/>
    </xf>
    <xf numFmtId="0" fontId="16" fillId="9" borderId="4" xfId="9" applyNumberFormat="1" applyFont="1" applyFill="1" applyBorder="1" applyAlignment="1" applyProtection="1">
      <alignment horizontal="right" vertical="center" wrapText="1"/>
    </xf>
    <xf numFmtId="0" fontId="16" fillId="9" borderId="5" xfId="9" applyNumberFormat="1" applyFont="1" applyFill="1" applyBorder="1" applyAlignment="1" applyProtection="1">
      <alignment horizontal="right" vertical="center" wrapText="1"/>
    </xf>
    <xf numFmtId="0" fontId="16" fillId="9" borderId="6" xfId="9" applyNumberFormat="1" applyFont="1" applyFill="1" applyBorder="1" applyAlignment="1" applyProtection="1">
      <alignment horizontal="right" vertical="center" wrapText="1"/>
    </xf>
    <xf numFmtId="0" fontId="10" fillId="4" borderId="9" xfId="0" applyFont="1" applyFill="1" applyBorder="1" applyAlignment="1">
      <alignment horizontal="center" vertical="center"/>
    </xf>
    <xf numFmtId="0" fontId="8" fillId="0" borderId="26" xfId="0" applyFont="1" applyBorder="1" applyAlignment="1" applyProtection="1">
      <alignment horizontal="center" vertical="center" textRotation="90" wrapText="1"/>
      <protection locked="0"/>
    </xf>
    <xf numFmtId="0" fontId="8" fillId="0" borderId="29" xfId="0" applyFont="1" applyBorder="1" applyAlignment="1" applyProtection="1">
      <alignment horizontal="center" vertical="center" textRotation="90" wrapText="1"/>
      <protection locked="0"/>
    </xf>
    <xf numFmtId="0" fontId="10" fillId="4" borderId="26" xfId="0" applyFont="1" applyFill="1" applyBorder="1" applyAlignment="1">
      <alignment horizontal="center" vertical="center" wrapText="1"/>
    </xf>
    <xf numFmtId="0" fontId="14" fillId="0" borderId="2" xfId="0" applyFont="1" applyBorder="1" applyAlignment="1" applyProtection="1">
      <alignment horizontal="center" vertical="center" textRotation="90" wrapText="1"/>
      <protection locked="0"/>
    </xf>
    <xf numFmtId="0" fontId="14" fillId="0" borderId="19" xfId="0" applyFont="1" applyBorder="1" applyAlignment="1" applyProtection="1">
      <alignment horizontal="center" vertical="center" textRotation="90" wrapText="1"/>
      <protection locked="0"/>
    </xf>
    <xf numFmtId="0" fontId="3" fillId="0" borderId="26" xfId="0" applyFont="1" applyBorder="1" applyAlignment="1" applyProtection="1">
      <alignment horizontal="center" vertical="center" wrapText="1"/>
      <protection locked="0"/>
    </xf>
    <xf numFmtId="0" fontId="3" fillId="6" borderId="26" xfId="0" applyFont="1" applyFill="1" applyBorder="1" applyAlignment="1">
      <alignment horizontal="center" vertical="center" wrapText="1"/>
    </xf>
    <xf numFmtId="164" fontId="17" fillId="4" borderId="30" xfId="1" applyNumberFormat="1" applyFont="1" applyFill="1" applyBorder="1" applyAlignment="1" applyProtection="1">
      <alignment horizontal="center" vertical="center" wrapText="1"/>
    </xf>
    <xf numFmtId="164" fontId="17" fillId="4" borderId="26" xfId="1" applyNumberFormat="1" applyFont="1" applyFill="1" applyBorder="1" applyAlignment="1" applyProtection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14" fillId="6" borderId="1" xfId="1" applyNumberFormat="1" applyFont="1" applyFill="1" applyBorder="1" applyAlignment="1" applyProtection="1">
      <alignment horizontal="center" vertical="center" wrapText="1"/>
    </xf>
    <xf numFmtId="0" fontId="14" fillId="6" borderId="2" xfId="1" applyNumberFormat="1" applyFont="1" applyFill="1" applyBorder="1" applyAlignment="1" applyProtection="1">
      <alignment horizontal="center" vertical="center" wrapText="1"/>
    </xf>
    <xf numFmtId="0" fontId="14" fillId="6" borderId="3" xfId="1" applyNumberFormat="1" applyFont="1" applyFill="1" applyBorder="1" applyAlignment="1" applyProtection="1">
      <alignment horizontal="center" vertical="center" wrapText="1"/>
    </xf>
    <xf numFmtId="0" fontId="14" fillId="6" borderId="9" xfId="1" applyNumberFormat="1" applyFont="1" applyFill="1" applyBorder="1" applyAlignment="1" applyProtection="1">
      <alignment horizontal="center" vertical="center" wrapText="1"/>
    </xf>
    <xf numFmtId="0" fontId="14" fillId="6" borderId="10" xfId="1" applyNumberFormat="1" applyFont="1" applyFill="1" applyBorder="1" applyAlignment="1" applyProtection="1">
      <alignment horizontal="center" vertical="center" wrapText="1"/>
    </xf>
    <xf numFmtId="0" fontId="14" fillId="6" borderId="11" xfId="1" applyNumberFormat="1" applyFont="1" applyFill="1" applyBorder="1" applyAlignment="1" applyProtection="1">
      <alignment horizontal="center" vertical="center" wrapText="1"/>
    </xf>
    <xf numFmtId="0" fontId="16" fillId="9" borderId="47" xfId="1" applyNumberFormat="1" applyFont="1" applyFill="1" applyBorder="1" applyAlignment="1" applyProtection="1">
      <alignment horizontal="center" vertical="center" wrapText="1"/>
    </xf>
    <xf numFmtId="0" fontId="16" fillId="9" borderId="24" xfId="1" applyNumberFormat="1" applyFont="1" applyFill="1" applyBorder="1" applyAlignment="1" applyProtection="1">
      <alignment horizontal="center" vertical="center" wrapText="1"/>
    </xf>
    <xf numFmtId="0" fontId="16" fillId="9" borderId="30" xfId="1" applyNumberFormat="1" applyFont="1" applyFill="1" applyBorder="1" applyAlignment="1" applyProtection="1">
      <alignment horizontal="center" vertical="center" wrapText="1"/>
    </xf>
    <xf numFmtId="0" fontId="6" fillId="3" borderId="29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3" fillId="4" borderId="26" xfId="1" applyNumberFormat="1" applyFont="1" applyFill="1" applyBorder="1" applyAlignment="1" applyProtection="1">
      <alignment horizontal="center" vertical="center" wrapText="1"/>
    </xf>
    <xf numFmtId="0" fontId="13" fillId="0" borderId="26" xfId="0" applyFont="1" applyBorder="1" applyAlignment="1" applyProtection="1">
      <alignment horizontal="center" vertical="center" textRotation="90" wrapText="1"/>
      <protection locked="0"/>
    </xf>
    <xf numFmtId="0" fontId="5" fillId="0" borderId="33" xfId="0" applyFont="1" applyBorder="1" applyAlignment="1" applyProtection="1">
      <alignment horizontal="center"/>
      <protection locked="0"/>
    </xf>
    <xf numFmtId="0" fontId="8" fillId="2" borderId="33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/>
    </xf>
    <xf numFmtId="0" fontId="13" fillId="0" borderId="16" xfId="0" applyFont="1" applyBorder="1" applyAlignment="1" applyProtection="1">
      <alignment horizontal="center" vertical="center" textRotation="90" wrapText="1"/>
      <protection locked="0"/>
    </xf>
    <xf numFmtId="0" fontId="13" fillId="0" borderId="17" xfId="0" applyFont="1" applyBorder="1" applyAlignment="1" applyProtection="1">
      <alignment horizontal="center" vertical="center" textRotation="90" wrapText="1"/>
      <protection locked="0"/>
    </xf>
    <xf numFmtId="0" fontId="10" fillId="4" borderId="4" xfId="0" applyFont="1" applyFill="1" applyBorder="1" applyAlignment="1">
      <alignment horizontal="center" vertical="center"/>
    </xf>
    <xf numFmtId="0" fontId="7" fillId="6" borderId="26" xfId="6" applyNumberFormat="1" applyFont="1" applyFill="1" applyBorder="1" applyAlignment="1" applyProtection="1">
      <alignment horizontal="center" vertical="center" wrapText="1"/>
    </xf>
    <xf numFmtId="0" fontId="7" fillId="12" borderId="45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29" fillId="0" borderId="1" xfId="0" applyFont="1" applyBorder="1" applyAlignment="1" applyProtection="1">
      <alignment horizontal="center" vertical="center" textRotation="90" wrapText="1"/>
      <protection locked="0"/>
    </xf>
    <xf numFmtId="0" fontId="29" fillId="0" borderId="33" xfId="0" applyFont="1" applyBorder="1" applyAlignment="1" applyProtection="1">
      <alignment horizontal="center" vertical="center" textRotation="90" wrapText="1"/>
      <protection locked="0"/>
    </xf>
    <xf numFmtId="0" fontId="29" fillId="0" borderId="17" xfId="0" applyFont="1" applyBorder="1" applyAlignment="1" applyProtection="1">
      <alignment horizontal="center" vertical="center" textRotation="90" wrapText="1"/>
      <protection locked="0"/>
    </xf>
    <xf numFmtId="0" fontId="7" fillId="2" borderId="26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5" xfId="0" applyFont="1" applyFill="1" applyBorder="1" applyAlignment="1">
      <alignment horizontal="center" vertical="center"/>
    </xf>
    <xf numFmtId="0" fontId="32" fillId="13" borderId="6" xfId="0" applyFont="1" applyFill="1" applyBorder="1" applyAlignment="1">
      <alignment horizontal="center" vertical="center"/>
    </xf>
    <xf numFmtId="0" fontId="23" fillId="13" borderId="4" xfId="0" applyFont="1" applyFill="1" applyBorder="1" applyAlignment="1">
      <alignment horizontal="center" vertical="center"/>
    </xf>
    <xf numFmtId="0" fontId="23" fillId="13" borderId="5" xfId="0" applyFont="1" applyFill="1" applyBorder="1" applyAlignment="1">
      <alignment horizontal="center" vertical="center"/>
    </xf>
    <xf numFmtId="0" fontId="23" fillId="13" borderId="6" xfId="0" applyFont="1" applyFill="1" applyBorder="1" applyAlignment="1">
      <alignment horizontal="center" vertical="center"/>
    </xf>
    <xf numFmtId="0" fontId="23" fillId="13" borderId="47" xfId="0" applyFont="1" applyFill="1" applyBorder="1" applyAlignment="1" applyProtection="1">
      <alignment horizontal="center" vertical="center" wrapText="1"/>
      <protection locked="0"/>
    </xf>
    <xf numFmtId="0" fontId="23" fillId="13" borderId="24" xfId="0" applyFont="1" applyFill="1" applyBorder="1" applyAlignment="1" applyProtection="1">
      <alignment horizontal="center" vertical="center" wrapText="1"/>
      <protection locked="0"/>
    </xf>
    <xf numFmtId="164" fontId="0" fillId="4" borderId="44" xfId="0" applyNumberFormat="1" applyFill="1" applyBorder="1" applyAlignment="1">
      <alignment horizontal="center" vertical="center" wrapText="1"/>
    </xf>
    <xf numFmtId="164" fontId="0" fillId="4" borderId="44" xfId="0" applyNumberFormat="1" applyFill="1" applyBorder="1" applyAlignment="1">
      <alignment horizontal="right" vertical="center" wrapText="1"/>
    </xf>
    <xf numFmtId="0" fontId="23" fillId="13" borderId="0" xfId="0" applyFont="1" applyFill="1" applyBorder="1" applyAlignment="1" applyProtection="1">
      <alignment horizontal="center" vertical="center" wrapText="1"/>
      <protection locked="0"/>
    </xf>
    <xf numFmtId="0" fontId="21" fillId="13" borderId="0" xfId="0" applyFont="1" applyFill="1" applyBorder="1" applyAlignment="1">
      <alignment horizontal="center" vertical="center" wrapText="1"/>
    </xf>
    <xf numFmtId="164" fontId="0" fillId="4" borderId="0" xfId="0" applyNumberFormat="1" applyFill="1" applyBorder="1" applyAlignment="1">
      <alignment horizontal="right" vertical="center" wrapText="1"/>
    </xf>
    <xf numFmtId="0" fontId="21" fillId="13" borderId="0" xfId="0" applyFont="1" applyFill="1" applyBorder="1" applyAlignment="1" applyProtection="1">
      <alignment horizontal="center" vertical="center" wrapText="1"/>
      <protection locked="0"/>
    </xf>
    <xf numFmtId="164" fontId="7" fillId="4" borderId="0" xfId="0" applyNumberFormat="1" applyFont="1" applyFill="1" applyBorder="1" applyAlignment="1">
      <alignment horizontal="right" vertical="center" wrapText="1"/>
    </xf>
    <xf numFmtId="164" fontId="3" fillId="4" borderId="0" xfId="0" applyNumberFormat="1" applyFont="1" applyFill="1" applyBorder="1" applyAlignment="1">
      <alignment horizontal="right" vertical="center" wrapText="1"/>
    </xf>
    <xf numFmtId="164" fontId="3" fillId="0" borderId="36" xfId="0" applyNumberFormat="1" applyFont="1" applyBorder="1" applyAlignment="1">
      <alignment horizontal="right" vertical="center" wrapText="1"/>
    </xf>
    <xf numFmtId="0" fontId="6" fillId="14" borderId="0" xfId="0" applyFont="1" applyFill="1" applyBorder="1" applyAlignment="1">
      <alignment horizontal="center" vertical="center"/>
    </xf>
    <xf numFmtId="164" fontId="7" fillId="4" borderId="43" xfId="6" applyNumberFormat="1" applyFont="1" applyFill="1" applyBorder="1" applyAlignment="1" applyProtection="1">
      <alignment horizontal="center" vertical="center" wrapText="1"/>
    </xf>
    <xf numFmtId="0" fontId="16" fillId="14" borderId="0" xfId="1" applyNumberFormat="1" applyFont="1" applyFill="1" applyBorder="1" applyAlignment="1" applyProtection="1">
      <alignment horizontal="center" vertical="center" wrapText="1"/>
    </xf>
    <xf numFmtId="0" fontId="21" fillId="13" borderId="44" xfId="0" applyFont="1" applyFill="1" applyBorder="1" applyAlignment="1">
      <alignment horizontal="center" vertical="center" wrapText="1"/>
    </xf>
    <xf numFmtId="0" fontId="21" fillId="13" borderId="19" xfId="0" applyFont="1" applyFill="1" applyBorder="1" applyAlignment="1">
      <alignment horizontal="center" vertical="center" wrapText="1"/>
    </xf>
    <xf numFmtId="164" fontId="7" fillId="4" borderId="5" xfId="0" applyNumberFormat="1" applyFont="1" applyFill="1" applyBorder="1" applyAlignment="1">
      <alignment horizontal="right" vertical="center" wrapText="1"/>
    </xf>
    <xf numFmtId="164" fontId="7" fillId="4" borderId="4" xfId="0" applyNumberFormat="1" applyFont="1" applyFill="1" applyBorder="1" applyAlignment="1">
      <alignment horizontal="right" vertical="center" wrapText="1"/>
    </xf>
    <xf numFmtId="164" fontId="19" fillId="4" borderId="44" xfId="0" applyNumberFormat="1" applyFont="1" applyFill="1" applyBorder="1" applyAlignment="1">
      <alignment horizontal="right" vertical="center" wrapText="1"/>
    </xf>
    <xf numFmtId="164" fontId="33" fillId="13" borderId="46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 applyProtection="1">
      <alignment wrapText="1"/>
      <protection locked="0"/>
    </xf>
  </cellXfs>
  <cellStyles count="10">
    <cellStyle name="Millares" xfId="1" builtinId="3"/>
    <cellStyle name="Millares 2" xfId="9" xr:uid="{FAE4A75F-4E27-44FA-BF7B-8C699E486B77}"/>
    <cellStyle name="Millares 3" xfId="6" xr:uid="{1329EF13-A6DF-4A0B-BE44-9899861811C3}"/>
    <cellStyle name="Moneda" xfId="2" builtinId="4"/>
    <cellStyle name="Moneda [0]" xfId="3" builtinId="7"/>
    <cellStyle name="Moneda [0] 2" xfId="7" xr:uid="{874F6ADF-70FA-4331-80E4-E329658B0FFD}"/>
    <cellStyle name="Moneda 2" xfId="5" xr:uid="{E226223A-53CE-422F-BC13-734128113707}"/>
    <cellStyle name="Moneda 3" xfId="8" xr:uid="{90E59A14-3DA2-4CE3-8174-839DFFE0C2D3}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838200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D1F59BC-0280-4D83-8874-027D7A1B9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769620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1F023247-78F3-456B-AA73-C64A752A1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868680</xdr:rowOff>
    </xdr:to>
    <xdr:pic>
      <xdr:nvPicPr>
        <xdr:cNvPr id="5" name="1 Imagen">
          <a:extLst>
            <a:ext uri="{FF2B5EF4-FFF2-40B4-BE49-F238E27FC236}">
              <a16:creationId xmlns:a16="http://schemas.microsoft.com/office/drawing/2014/main" id="{AFF1B0EF-BC81-4435-AFE4-9DA6465C70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388620</xdr:rowOff>
    </xdr:to>
    <xdr:pic>
      <xdr:nvPicPr>
        <xdr:cNvPr id="8" name="1 Imagen">
          <a:extLst>
            <a:ext uri="{FF2B5EF4-FFF2-40B4-BE49-F238E27FC236}">
              <a16:creationId xmlns:a16="http://schemas.microsoft.com/office/drawing/2014/main" id="{1412B5D2-A3F0-481E-8B91-D3587347E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434340</xdr:colOff>
      <xdr:row>0</xdr:row>
      <xdr:rowOff>144780</xdr:rowOff>
    </xdr:from>
    <xdr:to>
      <xdr:col>2</xdr:col>
      <xdr:colOff>457200</xdr:colOff>
      <xdr:row>2</xdr:row>
      <xdr:rowOff>868680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8EFBD71-DCC9-4660-81CE-59F118A5C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144780"/>
          <a:ext cx="1325880" cy="13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114300</xdr:rowOff>
    </xdr:from>
    <xdr:to>
      <xdr:col>1</xdr:col>
      <xdr:colOff>198120</xdr:colOff>
      <xdr:row>26</xdr:row>
      <xdr:rowOff>388620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1CD93A07-8457-4DC5-A646-62D569E2E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22280"/>
          <a:ext cx="9829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1764376</xdr:colOff>
      <xdr:row>0</xdr:row>
      <xdr:rowOff>130926</xdr:rowOff>
    </xdr:from>
    <xdr:to>
      <xdr:col>2</xdr:col>
      <xdr:colOff>3089563</xdr:colOff>
      <xdr:row>2</xdr:row>
      <xdr:rowOff>854826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4C14A30-BABE-4C30-8A7D-2CB44C5F2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6703" y="130926"/>
          <a:ext cx="1325187" cy="13196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1613362</xdr:colOff>
      <xdr:row>24</xdr:row>
      <xdr:rowOff>295795</xdr:rowOff>
    </xdr:from>
    <xdr:to>
      <xdr:col>2</xdr:col>
      <xdr:colOff>2938549</xdr:colOff>
      <xdr:row>26</xdr:row>
      <xdr:rowOff>646316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5FA828E3-EF09-4F21-B9E2-AB26188B2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5689" y="15092450"/>
          <a:ext cx="1325187" cy="13341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E5FBA-02B9-4116-A1ED-F198A80088F8}">
  <sheetPr>
    <tabColor rgb="FFFFFF00"/>
  </sheetPr>
  <dimension ref="A1:IV596"/>
  <sheetViews>
    <sheetView topLeftCell="B1" zoomScale="90" zoomScaleNormal="90" workbookViewId="0">
      <pane xSplit="3" ySplit="4" topLeftCell="F515" activePane="bottomRight" state="frozen"/>
      <selection activeCell="B1" sqref="B1"/>
      <selection pane="topRight" activeCell="E1" sqref="E1"/>
      <selection pane="bottomLeft" activeCell="B5" sqref="B5"/>
      <selection pane="bottomRight" activeCell="F520" sqref="F520"/>
    </sheetView>
  </sheetViews>
  <sheetFormatPr baseColWidth="10" defaultColWidth="11.453125" defaultRowHeight="14.5" x14ac:dyDescent="0.35"/>
  <cols>
    <col min="1" max="1" width="11.453125" style="1"/>
    <col min="2" max="2" width="7.54296875" style="23" customWidth="1"/>
    <col min="3" max="3" width="77.81640625" style="24" customWidth="1"/>
    <col min="4" max="4" width="14.36328125" style="66" customWidth="1"/>
    <col min="5" max="5" width="4.453125" style="1" customWidth="1"/>
    <col min="6" max="8" width="15.6328125" style="2" customWidth="1"/>
    <col min="9" max="9" width="16.6328125" style="2" customWidth="1"/>
    <col min="10" max="11" width="15.6328125" style="2" customWidth="1"/>
    <col min="12" max="12" width="16.6328125" style="2" customWidth="1"/>
    <col min="13" max="23" width="15.6328125" style="2" customWidth="1"/>
    <col min="24" max="24" width="17.08984375" style="2" customWidth="1"/>
    <col min="25" max="26" width="15.6328125" style="2" customWidth="1"/>
    <col min="27" max="27" width="16.453125" style="2" customWidth="1"/>
    <col min="28" max="28" width="15.6328125" style="2" customWidth="1"/>
    <col min="29" max="29" width="17.08984375" style="2" customWidth="1"/>
    <col min="30" max="30" width="17.81640625" style="2" customWidth="1"/>
    <col min="31" max="38" width="15.6328125" style="2" customWidth="1"/>
    <col min="39" max="39" width="17.54296875" style="2" customWidth="1"/>
    <col min="40" max="41" width="15.6328125" style="2" customWidth="1"/>
    <col min="42" max="42" width="18.36328125" style="2" customWidth="1"/>
    <col min="43" max="44" width="15.6328125" style="2" customWidth="1"/>
    <col min="45" max="45" width="16.6328125" style="2" customWidth="1"/>
    <col min="46" max="46" width="15.6328125" style="2" customWidth="1"/>
    <col min="47" max="47" width="16.08984375" style="2" customWidth="1"/>
    <col min="48" max="48" width="16.6328125" style="2" customWidth="1"/>
    <col min="49" max="49" width="15.6328125" style="2" customWidth="1"/>
    <col min="50" max="50" width="16.08984375" style="2" customWidth="1"/>
    <col min="51" max="53" width="15.6328125" style="2" customWidth="1"/>
    <col min="54" max="54" width="16.6328125" style="2" customWidth="1"/>
    <col min="55" max="55" width="15.6328125" style="2" customWidth="1"/>
    <col min="56" max="56" width="18.453125" style="2" customWidth="1"/>
    <col min="57" max="57" width="20.08984375" style="2" hidden="1" customWidth="1"/>
    <col min="58" max="58" width="11.453125" style="2"/>
    <col min="59" max="59" width="20.81640625" style="2" customWidth="1"/>
    <col min="60" max="62" width="11.453125" style="2"/>
    <col min="63" max="257" width="11.453125" style="1"/>
    <col min="258" max="258" width="7.54296875" style="1" customWidth="1"/>
    <col min="259" max="259" width="77.81640625" style="1" customWidth="1"/>
    <col min="260" max="260" width="14.36328125" style="1" customWidth="1"/>
    <col min="261" max="261" width="4.453125" style="1" customWidth="1"/>
    <col min="262" max="264" width="15.6328125" style="1" customWidth="1"/>
    <col min="265" max="265" width="16.6328125" style="1" customWidth="1"/>
    <col min="266" max="267" width="15.6328125" style="1" customWidth="1"/>
    <col min="268" max="268" width="16.6328125" style="1" customWidth="1"/>
    <col min="269" max="279" width="15.6328125" style="1" customWidth="1"/>
    <col min="280" max="280" width="17.08984375" style="1" customWidth="1"/>
    <col min="281" max="282" width="15.6328125" style="1" customWidth="1"/>
    <col min="283" max="283" width="16.453125" style="1" customWidth="1"/>
    <col min="284" max="284" width="15.6328125" style="1" customWidth="1"/>
    <col min="285" max="285" width="17.08984375" style="1" customWidth="1"/>
    <col min="286" max="286" width="17.81640625" style="1" customWidth="1"/>
    <col min="287" max="294" width="15.6328125" style="1" customWidth="1"/>
    <col min="295" max="295" width="17.54296875" style="1" customWidth="1"/>
    <col min="296" max="297" width="15.6328125" style="1" customWidth="1"/>
    <col min="298" max="298" width="18.36328125" style="1" customWidth="1"/>
    <col min="299" max="300" width="15.6328125" style="1" customWidth="1"/>
    <col min="301" max="301" width="16.6328125" style="1" customWidth="1"/>
    <col min="302" max="302" width="15.6328125" style="1" customWidth="1"/>
    <col min="303" max="303" width="16.08984375" style="1" customWidth="1"/>
    <col min="304" max="304" width="16.6328125" style="1" customWidth="1"/>
    <col min="305" max="305" width="15.6328125" style="1" customWidth="1"/>
    <col min="306" max="306" width="16.08984375" style="1" customWidth="1"/>
    <col min="307" max="309" width="15.6328125" style="1" customWidth="1"/>
    <col min="310" max="310" width="16.6328125" style="1" customWidth="1"/>
    <col min="311" max="311" width="15.6328125" style="1" customWidth="1"/>
    <col min="312" max="312" width="18.453125" style="1" customWidth="1"/>
    <col min="313" max="313" width="0" style="1" hidden="1" customWidth="1"/>
    <col min="314" max="314" width="11.453125" style="1"/>
    <col min="315" max="315" width="20.81640625" style="1" customWidth="1"/>
    <col min="316" max="513" width="11.453125" style="1"/>
    <col min="514" max="514" width="7.54296875" style="1" customWidth="1"/>
    <col min="515" max="515" width="77.81640625" style="1" customWidth="1"/>
    <col min="516" max="516" width="14.36328125" style="1" customWidth="1"/>
    <col min="517" max="517" width="4.453125" style="1" customWidth="1"/>
    <col min="518" max="520" width="15.6328125" style="1" customWidth="1"/>
    <col min="521" max="521" width="16.6328125" style="1" customWidth="1"/>
    <col min="522" max="523" width="15.6328125" style="1" customWidth="1"/>
    <col min="524" max="524" width="16.6328125" style="1" customWidth="1"/>
    <col min="525" max="535" width="15.6328125" style="1" customWidth="1"/>
    <col min="536" max="536" width="17.08984375" style="1" customWidth="1"/>
    <col min="537" max="538" width="15.6328125" style="1" customWidth="1"/>
    <col min="539" max="539" width="16.453125" style="1" customWidth="1"/>
    <col min="540" max="540" width="15.6328125" style="1" customWidth="1"/>
    <col min="541" max="541" width="17.08984375" style="1" customWidth="1"/>
    <col min="542" max="542" width="17.81640625" style="1" customWidth="1"/>
    <col min="543" max="550" width="15.6328125" style="1" customWidth="1"/>
    <col min="551" max="551" width="17.54296875" style="1" customWidth="1"/>
    <col min="552" max="553" width="15.6328125" style="1" customWidth="1"/>
    <col min="554" max="554" width="18.36328125" style="1" customWidth="1"/>
    <col min="555" max="556" width="15.6328125" style="1" customWidth="1"/>
    <col min="557" max="557" width="16.6328125" style="1" customWidth="1"/>
    <col min="558" max="558" width="15.6328125" style="1" customWidth="1"/>
    <col min="559" max="559" width="16.08984375" style="1" customWidth="1"/>
    <col min="560" max="560" width="16.6328125" style="1" customWidth="1"/>
    <col min="561" max="561" width="15.6328125" style="1" customWidth="1"/>
    <col min="562" max="562" width="16.08984375" style="1" customWidth="1"/>
    <col min="563" max="565" width="15.6328125" style="1" customWidth="1"/>
    <col min="566" max="566" width="16.6328125" style="1" customWidth="1"/>
    <col min="567" max="567" width="15.6328125" style="1" customWidth="1"/>
    <col min="568" max="568" width="18.453125" style="1" customWidth="1"/>
    <col min="569" max="569" width="0" style="1" hidden="1" customWidth="1"/>
    <col min="570" max="570" width="11.453125" style="1"/>
    <col min="571" max="571" width="20.81640625" style="1" customWidth="1"/>
    <col min="572" max="769" width="11.453125" style="1"/>
    <col min="770" max="770" width="7.54296875" style="1" customWidth="1"/>
    <col min="771" max="771" width="77.81640625" style="1" customWidth="1"/>
    <col min="772" max="772" width="14.36328125" style="1" customWidth="1"/>
    <col min="773" max="773" width="4.453125" style="1" customWidth="1"/>
    <col min="774" max="776" width="15.6328125" style="1" customWidth="1"/>
    <col min="777" max="777" width="16.6328125" style="1" customWidth="1"/>
    <col min="778" max="779" width="15.6328125" style="1" customWidth="1"/>
    <col min="780" max="780" width="16.6328125" style="1" customWidth="1"/>
    <col min="781" max="791" width="15.6328125" style="1" customWidth="1"/>
    <col min="792" max="792" width="17.08984375" style="1" customWidth="1"/>
    <col min="793" max="794" width="15.6328125" style="1" customWidth="1"/>
    <col min="795" max="795" width="16.453125" style="1" customWidth="1"/>
    <col min="796" max="796" width="15.6328125" style="1" customWidth="1"/>
    <col min="797" max="797" width="17.08984375" style="1" customWidth="1"/>
    <col min="798" max="798" width="17.81640625" style="1" customWidth="1"/>
    <col min="799" max="806" width="15.6328125" style="1" customWidth="1"/>
    <col min="807" max="807" width="17.54296875" style="1" customWidth="1"/>
    <col min="808" max="809" width="15.6328125" style="1" customWidth="1"/>
    <col min="810" max="810" width="18.36328125" style="1" customWidth="1"/>
    <col min="811" max="812" width="15.6328125" style="1" customWidth="1"/>
    <col min="813" max="813" width="16.6328125" style="1" customWidth="1"/>
    <col min="814" max="814" width="15.6328125" style="1" customWidth="1"/>
    <col min="815" max="815" width="16.08984375" style="1" customWidth="1"/>
    <col min="816" max="816" width="16.6328125" style="1" customWidth="1"/>
    <col min="817" max="817" width="15.6328125" style="1" customWidth="1"/>
    <col min="818" max="818" width="16.08984375" style="1" customWidth="1"/>
    <col min="819" max="821" width="15.6328125" style="1" customWidth="1"/>
    <col min="822" max="822" width="16.6328125" style="1" customWidth="1"/>
    <col min="823" max="823" width="15.6328125" style="1" customWidth="1"/>
    <col min="824" max="824" width="18.453125" style="1" customWidth="1"/>
    <col min="825" max="825" width="0" style="1" hidden="1" customWidth="1"/>
    <col min="826" max="826" width="11.453125" style="1"/>
    <col min="827" max="827" width="20.81640625" style="1" customWidth="1"/>
    <col min="828" max="1025" width="11.453125" style="1"/>
    <col min="1026" max="1026" width="7.54296875" style="1" customWidth="1"/>
    <col min="1027" max="1027" width="77.81640625" style="1" customWidth="1"/>
    <col min="1028" max="1028" width="14.36328125" style="1" customWidth="1"/>
    <col min="1029" max="1029" width="4.453125" style="1" customWidth="1"/>
    <col min="1030" max="1032" width="15.6328125" style="1" customWidth="1"/>
    <col min="1033" max="1033" width="16.6328125" style="1" customWidth="1"/>
    <col min="1034" max="1035" width="15.6328125" style="1" customWidth="1"/>
    <col min="1036" max="1036" width="16.6328125" style="1" customWidth="1"/>
    <col min="1037" max="1047" width="15.6328125" style="1" customWidth="1"/>
    <col min="1048" max="1048" width="17.08984375" style="1" customWidth="1"/>
    <col min="1049" max="1050" width="15.6328125" style="1" customWidth="1"/>
    <col min="1051" max="1051" width="16.453125" style="1" customWidth="1"/>
    <col min="1052" max="1052" width="15.6328125" style="1" customWidth="1"/>
    <col min="1053" max="1053" width="17.08984375" style="1" customWidth="1"/>
    <col min="1054" max="1054" width="17.81640625" style="1" customWidth="1"/>
    <col min="1055" max="1062" width="15.6328125" style="1" customWidth="1"/>
    <col min="1063" max="1063" width="17.54296875" style="1" customWidth="1"/>
    <col min="1064" max="1065" width="15.6328125" style="1" customWidth="1"/>
    <col min="1066" max="1066" width="18.36328125" style="1" customWidth="1"/>
    <col min="1067" max="1068" width="15.6328125" style="1" customWidth="1"/>
    <col min="1069" max="1069" width="16.6328125" style="1" customWidth="1"/>
    <col min="1070" max="1070" width="15.6328125" style="1" customWidth="1"/>
    <col min="1071" max="1071" width="16.08984375" style="1" customWidth="1"/>
    <col min="1072" max="1072" width="16.6328125" style="1" customWidth="1"/>
    <col min="1073" max="1073" width="15.6328125" style="1" customWidth="1"/>
    <col min="1074" max="1074" width="16.08984375" style="1" customWidth="1"/>
    <col min="1075" max="1077" width="15.6328125" style="1" customWidth="1"/>
    <col min="1078" max="1078" width="16.6328125" style="1" customWidth="1"/>
    <col min="1079" max="1079" width="15.6328125" style="1" customWidth="1"/>
    <col min="1080" max="1080" width="18.453125" style="1" customWidth="1"/>
    <col min="1081" max="1081" width="0" style="1" hidden="1" customWidth="1"/>
    <col min="1082" max="1082" width="11.453125" style="1"/>
    <col min="1083" max="1083" width="20.81640625" style="1" customWidth="1"/>
    <col min="1084" max="1281" width="11.453125" style="1"/>
    <col min="1282" max="1282" width="7.54296875" style="1" customWidth="1"/>
    <col min="1283" max="1283" width="77.81640625" style="1" customWidth="1"/>
    <col min="1284" max="1284" width="14.36328125" style="1" customWidth="1"/>
    <col min="1285" max="1285" width="4.453125" style="1" customWidth="1"/>
    <col min="1286" max="1288" width="15.6328125" style="1" customWidth="1"/>
    <col min="1289" max="1289" width="16.6328125" style="1" customWidth="1"/>
    <col min="1290" max="1291" width="15.6328125" style="1" customWidth="1"/>
    <col min="1292" max="1292" width="16.6328125" style="1" customWidth="1"/>
    <col min="1293" max="1303" width="15.6328125" style="1" customWidth="1"/>
    <col min="1304" max="1304" width="17.08984375" style="1" customWidth="1"/>
    <col min="1305" max="1306" width="15.6328125" style="1" customWidth="1"/>
    <col min="1307" max="1307" width="16.453125" style="1" customWidth="1"/>
    <col min="1308" max="1308" width="15.6328125" style="1" customWidth="1"/>
    <col min="1309" max="1309" width="17.08984375" style="1" customWidth="1"/>
    <col min="1310" max="1310" width="17.81640625" style="1" customWidth="1"/>
    <col min="1311" max="1318" width="15.6328125" style="1" customWidth="1"/>
    <col min="1319" max="1319" width="17.54296875" style="1" customWidth="1"/>
    <col min="1320" max="1321" width="15.6328125" style="1" customWidth="1"/>
    <col min="1322" max="1322" width="18.36328125" style="1" customWidth="1"/>
    <col min="1323" max="1324" width="15.6328125" style="1" customWidth="1"/>
    <col min="1325" max="1325" width="16.6328125" style="1" customWidth="1"/>
    <col min="1326" max="1326" width="15.6328125" style="1" customWidth="1"/>
    <col min="1327" max="1327" width="16.08984375" style="1" customWidth="1"/>
    <col min="1328" max="1328" width="16.6328125" style="1" customWidth="1"/>
    <col min="1329" max="1329" width="15.6328125" style="1" customWidth="1"/>
    <col min="1330" max="1330" width="16.08984375" style="1" customWidth="1"/>
    <col min="1331" max="1333" width="15.6328125" style="1" customWidth="1"/>
    <col min="1334" max="1334" width="16.6328125" style="1" customWidth="1"/>
    <col min="1335" max="1335" width="15.6328125" style="1" customWidth="1"/>
    <col min="1336" max="1336" width="18.453125" style="1" customWidth="1"/>
    <col min="1337" max="1337" width="0" style="1" hidden="1" customWidth="1"/>
    <col min="1338" max="1338" width="11.453125" style="1"/>
    <col min="1339" max="1339" width="20.81640625" style="1" customWidth="1"/>
    <col min="1340" max="1537" width="11.453125" style="1"/>
    <col min="1538" max="1538" width="7.54296875" style="1" customWidth="1"/>
    <col min="1539" max="1539" width="77.81640625" style="1" customWidth="1"/>
    <col min="1540" max="1540" width="14.36328125" style="1" customWidth="1"/>
    <col min="1541" max="1541" width="4.453125" style="1" customWidth="1"/>
    <col min="1542" max="1544" width="15.6328125" style="1" customWidth="1"/>
    <col min="1545" max="1545" width="16.6328125" style="1" customWidth="1"/>
    <col min="1546" max="1547" width="15.6328125" style="1" customWidth="1"/>
    <col min="1548" max="1548" width="16.6328125" style="1" customWidth="1"/>
    <col min="1549" max="1559" width="15.6328125" style="1" customWidth="1"/>
    <col min="1560" max="1560" width="17.08984375" style="1" customWidth="1"/>
    <col min="1561" max="1562" width="15.6328125" style="1" customWidth="1"/>
    <col min="1563" max="1563" width="16.453125" style="1" customWidth="1"/>
    <col min="1564" max="1564" width="15.6328125" style="1" customWidth="1"/>
    <col min="1565" max="1565" width="17.08984375" style="1" customWidth="1"/>
    <col min="1566" max="1566" width="17.81640625" style="1" customWidth="1"/>
    <col min="1567" max="1574" width="15.6328125" style="1" customWidth="1"/>
    <col min="1575" max="1575" width="17.54296875" style="1" customWidth="1"/>
    <col min="1576" max="1577" width="15.6328125" style="1" customWidth="1"/>
    <col min="1578" max="1578" width="18.36328125" style="1" customWidth="1"/>
    <col min="1579" max="1580" width="15.6328125" style="1" customWidth="1"/>
    <col min="1581" max="1581" width="16.6328125" style="1" customWidth="1"/>
    <col min="1582" max="1582" width="15.6328125" style="1" customWidth="1"/>
    <col min="1583" max="1583" width="16.08984375" style="1" customWidth="1"/>
    <col min="1584" max="1584" width="16.6328125" style="1" customWidth="1"/>
    <col min="1585" max="1585" width="15.6328125" style="1" customWidth="1"/>
    <col min="1586" max="1586" width="16.08984375" style="1" customWidth="1"/>
    <col min="1587" max="1589" width="15.6328125" style="1" customWidth="1"/>
    <col min="1590" max="1590" width="16.6328125" style="1" customWidth="1"/>
    <col min="1591" max="1591" width="15.6328125" style="1" customWidth="1"/>
    <col min="1592" max="1592" width="18.453125" style="1" customWidth="1"/>
    <col min="1593" max="1593" width="0" style="1" hidden="1" customWidth="1"/>
    <col min="1594" max="1594" width="11.453125" style="1"/>
    <col min="1595" max="1595" width="20.81640625" style="1" customWidth="1"/>
    <col min="1596" max="1793" width="11.453125" style="1"/>
    <col min="1794" max="1794" width="7.54296875" style="1" customWidth="1"/>
    <col min="1795" max="1795" width="77.81640625" style="1" customWidth="1"/>
    <col min="1796" max="1796" width="14.36328125" style="1" customWidth="1"/>
    <col min="1797" max="1797" width="4.453125" style="1" customWidth="1"/>
    <col min="1798" max="1800" width="15.6328125" style="1" customWidth="1"/>
    <col min="1801" max="1801" width="16.6328125" style="1" customWidth="1"/>
    <col min="1802" max="1803" width="15.6328125" style="1" customWidth="1"/>
    <col min="1804" max="1804" width="16.6328125" style="1" customWidth="1"/>
    <col min="1805" max="1815" width="15.6328125" style="1" customWidth="1"/>
    <col min="1816" max="1816" width="17.08984375" style="1" customWidth="1"/>
    <col min="1817" max="1818" width="15.6328125" style="1" customWidth="1"/>
    <col min="1819" max="1819" width="16.453125" style="1" customWidth="1"/>
    <col min="1820" max="1820" width="15.6328125" style="1" customWidth="1"/>
    <col min="1821" max="1821" width="17.08984375" style="1" customWidth="1"/>
    <col min="1822" max="1822" width="17.81640625" style="1" customWidth="1"/>
    <col min="1823" max="1830" width="15.6328125" style="1" customWidth="1"/>
    <col min="1831" max="1831" width="17.54296875" style="1" customWidth="1"/>
    <col min="1832" max="1833" width="15.6328125" style="1" customWidth="1"/>
    <col min="1834" max="1834" width="18.36328125" style="1" customWidth="1"/>
    <col min="1835" max="1836" width="15.6328125" style="1" customWidth="1"/>
    <col min="1837" max="1837" width="16.6328125" style="1" customWidth="1"/>
    <col min="1838" max="1838" width="15.6328125" style="1" customWidth="1"/>
    <col min="1839" max="1839" width="16.08984375" style="1" customWidth="1"/>
    <col min="1840" max="1840" width="16.6328125" style="1" customWidth="1"/>
    <col min="1841" max="1841" width="15.6328125" style="1" customWidth="1"/>
    <col min="1842" max="1842" width="16.08984375" style="1" customWidth="1"/>
    <col min="1843" max="1845" width="15.6328125" style="1" customWidth="1"/>
    <col min="1846" max="1846" width="16.6328125" style="1" customWidth="1"/>
    <col min="1847" max="1847" width="15.6328125" style="1" customWidth="1"/>
    <col min="1848" max="1848" width="18.453125" style="1" customWidth="1"/>
    <col min="1849" max="1849" width="0" style="1" hidden="1" customWidth="1"/>
    <col min="1850" max="1850" width="11.453125" style="1"/>
    <col min="1851" max="1851" width="20.81640625" style="1" customWidth="1"/>
    <col min="1852" max="2049" width="11.453125" style="1"/>
    <col min="2050" max="2050" width="7.54296875" style="1" customWidth="1"/>
    <col min="2051" max="2051" width="77.81640625" style="1" customWidth="1"/>
    <col min="2052" max="2052" width="14.36328125" style="1" customWidth="1"/>
    <col min="2053" max="2053" width="4.453125" style="1" customWidth="1"/>
    <col min="2054" max="2056" width="15.6328125" style="1" customWidth="1"/>
    <col min="2057" max="2057" width="16.6328125" style="1" customWidth="1"/>
    <col min="2058" max="2059" width="15.6328125" style="1" customWidth="1"/>
    <col min="2060" max="2060" width="16.6328125" style="1" customWidth="1"/>
    <col min="2061" max="2071" width="15.6328125" style="1" customWidth="1"/>
    <col min="2072" max="2072" width="17.08984375" style="1" customWidth="1"/>
    <col min="2073" max="2074" width="15.6328125" style="1" customWidth="1"/>
    <col min="2075" max="2075" width="16.453125" style="1" customWidth="1"/>
    <col min="2076" max="2076" width="15.6328125" style="1" customWidth="1"/>
    <col min="2077" max="2077" width="17.08984375" style="1" customWidth="1"/>
    <col min="2078" max="2078" width="17.81640625" style="1" customWidth="1"/>
    <col min="2079" max="2086" width="15.6328125" style="1" customWidth="1"/>
    <col min="2087" max="2087" width="17.54296875" style="1" customWidth="1"/>
    <col min="2088" max="2089" width="15.6328125" style="1" customWidth="1"/>
    <col min="2090" max="2090" width="18.36328125" style="1" customWidth="1"/>
    <col min="2091" max="2092" width="15.6328125" style="1" customWidth="1"/>
    <col min="2093" max="2093" width="16.6328125" style="1" customWidth="1"/>
    <col min="2094" max="2094" width="15.6328125" style="1" customWidth="1"/>
    <col min="2095" max="2095" width="16.08984375" style="1" customWidth="1"/>
    <col min="2096" max="2096" width="16.6328125" style="1" customWidth="1"/>
    <col min="2097" max="2097" width="15.6328125" style="1" customWidth="1"/>
    <col min="2098" max="2098" width="16.08984375" style="1" customWidth="1"/>
    <col min="2099" max="2101" width="15.6328125" style="1" customWidth="1"/>
    <col min="2102" max="2102" width="16.6328125" style="1" customWidth="1"/>
    <col min="2103" max="2103" width="15.6328125" style="1" customWidth="1"/>
    <col min="2104" max="2104" width="18.453125" style="1" customWidth="1"/>
    <col min="2105" max="2105" width="0" style="1" hidden="1" customWidth="1"/>
    <col min="2106" max="2106" width="11.453125" style="1"/>
    <col min="2107" max="2107" width="20.81640625" style="1" customWidth="1"/>
    <col min="2108" max="2305" width="11.453125" style="1"/>
    <col min="2306" max="2306" width="7.54296875" style="1" customWidth="1"/>
    <col min="2307" max="2307" width="77.81640625" style="1" customWidth="1"/>
    <col min="2308" max="2308" width="14.36328125" style="1" customWidth="1"/>
    <col min="2309" max="2309" width="4.453125" style="1" customWidth="1"/>
    <col min="2310" max="2312" width="15.6328125" style="1" customWidth="1"/>
    <col min="2313" max="2313" width="16.6328125" style="1" customWidth="1"/>
    <col min="2314" max="2315" width="15.6328125" style="1" customWidth="1"/>
    <col min="2316" max="2316" width="16.6328125" style="1" customWidth="1"/>
    <col min="2317" max="2327" width="15.6328125" style="1" customWidth="1"/>
    <col min="2328" max="2328" width="17.08984375" style="1" customWidth="1"/>
    <col min="2329" max="2330" width="15.6328125" style="1" customWidth="1"/>
    <col min="2331" max="2331" width="16.453125" style="1" customWidth="1"/>
    <col min="2332" max="2332" width="15.6328125" style="1" customWidth="1"/>
    <col min="2333" max="2333" width="17.08984375" style="1" customWidth="1"/>
    <col min="2334" max="2334" width="17.81640625" style="1" customWidth="1"/>
    <col min="2335" max="2342" width="15.6328125" style="1" customWidth="1"/>
    <col min="2343" max="2343" width="17.54296875" style="1" customWidth="1"/>
    <col min="2344" max="2345" width="15.6328125" style="1" customWidth="1"/>
    <col min="2346" max="2346" width="18.36328125" style="1" customWidth="1"/>
    <col min="2347" max="2348" width="15.6328125" style="1" customWidth="1"/>
    <col min="2349" max="2349" width="16.6328125" style="1" customWidth="1"/>
    <col min="2350" max="2350" width="15.6328125" style="1" customWidth="1"/>
    <col min="2351" max="2351" width="16.08984375" style="1" customWidth="1"/>
    <col min="2352" max="2352" width="16.6328125" style="1" customWidth="1"/>
    <col min="2353" max="2353" width="15.6328125" style="1" customWidth="1"/>
    <col min="2354" max="2354" width="16.08984375" style="1" customWidth="1"/>
    <col min="2355" max="2357" width="15.6328125" style="1" customWidth="1"/>
    <col min="2358" max="2358" width="16.6328125" style="1" customWidth="1"/>
    <col min="2359" max="2359" width="15.6328125" style="1" customWidth="1"/>
    <col min="2360" max="2360" width="18.453125" style="1" customWidth="1"/>
    <col min="2361" max="2361" width="0" style="1" hidden="1" customWidth="1"/>
    <col min="2362" max="2362" width="11.453125" style="1"/>
    <col min="2363" max="2363" width="20.81640625" style="1" customWidth="1"/>
    <col min="2364" max="2561" width="11.453125" style="1"/>
    <col min="2562" max="2562" width="7.54296875" style="1" customWidth="1"/>
    <col min="2563" max="2563" width="77.81640625" style="1" customWidth="1"/>
    <col min="2564" max="2564" width="14.36328125" style="1" customWidth="1"/>
    <col min="2565" max="2565" width="4.453125" style="1" customWidth="1"/>
    <col min="2566" max="2568" width="15.6328125" style="1" customWidth="1"/>
    <col min="2569" max="2569" width="16.6328125" style="1" customWidth="1"/>
    <col min="2570" max="2571" width="15.6328125" style="1" customWidth="1"/>
    <col min="2572" max="2572" width="16.6328125" style="1" customWidth="1"/>
    <col min="2573" max="2583" width="15.6328125" style="1" customWidth="1"/>
    <col min="2584" max="2584" width="17.08984375" style="1" customWidth="1"/>
    <col min="2585" max="2586" width="15.6328125" style="1" customWidth="1"/>
    <col min="2587" max="2587" width="16.453125" style="1" customWidth="1"/>
    <col min="2588" max="2588" width="15.6328125" style="1" customWidth="1"/>
    <col min="2589" max="2589" width="17.08984375" style="1" customWidth="1"/>
    <col min="2590" max="2590" width="17.81640625" style="1" customWidth="1"/>
    <col min="2591" max="2598" width="15.6328125" style="1" customWidth="1"/>
    <col min="2599" max="2599" width="17.54296875" style="1" customWidth="1"/>
    <col min="2600" max="2601" width="15.6328125" style="1" customWidth="1"/>
    <col min="2602" max="2602" width="18.36328125" style="1" customWidth="1"/>
    <col min="2603" max="2604" width="15.6328125" style="1" customWidth="1"/>
    <col min="2605" max="2605" width="16.6328125" style="1" customWidth="1"/>
    <col min="2606" max="2606" width="15.6328125" style="1" customWidth="1"/>
    <col min="2607" max="2607" width="16.08984375" style="1" customWidth="1"/>
    <col min="2608" max="2608" width="16.6328125" style="1" customWidth="1"/>
    <col min="2609" max="2609" width="15.6328125" style="1" customWidth="1"/>
    <col min="2610" max="2610" width="16.08984375" style="1" customWidth="1"/>
    <col min="2611" max="2613" width="15.6328125" style="1" customWidth="1"/>
    <col min="2614" max="2614" width="16.6328125" style="1" customWidth="1"/>
    <col min="2615" max="2615" width="15.6328125" style="1" customWidth="1"/>
    <col min="2616" max="2616" width="18.453125" style="1" customWidth="1"/>
    <col min="2617" max="2617" width="0" style="1" hidden="1" customWidth="1"/>
    <col min="2618" max="2618" width="11.453125" style="1"/>
    <col min="2619" max="2619" width="20.81640625" style="1" customWidth="1"/>
    <col min="2620" max="2817" width="11.453125" style="1"/>
    <col min="2818" max="2818" width="7.54296875" style="1" customWidth="1"/>
    <col min="2819" max="2819" width="77.81640625" style="1" customWidth="1"/>
    <col min="2820" max="2820" width="14.36328125" style="1" customWidth="1"/>
    <col min="2821" max="2821" width="4.453125" style="1" customWidth="1"/>
    <col min="2822" max="2824" width="15.6328125" style="1" customWidth="1"/>
    <col min="2825" max="2825" width="16.6328125" style="1" customWidth="1"/>
    <col min="2826" max="2827" width="15.6328125" style="1" customWidth="1"/>
    <col min="2828" max="2828" width="16.6328125" style="1" customWidth="1"/>
    <col min="2829" max="2839" width="15.6328125" style="1" customWidth="1"/>
    <col min="2840" max="2840" width="17.08984375" style="1" customWidth="1"/>
    <col min="2841" max="2842" width="15.6328125" style="1" customWidth="1"/>
    <col min="2843" max="2843" width="16.453125" style="1" customWidth="1"/>
    <col min="2844" max="2844" width="15.6328125" style="1" customWidth="1"/>
    <col min="2845" max="2845" width="17.08984375" style="1" customWidth="1"/>
    <col min="2846" max="2846" width="17.81640625" style="1" customWidth="1"/>
    <col min="2847" max="2854" width="15.6328125" style="1" customWidth="1"/>
    <col min="2855" max="2855" width="17.54296875" style="1" customWidth="1"/>
    <col min="2856" max="2857" width="15.6328125" style="1" customWidth="1"/>
    <col min="2858" max="2858" width="18.36328125" style="1" customWidth="1"/>
    <col min="2859" max="2860" width="15.6328125" style="1" customWidth="1"/>
    <col min="2861" max="2861" width="16.6328125" style="1" customWidth="1"/>
    <col min="2862" max="2862" width="15.6328125" style="1" customWidth="1"/>
    <col min="2863" max="2863" width="16.08984375" style="1" customWidth="1"/>
    <col min="2864" max="2864" width="16.6328125" style="1" customWidth="1"/>
    <col min="2865" max="2865" width="15.6328125" style="1" customWidth="1"/>
    <col min="2866" max="2866" width="16.08984375" style="1" customWidth="1"/>
    <col min="2867" max="2869" width="15.6328125" style="1" customWidth="1"/>
    <col min="2870" max="2870" width="16.6328125" style="1" customWidth="1"/>
    <col min="2871" max="2871" width="15.6328125" style="1" customWidth="1"/>
    <col min="2872" max="2872" width="18.453125" style="1" customWidth="1"/>
    <col min="2873" max="2873" width="0" style="1" hidden="1" customWidth="1"/>
    <col min="2874" max="2874" width="11.453125" style="1"/>
    <col min="2875" max="2875" width="20.81640625" style="1" customWidth="1"/>
    <col min="2876" max="3073" width="11.453125" style="1"/>
    <col min="3074" max="3074" width="7.54296875" style="1" customWidth="1"/>
    <col min="3075" max="3075" width="77.81640625" style="1" customWidth="1"/>
    <col min="3076" max="3076" width="14.36328125" style="1" customWidth="1"/>
    <col min="3077" max="3077" width="4.453125" style="1" customWidth="1"/>
    <col min="3078" max="3080" width="15.6328125" style="1" customWidth="1"/>
    <col min="3081" max="3081" width="16.6328125" style="1" customWidth="1"/>
    <col min="3082" max="3083" width="15.6328125" style="1" customWidth="1"/>
    <col min="3084" max="3084" width="16.6328125" style="1" customWidth="1"/>
    <col min="3085" max="3095" width="15.6328125" style="1" customWidth="1"/>
    <col min="3096" max="3096" width="17.08984375" style="1" customWidth="1"/>
    <col min="3097" max="3098" width="15.6328125" style="1" customWidth="1"/>
    <col min="3099" max="3099" width="16.453125" style="1" customWidth="1"/>
    <col min="3100" max="3100" width="15.6328125" style="1" customWidth="1"/>
    <col min="3101" max="3101" width="17.08984375" style="1" customWidth="1"/>
    <col min="3102" max="3102" width="17.81640625" style="1" customWidth="1"/>
    <col min="3103" max="3110" width="15.6328125" style="1" customWidth="1"/>
    <col min="3111" max="3111" width="17.54296875" style="1" customWidth="1"/>
    <col min="3112" max="3113" width="15.6328125" style="1" customWidth="1"/>
    <col min="3114" max="3114" width="18.36328125" style="1" customWidth="1"/>
    <col min="3115" max="3116" width="15.6328125" style="1" customWidth="1"/>
    <col min="3117" max="3117" width="16.6328125" style="1" customWidth="1"/>
    <col min="3118" max="3118" width="15.6328125" style="1" customWidth="1"/>
    <col min="3119" max="3119" width="16.08984375" style="1" customWidth="1"/>
    <col min="3120" max="3120" width="16.6328125" style="1" customWidth="1"/>
    <col min="3121" max="3121" width="15.6328125" style="1" customWidth="1"/>
    <col min="3122" max="3122" width="16.08984375" style="1" customWidth="1"/>
    <col min="3123" max="3125" width="15.6328125" style="1" customWidth="1"/>
    <col min="3126" max="3126" width="16.6328125" style="1" customWidth="1"/>
    <col min="3127" max="3127" width="15.6328125" style="1" customWidth="1"/>
    <col min="3128" max="3128" width="18.453125" style="1" customWidth="1"/>
    <col min="3129" max="3129" width="0" style="1" hidden="1" customWidth="1"/>
    <col min="3130" max="3130" width="11.453125" style="1"/>
    <col min="3131" max="3131" width="20.81640625" style="1" customWidth="1"/>
    <col min="3132" max="3329" width="11.453125" style="1"/>
    <col min="3330" max="3330" width="7.54296875" style="1" customWidth="1"/>
    <col min="3331" max="3331" width="77.81640625" style="1" customWidth="1"/>
    <col min="3332" max="3332" width="14.36328125" style="1" customWidth="1"/>
    <col min="3333" max="3333" width="4.453125" style="1" customWidth="1"/>
    <col min="3334" max="3336" width="15.6328125" style="1" customWidth="1"/>
    <col min="3337" max="3337" width="16.6328125" style="1" customWidth="1"/>
    <col min="3338" max="3339" width="15.6328125" style="1" customWidth="1"/>
    <col min="3340" max="3340" width="16.6328125" style="1" customWidth="1"/>
    <col min="3341" max="3351" width="15.6328125" style="1" customWidth="1"/>
    <col min="3352" max="3352" width="17.08984375" style="1" customWidth="1"/>
    <col min="3353" max="3354" width="15.6328125" style="1" customWidth="1"/>
    <col min="3355" max="3355" width="16.453125" style="1" customWidth="1"/>
    <col min="3356" max="3356" width="15.6328125" style="1" customWidth="1"/>
    <col min="3357" max="3357" width="17.08984375" style="1" customWidth="1"/>
    <col min="3358" max="3358" width="17.81640625" style="1" customWidth="1"/>
    <col min="3359" max="3366" width="15.6328125" style="1" customWidth="1"/>
    <col min="3367" max="3367" width="17.54296875" style="1" customWidth="1"/>
    <col min="3368" max="3369" width="15.6328125" style="1" customWidth="1"/>
    <col min="3370" max="3370" width="18.36328125" style="1" customWidth="1"/>
    <col min="3371" max="3372" width="15.6328125" style="1" customWidth="1"/>
    <col min="3373" max="3373" width="16.6328125" style="1" customWidth="1"/>
    <col min="3374" max="3374" width="15.6328125" style="1" customWidth="1"/>
    <col min="3375" max="3375" width="16.08984375" style="1" customWidth="1"/>
    <col min="3376" max="3376" width="16.6328125" style="1" customWidth="1"/>
    <col min="3377" max="3377" width="15.6328125" style="1" customWidth="1"/>
    <col min="3378" max="3378" width="16.08984375" style="1" customWidth="1"/>
    <col min="3379" max="3381" width="15.6328125" style="1" customWidth="1"/>
    <col min="3382" max="3382" width="16.6328125" style="1" customWidth="1"/>
    <col min="3383" max="3383" width="15.6328125" style="1" customWidth="1"/>
    <col min="3384" max="3384" width="18.453125" style="1" customWidth="1"/>
    <col min="3385" max="3385" width="0" style="1" hidden="1" customWidth="1"/>
    <col min="3386" max="3386" width="11.453125" style="1"/>
    <col min="3387" max="3387" width="20.81640625" style="1" customWidth="1"/>
    <col min="3388" max="3585" width="11.453125" style="1"/>
    <col min="3586" max="3586" width="7.54296875" style="1" customWidth="1"/>
    <col min="3587" max="3587" width="77.81640625" style="1" customWidth="1"/>
    <col min="3588" max="3588" width="14.36328125" style="1" customWidth="1"/>
    <col min="3589" max="3589" width="4.453125" style="1" customWidth="1"/>
    <col min="3590" max="3592" width="15.6328125" style="1" customWidth="1"/>
    <col min="3593" max="3593" width="16.6328125" style="1" customWidth="1"/>
    <col min="3594" max="3595" width="15.6328125" style="1" customWidth="1"/>
    <col min="3596" max="3596" width="16.6328125" style="1" customWidth="1"/>
    <col min="3597" max="3607" width="15.6328125" style="1" customWidth="1"/>
    <col min="3608" max="3608" width="17.08984375" style="1" customWidth="1"/>
    <col min="3609" max="3610" width="15.6328125" style="1" customWidth="1"/>
    <col min="3611" max="3611" width="16.453125" style="1" customWidth="1"/>
    <col min="3612" max="3612" width="15.6328125" style="1" customWidth="1"/>
    <col min="3613" max="3613" width="17.08984375" style="1" customWidth="1"/>
    <col min="3614" max="3614" width="17.81640625" style="1" customWidth="1"/>
    <col min="3615" max="3622" width="15.6328125" style="1" customWidth="1"/>
    <col min="3623" max="3623" width="17.54296875" style="1" customWidth="1"/>
    <col min="3624" max="3625" width="15.6328125" style="1" customWidth="1"/>
    <col min="3626" max="3626" width="18.36328125" style="1" customWidth="1"/>
    <col min="3627" max="3628" width="15.6328125" style="1" customWidth="1"/>
    <col min="3629" max="3629" width="16.6328125" style="1" customWidth="1"/>
    <col min="3630" max="3630" width="15.6328125" style="1" customWidth="1"/>
    <col min="3631" max="3631" width="16.08984375" style="1" customWidth="1"/>
    <col min="3632" max="3632" width="16.6328125" style="1" customWidth="1"/>
    <col min="3633" max="3633" width="15.6328125" style="1" customWidth="1"/>
    <col min="3634" max="3634" width="16.08984375" style="1" customWidth="1"/>
    <col min="3635" max="3637" width="15.6328125" style="1" customWidth="1"/>
    <col min="3638" max="3638" width="16.6328125" style="1" customWidth="1"/>
    <col min="3639" max="3639" width="15.6328125" style="1" customWidth="1"/>
    <col min="3640" max="3640" width="18.453125" style="1" customWidth="1"/>
    <col min="3641" max="3641" width="0" style="1" hidden="1" customWidth="1"/>
    <col min="3642" max="3642" width="11.453125" style="1"/>
    <col min="3643" max="3643" width="20.81640625" style="1" customWidth="1"/>
    <col min="3644" max="3841" width="11.453125" style="1"/>
    <col min="3842" max="3842" width="7.54296875" style="1" customWidth="1"/>
    <col min="3843" max="3843" width="77.81640625" style="1" customWidth="1"/>
    <col min="3844" max="3844" width="14.36328125" style="1" customWidth="1"/>
    <col min="3845" max="3845" width="4.453125" style="1" customWidth="1"/>
    <col min="3846" max="3848" width="15.6328125" style="1" customWidth="1"/>
    <col min="3849" max="3849" width="16.6328125" style="1" customWidth="1"/>
    <col min="3850" max="3851" width="15.6328125" style="1" customWidth="1"/>
    <col min="3852" max="3852" width="16.6328125" style="1" customWidth="1"/>
    <col min="3853" max="3863" width="15.6328125" style="1" customWidth="1"/>
    <col min="3864" max="3864" width="17.08984375" style="1" customWidth="1"/>
    <col min="3865" max="3866" width="15.6328125" style="1" customWidth="1"/>
    <col min="3867" max="3867" width="16.453125" style="1" customWidth="1"/>
    <col min="3868" max="3868" width="15.6328125" style="1" customWidth="1"/>
    <col min="3869" max="3869" width="17.08984375" style="1" customWidth="1"/>
    <col min="3870" max="3870" width="17.81640625" style="1" customWidth="1"/>
    <col min="3871" max="3878" width="15.6328125" style="1" customWidth="1"/>
    <col min="3879" max="3879" width="17.54296875" style="1" customWidth="1"/>
    <col min="3880" max="3881" width="15.6328125" style="1" customWidth="1"/>
    <col min="3882" max="3882" width="18.36328125" style="1" customWidth="1"/>
    <col min="3883" max="3884" width="15.6328125" style="1" customWidth="1"/>
    <col min="3885" max="3885" width="16.6328125" style="1" customWidth="1"/>
    <col min="3886" max="3886" width="15.6328125" style="1" customWidth="1"/>
    <col min="3887" max="3887" width="16.08984375" style="1" customWidth="1"/>
    <col min="3888" max="3888" width="16.6328125" style="1" customWidth="1"/>
    <col min="3889" max="3889" width="15.6328125" style="1" customWidth="1"/>
    <col min="3890" max="3890" width="16.08984375" style="1" customWidth="1"/>
    <col min="3891" max="3893" width="15.6328125" style="1" customWidth="1"/>
    <col min="3894" max="3894" width="16.6328125" style="1" customWidth="1"/>
    <col min="3895" max="3895" width="15.6328125" style="1" customWidth="1"/>
    <col min="3896" max="3896" width="18.453125" style="1" customWidth="1"/>
    <col min="3897" max="3897" width="0" style="1" hidden="1" customWidth="1"/>
    <col min="3898" max="3898" width="11.453125" style="1"/>
    <col min="3899" max="3899" width="20.81640625" style="1" customWidth="1"/>
    <col min="3900" max="4097" width="11.453125" style="1"/>
    <col min="4098" max="4098" width="7.54296875" style="1" customWidth="1"/>
    <col min="4099" max="4099" width="77.81640625" style="1" customWidth="1"/>
    <col min="4100" max="4100" width="14.36328125" style="1" customWidth="1"/>
    <col min="4101" max="4101" width="4.453125" style="1" customWidth="1"/>
    <col min="4102" max="4104" width="15.6328125" style="1" customWidth="1"/>
    <col min="4105" max="4105" width="16.6328125" style="1" customWidth="1"/>
    <col min="4106" max="4107" width="15.6328125" style="1" customWidth="1"/>
    <col min="4108" max="4108" width="16.6328125" style="1" customWidth="1"/>
    <col min="4109" max="4119" width="15.6328125" style="1" customWidth="1"/>
    <col min="4120" max="4120" width="17.08984375" style="1" customWidth="1"/>
    <col min="4121" max="4122" width="15.6328125" style="1" customWidth="1"/>
    <col min="4123" max="4123" width="16.453125" style="1" customWidth="1"/>
    <col min="4124" max="4124" width="15.6328125" style="1" customWidth="1"/>
    <col min="4125" max="4125" width="17.08984375" style="1" customWidth="1"/>
    <col min="4126" max="4126" width="17.81640625" style="1" customWidth="1"/>
    <col min="4127" max="4134" width="15.6328125" style="1" customWidth="1"/>
    <col min="4135" max="4135" width="17.54296875" style="1" customWidth="1"/>
    <col min="4136" max="4137" width="15.6328125" style="1" customWidth="1"/>
    <col min="4138" max="4138" width="18.36328125" style="1" customWidth="1"/>
    <col min="4139" max="4140" width="15.6328125" style="1" customWidth="1"/>
    <col min="4141" max="4141" width="16.6328125" style="1" customWidth="1"/>
    <col min="4142" max="4142" width="15.6328125" style="1" customWidth="1"/>
    <col min="4143" max="4143" width="16.08984375" style="1" customWidth="1"/>
    <col min="4144" max="4144" width="16.6328125" style="1" customWidth="1"/>
    <col min="4145" max="4145" width="15.6328125" style="1" customWidth="1"/>
    <col min="4146" max="4146" width="16.08984375" style="1" customWidth="1"/>
    <col min="4147" max="4149" width="15.6328125" style="1" customWidth="1"/>
    <col min="4150" max="4150" width="16.6328125" style="1" customWidth="1"/>
    <col min="4151" max="4151" width="15.6328125" style="1" customWidth="1"/>
    <col min="4152" max="4152" width="18.453125" style="1" customWidth="1"/>
    <col min="4153" max="4153" width="0" style="1" hidden="1" customWidth="1"/>
    <col min="4154" max="4154" width="11.453125" style="1"/>
    <col min="4155" max="4155" width="20.81640625" style="1" customWidth="1"/>
    <col min="4156" max="4353" width="11.453125" style="1"/>
    <col min="4354" max="4354" width="7.54296875" style="1" customWidth="1"/>
    <col min="4355" max="4355" width="77.81640625" style="1" customWidth="1"/>
    <col min="4356" max="4356" width="14.36328125" style="1" customWidth="1"/>
    <col min="4357" max="4357" width="4.453125" style="1" customWidth="1"/>
    <col min="4358" max="4360" width="15.6328125" style="1" customWidth="1"/>
    <col min="4361" max="4361" width="16.6328125" style="1" customWidth="1"/>
    <col min="4362" max="4363" width="15.6328125" style="1" customWidth="1"/>
    <col min="4364" max="4364" width="16.6328125" style="1" customWidth="1"/>
    <col min="4365" max="4375" width="15.6328125" style="1" customWidth="1"/>
    <col min="4376" max="4376" width="17.08984375" style="1" customWidth="1"/>
    <col min="4377" max="4378" width="15.6328125" style="1" customWidth="1"/>
    <col min="4379" max="4379" width="16.453125" style="1" customWidth="1"/>
    <col min="4380" max="4380" width="15.6328125" style="1" customWidth="1"/>
    <col min="4381" max="4381" width="17.08984375" style="1" customWidth="1"/>
    <col min="4382" max="4382" width="17.81640625" style="1" customWidth="1"/>
    <col min="4383" max="4390" width="15.6328125" style="1" customWidth="1"/>
    <col min="4391" max="4391" width="17.54296875" style="1" customWidth="1"/>
    <col min="4392" max="4393" width="15.6328125" style="1" customWidth="1"/>
    <col min="4394" max="4394" width="18.36328125" style="1" customWidth="1"/>
    <col min="4395" max="4396" width="15.6328125" style="1" customWidth="1"/>
    <col min="4397" max="4397" width="16.6328125" style="1" customWidth="1"/>
    <col min="4398" max="4398" width="15.6328125" style="1" customWidth="1"/>
    <col min="4399" max="4399" width="16.08984375" style="1" customWidth="1"/>
    <col min="4400" max="4400" width="16.6328125" style="1" customWidth="1"/>
    <col min="4401" max="4401" width="15.6328125" style="1" customWidth="1"/>
    <col min="4402" max="4402" width="16.08984375" style="1" customWidth="1"/>
    <col min="4403" max="4405" width="15.6328125" style="1" customWidth="1"/>
    <col min="4406" max="4406" width="16.6328125" style="1" customWidth="1"/>
    <col min="4407" max="4407" width="15.6328125" style="1" customWidth="1"/>
    <col min="4408" max="4408" width="18.453125" style="1" customWidth="1"/>
    <col min="4409" max="4409" width="0" style="1" hidden="1" customWidth="1"/>
    <col min="4410" max="4410" width="11.453125" style="1"/>
    <col min="4411" max="4411" width="20.81640625" style="1" customWidth="1"/>
    <col min="4412" max="4609" width="11.453125" style="1"/>
    <col min="4610" max="4610" width="7.54296875" style="1" customWidth="1"/>
    <col min="4611" max="4611" width="77.81640625" style="1" customWidth="1"/>
    <col min="4612" max="4612" width="14.36328125" style="1" customWidth="1"/>
    <col min="4613" max="4613" width="4.453125" style="1" customWidth="1"/>
    <col min="4614" max="4616" width="15.6328125" style="1" customWidth="1"/>
    <col min="4617" max="4617" width="16.6328125" style="1" customWidth="1"/>
    <col min="4618" max="4619" width="15.6328125" style="1" customWidth="1"/>
    <col min="4620" max="4620" width="16.6328125" style="1" customWidth="1"/>
    <col min="4621" max="4631" width="15.6328125" style="1" customWidth="1"/>
    <col min="4632" max="4632" width="17.08984375" style="1" customWidth="1"/>
    <col min="4633" max="4634" width="15.6328125" style="1" customWidth="1"/>
    <col min="4635" max="4635" width="16.453125" style="1" customWidth="1"/>
    <col min="4636" max="4636" width="15.6328125" style="1" customWidth="1"/>
    <col min="4637" max="4637" width="17.08984375" style="1" customWidth="1"/>
    <col min="4638" max="4638" width="17.81640625" style="1" customWidth="1"/>
    <col min="4639" max="4646" width="15.6328125" style="1" customWidth="1"/>
    <col min="4647" max="4647" width="17.54296875" style="1" customWidth="1"/>
    <col min="4648" max="4649" width="15.6328125" style="1" customWidth="1"/>
    <col min="4650" max="4650" width="18.36328125" style="1" customWidth="1"/>
    <col min="4651" max="4652" width="15.6328125" style="1" customWidth="1"/>
    <col min="4653" max="4653" width="16.6328125" style="1" customWidth="1"/>
    <col min="4654" max="4654" width="15.6328125" style="1" customWidth="1"/>
    <col min="4655" max="4655" width="16.08984375" style="1" customWidth="1"/>
    <col min="4656" max="4656" width="16.6328125" style="1" customWidth="1"/>
    <col min="4657" max="4657" width="15.6328125" style="1" customWidth="1"/>
    <col min="4658" max="4658" width="16.08984375" style="1" customWidth="1"/>
    <col min="4659" max="4661" width="15.6328125" style="1" customWidth="1"/>
    <col min="4662" max="4662" width="16.6328125" style="1" customWidth="1"/>
    <col min="4663" max="4663" width="15.6328125" style="1" customWidth="1"/>
    <col min="4664" max="4664" width="18.453125" style="1" customWidth="1"/>
    <col min="4665" max="4665" width="0" style="1" hidden="1" customWidth="1"/>
    <col min="4666" max="4666" width="11.453125" style="1"/>
    <col min="4667" max="4667" width="20.81640625" style="1" customWidth="1"/>
    <col min="4668" max="4865" width="11.453125" style="1"/>
    <col min="4866" max="4866" width="7.54296875" style="1" customWidth="1"/>
    <col min="4867" max="4867" width="77.81640625" style="1" customWidth="1"/>
    <col min="4868" max="4868" width="14.36328125" style="1" customWidth="1"/>
    <col min="4869" max="4869" width="4.453125" style="1" customWidth="1"/>
    <col min="4870" max="4872" width="15.6328125" style="1" customWidth="1"/>
    <col min="4873" max="4873" width="16.6328125" style="1" customWidth="1"/>
    <col min="4874" max="4875" width="15.6328125" style="1" customWidth="1"/>
    <col min="4876" max="4876" width="16.6328125" style="1" customWidth="1"/>
    <col min="4877" max="4887" width="15.6328125" style="1" customWidth="1"/>
    <col min="4888" max="4888" width="17.08984375" style="1" customWidth="1"/>
    <col min="4889" max="4890" width="15.6328125" style="1" customWidth="1"/>
    <col min="4891" max="4891" width="16.453125" style="1" customWidth="1"/>
    <col min="4892" max="4892" width="15.6328125" style="1" customWidth="1"/>
    <col min="4893" max="4893" width="17.08984375" style="1" customWidth="1"/>
    <col min="4894" max="4894" width="17.81640625" style="1" customWidth="1"/>
    <col min="4895" max="4902" width="15.6328125" style="1" customWidth="1"/>
    <col min="4903" max="4903" width="17.54296875" style="1" customWidth="1"/>
    <col min="4904" max="4905" width="15.6328125" style="1" customWidth="1"/>
    <col min="4906" max="4906" width="18.36328125" style="1" customWidth="1"/>
    <col min="4907" max="4908" width="15.6328125" style="1" customWidth="1"/>
    <col min="4909" max="4909" width="16.6328125" style="1" customWidth="1"/>
    <col min="4910" max="4910" width="15.6328125" style="1" customWidth="1"/>
    <col min="4911" max="4911" width="16.08984375" style="1" customWidth="1"/>
    <col min="4912" max="4912" width="16.6328125" style="1" customWidth="1"/>
    <col min="4913" max="4913" width="15.6328125" style="1" customWidth="1"/>
    <col min="4914" max="4914" width="16.08984375" style="1" customWidth="1"/>
    <col min="4915" max="4917" width="15.6328125" style="1" customWidth="1"/>
    <col min="4918" max="4918" width="16.6328125" style="1" customWidth="1"/>
    <col min="4919" max="4919" width="15.6328125" style="1" customWidth="1"/>
    <col min="4920" max="4920" width="18.453125" style="1" customWidth="1"/>
    <col min="4921" max="4921" width="0" style="1" hidden="1" customWidth="1"/>
    <col min="4922" max="4922" width="11.453125" style="1"/>
    <col min="4923" max="4923" width="20.81640625" style="1" customWidth="1"/>
    <col min="4924" max="5121" width="11.453125" style="1"/>
    <col min="5122" max="5122" width="7.54296875" style="1" customWidth="1"/>
    <col min="5123" max="5123" width="77.81640625" style="1" customWidth="1"/>
    <col min="5124" max="5124" width="14.36328125" style="1" customWidth="1"/>
    <col min="5125" max="5125" width="4.453125" style="1" customWidth="1"/>
    <col min="5126" max="5128" width="15.6328125" style="1" customWidth="1"/>
    <col min="5129" max="5129" width="16.6328125" style="1" customWidth="1"/>
    <col min="5130" max="5131" width="15.6328125" style="1" customWidth="1"/>
    <col min="5132" max="5132" width="16.6328125" style="1" customWidth="1"/>
    <col min="5133" max="5143" width="15.6328125" style="1" customWidth="1"/>
    <col min="5144" max="5144" width="17.08984375" style="1" customWidth="1"/>
    <col min="5145" max="5146" width="15.6328125" style="1" customWidth="1"/>
    <col min="5147" max="5147" width="16.453125" style="1" customWidth="1"/>
    <col min="5148" max="5148" width="15.6328125" style="1" customWidth="1"/>
    <col min="5149" max="5149" width="17.08984375" style="1" customWidth="1"/>
    <col min="5150" max="5150" width="17.81640625" style="1" customWidth="1"/>
    <col min="5151" max="5158" width="15.6328125" style="1" customWidth="1"/>
    <col min="5159" max="5159" width="17.54296875" style="1" customWidth="1"/>
    <col min="5160" max="5161" width="15.6328125" style="1" customWidth="1"/>
    <col min="5162" max="5162" width="18.36328125" style="1" customWidth="1"/>
    <col min="5163" max="5164" width="15.6328125" style="1" customWidth="1"/>
    <col min="5165" max="5165" width="16.6328125" style="1" customWidth="1"/>
    <col min="5166" max="5166" width="15.6328125" style="1" customWidth="1"/>
    <col min="5167" max="5167" width="16.08984375" style="1" customWidth="1"/>
    <col min="5168" max="5168" width="16.6328125" style="1" customWidth="1"/>
    <col min="5169" max="5169" width="15.6328125" style="1" customWidth="1"/>
    <col min="5170" max="5170" width="16.08984375" style="1" customWidth="1"/>
    <col min="5171" max="5173" width="15.6328125" style="1" customWidth="1"/>
    <col min="5174" max="5174" width="16.6328125" style="1" customWidth="1"/>
    <col min="5175" max="5175" width="15.6328125" style="1" customWidth="1"/>
    <col min="5176" max="5176" width="18.453125" style="1" customWidth="1"/>
    <col min="5177" max="5177" width="0" style="1" hidden="1" customWidth="1"/>
    <col min="5178" max="5178" width="11.453125" style="1"/>
    <col min="5179" max="5179" width="20.81640625" style="1" customWidth="1"/>
    <col min="5180" max="5377" width="11.453125" style="1"/>
    <col min="5378" max="5378" width="7.54296875" style="1" customWidth="1"/>
    <col min="5379" max="5379" width="77.81640625" style="1" customWidth="1"/>
    <col min="5380" max="5380" width="14.36328125" style="1" customWidth="1"/>
    <col min="5381" max="5381" width="4.453125" style="1" customWidth="1"/>
    <col min="5382" max="5384" width="15.6328125" style="1" customWidth="1"/>
    <col min="5385" max="5385" width="16.6328125" style="1" customWidth="1"/>
    <col min="5386" max="5387" width="15.6328125" style="1" customWidth="1"/>
    <col min="5388" max="5388" width="16.6328125" style="1" customWidth="1"/>
    <col min="5389" max="5399" width="15.6328125" style="1" customWidth="1"/>
    <col min="5400" max="5400" width="17.08984375" style="1" customWidth="1"/>
    <col min="5401" max="5402" width="15.6328125" style="1" customWidth="1"/>
    <col min="5403" max="5403" width="16.453125" style="1" customWidth="1"/>
    <col min="5404" max="5404" width="15.6328125" style="1" customWidth="1"/>
    <col min="5405" max="5405" width="17.08984375" style="1" customWidth="1"/>
    <col min="5406" max="5406" width="17.81640625" style="1" customWidth="1"/>
    <col min="5407" max="5414" width="15.6328125" style="1" customWidth="1"/>
    <col min="5415" max="5415" width="17.54296875" style="1" customWidth="1"/>
    <col min="5416" max="5417" width="15.6328125" style="1" customWidth="1"/>
    <col min="5418" max="5418" width="18.36328125" style="1" customWidth="1"/>
    <col min="5419" max="5420" width="15.6328125" style="1" customWidth="1"/>
    <col min="5421" max="5421" width="16.6328125" style="1" customWidth="1"/>
    <col min="5422" max="5422" width="15.6328125" style="1" customWidth="1"/>
    <col min="5423" max="5423" width="16.08984375" style="1" customWidth="1"/>
    <col min="5424" max="5424" width="16.6328125" style="1" customWidth="1"/>
    <col min="5425" max="5425" width="15.6328125" style="1" customWidth="1"/>
    <col min="5426" max="5426" width="16.08984375" style="1" customWidth="1"/>
    <col min="5427" max="5429" width="15.6328125" style="1" customWidth="1"/>
    <col min="5430" max="5430" width="16.6328125" style="1" customWidth="1"/>
    <col min="5431" max="5431" width="15.6328125" style="1" customWidth="1"/>
    <col min="5432" max="5432" width="18.453125" style="1" customWidth="1"/>
    <col min="5433" max="5433" width="0" style="1" hidden="1" customWidth="1"/>
    <col min="5434" max="5434" width="11.453125" style="1"/>
    <col min="5435" max="5435" width="20.81640625" style="1" customWidth="1"/>
    <col min="5436" max="5633" width="11.453125" style="1"/>
    <col min="5634" max="5634" width="7.54296875" style="1" customWidth="1"/>
    <col min="5635" max="5635" width="77.81640625" style="1" customWidth="1"/>
    <col min="5636" max="5636" width="14.36328125" style="1" customWidth="1"/>
    <col min="5637" max="5637" width="4.453125" style="1" customWidth="1"/>
    <col min="5638" max="5640" width="15.6328125" style="1" customWidth="1"/>
    <col min="5641" max="5641" width="16.6328125" style="1" customWidth="1"/>
    <col min="5642" max="5643" width="15.6328125" style="1" customWidth="1"/>
    <col min="5644" max="5644" width="16.6328125" style="1" customWidth="1"/>
    <col min="5645" max="5655" width="15.6328125" style="1" customWidth="1"/>
    <col min="5656" max="5656" width="17.08984375" style="1" customWidth="1"/>
    <col min="5657" max="5658" width="15.6328125" style="1" customWidth="1"/>
    <col min="5659" max="5659" width="16.453125" style="1" customWidth="1"/>
    <col min="5660" max="5660" width="15.6328125" style="1" customWidth="1"/>
    <col min="5661" max="5661" width="17.08984375" style="1" customWidth="1"/>
    <col min="5662" max="5662" width="17.81640625" style="1" customWidth="1"/>
    <col min="5663" max="5670" width="15.6328125" style="1" customWidth="1"/>
    <col min="5671" max="5671" width="17.54296875" style="1" customWidth="1"/>
    <col min="5672" max="5673" width="15.6328125" style="1" customWidth="1"/>
    <col min="5674" max="5674" width="18.36328125" style="1" customWidth="1"/>
    <col min="5675" max="5676" width="15.6328125" style="1" customWidth="1"/>
    <col min="5677" max="5677" width="16.6328125" style="1" customWidth="1"/>
    <col min="5678" max="5678" width="15.6328125" style="1" customWidth="1"/>
    <col min="5679" max="5679" width="16.08984375" style="1" customWidth="1"/>
    <col min="5680" max="5680" width="16.6328125" style="1" customWidth="1"/>
    <col min="5681" max="5681" width="15.6328125" style="1" customWidth="1"/>
    <col min="5682" max="5682" width="16.08984375" style="1" customWidth="1"/>
    <col min="5683" max="5685" width="15.6328125" style="1" customWidth="1"/>
    <col min="5686" max="5686" width="16.6328125" style="1" customWidth="1"/>
    <col min="5687" max="5687" width="15.6328125" style="1" customWidth="1"/>
    <col min="5688" max="5688" width="18.453125" style="1" customWidth="1"/>
    <col min="5689" max="5689" width="0" style="1" hidden="1" customWidth="1"/>
    <col min="5690" max="5690" width="11.453125" style="1"/>
    <col min="5691" max="5691" width="20.81640625" style="1" customWidth="1"/>
    <col min="5692" max="5889" width="11.453125" style="1"/>
    <col min="5890" max="5890" width="7.54296875" style="1" customWidth="1"/>
    <col min="5891" max="5891" width="77.81640625" style="1" customWidth="1"/>
    <col min="5892" max="5892" width="14.36328125" style="1" customWidth="1"/>
    <col min="5893" max="5893" width="4.453125" style="1" customWidth="1"/>
    <col min="5894" max="5896" width="15.6328125" style="1" customWidth="1"/>
    <col min="5897" max="5897" width="16.6328125" style="1" customWidth="1"/>
    <col min="5898" max="5899" width="15.6328125" style="1" customWidth="1"/>
    <col min="5900" max="5900" width="16.6328125" style="1" customWidth="1"/>
    <col min="5901" max="5911" width="15.6328125" style="1" customWidth="1"/>
    <col min="5912" max="5912" width="17.08984375" style="1" customWidth="1"/>
    <col min="5913" max="5914" width="15.6328125" style="1" customWidth="1"/>
    <col min="5915" max="5915" width="16.453125" style="1" customWidth="1"/>
    <col min="5916" max="5916" width="15.6328125" style="1" customWidth="1"/>
    <col min="5917" max="5917" width="17.08984375" style="1" customWidth="1"/>
    <col min="5918" max="5918" width="17.81640625" style="1" customWidth="1"/>
    <col min="5919" max="5926" width="15.6328125" style="1" customWidth="1"/>
    <col min="5927" max="5927" width="17.54296875" style="1" customWidth="1"/>
    <col min="5928" max="5929" width="15.6328125" style="1" customWidth="1"/>
    <col min="5930" max="5930" width="18.36328125" style="1" customWidth="1"/>
    <col min="5931" max="5932" width="15.6328125" style="1" customWidth="1"/>
    <col min="5933" max="5933" width="16.6328125" style="1" customWidth="1"/>
    <col min="5934" max="5934" width="15.6328125" style="1" customWidth="1"/>
    <col min="5935" max="5935" width="16.08984375" style="1" customWidth="1"/>
    <col min="5936" max="5936" width="16.6328125" style="1" customWidth="1"/>
    <col min="5937" max="5937" width="15.6328125" style="1" customWidth="1"/>
    <col min="5938" max="5938" width="16.08984375" style="1" customWidth="1"/>
    <col min="5939" max="5941" width="15.6328125" style="1" customWidth="1"/>
    <col min="5942" max="5942" width="16.6328125" style="1" customWidth="1"/>
    <col min="5943" max="5943" width="15.6328125" style="1" customWidth="1"/>
    <col min="5944" max="5944" width="18.453125" style="1" customWidth="1"/>
    <col min="5945" max="5945" width="0" style="1" hidden="1" customWidth="1"/>
    <col min="5946" max="5946" width="11.453125" style="1"/>
    <col min="5947" max="5947" width="20.81640625" style="1" customWidth="1"/>
    <col min="5948" max="6145" width="11.453125" style="1"/>
    <col min="6146" max="6146" width="7.54296875" style="1" customWidth="1"/>
    <col min="6147" max="6147" width="77.81640625" style="1" customWidth="1"/>
    <col min="6148" max="6148" width="14.36328125" style="1" customWidth="1"/>
    <col min="6149" max="6149" width="4.453125" style="1" customWidth="1"/>
    <col min="6150" max="6152" width="15.6328125" style="1" customWidth="1"/>
    <col min="6153" max="6153" width="16.6328125" style="1" customWidth="1"/>
    <col min="6154" max="6155" width="15.6328125" style="1" customWidth="1"/>
    <col min="6156" max="6156" width="16.6328125" style="1" customWidth="1"/>
    <col min="6157" max="6167" width="15.6328125" style="1" customWidth="1"/>
    <col min="6168" max="6168" width="17.08984375" style="1" customWidth="1"/>
    <col min="6169" max="6170" width="15.6328125" style="1" customWidth="1"/>
    <col min="6171" max="6171" width="16.453125" style="1" customWidth="1"/>
    <col min="6172" max="6172" width="15.6328125" style="1" customWidth="1"/>
    <col min="6173" max="6173" width="17.08984375" style="1" customWidth="1"/>
    <col min="6174" max="6174" width="17.81640625" style="1" customWidth="1"/>
    <col min="6175" max="6182" width="15.6328125" style="1" customWidth="1"/>
    <col min="6183" max="6183" width="17.54296875" style="1" customWidth="1"/>
    <col min="6184" max="6185" width="15.6328125" style="1" customWidth="1"/>
    <col min="6186" max="6186" width="18.36328125" style="1" customWidth="1"/>
    <col min="6187" max="6188" width="15.6328125" style="1" customWidth="1"/>
    <col min="6189" max="6189" width="16.6328125" style="1" customWidth="1"/>
    <col min="6190" max="6190" width="15.6328125" style="1" customWidth="1"/>
    <col min="6191" max="6191" width="16.08984375" style="1" customWidth="1"/>
    <col min="6192" max="6192" width="16.6328125" style="1" customWidth="1"/>
    <col min="6193" max="6193" width="15.6328125" style="1" customWidth="1"/>
    <col min="6194" max="6194" width="16.08984375" style="1" customWidth="1"/>
    <col min="6195" max="6197" width="15.6328125" style="1" customWidth="1"/>
    <col min="6198" max="6198" width="16.6328125" style="1" customWidth="1"/>
    <col min="6199" max="6199" width="15.6328125" style="1" customWidth="1"/>
    <col min="6200" max="6200" width="18.453125" style="1" customWidth="1"/>
    <col min="6201" max="6201" width="0" style="1" hidden="1" customWidth="1"/>
    <col min="6202" max="6202" width="11.453125" style="1"/>
    <col min="6203" max="6203" width="20.81640625" style="1" customWidth="1"/>
    <col min="6204" max="6401" width="11.453125" style="1"/>
    <col min="6402" max="6402" width="7.54296875" style="1" customWidth="1"/>
    <col min="6403" max="6403" width="77.81640625" style="1" customWidth="1"/>
    <col min="6404" max="6404" width="14.36328125" style="1" customWidth="1"/>
    <col min="6405" max="6405" width="4.453125" style="1" customWidth="1"/>
    <col min="6406" max="6408" width="15.6328125" style="1" customWidth="1"/>
    <col min="6409" max="6409" width="16.6328125" style="1" customWidth="1"/>
    <col min="6410" max="6411" width="15.6328125" style="1" customWidth="1"/>
    <col min="6412" max="6412" width="16.6328125" style="1" customWidth="1"/>
    <col min="6413" max="6423" width="15.6328125" style="1" customWidth="1"/>
    <col min="6424" max="6424" width="17.08984375" style="1" customWidth="1"/>
    <col min="6425" max="6426" width="15.6328125" style="1" customWidth="1"/>
    <col min="6427" max="6427" width="16.453125" style="1" customWidth="1"/>
    <col min="6428" max="6428" width="15.6328125" style="1" customWidth="1"/>
    <col min="6429" max="6429" width="17.08984375" style="1" customWidth="1"/>
    <col min="6430" max="6430" width="17.81640625" style="1" customWidth="1"/>
    <col min="6431" max="6438" width="15.6328125" style="1" customWidth="1"/>
    <col min="6439" max="6439" width="17.54296875" style="1" customWidth="1"/>
    <col min="6440" max="6441" width="15.6328125" style="1" customWidth="1"/>
    <col min="6442" max="6442" width="18.36328125" style="1" customWidth="1"/>
    <col min="6443" max="6444" width="15.6328125" style="1" customWidth="1"/>
    <col min="6445" max="6445" width="16.6328125" style="1" customWidth="1"/>
    <col min="6446" max="6446" width="15.6328125" style="1" customWidth="1"/>
    <col min="6447" max="6447" width="16.08984375" style="1" customWidth="1"/>
    <col min="6448" max="6448" width="16.6328125" style="1" customWidth="1"/>
    <col min="6449" max="6449" width="15.6328125" style="1" customWidth="1"/>
    <col min="6450" max="6450" width="16.08984375" style="1" customWidth="1"/>
    <col min="6451" max="6453" width="15.6328125" style="1" customWidth="1"/>
    <col min="6454" max="6454" width="16.6328125" style="1" customWidth="1"/>
    <col min="6455" max="6455" width="15.6328125" style="1" customWidth="1"/>
    <col min="6456" max="6456" width="18.453125" style="1" customWidth="1"/>
    <col min="6457" max="6457" width="0" style="1" hidden="1" customWidth="1"/>
    <col min="6458" max="6458" width="11.453125" style="1"/>
    <col min="6459" max="6459" width="20.81640625" style="1" customWidth="1"/>
    <col min="6460" max="6657" width="11.453125" style="1"/>
    <col min="6658" max="6658" width="7.54296875" style="1" customWidth="1"/>
    <col min="6659" max="6659" width="77.81640625" style="1" customWidth="1"/>
    <col min="6660" max="6660" width="14.36328125" style="1" customWidth="1"/>
    <col min="6661" max="6661" width="4.453125" style="1" customWidth="1"/>
    <col min="6662" max="6664" width="15.6328125" style="1" customWidth="1"/>
    <col min="6665" max="6665" width="16.6328125" style="1" customWidth="1"/>
    <col min="6666" max="6667" width="15.6328125" style="1" customWidth="1"/>
    <col min="6668" max="6668" width="16.6328125" style="1" customWidth="1"/>
    <col min="6669" max="6679" width="15.6328125" style="1" customWidth="1"/>
    <col min="6680" max="6680" width="17.08984375" style="1" customWidth="1"/>
    <col min="6681" max="6682" width="15.6328125" style="1" customWidth="1"/>
    <col min="6683" max="6683" width="16.453125" style="1" customWidth="1"/>
    <col min="6684" max="6684" width="15.6328125" style="1" customWidth="1"/>
    <col min="6685" max="6685" width="17.08984375" style="1" customWidth="1"/>
    <col min="6686" max="6686" width="17.81640625" style="1" customWidth="1"/>
    <col min="6687" max="6694" width="15.6328125" style="1" customWidth="1"/>
    <col min="6695" max="6695" width="17.54296875" style="1" customWidth="1"/>
    <col min="6696" max="6697" width="15.6328125" style="1" customWidth="1"/>
    <col min="6698" max="6698" width="18.36328125" style="1" customWidth="1"/>
    <col min="6699" max="6700" width="15.6328125" style="1" customWidth="1"/>
    <col min="6701" max="6701" width="16.6328125" style="1" customWidth="1"/>
    <col min="6702" max="6702" width="15.6328125" style="1" customWidth="1"/>
    <col min="6703" max="6703" width="16.08984375" style="1" customWidth="1"/>
    <col min="6704" max="6704" width="16.6328125" style="1" customWidth="1"/>
    <col min="6705" max="6705" width="15.6328125" style="1" customWidth="1"/>
    <col min="6706" max="6706" width="16.08984375" style="1" customWidth="1"/>
    <col min="6707" max="6709" width="15.6328125" style="1" customWidth="1"/>
    <col min="6710" max="6710" width="16.6328125" style="1" customWidth="1"/>
    <col min="6711" max="6711" width="15.6328125" style="1" customWidth="1"/>
    <col min="6712" max="6712" width="18.453125" style="1" customWidth="1"/>
    <col min="6713" max="6713" width="0" style="1" hidden="1" customWidth="1"/>
    <col min="6714" max="6714" width="11.453125" style="1"/>
    <col min="6715" max="6715" width="20.81640625" style="1" customWidth="1"/>
    <col min="6716" max="6913" width="11.453125" style="1"/>
    <col min="6914" max="6914" width="7.54296875" style="1" customWidth="1"/>
    <col min="6915" max="6915" width="77.81640625" style="1" customWidth="1"/>
    <col min="6916" max="6916" width="14.36328125" style="1" customWidth="1"/>
    <col min="6917" max="6917" width="4.453125" style="1" customWidth="1"/>
    <col min="6918" max="6920" width="15.6328125" style="1" customWidth="1"/>
    <col min="6921" max="6921" width="16.6328125" style="1" customWidth="1"/>
    <col min="6922" max="6923" width="15.6328125" style="1" customWidth="1"/>
    <col min="6924" max="6924" width="16.6328125" style="1" customWidth="1"/>
    <col min="6925" max="6935" width="15.6328125" style="1" customWidth="1"/>
    <col min="6936" max="6936" width="17.08984375" style="1" customWidth="1"/>
    <col min="6937" max="6938" width="15.6328125" style="1" customWidth="1"/>
    <col min="6939" max="6939" width="16.453125" style="1" customWidth="1"/>
    <col min="6940" max="6940" width="15.6328125" style="1" customWidth="1"/>
    <col min="6941" max="6941" width="17.08984375" style="1" customWidth="1"/>
    <col min="6942" max="6942" width="17.81640625" style="1" customWidth="1"/>
    <col min="6943" max="6950" width="15.6328125" style="1" customWidth="1"/>
    <col min="6951" max="6951" width="17.54296875" style="1" customWidth="1"/>
    <col min="6952" max="6953" width="15.6328125" style="1" customWidth="1"/>
    <col min="6954" max="6954" width="18.36328125" style="1" customWidth="1"/>
    <col min="6955" max="6956" width="15.6328125" style="1" customWidth="1"/>
    <col min="6957" max="6957" width="16.6328125" style="1" customWidth="1"/>
    <col min="6958" max="6958" width="15.6328125" style="1" customWidth="1"/>
    <col min="6959" max="6959" width="16.08984375" style="1" customWidth="1"/>
    <col min="6960" max="6960" width="16.6328125" style="1" customWidth="1"/>
    <col min="6961" max="6961" width="15.6328125" style="1" customWidth="1"/>
    <col min="6962" max="6962" width="16.08984375" style="1" customWidth="1"/>
    <col min="6963" max="6965" width="15.6328125" style="1" customWidth="1"/>
    <col min="6966" max="6966" width="16.6328125" style="1" customWidth="1"/>
    <col min="6967" max="6967" width="15.6328125" style="1" customWidth="1"/>
    <col min="6968" max="6968" width="18.453125" style="1" customWidth="1"/>
    <col min="6969" max="6969" width="0" style="1" hidden="1" customWidth="1"/>
    <col min="6970" max="6970" width="11.453125" style="1"/>
    <col min="6971" max="6971" width="20.81640625" style="1" customWidth="1"/>
    <col min="6972" max="7169" width="11.453125" style="1"/>
    <col min="7170" max="7170" width="7.54296875" style="1" customWidth="1"/>
    <col min="7171" max="7171" width="77.81640625" style="1" customWidth="1"/>
    <col min="7172" max="7172" width="14.36328125" style="1" customWidth="1"/>
    <col min="7173" max="7173" width="4.453125" style="1" customWidth="1"/>
    <col min="7174" max="7176" width="15.6328125" style="1" customWidth="1"/>
    <col min="7177" max="7177" width="16.6328125" style="1" customWidth="1"/>
    <col min="7178" max="7179" width="15.6328125" style="1" customWidth="1"/>
    <col min="7180" max="7180" width="16.6328125" style="1" customWidth="1"/>
    <col min="7181" max="7191" width="15.6328125" style="1" customWidth="1"/>
    <col min="7192" max="7192" width="17.08984375" style="1" customWidth="1"/>
    <col min="7193" max="7194" width="15.6328125" style="1" customWidth="1"/>
    <col min="7195" max="7195" width="16.453125" style="1" customWidth="1"/>
    <col min="7196" max="7196" width="15.6328125" style="1" customWidth="1"/>
    <col min="7197" max="7197" width="17.08984375" style="1" customWidth="1"/>
    <col min="7198" max="7198" width="17.81640625" style="1" customWidth="1"/>
    <col min="7199" max="7206" width="15.6328125" style="1" customWidth="1"/>
    <col min="7207" max="7207" width="17.54296875" style="1" customWidth="1"/>
    <col min="7208" max="7209" width="15.6328125" style="1" customWidth="1"/>
    <col min="7210" max="7210" width="18.36328125" style="1" customWidth="1"/>
    <col min="7211" max="7212" width="15.6328125" style="1" customWidth="1"/>
    <col min="7213" max="7213" width="16.6328125" style="1" customWidth="1"/>
    <col min="7214" max="7214" width="15.6328125" style="1" customWidth="1"/>
    <col min="7215" max="7215" width="16.08984375" style="1" customWidth="1"/>
    <col min="7216" max="7216" width="16.6328125" style="1" customWidth="1"/>
    <col min="7217" max="7217" width="15.6328125" style="1" customWidth="1"/>
    <col min="7218" max="7218" width="16.08984375" style="1" customWidth="1"/>
    <col min="7219" max="7221" width="15.6328125" style="1" customWidth="1"/>
    <col min="7222" max="7222" width="16.6328125" style="1" customWidth="1"/>
    <col min="7223" max="7223" width="15.6328125" style="1" customWidth="1"/>
    <col min="7224" max="7224" width="18.453125" style="1" customWidth="1"/>
    <col min="7225" max="7225" width="0" style="1" hidden="1" customWidth="1"/>
    <col min="7226" max="7226" width="11.453125" style="1"/>
    <col min="7227" max="7227" width="20.81640625" style="1" customWidth="1"/>
    <col min="7228" max="7425" width="11.453125" style="1"/>
    <col min="7426" max="7426" width="7.54296875" style="1" customWidth="1"/>
    <col min="7427" max="7427" width="77.81640625" style="1" customWidth="1"/>
    <col min="7428" max="7428" width="14.36328125" style="1" customWidth="1"/>
    <col min="7429" max="7429" width="4.453125" style="1" customWidth="1"/>
    <col min="7430" max="7432" width="15.6328125" style="1" customWidth="1"/>
    <col min="7433" max="7433" width="16.6328125" style="1" customWidth="1"/>
    <col min="7434" max="7435" width="15.6328125" style="1" customWidth="1"/>
    <col min="7436" max="7436" width="16.6328125" style="1" customWidth="1"/>
    <col min="7437" max="7447" width="15.6328125" style="1" customWidth="1"/>
    <col min="7448" max="7448" width="17.08984375" style="1" customWidth="1"/>
    <col min="7449" max="7450" width="15.6328125" style="1" customWidth="1"/>
    <col min="7451" max="7451" width="16.453125" style="1" customWidth="1"/>
    <col min="7452" max="7452" width="15.6328125" style="1" customWidth="1"/>
    <col min="7453" max="7453" width="17.08984375" style="1" customWidth="1"/>
    <col min="7454" max="7454" width="17.81640625" style="1" customWidth="1"/>
    <col min="7455" max="7462" width="15.6328125" style="1" customWidth="1"/>
    <col min="7463" max="7463" width="17.54296875" style="1" customWidth="1"/>
    <col min="7464" max="7465" width="15.6328125" style="1" customWidth="1"/>
    <col min="7466" max="7466" width="18.36328125" style="1" customWidth="1"/>
    <col min="7467" max="7468" width="15.6328125" style="1" customWidth="1"/>
    <col min="7469" max="7469" width="16.6328125" style="1" customWidth="1"/>
    <col min="7470" max="7470" width="15.6328125" style="1" customWidth="1"/>
    <col min="7471" max="7471" width="16.08984375" style="1" customWidth="1"/>
    <col min="7472" max="7472" width="16.6328125" style="1" customWidth="1"/>
    <col min="7473" max="7473" width="15.6328125" style="1" customWidth="1"/>
    <col min="7474" max="7474" width="16.08984375" style="1" customWidth="1"/>
    <col min="7475" max="7477" width="15.6328125" style="1" customWidth="1"/>
    <col min="7478" max="7478" width="16.6328125" style="1" customWidth="1"/>
    <col min="7479" max="7479" width="15.6328125" style="1" customWidth="1"/>
    <col min="7480" max="7480" width="18.453125" style="1" customWidth="1"/>
    <col min="7481" max="7481" width="0" style="1" hidden="1" customWidth="1"/>
    <col min="7482" max="7482" width="11.453125" style="1"/>
    <col min="7483" max="7483" width="20.81640625" style="1" customWidth="1"/>
    <col min="7484" max="7681" width="11.453125" style="1"/>
    <col min="7682" max="7682" width="7.54296875" style="1" customWidth="1"/>
    <col min="7683" max="7683" width="77.81640625" style="1" customWidth="1"/>
    <col min="7684" max="7684" width="14.36328125" style="1" customWidth="1"/>
    <col min="7685" max="7685" width="4.453125" style="1" customWidth="1"/>
    <col min="7686" max="7688" width="15.6328125" style="1" customWidth="1"/>
    <col min="7689" max="7689" width="16.6328125" style="1" customWidth="1"/>
    <col min="7690" max="7691" width="15.6328125" style="1" customWidth="1"/>
    <col min="7692" max="7692" width="16.6328125" style="1" customWidth="1"/>
    <col min="7693" max="7703" width="15.6328125" style="1" customWidth="1"/>
    <col min="7704" max="7704" width="17.08984375" style="1" customWidth="1"/>
    <col min="7705" max="7706" width="15.6328125" style="1" customWidth="1"/>
    <col min="7707" max="7707" width="16.453125" style="1" customWidth="1"/>
    <col min="7708" max="7708" width="15.6328125" style="1" customWidth="1"/>
    <col min="7709" max="7709" width="17.08984375" style="1" customWidth="1"/>
    <col min="7710" max="7710" width="17.81640625" style="1" customWidth="1"/>
    <col min="7711" max="7718" width="15.6328125" style="1" customWidth="1"/>
    <col min="7719" max="7719" width="17.54296875" style="1" customWidth="1"/>
    <col min="7720" max="7721" width="15.6328125" style="1" customWidth="1"/>
    <col min="7722" max="7722" width="18.36328125" style="1" customWidth="1"/>
    <col min="7723" max="7724" width="15.6328125" style="1" customWidth="1"/>
    <col min="7725" max="7725" width="16.6328125" style="1" customWidth="1"/>
    <col min="7726" max="7726" width="15.6328125" style="1" customWidth="1"/>
    <col min="7727" max="7727" width="16.08984375" style="1" customWidth="1"/>
    <col min="7728" max="7728" width="16.6328125" style="1" customWidth="1"/>
    <col min="7729" max="7729" width="15.6328125" style="1" customWidth="1"/>
    <col min="7730" max="7730" width="16.08984375" style="1" customWidth="1"/>
    <col min="7731" max="7733" width="15.6328125" style="1" customWidth="1"/>
    <col min="7734" max="7734" width="16.6328125" style="1" customWidth="1"/>
    <col min="7735" max="7735" width="15.6328125" style="1" customWidth="1"/>
    <col min="7736" max="7736" width="18.453125" style="1" customWidth="1"/>
    <col min="7737" max="7737" width="0" style="1" hidden="1" customWidth="1"/>
    <col min="7738" max="7738" width="11.453125" style="1"/>
    <col min="7739" max="7739" width="20.81640625" style="1" customWidth="1"/>
    <col min="7740" max="7937" width="11.453125" style="1"/>
    <col min="7938" max="7938" width="7.54296875" style="1" customWidth="1"/>
    <col min="7939" max="7939" width="77.81640625" style="1" customWidth="1"/>
    <col min="7940" max="7940" width="14.36328125" style="1" customWidth="1"/>
    <col min="7941" max="7941" width="4.453125" style="1" customWidth="1"/>
    <col min="7942" max="7944" width="15.6328125" style="1" customWidth="1"/>
    <col min="7945" max="7945" width="16.6328125" style="1" customWidth="1"/>
    <col min="7946" max="7947" width="15.6328125" style="1" customWidth="1"/>
    <col min="7948" max="7948" width="16.6328125" style="1" customWidth="1"/>
    <col min="7949" max="7959" width="15.6328125" style="1" customWidth="1"/>
    <col min="7960" max="7960" width="17.08984375" style="1" customWidth="1"/>
    <col min="7961" max="7962" width="15.6328125" style="1" customWidth="1"/>
    <col min="7963" max="7963" width="16.453125" style="1" customWidth="1"/>
    <col min="7964" max="7964" width="15.6328125" style="1" customWidth="1"/>
    <col min="7965" max="7965" width="17.08984375" style="1" customWidth="1"/>
    <col min="7966" max="7966" width="17.81640625" style="1" customWidth="1"/>
    <col min="7967" max="7974" width="15.6328125" style="1" customWidth="1"/>
    <col min="7975" max="7975" width="17.54296875" style="1" customWidth="1"/>
    <col min="7976" max="7977" width="15.6328125" style="1" customWidth="1"/>
    <col min="7978" max="7978" width="18.36328125" style="1" customWidth="1"/>
    <col min="7979" max="7980" width="15.6328125" style="1" customWidth="1"/>
    <col min="7981" max="7981" width="16.6328125" style="1" customWidth="1"/>
    <col min="7982" max="7982" width="15.6328125" style="1" customWidth="1"/>
    <col min="7983" max="7983" width="16.08984375" style="1" customWidth="1"/>
    <col min="7984" max="7984" width="16.6328125" style="1" customWidth="1"/>
    <col min="7985" max="7985" width="15.6328125" style="1" customWidth="1"/>
    <col min="7986" max="7986" width="16.08984375" style="1" customWidth="1"/>
    <col min="7987" max="7989" width="15.6328125" style="1" customWidth="1"/>
    <col min="7990" max="7990" width="16.6328125" style="1" customWidth="1"/>
    <col min="7991" max="7991" width="15.6328125" style="1" customWidth="1"/>
    <col min="7992" max="7992" width="18.453125" style="1" customWidth="1"/>
    <col min="7993" max="7993" width="0" style="1" hidden="1" customWidth="1"/>
    <col min="7994" max="7994" width="11.453125" style="1"/>
    <col min="7995" max="7995" width="20.81640625" style="1" customWidth="1"/>
    <col min="7996" max="8193" width="11.453125" style="1"/>
    <col min="8194" max="8194" width="7.54296875" style="1" customWidth="1"/>
    <col min="8195" max="8195" width="77.81640625" style="1" customWidth="1"/>
    <col min="8196" max="8196" width="14.36328125" style="1" customWidth="1"/>
    <col min="8197" max="8197" width="4.453125" style="1" customWidth="1"/>
    <col min="8198" max="8200" width="15.6328125" style="1" customWidth="1"/>
    <col min="8201" max="8201" width="16.6328125" style="1" customWidth="1"/>
    <col min="8202" max="8203" width="15.6328125" style="1" customWidth="1"/>
    <col min="8204" max="8204" width="16.6328125" style="1" customWidth="1"/>
    <col min="8205" max="8215" width="15.6328125" style="1" customWidth="1"/>
    <col min="8216" max="8216" width="17.08984375" style="1" customWidth="1"/>
    <col min="8217" max="8218" width="15.6328125" style="1" customWidth="1"/>
    <col min="8219" max="8219" width="16.453125" style="1" customWidth="1"/>
    <col min="8220" max="8220" width="15.6328125" style="1" customWidth="1"/>
    <col min="8221" max="8221" width="17.08984375" style="1" customWidth="1"/>
    <col min="8222" max="8222" width="17.81640625" style="1" customWidth="1"/>
    <col min="8223" max="8230" width="15.6328125" style="1" customWidth="1"/>
    <col min="8231" max="8231" width="17.54296875" style="1" customWidth="1"/>
    <col min="8232" max="8233" width="15.6328125" style="1" customWidth="1"/>
    <col min="8234" max="8234" width="18.36328125" style="1" customWidth="1"/>
    <col min="8235" max="8236" width="15.6328125" style="1" customWidth="1"/>
    <col min="8237" max="8237" width="16.6328125" style="1" customWidth="1"/>
    <col min="8238" max="8238" width="15.6328125" style="1" customWidth="1"/>
    <col min="8239" max="8239" width="16.08984375" style="1" customWidth="1"/>
    <col min="8240" max="8240" width="16.6328125" style="1" customWidth="1"/>
    <col min="8241" max="8241" width="15.6328125" style="1" customWidth="1"/>
    <col min="8242" max="8242" width="16.08984375" style="1" customWidth="1"/>
    <col min="8243" max="8245" width="15.6328125" style="1" customWidth="1"/>
    <col min="8246" max="8246" width="16.6328125" style="1" customWidth="1"/>
    <col min="8247" max="8247" width="15.6328125" style="1" customWidth="1"/>
    <col min="8248" max="8248" width="18.453125" style="1" customWidth="1"/>
    <col min="8249" max="8249" width="0" style="1" hidden="1" customWidth="1"/>
    <col min="8250" max="8250" width="11.453125" style="1"/>
    <col min="8251" max="8251" width="20.81640625" style="1" customWidth="1"/>
    <col min="8252" max="8449" width="11.453125" style="1"/>
    <col min="8450" max="8450" width="7.54296875" style="1" customWidth="1"/>
    <col min="8451" max="8451" width="77.81640625" style="1" customWidth="1"/>
    <col min="8452" max="8452" width="14.36328125" style="1" customWidth="1"/>
    <col min="8453" max="8453" width="4.453125" style="1" customWidth="1"/>
    <col min="8454" max="8456" width="15.6328125" style="1" customWidth="1"/>
    <col min="8457" max="8457" width="16.6328125" style="1" customWidth="1"/>
    <col min="8458" max="8459" width="15.6328125" style="1" customWidth="1"/>
    <col min="8460" max="8460" width="16.6328125" style="1" customWidth="1"/>
    <col min="8461" max="8471" width="15.6328125" style="1" customWidth="1"/>
    <col min="8472" max="8472" width="17.08984375" style="1" customWidth="1"/>
    <col min="8473" max="8474" width="15.6328125" style="1" customWidth="1"/>
    <col min="8475" max="8475" width="16.453125" style="1" customWidth="1"/>
    <col min="8476" max="8476" width="15.6328125" style="1" customWidth="1"/>
    <col min="8477" max="8477" width="17.08984375" style="1" customWidth="1"/>
    <col min="8478" max="8478" width="17.81640625" style="1" customWidth="1"/>
    <col min="8479" max="8486" width="15.6328125" style="1" customWidth="1"/>
    <col min="8487" max="8487" width="17.54296875" style="1" customWidth="1"/>
    <col min="8488" max="8489" width="15.6328125" style="1" customWidth="1"/>
    <col min="8490" max="8490" width="18.36328125" style="1" customWidth="1"/>
    <col min="8491" max="8492" width="15.6328125" style="1" customWidth="1"/>
    <col min="8493" max="8493" width="16.6328125" style="1" customWidth="1"/>
    <col min="8494" max="8494" width="15.6328125" style="1" customWidth="1"/>
    <col min="8495" max="8495" width="16.08984375" style="1" customWidth="1"/>
    <col min="8496" max="8496" width="16.6328125" style="1" customWidth="1"/>
    <col min="8497" max="8497" width="15.6328125" style="1" customWidth="1"/>
    <col min="8498" max="8498" width="16.08984375" style="1" customWidth="1"/>
    <col min="8499" max="8501" width="15.6328125" style="1" customWidth="1"/>
    <col min="8502" max="8502" width="16.6328125" style="1" customWidth="1"/>
    <col min="8503" max="8503" width="15.6328125" style="1" customWidth="1"/>
    <col min="8504" max="8504" width="18.453125" style="1" customWidth="1"/>
    <col min="8505" max="8505" width="0" style="1" hidden="1" customWidth="1"/>
    <col min="8506" max="8506" width="11.453125" style="1"/>
    <col min="8507" max="8507" width="20.81640625" style="1" customWidth="1"/>
    <col min="8508" max="8705" width="11.453125" style="1"/>
    <col min="8706" max="8706" width="7.54296875" style="1" customWidth="1"/>
    <col min="8707" max="8707" width="77.81640625" style="1" customWidth="1"/>
    <col min="8708" max="8708" width="14.36328125" style="1" customWidth="1"/>
    <col min="8709" max="8709" width="4.453125" style="1" customWidth="1"/>
    <col min="8710" max="8712" width="15.6328125" style="1" customWidth="1"/>
    <col min="8713" max="8713" width="16.6328125" style="1" customWidth="1"/>
    <col min="8714" max="8715" width="15.6328125" style="1" customWidth="1"/>
    <col min="8716" max="8716" width="16.6328125" style="1" customWidth="1"/>
    <col min="8717" max="8727" width="15.6328125" style="1" customWidth="1"/>
    <col min="8728" max="8728" width="17.08984375" style="1" customWidth="1"/>
    <col min="8729" max="8730" width="15.6328125" style="1" customWidth="1"/>
    <col min="8731" max="8731" width="16.453125" style="1" customWidth="1"/>
    <col min="8732" max="8732" width="15.6328125" style="1" customWidth="1"/>
    <col min="8733" max="8733" width="17.08984375" style="1" customWidth="1"/>
    <col min="8734" max="8734" width="17.81640625" style="1" customWidth="1"/>
    <col min="8735" max="8742" width="15.6328125" style="1" customWidth="1"/>
    <col min="8743" max="8743" width="17.54296875" style="1" customWidth="1"/>
    <col min="8744" max="8745" width="15.6328125" style="1" customWidth="1"/>
    <col min="8746" max="8746" width="18.36328125" style="1" customWidth="1"/>
    <col min="8747" max="8748" width="15.6328125" style="1" customWidth="1"/>
    <col min="8749" max="8749" width="16.6328125" style="1" customWidth="1"/>
    <col min="8750" max="8750" width="15.6328125" style="1" customWidth="1"/>
    <col min="8751" max="8751" width="16.08984375" style="1" customWidth="1"/>
    <col min="8752" max="8752" width="16.6328125" style="1" customWidth="1"/>
    <col min="8753" max="8753" width="15.6328125" style="1" customWidth="1"/>
    <col min="8754" max="8754" width="16.08984375" style="1" customWidth="1"/>
    <col min="8755" max="8757" width="15.6328125" style="1" customWidth="1"/>
    <col min="8758" max="8758" width="16.6328125" style="1" customWidth="1"/>
    <col min="8759" max="8759" width="15.6328125" style="1" customWidth="1"/>
    <col min="8760" max="8760" width="18.453125" style="1" customWidth="1"/>
    <col min="8761" max="8761" width="0" style="1" hidden="1" customWidth="1"/>
    <col min="8762" max="8762" width="11.453125" style="1"/>
    <col min="8763" max="8763" width="20.81640625" style="1" customWidth="1"/>
    <col min="8764" max="8961" width="11.453125" style="1"/>
    <col min="8962" max="8962" width="7.54296875" style="1" customWidth="1"/>
    <col min="8963" max="8963" width="77.81640625" style="1" customWidth="1"/>
    <col min="8964" max="8964" width="14.36328125" style="1" customWidth="1"/>
    <col min="8965" max="8965" width="4.453125" style="1" customWidth="1"/>
    <col min="8966" max="8968" width="15.6328125" style="1" customWidth="1"/>
    <col min="8969" max="8969" width="16.6328125" style="1" customWidth="1"/>
    <col min="8970" max="8971" width="15.6328125" style="1" customWidth="1"/>
    <col min="8972" max="8972" width="16.6328125" style="1" customWidth="1"/>
    <col min="8973" max="8983" width="15.6328125" style="1" customWidth="1"/>
    <col min="8984" max="8984" width="17.08984375" style="1" customWidth="1"/>
    <col min="8985" max="8986" width="15.6328125" style="1" customWidth="1"/>
    <col min="8987" max="8987" width="16.453125" style="1" customWidth="1"/>
    <col min="8988" max="8988" width="15.6328125" style="1" customWidth="1"/>
    <col min="8989" max="8989" width="17.08984375" style="1" customWidth="1"/>
    <col min="8990" max="8990" width="17.81640625" style="1" customWidth="1"/>
    <col min="8991" max="8998" width="15.6328125" style="1" customWidth="1"/>
    <col min="8999" max="8999" width="17.54296875" style="1" customWidth="1"/>
    <col min="9000" max="9001" width="15.6328125" style="1" customWidth="1"/>
    <col min="9002" max="9002" width="18.36328125" style="1" customWidth="1"/>
    <col min="9003" max="9004" width="15.6328125" style="1" customWidth="1"/>
    <col min="9005" max="9005" width="16.6328125" style="1" customWidth="1"/>
    <col min="9006" max="9006" width="15.6328125" style="1" customWidth="1"/>
    <col min="9007" max="9007" width="16.08984375" style="1" customWidth="1"/>
    <col min="9008" max="9008" width="16.6328125" style="1" customWidth="1"/>
    <col min="9009" max="9009" width="15.6328125" style="1" customWidth="1"/>
    <col min="9010" max="9010" width="16.08984375" style="1" customWidth="1"/>
    <col min="9011" max="9013" width="15.6328125" style="1" customWidth="1"/>
    <col min="9014" max="9014" width="16.6328125" style="1" customWidth="1"/>
    <col min="9015" max="9015" width="15.6328125" style="1" customWidth="1"/>
    <col min="9016" max="9016" width="18.453125" style="1" customWidth="1"/>
    <col min="9017" max="9017" width="0" style="1" hidden="1" customWidth="1"/>
    <col min="9018" max="9018" width="11.453125" style="1"/>
    <col min="9019" max="9019" width="20.81640625" style="1" customWidth="1"/>
    <col min="9020" max="9217" width="11.453125" style="1"/>
    <col min="9218" max="9218" width="7.54296875" style="1" customWidth="1"/>
    <col min="9219" max="9219" width="77.81640625" style="1" customWidth="1"/>
    <col min="9220" max="9220" width="14.36328125" style="1" customWidth="1"/>
    <col min="9221" max="9221" width="4.453125" style="1" customWidth="1"/>
    <col min="9222" max="9224" width="15.6328125" style="1" customWidth="1"/>
    <col min="9225" max="9225" width="16.6328125" style="1" customWidth="1"/>
    <col min="9226" max="9227" width="15.6328125" style="1" customWidth="1"/>
    <col min="9228" max="9228" width="16.6328125" style="1" customWidth="1"/>
    <col min="9229" max="9239" width="15.6328125" style="1" customWidth="1"/>
    <col min="9240" max="9240" width="17.08984375" style="1" customWidth="1"/>
    <col min="9241" max="9242" width="15.6328125" style="1" customWidth="1"/>
    <col min="9243" max="9243" width="16.453125" style="1" customWidth="1"/>
    <col min="9244" max="9244" width="15.6328125" style="1" customWidth="1"/>
    <col min="9245" max="9245" width="17.08984375" style="1" customWidth="1"/>
    <col min="9246" max="9246" width="17.81640625" style="1" customWidth="1"/>
    <col min="9247" max="9254" width="15.6328125" style="1" customWidth="1"/>
    <col min="9255" max="9255" width="17.54296875" style="1" customWidth="1"/>
    <col min="9256" max="9257" width="15.6328125" style="1" customWidth="1"/>
    <col min="9258" max="9258" width="18.36328125" style="1" customWidth="1"/>
    <col min="9259" max="9260" width="15.6328125" style="1" customWidth="1"/>
    <col min="9261" max="9261" width="16.6328125" style="1" customWidth="1"/>
    <col min="9262" max="9262" width="15.6328125" style="1" customWidth="1"/>
    <col min="9263" max="9263" width="16.08984375" style="1" customWidth="1"/>
    <col min="9264" max="9264" width="16.6328125" style="1" customWidth="1"/>
    <col min="9265" max="9265" width="15.6328125" style="1" customWidth="1"/>
    <col min="9266" max="9266" width="16.08984375" style="1" customWidth="1"/>
    <col min="9267" max="9269" width="15.6328125" style="1" customWidth="1"/>
    <col min="9270" max="9270" width="16.6328125" style="1" customWidth="1"/>
    <col min="9271" max="9271" width="15.6328125" style="1" customWidth="1"/>
    <col min="9272" max="9272" width="18.453125" style="1" customWidth="1"/>
    <col min="9273" max="9273" width="0" style="1" hidden="1" customWidth="1"/>
    <col min="9274" max="9274" width="11.453125" style="1"/>
    <col min="9275" max="9275" width="20.81640625" style="1" customWidth="1"/>
    <col min="9276" max="9473" width="11.453125" style="1"/>
    <col min="9474" max="9474" width="7.54296875" style="1" customWidth="1"/>
    <col min="9475" max="9475" width="77.81640625" style="1" customWidth="1"/>
    <col min="9476" max="9476" width="14.36328125" style="1" customWidth="1"/>
    <col min="9477" max="9477" width="4.453125" style="1" customWidth="1"/>
    <col min="9478" max="9480" width="15.6328125" style="1" customWidth="1"/>
    <col min="9481" max="9481" width="16.6328125" style="1" customWidth="1"/>
    <col min="9482" max="9483" width="15.6328125" style="1" customWidth="1"/>
    <col min="9484" max="9484" width="16.6328125" style="1" customWidth="1"/>
    <col min="9485" max="9495" width="15.6328125" style="1" customWidth="1"/>
    <col min="9496" max="9496" width="17.08984375" style="1" customWidth="1"/>
    <col min="9497" max="9498" width="15.6328125" style="1" customWidth="1"/>
    <col min="9499" max="9499" width="16.453125" style="1" customWidth="1"/>
    <col min="9500" max="9500" width="15.6328125" style="1" customWidth="1"/>
    <col min="9501" max="9501" width="17.08984375" style="1" customWidth="1"/>
    <col min="9502" max="9502" width="17.81640625" style="1" customWidth="1"/>
    <col min="9503" max="9510" width="15.6328125" style="1" customWidth="1"/>
    <col min="9511" max="9511" width="17.54296875" style="1" customWidth="1"/>
    <col min="9512" max="9513" width="15.6328125" style="1" customWidth="1"/>
    <col min="9514" max="9514" width="18.36328125" style="1" customWidth="1"/>
    <col min="9515" max="9516" width="15.6328125" style="1" customWidth="1"/>
    <col min="9517" max="9517" width="16.6328125" style="1" customWidth="1"/>
    <col min="9518" max="9518" width="15.6328125" style="1" customWidth="1"/>
    <col min="9519" max="9519" width="16.08984375" style="1" customWidth="1"/>
    <col min="9520" max="9520" width="16.6328125" style="1" customWidth="1"/>
    <col min="9521" max="9521" width="15.6328125" style="1" customWidth="1"/>
    <col min="9522" max="9522" width="16.08984375" style="1" customWidth="1"/>
    <col min="9523" max="9525" width="15.6328125" style="1" customWidth="1"/>
    <col min="9526" max="9526" width="16.6328125" style="1" customWidth="1"/>
    <col min="9527" max="9527" width="15.6328125" style="1" customWidth="1"/>
    <col min="9528" max="9528" width="18.453125" style="1" customWidth="1"/>
    <col min="9529" max="9529" width="0" style="1" hidden="1" customWidth="1"/>
    <col min="9530" max="9530" width="11.453125" style="1"/>
    <col min="9531" max="9531" width="20.81640625" style="1" customWidth="1"/>
    <col min="9532" max="9729" width="11.453125" style="1"/>
    <col min="9730" max="9730" width="7.54296875" style="1" customWidth="1"/>
    <col min="9731" max="9731" width="77.81640625" style="1" customWidth="1"/>
    <col min="9732" max="9732" width="14.36328125" style="1" customWidth="1"/>
    <col min="9733" max="9733" width="4.453125" style="1" customWidth="1"/>
    <col min="9734" max="9736" width="15.6328125" style="1" customWidth="1"/>
    <col min="9737" max="9737" width="16.6328125" style="1" customWidth="1"/>
    <col min="9738" max="9739" width="15.6328125" style="1" customWidth="1"/>
    <col min="9740" max="9740" width="16.6328125" style="1" customWidth="1"/>
    <col min="9741" max="9751" width="15.6328125" style="1" customWidth="1"/>
    <col min="9752" max="9752" width="17.08984375" style="1" customWidth="1"/>
    <col min="9753" max="9754" width="15.6328125" style="1" customWidth="1"/>
    <col min="9755" max="9755" width="16.453125" style="1" customWidth="1"/>
    <col min="9756" max="9756" width="15.6328125" style="1" customWidth="1"/>
    <col min="9757" max="9757" width="17.08984375" style="1" customWidth="1"/>
    <col min="9758" max="9758" width="17.81640625" style="1" customWidth="1"/>
    <col min="9759" max="9766" width="15.6328125" style="1" customWidth="1"/>
    <col min="9767" max="9767" width="17.54296875" style="1" customWidth="1"/>
    <col min="9768" max="9769" width="15.6328125" style="1" customWidth="1"/>
    <col min="9770" max="9770" width="18.36328125" style="1" customWidth="1"/>
    <col min="9771" max="9772" width="15.6328125" style="1" customWidth="1"/>
    <col min="9773" max="9773" width="16.6328125" style="1" customWidth="1"/>
    <col min="9774" max="9774" width="15.6328125" style="1" customWidth="1"/>
    <col min="9775" max="9775" width="16.08984375" style="1" customWidth="1"/>
    <col min="9776" max="9776" width="16.6328125" style="1" customWidth="1"/>
    <col min="9777" max="9777" width="15.6328125" style="1" customWidth="1"/>
    <col min="9778" max="9778" width="16.08984375" style="1" customWidth="1"/>
    <col min="9779" max="9781" width="15.6328125" style="1" customWidth="1"/>
    <col min="9782" max="9782" width="16.6328125" style="1" customWidth="1"/>
    <col min="9783" max="9783" width="15.6328125" style="1" customWidth="1"/>
    <col min="9784" max="9784" width="18.453125" style="1" customWidth="1"/>
    <col min="9785" max="9785" width="0" style="1" hidden="1" customWidth="1"/>
    <col min="9786" max="9786" width="11.453125" style="1"/>
    <col min="9787" max="9787" width="20.81640625" style="1" customWidth="1"/>
    <col min="9788" max="9985" width="11.453125" style="1"/>
    <col min="9986" max="9986" width="7.54296875" style="1" customWidth="1"/>
    <col min="9987" max="9987" width="77.81640625" style="1" customWidth="1"/>
    <col min="9988" max="9988" width="14.36328125" style="1" customWidth="1"/>
    <col min="9989" max="9989" width="4.453125" style="1" customWidth="1"/>
    <col min="9990" max="9992" width="15.6328125" style="1" customWidth="1"/>
    <col min="9993" max="9993" width="16.6328125" style="1" customWidth="1"/>
    <col min="9994" max="9995" width="15.6328125" style="1" customWidth="1"/>
    <col min="9996" max="9996" width="16.6328125" style="1" customWidth="1"/>
    <col min="9997" max="10007" width="15.6328125" style="1" customWidth="1"/>
    <col min="10008" max="10008" width="17.08984375" style="1" customWidth="1"/>
    <col min="10009" max="10010" width="15.6328125" style="1" customWidth="1"/>
    <col min="10011" max="10011" width="16.453125" style="1" customWidth="1"/>
    <col min="10012" max="10012" width="15.6328125" style="1" customWidth="1"/>
    <col min="10013" max="10013" width="17.08984375" style="1" customWidth="1"/>
    <col min="10014" max="10014" width="17.81640625" style="1" customWidth="1"/>
    <col min="10015" max="10022" width="15.6328125" style="1" customWidth="1"/>
    <col min="10023" max="10023" width="17.54296875" style="1" customWidth="1"/>
    <col min="10024" max="10025" width="15.6328125" style="1" customWidth="1"/>
    <col min="10026" max="10026" width="18.36328125" style="1" customWidth="1"/>
    <col min="10027" max="10028" width="15.6328125" style="1" customWidth="1"/>
    <col min="10029" max="10029" width="16.6328125" style="1" customWidth="1"/>
    <col min="10030" max="10030" width="15.6328125" style="1" customWidth="1"/>
    <col min="10031" max="10031" width="16.08984375" style="1" customWidth="1"/>
    <col min="10032" max="10032" width="16.6328125" style="1" customWidth="1"/>
    <col min="10033" max="10033" width="15.6328125" style="1" customWidth="1"/>
    <col min="10034" max="10034" width="16.08984375" style="1" customWidth="1"/>
    <col min="10035" max="10037" width="15.6328125" style="1" customWidth="1"/>
    <col min="10038" max="10038" width="16.6328125" style="1" customWidth="1"/>
    <col min="10039" max="10039" width="15.6328125" style="1" customWidth="1"/>
    <col min="10040" max="10040" width="18.453125" style="1" customWidth="1"/>
    <col min="10041" max="10041" width="0" style="1" hidden="1" customWidth="1"/>
    <col min="10042" max="10042" width="11.453125" style="1"/>
    <col min="10043" max="10043" width="20.81640625" style="1" customWidth="1"/>
    <col min="10044" max="10241" width="11.453125" style="1"/>
    <col min="10242" max="10242" width="7.54296875" style="1" customWidth="1"/>
    <col min="10243" max="10243" width="77.81640625" style="1" customWidth="1"/>
    <col min="10244" max="10244" width="14.36328125" style="1" customWidth="1"/>
    <col min="10245" max="10245" width="4.453125" style="1" customWidth="1"/>
    <col min="10246" max="10248" width="15.6328125" style="1" customWidth="1"/>
    <col min="10249" max="10249" width="16.6328125" style="1" customWidth="1"/>
    <col min="10250" max="10251" width="15.6328125" style="1" customWidth="1"/>
    <col min="10252" max="10252" width="16.6328125" style="1" customWidth="1"/>
    <col min="10253" max="10263" width="15.6328125" style="1" customWidth="1"/>
    <col min="10264" max="10264" width="17.08984375" style="1" customWidth="1"/>
    <col min="10265" max="10266" width="15.6328125" style="1" customWidth="1"/>
    <col min="10267" max="10267" width="16.453125" style="1" customWidth="1"/>
    <col min="10268" max="10268" width="15.6328125" style="1" customWidth="1"/>
    <col min="10269" max="10269" width="17.08984375" style="1" customWidth="1"/>
    <col min="10270" max="10270" width="17.81640625" style="1" customWidth="1"/>
    <col min="10271" max="10278" width="15.6328125" style="1" customWidth="1"/>
    <col min="10279" max="10279" width="17.54296875" style="1" customWidth="1"/>
    <col min="10280" max="10281" width="15.6328125" style="1" customWidth="1"/>
    <col min="10282" max="10282" width="18.36328125" style="1" customWidth="1"/>
    <col min="10283" max="10284" width="15.6328125" style="1" customWidth="1"/>
    <col min="10285" max="10285" width="16.6328125" style="1" customWidth="1"/>
    <col min="10286" max="10286" width="15.6328125" style="1" customWidth="1"/>
    <col min="10287" max="10287" width="16.08984375" style="1" customWidth="1"/>
    <col min="10288" max="10288" width="16.6328125" style="1" customWidth="1"/>
    <col min="10289" max="10289" width="15.6328125" style="1" customWidth="1"/>
    <col min="10290" max="10290" width="16.08984375" style="1" customWidth="1"/>
    <col min="10291" max="10293" width="15.6328125" style="1" customWidth="1"/>
    <col min="10294" max="10294" width="16.6328125" style="1" customWidth="1"/>
    <col min="10295" max="10295" width="15.6328125" style="1" customWidth="1"/>
    <col min="10296" max="10296" width="18.453125" style="1" customWidth="1"/>
    <col min="10297" max="10297" width="0" style="1" hidden="1" customWidth="1"/>
    <col min="10298" max="10298" width="11.453125" style="1"/>
    <col min="10299" max="10299" width="20.81640625" style="1" customWidth="1"/>
    <col min="10300" max="10497" width="11.453125" style="1"/>
    <col min="10498" max="10498" width="7.54296875" style="1" customWidth="1"/>
    <col min="10499" max="10499" width="77.81640625" style="1" customWidth="1"/>
    <col min="10500" max="10500" width="14.36328125" style="1" customWidth="1"/>
    <col min="10501" max="10501" width="4.453125" style="1" customWidth="1"/>
    <col min="10502" max="10504" width="15.6328125" style="1" customWidth="1"/>
    <col min="10505" max="10505" width="16.6328125" style="1" customWidth="1"/>
    <col min="10506" max="10507" width="15.6328125" style="1" customWidth="1"/>
    <col min="10508" max="10508" width="16.6328125" style="1" customWidth="1"/>
    <col min="10509" max="10519" width="15.6328125" style="1" customWidth="1"/>
    <col min="10520" max="10520" width="17.08984375" style="1" customWidth="1"/>
    <col min="10521" max="10522" width="15.6328125" style="1" customWidth="1"/>
    <col min="10523" max="10523" width="16.453125" style="1" customWidth="1"/>
    <col min="10524" max="10524" width="15.6328125" style="1" customWidth="1"/>
    <col min="10525" max="10525" width="17.08984375" style="1" customWidth="1"/>
    <col min="10526" max="10526" width="17.81640625" style="1" customWidth="1"/>
    <col min="10527" max="10534" width="15.6328125" style="1" customWidth="1"/>
    <col min="10535" max="10535" width="17.54296875" style="1" customWidth="1"/>
    <col min="10536" max="10537" width="15.6328125" style="1" customWidth="1"/>
    <col min="10538" max="10538" width="18.36328125" style="1" customWidth="1"/>
    <col min="10539" max="10540" width="15.6328125" style="1" customWidth="1"/>
    <col min="10541" max="10541" width="16.6328125" style="1" customWidth="1"/>
    <col min="10542" max="10542" width="15.6328125" style="1" customWidth="1"/>
    <col min="10543" max="10543" width="16.08984375" style="1" customWidth="1"/>
    <col min="10544" max="10544" width="16.6328125" style="1" customWidth="1"/>
    <col min="10545" max="10545" width="15.6328125" style="1" customWidth="1"/>
    <col min="10546" max="10546" width="16.08984375" style="1" customWidth="1"/>
    <col min="10547" max="10549" width="15.6328125" style="1" customWidth="1"/>
    <col min="10550" max="10550" width="16.6328125" style="1" customWidth="1"/>
    <col min="10551" max="10551" width="15.6328125" style="1" customWidth="1"/>
    <col min="10552" max="10552" width="18.453125" style="1" customWidth="1"/>
    <col min="10553" max="10553" width="0" style="1" hidden="1" customWidth="1"/>
    <col min="10554" max="10554" width="11.453125" style="1"/>
    <col min="10555" max="10555" width="20.81640625" style="1" customWidth="1"/>
    <col min="10556" max="10753" width="11.453125" style="1"/>
    <col min="10754" max="10754" width="7.54296875" style="1" customWidth="1"/>
    <col min="10755" max="10755" width="77.81640625" style="1" customWidth="1"/>
    <col min="10756" max="10756" width="14.36328125" style="1" customWidth="1"/>
    <col min="10757" max="10757" width="4.453125" style="1" customWidth="1"/>
    <col min="10758" max="10760" width="15.6328125" style="1" customWidth="1"/>
    <col min="10761" max="10761" width="16.6328125" style="1" customWidth="1"/>
    <col min="10762" max="10763" width="15.6328125" style="1" customWidth="1"/>
    <col min="10764" max="10764" width="16.6328125" style="1" customWidth="1"/>
    <col min="10765" max="10775" width="15.6328125" style="1" customWidth="1"/>
    <col min="10776" max="10776" width="17.08984375" style="1" customWidth="1"/>
    <col min="10777" max="10778" width="15.6328125" style="1" customWidth="1"/>
    <col min="10779" max="10779" width="16.453125" style="1" customWidth="1"/>
    <col min="10780" max="10780" width="15.6328125" style="1" customWidth="1"/>
    <col min="10781" max="10781" width="17.08984375" style="1" customWidth="1"/>
    <col min="10782" max="10782" width="17.81640625" style="1" customWidth="1"/>
    <col min="10783" max="10790" width="15.6328125" style="1" customWidth="1"/>
    <col min="10791" max="10791" width="17.54296875" style="1" customWidth="1"/>
    <col min="10792" max="10793" width="15.6328125" style="1" customWidth="1"/>
    <col min="10794" max="10794" width="18.36328125" style="1" customWidth="1"/>
    <col min="10795" max="10796" width="15.6328125" style="1" customWidth="1"/>
    <col min="10797" max="10797" width="16.6328125" style="1" customWidth="1"/>
    <col min="10798" max="10798" width="15.6328125" style="1" customWidth="1"/>
    <col min="10799" max="10799" width="16.08984375" style="1" customWidth="1"/>
    <col min="10800" max="10800" width="16.6328125" style="1" customWidth="1"/>
    <col min="10801" max="10801" width="15.6328125" style="1" customWidth="1"/>
    <col min="10802" max="10802" width="16.08984375" style="1" customWidth="1"/>
    <col min="10803" max="10805" width="15.6328125" style="1" customWidth="1"/>
    <col min="10806" max="10806" width="16.6328125" style="1" customWidth="1"/>
    <col min="10807" max="10807" width="15.6328125" style="1" customWidth="1"/>
    <col min="10808" max="10808" width="18.453125" style="1" customWidth="1"/>
    <col min="10809" max="10809" width="0" style="1" hidden="1" customWidth="1"/>
    <col min="10810" max="10810" width="11.453125" style="1"/>
    <col min="10811" max="10811" width="20.81640625" style="1" customWidth="1"/>
    <col min="10812" max="11009" width="11.453125" style="1"/>
    <col min="11010" max="11010" width="7.54296875" style="1" customWidth="1"/>
    <col min="11011" max="11011" width="77.81640625" style="1" customWidth="1"/>
    <col min="11012" max="11012" width="14.36328125" style="1" customWidth="1"/>
    <col min="11013" max="11013" width="4.453125" style="1" customWidth="1"/>
    <col min="11014" max="11016" width="15.6328125" style="1" customWidth="1"/>
    <col min="11017" max="11017" width="16.6328125" style="1" customWidth="1"/>
    <col min="11018" max="11019" width="15.6328125" style="1" customWidth="1"/>
    <col min="11020" max="11020" width="16.6328125" style="1" customWidth="1"/>
    <col min="11021" max="11031" width="15.6328125" style="1" customWidth="1"/>
    <col min="11032" max="11032" width="17.08984375" style="1" customWidth="1"/>
    <col min="11033" max="11034" width="15.6328125" style="1" customWidth="1"/>
    <col min="11035" max="11035" width="16.453125" style="1" customWidth="1"/>
    <col min="11036" max="11036" width="15.6328125" style="1" customWidth="1"/>
    <col min="11037" max="11037" width="17.08984375" style="1" customWidth="1"/>
    <col min="11038" max="11038" width="17.81640625" style="1" customWidth="1"/>
    <col min="11039" max="11046" width="15.6328125" style="1" customWidth="1"/>
    <col min="11047" max="11047" width="17.54296875" style="1" customWidth="1"/>
    <col min="11048" max="11049" width="15.6328125" style="1" customWidth="1"/>
    <col min="11050" max="11050" width="18.36328125" style="1" customWidth="1"/>
    <col min="11051" max="11052" width="15.6328125" style="1" customWidth="1"/>
    <col min="11053" max="11053" width="16.6328125" style="1" customWidth="1"/>
    <col min="11054" max="11054" width="15.6328125" style="1" customWidth="1"/>
    <col min="11055" max="11055" width="16.08984375" style="1" customWidth="1"/>
    <col min="11056" max="11056" width="16.6328125" style="1" customWidth="1"/>
    <col min="11057" max="11057" width="15.6328125" style="1" customWidth="1"/>
    <col min="11058" max="11058" width="16.08984375" style="1" customWidth="1"/>
    <col min="11059" max="11061" width="15.6328125" style="1" customWidth="1"/>
    <col min="11062" max="11062" width="16.6328125" style="1" customWidth="1"/>
    <col min="11063" max="11063" width="15.6328125" style="1" customWidth="1"/>
    <col min="11064" max="11064" width="18.453125" style="1" customWidth="1"/>
    <col min="11065" max="11065" width="0" style="1" hidden="1" customWidth="1"/>
    <col min="11066" max="11066" width="11.453125" style="1"/>
    <col min="11067" max="11067" width="20.81640625" style="1" customWidth="1"/>
    <col min="11068" max="11265" width="11.453125" style="1"/>
    <col min="11266" max="11266" width="7.54296875" style="1" customWidth="1"/>
    <col min="11267" max="11267" width="77.81640625" style="1" customWidth="1"/>
    <col min="11268" max="11268" width="14.36328125" style="1" customWidth="1"/>
    <col min="11269" max="11269" width="4.453125" style="1" customWidth="1"/>
    <col min="11270" max="11272" width="15.6328125" style="1" customWidth="1"/>
    <col min="11273" max="11273" width="16.6328125" style="1" customWidth="1"/>
    <col min="11274" max="11275" width="15.6328125" style="1" customWidth="1"/>
    <col min="11276" max="11276" width="16.6328125" style="1" customWidth="1"/>
    <col min="11277" max="11287" width="15.6328125" style="1" customWidth="1"/>
    <col min="11288" max="11288" width="17.08984375" style="1" customWidth="1"/>
    <col min="11289" max="11290" width="15.6328125" style="1" customWidth="1"/>
    <col min="11291" max="11291" width="16.453125" style="1" customWidth="1"/>
    <col min="11292" max="11292" width="15.6328125" style="1" customWidth="1"/>
    <col min="11293" max="11293" width="17.08984375" style="1" customWidth="1"/>
    <col min="11294" max="11294" width="17.81640625" style="1" customWidth="1"/>
    <col min="11295" max="11302" width="15.6328125" style="1" customWidth="1"/>
    <col min="11303" max="11303" width="17.54296875" style="1" customWidth="1"/>
    <col min="11304" max="11305" width="15.6328125" style="1" customWidth="1"/>
    <col min="11306" max="11306" width="18.36328125" style="1" customWidth="1"/>
    <col min="11307" max="11308" width="15.6328125" style="1" customWidth="1"/>
    <col min="11309" max="11309" width="16.6328125" style="1" customWidth="1"/>
    <col min="11310" max="11310" width="15.6328125" style="1" customWidth="1"/>
    <col min="11311" max="11311" width="16.08984375" style="1" customWidth="1"/>
    <col min="11312" max="11312" width="16.6328125" style="1" customWidth="1"/>
    <col min="11313" max="11313" width="15.6328125" style="1" customWidth="1"/>
    <col min="11314" max="11314" width="16.08984375" style="1" customWidth="1"/>
    <col min="11315" max="11317" width="15.6328125" style="1" customWidth="1"/>
    <col min="11318" max="11318" width="16.6328125" style="1" customWidth="1"/>
    <col min="11319" max="11319" width="15.6328125" style="1" customWidth="1"/>
    <col min="11320" max="11320" width="18.453125" style="1" customWidth="1"/>
    <col min="11321" max="11321" width="0" style="1" hidden="1" customWidth="1"/>
    <col min="11322" max="11322" width="11.453125" style="1"/>
    <col min="11323" max="11323" width="20.81640625" style="1" customWidth="1"/>
    <col min="11324" max="11521" width="11.453125" style="1"/>
    <col min="11522" max="11522" width="7.54296875" style="1" customWidth="1"/>
    <col min="11523" max="11523" width="77.81640625" style="1" customWidth="1"/>
    <col min="11524" max="11524" width="14.36328125" style="1" customWidth="1"/>
    <col min="11525" max="11525" width="4.453125" style="1" customWidth="1"/>
    <col min="11526" max="11528" width="15.6328125" style="1" customWidth="1"/>
    <col min="11529" max="11529" width="16.6328125" style="1" customWidth="1"/>
    <col min="11530" max="11531" width="15.6328125" style="1" customWidth="1"/>
    <col min="11532" max="11532" width="16.6328125" style="1" customWidth="1"/>
    <col min="11533" max="11543" width="15.6328125" style="1" customWidth="1"/>
    <col min="11544" max="11544" width="17.08984375" style="1" customWidth="1"/>
    <col min="11545" max="11546" width="15.6328125" style="1" customWidth="1"/>
    <col min="11547" max="11547" width="16.453125" style="1" customWidth="1"/>
    <col min="11548" max="11548" width="15.6328125" style="1" customWidth="1"/>
    <col min="11549" max="11549" width="17.08984375" style="1" customWidth="1"/>
    <col min="11550" max="11550" width="17.81640625" style="1" customWidth="1"/>
    <col min="11551" max="11558" width="15.6328125" style="1" customWidth="1"/>
    <col min="11559" max="11559" width="17.54296875" style="1" customWidth="1"/>
    <col min="11560" max="11561" width="15.6328125" style="1" customWidth="1"/>
    <col min="11562" max="11562" width="18.36328125" style="1" customWidth="1"/>
    <col min="11563" max="11564" width="15.6328125" style="1" customWidth="1"/>
    <col min="11565" max="11565" width="16.6328125" style="1" customWidth="1"/>
    <col min="11566" max="11566" width="15.6328125" style="1" customWidth="1"/>
    <col min="11567" max="11567" width="16.08984375" style="1" customWidth="1"/>
    <col min="11568" max="11568" width="16.6328125" style="1" customWidth="1"/>
    <col min="11569" max="11569" width="15.6328125" style="1" customWidth="1"/>
    <col min="11570" max="11570" width="16.08984375" style="1" customWidth="1"/>
    <col min="11571" max="11573" width="15.6328125" style="1" customWidth="1"/>
    <col min="11574" max="11574" width="16.6328125" style="1" customWidth="1"/>
    <col min="11575" max="11575" width="15.6328125" style="1" customWidth="1"/>
    <col min="11576" max="11576" width="18.453125" style="1" customWidth="1"/>
    <col min="11577" max="11577" width="0" style="1" hidden="1" customWidth="1"/>
    <col min="11578" max="11578" width="11.453125" style="1"/>
    <col min="11579" max="11579" width="20.81640625" style="1" customWidth="1"/>
    <col min="11580" max="11777" width="11.453125" style="1"/>
    <col min="11778" max="11778" width="7.54296875" style="1" customWidth="1"/>
    <col min="11779" max="11779" width="77.81640625" style="1" customWidth="1"/>
    <col min="11780" max="11780" width="14.36328125" style="1" customWidth="1"/>
    <col min="11781" max="11781" width="4.453125" style="1" customWidth="1"/>
    <col min="11782" max="11784" width="15.6328125" style="1" customWidth="1"/>
    <col min="11785" max="11785" width="16.6328125" style="1" customWidth="1"/>
    <col min="11786" max="11787" width="15.6328125" style="1" customWidth="1"/>
    <col min="11788" max="11788" width="16.6328125" style="1" customWidth="1"/>
    <col min="11789" max="11799" width="15.6328125" style="1" customWidth="1"/>
    <col min="11800" max="11800" width="17.08984375" style="1" customWidth="1"/>
    <col min="11801" max="11802" width="15.6328125" style="1" customWidth="1"/>
    <col min="11803" max="11803" width="16.453125" style="1" customWidth="1"/>
    <col min="11804" max="11804" width="15.6328125" style="1" customWidth="1"/>
    <col min="11805" max="11805" width="17.08984375" style="1" customWidth="1"/>
    <col min="11806" max="11806" width="17.81640625" style="1" customWidth="1"/>
    <col min="11807" max="11814" width="15.6328125" style="1" customWidth="1"/>
    <col min="11815" max="11815" width="17.54296875" style="1" customWidth="1"/>
    <col min="11816" max="11817" width="15.6328125" style="1" customWidth="1"/>
    <col min="11818" max="11818" width="18.36328125" style="1" customWidth="1"/>
    <col min="11819" max="11820" width="15.6328125" style="1" customWidth="1"/>
    <col min="11821" max="11821" width="16.6328125" style="1" customWidth="1"/>
    <col min="11822" max="11822" width="15.6328125" style="1" customWidth="1"/>
    <col min="11823" max="11823" width="16.08984375" style="1" customWidth="1"/>
    <col min="11824" max="11824" width="16.6328125" style="1" customWidth="1"/>
    <col min="11825" max="11825" width="15.6328125" style="1" customWidth="1"/>
    <col min="11826" max="11826" width="16.08984375" style="1" customWidth="1"/>
    <col min="11827" max="11829" width="15.6328125" style="1" customWidth="1"/>
    <col min="11830" max="11830" width="16.6328125" style="1" customWidth="1"/>
    <col min="11831" max="11831" width="15.6328125" style="1" customWidth="1"/>
    <col min="11832" max="11832" width="18.453125" style="1" customWidth="1"/>
    <col min="11833" max="11833" width="0" style="1" hidden="1" customWidth="1"/>
    <col min="11834" max="11834" width="11.453125" style="1"/>
    <col min="11835" max="11835" width="20.81640625" style="1" customWidth="1"/>
    <col min="11836" max="12033" width="11.453125" style="1"/>
    <col min="12034" max="12034" width="7.54296875" style="1" customWidth="1"/>
    <col min="12035" max="12035" width="77.81640625" style="1" customWidth="1"/>
    <col min="12036" max="12036" width="14.36328125" style="1" customWidth="1"/>
    <col min="12037" max="12037" width="4.453125" style="1" customWidth="1"/>
    <col min="12038" max="12040" width="15.6328125" style="1" customWidth="1"/>
    <col min="12041" max="12041" width="16.6328125" style="1" customWidth="1"/>
    <col min="12042" max="12043" width="15.6328125" style="1" customWidth="1"/>
    <col min="12044" max="12044" width="16.6328125" style="1" customWidth="1"/>
    <col min="12045" max="12055" width="15.6328125" style="1" customWidth="1"/>
    <col min="12056" max="12056" width="17.08984375" style="1" customWidth="1"/>
    <col min="12057" max="12058" width="15.6328125" style="1" customWidth="1"/>
    <col min="12059" max="12059" width="16.453125" style="1" customWidth="1"/>
    <col min="12060" max="12060" width="15.6328125" style="1" customWidth="1"/>
    <col min="12061" max="12061" width="17.08984375" style="1" customWidth="1"/>
    <col min="12062" max="12062" width="17.81640625" style="1" customWidth="1"/>
    <col min="12063" max="12070" width="15.6328125" style="1" customWidth="1"/>
    <col min="12071" max="12071" width="17.54296875" style="1" customWidth="1"/>
    <col min="12072" max="12073" width="15.6328125" style="1" customWidth="1"/>
    <col min="12074" max="12074" width="18.36328125" style="1" customWidth="1"/>
    <col min="12075" max="12076" width="15.6328125" style="1" customWidth="1"/>
    <col min="12077" max="12077" width="16.6328125" style="1" customWidth="1"/>
    <col min="12078" max="12078" width="15.6328125" style="1" customWidth="1"/>
    <col min="12079" max="12079" width="16.08984375" style="1" customWidth="1"/>
    <col min="12080" max="12080" width="16.6328125" style="1" customWidth="1"/>
    <col min="12081" max="12081" width="15.6328125" style="1" customWidth="1"/>
    <col min="12082" max="12082" width="16.08984375" style="1" customWidth="1"/>
    <col min="12083" max="12085" width="15.6328125" style="1" customWidth="1"/>
    <col min="12086" max="12086" width="16.6328125" style="1" customWidth="1"/>
    <col min="12087" max="12087" width="15.6328125" style="1" customWidth="1"/>
    <col min="12088" max="12088" width="18.453125" style="1" customWidth="1"/>
    <col min="12089" max="12089" width="0" style="1" hidden="1" customWidth="1"/>
    <col min="12090" max="12090" width="11.453125" style="1"/>
    <col min="12091" max="12091" width="20.81640625" style="1" customWidth="1"/>
    <col min="12092" max="12289" width="11.453125" style="1"/>
    <col min="12290" max="12290" width="7.54296875" style="1" customWidth="1"/>
    <col min="12291" max="12291" width="77.81640625" style="1" customWidth="1"/>
    <col min="12292" max="12292" width="14.36328125" style="1" customWidth="1"/>
    <col min="12293" max="12293" width="4.453125" style="1" customWidth="1"/>
    <col min="12294" max="12296" width="15.6328125" style="1" customWidth="1"/>
    <col min="12297" max="12297" width="16.6328125" style="1" customWidth="1"/>
    <col min="12298" max="12299" width="15.6328125" style="1" customWidth="1"/>
    <col min="12300" max="12300" width="16.6328125" style="1" customWidth="1"/>
    <col min="12301" max="12311" width="15.6328125" style="1" customWidth="1"/>
    <col min="12312" max="12312" width="17.08984375" style="1" customWidth="1"/>
    <col min="12313" max="12314" width="15.6328125" style="1" customWidth="1"/>
    <col min="12315" max="12315" width="16.453125" style="1" customWidth="1"/>
    <col min="12316" max="12316" width="15.6328125" style="1" customWidth="1"/>
    <col min="12317" max="12317" width="17.08984375" style="1" customWidth="1"/>
    <col min="12318" max="12318" width="17.81640625" style="1" customWidth="1"/>
    <col min="12319" max="12326" width="15.6328125" style="1" customWidth="1"/>
    <col min="12327" max="12327" width="17.54296875" style="1" customWidth="1"/>
    <col min="12328" max="12329" width="15.6328125" style="1" customWidth="1"/>
    <col min="12330" max="12330" width="18.36328125" style="1" customWidth="1"/>
    <col min="12331" max="12332" width="15.6328125" style="1" customWidth="1"/>
    <col min="12333" max="12333" width="16.6328125" style="1" customWidth="1"/>
    <col min="12334" max="12334" width="15.6328125" style="1" customWidth="1"/>
    <col min="12335" max="12335" width="16.08984375" style="1" customWidth="1"/>
    <col min="12336" max="12336" width="16.6328125" style="1" customWidth="1"/>
    <col min="12337" max="12337" width="15.6328125" style="1" customWidth="1"/>
    <col min="12338" max="12338" width="16.08984375" style="1" customWidth="1"/>
    <col min="12339" max="12341" width="15.6328125" style="1" customWidth="1"/>
    <col min="12342" max="12342" width="16.6328125" style="1" customWidth="1"/>
    <col min="12343" max="12343" width="15.6328125" style="1" customWidth="1"/>
    <col min="12344" max="12344" width="18.453125" style="1" customWidth="1"/>
    <col min="12345" max="12345" width="0" style="1" hidden="1" customWidth="1"/>
    <col min="12346" max="12346" width="11.453125" style="1"/>
    <col min="12347" max="12347" width="20.81640625" style="1" customWidth="1"/>
    <col min="12348" max="12545" width="11.453125" style="1"/>
    <col min="12546" max="12546" width="7.54296875" style="1" customWidth="1"/>
    <col min="12547" max="12547" width="77.81640625" style="1" customWidth="1"/>
    <col min="12548" max="12548" width="14.36328125" style="1" customWidth="1"/>
    <col min="12549" max="12549" width="4.453125" style="1" customWidth="1"/>
    <col min="12550" max="12552" width="15.6328125" style="1" customWidth="1"/>
    <col min="12553" max="12553" width="16.6328125" style="1" customWidth="1"/>
    <col min="12554" max="12555" width="15.6328125" style="1" customWidth="1"/>
    <col min="12556" max="12556" width="16.6328125" style="1" customWidth="1"/>
    <col min="12557" max="12567" width="15.6328125" style="1" customWidth="1"/>
    <col min="12568" max="12568" width="17.08984375" style="1" customWidth="1"/>
    <col min="12569" max="12570" width="15.6328125" style="1" customWidth="1"/>
    <col min="12571" max="12571" width="16.453125" style="1" customWidth="1"/>
    <col min="12572" max="12572" width="15.6328125" style="1" customWidth="1"/>
    <col min="12573" max="12573" width="17.08984375" style="1" customWidth="1"/>
    <col min="12574" max="12574" width="17.81640625" style="1" customWidth="1"/>
    <col min="12575" max="12582" width="15.6328125" style="1" customWidth="1"/>
    <col min="12583" max="12583" width="17.54296875" style="1" customWidth="1"/>
    <col min="12584" max="12585" width="15.6328125" style="1" customWidth="1"/>
    <col min="12586" max="12586" width="18.36328125" style="1" customWidth="1"/>
    <col min="12587" max="12588" width="15.6328125" style="1" customWidth="1"/>
    <col min="12589" max="12589" width="16.6328125" style="1" customWidth="1"/>
    <col min="12590" max="12590" width="15.6328125" style="1" customWidth="1"/>
    <col min="12591" max="12591" width="16.08984375" style="1" customWidth="1"/>
    <col min="12592" max="12592" width="16.6328125" style="1" customWidth="1"/>
    <col min="12593" max="12593" width="15.6328125" style="1" customWidth="1"/>
    <col min="12594" max="12594" width="16.08984375" style="1" customWidth="1"/>
    <col min="12595" max="12597" width="15.6328125" style="1" customWidth="1"/>
    <col min="12598" max="12598" width="16.6328125" style="1" customWidth="1"/>
    <col min="12599" max="12599" width="15.6328125" style="1" customWidth="1"/>
    <col min="12600" max="12600" width="18.453125" style="1" customWidth="1"/>
    <col min="12601" max="12601" width="0" style="1" hidden="1" customWidth="1"/>
    <col min="12602" max="12602" width="11.453125" style="1"/>
    <col min="12603" max="12603" width="20.81640625" style="1" customWidth="1"/>
    <col min="12604" max="12801" width="11.453125" style="1"/>
    <col min="12802" max="12802" width="7.54296875" style="1" customWidth="1"/>
    <col min="12803" max="12803" width="77.81640625" style="1" customWidth="1"/>
    <col min="12804" max="12804" width="14.36328125" style="1" customWidth="1"/>
    <col min="12805" max="12805" width="4.453125" style="1" customWidth="1"/>
    <col min="12806" max="12808" width="15.6328125" style="1" customWidth="1"/>
    <col min="12809" max="12809" width="16.6328125" style="1" customWidth="1"/>
    <col min="12810" max="12811" width="15.6328125" style="1" customWidth="1"/>
    <col min="12812" max="12812" width="16.6328125" style="1" customWidth="1"/>
    <col min="12813" max="12823" width="15.6328125" style="1" customWidth="1"/>
    <col min="12824" max="12824" width="17.08984375" style="1" customWidth="1"/>
    <col min="12825" max="12826" width="15.6328125" style="1" customWidth="1"/>
    <col min="12827" max="12827" width="16.453125" style="1" customWidth="1"/>
    <col min="12828" max="12828" width="15.6328125" style="1" customWidth="1"/>
    <col min="12829" max="12829" width="17.08984375" style="1" customWidth="1"/>
    <col min="12830" max="12830" width="17.81640625" style="1" customWidth="1"/>
    <col min="12831" max="12838" width="15.6328125" style="1" customWidth="1"/>
    <col min="12839" max="12839" width="17.54296875" style="1" customWidth="1"/>
    <col min="12840" max="12841" width="15.6328125" style="1" customWidth="1"/>
    <col min="12842" max="12842" width="18.36328125" style="1" customWidth="1"/>
    <col min="12843" max="12844" width="15.6328125" style="1" customWidth="1"/>
    <col min="12845" max="12845" width="16.6328125" style="1" customWidth="1"/>
    <col min="12846" max="12846" width="15.6328125" style="1" customWidth="1"/>
    <col min="12847" max="12847" width="16.08984375" style="1" customWidth="1"/>
    <col min="12848" max="12848" width="16.6328125" style="1" customWidth="1"/>
    <col min="12849" max="12849" width="15.6328125" style="1" customWidth="1"/>
    <col min="12850" max="12850" width="16.08984375" style="1" customWidth="1"/>
    <col min="12851" max="12853" width="15.6328125" style="1" customWidth="1"/>
    <col min="12854" max="12854" width="16.6328125" style="1" customWidth="1"/>
    <col min="12855" max="12855" width="15.6328125" style="1" customWidth="1"/>
    <col min="12856" max="12856" width="18.453125" style="1" customWidth="1"/>
    <col min="12857" max="12857" width="0" style="1" hidden="1" customWidth="1"/>
    <col min="12858" max="12858" width="11.453125" style="1"/>
    <col min="12859" max="12859" width="20.81640625" style="1" customWidth="1"/>
    <col min="12860" max="13057" width="11.453125" style="1"/>
    <col min="13058" max="13058" width="7.54296875" style="1" customWidth="1"/>
    <col min="13059" max="13059" width="77.81640625" style="1" customWidth="1"/>
    <col min="13060" max="13060" width="14.36328125" style="1" customWidth="1"/>
    <col min="13061" max="13061" width="4.453125" style="1" customWidth="1"/>
    <col min="13062" max="13064" width="15.6328125" style="1" customWidth="1"/>
    <col min="13065" max="13065" width="16.6328125" style="1" customWidth="1"/>
    <col min="13066" max="13067" width="15.6328125" style="1" customWidth="1"/>
    <col min="13068" max="13068" width="16.6328125" style="1" customWidth="1"/>
    <col min="13069" max="13079" width="15.6328125" style="1" customWidth="1"/>
    <col min="13080" max="13080" width="17.08984375" style="1" customWidth="1"/>
    <col min="13081" max="13082" width="15.6328125" style="1" customWidth="1"/>
    <col min="13083" max="13083" width="16.453125" style="1" customWidth="1"/>
    <col min="13084" max="13084" width="15.6328125" style="1" customWidth="1"/>
    <col min="13085" max="13085" width="17.08984375" style="1" customWidth="1"/>
    <col min="13086" max="13086" width="17.81640625" style="1" customWidth="1"/>
    <col min="13087" max="13094" width="15.6328125" style="1" customWidth="1"/>
    <col min="13095" max="13095" width="17.54296875" style="1" customWidth="1"/>
    <col min="13096" max="13097" width="15.6328125" style="1" customWidth="1"/>
    <col min="13098" max="13098" width="18.36328125" style="1" customWidth="1"/>
    <col min="13099" max="13100" width="15.6328125" style="1" customWidth="1"/>
    <col min="13101" max="13101" width="16.6328125" style="1" customWidth="1"/>
    <col min="13102" max="13102" width="15.6328125" style="1" customWidth="1"/>
    <col min="13103" max="13103" width="16.08984375" style="1" customWidth="1"/>
    <col min="13104" max="13104" width="16.6328125" style="1" customWidth="1"/>
    <col min="13105" max="13105" width="15.6328125" style="1" customWidth="1"/>
    <col min="13106" max="13106" width="16.08984375" style="1" customWidth="1"/>
    <col min="13107" max="13109" width="15.6328125" style="1" customWidth="1"/>
    <col min="13110" max="13110" width="16.6328125" style="1" customWidth="1"/>
    <col min="13111" max="13111" width="15.6328125" style="1" customWidth="1"/>
    <col min="13112" max="13112" width="18.453125" style="1" customWidth="1"/>
    <col min="13113" max="13113" width="0" style="1" hidden="1" customWidth="1"/>
    <col min="13114" max="13114" width="11.453125" style="1"/>
    <col min="13115" max="13115" width="20.81640625" style="1" customWidth="1"/>
    <col min="13116" max="13313" width="11.453125" style="1"/>
    <col min="13314" max="13314" width="7.54296875" style="1" customWidth="1"/>
    <col min="13315" max="13315" width="77.81640625" style="1" customWidth="1"/>
    <col min="13316" max="13316" width="14.36328125" style="1" customWidth="1"/>
    <col min="13317" max="13317" width="4.453125" style="1" customWidth="1"/>
    <col min="13318" max="13320" width="15.6328125" style="1" customWidth="1"/>
    <col min="13321" max="13321" width="16.6328125" style="1" customWidth="1"/>
    <col min="13322" max="13323" width="15.6328125" style="1" customWidth="1"/>
    <col min="13324" max="13324" width="16.6328125" style="1" customWidth="1"/>
    <col min="13325" max="13335" width="15.6328125" style="1" customWidth="1"/>
    <col min="13336" max="13336" width="17.08984375" style="1" customWidth="1"/>
    <col min="13337" max="13338" width="15.6328125" style="1" customWidth="1"/>
    <col min="13339" max="13339" width="16.453125" style="1" customWidth="1"/>
    <col min="13340" max="13340" width="15.6328125" style="1" customWidth="1"/>
    <col min="13341" max="13341" width="17.08984375" style="1" customWidth="1"/>
    <col min="13342" max="13342" width="17.81640625" style="1" customWidth="1"/>
    <col min="13343" max="13350" width="15.6328125" style="1" customWidth="1"/>
    <col min="13351" max="13351" width="17.54296875" style="1" customWidth="1"/>
    <col min="13352" max="13353" width="15.6328125" style="1" customWidth="1"/>
    <col min="13354" max="13354" width="18.36328125" style="1" customWidth="1"/>
    <col min="13355" max="13356" width="15.6328125" style="1" customWidth="1"/>
    <col min="13357" max="13357" width="16.6328125" style="1" customWidth="1"/>
    <col min="13358" max="13358" width="15.6328125" style="1" customWidth="1"/>
    <col min="13359" max="13359" width="16.08984375" style="1" customWidth="1"/>
    <col min="13360" max="13360" width="16.6328125" style="1" customWidth="1"/>
    <col min="13361" max="13361" width="15.6328125" style="1" customWidth="1"/>
    <col min="13362" max="13362" width="16.08984375" style="1" customWidth="1"/>
    <col min="13363" max="13365" width="15.6328125" style="1" customWidth="1"/>
    <col min="13366" max="13366" width="16.6328125" style="1" customWidth="1"/>
    <col min="13367" max="13367" width="15.6328125" style="1" customWidth="1"/>
    <col min="13368" max="13368" width="18.453125" style="1" customWidth="1"/>
    <col min="13369" max="13369" width="0" style="1" hidden="1" customWidth="1"/>
    <col min="13370" max="13370" width="11.453125" style="1"/>
    <col min="13371" max="13371" width="20.81640625" style="1" customWidth="1"/>
    <col min="13372" max="13569" width="11.453125" style="1"/>
    <col min="13570" max="13570" width="7.54296875" style="1" customWidth="1"/>
    <col min="13571" max="13571" width="77.81640625" style="1" customWidth="1"/>
    <col min="13572" max="13572" width="14.36328125" style="1" customWidth="1"/>
    <col min="13573" max="13573" width="4.453125" style="1" customWidth="1"/>
    <col min="13574" max="13576" width="15.6328125" style="1" customWidth="1"/>
    <col min="13577" max="13577" width="16.6328125" style="1" customWidth="1"/>
    <col min="13578" max="13579" width="15.6328125" style="1" customWidth="1"/>
    <col min="13580" max="13580" width="16.6328125" style="1" customWidth="1"/>
    <col min="13581" max="13591" width="15.6328125" style="1" customWidth="1"/>
    <col min="13592" max="13592" width="17.08984375" style="1" customWidth="1"/>
    <col min="13593" max="13594" width="15.6328125" style="1" customWidth="1"/>
    <col min="13595" max="13595" width="16.453125" style="1" customWidth="1"/>
    <col min="13596" max="13596" width="15.6328125" style="1" customWidth="1"/>
    <col min="13597" max="13597" width="17.08984375" style="1" customWidth="1"/>
    <col min="13598" max="13598" width="17.81640625" style="1" customWidth="1"/>
    <col min="13599" max="13606" width="15.6328125" style="1" customWidth="1"/>
    <col min="13607" max="13607" width="17.54296875" style="1" customWidth="1"/>
    <col min="13608" max="13609" width="15.6328125" style="1" customWidth="1"/>
    <col min="13610" max="13610" width="18.36328125" style="1" customWidth="1"/>
    <col min="13611" max="13612" width="15.6328125" style="1" customWidth="1"/>
    <col min="13613" max="13613" width="16.6328125" style="1" customWidth="1"/>
    <col min="13614" max="13614" width="15.6328125" style="1" customWidth="1"/>
    <col min="13615" max="13615" width="16.08984375" style="1" customWidth="1"/>
    <col min="13616" max="13616" width="16.6328125" style="1" customWidth="1"/>
    <col min="13617" max="13617" width="15.6328125" style="1" customWidth="1"/>
    <col min="13618" max="13618" width="16.08984375" style="1" customWidth="1"/>
    <col min="13619" max="13621" width="15.6328125" style="1" customWidth="1"/>
    <col min="13622" max="13622" width="16.6328125" style="1" customWidth="1"/>
    <col min="13623" max="13623" width="15.6328125" style="1" customWidth="1"/>
    <col min="13624" max="13624" width="18.453125" style="1" customWidth="1"/>
    <col min="13625" max="13625" width="0" style="1" hidden="1" customWidth="1"/>
    <col min="13626" max="13626" width="11.453125" style="1"/>
    <col min="13627" max="13627" width="20.81640625" style="1" customWidth="1"/>
    <col min="13628" max="13825" width="11.453125" style="1"/>
    <col min="13826" max="13826" width="7.54296875" style="1" customWidth="1"/>
    <col min="13827" max="13827" width="77.81640625" style="1" customWidth="1"/>
    <col min="13828" max="13828" width="14.36328125" style="1" customWidth="1"/>
    <col min="13829" max="13829" width="4.453125" style="1" customWidth="1"/>
    <col min="13830" max="13832" width="15.6328125" style="1" customWidth="1"/>
    <col min="13833" max="13833" width="16.6328125" style="1" customWidth="1"/>
    <col min="13834" max="13835" width="15.6328125" style="1" customWidth="1"/>
    <col min="13836" max="13836" width="16.6328125" style="1" customWidth="1"/>
    <col min="13837" max="13847" width="15.6328125" style="1" customWidth="1"/>
    <col min="13848" max="13848" width="17.08984375" style="1" customWidth="1"/>
    <col min="13849" max="13850" width="15.6328125" style="1" customWidth="1"/>
    <col min="13851" max="13851" width="16.453125" style="1" customWidth="1"/>
    <col min="13852" max="13852" width="15.6328125" style="1" customWidth="1"/>
    <col min="13853" max="13853" width="17.08984375" style="1" customWidth="1"/>
    <col min="13854" max="13854" width="17.81640625" style="1" customWidth="1"/>
    <col min="13855" max="13862" width="15.6328125" style="1" customWidth="1"/>
    <col min="13863" max="13863" width="17.54296875" style="1" customWidth="1"/>
    <col min="13864" max="13865" width="15.6328125" style="1" customWidth="1"/>
    <col min="13866" max="13866" width="18.36328125" style="1" customWidth="1"/>
    <col min="13867" max="13868" width="15.6328125" style="1" customWidth="1"/>
    <col min="13869" max="13869" width="16.6328125" style="1" customWidth="1"/>
    <col min="13870" max="13870" width="15.6328125" style="1" customWidth="1"/>
    <col min="13871" max="13871" width="16.08984375" style="1" customWidth="1"/>
    <col min="13872" max="13872" width="16.6328125" style="1" customWidth="1"/>
    <col min="13873" max="13873" width="15.6328125" style="1" customWidth="1"/>
    <col min="13874" max="13874" width="16.08984375" style="1" customWidth="1"/>
    <col min="13875" max="13877" width="15.6328125" style="1" customWidth="1"/>
    <col min="13878" max="13878" width="16.6328125" style="1" customWidth="1"/>
    <col min="13879" max="13879" width="15.6328125" style="1" customWidth="1"/>
    <col min="13880" max="13880" width="18.453125" style="1" customWidth="1"/>
    <col min="13881" max="13881" width="0" style="1" hidden="1" customWidth="1"/>
    <col min="13882" max="13882" width="11.453125" style="1"/>
    <col min="13883" max="13883" width="20.81640625" style="1" customWidth="1"/>
    <col min="13884" max="14081" width="11.453125" style="1"/>
    <col min="14082" max="14082" width="7.54296875" style="1" customWidth="1"/>
    <col min="14083" max="14083" width="77.81640625" style="1" customWidth="1"/>
    <col min="14084" max="14084" width="14.36328125" style="1" customWidth="1"/>
    <col min="14085" max="14085" width="4.453125" style="1" customWidth="1"/>
    <col min="14086" max="14088" width="15.6328125" style="1" customWidth="1"/>
    <col min="14089" max="14089" width="16.6328125" style="1" customWidth="1"/>
    <col min="14090" max="14091" width="15.6328125" style="1" customWidth="1"/>
    <col min="14092" max="14092" width="16.6328125" style="1" customWidth="1"/>
    <col min="14093" max="14103" width="15.6328125" style="1" customWidth="1"/>
    <col min="14104" max="14104" width="17.08984375" style="1" customWidth="1"/>
    <col min="14105" max="14106" width="15.6328125" style="1" customWidth="1"/>
    <col min="14107" max="14107" width="16.453125" style="1" customWidth="1"/>
    <col min="14108" max="14108" width="15.6328125" style="1" customWidth="1"/>
    <col min="14109" max="14109" width="17.08984375" style="1" customWidth="1"/>
    <col min="14110" max="14110" width="17.81640625" style="1" customWidth="1"/>
    <col min="14111" max="14118" width="15.6328125" style="1" customWidth="1"/>
    <col min="14119" max="14119" width="17.54296875" style="1" customWidth="1"/>
    <col min="14120" max="14121" width="15.6328125" style="1" customWidth="1"/>
    <col min="14122" max="14122" width="18.36328125" style="1" customWidth="1"/>
    <col min="14123" max="14124" width="15.6328125" style="1" customWidth="1"/>
    <col min="14125" max="14125" width="16.6328125" style="1" customWidth="1"/>
    <col min="14126" max="14126" width="15.6328125" style="1" customWidth="1"/>
    <col min="14127" max="14127" width="16.08984375" style="1" customWidth="1"/>
    <col min="14128" max="14128" width="16.6328125" style="1" customWidth="1"/>
    <col min="14129" max="14129" width="15.6328125" style="1" customWidth="1"/>
    <col min="14130" max="14130" width="16.08984375" style="1" customWidth="1"/>
    <col min="14131" max="14133" width="15.6328125" style="1" customWidth="1"/>
    <col min="14134" max="14134" width="16.6328125" style="1" customWidth="1"/>
    <col min="14135" max="14135" width="15.6328125" style="1" customWidth="1"/>
    <col min="14136" max="14136" width="18.453125" style="1" customWidth="1"/>
    <col min="14137" max="14137" width="0" style="1" hidden="1" customWidth="1"/>
    <col min="14138" max="14138" width="11.453125" style="1"/>
    <col min="14139" max="14139" width="20.81640625" style="1" customWidth="1"/>
    <col min="14140" max="14337" width="11.453125" style="1"/>
    <col min="14338" max="14338" width="7.54296875" style="1" customWidth="1"/>
    <col min="14339" max="14339" width="77.81640625" style="1" customWidth="1"/>
    <col min="14340" max="14340" width="14.36328125" style="1" customWidth="1"/>
    <col min="14341" max="14341" width="4.453125" style="1" customWidth="1"/>
    <col min="14342" max="14344" width="15.6328125" style="1" customWidth="1"/>
    <col min="14345" max="14345" width="16.6328125" style="1" customWidth="1"/>
    <col min="14346" max="14347" width="15.6328125" style="1" customWidth="1"/>
    <col min="14348" max="14348" width="16.6328125" style="1" customWidth="1"/>
    <col min="14349" max="14359" width="15.6328125" style="1" customWidth="1"/>
    <col min="14360" max="14360" width="17.08984375" style="1" customWidth="1"/>
    <col min="14361" max="14362" width="15.6328125" style="1" customWidth="1"/>
    <col min="14363" max="14363" width="16.453125" style="1" customWidth="1"/>
    <col min="14364" max="14364" width="15.6328125" style="1" customWidth="1"/>
    <col min="14365" max="14365" width="17.08984375" style="1" customWidth="1"/>
    <col min="14366" max="14366" width="17.81640625" style="1" customWidth="1"/>
    <col min="14367" max="14374" width="15.6328125" style="1" customWidth="1"/>
    <col min="14375" max="14375" width="17.54296875" style="1" customWidth="1"/>
    <col min="14376" max="14377" width="15.6328125" style="1" customWidth="1"/>
    <col min="14378" max="14378" width="18.36328125" style="1" customWidth="1"/>
    <col min="14379" max="14380" width="15.6328125" style="1" customWidth="1"/>
    <col min="14381" max="14381" width="16.6328125" style="1" customWidth="1"/>
    <col min="14382" max="14382" width="15.6328125" style="1" customWidth="1"/>
    <col min="14383" max="14383" width="16.08984375" style="1" customWidth="1"/>
    <col min="14384" max="14384" width="16.6328125" style="1" customWidth="1"/>
    <col min="14385" max="14385" width="15.6328125" style="1" customWidth="1"/>
    <col min="14386" max="14386" width="16.08984375" style="1" customWidth="1"/>
    <col min="14387" max="14389" width="15.6328125" style="1" customWidth="1"/>
    <col min="14390" max="14390" width="16.6328125" style="1" customWidth="1"/>
    <col min="14391" max="14391" width="15.6328125" style="1" customWidth="1"/>
    <col min="14392" max="14392" width="18.453125" style="1" customWidth="1"/>
    <col min="14393" max="14393" width="0" style="1" hidden="1" customWidth="1"/>
    <col min="14394" max="14394" width="11.453125" style="1"/>
    <col min="14395" max="14395" width="20.81640625" style="1" customWidth="1"/>
    <col min="14396" max="14593" width="11.453125" style="1"/>
    <col min="14594" max="14594" width="7.54296875" style="1" customWidth="1"/>
    <col min="14595" max="14595" width="77.81640625" style="1" customWidth="1"/>
    <col min="14596" max="14596" width="14.36328125" style="1" customWidth="1"/>
    <col min="14597" max="14597" width="4.453125" style="1" customWidth="1"/>
    <col min="14598" max="14600" width="15.6328125" style="1" customWidth="1"/>
    <col min="14601" max="14601" width="16.6328125" style="1" customWidth="1"/>
    <col min="14602" max="14603" width="15.6328125" style="1" customWidth="1"/>
    <col min="14604" max="14604" width="16.6328125" style="1" customWidth="1"/>
    <col min="14605" max="14615" width="15.6328125" style="1" customWidth="1"/>
    <col min="14616" max="14616" width="17.08984375" style="1" customWidth="1"/>
    <col min="14617" max="14618" width="15.6328125" style="1" customWidth="1"/>
    <col min="14619" max="14619" width="16.453125" style="1" customWidth="1"/>
    <col min="14620" max="14620" width="15.6328125" style="1" customWidth="1"/>
    <col min="14621" max="14621" width="17.08984375" style="1" customWidth="1"/>
    <col min="14622" max="14622" width="17.81640625" style="1" customWidth="1"/>
    <col min="14623" max="14630" width="15.6328125" style="1" customWidth="1"/>
    <col min="14631" max="14631" width="17.54296875" style="1" customWidth="1"/>
    <col min="14632" max="14633" width="15.6328125" style="1" customWidth="1"/>
    <col min="14634" max="14634" width="18.36328125" style="1" customWidth="1"/>
    <col min="14635" max="14636" width="15.6328125" style="1" customWidth="1"/>
    <col min="14637" max="14637" width="16.6328125" style="1" customWidth="1"/>
    <col min="14638" max="14638" width="15.6328125" style="1" customWidth="1"/>
    <col min="14639" max="14639" width="16.08984375" style="1" customWidth="1"/>
    <col min="14640" max="14640" width="16.6328125" style="1" customWidth="1"/>
    <col min="14641" max="14641" width="15.6328125" style="1" customWidth="1"/>
    <col min="14642" max="14642" width="16.08984375" style="1" customWidth="1"/>
    <col min="14643" max="14645" width="15.6328125" style="1" customWidth="1"/>
    <col min="14646" max="14646" width="16.6328125" style="1" customWidth="1"/>
    <col min="14647" max="14647" width="15.6328125" style="1" customWidth="1"/>
    <col min="14648" max="14648" width="18.453125" style="1" customWidth="1"/>
    <col min="14649" max="14649" width="0" style="1" hidden="1" customWidth="1"/>
    <col min="14650" max="14650" width="11.453125" style="1"/>
    <col min="14651" max="14651" width="20.81640625" style="1" customWidth="1"/>
    <col min="14652" max="14849" width="11.453125" style="1"/>
    <col min="14850" max="14850" width="7.54296875" style="1" customWidth="1"/>
    <col min="14851" max="14851" width="77.81640625" style="1" customWidth="1"/>
    <col min="14852" max="14852" width="14.36328125" style="1" customWidth="1"/>
    <col min="14853" max="14853" width="4.453125" style="1" customWidth="1"/>
    <col min="14854" max="14856" width="15.6328125" style="1" customWidth="1"/>
    <col min="14857" max="14857" width="16.6328125" style="1" customWidth="1"/>
    <col min="14858" max="14859" width="15.6328125" style="1" customWidth="1"/>
    <col min="14860" max="14860" width="16.6328125" style="1" customWidth="1"/>
    <col min="14861" max="14871" width="15.6328125" style="1" customWidth="1"/>
    <col min="14872" max="14872" width="17.08984375" style="1" customWidth="1"/>
    <col min="14873" max="14874" width="15.6328125" style="1" customWidth="1"/>
    <col min="14875" max="14875" width="16.453125" style="1" customWidth="1"/>
    <col min="14876" max="14876" width="15.6328125" style="1" customWidth="1"/>
    <col min="14877" max="14877" width="17.08984375" style="1" customWidth="1"/>
    <col min="14878" max="14878" width="17.81640625" style="1" customWidth="1"/>
    <col min="14879" max="14886" width="15.6328125" style="1" customWidth="1"/>
    <col min="14887" max="14887" width="17.54296875" style="1" customWidth="1"/>
    <col min="14888" max="14889" width="15.6328125" style="1" customWidth="1"/>
    <col min="14890" max="14890" width="18.36328125" style="1" customWidth="1"/>
    <col min="14891" max="14892" width="15.6328125" style="1" customWidth="1"/>
    <col min="14893" max="14893" width="16.6328125" style="1" customWidth="1"/>
    <col min="14894" max="14894" width="15.6328125" style="1" customWidth="1"/>
    <col min="14895" max="14895" width="16.08984375" style="1" customWidth="1"/>
    <col min="14896" max="14896" width="16.6328125" style="1" customWidth="1"/>
    <col min="14897" max="14897" width="15.6328125" style="1" customWidth="1"/>
    <col min="14898" max="14898" width="16.08984375" style="1" customWidth="1"/>
    <col min="14899" max="14901" width="15.6328125" style="1" customWidth="1"/>
    <col min="14902" max="14902" width="16.6328125" style="1" customWidth="1"/>
    <col min="14903" max="14903" width="15.6328125" style="1" customWidth="1"/>
    <col min="14904" max="14904" width="18.453125" style="1" customWidth="1"/>
    <col min="14905" max="14905" width="0" style="1" hidden="1" customWidth="1"/>
    <col min="14906" max="14906" width="11.453125" style="1"/>
    <col min="14907" max="14907" width="20.81640625" style="1" customWidth="1"/>
    <col min="14908" max="15105" width="11.453125" style="1"/>
    <col min="15106" max="15106" width="7.54296875" style="1" customWidth="1"/>
    <col min="15107" max="15107" width="77.81640625" style="1" customWidth="1"/>
    <col min="15108" max="15108" width="14.36328125" style="1" customWidth="1"/>
    <col min="15109" max="15109" width="4.453125" style="1" customWidth="1"/>
    <col min="15110" max="15112" width="15.6328125" style="1" customWidth="1"/>
    <col min="15113" max="15113" width="16.6328125" style="1" customWidth="1"/>
    <col min="15114" max="15115" width="15.6328125" style="1" customWidth="1"/>
    <col min="15116" max="15116" width="16.6328125" style="1" customWidth="1"/>
    <col min="15117" max="15127" width="15.6328125" style="1" customWidth="1"/>
    <col min="15128" max="15128" width="17.08984375" style="1" customWidth="1"/>
    <col min="15129" max="15130" width="15.6328125" style="1" customWidth="1"/>
    <col min="15131" max="15131" width="16.453125" style="1" customWidth="1"/>
    <col min="15132" max="15132" width="15.6328125" style="1" customWidth="1"/>
    <col min="15133" max="15133" width="17.08984375" style="1" customWidth="1"/>
    <col min="15134" max="15134" width="17.81640625" style="1" customWidth="1"/>
    <col min="15135" max="15142" width="15.6328125" style="1" customWidth="1"/>
    <col min="15143" max="15143" width="17.54296875" style="1" customWidth="1"/>
    <col min="15144" max="15145" width="15.6328125" style="1" customWidth="1"/>
    <col min="15146" max="15146" width="18.36328125" style="1" customWidth="1"/>
    <col min="15147" max="15148" width="15.6328125" style="1" customWidth="1"/>
    <col min="15149" max="15149" width="16.6328125" style="1" customWidth="1"/>
    <col min="15150" max="15150" width="15.6328125" style="1" customWidth="1"/>
    <col min="15151" max="15151" width="16.08984375" style="1" customWidth="1"/>
    <col min="15152" max="15152" width="16.6328125" style="1" customWidth="1"/>
    <col min="15153" max="15153" width="15.6328125" style="1" customWidth="1"/>
    <col min="15154" max="15154" width="16.08984375" style="1" customWidth="1"/>
    <col min="15155" max="15157" width="15.6328125" style="1" customWidth="1"/>
    <col min="15158" max="15158" width="16.6328125" style="1" customWidth="1"/>
    <col min="15159" max="15159" width="15.6328125" style="1" customWidth="1"/>
    <col min="15160" max="15160" width="18.453125" style="1" customWidth="1"/>
    <col min="15161" max="15161" width="0" style="1" hidden="1" customWidth="1"/>
    <col min="15162" max="15162" width="11.453125" style="1"/>
    <col min="15163" max="15163" width="20.81640625" style="1" customWidth="1"/>
    <col min="15164" max="15361" width="11.453125" style="1"/>
    <col min="15362" max="15362" width="7.54296875" style="1" customWidth="1"/>
    <col min="15363" max="15363" width="77.81640625" style="1" customWidth="1"/>
    <col min="15364" max="15364" width="14.36328125" style="1" customWidth="1"/>
    <col min="15365" max="15365" width="4.453125" style="1" customWidth="1"/>
    <col min="15366" max="15368" width="15.6328125" style="1" customWidth="1"/>
    <col min="15369" max="15369" width="16.6328125" style="1" customWidth="1"/>
    <col min="15370" max="15371" width="15.6328125" style="1" customWidth="1"/>
    <col min="15372" max="15372" width="16.6328125" style="1" customWidth="1"/>
    <col min="15373" max="15383" width="15.6328125" style="1" customWidth="1"/>
    <col min="15384" max="15384" width="17.08984375" style="1" customWidth="1"/>
    <col min="15385" max="15386" width="15.6328125" style="1" customWidth="1"/>
    <col min="15387" max="15387" width="16.453125" style="1" customWidth="1"/>
    <col min="15388" max="15388" width="15.6328125" style="1" customWidth="1"/>
    <col min="15389" max="15389" width="17.08984375" style="1" customWidth="1"/>
    <col min="15390" max="15390" width="17.81640625" style="1" customWidth="1"/>
    <col min="15391" max="15398" width="15.6328125" style="1" customWidth="1"/>
    <col min="15399" max="15399" width="17.54296875" style="1" customWidth="1"/>
    <col min="15400" max="15401" width="15.6328125" style="1" customWidth="1"/>
    <col min="15402" max="15402" width="18.36328125" style="1" customWidth="1"/>
    <col min="15403" max="15404" width="15.6328125" style="1" customWidth="1"/>
    <col min="15405" max="15405" width="16.6328125" style="1" customWidth="1"/>
    <col min="15406" max="15406" width="15.6328125" style="1" customWidth="1"/>
    <col min="15407" max="15407" width="16.08984375" style="1" customWidth="1"/>
    <col min="15408" max="15408" width="16.6328125" style="1" customWidth="1"/>
    <col min="15409" max="15409" width="15.6328125" style="1" customWidth="1"/>
    <col min="15410" max="15410" width="16.08984375" style="1" customWidth="1"/>
    <col min="15411" max="15413" width="15.6328125" style="1" customWidth="1"/>
    <col min="15414" max="15414" width="16.6328125" style="1" customWidth="1"/>
    <col min="15415" max="15415" width="15.6328125" style="1" customWidth="1"/>
    <col min="15416" max="15416" width="18.453125" style="1" customWidth="1"/>
    <col min="15417" max="15417" width="0" style="1" hidden="1" customWidth="1"/>
    <col min="15418" max="15418" width="11.453125" style="1"/>
    <col min="15419" max="15419" width="20.81640625" style="1" customWidth="1"/>
    <col min="15420" max="15617" width="11.453125" style="1"/>
    <col min="15618" max="15618" width="7.54296875" style="1" customWidth="1"/>
    <col min="15619" max="15619" width="77.81640625" style="1" customWidth="1"/>
    <col min="15620" max="15620" width="14.36328125" style="1" customWidth="1"/>
    <col min="15621" max="15621" width="4.453125" style="1" customWidth="1"/>
    <col min="15622" max="15624" width="15.6328125" style="1" customWidth="1"/>
    <col min="15625" max="15625" width="16.6328125" style="1" customWidth="1"/>
    <col min="15626" max="15627" width="15.6328125" style="1" customWidth="1"/>
    <col min="15628" max="15628" width="16.6328125" style="1" customWidth="1"/>
    <col min="15629" max="15639" width="15.6328125" style="1" customWidth="1"/>
    <col min="15640" max="15640" width="17.08984375" style="1" customWidth="1"/>
    <col min="15641" max="15642" width="15.6328125" style="1" customWidth="1"/>
    <col min="15643" max="15643" width="16.453125" style="1" customWidth="1"/>
    <col min="15644" max="15644" width="15.6328125" style="1" customWidth="1"/>
    <col min="15645" max="15645" width="17.08984375" style="1" customWidth="1"/>
    <col min="15646" max="15646" width="17.81640625" style="1" customWidth="1"/>
    <col min="15647" max="15654" width="15.6328125" style="1" customWidth="1"/>
    <col min="15655" max="15655" width="17.54296875" style="1" customWidth="1"/>
    <col min="15656" max="15657" width="15.6328125" style="1" customWidth="1"/>
    <col min="15658" max="15658" width="18.36328125" style="1" customWidth="1"/>
    <col min="15659" max="15660" width="15.6328125" style="1" customWidth="1"/>
    <col min="15661" max="15661" width="16.6328125" style="1" customWidth="1"/>
    <col min="15662" max="15662" width="15.6328125" style="1" customWidth="1"/>
    <col min="15663" max="15663" width="16.08984375" style="1" customWidth="1"/>
    <col min="15664" max="15664" width="16.6328125" style="1" customWidth="1"/>
    <col min="15665" max="15665" width="15.6328125" style="1" customWidth="1"/>
    <col min="15666" max="15666" width="16.08984375" style="1" customWidth="1"/>
    <col min="15667" max="15669" width="15.6328125" style="1" customWidth="1"/>
    <col min="15670" max="15670" width="16.6328125" style="1" customWidth="1"/>
    <col min="15671" max="15671" width="15.6328125" style="1" customWidth="1"/>
    <col min="15672" max="15672" width="18.453125" style="1" customWidth="1"/>
    <col min="15673" max="15673" width="0" style="1" hidden="1" customWidth="1"/>
    <col min="15674" max="15674" width="11.453125" style="1"/>
    <col min="15675" max="15675" width="20.81640625" style="1" customWidth="1"/>
    <col min="15676" max="15873" width="11.453125" style="1"/>
    <col min="15874" max="15874" width="7.54296875" style="1" customWidth="1"/>
    <col min="15875" max="15875" width="77.81640625" style="1" customWidth="1"/>
    <col min="15876" max="15876" width="14.36328125" style="1" customWidth="1"/>
    <col min="15877" max="15877" width="4.453125" style="1" customWidth="1"/>
    <col min="15878" max="15880" width="15.6328125" style="1" customWidth="1"/>
    <col min="15881" max="15881" width="16.6328125" style="1" customWidth="1"/>
    <col min="15882" max="15883" width="15.6328125" style="1" customWidth="1"/>
    <col min="15884" max="15884" width="16.6328125" style="1" customWidth="1"/>
    <col min="15885" max="15895" width="15.6328125" style="1" customWidth="1"/>
    <col min="15896" max="15896" width="17.08984375" style="1" customWidth="1"/>
    <col min="15897" max="15898" width="15.6328125" style="1" customWidth="1"/>
    <col min="15899" max="15899" width="16.453125" style="1" customWidth="1"/>
    <col min="15900" max="15900" width="15.6328125" style="1" customWidth="1"/>
    <col min="15901" max="15901" width="17.08984375" style="1" customWidth="1"/>
    <col min="15902" max="15902" width="17.81640625" style="1" customWidth="1"/>
    <col min="15903" max="15910" width="15.6328125" style="1" customWidth="1"/>
    <col min="15911" max="15911" width="17.54296875" style="1" customWidth="1"/>
    <col min="15912" max="15913" width="15.6328125" style="1" customWidth="1"/>
    <col min="15914" max="15914" width="18.36328125" style="1" customWidth="1"/>
    <col min="15915" max="15916" width="15.6328125" style="1" customWidth="1"/>
    <col min="15917" max="15917" width="16.6328125" style="1" customWidth="1"/>
    <col min="15918" max="15918" width="15.6328125" style="1" customWidth="1"/>
    <col min="15919" max="15919" width="16.08984375" style="1" customWidth="1"/>
    <col min="15920" max="15920" width="16.6328125" style="1" customWidth="1"/>
    <col min="15921" max="15921" width="15.6328125" style="1" customWidth="1"/>
    <col min="15922" max="15922" width="16.08984375" style="1" customWidth="1"/>
    <col min="15923" max="15925" width="15.6328125" style="1" customWidth="1"/>
    <col min="15926" max="15926" width="16.6328125" style="1" customWidth="1"/>
    <col min="15927" max="15927" width="15.6328125" style="1" customWidth="1"/>
    <col min="15928" max="15928" width="18.453125" style="1" customWidth="1"/>
    <col min="15929" max="15929" width="0" style="1" hidden="1" customWidth="1"/>
    <col min="15930" max="15930" width="11.453125" style="1"/>
    <col min="15931" max="15931" width="20.81640625" style="1" customWidth="1"/>
    <col min="15932" max="16129" width="11.453125" style="1"/>
    <col min="16130" max="16130" width="7.54296875" style="1" customWidth="1"/>
    <col min="16131" max="16131" width="77.81640625" style="1" customWidth="1"/>
    <col min="16132" max="16132" width="14.36328125" style="1" customWidth="1"/>
    <col min="16133" max="16133" width="4.453125" style="1" customWidth="1"/>
    <col min="16134" max="16136" width="15.6328125" style="1" customWidth="1"/>
    <col min="16137" max="16137" width="16.6328125" style="1" customWidth="1"/>
    <col min="16138" max="16139" width="15.6328125" style="1" customWidth="1"/>
    <col min="16140" max="16140" width="16.6328125" style="1" customWidth="1"/>
    <col min="16141" max="16151" width="15.6328125" style="1" customWidth="1"/>
    <col min="16152" max="16152" width="17.08984375" style="1" customWidth="1"/>
    <col min="16153" max="16154" width="15.6328125" style="1" customWidth="1"/>
    <col min="16155" max="16155" width="16.453125" style="1" customWidth="1"/>
    <col min="16156" max="16156" width="15.6328125" style="1" customWidth="1"/>
    <col min="16157" max="16157" width="17.08984375" style="1" customWidth="1"/>
    <col min="16158" max="16158" width="17.81640625" style="1" customWidth="1"/>
    <col min="16159" max="16166" width="15.6328125" style="1" customWidth="1"/>
    <col min="16167" max="16167" width="17.54296875" style="1" customWidth="1"/>
    <col min="16168" max="16169" width="15.6328125" style="1" customWidth="1"/>
    <col min="16170" max="16170" width="18.36328125" style="1" customWidth="1"/>
    <col min="16171" max="16172" width="15.6328125" style="1" customWidth="1"/>
    <col min="16173" max="16173" width="16.6328125" style="1" customWidth="1"/>
    <col min="16174" max="16174" width="15.6328125" style="1" customWidth="1"/>
    <col min="16175" max="16175" width="16.08984375" style="1" customWidth="1"/>
    <col min="16176" max="16176" width="16.6328125" style="1" customWidth="1"/>
    <col min="16177" max="16177" width="15.6328125" style="1" customWidth="1"/>
    <col min="16178" max="16178" width="16.08984375" style="1" customWidth="1"/>
    <col min="16179" max="16181" width="15.6328125" style="1" customWidth="1"/>
    <col min="16182" max="16182" width="16.6328125" style="1" customWidth="1"/>
    <col min="16183" max="16183" width="15.6328125" style="1" customWidth="1"/>
    <col min="16184" max="16184" width="18.453125" style="1" customWidth="1"/>
    <col min="16185" max="16185" width="0" style="1" hidden="1" customWidth="1"/>
    <col min="16186" max="16186" width="11.453125" style="1"/>
    <col min="16187" max="16187" width="20.81640625" style="1" customWidth="1"/>
    <col min="16188" max="16384" width="11.453125" style="1"/>
  </cols>
  <sheetData>
    <row r="1" spans="1:62" ht="32.25" customHeight="1" thickBot="1" x14ac:dyDescent="0.4">
      <c r="A1" s="322" t="s">
        <v>0</v>
      </c>
      <c r="B1" s="323"/>
      <c r="C1" s="323"/>
      <c r="D1" s="324"/>
      <c r="F1" s="331" t="s">
        <v>1</v>
      </c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2"/>
      <c r="AH1" s="332"/>
      <c r="AI1" s="332"/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3"/>
    </row>
    <row r="2" spans="1:62" ht="15.75" customHeight="1" thickBot="1" x14ac:dyDescent="0.4">
      <c r="A2" s="325"/>
      <c r="B2" s="326"/>
      <c r="C2" s="326"/>
      <c r="D2" s="327"/>
    </row>
    <row r="3" spans="1:62" s="3" customFormat="1" ht="75.75" customHeight="1" thickBot="1" x14ac:dyDescent="0.45">
      <c r="A3" s="328"/>
      <c r="B3" s="329"/>
      <c r="C3" s="329"/>
      <c r="D3" s="330"/>
      <c r="F3" s="334" t="s">
        <v>2</v>
      </c>
      <c r="G3" s="335"/>
      <c r="H3" s="335"/>
      <c r="I3" s="335"/>
      <c r="J3" s="335"/>
      <c r="K3" s="335"/>
      <c r="L3" s="336"/>
      <c r="M3" s="336"/>
      <c r="N3" s="336"/>
      <c r="O3" s="336"/>
      <c r="P3" s="336"/>
      <c r="Q3" s="336"/>
      <c r="R3" s="336"/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6"/>
      <c r="AD3" s="336"/>
      <c r="AE3" s="336"/>
      <c r="AF3" s="336"/>
      <c r="AG3" s="336"/>
      <c r="AH3" s="336"/>
      <c r="AI3" s="336"/>
      <c r="AJ3" s="336"/>
      <c r="AK3" s="336"/>
      <c r="AL3" s="336"/>
      <c r="AM3" s="336"/>
      <c r="AN3" s="336"/>
      <c r="AO3" s="336"/>
      <c r="AP3" s="336"/>
      <c r="AQ3" s="336"/>
      <c r="AR3" s="336"/>
      <c r="AS3" s="336"/>
      <c r="AT3" s="336"/>
      <c r="AU3" s="336"/>
      <c r="AV3" s="336"/>
      <c r="AW3" s="337"/>
      <c r="AX3" s="337"/>
      <c r="AY3" s="337"/>
      <c r="AZ3" s="337"/>
      <c r="BA3" s="337"/>
      <c r="BB3" s="337"/>
      <c r="BC3" s="337"/>
      <c r="BD3" s="338"/>
      <c r="BE3" s="2"/>
      <c r="BF3" s="2"/>
      <c r="BG3" s="2"/>
      <c r="BH3" s="2"/>
      <c r="BI3" s="2"/>
      <c r="BJ3" s="2"/>
    </row>
    <row r="4" spans="1:62" ht="36.75" customHeight="1" thickBot="1" x14ac:dyDescent="0.4">
      <c r="A4" s="339"/>
      <c r="B4" s="341" t="s">
        <v>3</v>
      </c>
      <c r="C4" s="343" t="s">
        <v>4</v>
      </c>
      <c r="D4" s="345" t="s">
        <v>5</v>
      </c>
      <c r="F4" s="347" t="s">
        <v>6</v>
      </c>
      <c r="G4" s="348"/>
      <c r="H4" s="349"/>
      <c r="I4" s="348" t="s">
        <v>7</v>
      </c>
      <c r="J4" s="348"/>
      <c r="K4" s="348"/>
      <c r="L4" s="347" t="s">
        <v>539</v>
      </c>
      <c r="M4" s="348"/>
      <c r="N4" s="348"/>
      <c r="O4" s="347" t="s">
        <v>8</v>
      </c>
      <c r="P4" s="348"/>
      <c r="Q4" s="348"/>
      <c r="R4" s="347" t="s">
        <v>540</v>
      </c>
      <c r="S4" s="348"/>
      <c r="T4" s="348"/>
      <c r="U4" s="347" t="s">
        <v>541</v>
      </c>
      <c r="V4" s="348"/>
      <c r="W4" s="348"/>
      <c r="X4" s="347" t="s">
        <v>542</v>
      </c>
      <c r="Y4" s="348"/>
      <c r="Z4" s="348"/>
      <c r="AA4" s="347" t="s">
        <v>543</v>
      </c>
      <c r="AB4" s="348"/>
      <c r="AC4" s="348"/>
      <c r="AD4" s="347" t="s">
        <v>9</v>
      </c>
      <c r="AE4" s="348"/>
      <c r="AF4" s="348"/>
      <c r="AG4" s="347" t="s">
        <v>10</v>
      </c>
      <c r="AH4" s="348"/>
      <c r="AI4" s="348"/>
      <c r="AJ4" s="347" t="s">
        <v>11</v>
      </c>
      <c r="AK4" s="348"/>
      <c r="AL4" s="348"/>
      <c r="AM4" s="347" t="s">
        <v>12</v>
      </c>
      <c r="AN4" s="348"/>
      <c r="AO4" s="348"/>
      <c r="AP4" s="347" t="s">
        <v>13</v>
      </c>
      <c r="AQ4" s="348"/>
      <c r="AR4" s="348"/>
      <c r="AS4" s="347" t="s">
        <v>544</v>
      </c>
      <c r="AT4" s="348"/>
      <c r="AU4" s="348"/>
      <c r="AV4" s="347" t="s">
        <v>14</v>
      </c>
      <c r="AW4" s="348"/>
      <c r="AX4" s="348"/>
      <c r="AY4" s="347" t="s">
        <v>15</v>
      </c>
      <c r="AZ4" s="348"/>
      <c r="BA4" s="348"/>
      <c r="BB4" s="354" t="s">
        <v>16</v>
      </c>
      <c r="BC4" s="354"/>
      <c r="BD4" s="354"/>
    </row>
    <row r="5" spans="1:62" ht="70.5" customHeight="1" thickBot="1" x14ac:dyDescent="0.4">
      <c r="A5" s="340"/>
      <c r="B5" s="342"/>
      <c r="C5" s="344"/>
      <c r="D5" s="346"/>
      <c r="F5" s="161" t="s">
        <v>17</v>
      </c>
      <c r="G5" s="162" t="s">
        <v>18</v>
      </c>
      <c r="H5" s="163" t="s">
        <v>19</v>
      </c>
      <c r="I5" s="161" t="s">
        <v>17</v>
      </c>
      <c r="J5" s="162" t="s">
        <v>18</v>
      </c>
      <c r="K5" s="163" t="s">
        <v>19</v>
      </c>
      <c r="L5" s="161" t="s">
        <v>17</v>
      </c>
      <c r="M5" s="162" t="s">
        <v>18</v>
      </c>
      <c r="N5" s="163" t="s">
        <v>19</v>
      </c>
      <c r="O5" s="161" t="s">
        <v>17</v>
      </c>
      <c r="P5" s="162" t="s">
        <v>18</v>
      </c>
      <c r="Q5" s="163" t="s">
        <v>19</v>
      </c>
      <c r="R5" s="161" t="s">
        <v>17</v>
      </c>
      <c r="S5" s="162" t="s">
        <v>18</v>
      </c>
      <c r="T5" s="163" t="s">
        <v>19</v>
      </c>
      <c r="U5" s="161" t="s">
        <v>17</v>
      </c>
      <c r="V5" s="162" t="s">
        <v>18</v>
      </c>
      <c r="W5" s="163" t="s">
        <v>19</v>
      </c>
      <c r="X5" s="161" t="s">
        <v>17</v>
      </c>
      <c r="Y5" s="162" t="s">
        <v>18</v>
      </c>
      <c r="Z5" s="163" t="s">
        <v>19</v>
      </c>
      <c r="AA5" s="161" t="s">
        <v>17</v>
      </c>
      <c r="AB5" s="162" t="s">
        <v>18</v>
      </c>
      <c r="AC5" s="163" t="s">
        <v>19</v>
      </c>
      <c r="AD5" s="161" t="s">
        <v>17</v>
      </c>
      <c r="AE5" s="162" t="s">
        <v>18</v>
      </c>
      <c r="AF5" s="163" t="s">
        <v>19</v>
      </c>
      <c r="AG5" s="161" t="s">
        <v>17</v>
      </c>
      <c r="AH5" s="162" t="s">
        <v>18</v>
      </c>
      <c r="AI5" s="163" t="s">
        <v>19</v>
      </c>
      <c r="AJ5" s="161" t="s">
        <v>17</v>
      </c>
      <c r="AK5" s="162" t="s">
        <v>18</v>
      </c>
      <c r="AL5" s="163" t="s">
        <v>19</v>
      </c>
      <c r="AM5" s="161" t="s">
        <v>17</v>
      </c>
      <c r="AN5" s="162" t="s">
        <v>18</v>
      </c>
      <c r="AO5" s="163" t="s">
        <v>19</v>
      </c>
      <c r="AP5" s="161" t="s">
        <v>17</v>
      </c>
      <c r="AQ5" s="162" t="s">
        <v>18</v>
      </c>
      <c r="AR5" s="163" t="s">
        <v>19</v>
      </c>
      <c r="AS5" s="161" t="s">
        <v>17</v>
      </c>
      <c r="AT5" s="162" t="s">
        <v>18</v>
      </c>
      <c r="AU5" s="163" t="s">
        <v>19</v>
      </c>
      <c r="AV5" s="161" t="s">
        <v>17</v>
      </c>
      <c r="AW5" s="162" t="s">
        <v>18</v>
      </c>
      <c r="AX5" s="163" t="s">
        <v>19</v>
      </c>
      <c r="AY5" s="161" t="s">
        <v>17</v>
      </c>
      <c r="AZ5" s="162" t="s">
        <v>18</v>
      </c>
      <c r="BA5" s="163" t="s">
        <v>19</v>
      </c>
      <c r="BB5" s="161" t="s">
        <v>17</v>
      </c>
      <c r="BC5" s="162" t="s">
        <v>18</v>
      </c>
      <c r="BD5" s="163" t="s">
        <v>19</v>
      </c>
    </row>
    <row r="6" spans="1:62" s="6" customFormat="1" ht="51.75" customHeight="1" x14ac:dyDescent="0.35">
      <c r="A6" s="355" t="s">
        <v>20</v>
      </c>
      <c r="B6" s="4">
        <v>1</v>
      </c>
      <c r="C6" s="5" t="s">
        <v>21</v>
      </c>
      <c r="D6" s="4" t="s">
        <v>22</v>
      </c>
      <c r="F6" s="164">
        <v>412986.42384999996</v>
      </c>
      <c r="G6" s="7">
        <v>390748.69333500002</v>
      </c>
      <c r="H6" s="8">
        <f>ROUND(((F6+G6)/2),0)</f>
        <v>401868</v>
      </c>
      <c r="I6" s="164">
        <v>412986.42384999996</v>
      </c>
      <c r="J6" s="7">
        <v>390748.69333500002</v>
      </c>
      <c r="K6" s="8">
        <f>ROUND(((I6+J6)/2),0)</f>
        <v>401868</v>
      </c>
      <c r="L6" s="164">
        <v>1517262.3284</v>
      </c>
      <c r="M6" s="7">
        <v>1435563.58764</v>
      </c>
      <c r="N6" s="8">
        <f>ROUND(((L6+M6)/2),0)</f>
        <v>1476413</v>
      </c>
      <c r="O6" s="164">
        <v>1499200.6392999999</v>
      </c>
      <c r="P6" s="7">
        <v>1418474.4510300001</v>
      </c>
      <c r="Q6" s="8">
        <f>ROUND(((O6+P6)/2),0)</f>
        <v>1458838</v>
      </c>
      <c r="R6" s="164">
        <v>1243902.55535</v>
      </c>
      <c r="S6" s="7">
        <v>1176923.186985</v>
      </c>
      <c r="T6" s="8">
        <f>ROUND(((R6+S6)/2),0)</f>
        <v>1210413</v>
      </c>
      <c r="U6" s="164">
        <v>2096725.5991499999</v>
      </c>
      <c r="V6" s="7">
        <v>1983824.989965</v>
      </c>
      <c r="W6" s="8">
        <f>ROUND(((U6+V6)/2),0)</f>
        <v>2040275</v>
      </c>
      <c r="X6" s="164">
        <v>1622393.5864500001</v>
      </c>
      <c r="Y6" s="7">
        <v>1535033.9317950001</v>
      </c>
      <c r="Z6" s="8">
        <f>ROUND(((X6+Y6)/2),0)</f>
        <v>1578714</v>
      </c>
      <c r="AA6" s="164">
        <v>1612111.8377</v>
      </c>
      <c r="AB6" s="7">
        <v>1535033.9317950001</v>
      </c>
      <c r="AC6" s="8">
        <f>ROUND(((AA6+AB6)/2),0)</f>
        <v>1573573</v>
      </c>
      <c r="AD6" s="164">
        <v>1584253.07495</v>
      </c>
      <c r="AE6" s="7">
        <v>1535033.9317950001</v>
      </c>
      <c r="AF6" s="8">
        <f>ROUND(((AD6+AE6)/2),0)</f>
        <v>1559644</v>
      </c>
      <c r="AG6" s="164">
        <v>1562548.2782000001</v>
      </c>
      <c r="AH6" s="7">
        <v>1535033.9317950001</v>
      </c>
      <c r="AI6" s="8">
        <f>ROUND(((AG6+AH6)/2),0)</f>
        <v>1548791</v>
      </c>
      <c r="AJ6" s="164">
        <v>1464036.5558000002</v>
      </c>
      <c r="AK6" s="7">
        <v>1535033.9317950001</v>
      </c>
      <c r="AL6" s="8">
        <f>ROUND(((AJ6+AK6)/2),0)</f>
        <v>1499535</v>
      </c>
      <c r="AM6" s="164">
        <v>2106452.2843000004</v>
      </c>
      <c r="AN6" s="7">
        <v>1773033.9317950001</v>
      </c>
      <c r="AO6" s="8">
        <f>ROUND(((AM6+AN6)/2),0)</f>
        <v>1939743</v>
      </c>
      <c r="AP6" s="164">
        <v>616557.00470000005</v>
      </c>
      <c r="AQ6" s="7">
        <v>474274.61900000006</v>
      </c>
      <c r="AR6" s="8">
        <f>ROUND(((AP6+AQ6)/2),0)</f>
        <v>545416</v>
      </c>
      <c r="AS6" s="164">
        <v>592411.73809999996</v>
      </c>
      <c r="AT6" s="7">
        <v>455701.337</v>
      </c>
      <c r="AU6" s="8">
        <f>ROUND(((AS6+AT6)/2),0)</f>
        <v>524057</v>
      </c>
      <c r="AV6" s="164">
        <v>1778661.0842000002</v>
      </c>
      <c r="AW6" s="7">
        <v>1773033.9317950001</v>
      </c>
      <c r="AX6" s="8">
        <f>ROUND(((AV6+AW6)/2),0)</f>
        <v>1775848</v>
      </c>
      <c r="AY6" s="164">
        <v>1771100.35375</v>
      </c>
      <c r="AZ6" s="7">
        <v>1773033.9317950001</v>
      </c>
      <c r="BA6" s="8">
        <f>ROUND(((AY6+AZ6)/2),0)</f>
        <v>1772067</v>
      </c>
      <c r="BB6" s="164">
        <v>592411.73809999996</v>
      </c>
      <c r="BC6" s="7">
        <v>455701.337</v>
      </c>
      <c r="BD6" s="8">
        <f>ROUND(((BB6+BC6)/2),0)</f>
        <v>524057</v>
      </c>
      <c r="BE6" s="9"/>
      <c r="BF6" s="9"/>
      <c r="BG6" s="9"/>
      <c r="BH6" s="9"/>
      <c r="BI6" s="10"/>
      <c r="BJ6" s="10"/>
    </row>
    <row r="7" spans="1:62" s="6" customFormat="1" ht="27.75" customHeight="1" x14ac:dyDescent="0.35">
      <c r="A7" s="355"/>
      <c r="B7" s="11">
        <v>2</v>
      </c>
      <c r="C7" s="12" t="s">
        <v>23</v>
      </c>
      <c r="D7" s="11" t="s">
        <v>22</v>
      </c>
      <c r="F7" s="165">
        <v>65185.784299999999</v>
      </c>
      <c r="G7" s="13">
        <v>61675.780530000004</v>
      </c>
      <c r="H7" s="8">
        <f t="shared" ref="H7:H21" si="0">ROUND(((F7+G7)/2),0)</f>
        <v>63431</v>
      </c>
      <c r="I7" s="165">
        <v>65185.784299999999</v>
      </c>
      <c r="J7" s="13">
        <v>61675.780530000004</v>
      </c>
      <c r="K7" s="8">
        <f t="shared" ref="K7:K21" si="1">ROUND(((I7+J7)/2),0)</f>
        <v>63431</v>
      </c>
      <c r="L7" s="165">
        <v>110833.73209999999</v>
      </c>
      <c r="M7" s="13">
        <v>104865.76191</v>
      </c>
      <c r="N7" s="8">
        <f t="shared" ref="N7:N21" si="2">ROUND(((L7+M7)/2),0)</f>
        <v>107850</v>
      </c>
      <c r="O7" s="165">
        <v>110833.73209999999</v>
      </c>
      <c r="P7" s="13">
        <v>104865.76191</v>
      </c>
      <c r="Q7" s="8">
        <f t="shared" ref="Q7:Q21" si="3">ROUND(((O7+P7)/2),0)</f>
        <v>107850</v>
      </c>
      <c r="R7" s="165">
        <v>110983.55905000001</v>
      </c>
      <c r="S7" s="13">
        <v>105007.52125500001</v>
      </c>
      <c r="T7" s="8">
        <f t="shared" ref="T7:T21" si="4">ROUND(((R7+S7)/2),0)</f>
        <v>107996</v>
      </c>
      <c r="U7" s="165">
        <v>152419.2579</v>
      </c>
      <c r="V7" s="13">
        <v>144212.06709</v>
      </c>
      <c r="W7" s="8">
        <f t="shared" ref="W7:W21" si="5">ROUND(((U7+V7)/2),0)</f>
        <v>148316</v>
      </c>
      <c r="X7" s="165">
        <v>146255.23639999999</v>
      </c>
      <c r="Y7" s="13">
        <v>138379.95444</v>
      </c>
      <c r="Z7" s="8">
        <f t="shared" ref="Z7:Z21" si="6">ROUND(((X7+Y7)/2),0)</f>
        <v>142318</v>
      </c>
      <c r="AA7" s="165">
        <v>146255.23639999999</v>
      </c>
      <c r="AB7" s="13">
        <v>138379.95444</v>
      </c>
      <c r="AC7" s="8">
        <f t="shared" ref="AC7:AC21" si="7">ROUND(((AA7+AB7)/2),0)</f>
        <v>142318</v>
      </c>
      <c r="AD7" s="165">
        <v>146255.23639999999</v>
      </c>
      <c r="AE7" s="13">
        <v>138379.95444</v>
      </c>
      <c r="AF7" s="8">
        <f t="shared" ref="AF7:AF21" si="8">ROUND(((AD7+AE7)/2),0)</f>
        <v>142318</v>
      </c>
      <c r="AG7" s="165">
        <v>146255.23639999999</v>
      </c>
      <c r="AH7" s="13">
        <v>138379.95444</v>
      </c>
      <c r="AI7" s="8">
        <f t="shared" ref="AI7:AI21" si="9">ROUND(((AG7+AH7)/2),0)</f>
        <v>142318</v>
      </c>
      <c r="AJ7" s="165">
        <v>146255.23639999999</v>
      </c>
      <c r="AK7" s="13">
        <v>138379.95444</v>
      </c>
      <c r="AL7" s="8">
        <f t="shared" ref="AL7:AL21" si="10">ROUND(((AJ7+AK7)/2),0)</f>
        <v>142318</v>
      </c>
      <c r="AM7" s="165">
        <v>152419.2579</v>
      </c>
      <c r="AN7" s="13">
        <v>138379.95444</v>
      </c>
      <c r="AO7" s="8">
        <f t="shared" ref="AO7:AO21" si="11">ROUND(((AM7+AN7)/2),0)</f>
        <v>145400</v>
      </c>
      <c r="AP7" s="165">
        <v>87422.517000000007</v>
      </c>
      <c r="AQ7" s="13">
        <v>67248.09</v>
      </c>
      <c r="AR7" s="8">
        <f t="shared" ref="AR7:AR21" si="12">ROUND(((AP7+AQ7)/2),0)</f>
        <v>77335</v>
      </c>
      <c r="AS7" s="165">
        <v>105223.76864999998</v>
      </c>
      <c r="AT7" s="13">
        <v>80941.360499999995</v>
      </c>
      <c r="AU7" s="8">
        <f t="shared" ref="AU7:AU21" si="13">ROUND(((AS7+AT7)/2),0)</f>
        <v>93083</v>
      </c>
      <c r="AV7" s="165">
        <v>146255.23639999999</v>
      </c>
      <c r="AW7" s="13">
        <v>138379.95444</v>
      </c>
      <c r="AX7" s="8">
        <f t="shared" ref="AX7:AX21" si="14">ROUND(((AV7+AW7)/2),0)</f>
        <v>142318</v>
      </c>
      <c r="AY7" s="165">
        <v>146255.23639999999</v>
      </c>
      <c r="AZ7" s="13">
        <v>138379.95444</v>
      </c>
      <c r="BA7" s="8">
        <f t="shared" ref="BA7:BA21" si="15">ROUND(((AY7+AZ7)/2),0)</f>
        <v>142318</v>
      </c>
      <c r="BB7" s="165">
        <v>109431.9954</v>
      </c>
      <c r="BC7" s="13">
        <v>84178.457999999999</v>
      </c>
      <c r="BD7" s="8">
        <f t="shared" ref="BD7:BD21" si="16">ROUND(((BB7+BC7)/2),0)</f>
        <v>96805</v>
      </c>
      <c r="BE7" s="9"/>
      <c r="BF7" s="9"/>
      <c r="BG7" s="9"/>
      <c r="BH7" s="9"/>
      <c r="BI7" s="10"/>
      <c r="BJ7" s="10"/>
    </row>
    <row r="8" spans="1:62" s="6" customFormat="1" ht="27.75" customHeight="1" x14ac:dyDescent="0.35">
      <c r="A8" s="355"/>
      <c r="B8" s="11">
        <v>3</v>
      </c>
      <c r="C8" s="14" t="s">
        <v>24</v>
      </c>
      <c r="D8" s="11" t="s">
        <v>22</v>
      </c>
      <c r="F8" s="165">
        <v>70004.3799</v>
      </c>
      <c r="G8" s="13">
        <v>66234.913290000011</v>
      </c>
      <c r="H8" s="8">
        <f t="shared" si="0"/>
        <v>68120</v>
      </c>
      <c r="I8" s="165">
        <v>70004.3799</v>
      </c>
      <c r="J8" s="13">
        <v>66234.913290000011</v>
      </c>
      <c r="K8" s="8">
        <f t="shared" si="1"/>
        <v>68120</v>
      </c>
      <c r="L8" s="165">
        <v>195338.14300000001</v>
      </c>
      <c r="M8" s="13">
        <v>184819.93529999998</v>
      </c>
      <c r="N8" s="8">
        <f t="shared" si="2"/>
        <v>190079</v>
      </c>
      <c r="O8" s="165">
        <v>201652.99699999997</v>
      </c>
      <c r="P8" s="13">
        <v>190794.75870000001</v>
      </c>
      <c r="Q8" s="8">
        <f t="shared" si="3"/>
        <v>196224</v>
      </c>
      <c r="R8" s="165">
        <v>185954.3504</v>
      </c>
      <c r="S8" s="13">
        <v>175941.42383999997</v>
      </c>
      <c r="T8" s="8">
        <f t="shared" si="4"/>
        <v>180948</v>
      </c>
      <c r="U8" s="165">
        <v>266481.81104999996</v>
      </c>
      <c r="V8" s="13">
        <v>252132.79045499998</v>
      </c>
      <c r="W8" s="8">
        <f t="shared" si="5"/>
        <v>259307</v>
      </c>
      <c r="X8" s="165">
        <v>257358.4559</v>
      </c>
      <c r="Y8" s="13">
        <v>243500.69289000001</v>
      </c>
      <c r="Z8" s="8">
        <f t="shared" si="6"/>
        <v>250430</v>
      </c>
      <c r="AA8" s="165">
        <v>260133.7739</v>
      </c>
      <c r="AB8" s="13">
        <v>243500.69289000001</v>
      </c>
      <c r="AC8" s="8">
        <f t="shared" si="7"/>
        <v>251817</v>
      </c>
      <c r="AD8" s="165">
        <v>262902.05304999999</v>
      </c>
      <c r="AE8" s="13">
        <v>243500.69289000001</v>
      </c>
      <c r="AF8" s="8">
        <f t="shared" si="8"/>
        <v>253201</v>
      </c>
      <c r="AG8" s="165">
        <v>263598.89919999999</v>
      </c>
      <c r="AH8" s="13">
        <v>243500.69289000001</v>
      </c>
      <c r="AI8" s="8">
        <f t="shared" si="9"/>
        <v>253550</v>
      </c>
      <c r="AJ8" s="165">
        <v>255967.78025000001</v>
      </c>
      <c r="AK8" s="13">
        <v>243500.69289000001</v>
      </c>
      <c r="AL8" s="8">
        <f t="shared" si="10"/>
        <v>249734</v>
      </c>
      <c r="AM8" s="165">
        <v>272118.92435000004</v>
      </c>
      <c r="AN8" s="13">
        <v>243500.69289000001</v>
      </c>
      <c r="AO8" s="8">
        <f t="shared" si="11"/>
        <v>257810</v>
      </c>
      <c r="AP8" s="165">
        <v>94012.891699999993</v>
      </c>
      <c r="AQ8" s="13">
        <v>72317.608999999997</v>
      </c>
      <c r="AR8" s="8">
        <f t="shared" si="12"/>
        <v>83165</v>
      </c>
      <c r="AS8" s="165">
        <v>113000.69235</v>
      </c>
      <c r="AT8" s="13">
        <v>86923.609500000006</v>
      </c>
      <c r="AU8" s="8">
        <f t="shared" si="13"/>
        <v>99962</v>
      </c>
      <c r="AV8" s="165">
        <v>257358.4559</v>
      </c>
      <c r="AW8" s="13">
        <v>243500.69289000001</v>
      </c>
      <c r="AX8" s="8">
        <f t="shared" si="14"/>
        <v>250430</v>
      </c>
      <c r="AY8" s="165">
        <v>262902.05304999999</v>
      </c>
      <c r="AZ8" s="13">
        <v>243500.69289000001</v>
      </c>
      <c r="BA8" s="8">
        <f t="shared" si="15"/>
        <v>253201</v>
      </c>
      <c r="BB8" s="165">
        <v>117520.63959999999</v>
      </c>
      <c r="BC8" s="13">
        <v>90400.491999999998</v>
      </c>
      <c r="BD8" s="8">
        <f t="shared" si="16"/>
        <v>103961</v>
      </c>
      <c r="BE8" s="9"/>
      <c r="BF8" s="9"/>
      <c r="BG8" s="9"/>
      <c r="BH8" s="9"/>
      <c r="BI8" s="10"/>
      <c r="BJ8" s="10"/>
    </row>
    <row r="9" spans="1:62" s="6" customFormat="1" ht="27.75" customHeight="1" x14ac:dyDescent="0.35">
      <c r="A9" s="355"/>
      <c r="B9" s="11">
        <v>4</v>
      </c>
      <c r="C9" s="14" t="s">
        <v>25</v>
      </c>
      <c r="D9" s="11" t="s">
        <v>22</v>
      </c>
      <c r="F9" s="165">
        <v>30940</v>
      </c>
      <c r="G9" s="13">
        <v>29274</v>
      </c>
      <c r="H9" s="8">
        <f t="shared" si="0"/>
        <v>30107</v>
      </c>
      <c r="I9" s="165">
        <v>30940</v>
      </c>
      <c r="J9" s="13">
        <v>29274</v>
      </c>
      <c r="K9" s="8">
        <f t="shared" si="1"/>
        <v>30107</v>
      </c>
      <c r="L9" s="165">
        <v>46410</v>
      </c>
      <c r="M9" s="13">
        <v>43911</v>
      </c>
      <c r="N9" s="8">
        <f t="shared" si="2"/>
        <v>45161</v>
      </c>
      <c r="O9" s="165">
        <v>46410</v>
      </c>
      <c r="P9" s="13">
        <v>43911</v>
      </c>
      <c r="Q9" s="8">
        <f t="shared" si="3"/>
        <v>45161</v>
      </c>
      <c r="R9" s="165">
        <v>46410</v>
      </c>
      <c r="S9" s="13">
        <v>43911</v>
      </c>
      <c r="T9" s="8">
        <f t="shared" si="4"/>
        <v>45161</v>
      </c>
      <c r="U9" s="165">
        <v>46410</v>
      </c>
      <c r="V9" s="13">
        <v>43911</v>
      </c>
      <c r="W9" s="8">
        <f t="shared" si="5"/>
        <v>45161</v>
      </c>
      <c r="X9" s="165">
        <v>46410</v>
      </c>
      <c r="Y9" s="13">
        <v>43911</v>
      </c>
      <c r="Z9" s="8">
        <f t="shared" si="6"/>
        <v>45161</v>
      </c>
      <c r="AA9" s="165">
        <v>46410</v>
      </c>
      <c r="AB9" s="13">
        <v>43911</v>
      </c>
      <c r="AC9" s="8">
        <f t="shared" si="7"/>
        <v>45161</v>
      </c>
      <c r="AD9" s="165">
        <v>46410</v>
      </c>
      <c r="AE9" s="13">
        <v>43911</v>
      </c>
      <c r="AF9" s="8">
        <f t="shared" si="8"/>
        <v>45161</v>
      </c>
      <c r="AG9" s="165">
        <v>46410</v>
      </c>
      <c r="AH9" s="13">
        <v>43911</v>
      </c>
      <c r="AI9" s="8">
        <f t="shared" si="9"/>
        <v>45161</v>
      </c>
      <c r="AJ9" s="165">
        <v>46410</v>
      </c>
      <c r="AK9" s="13">
        <v>43911</v>
      </c>
      <c r="AL9" s="8">
        <f t="shared" si="10"/>
        <v>45161</v>
      </c>
      <c r="AM9" s="165">
        <v>46410</v>
      </c>
      <c r="AN9" s="13">
        <v>43911</v>
      </c>
      <c r="AO9" s="8">
        <f t="shared" si="11"/>
        <v>45161</v>
      </c>
      <c r="AP9" s="165">
        <v>30940</v>
      </c>
      <c r="AQ9" s="13">
        <v>23800</v>
      </c>
      <c r="AR9" s="8">
        <f t="shared" si="12"/>
        <v>27370</v>
      </c>
      <c r="AS9" s="165">
        <v>30940</v>
      </c>
      <c r="AT9" s="13">
        <v>23800</v>
      </c>
      <c r="AU9" s="8">
        <f t="shared" si="13"/>
        <v>27370</v>
      </c>
      <c r="AV9" s="165">
        <v>46410</v>
      </c>
      <c r="AW9" s="13">
        <v>43911</v>
      </c>
      <c r="AX9" s="8">
        <f t="shared" si="14"/>
        <v>45161</v>
      </c>
      <c r="AY9" s="165">
        <v>46410</v>
      </c>
      <c r="AZ9" s="13">
        <v>43911</v>
      </c>
      <c r="BA9" s="8">
        <f t="shared" si="15"/>
        <v>45161</v>
      </c>
      <c r="BB9" s="165">
        <v>38675</v>
      </c>
      <c r="BC9" s="13">
        <v>29750</v>
      </c>
      <c r="BD9" s="8">
        <f t="shared" si="16"/>
        <v>34213</v>
      </c>
      <c r="BE9" s="9"/>
      <c r="BF9" s="9"/>
      <c r="BG9" s="9"/>
      <c r="BH9" s="9"/>
      <c r="BI9" s="10"/>
      <c r="BJ9" s="10"/>
    </row>
    <row r="10" spans="1:62" s="6" customFormat="1" ht="27.75" customHeight="1" x14ac:dyDescent="0.35">
      <c r="A10" s="355"/>
      <c r="B10" s="11">
        <v>5</v>
      </c>
      <c r="C10" s="14" t="s">
        <v>26</v>
      </c>
      <c r="D10" s="11" t="s">
        <v>22</v>
      </c>
      <c r="F10" s="165">
        <v>109689.41620000001</v>
      </c>
      <c r="G10" s="13">
        <v>103783.06302000002</v>
      </c>
      <c r="H10" s="8">
        <f t="shared" si="0"/>
        <v>106736</v>
      </c>
      <c r="I10" s="165">
        <v>109689.41620000001</v>
      </c>
      <c r="J10" s="13">
        <v>103783.06302000002</v>
      </c>
      <c r="K10" s="8">
        <f t="shared" si="1"/>
        <v>106736</v>
      </c>
      <c r="L10" s="165">
        <v>254681.68179999999</v>
      </c>
      <c r="M10" s="13">
        <v>240968.05278000003</v>
      </c>
      <c r="N10" s="8">
        <f t="shared" si="2"/>
        <v>247825</v>
      </c>
      <c r="O10" s="165">
        <v>253977.79680000001</v>
      </c>
      <c r="P10" s="13">
        <v>240302.06928</v>
      </c>
      <c r="Q10" s="8">
        <f t="shared" si="3"/>
        <v>247140</v>
      </c>
      <c r="R10" s="165">
        <v>255762.64805000002</v>
      </c>
      <c r="S10" s="13">
        <v>241990.81315500001</v>
      </c>
      <c r="T10" s="8">
        <f t="shared" si="4"/>
        <v>248877</v>
      </c>
      <c r="U10" s="165">
        <v>256296.59510000004</v>
      </c>
      <c r="V10" s="13">
        <v>242496.00921000002</v>
      </c>
      <c r="W10" s="8">
        <f t="shared" si="5"/>
        <v>249396</v>
      </c>
      <c r="X10" s="165">
        <v>238899.57455000002</v>
      </c>
      <c r="Y10" s="13">
        <v>226035.75130499998</v>
      </c>
      <c r="Z10" s="8">
        <f t="shared" si="6"/>
        <v>232468</v>
      </c>
      <c r="AA10" s="165">
        <v>243074.61814999999</v>
      </c>
      <c r="AB10" s="13">
        <v>226035.75130499998</v>
      </c>
      <c r="AC10" s="8">
        <f t="shared" si="7"/>
        <v>234555</v>
      </c>
      <c r="AD10" s="165">
        <v>243074.61814999999</v>
      </c>
      <c r="AE10" s="13">
        <v>226035.75130499998</v>
      </c>
      <c r="AF10" s="8">
        <f t="shared" si="8"/>
        <v>234555</v>
      </c>
      <c r="AG10" s="165">
        <v>243425.55510000006</v>
      </c>
      <c r="AH10" s="13">
        <v>226035.75130499998</v>
      </c>
      <c r="AI10" s="8">
        <f t="shared" si="9"/>
        <v>234731</v>
      </c>
      <c r="AJ10" s="165">
        <v>234716.48655</v>
      </c>
      <c r="AK10" s="13">
        <v>226035.75130499998</v>
      </c>
      <c r="AL10" s="8">
        <f t="shared" si="10"/>
        <v>230376</v>
      </c>
      <c r="AM10" s="165">
        <v>249129.03470000002</v>
      </c>
      <c r="AN10" s="13">
        <v>226035.75130499998</v>
      </c>
      <c r="AO10" s="8">
        <f t="shared" si="11"/>
        <v>237582</v>
      </c>
      <c r="AP10" s="165">
        <v>64368.272150000012</v>
      </c>
      <c r="AQ10" s="13">
        <v>49514.055500000002</v>
      </c>
      <c r="AR10" s="8">
        <f t="shared" si="12"/>
        <v>56941</v>
      </c>
      <c r="AS10" s="165">
        <v>79599.337999999989</v>
      </c>
      <c r="AT10" s="13">
        <v>61230.26</v>
      </c>
      <c r="AU10" s="8">
        <f t="shared" si="13"/>
        <v>70415</v>
      </c>
      <c r="AV10" s="165">
        <v>243074.61814999999</v>
      </c>
      <c r="AW10" s="13">
        <v>226035.75130499998</v>
      </c>
      <c r="AX10" s="8">
        <f t="shared" si="14"/>
        <v>234555</v>
      </c>
      <c r="AY10" s="165">
        <v>243074.61814999999</v>
      </c>
      <c r="AZ10" s="13">
        <v>226035.75130499998</v>
      </c>
      <c r="BA10" s="8">
        <f t="shared" si="15"/>
        <v>234555</v>
      </c>
      <c r="BB10" s="165">
        <v>82782.909299999999</v>
      </c>
      <c r="BC10" s="13">
        <v>63679.161</v>
      </c>
      <c r="BD10" s="8">
        <f t="shared" si="16"/>
        <v>73231</v>
      </c>
      <c r="BE10" s="9"/>
      <c r="BF10" s="9"/>
      <c r="BG10" s="9"/>
      <c r="BH10" s="9"/>
      <c r="BI10" s="10"/>
      <c r="BJ10" s="10"/>
    </row>
    <row r="11" spans="1:62" s="6" customFormat="1" ht="27.75" customHeight="1" x14ac:dyDescent="0.35">
      <c r="A11" s="355"/>
      <c r="B11" s="11">
        <v>6</v>
      </c>
      <c r="C11" s="14" t="s">
        <v>27</v>
      </c>
      <c r="D11" s="11" t="s">
        <v>22</v>
      </c>
      <c r="F11" s="165">
        <v>77350</v>
      </c>
      <c r="G11" s="13">
        <v>73185</v>
      </c>
      <c r="H11" s="8">
        <f t="shared" si="0"/>
        <v>75268</v>
      </c>
      <c r="I11" s="165">
        <v>77350</v>
      </c>
      <c r="J11" s="13">
        <v>73185</v>
      </c>
      <c r="K11" s="8">
        <f t="shared" si="1"/>
        <v>75268</v>
      </c>
      <c r="L11" s="165">
        <v>123760</v>
      </c>
      <c r="M11" s="13">
        <v>117096</v>
      </c>
      <c r="N11" s="8">
        <f t="shared" si="2"/>
        <v>120428</v>
      </c>
      <c r="O11" s="165">
        <v>123760</v>
      </c>
      <c r="P11" s="13">
        <v>117096</v>
      </c>
      <c r="Q11" s="8">
        <f t="shared" si="3"/>
        <v>120428</v>
      </c>
      <c r="R11" s="165">
        <v>123760</v>
      </c>
      <c r="S11" s="13">
        <v>117096</v>
      </c>
      <c r="T11" s="8">
        <f t="shared" si="4"/>
        <v>120428</v>
      </c>
      <c r="U11" s="165">
        <v>123760</v>
      </c>
      <c r="V11" s="13">
        <v>117096</v>
      </c>
      <c r="W11" s="8">
        <f t="shared" si="5"/>
        <v>120428</v>
      </c>
      <c r="X11" s="165">
        <v>123760</v>
      </c>
      <c r="Y11" s="13">
        <v>117096</v>
      </c>
      <c r="Z11" s="8">
        <f t="shared" si="6"/>
        <v>120428</v>
      </c>
      <c r="AA11" s="165">
        <v>123760</v>
      </c>
      <c r="AB11" s="13">
        <v>117096</v>
      </c>
      <c r="AC11" s="8">
        <f t="shared" si="7"/>
        <v>120428</v>
      </c>
      <c r="AD11" s="165">
        <v>123760</v>
      </c>
      <c r="AE11" s="13">
        <v>117096</v>
      </c>
      <c r="AF11" s="8">
        <f t="shared" si="8"/>
        <v>120428</v>
      </c>
      <c r="AG11" s="165">
        <v>123760</v>
      </c>
      <c r="AH11" s="13">
        <v>117096</v>
      </c>
      <c r="AI11" s="8">
        <f t="shared" si="9"/>
        <v>120428</v>
      </c>
      <c r="AJ11" s="165">
        <v>123760</v>
      </c>
      <c r="AK11" s="13">
        <v>117096</v>
      </c>
      <c r="AL11" s="8">
        <f t="shared" si="10"/>
        <v>120428</v>
      </c>
      <c r="AM11" s="165">
        <v>123760</v>
      </c>
      <c r="AN11" s="13">
        <v>117096</v>
      </c>
      <c r="AO11" s="8">
        <f t="shared" si="11"/>
        <v>120428</v>
      </c>
      <c r="AP11" s="165">
        <v>123760</v>
      </c>
      <c r="AQ11" s="13">
        <v>95200</v>
      </c>
      <c r="AR11" s="8">
        <f t="shared" si="12"/>
        <v>109480</v>
      </c>
      <c r="AS11" s="165">
        <v>123760</v>
      </c>
      <c r="AT11" s="13">
        <v>95200</v>
      </c>
      <c r="AU11" s="8">
        <f t="shared" si="13"/>
        <v>109480</v>
      </c>
      <c r="AV11" s="165">
        <v>123760</v>
      </c>
      <c r="AW11" s="13">
        <v>117096</v>
      </c>
      <c r="AX11" s="8">
        <f t="shared" si="14"/>
        <v>120428</v>
      </c>
      <c r="AY11" s="165">
        <v>123760</v>
      </c>
      <c r="AZ11" s="13">
        <v>117096</v>
      </c>
      <c r="BA11" s="8">
        <f t="shared" si="15"/>
        <v>120428</v>
      </c>
      <c r="BB11" s="165">
        <v>77350</v>
      </c>
      <c r="BC11" s="13">
        <v>59500</v>
      </c>
      <c r="BD11" s="8">
        <f t="shared" si="16"/>
        <v>68425</v>
      </c>
      <c r="BE11" s="9"/>
      <c r="BF11" s="9"/>
      <c r="BG11" s="9"/>
      <c r="BH11" s="9"/>
      <c r="BI11" s="10"/>
      <c r="BJ11" s="10"/>
    </row>
    <row r="12" spans="1:62" s="6" customFormat="1" ht="27.75" customHeight="1" x14ac:dyDescent="0.35">
      <c r="A12" s="355"/>
      <c r="B12" s="11">
        <v>7</v>
      </c>
      <c r="C12" s="14" t="s">
        <v>28</v>
      </c>
      <c r="D12" s="11" t="s">
        <v>22</v>
      </c>
      <c r="F12" s="165">
        <v>31592.369899999998</v>
      </c>
      <c r="G12" s="13">
        <v>29891.242289999998</v>
      </c>
      <c r="H12" s="8">
        <f t="shared" si="0"/>
        <v>30742</v>
      </c>
      <c r="I12" s="165">
        <v>31592.369899999998</v>
      </c>
      <c r="J12" s="13">
        <v>29891.242289999998</v>
      </c>
      <c r="K12" s="8">
        <f t="shared" si="1"/>
        <v>30742</v>
      </c>
      <c r="L12" s="165">
        <v>72097.934999999998</v>
      </c>
      <c r="M12" s="13">
        <v>68215.738500000007</v>
      </c>
      <c r="N12" s="8">
        <f t="shared" si="2"/>
        <v>70157</v>
      </c>
      <c r="O12" s="165">
        <v>72507.193849999996</v>
      </c>
      <c r="P12" s="13">
        <v>68602.960335000011</v>
      </c>
      <c r="Q12" s="8">
        <f t="shared" si="3"/>
        <v>70555</v>
      </c>
      <c r="R12" s="165">
        <v>73774.186849999998</v>
      </c>
      <c r="S12" s="13">
        <v>69801.730635000014</v>
      </c>
      <c r="T12" s="8">
        <f t="shared" si="4"/>
        <v>71788</v>
      </c>
      <c r="U12" s="165">
        <v>97533.322249999997</v>
      </c>
      <c r="V12" s="13">
        <v>92281.527975000005</v>
      </c>
      <c r="W12" s="8">
        <f t="shared" si="5"/>
        <v>94907</v>
      </c>
      <c r="X12" s="165">
        <v>94888.725749999998</v>
      </c>
      <c r="Y12" s="13">
        <v>89779.332825000005</v>
      </c>
      <c r="Z12" s="8">
        <f t="shared" si="6"/>
        <v>92334</v>
      </c>
      <c r="AA12" s="165">
        <v>96497.605750000002</v>
      </c>
      <c r="AB12" s="13">
        <v>89779.332825000005</v>
      </c>
      <c r="AC12" s="8">
        <f t="shared" si="7"/>
        <v>93138</v>
      </c>
      <c r="AD12" s="165">
        <v>95425.689450000005</v>
      </c>
      <c r="AE12" s="13">
        <v>89779.332825000005</v>
      </c>
      <c r="AF12" s="8">
        <f t="shared" si="8"/>
        <v>92603</v>
      </c>
      <c r="AG12" s="165">
        <v>95018.441699999996</v>
      </c>
      <c r="AH12" s="13">
        <v>89779.332825000005</v>
      </c>
      <c r="AI12" s="8">
        <f t="shared" si="9"/>
        <v>92399</v>
      </c>
      <c r="AJ12" s="165">
        <v>94351.762050000005</v>
      </c>
      <c r="AK12" s="13">
        <v>89779.332825000005</v>
      </c>
      <c r="AL12" s="8">
        <f t="shared" si="10"/>
        <v>92066</v>
      </c>
      <c r="AM12" s="165">
        <v>98076.31925</v>
      </c>
      <c r="AN12" s="13">
        <v>89779.332825000005</v>
      </c>
      <c r="AO12" s="8">
        <f t="shared" si="11"/>
        <v>93928</v>
      </c>
      <c r="AP12" s="165">
        <v>41486.981899999999</v>
      </c>
      <c r="AQ12" s="13">
        <v>31913.063000000002</v>
      </c>
      <c r="AR12" s="8">
        <f t="shared" si="12"/>
        <v>36700</v>
      </c>
      <c r="AS12" s="165">
        <v>50995.462700000004</v>
      </c>
      <c r="AT12" s="13">
        <v>39227.278999999995</v>
      </c>
      <c r="AU12" s="8">
        <f t="shared" si="13"/>
        <v>45111</v>
      </c>
      <c r="AV12" s="165">
        <v>93275.823550000001</v>
      </c>
      <c r="AW12" s="13">
        <v>89779.332825000005</v>
      </c>
      <c r="AX12" s="8">
        <f t="shared" si="14"/>
        <v>91528</v>
      </c>
      <c r="AY12" s="165">
        <v>95425.689450000005</v>
      </c>
      <c r="AZ12" s="13">
        <v>89779.332825000005</v>
      </c>
      <c r="BA12" s="8">
        <f t="shared" si="15"/>
        <v>92603</v>
      </c>
      <c r="BB12" s="165">
        <v>53035.723650000007</v>
      </c>
      <c r="BC12" s="13">
        <v>40796.710500000008</v>
      </c>
      <c r="BD12" s="8">
        <f t="shared" si="16"/>
        <v>46916</v>
      </c>
      <c r="BE12" s="9"/>
      <c r="BF12" s="9"/>
      <c r="BG12" s="9"/>
      <c r="BH12" s="9"/>
      <c r="BI12" s="10"/>
      <c r="BJ12" s="10"/>
    </row>
    <row r="13" spans="1:62" s="6" customFormat="1" ht="27.75" customHeight="1" x14ac:dyDescent="0.35">
      <c r="A13" s="355"/>
      <c r="B13" s="11">
        <v>8</v>
      </c>
      <c r="C13" s="14" t="s">
        <v>29</v>
      </c>
      <c r="D13" s="11" t="s">
        <v>22</v>
      </c>
      <c r="F13" s="165">
        <v>52203.128250000002</v>
      </c>
      <c r="G13" s="13">
        <v>49392.190575000001</v>
      </c>
      <c r="H13" s="8">
        <f t="shared" si="0"/>
        <v>50798</v>
      </c>
      <c r="I13" s="165">
        <v>52203.128250000002</v>
      </c>
      <c r="J13" s="13">
        <v>49392.190575000001</v>
      </c>
      <c r="K13" s="8">
        <f t="shared" si="1"/>
        <v>50798</v>
      </c>
      <c r="L13" s="165">
        <v>115055.03099999999</v>
      </c>
      <c r="M13" s="13">
        <v>108859.76010000001</v>
      </c>
      <c r="N13" s="8">
        <f t="shared" si="2"/>
        <v>111957</v>
      </c>
      <c r="O13" s="165">
        <v>113842.3377</v>
      </c>
      <c r="P13" s="13">
        <v>107712.36567000001</v>
      </c>
      <c r="Q13" s="8">
        <f t="shared" si="3"/>
        <v>110777</v>
      </c>
      <c r="R13" s="165">
        <v>113955.96485</v>
      </c>
      <c r="S13" s="13">
        <v>107819.87443500001</v>
      </c>
      <c r="T13" s="8">
        <f t="shared" si="4"/>
        <v>110888</v>
      </c>
      <c r="U13" s="165">
        <v>158705.9565</v>
      </c>
      <c r="V13" s="13">
        <v>150160.25115</v>
      </c>
      <c r="W13" s="8">
        <f t="shared" si="5"/>
        <v>154433</v>
      </c>
      <c r="X13" s="165">
        <v>148444.31875000001</v>
      </c>
      <c r="Y13" s="13">
        <v>140451.16312499999</v>
      </c>
      <c r="Z13" s="8">
        <f t="shared" si="6"/>
        <v>144448</v>
      </c>
      <c r="AA13" s="165">
        <v>150042.13769999999</v>
      </c>
      <c r="AB13" s="13">
        <v>140451.16312499999</v>
      </c>
      <c r="AC13" s="8">
        <f t="shared" si="7"/>
        <v>145247</v>
      </c>
      <c r="AD13" s="165">
        <v>152434.34114999999</v>
      </c>
      <c r="AE13" s="13">
        <v>140451.16312499999</v>
      </c>
      <c r="AF13" s="8">
        <f t="shared" si="8"/>
        <v>146443</v>
      </c>
      <c r="AG13" s="165">
        <v>152635.45114999998</v>
      </c>
      <c r="AH13" s="13">
        <v>140451.16312499999</v>
      </c>
      <c r="AI13" s="8">
        <f t="shared" si="9"/>
        <v>146543</v>
      </c>
      <c r="AJ13" s="165">
        <v>151637.94555</v>
      </c>
      <c r="AK13" s="13">
        <v>140451.16312499999</v>
      </c>
      <c r="AL13" s="8">
        <f t="shared" si="10"/>
        <v>146045</v>
      </c>
      <c r="AM13" s="165">
        <v>158705.9565</v>
      </c>
      <c r="AN13" s="13">
        <v>140451.16312499999</v>
      </c>
      <c r="AO13" s="8">
        <f t="shared" si="11"/>
        <v>149579</v>
      </c>
      <c r="AP13" s="165">
        <v>70875.186199999996</v>
      </c>
      <c r="AQ13" s="13">
        <v>54519.373999999996</v>
      </c>
      <c r="AR13" s="8">
        <f t="shared" si="12"/>
        <v>62697</v>
      </c>
      <c r="AS13" s="165">
        <v>84265.09</v>
      </c>
      <c r="AT13" s="13">
        <v>64819.3</v>
      </c>
      <c r="AU13" s="8">
        <f t="shared" si="13"/>
        <v>74542</v>
      </c>
      <c r="AV13" s="165">
        <v>152434.34114999999</v>
      </c>
      <c r="AW13" s="13">
        <v>140451.16312499999</v>
      </c>
      <c r="AX13" s="8">
        <f t="shared" si="14"/>
        <v>146443</v>
      </c>
      <c r="AY13" s="165">
        <v>150840.54439999998</v>
      </c>
      <c r="AZ13" s="13">
        <v>140451.16312499999</v>
      </c>
      <c r="BA13" s="8">
        <f t="shared" si="15"/>
        <v>145646</v>
      </c>
      <c r="BB13" s="165">
        <v>87635.693599999999</v>
      </c>
      <c r="BC13" s="13">
        <v>67412.072</v>
      </c>
      <c r="BD13" s="8">
        <f t="shared" si="16"/>
        <v>77524</v>
      </c>
      <c r="BE13" s="9"/>
      <c r="BF13" s="9"/>
      <c r="BG13" s="9"/>
      <c r="BH13" s="9"/>
      <c r="BI13" s="10"/>
      <c r="BJ13" s="10"/>
    </row>
    <row r="14" spans="1:62" s="6" customFormat="1" ht="27.75" customHeight="1" x14ac:dyDescent="0.35">
      <c r="A14" s="355"/>
      <c r="B14" s="11">
        <v>9</v>
      </c>
      <c r="C14" s="14" t="s">
        <v>30</v>
      </c>
      <c r="D14" s="11" t="s">
        <v>22</v>
      </c>
      <c r="F14" s="165">
        <v>46410</v>
      </c>
      <c r="G14" s="13">
        <v>43911</v>
      </c>
      <c r="H14" s="8">
        <f t="shared" si="0"/>
        <v>45161</v>
      </c>
      <c r="I14" s="165">
        <v>46410</v>
      </c>
      <c r="J14" s="13">
        <v>43911</v>
      </c>
      <c r="K14" s="8">
        <f t="shared" si="1"/>
        <v>45161</v>
      </c>
      <c r="L14" s="165">
        <v>61880</v>
      </c>
      <c r="M14" s="13">
        <v>58548</v>
      </c>
      <c r="N14" s="8">
        <f t="shared" si="2"/>
        <v>60214</v>
      </c>
      <c r="O14" s="165">
        <v>61880</v>
      </c>
      <c r="P14" s="13">
        <v>58548</v>
      </c>
      <c r="Q14" s="8">
        <f t="shared" si="3"/>
        <v>60214</v>
      </c>
      <c r="R14" s="165">
        <v>61880</v>
      </c>
      <c r="S14" s="13">
        <v>58548</v>
      </c>
      <c r="T14" s="8">
        <f t="shared" si="4"/>
        <v>60214</v>
      </c>
      <c r="U14" s="165">
        <v>61880</v>
      </c>
      <c r="V14" s="13">
        <v>58548</v>
      </c>
      <c r="W14" s="8">
        <f t="shared" si="5"/>
        <v>60214</v>
      </c>
      <c r="X14" s="165">
        <v>61880</v>
      </c>
      <c r="Y14" s="13">
        <v>58548</v>
      </c>
      <c r="Z14" s="8">
        <f t="shared" si="6"/>
        <v>60214</v>
      </c>
      <c r="AA14" s="165">
        <v>61880</v>
      </c>
      <c r="AB14" s="13">
        <v>58548</v>
      </c>
      <c r="AC14" s="8">
        <f t="shared" si="7"/>
        <v>60214</v>
      </c>
      <c r="AD14" s="165">
        <v>61880</v>
      </c>
      <c r="AE14" s="13">
        <v>58548</v>
      </c>
      <c r="AF14" s="8">
        <f t="shared" si="8"/>
        <v>60214</v>
      </c>
      <c r="AG14" s="165">
        <v>61880</v>
      </c>
      <c r="AH14" s="13">
        <v>58548</v>
      </c>
      <c r="AI14" s="8">
        <f t="shared" si="9"/>
        <v>60214</v>
      </c>
      <c r="AJ14" s="165">
        <v>61880</v>
      </c>
      <c r="AK14" s="13">
        <v>58548</v>
      </c>
      <c r="AL14" s="8">
        <f t="shared" si="10"/>
        <v>60214</v>
      </c>
      <c r="AM14" s="165">
        <v>61880</v>
      </c>
      <c r="AN14" s="13">
        <v>58548</v>
      </c>
      <c r="AO14" s="8">
        <f t="shared" si="11"/>
        <v>60214</v>
      </c>
      <c r="AP14" s="165">
        <v>46410</v>
      </c>
      <c r="AQ14" s="13">
        <v>35700</v>
      </c>
      <c r="AR14" s="8">
        <f t="shared" si="12"/>
        <v>41055</v>
      </c>
      <c r="AS14" s="165">
        <v>46410</v>
      </c>
      <c r="AT14" s="13">
        <v>35700</v>
      </c>
      <c r="AU14" s="8">
        <f t="shared" si="13"/>
        <v>41055</v>
      </c>
      <c r="AV14" s="165">
        <v>61880</v>
      </c>
      <c r="AW14" s="13">
        <v>58548</v>
      </c>
      <c r="AX14" s="8">
        <f t="shared" si="14"/>
        <v>60214</v>
      </c>
      <c r="AY14" s="165">
        <v>61880</v>
      </c>
      <c r="AZ14" s="13">
        <v>58548</v>
      </c>
      <c r="BA14" s="8">
        <f t="shared" si="15"/>
        <v>60214</v>
      </c>
      <c r="BB14" s="165">
        <v>54145</v>
      </c>
      <c r="BC14" s="13">
        <v>41650</v>
      </c>
      <c r="BD14" s="8">
        <f t="shared" si="16"/>
        <v>47898</v>
      </c>
      <c r="BE14" s="9"/>
      <c r="BF14" s="9"/>
      <c r="BG14" s="9"/>
      <c r="BH14" s="9"/>
      <c r="BI14" s="10"/>
      <c r="BJ14" s="10"/>
    </row>
    <row r="15" spans="1:62" s="6" customFormat="1" ht="27.75" customHeight="1" x14ac:dyDescent="0.35">
      <c r="A15" s="355"/>
      <c r="B15" s="11">
        <v>10</v>
      </c>
      <c r="C15" s="14" t="s">
        <v>31</v>
      </c>
      <c r="D15" s="11" t="s">
        <v>22</v>
      </c>
      <c r="F15" s="165">
        <v>110204.25780000001</v>
      </c>
      <c r="G15" s="13">
        <v>104270.18238000001</v>
      </c>
      <c r="H15" s="8">
        <f t="shared" si="0"/>
        <v>107237</v>
      </c>
      <c r="I15" s="165">
        <v>110204.25780000001</v>
      </c>
      <c r="J15" s="13">
        <v>104270.18238000001</v>
      </c>
      <c r="K15" s="8">
        <f t="shared" si="1"/>
        <v>107237</v>
      </c>
      <c r="L15" s="165">
        <v>164399.38059999997</v>
      </c>
      <c r="M15" s="13">
        <v>155547.10626</v>
      </c>
      <c r="N15" s="8">
        <f t="shared" si="2"/>
        <v>159973</v>
      </c>
      <c r="O15" s="165">
        <v>158261.50339999999</v>
      </c>
      <c r="P15" s="13">
        <v>149739.73014</v>
      </c>
      <c r="Q15" s="8">
        <f t="shared" si="3"/>
        <v>154001</v>
      </c>
      <c r="R15" s="165">
        <v>159192.64270000003</v>
      </c>
      <c r="S15" s="13">
        <v>150620.73117000001</v>
      </c>
      <c r="T15" s="8">
        <f t="shared" si="4"/>
        <v>154907</v>
      </c>
      <c r="U15" s="165">
        <v>216610.55325</v>
      </c>
      <c r="V15" s="13">
        <v>204946.90807500001</v>
      </c>
      <c r="W15" s="8">
        <f t="shared" si="5"/>
        <v>210779</v>
      </c>
      <c r="X15" s="165">
        <v>212703.9915</v>
      </c>
      <c r="Y15" s="13">
        <v>201250.69965</v>
      </c>
      <c r="Z15" s="8">
        <f t="shared" si="6"/>
        <v>206977</v>
      </c>
      <c r="AA15" s="165">
        <v>216153.02800000002</v>
      </c>
      <c r="AB15" s="13">
        <v>201250.69965</v>
      </c>
      <c r="AC15" s="8">
        <f t="shared" si="7"/>
        <v>208702</v>
      </c>
      <c r="AD15" s="165">
        <v>211551.6312</v>
      </c>
      <c r="AE15" s="13">
        <v>201250.69965</v>
      </c>
      <c r="AF15" s="8">
        <f t="shared" si="8"/>
        <v>206401</v>
      </c>
      <c r="AG15" s="165">
        <v>211842.23514999999</v>
      </c>
      <c r="AH15" s="13">
        <v>201250.69965</v>
      </c>
      <c r="AI15" s="8">
        <f t="shared" si="9"/>
        <v>206546</v>
      </c>
      <c r="AJ15" s="165">
        <v>216153.02800000002</v>
      </c>
      <c r="AK15" s="13">
        <v>201250.69965</v>
      </c>
      <c r="AL15" s="8">
        <f t="shared" si="10"/>
        <v>208702</v>
      </c>
      <c r="AM15" s="165">
        <v>223606.16460000002</v>
      </c>
      <c r="AN15" s="13">
        <v>201250.69965</v>
      </c>
      <c r="AO15" s="8">
        <f t="shared" si="11"/>
        <v>212428</v>
      </c>
      <c r="AP15" s="165">
        <v>144214.97545</v>
      </c>
      <c r="AQ15" s="13">
        <v>110934.59650000001</v>
      </c>
      <c r="AR15" s="8">
        <f t="shared" si="12"/>
        <v>127575</v>
      </c>
      <c r="AS15" s="165">
        <v>177890.84495</v>
      </c>
      <c r="AT15" s="13">
        <v>136839.1115</v>
      </c>
      <c r="AU15" s="8">
        <f t="shared" si="13"/>
        <v>157365</v>
      </c>
      <c r="AV15" s="165">
        <v>211551.6312</v>
      </c>
      <c r="AW15" s="13">
        <v>201250.69965</v>
      </c>
      <c r="AX15" s="8">
        <f t="shared" si="14"/>
        <v>206401</v>
      </c>
      <c r="AY15" s="165">
        <v>213855.34625</v>
      </c>
      <c r="AZ15" s="13">
        <v>201250.69965</v>
      </c>
      <c r="BA15" s="8">
        <f t="shared" si="15"/>
        <v>207553</v>
      </c>
      <c r="BB15" s="165">
        <v>185007.12230000002</v>
      </c>
      <c r="BC15" s="13">
        <v>142313.171</v>
      </c>
      <c r="BD15" s="8">
        <f t="shared" si="16"/>
        <v>163660</v>
      </c>
      <c r="BE15" s="9"/>
      <c r="BF15" s="9"/>
      <c r="BG15" s="9"/>
      <c r="BH15" s="9"/>
      <c r="BI15" s="10"/>
      <c r="BJ15" s="10"/>
    </row>
    <row r="16" spans="1:62" s="6" customFormat="1" ht="27.75" customHeight="1" x14ac:dyDescent="0.35">
      <c r="A16" s="355"/>
      <c r="B16" s="11">
        <v>11</v>
      </c>
      <c r="C16" s="14" t="s">
        <v>32</v>
      </c>
      <c r="D16" s="11" t="s">
        <v>22</v>
      </c>
      <c r="F16" s="165">
        <v>231497.72099999999</v>
      </c>
      <c r="G16" s="13">
        <v>219032.45910000001</v>
      </c>
      <c r="H16" s="8">
        <f t="shared" si="0"/>
        <v>225265</v>
      </c>
      <c r="I16" s="165">
        <v>231497.72099999999</v>
      </c>
      <c r="J16" s="13">
        <v>219032.45910000001</v>
      </c>
      <c r="K16" s="8">
        <f t="shared" si="1"/>
        <v>225265</v>
      </c>
      <c r="L16" s="165">
        <v>285881.8872</v>
      </c>
      <c r="M16" s="13">
        <v>270488.24712000001</v>
      </c>
      <c r="N16" s="8">
        <f t="shared" si="2"/>
        <v>278185</v>
      </c>
      <c r="O16" s="165">
        <v>284253.90175000002</v>
      </c>
      <c r="P16" s="13">
        <v>268947.922425</v>
      </c>
      <c r="Q16" s="8">
        <f t="shared" si="3"/>
        <v>276601</v>
      </c>
      <c r="R16" s="165">
        <v>285988.4755</v>
      </c>
      <c r="S16" s="13">
        <v>270589.09604999999</v>
      </c>
      <c r="T16" s="8">
        <f t="shared" si="4"/>
        <v>278289</v>
      </c>
      <c r="U16" s="165">
        <v>289408.35105</v>
      </c>
      <c r="V16" s="13">
        <v>273824.82445499999</v>
      </c>
      <c r="W16" s="8">
        <f t="shared" si="5"/>
        <v>281617</v>
      </c>
      <c r="X16" s="165">
        <v>261160.44044999999</v>
      </c>
      <c r="Y16" s="13">
        <v>247097.95519499999</v>
      </c>
      <c r="Z16" s="8">
        <f t="shared" si="6"/>
        <v>254129</v>
      </c>
      <c r="AA16" s="165">
        <v>259891.43635000003</v>
      </c>
      <c r="AB16" s="13">
        <v>247097.95519499999</v>
      </c>
      <c r="AC16" s="8">
        <f t="shared" si="7"/>
        <v>253495</v>
      </c>
      <c r="AD16" s="165">
        <v>254794.30340000003</v>
      </c>
      <c r="AE16" s="13">
        <v>247097.95519499999</v>
      </c>
      <c r="AF16" s="8">
        <f t="shared" si="8"/>
        <v>250946</v>
      </c>
      <c r="AG16" s="165">
        <v>256402.17785000001</v>
      </c>
      <c r="AH16" s="13">
        <v>247097.95519499999</v>
      </c>
      <c r="AI16" s="8">
        <f t="shared" si="9"/>
        <v>251750</v>
      </c>
      <c r="AJ16" s="165">
        <v>262428.43900000001</v>
      </c>
      <c r="AK16" s="13">
        <v>247097.95519499999</v>
      </c>
      <c r="AL16" s="8">
        <f t="shared" si="10"/>
        <v>254763</v>
      </c>
      <c r="AM16" s="165">
        <v>279660.54935000004</v>
      </c>
      <c r="AN16" s="13">
        <v>247097.95519499999</v>
      </c>
      <c r="AO16" s="8">
        <f t="shared" si="11"/>
        <v>263379</v>
      </c>
      <c r="AP16" s="165">
        <v>176802.83984999999</v>
      </c>
      <c r="AQ16" s="13">
        <v>136002.1845</v>
      </c>
      <c r="AR16" s="8">
        <f t="shared" si="12"/>
        <v>156403</v>
      </c>
      <c r="AS16" s="165">
        <v>218178.20569999999</v>
      </c>
      <c r="AT16" s="13">
        <v>167829.389</v>
      </c>
      <c r="AU16" s="8">
        <f t="shared" si="13"/>
        <v>193004</v>
      </c>
      <c r="AV16" s="165">
        <v>254794.30340000003</v>
      </c>
      <c r="AW16" s="13">
        <v>247097.95519499999</v>
      </c>
      <c r="AX16" s="8">
        <f t="shared" si="14"/>
        <v>250946</v>
      </c>
      <c r="AY16" s="165">
        <v>263694.42645000003</v>
      </c>
      <c r="AZ16" s="13">
        <v>247097.95519499999</v>
      </c>
      <c r="BA16" s="8">
        <f t="shared" si="15"/>
        <v>255396</v>
      </c>
      <c r="BB16" s="165">
        <v>226905.37414999999</v>
      </c>
      <c r="BC16" s="13">
        <v>174542.59550000002</v>
      </c>
      <c r="BD16" s="8">
        <f t="shared" si="16"/>
        <v>200724</v>
      </c>
      <c r="BE16" s="9"/>
      <c r="BF16" s="9"/>
      <c r="BG16" s="9"/>
      <c r="BH16" s="9"/>
      <c r="BI16" s="10"/>
      <c r="BJ16" s="10"/>
    </row>
    <row r="17" spans="1:256" s="6" customFormat="1" ht="27.75" customHeight="1" x14ac:dyDescent="0.35">
      <c r="A17" s="355"/>
      <c r="B17" s="11">
        <v>12</v>
      </c>
      <c r="C17" s="14" t="s">
        <v>33</v>
      </c>
      <c r="D17" s="11" t="s">
        <v>22</v>
      </c>
      <c r="F17" s="165">
        <v>69615</v>
      </c>
      <c r="G17" s="13">
        <v>65866.5</v>
      </c>
      <c r="H17" s="8">
        <f t="shared" si="0"/>
        <v>67741</v>
      </c>
      <c r="I17" s="165">
        <v>69615</v>
      </c>
      <c r="J17" s="13">
        <v>65866.5</v>
      </c>
      <c r="K17" s="8">
        <f t="shared" si="1"/>
        <v>67741</v>
      </c>
      <c r="L17" s="165">
        <v>69615</v>
      </c>
      <c r="M17" s="13">
        <v>65866.5</v>
      </c>
      <c r="N17" s="8">
        <f t="shared" si="2"/>
        <v>67741</v>
      </c>
      <c r="O17" s="165">
        <v>69615</v>
      </c>
      <c r="P17" s="13">
        <v>65866.5</v>
      </c>
      <c r="Q17" s="8">
        <f t="shared" si="3"/>
        <v>67741</v>
      </c>
      <c r="R17" s="165">
        <v>69615</v>
      </c>
      <c r="S17" s="13">
        <v>65866.5</v>
      </c>
      <c r="T17" s="8">
        <f t="shared" si="4"/>
        <v>67741</v>
      </c>
      <c r="U17" s="165">
        <v>69615</v>
      </c>
      <c r="V17" s="13">
        <v>65866.5</v>
      </c>
      <c r="W17" s="8">
        <f t="shared" si="5"/>
        <v>67741</v>
      </c>
      <c r="X17" s="165">
        <v>69615</v>
      </c>
      <c r="Y17" s="13">
        <v>65866.5</v>
      </c>
      <c r="Z17" s="8">
        <f t="shared" si="6"/>
        <v>67741</v>
      </c>
      <c r="AA17" s="165">
        <v>69615</v>
      </c>
      <c r="AB17" s="13">
        <v>65866.5</v>
      </c>
      <c r="AC17" s="8">
        <f t="shared" si="7"/>
        <v>67741</v>
      </c>
      <c r="AD17" s="165">
        <v>69615</v>
      </c>
      <c r="AE17" s="13">
        <v>65866.5</v>
      </c>
      <c r="AF17" s="8">
        <f t="shared" si="8"/>
        <v>67741</v>
      </c>
      <c r="AG17" s="165">
        <v>69615</v>
      </c>
      <c r="AH17" s="13">
        <v>65866.5</v>
      </c>
      <c r="AI17" s="8">
        <f t="shared" si="9"/>
        <v>67741</v>
      </c>
      <c r="AJ17" s="165">
        <v>69615</v>
      </c>
      <c r="AK17" s="13">
        <v>65866.5</v>
      </c>
      <c r="AL17" s="8">
        <f t="shared" si="10"/>
        <v>67741</v>
      </c>
      <c r="AM17" s="165">
        <v>69615</v>
      </c>
      <c r="AN17" s="13">
        <v>65866.5</v>
      </c>
      <c r="AO17" s="8">
        <f t="shared" si="11"/>
        <v>67741</v>
      </c>
      <c r="AP17" s="165">
        <v>69615</v>
      </c>
      <c r="AQ17" s="13">
        <v>53550</v>
      </c>
      <c r="AR17" s="8">
        <f t="shared" si="12"/>
        <v>61583</v>
      </c>
      <c r="AS17" s="165">
        <v>69615</v>
      </c>
      <c r="AT17" s="13">
        <v>53550</v>
      </c>
      <c r="AU17" s="8">
        <f t="shared" si="13"/>
        <v>61583</v>
      </c>
      <c r="AV17" s="165">
        <v>69615</v>
      </c>
      <c r="AW17" s="13">
        <v>65866.5</v>
      </c>
      <c r="AX17" s="8">
        <f t="shared" si="14"/>
        <v>67741</v>
      </c>
      <c r="AY17" s="165">
        <v>69615</v>
      </c>
      <c r="AZ17" s="13">
        <v>65866.5</v>
      </c>
      <c r="BA17" s="8">
        <f t="shared" si="15"/>
        <v>67741</v>
      </c>
      <c r="BB17" s="165">
        <v>69615</v>
      </c>
      <c r="BC17" s="13">
        <v>53550</v>
      </c>
      <c r="BD17" s="8">
        <f t="shared" si="16"/>
        <v>61583</v>
      </c>
      <c r="BE17" s="9"/>
      <c r="BF17" s="9"/>
      <c r="BG17" s="9"/>
      <c r="BH17" s="9"/>
      <c r="BI17" s="10"/>
      <c r="BJ17" s="10"/>
    </row>
    <row r="18" spans="1:256" s="6" customFormat="1" ht="39" customHeight="1" x14ac:dyDescent="0.35">
      <c r="A18" s="355"/>
      <c r="B18" s="11">
        <v>13</v>
      </c>
      <c r="C18" s="14" t="s">
        <v>34</v>
      </c>
      <c r="D18" s="11" t="s">
        <v>22</v>
      </c>
      <c r="F18" s="165">
        <v>435247.28975</v>
      </c>
      <c r="G18" s="13">
        <v>411810.89722500002</v>
      </c>
      <c r="H18" s="8">
        <f t="shared" si="0"/>
        <v>423529</v>
      </c>
      <c r="I18" s="165">
        <v>435247.28975</v>
      </c>
      <c r="J18" s="13">
        <v>411810.89722500002</v>
      </c>
      <c r="K18" s="8">
        <f t="shared" si="1"/>
        <v>423529</v>
      </c>
      <c r="L18" s="165">
        <v>370126.86619999999</v>
      </c>
      <c r="M18" s="13">
        <v>350196.95802000002</v>
      </c>
      <c r="N18" s="8">
        <f t="shared" si="2"/>
        <v>360162</v>
      </c>
      <c r="O18" s="165">
        <v>372036.40565000003</v>
      </c>
      <c r="P18" s="13">
        <v>352003.67611500004</v>
      </c>
      <c r="Q18" s="8">
        <f t="shared" si="3"/>
        <v>362020</v>
      </c>
      <c r="R18" s="165">
        <v>370739.24615000002</v>
      </c>
      <c r="S18" s="13">
        <v>350776.36366500007</v>
      </c>
      <c r="T18" s="8">
        <f t="shared" si="4"/>
        <v>360758</v>
      </c>
      <c r="U18" s="165">
        <v>509970.71580000001</v>
      </c>
      <c r="V18" s="13">
        <v>482510.75418000005</v>
      </c>
      <c r="W18" s="8">
        <f t="shared" si="5"/>
        <v>496241</v>
      </c>
      <c r="X18" s="165">
        <v>498976.03209999995</v>
      </c>
      <c r="Y18" s="13">
        <v>472108.09191000002</v>
      </c>
      <c r="Z18" s="8">
        <f t="shared" si="6"/>
        <v>485542</v>
      </c>
      <c r="AA18" s="165">
        <v>493961.35425000003</v>
      </c>
      <c r="AB18" s="13">
        <v>472108.09191000002</v>
      </c>
      <c r="AC18" s="8">
        <f t="shared" si="7"/>
        <v>483035</v>
      </c>
      <c r="AD18" s="165">
        <v>483894.79320000001</v>
      </c>
      <c r="AE18" s="13">
        <v>472108.09191000002</v>
      </c>
      <c r="AF18" s="8">
        <f t="shared" si="8"/>
        <v>478001</v>
      </c>
      <c r="AG18" s="165">
        <v>487703.81660000002</v>
      </c>
      <c r="AH18" s="13">
        <v>472108.09191000002</v>
      </c>
      <c r="AI18" s="8">
        <f t="shared" si="9"/>
        <v>479906</v>
      </c>
      <c r="AJ18" s="165">
        <v>488933.60425000003</v>
      </c>
      <c r="AK18" s="13">
        <v>472108.09191000002</v>
      </c>
      <c r="AL18" s="8">
        <f t="shared" si="10"/>
        <v>480521</v>
      </c>
      <c r="AM18" s="165">
        <v>520225.3147000001</v>
      </c>
      <c r="AN18" s="13">
        <v>472108.09191000002</v>
      </c>
      <c r="AO18" s="8">
        <f t="shared" si="11"/>
        <v>496167</v>
      </c>
      <c r="AP18" s="165">
        <v>437682.73184999998</v>
      </c>
      <c r="AQ18" s="13">
        <v>336679.0245</v>
      </c>
      <c r="AR18" s="8">
        <f t="shared" si="12"/>
        <v>387181</v>
      </c>
      <c r="AS18" s="165">
        <v>528439.65265000006</v>
      </c>
      <c r="AT18" s="13">
        <v>406492.0405</v>
      </c>
      <c r="AU18" s="8">
        <f t="shared" si="13"/>
        <v>467466</v>
      </c>
      <c r="AV18" s="165">
        <v>483894.79320000001</v>
      </c>
      <c r="AW18" s="13">
        <v>472108.09191000002</v>
      </c>
      <c r="AX18" s="8">
        <f t="shared" si="14"/>
        <v>478001</v>
      </c>
      <c r="AY18" s="165">
        <v>496470.20149999997</v>
      </c>
      <c r="AZ18" s="13">
        <v>472108.09191000002</v>
      </c>
      <c r="BA18" s="8">
        <f t="shared" si="15"/>
        <v>484289</v>
      </c>
      <c r="BB18" s="165">
        <v>549577.31920000003</v>
      </c>
      <c r="BC18" s="13">
        <v>422751.78400000004</v>
      </c>
      <c r="BD18" s="8">
        <f t="shared" si="16"/>
        <v>486165</v>
      </c>
      <c r="BE18" s="9"/>
      <c r="BF18" s="9"/>
      <c r="BG18" s="9"/>
      <c r="BH18" s="9"/>
      <c r="BI18" s="10"/>
      <c r="BJ18" s="10"/>
    </row>
    <row r="19" spans="1:256" s="6" customFormat="1" ht="27.75" customHeight="1" x14ac:dyDescent="0.35">
      <c r="A19" s="355"/>
      <c r="B19" s="11">
        <v>14</v>
      </c>
      <c r="C19" s="14" t="s">
        <v>35</v>
      </c>
      <c r="D19" s="11" t="s">
        <v>22</v>
      </c>
      <c r="F19" s="165">
        <v>185640</v>
      </c>
      <c r="G19" s="13">
        <v>175644</v>
      </c>
      <c r="H19" s="8">
        <f t="shared" si="0"/>
        <v>180642</v>
      </c>
      <c r="I19" s="165">
        <v>185640</v>
      </c>
      <c r="J19" s="13">
        <v>175644</v>
      </c>
      <c r="K19" s="8">
        <f t="shared" si="1"/>
        <v>180642</v>
      </c>
      <c r="L19" s="165">
        <v>185640</v>
      </c>
      <c r="M19" s="13">
        <v>175644</v>
      </c>
      <c r="N19" s="8">
        <f t="shared" si="2"/>
        <v>180642</v>
      </c>
      <c r="O19" s="165">
        <v>185640</v>
      </c>
      <c r="P19" s="13">
        <v>175644</v>
      </c>
      <c r="Q19" s="8">
        <f t="shared" si="3"/>
        <v>180642</v>
      </c>
      <c r="R19" s="165">
        <v>185640</v>
      </c>
      <c r="S19" s="13">
        <v>175644</v>
      </c>
      <c r="T19" s="8">
        <f t="shared" si="4"/>
        <v>180642</v>
      </c>
      <c r="U19" s="165">
        <v>185640</v>
      </c>
      <c r="V19" s="13">
        <v>175644</v>
      </c>
      <c r="W19" s="8">
        <f t="shared" si="5"/>
        <v>180642</v>
      </c>
      <c r="X19" s="165">
        <v>185640</v>
      </c>
      <c r="Y19" s="13">
        <v>175644</v>
      </c>
      <c r="Z19" s="8">
        <f t="shared" si="6"/>
        <v>180642</v>
      </c>
      <c r="AA19" s="165">
        <v>185640</v>
      </c>
      <c r="AB19" s="13">
        <v>175644</v>
      </c>
      <c r="AC19" s="8">
        <f t="shared" si="7"/>
        <v>180642</v>
      </c>
      <c r="AD19" s="165">
        <v>185640</v>
      </c>
      <c r="AE19" s="13">
        <v>175644</v>
      </c>
      <c r="AF19" s="8">
        <f t="shared" si="8"/>
        <v>180642</v>
      </c>
      <c r="AG19" s="165">
        <v>185640</v>
      </c>
      <c r="AH19" s="13">
        <v>175644</v>
      </c>
      <c r="AI19" s="8">
        <f t="shared" si="9"/>
        <v>180642</v>
      </c>
      <c r="AJ19" s="165">
        <v>185640</v>
      </c>
      <c r="AK19" s="13">
        <v>175644</v>
      </c>
      <c r="AL19" s="8">
        <f t="shared" si="10"/>
        <v>180642</v>
      </c>
      <c r="AM19" s="165">
        <v>185640</v>
      </c>
      <c r="AN19" s="13">
        <v>175644</v>
      </c>
      <c r="AO19" s="8">
        <f t="shared" si="11"/>
        <v>180642</v>
      </c>
      <c r="AP19" s="165">
        <v>185640</v>
      </c>
      <c r="AQ19" s="13">
        <v>142800</v>
      </c>
      <c r="AR19" s="8">
        <f t="shared" si="12"/>
        <v>164220</v>
      </c>
      <c r="AS19" s="165">
        <v>185640</v>
      </c>
      <c r="AT19" s="13">
        <v>142800</v>
      </c>
      <c r="AU19" s="8">
        <f t="shared" si="13"/>
        <v>164220</v>
      </c>
      <c r="AV19" s="165">
        <v>185640</v>
      </c>
      <c r="AW19" s="13">
        <v>175644</v>
      </c>
      <c r="AX19" s="8">
        <f t="shared" si="14"/>
        <v>180642</v>
      </c>
      <c r="AY19" s="165">
        <v>185640</v>
      </c>
      <c r="AZ19" s="13">
        <v>175644</v>
      </c>
      <c r="BA19" s="8">
        <f t="shared" si="15"/>
        <v>180642</v>
      </c>
      <c r="BB19" s="165">
        <v>185640</v>
      </c>
      <c r="BC19" s="13">
        <v>142800</v>
      </c>
      <c r="BD19" s="8">
        <f t="shared" si="16"/>
        <v>164220</v>
      </c>
      <c r="BE19" s="9"/>
      <c r="BF19" s="9"/>
      <c r="BG19" s="9"/>
      <c r="BH19" s="9"/>
      <c r="BI19" s="10"/>
      <c r="BJ19" s="10"/>
    </row>
    <row r="20" spans="1:256" s="6" customFormat="1" ht="27.75" customHeight="1" x14ac:dyDescent="0.35">
      <c r="A20" s="355"/>
      <c r="B20" s="11">
        <v>15</v>
      </c>
      <c r="C20" s="14" t="s">
        <v>36</v>
      </c>
      <c r="D20" s="11" t="s">
        <v>22</v>
      </c>
      <c r="F20" s="165">
        <v>618800</v>
      </c>
      <c r="G20" s="13">
        <v>585480</v>
      </c>
      <c r="H20" s="8">
        <f t="shared" si="0"/>
        <v>602140</v>
      </c>
      <c r="I20" s="165">
        <v>618800</v>
      </c>
      <c r="J20" s="13">
        <v>585480</v>
      </c>
      <c r="K20" s="8">
        <f t="shared" si="1"/>
        <v>602140</v>
      </c>
      <c r="L20" s="165">
        <v>618800</v>
      </c>
      <c r="M20" s="13">
        <v>585480</v>
      </c>
      <c r="N20" s="8">
        <f t="shared" si="2"/>
        <v>602140</v>
      </c>
      <c r="O20" s="165">
        <v>618800</v>
      </c>
      <c r="P20" s="13">
        <v>585480</v>
      </c>
      <c r="Q20" s="8">
        <f t="shared" si="3"/>
        <v>602140</v>
      </c>
      <c r="R20" s="165">
        <v>618800</v>
      </c>
      <c r="S20" s="13">
        <v>585480</v>
      </c>
      <c r="T20" s="8">
        <f t="shared" si="4"/>
        <v>602140</v>
      </c>
      <c r="U20" s="165">
        <v>618800</v>
      </c>
      <c r="V20" s="13">
        <v>585480</v>
      </c>
      <c r="W20" s="8">
        <f t="shared" si="5"/>
        <v>602140</v>
      </c>
      <c r="X20" s="165">
        <v>618800</v>
      </c>
      <c r="Y20" s="13">
        <v>585480</v>
      </c>
      <c r="Z20" s="8">
        <f t="shared" si="6"/>
        <v>602140</v>
      </c>
      <c r="AA20" s="165">
        <v>618800</v>
      </c>
      <c r="AB20" s="13">
        <v>585480</v>
      </c>
      <c r="AC20" s="8">
        <f t="shared" si="7"/>
        <v>602140</v>
      </c>
      <c r="AD20" s="165">
        <v>618800</v>
      </c>
      <c r="AE20" s="13">
        <v>585480</v>
      </c>
      <c r="AF20" s="8">
        <f t="shared" si="8"/>
        <v>602140</v>
      </c>
      <c r="AG20" s="165">
        <v>618800</v>
      </c>
      <c r="AH20" s="13">
        <v>585480</v>
      </c>
      <c r="AI20" s="8">
        <f t="shared" si="9"/>
        <v>602140</v>
      </c>
      <c r="AJ20" s="165">
        <v>618800</v>
      </c>
      <c r="AK20" s="13">
        <v>585480</v>
      </c>
      <c r="AL20" s="8">
        <f t="shared" si="10"/>
        <v>602140</v>
      </c>
      <c r="AM20" s="165">
        <v>618800</v>
      </c>
      <c r="AN20" s="13">
        <v>585480</v>
      </c>
      <c r="AO20" s="8">
        <f t="shared" si="11"/>
        <v>602140</v>
      </c>
      <c r="AP20" s="165">
        <v>618800</v>
      </c>
      <c r="AQ20" s="13">
        <v>476000</v>
      </c>
      <c r="AR20" s="8">
        <f t="shared" si="12"/>
        <v>547400</v>
      </c>
      <c r="AS20" s="165">
        <v>618800</v>
      </c>
      <c r="AT20" s="13">
        <v>476000</v>
      </c>
      <c r="AU20" s="8">
        <f t="shared" si="13"/>
        <v>547400</v>
      </c>
      <c r="AV20" s="165">
        <v>618800</v>
      </c>
      <c r="AW20" s="13">
        <v>585480</v>
      </c>
      <c r="AX20" s="8">
        <f t="shared" si="14"/>
        <v>602140</v>
      </c>
      <c r="AY20" s="165">
        <v>618800</v>
      </c>
      <c r="AZ20" s="13">
        <v>585480</v>
      </c>
      <c r="BA20" s="8">
        <f t="shared" si="15"/>
        <v>602140</v>
      </c>
      <c r="BB20" s="165">
        <v>618800</v>
      </c>
      <c r="BC20" s="13">
        <v>476000</v>
      </c>
      <c r="BD20" s="8">
        <f t="shared" si="16"/>
        <v>547400</v>
      </c>
      <c r="BE20" s="9"/>
      <c r="BF20" s="9"/>
      <c r="BG20" s="9"/>
      <c r="BH20" s="9"/>
      <c r="BI20" s="10"/>
      <c r="BJ20" s="10"/>
    </row>
    <row r="21" spans="1:256" s="6" customFormat="1" ht="27.75" customHeight="1" thickBot="1" x14ac:dyDescent="0.4">
      <c r="A21" s="355"/>
      <c r="B21" s="15">
        <v>16</v>
      </c>
      <c r="C21" s="14" t="s">
        <v>37</v>
      </c>
      <c r="D21" s="11" t="s">
        <v>22</v>
      </c>
      <c r="F21" s="166">
        <v>385966.28979999997</v>
      </c>
      <c r="G21" s="167">
        <v>365183.48957999999</v>
      </c>
      <c r="H21" s="8">
        <f t="shared" si="0"/>
        <v>375575</v>
      </c>
      <c r="I21" s="166">
        <v>385966.28979999997</v>
      </c>
      <c r="J21" s="167">
        <v>365183.48957999999</v>
      </c>
      <c r="K21" s="8">
        <f t="shared" si="1"/>
        <v>375575</v>
      </c>
      <c r="L21" s="166">
        <v>585555.89820000005</v>
      </c>
      <c r="M21" s="167">
        <v>554025.96522000013</v>
      </c>
      <c r="N21" s="8">
        <f t="shared" si="2"/>
        <v>569791</v>
      </c>
      <c r="O21" s="166">
        <v>478174.21925000002</v>
      </c>
      <c r="P21" s="167">
        <v>452426.37667499995</v>
      </c>
      <c r="Q21" s="8">
        <f t="shared" si="3"/>
        <v>465300</v>
      </c>
      <c r="R21" s="166">
        <v>468880.92615000001</v>
      </c>
      <c r="S21" s="167">
        <v>443633.49166499998</v>
      </c>
      <c r="T21" s="8">
        <f t="shared" si="4"/>
        <v>456257</v>
      </c>
      <c r="U21" s="166">
        <v>638984.79190000007</v>
      </c>
      <c r="V21" s="167">
        <v>604577.91849000007</v>
      </c>
      <c r="W21" s="8">
        <f t="shared" si="5"/>
        <v>621781</v>
      </c>
      <c r="X21" s="166">
        <v>634066.64685000002</v>
      </c>
      <c r="Y21" s="167">
        <v>599924.59663499997</v>
      </c>
      <c r="Z21" s="8">
        <f t="shared" si="6"/>
        <v>616996</v>
      </c>
      <c r="AA21" s="166">
        <v>637310.55114999996</v>
      </c>
      <c r="AB21" s="167">
        <v>599924.59663499997</v>
      </c>
      <c r="AC21" s="8">
        <f t="shared" si="7"/>
        <v>618618</v>
      </c>
      <c r="AD21" s="166">
        <v>627569.78830000013</v>
      </c>
      <c r="AE21" s="167">
        <v>599924.59663499997</v>
      </c>
      <c r="AF21" s="8">
        <f t="shared" si="8"/>
        <v>613747</v>
      </c>
      <c r="AG21" s="166">
        <v>629210.84589999996</v>
      </c>
      <c r="AH21" s="167">
        <v>599924.59663499997</v>
      </c>
      <c r="AI21" s="8">
        <f t="shared" si="9"/>
        <v>614568</v>
      </c>
      <c r="AJ21" s="166">
        <v>617796.84785000002</v>
      </c>
      <c r="AK21" s="167">
        <v>599924.59663499997</v>
      </c>
      <c r="AL21" s="8">
        <f t="shared" si="10"/>
        <v>608861</v>
      </c>
      <c r="AM21" s="166">
        <v>652277.15734999999</v>
      </c>
      <c r="AN21" s="167">
        <v>599924.59663499997</v>
      </c>
      <c r="AO21" s="8">
        <f t="shared" si="11"/>
        <v>626101</v>
      </c>
      <c r="AP21" s="166">
        <v>370869.96765000001</v>
      </c>
      <c r="AQ21" s="167">
        <v>285284.59049999999</v>
      </c>
      <c r="AR21" s="8">
        <f t="shared" si="12"/>
        <v>328077</v>
      </c>
      <c r="AS21" s="166">
        <v>440007.56345000007</v>
      </c>
      <c r="AT21" s="167">
        <v>338467.35650000005</v>
      </c>
      <c r="AU21" s="8">
        <f t="shared" si="13"/>
        <v>389237</v>
      </c>
      <c r="AV21" s="166">
        <v>420579.33189999999</v>
      </c>
      <c r="AW21" s="167">
        <v>599924.59663499997</v>
      </c>
      <c r="AX21" s="8">
        <f t="shared" si="14"/>
        <v>510252</v>
      </c>
      <c r="AY21" s="166">
        <v>418549.1264500001</v>
      </c>
      <c r="AZ21" s="167">
        <v>599924.59663499997</v>
      </c>
      <c r="BA21" s="8">
        <f t="shared" si="15"/>
        <v>509237</v>
      </c>
      <c r="BB21" s="166">
        <v>457608.71065000002</v>
      </c>
      <c r="BC21" s="167">
        <v>352006.70050000004</v>
      </c>
      <c r="BD21" s="8">
        <f t="shared" si="16"/>
        <v>404808</v>
      </c>
      <c r="BE21" s="9"/>
      <c r="BF21" s="9"/>
      <c r="BG21" s="9"/>
      <c r="BH21" s="9"/>
      <c r="BI21" s="10"/>
      <c r="BJ21" s="10"/>
    </row>
    <row r="22" spans="1:256" s="6" customFormat="1" ht="40.5" customHeight="1" thickBot="1" x14ac:dyDescent="0.4">
      <c r="A22" s="168"/>
      <c r="B22" s="169"/>
      <c r="C22" s="356" t="s">
        <v>38</v>
      </c>
      <c r="D22" s="357"/>
      <c r="F22" s="170">
        <f t="shared" ref="F22:BD22" si="17">+SUM(F6:F21)</f>
        <v>2933332.0607499997</v>
      </c>
      <c r="G22" s="171">
        <f t="shared" si="17"/>
        <v>2775383.4113249998</v>
      </c>
      <c r="H22" s="172">
        <f t="shared" si="17"/>
        <v>2854360</v>
      </c>
      <c r="I22" s="170">
        <f t="shared" si="17"/>
        <v>2933332.0607499997</v>
      </c>
      <c r="J22" s="171">
        <f t="shared" si="17"/>
        <v>2775383.4113249998</v>
      </c>
      <c r="K22" s="172">
        <f t="shared" si="17"/>
        <v>2854360</v>
      </c>
      <c r="L22" s="170">
        <f t="shared" si="17"/>
        <v>4777337.8834999995</v>
      </c>
      <c r="M22" s="171">
        <f t="shared" si="17"/>
        <v>4520096.6128499992</v>
      </c>
      <c r="N22" s="172">
        <f t="shared" si="17"/>
        <v>4648718</v>
      </c>
      <c r="O22" s="170">
        <f t="shared" si="17"/>
        <v>4650845.7267999994</v>
      </c>
      <c r="P22" s="171">
        <f t="shared" si="17"/>
        <v>4400415.5722800009</v>
      </c>
      <c r="Q22" s="172">
        <f t="shared" si="17"/>
        <v>4525632</v>
      </c>
      <c r="R22" s="170">
        <f t="shared" si="17"/>
        <v>4375239.5550500005</v>
      </c>
      <c r="S22" s="171">
        <f t="shared" si="17"/>
        <v>4139649.7328550001</v>
      </c>
      <c r="T22" s="172">
        <f t="shared" si="17"/>
        <v>4257447</v>
      </c>
      <c r="U22" s="170">
        <f t="shared" si="17"/>
        <v>5789241.9539500009</v>
      </c>
      <c r="V22" s="171">
        <f t="shared" si="17"/>
        <v>5477513.5410449998</v>
      </c>
      <c r="W22" s="172">
        <f t="shared" si="17"/>
        <v>5633378</v>
      </c>
      <c r="X22" s="170">
        <f t="shared" si="17"/>
        <v>5221252.0087000011</v>
      </c>
      <c r="Y22" s="171">
        <f t="shared" si="17"/>
        <v>4940107.6697699996</v>
      </c>
      <c r="Z22" s="172">
        <f t="shared" si="17"/>
        <v>5080682</v>
      </c>
      <c r="AA22" s="170">
        <f t="shared" si="17"/>
        <v>5221536.5793499993</v>
      </c>
      <c r="AB22" s="171">
        <f t="shared" si="17"/>
        <v>4940107.6697699996</v>
      </c>
      <c r="AC22" s="172">
        <f t="shared" si="17"/>
        <v>5080824</v>
      </c>
      <c r="AD22" s="170">
        <f t="shared" si="17"/>
        <v>5168260.5292500006</v>
      </c>
      <c r="AE22" s="171">
        <f t="shared" si="17"/>
        <v>4940107.6697699996</v>
      </c>
      <c r="AF22" s="172">
        <f t="shared" si="17"/>
        <v>5054185</v>
      </c>
      <c r="AG22" s="170">
        <f t="shared" si="17"/>
        <v>5154745.9372500004</v>
      </c>
      <c r="AH22" s="171">
        <f t="shared" si="17"/>
        <v>4940107.6697699996</v>
      </c>
      <c r="AI22" s="172">
        <f t="shared" si="17"/>
        <v>5047428</v>
      </c>
      <c r="AJ22" s="170">
        <f t="shared" si="17"/>
        <v>5038382.6856999993</v>
      </c>
      <c r="AK22" s="171">
        <f t="shared" si="17"/>
        <v>4940107.6697699996</v>
      </c>
      <c r="AL22" s="172">
        <f t="shared" si="17"/>
        <v>4989247</v>
      </c>
      <c r="AM22" s="170">
        <f t="shared" si="17"/>
        <v>5818775.9630000005</v>
      </c>
      <c r="AN22" s="171">
        <f t="shared" si="17"/>
        <v>5178107.6697699996</v>
      </c>
      <c r="AO22" s="172">
        <f t="shared" si="17"/>
        <v>5498443</v>
      </c>
      <c r="AP22" s="170">
        <f t="shared" si="17"/>
        <v>3179458.36845</v>
      </c>
      <c r="AQ22" s="171">
        <f t="shared" si="17"/>
        <v>2445737.2064999999</v>
      </c>
      <c r="AR22" s="172">
        <f t="shared" si="17"/>
        <v>2812598</v>
      </c>
      <c r="AS22" s="170">
        <f t="shared" si="17"/>
        <v>3465177.3565500006</v>
      </c>
      <c r="AT22" s="171">
        <f t="shared" si="17"/>
        <v>2665521.0435000001</v>
      </c>
      <c r="AU22" s="172">
        <f t="shared" si="17"/>
        <v>3065350</v>
      </c>
      <c r="AV22" s="170">
        <f t="shared" si="17"/>
        <v>5147984.6190499999</v>
      </c>
      <c r="AW22" s="171">
        <f t="shared" si="17"/>
        <v>5178107.6697699996</v>
      </c>
      <c r="AX22" s="172">
        <f t="shared" si="17"/>
        <v>5163048</v>
      </c>
      <c r="AY22" s="170">
        <f t="shared" si="17"/>
        <v>5168272.5958500002</v>
      </c>
      <c r="AZ22" s="171">
        <f t="shared" si="17"/>
        <v>5178107.6697699996</v>
      </c>
      <c r="BA22" s="172">
        <f t="shared" si="17"/>
        <v>5173191</v>
      </c>
      <c r="BB22" s="170">
        <f t="shared" si="17"/>
        <v>3506142.2259499999</v>
      </c>
      <c r="BC22" s="171">
        <f t="shared" si="17"/>
        <v>2697032.4815000007</v>
      </c>
      <c r="BD22" s="172">
        <f t="shared" si="17"/>
        <v>3101590</v>
      </c>
      <c r="BE22" s="173">
        <f>+BD22+H22+K22+N22+Q22+T22+W22+Z22+AC22+AF22+AI22+AL22+AO22+AR22+AU22+AX22+BA22</f>
        <v>74840481</v>
      </c>
      <c r="BF22" s="9"/>
      <c r="BG22" s="9"/>
      <c r="BH22" s="9"/>
      <c r="BI22" s="10"/>
      <c r="BJ22" s="10"/>
    </row>
    <row r="23" spans="1:256" s="6" customFormat="1" ht="40.5" customHeight="1" x14ac:dyDescent="0.3">
      <c r="A23" s="16"/>
      <c r="B23" s="16"/>
      <c r="C23" s="16"/>
      <c r="D23" s="16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</row>
    <row r="24" spans="1:256" s="6" customFormat="1" ht="40.5" customHeight="1" thickBot="1" x14ac:dyDescent="0.35">
      <c r="A24" s="16"/>
      <c r="B24" s="16"/>
      <c r="C24" s="16"/>
      <c r="D24" s="16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</row>
    <row r="25" spans="1:256" ht="32.25" customHeight="1" thickBot="1" x14ac:dyDescent="0.4">
      <c r="A25" s="18"/>
      <c r="B25" s="19"/>
      <c r="C25" s="20" t="s">
        <v>0</v>
      </c>
      <c r="D25" s="21"/>
      <c r="F25" s="331" t="s">
        <v>39</v>
      </c>
      <c r="G25" s="332"/>
      <c r="H25" s="332"/>
      <c r="I25" s="332"/>
      <c r="J25" s="332"/>
      <c r="K25" s="332"/>
      <c r="L25" s="332"/>
      <c r="M25" s="332"/>
      <c r="N25" s="332"/>
      <c r="O25" s="332"/>
      <c r="P25" s="332"/>
      <c r="Q25" s="332"/>
      <c r="R25" s="332"/>
      <c r="S25" s="332"/>
      <c r="T25" s="332"/>
      <c r="U25" s="332"/>
      <c r="V25" s="332"/>
      <c r="W25" s="332"/>
      <c r="X25" s="332"/>
      <c r="Y25" s="332"/>
      <c r="Z25" s="332"/>
      <c r="AA25" s="332"/>
      <c r="AB25" s="332"/>
      <c r="AC25" s="332"/>
      <c r="AD25" s="332"/>
      <c r="AE25" s="332"/>
      <c r="AF25" s="332"/>
      <c r="AG25" s="332"/>
      <c r="AH25" s="332"/>
      <c r="AI25" s="332"/>
      <c r="AJ25" s="332"/>
      <c r="AK25" s="332"/>
      <c r="AL25" s="332"/>
      <c r="AM25" s="332"/>
      <c r="AN25" s="332"/>
      <c r="AO25" s="332"/>
      <c r="AP25" s="332"/>
      <c r="AQ25" s="332"/>
      <c r="AR25" s="332"/>
      <c r="AS25" s="332"/>
      <c r="AT25" s="332"/>
      <c r="AU25" s="332"/>
      <c r="AV25" s="332"/>
      <c r="AW25" s="332"/>
      <c r="AX25" s="332"/>
      <c r="AY25" s="332"/>
      <c r="AZ25" s="332"/>
      <c r="BA25" s="332"/>
      <c r="BB25" s="332"/>
      <c r="BC25" s="332"/>
      <c r="BD25" s="332"/>
    </row>
    <row r="26" spans="1:256" ht="15" thickBot="1" x14ac:dyDescent="0.4">
      <c r="A26" s="22"/>
      <c r="D26" s="25"/>
    </row>
    <row r="27" spans="1:256" s="3" customFormat="1" ht="75.75" customHeight="1" thickBot="1" x14ac:dyDescent="0.45">
      <c r="A27" s="26"/>
      <c r="B27" s="27"/>
      <c r="C27" s="310"/>
      <c r="D27" s="311"/>
      <c r="F27" s="350" t="s">
        <v>40</v>
      </c>
      <c r="G27" s="351"/>
      <c r="H27" s="351"/>
      <c r="I27" s="351"/>
      <c r="J27" s="351"/>
      <c r="K27" s="351"/>
      <c r="L27" s="352"/>
      <c r="M27" s="352"/>
      <c r="N27" s="352"/>
      <c r="O27" s="352"/>
      <c r="P27" s="352"/>
      <c r="Q27" s="352"/>
      <c r="R27" s="352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352"/>
      <c r="AE27" s="352"/>
      <c r="AF27" s="352"/>
      <c r="AG27" s="352"/>
      <c r="AH27" s="352"/>
      <c r="AI27" s="352"/>
      <c r="AJ27" s="352"/>
      <c r="AK27" s="352"/>
      <c r="AL27" s="352"/>
      <c r="AM27" s="352"/>
      <c r="AN27" s="352"/>
      <c r="AO27" s="352"/>
      <c r="AP27" s="352"/>
      <c r="AQ27" s="352"/>
      <c r="AR27" s="352"/>
      <c r="AS27" s="352"/>
      <c r="AT27" s="352"/>
      <c r="AU27" s="352"/>
      <c r="AV27" s="352"/>
      <c r="AW27" s="353"/>
      <c r="AX27" s="353"/>
      <c r="AY27" s="353"/>
      <c r="AZ27" s="353"/>
      <c r="BA27" s="353"/>
      <c r="BB27" s="353"/>
      <c r="BC27" s="353"/>
      <c r="BD27" s="353"/>
      <c r="BE27" s="2"/>
      <c r="BF27" s="2"/>
      <c r="BG27" s="2"/>
      <c r="BH27" s="2"/>
      <c r="BI27" s="2"/>
      <c r="BJ27" s="2"/>
    </row>
    <row r="28" spans="1:256" ht="36.75" customHeight="1" thickBot="1" x14ac:dyDescent="0.4">
      <c r="A28" s="339"/>
      <c r="B28" s="341" t="s">
        <v>3</v>
      </c>
      <c r="C28" s="359" t="s">
        <v>41</v>
      </c>
      <c r="D28" s="345" t="s">
        <v>5</v>
      </c>
      <c r="F28" s="347" t="s">
        <v>6</v>
      </c>
      <c r="G28" s="348"/>
      <c r="H28" s="349"/>
      <c r="I28" s="348" t="s">
        <v>7</v>
      </c>
      <c r="J28" s="348"/>
      <c r="K28" s="348"/>
      <c r="L28" s="347" t="s">
        <v>539</v>
      </c>
      <c r="M28" s="348"/>
      <c r="N28" s="348"/>
      <c r="O28" s="347" t="s">
        <v>8</v>
      </c>
      <c r="P28" s="348"/>
      <c r="Q28" s="348"/>
      <c r="R28" s="347" t="s">
        <v>540</v>
      </c>
      <c r="S28" s="348"/>
      <c r="T28" s="348"/>
      <c r="U28" s="347" t="s">
        <v>541</v>
      </c>
      <c r="V28" s="348"/>
      <c r="W28" s="348"/>
      <c r="X28" s="347" t="s">
        <v>542</v>
      </c>
      <c r="Y28" s="348"/>
      <c r="Z28" s="348"/>
      <c r="AA28" s="347" t="s">
        <v>543</v>
      </c>
      <c r="AB28" s="348"/>
      <c r="AC28" s="348"/>
      <c r="AD28" s="347" t="s">
        <v>9</v>
      </c>
      <c r="AE28" s="348"/>
      <c r="AF28" s="348"/>
      <c r="AG28" s="347" t="s">
        <v>10</v>
      </c>
      <c r="AH28" s="348"/>
      <c r="AI28" s="348"/>
      <c r="AJ28" s="347" t="s">
        <v>11</v>
      </c>
      <c r="AK28" s="348"/>
      <c r="AL28" s="348"/>
      <c r="AM28" s="347" t="s">
        <v>12</v>
      </c>
      <c r="AN28" s="348"/>
      <c r="AO28" s="348"/>
      <c r="AP28" s="347" t="s">
        <v>13</v>
      </c>
      <c r="AQ28" s="348"/>
      <c r="AR28" s="348"/>
      <c r="AS28" s="347" t="s">
        <v>544</v>
      </c>
      <c r="AT28" s="348"/>
      <c r="AU28" s="348"/>
      <c r="AV28" s="347" t="s">
        <v>14</v>
      </c>
      <c r="AW28" s="348"/>
      <c r="AX28" s="348"/>
      <c r="AY28" s="347" t="s">
        <v>15</v>
      </c>
      <c r="AZ28" s="348"/>
      <c r="BA28" s="348"/>
      <c r="BB28" s="354" t="s">
        <v>16</v>
      </c>
      <c r="BC28" s="354"/>
      <c r="BD28" s="354"/>
    </row>
    <row r="29" spans="1:256" ht="70.5" customHeight="1" thickBot="1" x14ac:dyDescent="0.4">
      <c r="A29" s="340"/>
      <c r="B29" s="358"/>
      <c r="C29" s="360"/>
      <c r="D29" s="346"/>
      <c r="F29" s="161" t="s">
        <v>17</v>
      </c>
      <c r="G29" s="162" t="s">
        <v>18</v>
      </c>
      <c r="H29" s="163" t="s">
        <v>19</v>
      </c>
      <c r="I29" s="161" t="s">
        <v>17</v>
      </c>
      <c r="J29" s="162" t="s">
        <v>18</v>
      </c>
      <c r="K29" s="163" t="s">
        <v>19</v>
      </c>
      <c r="L29" s="161" t="s">
        <v>17</v>
      </c>
      <c r="M29" s="162" t="s">
        <v>18</v>
      </c>
      <c r="N29" s="163" t="s">
        <v>19</v>
      </c>
      <c r="O29" s="161" t="s">
        <v>17</v>
      </c>
      <c r="P29" s="162" t="s">
        <v>18</v>
      </c>
      <c r="Q29" s="163" t="s">
        <v>19</v>
      </c>
      <c r="R29" s="161" t="s">
        <v>17</v>
      </c>
      <c r="S29" s="162" t="s">
        <v>18</v>
      </c>
      <c r="T29" s="163" t="s">
        <v>19</v>
      </c>
      <c r="U29" s="161" t="s">
        <v>17</v>
      </c>
      <c r="V29" s="162" t="s">
        <v>18</v>
      </c>
      <c r="W29" s="163" t="s">
        <v>19</v>
      </c>
      <c r="X29" s="161" t="s">
        <v>17</v>
      </c>
      <c r="Y29" s="162" t="s">
        <v>18</v>
      </c>
      <c r="Z29" s="163" t="s">
        <v>19</v>
      </c>
      <c r="AA29" s="161" t="s">
        <v>17</v>
      </c>
      <c r="AB29" s="162" t="s">
        <v>18</v>
      </c>
      <c r="AC29" s="163" t="s">
        <v>19</v>
      </c>
      <c r="AD29" s="161" t="s">
        <v>17</v>
      </c>
      <c r="AE29" s="162" t="s">
        <v>18</v>
      </c>
      <c r="AF29" s="163" t="s">
        <v>19</v>
      </c>
      <c r="AG29" s="161" t="s">
        <v>17</v>
      </c>
      <c r="AH29" s="162" t="s">
        <v>18</v>
      </c>
      <c r="AI29" s="163" t="s">
        <v>19</v>
      </c>
      <c r="AJ29" s="161" t="s">
        <v>17</v>
      </c>
      <c r="AK29" s="162" t="s">
        <v>18</v>
      </c>
      <c r="AL29" s="163" t="s">
        <v>19</v>
      </c>
      <c r="AM29" s="161" t="s">
        <v>17</v>
      </c>
      <c r="AN29" s="162" t="s">
        <v>18</v>
      </c>
      <c r="AO29" s="163" t="s">
        <v>19</v>
      </c>
      <c r="AP29" s="161" t="s">
        <v>17</v>
      </c>
      <c r="AQ29" s="162" t="s">
        <v>18</v>
      </c>
      <c r="AR29" s="163" t="s">
        <v>19</v>
      </c>
      <c r="AS29" s="161" t="s">
        <v>17</v>
      </c>
      <c r="AT29" s="162" t="s">
        <v>18</v>
      </c>
      <c r="AU29" s="163" t="s">
        <v>19</v>
      </c>
      <c r="AV29" s="161" t="s">
        <v>17</v>
      </c>
      <c r="AW29" s="162" t="s">
        <v>18</v>
      </c>
      <c r="AX29" s="163" t="s">
        <v>19</v>
      </c>
      <c r="AY29" s="161" t="s">
        <v>17</v>
      </c>
      <c r="AZ29" s="162" t="s">
        <v>18</v>
      </c>
      <c r="BA29" s="163" t="s">
        <v>19</v>
      </c>
      <c r="BB29" s="161" t="s">
        <v>17</v>
      </c>
      <c r="BC29" s="162" t="s">
        <v>18</v>
      </c>
      <c r="BD29" s="163" t="s">
        <v>19</v>
      </c>
      <c r="BE29" s="174"/>
    </row>
    <row r="30" spans="1:256" ht="27.75" customHeight="1" thickBot="1" x14ac:dyDescent="0.4">
      <c r="A30" s="361" t="s">
        <v>42</v>
      </c>
      <c r="B30" s="299" t="s">
        <v>43</v>
      </c>
      <c r="C30" s="300"/>
      <c r="D30" s="301"/>
      <c r="F30" s="170">
        <f>+SUM(F31:F64)</f>
        <v>5250988.2749999994</v>
      </c>
      <c r="G30" s="171">
        <f>SUM(G31:G64)</f>
        <v>5912208.8754750006</v>
      </c>
      <c r="H30" s="175">
        <f>SUM(H31:H64)</f>
        <v>5581600</v>
      </c>
      <c r="I30" s="170">
        <f>+SUM(I31:I64)</f>
        <v>5250988.2749999994</v>
      </c>
      <c r="J30" s="171">
        <f>SUM(J31:J64)</f>
        <v>5912208.8754750006</v>
      </c>
      <c r="K30" s="175">
        <f>SUM(K31:K64)</f>
        <v>5581600</v>
      </c>
      <c r="L30" s="170">
        <f>+SUM(L31:L64)</f>
        <v>7806668.6099999994</v>
      </c>
      <c r="M30" s="171">
        <f>SUM(M31:M64)</f>
        <v>8789708.3418899998</v>
      </c>
      <c r="N30" s="175">
        <f>SUM(N31:N64)</f>
        <v>8298188</v>
      </c>
      <c r="O30" s="170">
        <f>+SUM(O31:O64)</f>
        <v>7837369.995000001</v>
      </c>
      <c r="P30" s="171">
        <f>SUM(P31:P64)</f>
        <v>8824275.7397549991</v>
      </c>
      <c r="Q30" s="175">
        <f>SUM(Q31:Q64)</f>
        <v>8330827</v>
      </c>
      <c r="R30" s="170">
        <f>+SUM(R31:R64)</f>
        <v>7841925.3899999997</v>
      </c>
      <c r="S30" s="171">
        <f>SUM(S31:S64)</f>
        <v>8829404.7641100027</v>
      </c>
      <c r="T30" s="175">
        <f>SUM(T31:T64)</f>
        <v>8335664</v>
      </c>
      <c r="U30" s="170">
        <f>+SUM(U31:U64)</f>
        <v>11157723.65435</v>
      </c>
      <c r="V30" s="171">
        <f>SUM(V31:V64)</f>
        <v>10556923.149884999</v>
      </c>
      <c r="W30" s="175">
        <f>SUM(W31:W64)</f>
        <v>10857325</v>
      </c>
      <c r="X30" s="170">
        <f>+SUM(X31:X64)</f>
        <v>8387199.6649999991</v>
      </c>
      <c r="Y30" s="171">
        <f>SUM(Y31:Y64)</f>
        <v>9443341.653585</v>
      </c>
      <c r="Z30" s="175">
        <f>SUM(Z31:Z64)</f>
        <v>8915270</v>
      </c>
      <c r="AA30" s="170">
        <f>+SUM(AA31:AA64)</f>
        <v>8373458.2749999985</v>
      </c>
      <c r="AB30" s="171">
        <f>SUM(AB31:AB64)</f>
        <v>9443341.653585</v>
      </c>
      <c r="AC30" s="175">
        <f>SUM(AC31:AC64)</f>
        <v>8908400</v>
      </c>
      <c r="AD30" s="170">
        <f>+SUM(AD31:AD64)</f>
        <v>8370365.5749999993</v>
      </c>
      <c r="AE30" s="171">
        <f>SUM(AE31:AE64)</f>
        <v>9443341.653585</v>
      </c>
      <c r="AF30" s="175">
        <f>SUM(AF31:AF64)</f>
        <v>8906853</v>
      </c>
      <c r="AG30" s="170">
        <f>+SUM(AG31:AG64)</f>
        <v>8367742.6950000003</v>
      </c>
      <c r="AH30" s="171">
        <f>SUM(AH31:AH64)</f>
        <v>9443341.653585</v>
      </c>
      <c r="AI30" s="175">
        <f>SUM(AI31:AI64)</f>
        <v>8905543</v>
      </c>
      <c r="AJ30" s="170">
        <f>+SUM(AJ31:AJ64)</f>
        <v>8401955.8999999985</v>
      </c>
      <c r="AK30" s="171">
        <f>SUM(AK31:AK64)</f>
        <v>9443341.653585</v>
      </c>
      <c r="AL30" s="175">
        <f>SUM(AL31:AL64)</f>
        <v>8922651</v>
      </c>
      <c r="AM30" s="170">
        <f>+SUM(AM31:AM64)</f>
        <v>11086160.671949999</v>
      </c>
      <c r="AN30" s="171">
        <f>SUM(AN31:AN64)</f>
        <v>9443341.653585</v>
      </c>
      <c r="AO30" s="175">
        <f>SUM(AO31:AO64)</f>
        <v>10264752</v>
      </c>
      <c r="AP30" s="170">
        <f>+SUM(AP31:AP64)</f>
        <v>6379596.2749999994</v>
      </c>
      <c r="AQ30" s="171">
        <f>SUM(AQ31:AQ64)</f>
        <v>5839784.2825000016</v>
      </c>
      <c r="AR30" s="175">
        <f>SUM(AR31:AR64)</f>
        <v>6109690</v>
      </c>
      <c r="AS30" s="170">
        <f>+SUM(AS31:AS64)</f>
        <v>7301375.5099999998</v>
      </c>
      <c r="AT30" s="171">
        <f>SUM(AT31:AT64)</f>
        <v>6683566.8130000001</v>
      </c>
      <c r="AU30" s="175">
        <f>SUM(AU31:AU64)</f>
        <v>6992469</v>
      </c>
      <c r="AV30" s="170">
        <f>+SUM(AV31:AV64)</f>
        <v>9455797.6499999985</v>
      </c>
      <c r="AW30" s="171">
        <f>SUM(AW31:AW64)</f>
        <v>9443341.653585</v>
      </c>
      <c r="AX30" s="175">
        <f>SUM(AX31:AX64)</f>
        <v>9449571</v>
      </c>
      <c r="AY30" s="170">
        <f>+SUM(AY31:AY64)</f>
        <v>9462428.3650000002</v>
      </c>
      <c r="AZ30" s="171">
        <f>SUM(AZ31:AZ64)</f>
        <v>9443341.653585</v>
      </c>
      <c r="BA30" s="175">
        <f>SUM(BA31:BA64)</f>
        <v>9452884</v>
      </c>
      <c r="BB30" s="170">
        <f>+SUM(BB31:BB64)</f>
        <v>7557447.1050000004</v>
      </c>
      <c r="BC30" s="171">
        <f>SUM(BC31:BC64)</f>
        <v>6917970.8114999998</v>
      </c>
      <c r="BD30" s="172">
        <f>SUM(BD31:BD64)</f>
        <v>7237709</v>
      </c>
      <c r="BE30" s="174">
        <f>H30+K30+N30+Q30+T30+W30+Z30+AC30+AF30+AI30+AL30+AO30+AR30+AU30+AX30+BA30+BD30</f>
        <v>141050996</v>
      </c>
      <c r="BF30" s="29"/>
      <c r="BG30" s="29"/>
    </row>
    <row r="31" spans="1:256" s="32" customFormat="1" ht="24.75" customHeight="1" x14ac:dyDescent="0.35">
      <c r="A31" s="362"/>
      <c r="B31" s="4">
        <v>17</v>
      </c>
      <c r="C31" s="30" t="s">
        <v>44</v>
      </c>
      <c r="D31" s="31" t="s">
        <v>22</v>
      </c>
      <c r="E31" s="6"/>
      <c r="F31" s="164">
        <v>182000</v>
      </c>
      <c r="G31" s="7">
        <v>204918</v>
      </c>
      <c r="H31" s="8">
        <f>ROUND(((F31+G31)/2),0)</f>
        <v>193459</v>
      </c>
      <c r="I31" s="164">
        <v>182000</v>
      </c>
      <c r="J31" s="7">
        <v>204918</v>
      </c>
      <c r="K31" s="8">
        <f>ROUND(((I31+J31)/2),0)</f>
        <v>193459</v>
      </c>
      <c r="L31" s="164">
        <v>260000</v>
      </c>
      <c r="M31" s="7">
        <v>292740</v>
      </c>
      <c r="N31" s="8">
        <f>ROUND(((L31+M31)/2),0)</f>
        <v>276370</v>
      </c>
      <c r="O31" s="164">
        <v>260000</v>
      </c>
      <c r="P31" s="7">
        <v>292740</v>
      </c>
      <c r="Q31" s="8">
        <f>ROUND(((O31+P31)/2),0)</f>
        <v>276370</v>
      </c>
      <c r="R31" s="164">
        <v>260000</v>
      </c>
      <c r="S31" s="7">
        <v>292740</v>
      </c>
      <c r="T31" s="8">
        <f>ROUND(((R31+S31)/2),0)</f>
        <v>276370</v>
      </c>
      <c r="U31" s="164">
        <v>309400</v>
      </c>
      <c r="V31" s="7">
        <v>292740</v>
      </c>
      <c r="W31" s="8">
        <f>ROUND(((U31+V31)/2),0)</f>
        <v>301070</v>
      </c>
      <c r="X31" s="164">
        <v>260000</v>
      </c>
      <c r="Y31" s="7">
        <v>292740</v>
      </c>
      <c r="Z31" s="8">
        <f>ROUND(((X31+Y31)/2),0)</f>
        <v>276370</v>
      </c>
      <c r="AA31" s="164">
        <v>260000</v>
      </c>
      <c r="AB31" s="7">
        <v>292740</v>
      </c>
      <c r="AC31" s="8">
        <f>ROUND(((AA31+AB31)/2),0)</f>
        <v>276370</v>
      </c>
      <c r="AD31" s="164">
        <v>260000</v>
      </c>
      <c r="AE31" s="7">
        <v>292740</v>
      </c>
      <c r="AF31" s="8">
        <f>ROUND(((AD31+AE31)/2),0)</f>
        <v>276370</v>
      </c>
      <c r="AG31" s="164">
        <v>260000</v>
      </c>
      <c r="AH31" s="7">
        <v>292740</v>
      </c>
      <c r="AI31" s="8">
        <f>ROUND(((AG31+AH31)/2),0)</f>
        <v>276370</v>
      </c>
      <c r="AJ31" s="164">
        <v>260000</v>
      </c>
      <c r="AK31" s="7">
        <v>292740</v>
      </c>
      <c r="AL31" s="8">
        <f>ROUND(((AJ31+AK31)/2),0)</f>
        <v>276370</v>
      </c>
      <c r="AM31" s="164">
        <v>309400</v>
      </c>
      <c r="AN31" s="7">
        <v>292740</v>
      </c>
      <c r="AO31" s="8">
        <f>ROUND(((AM31+AN31)/2),0)</f>
        <v>301070</v>
      </c>
      <c r="AP31" s="164">
        <v>260000</v>
      </c>
      <c r="AQ31" s="7">
        <v>238000</v>
      </c>
      <c r="AR31" s="8">
        <f>ROUND(((AP31+AQ31)/2),0)</f>
        <v>249000</v>
      </c>
      <c r="AS31" s="164">
        <v>260000</v>
      </c>
      <c r="AT31" s="7">
        <v>238000</v>
      </c>
      <c r="AU31" s="8">
        <f>ROUND(((AS31+AT31)/2),0)</f>
        <v>249000</v>
      </c>
      <c r="AV31" s="164">
        <v>260000</v>
      </c>
      <c r="AW31" s="7">
        <v>292740</v>
      </c>
      <c r="AX31" s="8">
        <f>ROUND(((AV31+AW31)/2),0)</f>
        <v>276370</v>
      </c>
      <c r="AY31" s="164">
        <v>260000</v>
      </c>
      <c r="AZ31" s="7">
        <v>292740</v>
      </c>
      <c r="BA31" s="8">
        <f>ROUND(((AY31+AZ31)/2),0)</f>
        <v>276370</v>
      </c>
      <c r="BB31" s="164">
        <v>182000</v>
      </c>
      <c r="BC31" s="7">
        <v>166600</v>
      </c>
      <c r="BD31" s="8">
        <f>ROUND(((BB31+BC31)/2),0)</f>
        <v>174300</v>
      </c>
      <c r="BE31" s="174">
        <f t="shared" ref="BE31:BE94" si="18">H31+K31+N31+Q31+T31+W31+Z31+AC31+AF31+AI31+AL31+AO31+AR31+AU31+AX31+BA31+BD31</f>
        <v>4425058</v>
      </c>
      <c r="BF31" s="9"/>
      <c r="BG31" s="9"/>
      <c r="BH31" s="9"/>
      <c r="BI31" s="10"/>
      <c r="BJ31" s="10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</row>
    <row r="32" spans="1:256" s="32" customFormat="1" ht="24.75" customHeight="1" x14ac:dyDescent="0.35">
      <c r="A32" s="362"/>
      <c r="B32" s="11">
        <v>18</v>
      </c>
      <c r="C32" s="33" t="s">
        <v>45</v>
      </c>
      <c r="D32" s="31" t="s">
        <v>22</v>
      </c>
      <c r="E32" s="6"/>
      <c r="F32" s="165">
        <v>113949.09500000002</v>
      </c>
      <c r="G32" s="7">
        <v>128297.915655</v>
      </c>
      <c r="H32" s="8">
        <f t="shared" ref="H32:H64" si="19">ROUND(((F32+G32)/2),0)</f>
        <v>121124</v>
      </c>
      <c r="I32" s="165">
        <v>113949.09500000002</v>
      </c>
      <c r="J32" s="7">
        <v>128297.915655</v>
      </c>
      <c r="K32" s="8">
        <f t="shared" ref="K32:K64" si="20">ROUND(((I32+J32)/2),0)</f>
        <v>121124</v>
      </c>
      <c r="L32" s="165">
        <v>200975.64499999999</v>
      </c>
      <c r="M32" s="7">
        <v>226283.11660499999</v>
      </c>
      <c r="N32" s="8">
        <f t="shared" ref="N32:N64" si="21">ROUND(((L32+M32)/2),0)</f>
        <v>213629</v>
      </c>
      <c r="O32" s="165">
        <v>197517.905</v>
      </c>
      <c r="P32" s="7">
        <v>222389.96734500001</v>
      </c>
      <c r="Q32" s="8">
        <f t="shared" ref="Q32:Q64" si="22">ROUND(((O32+P32)/2),0)</f>
        <v>209954</v>
      </c>
      <c r="R32" s="165">
        <v>201121.83000000002</v>
      </c>
      <c r="S32" s="7">
        <v>226447.70967000001</v>
      </c>
      <c r="T32" s="8">
        <f t="shared" ref="T32:T64" si="23">ROUND(((R32+S32)/2),0)</f>
        <v>213785</v>
      </c>
      <c r="U32" s="165">
        <v>309144.28090000001</v>
      </c>
      <c r="V32" s="7">
        <v>292498.05038999999</v>
      </c>
      <c r="W32" s="8">
        <f t="shared" ref="W32:W64" si="24">ROUND(((U32+V32)/2),0)</f>
        <v>300821</v>
      </c>
      <c r="X32" s="165">
        <v>211703.76500000001</v>
      </c>
      <c r="Y32" s="7">
        <v>238362.15448500004</v>
      </c>
      <c r="Z32" s="8">
        <f t="shared" ref="Z32:Z64" si="25">ROUND(((X32+Y32)/2),0)</f>
        <v>225033</v>
      </c>
      <c r="AA32" s="165">
        <v>220493.45500000002</v>
      </c>
      <c r="AB32" s="7">
        <v>238362.15448500004</v>
      </c>
      <c r="AC32" s="8">
        <f t="shared" ref="AC32:AC64" si="26">ROUND(((AA32+AB32)/2),0)</f>
        <v>229428</v>
      </c>
      <c r="AD32" s="165">
        <v>222995.5</v>
      </c>
      <c r="AE32" s="7">
        <v>238362.15448500004</v>
      </c>
      <c r="AF32" s="8">
        <f t="shared" ref="AF32:AF64" si="27">ROUND(((AD32+AE32)/2),0)</f>
        <v>230679</v>
      </c>
      <c r="AG32" s="165">
        <v>221096.785</v>
      </c>
      <c r="AH32" s="7">
        <v>238362.15448500004</v>
      </c>
      <c r="AI32" s="8">
        <f t="shared" ref="AI32:AI64" si="28">ROUND(((AG32+AH32)/2),0)</f>
        <v>229729</v>
      </c>
      <c r="AJ32" s="165">
        <v>210443.02499999999</v>
      </c>
      <c r="AK32" s="7">
        <v>238362.15448500004</v>
      </c>
      <c r="AL32" s="8">
        <f t="shared" ref="AL32:AL64" si="29">ROUND(((AJ32+AK32)/2),0)</f>
        <v>224403</v>
      </c>
      <c r="AM32" s="165">
        <v>310888.91015000001</v>
      </c>
      <c r="AN32" s="7">
        <v>238362.15448500004</v>
      </c>
      <c r="AO32" s="8">
        <f t="shared" ref="AO32:AO64" si="30">ROUND(((AM32+AN32)/2),0)</f>
        <v>274626</v>
      </c>
      <c r="AP32" s="165">
        <v>150093.97</v>
      </c>
      <c r="AQ32" s="7">
        <v>137393.71100000001</v>
      </c>
      <c r="AR32" s="8">
        <f t="shared" ref="AR32:AR64" si="31">ROUND(((AP32+AQ32)/2),0)</f>
        <v>143744</v>
      </c>
      <c r="AS32" s="165">
        <v>183935.375</v>
      </c>
      <c r="AT32" s="7">
        <v>168371.61249999999</v>
      </c>
      <c r="AU32" s="8">
        <f t="shared" ref="AU32:AU64" si="32">ROUND(((AS32+AT32)/2),0)</f>
        <v>176153</v>
      </c>
      <c r="AV32" s="165">
        <v>264621.89</v>
      </c>
      <c r="AW32" s="7">
        <v>238362.15448500004</v>
      </c>
      <c r="AX32" s="8">
        <f t="shared" ref="AX32:AX64" si="33">ROUND(((AV32+AW32)/2),0)</f>
        <v>251492</v>
      </c>
      <c r="AY32" s="165">
        <v>255517.86000000002</v>
      </c>
      <c r="AZ32" s="7">
        <v>238362.15448500004</v>
      </c>
      <c r="BA32" s="8">
        <f t="shared" ref="BA32:BA64" si="34">ROUND(((AY32+AZ32)/2),0)</f>
        <v>246940</v>
      </c>
      <c r="BB32" s="165">
        <v>191292.79000000004</v>
      </c>
      <c r="BC32" s="7">
        <v>175106.47700000001</v>
      </c>
      <c r="BD32" s="8">
        <f t="shared" ref="BD32:BD64" si="35">ROUND(((BB32+BC32)/2),0)</f>
        <v>183200</v>
      </c>
      <c r="BE32" s="174">
        <f t="shared" si="18"/>
        <v>3595864</v>
      </c>
      <c r="BF32" s="9"/>
      <c r="BG32" s="9"/>
      <c r="BH32" s="9"/>
      <c r="BI32" s="10"/>
      <c r="BJ32" s="10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</row>
    <row r="33" spans="1:172" s="32" customFormat="1" ht="24.75" customHeight="1" x14ac:dyDescent="0.35">
      <c r="A33" s="362"/>
      <c r="B33" s="11">
        <v>19</v>
      </c>
      <c r="C33" s="33" t="s">
        <v>46</v>
      </c>
      <c r="D33" s="31" t="s">
        <v>22</v>
      </c>
      <c r="E33" s="6"/>
      <c r="F33" s="165">
        <v>107532.16500000001</v>
      </c>
      <c r="G33" s="7">
        <v>121072.946085</v>
      </c>
      <c r="H33" s="8">
        <f t="shared" si="19"/>
        <v>114303</v>
      </c>
      <c r="I33" s="165">
        <v>107532.16500000001</v>
      </c>
      <c r="J33" s="7">
        <v>121072.946085</v>
      </c>
      <c r="K33" s="8">
        <f t="shared" si="20"/>
        <v>114303</v>
      </c>
      <c r="L33" s="165">
        <v>189769.255</v>
      </c>
      <c r="M33" s="7">
        <v>213665.583495</v>
      </c>
      <c r="N33" s="8">
        <f t="shared" si="21"/>
        <v>201717</v>
      </c>
      <c r="O33" s="165">
        <v>187498.74000000002</v>
      </c>
      <c r="P33" s="7">
        <v>211109.15826000005</v>
      </c>
      <c r="Q33" s="8">
        <f t="shared" si="22"/>
        <v>199304</v>
      </c>
      <c r="R33" s="165">
        <v>189911.21500000003</v>
      </c>
      <c r="S33" s="7">
        <v>213825.41953500002</v>
      </c>
      <c r="T33" s="8">
        <f t="shared" si="23"/>
        <v>201868</v>
      </c>
      <c r="U33" s="165">
        <v>299958.58165000001</v>
      </c>
      <c r="V33" s="7">
        <v>283806.965715</v>
      </c>
      <c r="W33" s="8">
        <f t="shared" si="24"/>
        <v>291883</v>
      </c>
      <c r="X33" s="165">
        <v>206537.435</v>
      </c>
      <c r="Y33" s="7">
        <v>232545.26431500004</v>
      </c>
      <c r="Z33" s="8">
        <f t="shared" si="25"/>
        <v>219541</v>
      </c>
      <c r="AA33" s="165">
        <v>212690.72500000001</v>
      </c>
      <c r="AB33" s="7">
        <v>232545.26431500004</v>
      </c>
      <c r="AC33" s="8">
        <f t="shared" si="26"/>
        <v>222618</v>
      </c>
      <c r="AD33" s="165">
        <v>210231.77499999999</v>
      </c>
      <c r="AE33" s="7">
        <v>232545.26431500004</v>
      </c>
      <c r="AF33" s="8">
        <f t="shared" si="27"/>
        <v>221389</v>
      </c>
      <c r="AG33" s="165">
        <v>209609.85500000001</v>
      </c>
      <c r="AH33" s="7">
        <v>232545.26431500004</v>
      </c>
      <c r="AI33" s="8">
        <f t="shared" si="28"/>
        <v>221078</v>
      </c>
      <c r="AJ33" s="165">
        <v>216369.85500000001</v>
      </c>
      <c r="AK33" s="7">
        <v>232545.26431500004</v>
      </c>
      <c r="AL33" s="8">
        <f t="shared" si="29"/>
        <v>224458</v>
      </c>
      <c r="AM33" s="165">
        <v>293107.76949999999</v>
      </c>
      <c r="AN33" s="7">
        <v>232545.26431500004</v>
      </c>
      <c r="AO33" s="8">
        <f t="shared" si="30"/>
        <v>262827</v>
      </c>
      <c r="AP33" s="165">
        <v>142560.79500000001</v>
      </c>
      <c r="AQ33" s="7">
        <v>130497.95850000001</v>
      </c>
      <c r="AR33" s="8">
        <f t="shared" si="31"/>
        <v>136529</v>
      </c>
      <c r="AS33" s="165">
        <v>173578.21000000002</v>
      </c>
      <c r="AT33" s="7">
        <v>158890.823</v>
      </c>
      <c r="AU33" s="8">
        <f t="shared" si="32"/>
        <v>166235</v>
      </c>
      <c r="AV33" s="165">
        <v>249888.47</v>
      </c>
      <c r="AW33" s="7">
        <v>232545.26431500004</v>
      </c>
      <c r="AX33" s="8">
        <f t="shared" si="33"/>
        <v>241217</v>
      </c>
      <c r="AY33" s="165">
        <v>239421.45500000002</v>
      </c>
      <c r="AZ33" s="7">
        <v>232545.26431500004</v>
      </c>
      <c r="BA33" s="8">
        <f t="shared" si="34"/>
        <v>235983</v>
      </c>
      <c r="BB33" s="165">
        <v>180521.57500000001</v>
      </c>
      <c r="BC33" s="7">
        <v>165246.67249999999</v>
      </c>
      <c r="BD33" s="8">
        <f t="shared" si="35"/>
        <v>172884</v>
      </c>
      <c r="BE33" s="174">
        <f t="shared" si="18"/>
        <v>3448137</v>
      </c>
      <c r="BF33" s="9"/>
      <c r="BG33" s="9"/>
      <c r="BH33" s="9"/>
      <c r="BI33" s="10"/>
      <c r="BJ33" s="10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</row>
    <row r="34" spans="1:172" s="32" customFormat="1" ht="24.75" customHeight="1" x14ac:dyDescent="0.35">
      <c r="A34" s="362"/>
      <c r="B34" s="11">
        <v>20</v>
      </c>
      <c r="C34" s="33" t="s">
        <v>47</v>
      </c>
      <c r="D34" s="31" t="s">
        <v>22</v>
      </c>
      <c r="E34" s="6"/>
      <c r="F34" s="165">
        <v>113257.88499999999</v>
      </c>
      <c r="G34" s="7">
        <v>127519.666365</v>
      </c>
      <c r="H34" s="8">
        <f t="shared" si="19"/>
        <v>120389</v>
      </c>
      <c r="I34" s="165">
        <v>113257.88499999999</v>
      </c>
      <c r="J34" s="7">
        <v>127519.666365</v>
      </c>
      <c r="K34" s="8">
        <f t="shared" si="20"/>
        <v>120389</v>
      </c>
      <c r="L34" s="165">
        <v>201050.85</v>
      </c>
      <c r="M34" s="7">
        <v>226367.79165</v>
      </c>
      <c r="N34" s="8">
        <f t="shared" si="21"/>
        <v>213709</v>
      </c>
      <c r="O34" s="165">
        <v>196359.41</v>
      </c>
      <c r="P34" s="7">
        <v>221085.59109</v>
      </c>
      <c r="Q34" s="8">
        <f t="shared" si="22"/>
        <v>208723</v>
      </c>
      <c r="R34" s="165">
        <v>199930.38</v>
      </c>
      <c r="S34" s="7">
        <v>225106.22862000001</v>
      </c>
      <c r="T34" s="8">
        <f t="shared" si="23"/>
        <v>212518</v>
      </c>
      <c r="U34" s="165">
        <v>318447.62949999998</v>
      </c>
      <c r="V34" s="7">
        <v>301300.44945000001</v>
      </c>
      <c r="W34" s="8">
        <f t="shared" si="24"/>
        <v>309874</v>
      </c>
      <c r="X34" s="165">
        <v>215732.72500000001</v>
      </c>
      <c r="Y34" s="7">
        <v>242898.45352500002</v>
      </c>
      <c r="Z34" s="8">
        <f t="shared" si="25"/>
        <v>229316</v>
      </c>
      <c r="AA34" s="165">
        <v>229686.21000000002</v>
      </c>
      <c r="AB34" s="7">
        <v>242898.45352500002</v>
      </c>
      <c r="AC34" s="8">
        <f t="shared" si="26"/>
        <v>236292</v>
      </c>
      <c r="AD34" s="165">
        <v>222093.04000000004</v>
      </c>
      <c r="AE34" s="7">
        <v>242898.45352500002</v>
      </c>
      <c r="AF34" s="8">
        <f t="shared" si="27"/>
        <v>232496</v>
      </c>
      <c r="AG34" s="165">
        <v>223052.96000000002</v>
      </c>
      <c r="AH34" s="7">
        <v>242898.45352500002</v>
      </c>
      <c r="AI34" s="8">
        <f t="shared" si="28"/>
        <v>232976</v>
      </c>
      <c r="AJ34" s="165">
        <v>228422.935</v>
      </c>
      <c r="AK34" s="7">
        <v>242898.45352500002</v>
      </c>
      <c r="AL34" s="8">
        <f t="shared" si="29"/>
        <v>235661</v>
      </c>
      <c r="AM34" s="165">
        <v>316683.89480000001</v>
      </c>
      <c r="AN34" s="7">
        <v>242898.45352500002</v>
      </c>
      <c r="AO34" s="8">
        <f t="shared" si="30"/>
        <v>279791</v>
      </c>
      <c r="AP34" s="165">
        <v>148917.73000000001</v>
      </c>
      <c r="AQ34" s="7">
        <v>136316.99900000001</v>
      </c>
      <c r="AR34" s="8">
        <f t="shared" si="31"/>
        <v>142617</v>
      </c>
      <c r="AS34" s="165">
        <v>182820.82</v>
      </c>
      <c r="AT34" s="7">
        <v>167351.36599999998</v>
      </c>
      <c r="AU34" s="8">
        <f t="shared" si="32"/>
        <v>175086</v>
      </c>
      <c r="AV34" s="165">
        <v>264280.51</v>
      </c>
      <c r="AW34" s="7">
        <v>242898.45352500002</v>
      </c>
      <c r="AX34" s="8">
        <f t="shared" si="33"/>
        <v>253589</v>
      </c>
      <c r="AY34" s="165">
        <v>275017.92499999999</v>
      </c>
      <c r="AZ34" s="7">
        <v>242898.45352500002</v>
      </c>
      <c r="BA34" s="8">
        <f t="shared" si="34"/>
        <v>258958</v>
      </c>
      <c r="BB34" s="165">
        <v>190133.45</v>
      </c>
      <c r="BC34" s="7">
        <v>174045.23499999999</v>
      </c>
      <c r="BD34" s="8">
        <f t="shared" si="35"/>
        <v>182089</v>
      </c>
      <c r="BE34" s="174">
        <f t="shared" si="18"/>
        <v>3644473</v>
      </c>
      <c r="BF34" s="9"/>
      <c r="BG34" s="9"/>
      <c r="BH34" s="9"/>
      <c r="BI34" s="10"/>
      <c r="BJ34" s="10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</row>
    <row r="35" spans="1:172" ht="24.75" customHeight="1" x14ac:dyDescent="0.35">
      <c r="A35" s="362"/>
      <c r="B35" s="11">
        <v>21</v>
      </c>
      <c r="C35" s="30" t="s">
        <v>48</v>
      </c>
      <c r="D35" s="31" t="s">
        <v>22</v>
      </c>
      <c r="E35" s="6"/>
      <c r="F35" s="165">
        <v>103978.09500000002</v>
      </c>
      <c r="G35" s="7">
        <v>117071.33665500002</v>
      </c>
      <c r="H35" s="8">
        <f t="shared" si="19"/>
        <v>110525</v>
      </c>
      <c r="I35" s="165">
        <v>103978.09500000002</v>
      </c>
      <c r="J35" s="7">
        <v>117071.33665500002</v>
      </c>
      <c r="K35" s="8">
        <f t="shared" si="20"/>
        <v>110525</v>
      </c>
      <c r="L35" s="165">
        <v>179207.6</v>
      </c>
      <c r="M35" s="7">
        <v>201773.9724</v>
      </c>
      <c r="N35" s="8">
        <f t="shared" si="21"/>
        <v>190491</v>
      </c>
      <c r="O35" s="165">
        <v>182591.82500000001</v>
      </c>
      <c r="P35" s="7">
        <v>205584.34942499999</v>
      </c>
      <c r="Q35" s="8">
        <f t="shared" si="22"/>
        <v>194088</v>
      </c>
      <c r="R35" s="165">
        <v>183799.33000000002</v>
      </c>
      <c r="S35" s="7">
        <v>206943.90716999999</v>
      </c>
      <c r="T35" s="8">
        <f t="shared" si="23"/>
        <v>195372</v>
      </c>
      <c r="U35" s="165">
        <v>285696.86599999998</v>
      </c>
      <c r="V35" s="7">
        <v>270313.18859999999</v>
      </c>
      <c r="W35" s="8">
        <f t="shared" si="24"/>
        <v>278005</v>
      </c>
      <c r="X35" s="165">
        <v>210980.44500000001</v>
      </c>
      <c r="Y35" s="7">
        <v>237547.75180500001</v>
      </c>
      <c r="Z35" s="8">
        <f t="shared" si="25"/>
        <v>224264</v>
      </c>
      <c r="AA35" s="165">
        <v>208554.45</v>
      </c>
      <c r="AB35" s="7">
        <v>237547.75180500001</v>
      </c>
      <c r="AC35" s="8">
        <f t="shared" si="26"/>
        <v>223051</v>
      </c>
      <c r="AD35" s="165">
        <v>197594.8</v>
      </c>
      <c r="AE35" s="7">
        <v>237547.75180500001</v>
      </c>
      <c r="AF35" s="8">
        <f t="shared" si="27"/>
        <v>217571</v>
      </c>
      <c r="AG35" s="165">
        <v>200056.285</v>
      </c>
      <c r="AH35" s="7">
        <v>237547.75180500001</v>
      </c>
      <c r="AI35" s="8">
        <f t="shared" si="28"/>
        <v>218802</v>
      </c>
      <c r="AJ35" s="165">
        <v>204909.96500000003</v>
      </c>
      <c r="AK35" s="7">
        <v>237547.75180500001</v>
      </c>
      <c r="AL35" s="8">
        <f t="shared" si="29"/>
        <v>221229</v>
      </c>
      <c r="AM35" s="165">
        <v>292473.26745000004</v>
      </c>
      <c r="AN35" s="7">
        <v>237547.75180500001</v>
      </c>
      <c r="AO35" s="8">
        <f t="shared" si="30"/>
        <v>265011</v>
      </c>
      <c r="AP35" s="165">
        <v>138731.255</v>
      </c>
      <c r="AQ35" s="7">
        <v>126992.4565</v>
      </c>
      <c r="AR35" s="8">
        <f t="shared" si="31"/>
        <v>132862</v>
      </c>
      <c r="AS35" s="165">
        <v>167840.66</v>
      </c>
      <c r="AT35" s="7">
        <v>153638.758</v>
      </c>
      <c r="AU35" s="8">
        <f t="shared" si="32"/>
        <v>160740</v>
      </c>
      <c r="AV35" s="165">
        <v>235726.27</v>
      </c>
      <c r="AW35" s="7">
        <v>237547.75180500001</v>
      </c>
      <c r="AX35" s="8">
        <f t="shared" si="33"/>
        <v>236637</v>
      </c>
      <c r="AY35" s="165">
        <v>249042.625</v>
      </c>
      <c r="AZ35" s="7">
        <v>237547.75180500001</v>
      </c>
      <c r="BA35" s="8">
        <f t="shared" si="34"/>
        <v>243295</v>
      </c>
      <c r="BB35" s="165">
        <v>174554.185</v>
      </c>
      <c r="BC35" s="7">
        <v>159784.21550000002</v>
      </c>
      <c r="BD35" s="8">
        <f t="shared" si="35"/>
        <v>167169</v>
      </c>
      <c r="BE35" s="174">
        <f t="shared" si="18"/>
        <v>3389637</v>
      </c>
      <c r="BF35" s="9"/>
      <c r="BG35" s="9"/>
      <c r="BH35" s="9"/>
      <c r="BI35" s="10"/>
      <c r="BJ35" s="10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</row>
    <row r="36" spans="1:172" ht="24.75" customHeight="1" x14ac:dyDescent="0.35">
      <c r="A36" s="362"/>
      <c r="B36" s="11">
        <v>22</v>
      </c>
      <c r="C36" s="33" t="s">
        <v>49</v>
      </c>
      <c r="D36" s="11" t="s">
        <v>22</v>
      </c>
      <c r="E36" s="6"/>
      <c r="F36" s="165">
        <v>118814.60500000001</v>
      </c>
      <c r="G36" s="7">
        <v>133776.105645</v>
      </c>
      <c r="H36" s="8">
        <f t="shared" si="19"/>
        <v>126295</v>
      </c>
      <c r="I36" s="165">
        <v>118814.60500000001</v>
      </c>
      <c r="J36" s="7">
        <v>133776.105645</v>
      </c>
      <c r="K36" s="8">
        <f t="shared" si="20"/>
        <v>126295</v>
      </c>
      <c r="L36" s="165">
        <v>204663.22500000001</v>
      </c>
      <c r="M36" s="7">
        <v>230435.048025</v>
      </c>
      <c r="N36" s="8">
        <f t="shared" si="21"/>
        <v>217549</v>
      </c>
      <c r="O36" s="165">
        <v>199916.86000000002</v>
      </c>
      <c r="P36" s="7">
        <v>225091.00614000004</v>
      </c>
      <c r="Q36" s="8">
        <f t="shared" si="22"/>
        <v>212504</v>
      </c>
      <c r="R36" s="165">
        <v>209528.73500000002</v>
      </c>
      <c r="S36" s="7">
        <v>235913.23801500004</v>
      </c>
      <c r="T36" s="8">
        <f t="shared" si="23"/>
        <v>222721</v>
      </c>
      <c r="U36" s="165">
        <v>319132.40905000002</v>
      </c>
      <c r="V36" s="7">
        <v>301948.35625499999</v>
      </c>
      <c r="W36" s="8">
        <f t="shared" si="24"/>
        <v>310540</v>
      </c>
      <c r="X36" s="165">
        <v>235344.33000000002</v>
      </c>
      <c r="Y36" s="7">
        <v>264979.61216999998</v>
      </c>
      <c r="Z36" s="8">
        <f t="shared" si="25"/>
        <v>250162</v>
      </c>
      <c r="AA36" s="165">
        <v>231497.04499999998</v>
      </c>
      <c r="AB36" s="7">
        <v>264979.61216999998</v>
      </c>
      <c r="AC36" s="8">
        <f t="shared" si="26"/>
        <v>248238</v>
      </c>
      <c r="AD36" s="165">
        <v>227638.77499999999</v>
      </c>
      <c r="AE36" s="7">
        <v>264979.61216999998</v>
      </c>
      <c r="AF36" s="8">
        <f t="shared" si="27"/>
        <v>246309</v>
      </c>
      <c r="AG36" s="165">
        <v>229907.6</v>
      </c>
      <c r="AH36" s="7">
        <v>264979.61216999998</v>
      </c>
      <c r="AI36" s="8">
        <f t="shared" si="28"/>
        <v>247444</v>
      </c>
      <c r="AJ36" s="165">
        <v>236622.81500000003</v>
      </c>
      <c r="AK36" s="7">
        <v>264979.61216999998</v>
      </c>
      <c r="AL36" s="8">
        <f t="shared" si="29"/>
        <v>250801</v>
      </c>
      <c r="AM36" s="165">
        <v>329867.66085000004</v>
      </c>
      <c r="AN36" s="7">
        <v>264979.61216999998</v>
      </c>
      <c r="AO36" s="8">
        <f t="shared" si="30"/>
        <v>297424</v>
      </c>
      <c r="AP36" s="165">
        <v>151756.93</v>
      </c>
      <c r="AQ36" s="7">
        <v>138915.959</v>
      </c>
      <c r="AR36" s="8">
        <f t="shared" si="31"/>
        <v>145336</v>
      </c>
      <c r="AS36" s="165">
        <v>191789.65</v>
      </c>
      <c r="AT36" s="7">
        <v>175561.29500000001</v>
      </c>
      <c r="AU36" s="8">
        <f t="shared" si="32"/>
        <v>183675</v>
      </c>
      <c r="AV36" s="165">
        <v>269413.88500000001</v>
      </c>
      <c r="AW36" s="7">
        <v>264979.61216999998</v>
      </c>
      <c r="AX36" s="8">
        <f t="shared" si="33"/>
        <v>267197</v>
      </c>
      <c r="AY36" s="165">
        <v>274079.97499999998</v>
      </c>
      <c r="AZ36" s="7">
        <v>264979.61216999998</v>
      </c>
      <c r="BA36" s="8">
        <f t="shared" si="34"/>
        <v>269530</v>
      </c>
      <c r="BB36" s="165">
        <v>199461.405</v>
      </c>
      <c r="BC36" s="7">
        <v>182583.90150000001</v>
      </c>
      <c r="BD36" s="8">
        <f t="shared" si="35"/>
        <v>191023</v>
      </c>
      <c r="BE36" s="174">
        <f t="shared" si="18"/>
        <v>3813043</v>
      </c>
      <c r="BF36" s="9"/>
      <c r="BG36" s="9"/>
      <c r="BH36" s="9"/>
      <c r="BI36" s="10"/>
      <c r="BJ36" s="10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</row>
    <row r="37" spans="1:172" ht="24.75" customHeight="1" x14ac:dyDescent="0.35">
      <c r="A37" s="362"/>
      <c r="B37" s="11">
        <v>23</v>
      </c>
      <c r="C37" s="33" t="s">
        <v>50</v>
      </c>
      <c r="D37" s="11" t="s">
        <v>22</v>
      </c>
      <c r="E37" s="6"/>
      <c r="F37" s="165">
        <v>82008.095000000001</v>
      </c>
      <c r="G37" s="7">
        <v>92334.806654999993</v>
      </c>
      <c r="H37" s="8">
        <f t="shared" si="19"/>
        <v>87171</v>
      </c>
      <c r="I37" s="165">
        <v>82008.095000000001</v>
      </c>
      <c r="J37" s="7">
        <v>92334.806654999993</v>
      </c>
      <c r="K37" s="8">
        <f t="shared" si="20"/>
        <v>87171</v>
      </c>
      <c r="L37" s="165">
        <v>136919.57500000001</v>
      </c>
      <c r="M37" s="7">
        <v>154160.90917500001</v>
      </c>
      <c r="N37" s="8">
        <f t="shared" si="21"/>
        <v>145540</v>
      </c>
      <c r="O37" s="165">
        <v>147001.27000000002</v>
      </c>
      <c r="P37" s="7">
        <v>165512.12223000001</v>
      </c>
      <c r="Q37" s="8">
        <f t="shared" si="22"/>
        <v>156257</v>
      </c>
      <c r="R37" s="165">
        <v>144518.66</v>
      </c>
      <c r="S37" s="7">
        <v>162716.89434</v>
      </c>
      <c r="T37" s="8">
        <f t="shared" si="23"/>
        <v>153618</v>
      </c>
      <c r="U37" s="165">
        <v>211721.56915</v>
      </c>
      <c r="V37" s="7">
        <v>200321.17696500002</v>
      </c>
      <c r="W37" s="8">
        <f t="shared" si="24"/>
        <v>206021</v>
      </c>
      <c r="X37" s="165">
        <v>157467.44</v>
      </c>
      <c r="Y37" s="7">
        <v>177296.22456</v>
      </c>
      <c r="Z37" s="8">
        <f t="shared" si="25"/>
        <v>167382</v>
      </c>
      <c r="AA37" s="165">
        <v>155648.155</v>
      </c>
      <c r="AB37" s="7">
        <v>177296.22456</v>
      </c>
      <c r="AC37" s="8">
        <f t="shared" si="26"/>
        <v>166472</v>
      </c>
      <c r="AD37" s="165">
        <v>151088.535</v>
      </c>
      <c r="AE37" s="7">
        <v>177296.22456</v>
      </c>
      <c r="AF37" s="8">
        <f t="shared" si="27"/>
        <v>164192</v>
      </c>
      <c r="AG37" s="165">
        <v>153386.935</v>
      </c>
      <c r="AH37" s="7">
        <v>177296.22456</v>
      </c>
      <c r="AI37" s="8">
        <f t="shared" si="28"/>
        <v>165342</v>
      </c>
      <c r="AJ37" s="165">
        <v>162000.86499999999</v>
      </c>
      <c r="AK37" s="7">
        <v>177296.22456</v>
      </c>
      <c r="AL37" s="8">
        <f t="shared" si="29"/>
        <v>169649</v>
      </c>
      <c r="AM37" s="165">
        <v>223136.57274999999</v>
      </c>
      <c r="AN37" s="7">
        <v>177296.22456</v>
      </c>
      <c r="AO37" s="8">
        <f t="shared" si="30"/>
        <v>200216</v>
      </c>
      <c r="AP37" s="165">
        <v>111824.765</v>
      </c>
      <c r="AQ37" s="7">
        <v>102362.6695</v>
      </c>
      <c r="AR37" s="8">
        <f t="shared" si="31"/>
        <v>107094</v>
      </c>
      <c r="AS37" s="165">
        <v>132376.85500000001</v>
      </c>
      <c r="AT37" s="7">
        <v>121175.7365</v>
      </c>
      <c r="AU37" s="8">
        <f t="shared" si="32"/>
        <v>126776</v>
      </c>
      <c r="AV37" s="165">
        <v>179952.04499999998</v>
      </c>
      <c r="AW37" s="7">
        <v>177296.22456</v>
      </c>
      <c r="AX37" s="8">
        <f t="shared" si="33"/>
        <v>178624</v>
      </c>
      <c r="AY37" s="165">
        <v>192097.23</v>
      </c>
      <c r="AZ37" s="7">
        <v>177296.22456</v>
      </c>
      <c r="BA37" s="8">
        <f t="shared" si="34"/>
        <v>184697</v>
      </c>
      <c r="BB37" s="165">
        <v>137671.625</v>
      </c>
      <c r="BC37" s="7">
        <v>126022.4875</v>
      </c>
      <c r="BD37" s="8">
        <f t="shared" si="35"/>
        <v>131847</v>
      </c>
      <c r="BE37" s="174">
        <f t="shared" si="18"/>
        <v>2598069</v>
      </c>
      <c r="BF37" s="9"/>
      <c r="BG37" s="9"/>
      <c r="BH37" s="9"/>
      <c r="BI37" s="10"/>
      <c r="BJ37" s="10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</row>
    <row r="38" spans="1:172" ht="24.75" customHeight="1" x14ac:dyDescent="0.35">
      <c r="A38" s="362"/>
      <c r="B38" s="11">
        <v>24</v>
      </c>
      <c r="C38" s="33" t="s">
        <v>51</v>
      </c>
      <c r="D38" s="11" t="s">
        <v>22</v>
      </c>
      <c r="E38" s="6"/>
      <c r="F38" s="176">
        <v>260000</v>
      </c>
      <c r="G38" s="13">
        <v>292740</v>
      </c>
      <c r="H38" s="8">
        <f t="shared" si="19"/>
        <v>276370</v>
      </c>
      <c r="I38" s="176">
        <v>260000</v>
      </c>
      <c r="J38" s="13">
        <v>292740</v>
      </c>
      <c r="K38" s="8">
        <f t="shared" si="20"/>
        <v>276370</v>
      </c>
      <c r="L38" s="176">
        <v>260000</v>
      </c>
      <c r="M38" s="13">
        <v>292740</v>
      </c>
      <c r="N38" s="8">
        <f t="shared" si="21"/>
        <v>276370</v>
      </c>
      <c r="O38" s="176">
        <v>260000</v>
      </c>
      <c r="P38" s="13">
        <v>292740</v>
      </c>
      <c r="Q38" s="8">
        <f t="shared" si="22"/>
        <v>276370</v>
      </c>
      <c r="R38" s="176">
        <v>260000</v>
      </c>
      <c r="S38" s="13">
        <v>292740</v>
      </c>
      <c r="T38" s="8">
        <f t="shared" si="23"/>
        <v>276370</v>
      </c>
      <c r="U38" s="176">
        <v>309400</v>
      </c>
      <c r="V38" s="13">
        <v>292740</v>
      </c>
      <c r="W38" s="8">
        <f t="shared" si="24"/>
        <v>301070</v>
      </c>
      <c r="X38" s="176">
        <v>260000</v>
      </c>
      <c r="Y38" s="13">
        <v>292740</v>
      </c>
      <c r="Z38" s="8">
        <f t="shared" si="25"/>
        <v>276370</v>
      </c>
      <c r="AA38" s="176">
        <v>260000</v>
      </c>
      <c r="AB38" s="13">
        <v>292740</v>
      </c>
      <c r="AC38" s="8">
        <f t="shared" si="26"/>
        <v>276370</v>
      </c>
      <c r="AD38" s="176">
        <v>260000</v>
      </c>
      <c r="AE38" s="13">
        <v>292740</v>
      </c>
      <c r="AF38" s="8">
        <f t="shared" si="27"/>
        <v>276370</v>
      </c>
      <c r="AG38" s="176">
        <v>260000</v>
      </c>
      <c r="AH38" s="13">
        <v>292740</v>
      </c>
      <c r="AI38" s="8">
        <f t="shared" si="28"/>
        <v>276370</v>
      </c>
      <c r="AJ38" s="176">
        <v>260000</v>
      </c>
      <c r="AK38" s="13">
        <v>292740</v>
      </c>
      <c r="AL38" s="8">
        <f t="shared" si="29"/>
        <v>276370</v>
      </c>
      <c r="AM38" s="176">
        <v>309400</v>
      </c>
      <c r="AN38" s="13">
        <v>292740</v>
      </c>
      <c r="AO38" s="8">
        <f t="shared" si="30"/>
        <v>301070</v>
      </c>
      <c r="AP38" s="176">
        <v>260000</v>
      </c>
      <c r="AQ38" s="13">
        <v>238000</v>
      </c>
      <c r="AR38" s="8">
        <f t="shared" si="31"/>
        <v>249000</v>
      </c>
      <c r="AS38" s="176">
        <v>260000</v>
      </c>
      <c r="AT38" s="13">
        <v>238000</v>
      </c>
      <c r="AU38" s="8">
        <f t="shared" si="32"/>
        <v>249000</v>
      </c>
      <c r="AV38" s="176">
        <v>260000</v>
      </c>
      <c r="AW38" s="13">
        <v>292740</v>
      </c>
      <c r="AX38" s="8">
        <f t="shared" si="33"/>
        <v>276370</v>
      </c>
      <c r="AY38" s="176">
        <v>260000</v>
      </c>
      <c r="AZ38" s="13">
        <v>292740</v>
      </c>
      <c r="BA38" s="8">
        <f t="shared" si="34"/>
        <v>276370</v>
      </c>
      <c r="BB38" s="176">
        <v>260000</v>
      </c>
      <c r="BC38" s="13">
        <v>238000</v>
      </c>
      <c r="BD38" s="8">
        <f t="shared" si="35"/>
        <v>249000</v>
      </c>
      <c r="BE38" s="174">
        <f t="shared" si="18"/>
        <v>4665580</v>
      </c>
      <c r="BF38" s="9"/>
      <c r="BG38" s="9"/>
      <c r="BH38" s="9"/>
      <c r="BI38" s="10"/>
      <c r="BJ38" s="10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</row>
    <row r="39" spans="1:172" ht="24.75" customHeight="1" x14ac:dyDescent="0.35">
      <c r="A39" s="362"/>
      <c r="B39" s="11">
        <v>25</v>
      </c>
      <c r="C39" s="33" t="s">
        <v>52</v>
      </c>
      <c r="D39" s="11" t="s">
        <v>22</v>
      </c>
      <c r="E39" s="6"/>
      <c r="F39" s="176">
        <v>84500</v>
      </c>
      <c r="G39" s="7">
        <v>95140.5</v>
      </c>
      <c r="H39" s="8">
        <f t="shared" si="19"/>
        <v>89820</v>
      </c>
      <c r="I39" s="176">
        <v>84500</v>
      </c>
      <c r="J39" s="7">
        <v>95140.5</v>
      </c>
      <c r="K39" s="8">
        <f t="shared" si="20"/>
        <v>89820</v>
      </c>
      <c r="L39" s="176">
        <v>84500</v>
      </c>
      <c r="M39" s="7">
        <v>95140.5</v>
      </c>
      <c r="N39" s="8">
        <f t="shared" si="21"/>
        <v>89820</v>
      </c>
      <c r="O39" s="176">
        <v>84500</v>
      </c>
      <c r="P39" s="7">
        <v>95140.5</v>
      </c>
      <c r="Q39" s="8">
        <f t="shared" si="22"/>
        <v>89820</v>
      </c>
      <c r="R39" s="176">
        <v>84500</v>
      </c>
      <c r="S39" s="7">
        <v>95140.5</v>
      </c>
      <c r="T39" s="8">
        <f t="shared" si="23"/>
        <v>89820</v>
      </c>
      <c r="U39" s="176">
        <v>100555</v>
      </c>
      <c r="V39" s="7">
        <v>95140.5</v>
      </c>
      <c r="W39" s="8">
        <f t="shared" si="24"/>
        <v>97848</v>
      </c>
      <c r="X39" s="176">
        <v>84500</v>
      </c>
      <c r="Y39" s="7">
        <v>95140.5</v>
      </c>
      <c r="Z39" s="8">
        <f t="shared" si="25"/>
        <v>89820</v>
      </c>
      <c r="AA39" s="176">
        <v>84500</v>
      </c>
      <c r="AB39" s="7">
        <v>95140.5</v>
      </c>
      <c r="AC39" s="8">
        <f t="shared" si="26"/>
        <v>89820</v>
      </c>
      <c r="AD39" s="176">
        <v>84500</v>
      </c>
      <c r="AE39" s="7">
        <v>95140.5</v>
      </c>
      <c r="AF39" s="8">
        <f t="shared" si="27"/>
        <v>89820</v>
      </c>
      <c r="AG39" s="176">
        <v>84500</v>
      </c>
      <c r="AH39" s="7">
        <v>95140.5</v>
      </c>
      <c r="AI39" s="8">
        <f t="shared" si="28"/>
        <v>89820</v>
      </c>
      <c r="AJ39" s="176">
        <v>84500</v>
      </c>
      <c r="AK39" s="7">
        <v>95140.5</v>
      </c>
      <c r="AL39" s="8">
        <f t="shared" si="29"/>
        <v>89820</v>
      </c>
      <c r="AM39" s="176">
        <v>100555</v>
      </c>
      <c r="AN39" s="7">
        <v>95140.5</v>
      </c>
      <c r="AO39" s="8">
        <f t="shared" si="30"/>
        <v>97848</v>
      </c>
      <c r="AP39" s="176">
        <v>84500</v>
      </c>
      <c r="AQ39" s="7">
        <v>77350</v>
      </c>
      <c r="AR39" s="8">
        <f t="shared" si="31"/>
        <v>80925</v>
      </c>
      <c r="AS39" s="176">
        <v>84500</v>
      </c>
      <c r="AT39" s="7">
        <v>77350</v>
      </c>
      <c r="AU39" s="8">
        <f t="shared" si="32"/>
        <v>80925</v>
      </c>
      <c r="AV39" s="176">
        <v>84500</v>
      </c>
      <c r="AW39" s="7">
        <v>95140.5</v>
      </c>
      <c r="AX39" s="8">
        <f t="shared" si="33"/>
        <v>89820</v>
      </c>
      <c r="AY39" s="176">
        <v>84500</v>
      </c>
      <c r="AZ39" s="7">
        <v>95140.5</v>
      </c>
      <c r="BA39" s="8">
        <f t="shared" si="34"/>
        <v>89820</v>
      </c>
      <c r="BB39" s="176">
        <v>84500</v>
      </c>
      <c r="BC39" s="7">
        <v>77350</v>
      </c>
      <c r="BD39" s="8">
        <f t="shared" si="35"/>
        <v>80925</v>
      </c>
      <c r="BE39" s="174">
        <f t="shared" si="18"/>
        <v>1516311</v>
      </c>
      <c r="BF39" s="9"/>
      <c r="BG39" s="9"/>
      <c r="BH39" s="9"/>
      <c r="BI39" s="10"/>
      <c r="BJ39" s="10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</row>
    <row r="40" spans="1:172" ht="24.75" customHeight="1" x14ac:dyDescent="0.35">
      <c r="A40" s="362"/>
      <c r="B40" s="11">
        <v>26</v>
      </c>
      <c r="C40" s="33" t="s">
        <v>53</v>
      </c>
      <c r="D40" s="11" t="s">
        <v>22</v>
      </c>
      <c r="E40" s="6"/>
      <c r="F40" s="176">
        <v>104971.815</v>
      </c>
      <c r="G40" s="13">
        <v>118190.188935</v>
      </c>
      <c r="H40" s="8">
        <f t="shared" si="19"/>
        <v>111581</v>
      </c>
      <c r="I40" s="176">
        <v>104971.815</v>
      </c>
      <c r="J40" s="13">
        <v>118190.188935</v>
      </c>
      <c r="K40" s="8">
        <f t="shared" si="20"/>
        <v>111581</v>
      </c>
      <c r="L40" s="176">
        <v>186273.49000000002</v>
      </c>
      <c r="M40" s="13">
        <v>209729.62101</v>
      </c>
      <c r="N40" s="8">
        <f t="shared" si="21"/>
        <v>198002</v>
      </c>
      <c r="O40" s="176">
        <v>184155.91999999998</v>
      </c>
      <c r="P40" s="13">
        <v>207345.40007999999</v>
      </c>
      <c r="Q40" s="8">
        <f t="shared" si="22"/>
        <v>195751</v>
      </c>
      <c r="R40" s="176">
        <v>185297.51500000001</v>
      </c>
      <c r="S40" s="13">
        <v>208630.74823500004</v>
      </c>
      <c r="T40" s="8">
        <f t="shared" si="23"/>
        <v>196964</v>
      </c>
      <c r="U40" s="176">
        <v>274074.71909999999</v>
      </c>
      <c r="V40" s="13">
        <v>259316.84961000003</v>
      </c>
      <c r="W40" s="8">
        <f t="shared" si="24"/>
        <v>266696</v>
      </c>
      <c r="X40" s="176">
        <v>204677.59000000003</v>
      </c>
      <c r="Y40" s="13">
        <v>230451.22191000002</v>
      </c>
      <c r="Z40" s="8">
        <f t="shared" si="25"/>
        <v>217564</v>
      </c>
      <c r="AA40" s="176">
        <v>193161.08500000002</v>
      </c>
      <c r="AB40" s="13">
        <v>230451.22191000002</v>
      </c>
      <c r="AC40" s="8">
        <f t="shared" si="26"/>
        <v>211806</v>
      </c>
      <c r="AD40" s="176">
        <v>205824.255</v>
      </c>
      <c r="AE40" s="13">
        <v>230451.22191000002</v>
      </c>
      <c r="AF40" s="8">
        <f t="shared" si="27"/>
        <v>218138</v>
      </c>
      <c r="AG40" s="176">
        <v>204374.23500000002</v>
      </c>
      <c r="AH40" s="13">
        <v>230451.22191000002</v>
      </c>
      <c r="AI40" s="8">
        <f t="shared" si="28"/>
        <v>217413</v>
      </c>
      <c r="AJ40" s="176">
        <v>200082.48</v>
      </c>
      <c r="AK40" s="13">
        <v>230451.22191000002</v>
      </c>
      <c r="AL40" s="8">
        <f t="shared" si="29"/>
        <v>215267</v>
      </c>
      <c r="AM40" s="176">
        <v>283704.87145000004</v>
      </c>
      <c r="AN40" s="13">
        <v>230451.22191000002</v>
      </c>
      <c r="AO40" s="8">
        <f t="shared" si="30"/>
        <v>257078</v>
      </c>
      <c r="AP40" s="176">
        <v>139913.41</v>
      </c>
      <c r="AQ40" s="13">
        <v>128074.583</v>
      </c>
      <c r="AR40" s="8">
        <f t="shared" si="31"/>
        <v>133994</v>
      </c>
      <c r="AS40" s="176">
        <v>169444.47</v>
      </c>
      <c r="AT40" s="13">
        <v>155106.861</v>
      </c>
      <c r="AU40" s="8">
        <f t="shared" si="32"/>
        <v>162276</v>
      </c>
      <c r="AV40" s="176">
        <v>245020.42499999999</v>
      </c>
      <c r="AW40" s="13">
        <v>230451.22191000002</v>
      </c>
      <c r="AX40" s="8">
        <f t="shared" si="33"/>
        <v>237736</v>
      </c>
      <c r="AY40" s="176">
        <v>245020.42499999999</v>
      </c>
      <c r="AZ40" s="13">
        <v>230451.22191000002</v>
      </c>
      <c r="BA40" s="8">
        <f t="shared" si="34"/>
        <v>237736</v>
      </c>
      <c r="BB40" s="176">
        <v>176222.21500000003</v>
      </c>
      <c r="BC40" s="13">
        <v>161311.10450000002</v>
      </c>
      <c r="BD40" s="8">
        <f t="shared" si="35"/>
        <v>168767</v>
      </c>
      <c r="BE40" s="174">
        <f t="shared" si="18"/>
        <v>3358350</v>
      </c>
      <c r="BF40" s="9"/>
      <c r="BG40" s="9"/>
      <c r="BH40" s="9"/>
      <c r="BI40" s="10"/>
      <c r="BJ40" s="10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</row>
    <row r="41" spans="1:172" ht="24.75" customHeight="1" x14ac:dyDescent="0.35">
      <c r="A41" s="362"/>
      <c r="B41" s="11">
        <v>27</v>
      </c>
      <c r="C41" s="33" t="s">
        <v>54</v>
      </c>
      <c r="D41" s="11" t="s">
        <v>22</v>
      </c>
      <c r="E41" s="6"/>
      <c r="F41" s="176">
        <v>195000</v>
      </c>
      <c r="G41" s="13">
        <v>219555</v>
      </c>
      <c r="H41" s="8">
        <f t="shared" si="19"/>
        <v>207278</v>
      </c>
      <c r="I41" s="176">
        <v>195000</v>
      </c>
      <c r="J41" s="13">
        <v>219555</v>
      </c>
      <c r="K41" s="8">
        <f t="shared" si="20"/>
        <v>207278</v>
      </c>
      <c r="L41" s="176">
        <v>195000</v>
      </c>
      <c r="M41" s="13">
        <v>219555</v>
      </c>
      <c r="N41" s="8">
        <f t="shared" si="21"/>
        <v>207278</v>
      </c>
      <c r="O41" s="176">
        <v>195000</v>
      </c>
      <c r="P41" s="13">
        <v>219555</v>
      </c>
      <c r="Q41" s="8">
        <f t="shared" si="22"/>
        <v>207278</v>
      </c>
      <c r="R41" s="176">
        <v>195000</v>
      </c>
      <c r="S41" s="13">
        <v>219555</v>
      </c>
      <c r="T41" s="8">
        <f t="shared" si="23"/>
        <v>207278</v>
      </c>
      <c r="U41" s="176">
        <v>232050</v>
      </c>
      <c r="V41" s="13">
        <v>219555</v>
      </c>
      <c r="W41" s="8">
        <f t="shared" si="24"/>
        <v>225803</v>
      </c>
      <c r="X41" s="176">
        <v>195000</v>
      </c>
      <c r="Y41" s="13">
        <v>219555</v>
      </c>
      <c r="Z41" s="8">
        <f t="shared" si="25"/>
        <v>207278</v>
      </c>
      <c r="AA41" s="176">
        <v>195000</v>
      </c>
      <c r="AB41" s="13">
        <v>219555</v>
      </c>
      <c r="AC41" s="8">
        <f t="shared" si="26"/>
        <v>207278</v>
      </c>
      <c r="AD41" s="176">
        <v>195000</v>
      </c>
      <c r="AE41" s="13">
        <v>219555</v>
      </c>
      <c r="AF41" s="8">
        <f t="shared" si="27"/>
        <v>207278</v>
      </c>
      <c r="AG41" s="176">
        <v>195000</v>
      </c>
      <c r="AH41" s="13">
        <v>219555</v>
      </c>
      <c r="AI41" s="8">
        <f t="shared" si="28"/>
        <v>207278</v>
      </c>
      <c r="AJ41" s="176">
        <v>195000</v>
      </c>
      <c r="AK41" s="13">
        <v>219555</v>
      </c>
      <c r="AL41" s="8">
        <f t="shared" si="29"/>
        <v>207278</v>
      </c>
      <c r="AM41" s="176">
        <v>232050</v>
      </c>
      <c r="AN41" s="13">
        <v>219555</v>
      </c>
      <c r="AO41" s="8">
        <f t="shared" si="30"/>
        <v>225803</v>
      </c>
      <c r="AP41" s="176">
        <v>195000</v>
      </c>
      <c r="AQ41" s="13">
        <v>178500</v>
      </c>
      <c r="AR41" s="8">
        <f t="shared" si="31"/>
        <v>186750</v>
      </c>
      <c r="AS41" s="176">
        <v>195000</v>
      </c>
      <c r="AT41" s="13">
        <v>178500</v>
      </c>
      <c r="AU41" s="8">
        <f t="shared" si="32"/>
        <v>186750</v>
      </c>
      <c r="AV41" s="176">
        <v>195000</v>
      </c>
      <c r="AW41" s="13">
        <v>219555</v>
      </c>
      <c r="AX41" s="8">
        <f t="shared" si="33"/>
        <v>207278</v>
      </c>
      <c r="AY41" s="176">
        <v>195000</v>
      </c>
      <c r="AZ41" s="13">
        <v>219555</v>
      </c>
      <c r="BA41" s="8">
        <f t="shared" si="34"/>
        <v>207278</v>
      </c>
      <c r="BB41" s="176">
        <v>195000</v>
      </c>
      <c r="BC41" s="13">
        <v>178500</v>
      </c>
      <c r="BD41" s="8">
        <f t="shared" si="35"/>
        <v>186750</v>
      </c>
      <c r="BE41" s="174">
        <f t="shared" si="18"/>
        <v>3499192</v>
      </c>
      <c r="BF41" s="9"/>
      <c r="BG41" s="9"/>
      <c r="BH41" s="9"/>
      <c r="BI41" s="10"/>
      <c r="BJ41" s="10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</row>
    <row r="42" spans="1:172" ht="24.75" customHeight="1" x14ac:dyDescent="0.35">
      <c r="A42" s="362"/>
      <c r="B42" s="11">
        <v>28</v>
      </c>
      <c r="C42" s="33" t="s">
        <v>55</v>
      </c>
      <c r="D42" s="11" t="s">
        <v>22</v>
      </c>
      <c r="E42" s="6"/>
      <c r="F42" s="176">
        <v>168220.91</v>
      </c>
      <c r="G42" s="13">
        <v>189403.80459000001</v>
      </c>
      <c r="H42" s="8">
        <f t="shared" si="19"/>
        <v>178812</v>
      </c>
      <c r="I42" s="176">
        <v>168220.91</v>
      </c>
      <c r="J42" s="13">
        <v>189403.80459000001</v>
      </c>
      <c r="K42" s="8">
        <f t="shared" si="20"/>
        <v>178812</v>
      </c>
      <c r="L42" s="176">
        <v>296895.82</v>
      </c>
      <c r="M42" s="13">
        <v>334281.85517999995</v>
      </c>
      <c r="N42" s="8">
        <f t="shared" si="21"/>
        <v>315589</v>
      </c>
      <c r="O42" s="176">
        <v>291966.935</v>
      </c>
      <c r="P42" s="13">
        <v>328732.30981499999</v>
      </c>
      <c r="Q42" s="8">
        <f t="shared" si="22"/>
        <v>310350</v>
      </c>
      <c r="R42" s="176">
        <v>297127.34999999998</v>
      </c>
      <c r="S42" s="13">
        <v>334542.54015000002</v>
      </c>
      <c r="T42" s="8">
        <f t="shared" si="23"/>
        <v>315835</v>
      </c>
      <c r="U42" s="176">
        <v>436014.52439999999</v>
      </c>
      <c r="V42" s="13">
        <v>412536.81924000004</v>
      </c>
      <c r="W42" s="8">
        <f t="shared" si="24"/>
        <v>424276</v>
      </c>
      <c r="X42" s="176">
        <v>334078.35499999998</v>
      </c>
      <c r="Y42" s="13">
        <v>376146.52939499996</v>
      </c>
      <c r="Z42" s="8">
        <f t="shared" si="25"/>
        <v>355112</v>
      </c>
      <c r="AA42" s="176">
        <v>319774.19500000001</v>
      </c>
      <c r="AB42" s="13">
        <v>376146.52939499996</v>
      </c>
      <c r="AC42" s="8">
        <f t="shared" si="26"/>
        <v>347960</v>
      </c>
      <c r="AD42" s="176">
        <v>330512.45500000002</v>
      </c>
      <c r="AE42" s="13">
        <v>376146.52939499996</v>
      </c>
      <c r="AF42" s="8">
        <f t="shared" si="27"/>
        <v>353329</v>
      </c>
      <c r="AG42" s="176">
        <v>328253.77</v>
      </c>
      <c r="AH42" s="13">
        <v>376146.52939499996</v>
      </c>
      <c r="AI42" s="8">
        <f t="shared" si="28"/>
        <v>352200</v>
      </c>
      <c r="AJ42" s="176">
        <v>332296.25</v>
      </c>
      <c r="AK42" s="13">
        <v>376146.52939499996</v>
      </c>
      <c r="AL42" s="8">
        <f t="shared" si="29"/>
        <v>354221</v>
      </c>
      <c r="AM42" s="176">
        <v>453553.32750000001</v>
      </c>
      <c r="AN42" s="13">
        <v>376146.52939499996</v>
      </c>
      <c r="AO42" s="8">
        <f t="shared" si="30"/>
        <v>414850</v>
      </c>
      <c r="AP42" s="176">
        <v>221315.64</v>
      </c>
      <c r="AQ42" s="13">
        <v>202588.93200000003</v>
      </c>
      <c r="AR42" s="8">
        <f t="shared" si="31"/>
        <v>211952</v>
      </c>
      <c r="AS42" s="176">
        <v>271540.75</v>
      </c>
      <c r="AT42" s="13">
        <v>248564.22500000001</v>
      </c>
      <c r="AU42" s="8">
        <f t="shared" si="32"/>
        <v>260052</v>
      </c>
      <c r="AV42" s="176">
        <v>390994.17499999999</v>
      </c>
      <c r="AW42" s="13">
        <v>376146.52939499996</v>
      </c>
      <c r="AX42" s="8">
        <f t="shared" si="33"/>
        <v>383570</v>
      </c>
      <c r="AY42" s="176">
        <v>384513.87</v>
      </c>
      <c r="AZ42" s="13">
        <v>376146.52939499996</v>
      </c>
      <c r="BA42" s="8">
        <f t="shared" si="34"/>
        <v>380330</v>
      </c>
      <c r="BB42" s="176">
        <v>282402.38</v>
      </c>
      <c r="BC42" s="13">
        <v>258506.79399999999</v>
      </c>
      <c r="BD42" s="8">
        <f t="shared" si="35"/>
        <v>270455</v>
      </c>
      <c r="BE42" s="174">
        <f t="shared" si="18"/>
        <v>5407705</v>
      </c>
      <c r="BF42" s="9"/>
      <c r="BG42" s="9"/>
      <c r="BH42" s="9"/>
      <c r="BI42" s="10"/>
      <c r="BJ42" s="10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</row>
    <row r="43" spans="1:172" ht="24.75" customHeight="1" x14ac:dyDescent="0.35">
      <c r="A43" s="362"/>
      <c r="B43" s="11">
        <v>29</v>
      </c>
      <c r="C43" s="33" t="s">
        <v>56</v>
      </c>
      <c r="D43" s="11" t="s">
        <v>22</v>
      </c>
      <c r="E43" s="6"/>
      <c r="F43" s="176">
        <v>306660.64</v>
      </c>
      <c r="G43" s="13">
        <v>345276.29136000003</v>
      </c>
      <c r="H43" s="8">
        <f t="shared" si="19"/>
        <v>325968</v>
      </c>
      <c r="I43" s="176">
        <v>306660.64</v>
      </c>
      <c r="J43" s="13">
        <v>345276.29136000003</v>
      </c>
      <c r="K43" s="8">
        <f t="shared" si="20"/>
        <v>325968</v>
      </c>
      <c r="L43" s="176">
        <v>543367.95500000007</v>
      </c>
      <c r="M43" s="13">
        <v>611790.51979499997</v>
      </c>
      <c r="N43" s="8">
        <f t="shared" si="21"/>
        <v>577579</v>
      </c>
      <c r="O43" s="176">
        <v>555894.23499999999</v>
      </c>
      <c r="P43" s="13">
        <v>625894.14751499996</v>
      </c>
      <c r="Q43" s="8">
        <f t="shared" si="22"/>
        <v>590894</v>
      </c>
      <c r="R43" s="176">
        <v>543707.64500000002</v>
      </c>
      <c r="S43" s="13">
        <v>612172.98460500012</v>
      </c>
      <c r="T43" s="8">
        <f t="shared" si="23"/>
        <v>577940</v>
      </c>
      <c r="U43" s="176">
        <v>863897.16595000005</v>
      </c>
      <c r="V43" s="13">
        <v>817379.62624499993</v>
      </c>
      <c r="W43" s="8">
        <f t="shared" si="24"/>
        <v>840638</v>
      </c>
      <c r="X43" s="176">
        <v>601771.82000000007</v>
      </c>
      <c r="Y43" s="13">
        <v>677548.77918000007</v>
      </c>
      <c r="Z43" s="8">
        <f t="shared" si="25"/>
        <v>639660</v>
      </c>
      <c r="AA43" s="176">
        <v>577876.91</v>
      </c>
      <c r="AB43" s="13">
        <v>677548.77918000007</v>
      </c>
      <c r="AC43" s="8">
        <f t="shared" si="26"/>
        <v>627713</v>
      </c>
      <c r="AD43" s="176">
        <v>601771.82000000007</v>
      </c>
      <c r="AE43" s="13">
        <v>677548.77918000007</v>
      </c>
      <c r="AF43" s="8">
        <f t="shared" si="27"/>
        <v>639660</v>
      </c>
      <c r="AG43" s="176">
        <v>596602.11</v>
      </c>
      <c r="AH43" s="13">
        <v>677548.77918000007</v>
      </c>
      <c r="AI43" s="8">
        <f t="shared" si="28"/>
        <v>637075</v>
      </c>
      <c r="AJ43" s="176">
        <v>605171.255</v>
      </c>
      <c r="AK43" s="13">
        <v>677548.77918000007</v>
      </c>
      <c r="AL43" s="8">
        <f t="shared" si="29"/>
        <v>641360</v>
      </c>
      <c r="AM43" s="176">
        <v>825940.67009999999</v>
      </c>
      <c r="AN43" s="13">
        <v>677548.77918000007</v>
      </c>
      <c r="AO43" s="8">
        <f t="shared" si="30"/>
        <v>751745</v>
      </c>
      <c r="AP43" s="176">
        <v>420379.05</v>
      </c>
      <c r="AQ43" s="13">
        <v>384808.51500000001</v>
      </c>
      <c r="AR43" s="8">
        <f t="shared" si="31"/>
        <v>402594</v>
      </c>
      <c r="AS43" s="176">
        <v>495009.45</v>
      </c>
      <c r="AT43" s="13">
        <v>453124.03500000003</v>
      </c>
      <c r="AU43" s="8">
        <f t="shared" si="32"/>
        <v>474067</v>
      </c>
      <c r="AV43" s="176">
        <v>715193.63500000013</v>
      </c>
      <c r="AW43" s="13">
        <v>677548.77918000007</v>
      </c>
      <c r="AX43" s="8">
        <f t="shared" si="33"/>
        <v>696371</v>
      </c>
      <c r="AY43" s="176">
        <v>731660.15</v>
      </c>
      <c r="AZ43" s="13">
        <v>677548.77918000007</v>
      </c>
      <c r="BA43" s="8">
        <f t="shared" si="34"/>
        <v>704604</v>
      </c>
      <c r="BB43" s="176">
        <v>514809.49</v>
      </c>
      <c r="BC43" s="13">
        <v>471248.68699999998</v>
      </c>
      <c r="BD43" s="8">
        <f t="shared" si="35"/>
        <v>493029</v>
      </c>
      <c r="BE43" s="174">
        <f t="shared" si="18"/>
        <v>9946865</v>
      </c>
      <c r="BF43" s="9"/>
      <c r="BG43" s="9"/>
      <c r="BH43" s="9"/>
      <c r="BI43" s="10"/>
      <c r="BJ43" s="10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</row>
    <row r="44" spans="1:172" ht="24.75" customHeight="1" x14ac:dyDescent="0.35">
      <c r="A44" s="362"/>
      <c r="B44" s="11">
        <v>30</v>
      </c>
      <c r="C44" s="33" t="s">
        <v>57</v>
      </c>
      <c r="D44" s="11" t="s">
        <v>22</v>
      </c>
      <c r="E44" s="6"/>
      <c r="F44" s="176">
        <v>195000</v>
      </c>
      <c r="G44" s="13">
        <v>219555</v>
      </c>
      <c r="H44" s="8">
        <f t="shared" si="19"/>
        <v>207278</v>
      </c>
      <c r="I44" s="176">
        <v>195000</v>
      </c>
      <c r="J44" s="13">
        <v>219555</v>
      </c>
      <c r="K44" s="8">
        <f t="shared" si="20"/>
        <v>207278</v>
      </c>
      <c r="L44" s="176">
        <v>260000</v>
      </c>
      <c r="M44" s="13">
        <v>292740</v>
      </c>
      <c r="N44" s="8">
        <f t="shared" si="21"/>
        <v>276370</v>
      </c>
      <c r="O44" s="176">
        <v>260000</v>
      </c>
      <c r="P44" s="13">
        <v>292740</v>
      </c>
      <c r="Q44" s="8">
        <f t="shared" si="22"/>
        <v>276370</v>
      </c>
      <c r="R44" s="176">
        <v>260000</v>
      </c>
      <c r="S44" s="13">
        <v>292740</v>
      </c>
      <c r="T44" s="8">
        <f t="shared" si="23"/>
        <v>276370</v>
      </c>
      <c r="U44" s="176">
        <v>309400</v>
      </c>
      <c r="V44" s="13">
        <v>292740</v>
      </c>
      <c r="W44" s="8">
        <f t="shared" si="24"/>
        <v>301070</v>
      </c>
      <c r="X44" s="176">
        <v>260000</v>
      </c>
      <c r="Y44" s="13">
        <v>292740</v>
      </c>
      <c r="Z44" s="8">
        <f t="shared" si="25"/>
        <v>276370</v>
      </c>
      <c r="AA44" s="176">
        <v>260000</v>
      </c>
      <c r="AB44" s="13">
        <v>292740</v>
      </c>
      <c r="AC44" s="8">
        <f t="shared" si="26"/>
        <v>276370</v>
      </c>
      <c r="AD44" s="176">
        <v>260000</v>
      </c>
      <c r="AE44" s="13">
        <v>292740</v>
      </c>
      <c r="AF44" s="8">
        <f t="shared" si="27"/>
        <v>276370</v>
      </c>
      <c r="AG44" s="176">
        <v>260000</v>
      </c>
      <c r="AH44" s="13">
        <v>292740</v>
      </c>
      <c r="AI44" s="8">
        <f t="shared" si="28"/>
        <v>276370</v>
      </c>
      <c r="AJ44" s="176">
        <v>260000</v>
      </c>
      <c r="AK44" s="13">
        <v>292740</v>
      </c>
      <c r="AL44" s="8">
        <f t="shared" si="29"/>
        <v>276370</v>
      </c>
      <c r="AM44" s="176">
        <v>309400</v>
      </c>
      <c r="AN44" s="13">
        <v>292740</v>
      </c>
      <c r="AO44" s="8">
        <f t="shared" si="30"/>
        <v>301070</v>
      </c>
      <c r="AP44" s="176">
        <v>260000</v>
      </c>
      <c r="AQ44" s="13">
        <v>238000</v>
      </c>
      <c r="AR44" s="8">
        <f t="shared" si="31"/>
        <v>249000</v>
      </c>
      <c r="AS44" s="176">
        <v>260000</v>
      </c>
      <c r="AT44" s="13">
        <v>238000</v>
      </c>
      <c r="AU44" s="8">
        <f t="shared" si="32"/>
        <v>249000</v>
      </c>
      <c r="AV44" s="176">
        <v>260000</v>
      </c>
      <c r="AW44" s="13">
        <v>292740</v>
      </c>
      <c r="AX44" s="8">
        <f t="shared" si="33"/>
        <v>276370</v>
      </c>
      <c r="AY44" s="176">
        <v>260000</v>
      </c>
      <c r="AZ44" s="13">
        <v>292740</v>
      </c>
      <c r="BA44" s="8">
        <f t="shared" si="34"/>
        <v>276370</v>
      </c>
      <c r="BB44" s="176">
        <v>260000</v>
      </c>
      <c r="BC44" s="13">
        <v>238000</v>
      </c>
      <c r="BD44" s="8">
        <f t="shared" si="35"/>
        <v>249000</v>
      </c>
      <c r="BE44" s="174">
        <f t="shared" si="18"/>
        <v>4527396</v>
      </c>
      <c r="BF44" s="9"/>
      <c r="BG44" s="9"/>
      <c r="BH44" s="9"/>
      <c r="BI44" s="10"/>
      <c r="BJ44" s="10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</row>
    <row r="45" spans="1:172" ht="24.75" customHeight="1" x14ac:dyDescent="0.35">
      <c r="A45" s="362"/>
      <c r="B45" s="11">
        <v>31</v>
      </c>
      <c r="C45" s="33" t="s">
        <v>58</v>
      </c>
      <c r="D45" s="11" t="s">
        <v>22</v>
      </c>
      <c r="E45" s="6"/>
      <c r="F45" s="176">
        <v>208000</v>
      </c>
      <c r="G45" s="13">
        <v>234192</v>
      </c>
      <c r="H45" s="8">
        <f t="shared" si="19"/>
        <v>221096</v>
      </c>
      <c r="I45" s="176">
        <v>208000</v>
      </c>
      <c r="J45" s="13">
        <v>234192</v>
      </c>
      <c r="K45" s="8">
        <f t="shared" si="20"/>
        <v>221096</v>
      </c>
      <c r="L45" s="176">
        <v>208000</v>
      </c>
      <c r="M45" s="13">
        <v>234192</v>
      </c>
      <c r="N45" s="8">
        <f t="shared" si="21"/>
        <v>221096</v>
      </c>
      <c r="O45" s="176">
        <v>208000</v>
      </c>
      <c r="P45" s="13">
        <v>234192</v>
      </c>
      <c r="Q45" s="8">
        <f t="shared" si="22"/>
        <v>221096</v>
      </c>
      <c r="R45" s="176">
        <v>208000</v>
      </c>
      <c r="S45" s="13">
        <v>234192</v>
      </c>
      <c r="T45" s="8">
        <f t="shared" si="23"/>
        <v>221096</v>
      </c>
      <c r="U45" s="176">
        <v>247520</v>
      </c>
      <c r="V45" s="13">
        <v>234192</v>
      </c>
      <c r="W45" s="8">
        <f t="shared" si="24"/>
        <v>240856</v>
      </c>
      <c r="X45" s="176">
        <v>208000</v>
      </c>
      <c r="Y45" s="13">
        <v>234192</v>
      </c>
      <c r="Z45" s="8">
        <f t="shared" si="25"/>
        <v>221096</v>
      </c>
      <c r="AA45" s="176">
        <v>208000</v>
      </c>
      <c r="AB45" s="13">
        <v>234192</v>
      </c>
      <c r="AC45" s="8">
        <f t="shared" si="26"/>
        <v>221096</v>
      </c>
      <c r="AD45" s="176">
        <v>208000</v>
      </c>
      <c r="AE45" s="13">
        <v>234192</v>
      </c>
      <c r="AF45" s="8">
        <f t="shared" si="27"/>
        <v>221096</v>
      </c>
      <c r="AG45" s="176">
        <v>208000</v>
      </c>
      <c r="AH45" s="13">
        <v>234192</v>
      </c>
      <c r="AI45" s="8">
        <f t="shared" si="28"/>
        <v>221096</v>
      </c>
      <c r="AJ45" s="176">
        <v>208000</v>
      </c>
      <c r="AK45" s="13">
        <v>234192</v>
      </c>
      <c r="AL45" s="8">
        <f t="shared" si="29"/>
        <v>221096</v>
      </c>
      <c r="AM45" s="176">
        <v>247520</v>
      </c>
      <c r="AN45" s="13">
        <v>234192</v>
      </c>
      <c r="AO45" s="8">
        <f t="shared" si="30"/>
        <v>240856</v>
      </c>
      <c r="AP45" s="176">
        <v>208000</v>
      </c>
      <c r="AQ45" s="13">
        <v>190400</v>
      </c>
      <c r="AR45" s="8">
        <f t="shared" si="31"/>
        <v>199200</v>
      </c>
      <c r="AS45" s="176">
        <v>208000</v>
      </c>
      <c r="AT45" s="13">
        <v>190400</v>
      </c>
      <c r="AU45" s="8">
        <f t="shared" si="32"/>
        <v>199200</v>
      </c>
      <c r="AV45" s="176">
        <v>208000</v>
      </c>
      <c r="AW45" s="13">
        <v>234192</v>
      </c>
      <c r="AX45" s="8">
        <f t="shared" si="33"/>
        <v>221096</v>
      </c>
      <c r="AY45" s="176">
        <v>208000</v>
      </c>
      <c r="AZ45" s="13">
        <v>234192</v>
      </c>
      <c r="BA45" s="8">
        <f t="shared" si="34"/>
        <v>221096</v>
      </c>
      <c r="BB45" s="176">
        <v>208000</v>
      </c>
      <c r="BC45" s="13">
        <v>190400</v>
      </c>
      <c r="BD45" s="8">
        <f t="shared" si="35"/>
        <v>199200</v>
      </c>
      <c r="BE45" s="174">
        <f t="shared" si="18"/>
        <v>3732464</v>
      </c>
      <c r="BF45" s="9"/>
      <c r="BG45" s="9"/>
      <c r="BH45" s="9"/>
      <c r="BI45" s="10"/>
      <c r="BJ45" s="10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</row>
    <row r="46" spans="1:172" ht="24.75" customHeight="1" x14ac:dyDescent="0.35">
      <c r="A46" s="362"/>
      <c r="B46" s="11">
        <v>32</v>
      </c>
      <c r="C46" s="33" t="s">
        <v>59</v>
      </c>
      <c r="D46" s="11" t="s">
        <v>22</v>
      </c>
      <c r="E46" s="6"/>
      <c r="F46" s="176">
        <v>32500</v>
      </c>
      <c r="G46" s="13">
        <v>36592.5</v>
      </c>
      <c r="H46" s="8">
        <f t="shared" si="19"/>
        <v>34546</v>
      </c>
      <c r="I46" s="176">
        <v>32500</v>
      </c>
      <c r="J46" s="13">
        <v>36592.5</v>
      </c>
      <c r="K46" s="8">
        <f t="shared" si="20"/>
        <v>34546</v>
      </c>
      <c r="L46" s="176">
        <v>32500</v>
      </c>
      <c r="M46" s="13">
        <v>36592.5</v>
      </c>
      <c r="N46" s="8">
        <f t="shared" si="21"/>
        <v>34546</v>
      </c>
      <c r="O46" s="176">
        <v>32500</v>
      </c>
      <c r="P46" s="13">
        <v>36592.5</v>
      </c>
      <c r="Q46" s="8">
        <f t="shared" si="22"/>
        <v>34546</v>
      </c>
      <c r="R46" s="176">
        <v>32500</v>
      </c>
      <c r="S46" s="13">
        <v>36592.5</v>
      </c>
      <c r="T46" s="8">
        <f t="shared" si="23"/>
        <v>34546</v>
      </c>
      <c r="U46" s="176">
        <v>38675</v>
      </c>
      <c r="V46" s="13">
        <v>36592.5</v>
      </c>
      <c r="W46" s="8">
        <f t="shared" si="24"/>
        <v>37634</v>
      </c>
      <c r="X46" s="176">
        <v>32500</v>
      </c>
      <c r="Y46" s="13">
        <v>36592.5</v>
      </c>
      <c r="Z46" s="8">
        <f t="shared" si="25"/>
        <v>34546</v>
      </c>
      <c r="AA46" s="176">
        <v>32500</v>
      </c>
      <c r="AB46" s="13">
        <v>36592.5</v>
      </c>
      <c r="AC46" s="8">
        <f t="shared" si="26"/>
        <v>34546</v>
      </c>
      <c r="AD46" s="176">
        <v>32500</v>
      </c>
      <c r="AE46" s="13">
        <v>36592.5</v>
      </c>
      <c r="AF46" s="8">
        <f t="shared" si="27"/>
        <v>34546</v>
      </c>
      <c r="AG46" s="176">
        <v>32500</v>
      </c>
      <c r="AH46" s="13">
        <v>36592.5</v>
      </c>
      <c r="AI46" s="8">
        <f t="shared" si="28"/>
        <v>34546</v>
      </c>
      <c r="AJ46" s="176">
        <v>32500</v>
      </c>
      <c r="AK46" s="13">
        <v>36592.5</v>
      </c>
      <c r="AL46" s="8">
        <f t="shared" si="29"/>
        <v>34546</v>
      </c>
      <c r="AM46" s="176">
        <v>38675</v>
      </c>
      <c r="AN46" s="13">
        <v>36592.5</v>
      </c>
      <c r="AO46" s="8">
        <f t="shared" si="30"/>
        <v>37634</v>
      </c>
      <c r="AP46" s="176">
        <v>32500</v>
      </c>
      <c r="AQ46" s="13">
        <v>29750</v>
      </c>
      <c r="AR46" s="8">
        <f t="shared" si="31"/>
        <v>31125</v>
      </c>
      <c r="AS46" s="176">
        <v>32500</v>
      </c>
      <c r="AT46" s="13">
        <v>29750</v>
      </c>
      <c r="AU46" s="8">
        <f t="shared" si="32"/>
        <v>31125</v>
      </c>
      <c r="AV46" s="176">
        <v>32500</v>
      </c>
      <c r="AW46" s="13">
        <v>36592.5</v>
      </c>
      <c r="AX46" s="8">
        <f t="shared" si="33"/>
        <v>34546</v>
      </c>
      <c r="AY46" s="176">
        <v>32500</v>
      </c>
      <c r="AZ46" s="13">
        <v>36592.5</v>
      </c>
      <c r="BA46" s="8">
        <f t="shared" si="34"/>
        <v>34546</v>
      </c>
      <c r="BB46" s="176">
        <v>32500</v>
      </c>
      <c r="BC46" s="13">
        <v>29750</v>
      </c>
      <c r="BD46" s="8">
        <f t="shared" si="35"/>
        <v>31125</v>
      </c>
      <c r="BE46" s="174">
        <f t="shared" si="18"/>
        <v>583195</v>
      </c>
      <c r="BF46" s="9"/>
      <c r="BG46" s="9"/>
      <c r="BH46" s="9"/>
      <c r="BI46" s="10"/>
      <c r="BJ46" s="10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</row>
    <row r="47" spans="1:172" ht="24.75" customHeight="1" x14ac:dyDescent="0.35">
      <c r="A47" s="362"/>
      <c r="B47" s="11">
        <v>33</v>
      </c>
      <c r="C47" s="33" t="s">
        <v>60</v>
      </c>
      <c r="D47" s="11" t="s">
        <v>22</v>
      </c>
      <c r="F47" s="176">
        <v>120767.4</v>
      </c>
      <c r="G47" s="13">
        <v>135974.8026</v>
      </c>
      <c r="H47" s="8">
        <f t="shared" si="19"/>
        <v>128371</v>
      </c>
      <c r="I47" s="176">
        <v>120767.4</v>
      </c>
      <c r="J47" s="13">
        <v>135974.8026</v>
      </c>
      <c r="K47" s="8">
        <f t="shared" si="20"/>
        <v>128371</v>
      </c>
      <c r="L47" s="176">
        <v>220055.745</v>
      </c>
      <c r="M47" s="13">
        <v>247765.84150500002</v>
      </c>
      <c r="N47" s="8">
        <f t="shared" si="21"/>
        <v>233911</v>
      </c>
      <c r="O47" s="176">
        <v>221249.73</v>
      </c>
      <c r="P47" s="13">
        <v>249110.17676999999</v>
      </c>
      <c r="Q47" s="8">
        <f t="shared" si="22"/>
        <v>235180</v>
      </c>
      <c r="R47" s="176">
        <v>220133.48500000002</v>
      </c>
      <c r="S47" s="13">
        <v>247853.370765</v>
      </c>
      <c r="T47" s="8">
        <f t="shared" si="23"/>
        <v>233993</v>
      </c>
      <c r="U47" s="176">
        <v>338283.10880000005</v>
      </c>
      <c r="V47" s="13">
        <v>320067.86447999999</v>
      </c>
      <c r="W47" s="8">
        <f t="shared" si="24"/>
        <v>329175</v>
      </c>
      <c r="X47" s="176">
        <v>243966.71000000002</v>
      </c>
      <c r="Y47" s="13">
        <v>274687.74879000004</v>
      </c>
      <c r="Z47" s="8">
        <f t="shared" si="25"/>
        <v>259327</v>
      </c>
      <c r="AA47" s="176">
        <v>245263.785</v>
      </c>
      <c r="AB47" s="13">
        <v>274687.74879000004</v>
      </c>
      <c r="AC47" s="8">
        <f t="shared" si="26"/>
        <v>259976</v>
      </c>
      <c r="AD47" s="176">
        <v>243966.71000000002</v>
      </c>
      <c r="AE47" s="13">
        <v>274687.74879000004</v>
      </c>
      <c r="AF47" s="8">
        <f t="shared" si="27"/>
        <v>259327</v>
      </c>
      <c r="AG47" s="176">
        <v>241664.93</v>
      </c>
      <c r="AH47" s="13">
        <v>274687.74879000004</v>
      </c>
      <c r="AI47" s="8">
        <f t="shared" si="28"/>
        <v>258176</v>
      </c>
      <c r="AJ47" s="176">
        <v>238767.42499999999</v>
      </c>
      <c r="AK47" s="13">
        <v>274687.74879000004</v>
      </c>
      <c r="AL47" s="8">
        <f t="shared" si="29"/>
        <v>256728</v>
      </c>
      <c r="AM47" s="176">
        <v>329205.00339999999</v>
      </c>
      <c r="AN47" s="13">
        <v>274687.74879000004</v>
      </c>
      <c r="AO47" s="8">
        <f t="shared" si="30"/>
        <v>301946</v>
      </c>
      <c r="AP47" s="176">
        <v>167769.68</v>
      </c>
      <c r="AQ47" s="13">
        <v>153573.78400000001</v>
      </c>
      <c r="AR47" s="8">
        <f t="shared" si="31"/>
        <v>160672</v>
      </c>
      <c r="AS47" s="176">
        <v>194941.5</v>
      </c>
      <c r="AT47" s="13">
        <v>178446.45</v>
      </c>
      <c r="AU47" s="8">
        <f t="shared" si="32"/>
        <v>186694</v>
      </c>
      <c r="AV47" s="176">
        <v>289361.8</v>
      </c>
      <c r="AW47" s="13">
        <v>274687.74879000004</v>
      </c>
      <c r="AX47" s="8">
        <f t="shared" si="33"/>
        <v>282025</v>
      </c>
      <c r="AY47" s="176">
        <v>284645.01</v>
      </c>
      <c r="AZ47" s="13">
        <v>274687.74879000004</v>
      </c>
      <c r="BA47" s="8">
        <f t="shared" si="34"/>
        <v>279666</v>
      </c>
      <c r="BB47" s="176">
        <v>202739.16</v>
      </c>
      <c r="BC47" s="13">
        <v>185584.30800000002</v>
      </c>
      <c r="BD47" s="8">
        <f t="shared" si="35"/>
        <v>194162</v>
      </c>
      <c r="BE47" s="174">
        <f t="shared" si="18"/>
        <v>3987700</v>
      </c>
      <c r="BF47" s="29"/>
      <c r="BG47" s="29"/>
      <c r="BH47" s="29"/>
    </row>
    <row r="48" spans="1:172" ht="24.75" customHeight="1" x14ac:dyDescent="0.35">
      <c r="A48" s="362"/>
      <c r="B48" s="11">
        <v>34</v>
      </c>
      <c r="C48" s="33" t="s">
        <v>61</v>
      </c>
      <c r="D48" s="11" t="s">
        <v>22</v>
      </c>
      <c r="F48" s="176">
        <v>118053.26</v>
      </c>
      <c r="G48" s="13">
        <v>132918.88974000001</v>
      </c>
      <c r="H48" s="8">
        <f t="shared" si="19"/>
        <v>125486</v>
      </c>
      <c r="I48" s="176">
        <v>118053.26</v>
      </c>
      <c r="J48" s="13">
        <v>132918.88974000001</v>
      </c>
      <c r="K48" s="8">
        <f t="shared" si="20"/>
        <v>125486</v>
      </c>
      <c r="L48" s="176">
        <v>221249.73</v>
      </c>
      <c r="M48" s="13">
        <v>249110.17676999999</v>
      </c>
      <c r="N48" s="8">
        <f t="shared" si="21"/>
        <v>235180</v>
      </c>
      <c r="O48" s="176">
        <v>215267.13</v>
      </c>
      <c r="P48" s="13">
        <v>242374.22937000002</v>
      </c>
      <c r="Q48" s="8">
        <f t="shared" si="22"/>
        <v>228821</v>
      </c>
      <c r="R48" s="176">
        <v>218937.81</v>
      </c>
      <c r="S48" s="13">
        <v>246507.13269000003</v>
      </c>
      <c r="T48" s="8">
        <f t="shared" si="23"/>
        <v>232722</v>
      </c>
      <c r="U48" s="176">
        <v>332841.0722</v>
      </c>
      <c r="V48" s="13">
        <v>314918.86062000005</v>
      </c>
      <c r="W48" s="8">
        <f t="shared" si="24"/>
        <v>323880</v>
      </c>
      <c r="X48" s="176">
        <v>240068.72500000001</v>
      </c>
      <c r="Y48" s="13">
        <v>270298.917525</v>
      </c>
      <c r="Z48" s="8">
        <f t="shared" si="25"/>
        <v>255184</v>
      </c>
      <c r="AA48" s="176">
        <v>242668.79000000004</v>
      </c>
      <c r="AB48" s="13">
        <v>270298.917525</v>
      </c>
      <c r="AC48" s="8">
        <f t="shared" si="26"/>
        <v>256484</v>
      </c>
      <c r="AD48" s="176">
        <v>245263.785</v>
      </c>
      <c r="AE48" s="13">
        <v>270298.917525</v>
      </c>
      <c r="AF48" s="8">
        <f t="shared" si="27"/>
        <v>257781</v>
      </c>
      <c r="AG48" s="176">
        <v>241311.72</v>
      </c>
      <c r="AH48" s="13">
        <v>270298.917525</v>
      </c>
      <c r="AI48" s="8">
        <f t="shared" si="28"/>
        <v>255805</v>
      </c>
      <c r="AJ48" s="176">
        <v>243966.71000000002</v>
      </c>
      <c r="AK48" s="13">
        <v>270298.917525</v>
      </c>
      <c r="AL48" s="8">
        <f t="shared" si="29"/>
        <v>257133</v>
      </c>
      <c r="AM48" s="176">
        <v>334657.0955</v>
      </c>
      <c r="AN48" s="13">
        <v>270298.917525</v>
      </c>
      <c r="AO48" s="8">
        <f t="shared" si="30"/>
        <v>302478</v>
      </c>
      <c r="AP48" s="176">
        <v>163215.97500000001</v>
      </c>
      <c r="AQ48" s="13">
        <v>149405.39250000002</v>
      </c>
      <c r="AR48" s="8">
        <f t="shared" si="31"/>
        <v>156311</v>
      </c>
      <c r="AS48" s="176">
        <v>190561.02</v>
      </c>
      <c r="AT48" s="13">
        <v>174436.62599999999</v>
      </c>
      <c r="AU48" s="8">
        <f t="shared" si="32"/>
        <v>182499</v>
      </c>
      <c r="AV48" s="176">
        <v>290930.96500000003</v>
      </c>
      <c r="AW48" s="13">
        <v>270298.917525</v>
      </c>
      <c r="AX48" s="8">
        <f t="shared" si="33"/>
        <v>280615</v>
      </c>
      <c r="AY48" s="176">
        <v>283069.93</v>
      </c>
      <c r="AZ48" s="13">
        <v>270298.917525</v>
      </c>
      <c r="BA48" s="8">
        <f t="shared" si="34"/>
        <v>276684</v>
      </c>
      <c r="BB48" s="176">
        <v>198183.76500000001</v>
      </c>
      <c r="BC48" s="13">
        <v>181414.36950000003</v>
      </c>
      <c r="BD48" s="8">
        <f t="shared" si="35"/>
        <v>189799</v>
      </c>
      <c r="BE48" s="174">
        <f t="shared" si="18"/>
        <v>3942348</v>
      </c>
      <c r="BF48" s="29"/>
      <c r="BG48" s="29"/>
      <c r="BH48" s="29"/>
    </row>
    <row r="49" spans="1:60" ht="24.75" customHeight="1" x14ac:dyDescent="0.35">
      <c r="A49" s="362"/>
      <c r="B49" s="11">
        <v>35</v>
      </c>
      <c r="C49" s="34" t="s">
        <v>62</v>
      </c>
      <c r="D49" s="11" t="s">
        <v>22</v>
      </c>
      <c r="F49" s="176">
        <v>325000</v>
      </c>
      <c r="G49" s="7">
        <v>365925</v>
      </c>
      <c r="H49" s="8">
        <f t="shared" si="19"/>
        <v>345463</v>
      </c>
      <c r="I49" s="176">
        <v>325000</v>
      </c>
      <c r="J49" s="7">
        <v>365925</v>
      </c>
      <c r="K49" s="8">
        <f t="shared" si="20"/>
        <v>345463</v>
      </c>
      <c r="L49" s="176">
        <v>325000</v>
      </c>
      <c r="M49" s="7">
        <v>365925</v>
      </c>
      <c r="N49" s="8">
        <f t="shared" si="21"/>
        <v>345463</v>
      </c>
      <c r="O49" s="176">
        <v>325000</v>
      </c>
      <c r="P49" s="7">
        <v>365925</v>
      </c>
      <c r="Q49" s="8">
        <f t="shared" si="22"/>
        <v>345463</v>
      </c>
      <c r="R49" s="176">
        <v>325000</v>
      </c>
      <c r="S49" s="7">
        <v>365925</v>
      </c>
      <c r="T49" s="8">
        <f t="shared" si="23"/>
        <v>345463</v>
      </c>
      <c r="U49" s="176">
        <v>386750</v>
      </c>
      <c r="V49" s="7">
        <v>365925</v>
      </c>
      <c r="W49" s="8">
        <f t="shared" si="24"/>
        <v>376338</v>
      </c>
      <c r="X49" s="176">
        <v>325000</v>
      </c>
      <c r="Y49" s="7">
        <v>365925</v>
      </c>
      <c r="Z49" s="8">
        <f t="shared" si="25"/>
        <v>345463</v>
      </c>
      <c r="AA49" s="176">
        <v>325000</v>
      </c>
      <c r="AB49" s="7">
        <v>365925</v>
      </c>
      <c r="AC49" s="8">
        <f t="shared" si="26"/>
        <v>345463</v>
      </c>
      <c r="AD49" s="176">
        <v>325000</v>
      </c>
      <c r="AE49" s="7">
        <v>365925</v>
      </c>
      <c r="AF49" s="8">
        <f t="shared" si="27"/>
        <v>345463</v>
      </c>
      <c r="AG49" s="176">
        <v>325000</v>
      </c>
      <c r="AH49" s="7">
        <v>365925</v>
      </c>
      <c r="AI49" s="8">
        <f t="shared" si="28"/>
        <v>345463</v>
      </c>
      <c r="AJ49" s="176">
        <v>325000</v>
      </c>
      <c r="AK49" s="7">
        <v>365925</v>
      </c>
      <c r="AL49" s="8">
        <f t="shared" si="29"/>
        <v>345463</v>
      </c>
      <c r="AM49" s="176">
        <v>386750</v>
      </c>
      <c r="AN49" s="7">
        <v>365925</v>
      </c>
      <c r="AO49" s="8">
        <f t="shared" si="30"/>
        <v>376338</v>
      </c>
      <c r="AP49" s="176">
        <v>325000</v>
      </c>
      <c r="AQ49" s="7">
        <v>297500</v>
      </c>
      <c r="AR49" s="8">
        <f t="shared" si="31"/>
        <v>311250</v>
      </c>
      <c r="AS49" s="176">
        <v>325000</v>
      </c>
      <c r="AT49" s="7">
        <v>297500</v>
      </c>
      <c r="AU49" s="8">
        <f t="shared" si="32"/>
        <v>311250</v>
      </c>
      <c r="AV49" s="176">
        <v>325000</v>
      </c>
      <c r="AW49" s="7">
        <v>365925</v>
      </c>
      <c r="AX49" s="8">
        <f t="shared" si="33"/>
        <v>345463</v>
      </c>
      <c r="AY49" s="176">
        <v>325000</v>
      </c>
      <c r="AZ49" s="7">
        <v>365925</v>
      </c>
      <c r="BA49" s="8">
        <f t="shared" si="34"/>
        <v>345463</v>
      </c>
      <c r="BB49" s="176">
        <v>325000</v>
      </c>
      <c r="BC49" s="7">
        <v>297500</v>
      </c>
      <c r="BD49" s="8">
        <f t="shared" si="35"/>
        <v>311250</v>
      </c>
      <c r="BE49" s="174">
        <f t="shared" si="18"/>
        <v>5831982</v>
      </c>
      <c r="BF49" s="29"/>
      <c r="BG49" s="29"/>
      <c r="BH49" s="29"/>
    </row>
    <row r="50" spans="1:60" ht="24.75" customHeight="1" x14ac:dyDescent="0.35">
      <c r="A50" s="362"/>
      <c r="B50" s="11">
        <v>36</v>
      </c>
      <c r="C50" s="34" t="s">
        <v>63</v>
      </c>
      <c r="D50" s="11" t="s">
        <v>22</v>
      </c>
      <c r="F50" s="176">
        <v>145727.01</v>
      </c>
      <c r="G50" s="13">
        <v>164077.40349</v>
      </c>
      <c r="H50" s="8">
        <f t="shared" si="19"/>
        <v>154902</v>
      </c>
      <c r="I50" s="176">
        <v>145727.01</v>
      </c>
      <c r="J50" s="13">
        <v>164077.40349</v>
      </c>
      <c r="K50" s="8">
        <f t="shared" si="20"/>
        <v>154902</v>
      </c>
      <c r="L50" s="176">
        <v>262337.85499999998</v>
      </c>
      <c r="M50" s="13">
        <v>295372.24489500001</v>
      </c>
      <c r="N50" s="8">
        <f t="shared" si="21"/>
        <v>278855</v>
      </c>
      <c r="O50" s="176">
        <v>268607.755</v>
      </c>
      <c r="P50" s="13">
        <v>302431.669995</v>
      </c>
      <c r="Q50" s="8">
        <f t="shared" si="22"/>
        <v>285520</v>
      </c>
      <c r="R50" s="176">
        <v>267221.11</v>
      </c>
      <c r="S50" s="13">
        <v>300870.41439000005</v>
      </c>
      <c r="T50" s="8">
        <f t="shared" si="23"/>
        <v>284046</v>
      </c>
      <c r="U50" s="176">
        <v>414187.05055000004</v>
      </c>
      <c r="V50" s="13">
        <v>391884.67090500001</v>
      </c>
      <c r="W50" s="8">
        <f t="shared" si="24"/>
        <v>403036</v>
      </c>
      <c r="X50" s="176">
        <v>290129.90500000003</v>
      </c>
      <c r="Y50" s="13">
        <v>326663.95534499997</v>
      </c>
      <c r="Z50" s="8">
        <f t="shared" si="25"/>
        <v>308397</v>
      </c>
      <c r="AA50" s="176">
        <v>290129.90500000003</v>
      </c>
      <c r="AB50" s="13">
        <v>326663.95534499997</v>
      </c>
      <c r="AC50" s="8">
        <f t="shared" si="26"/>
        <v>308397</v>
      </c>
      <c r="AD50" s="176">
        <v>290129.90500000003</v>
      </c>
      <c r="AE50" s="13">
        <v>326663.95534499997</v>
      </c>
      <c r="AF50" s="8">
        <f t="shared" si="27"/>
        <v>308397</v>
      </c>
      <c r="AG50" s="176">
        <v>292273.67</v>
      </c>
      <c r="AH50" s="13">
        <v>326663.95534499997</v>
      </c>
      <c r="AI50" s="8">
        <f t="shared" si="28"/>
        <v>309469</v>
      </c>
      <c r="AJ50" s="176">
        <v>295226.09999999998</v>
      </c>
      <c r="AK50" s="13">
        <v>326663.95534499997</v>
      </c>
      <c r="AL50" s="8">
        <f t="shared" si="29"/>
        <v>310945</v>
      </c>
      <c r="AM50" s="176">
        <v>409452.92115000001</v>
      </c>
      <c r="AN50" s="13">
        <v>326663.95534499997</v>
      </c>
      <c r="AO50" s="8">
        <f t="shared" si="30"/>
        <v>368058</v>
      </c>
      <c r="AP50" s="176">
        <v>203912.86500000002</v>
      </c>
      <c r="AQ50" s="13">
        <v>186658.69950000002</v>
      </c>
      <c r="AR50" s="8">
        <f t="shared" si="31"/>
        <v>195286</v>
      </c>
      <c r="AS50" s="176">
        <v>235231.94500000001</v>
      </c>
      <c r="AT50" s="13">
        <v>215327.7035</v>
      </c>
      <c r="AU50" s="8">
        <f t="shared" si="32"/>
        <v>225280</v>
      </c>
      <c r="AV50" s="176">
        <v>345359.95</v>
      </c>
      <c r="AW50" s="13">
        <v>326663.95534499997</v>
      </c>
      <c r="AX50" s="8">
        <f t="shared" si="33"/>
        <v>336012</v>
      </c>
      <c r="AY50" s="176">
        <v>353602.92499999999</v>
      </c>
      <c r="AZ50" s="13">
        <v>326663.95534499997</v>
      </c>
      <c r="BA50" s="8">
        <f t="shared" si="34"/>
        <v>340133</v>
      </c>
      <c r="BB50" s="176">
        <v>244641.02</v>
      </c>
      <c r="BC50" s="13">
        <v>223940.62599999999</v>
      </c>
      <c r="BD50" s="8">
        <f t="shared" si="35"/>
        <v>234291</v>
      </c>
      <c r="BE50" s="174">
        <f t="shared" si="18"/>
        <v>4805926</v>
      </c>
      <c r="BF50" s="29"/>
      <c r="BG50" s="29"/>
      <c r="BH50" s="29"/>
    </row>
    <row r="51" spans="1:60" ht="24.75" customHeight="1" x14ac:dyDescent="0.35">
      <c r="A51" s="362"/>
      <c r="B51" s="11">
        <v>37</v>
      </c>
      <c r="C51" s="34" t="s">
        <v>64</v>
      </c>
      <c r="D51" s="11" t="s">
        <v>22</v>
      </c>
      <c r="F51" s="176">
        <v>173562.155</v>
      </c>
      <c r="G51" s="13">
        <v>195417.63559500003</v>
      </c>
      <c r="H51" s="8">
        <f t="shared" si="19"/>
        <v>184490</v>
      </c>
      <c r="I51" s="176">
        <v>173562.155</v>
      </c>
      <c r="J51" s="13">
        <v>195417.63559500003</v>
      </c>
      <c r="K51" s="8">
        <f t="shared" si="20"/>
        <v>184490</v>
      </c>
      <c r="L51" s="176">
        <v>329322.69500000001</v>
      </c>
      <c r="M51" s="13">
        <v>370792.02205499995</v>
      </c>
      <c r="N51" s="8">
        <f t="shared" si="21"/>
        <v>350057</v>
      </c>
      <c r="O51" s="176">
        <v>323419.52500000002</v>
      </c>
      <c r="P51" s="13">
        <v>364145.50672499998</v>
      </c>
      <c r="Q51" s="8">
        <f t="shared" si="22"/>
        <v>343783</v>
      </c>
      <c r="R51" s="176">
        <v>321586.71999999997</v>
      </c>
      <c r="S51" s="13">
        <v>362081.90927999996</v>
      </c>
      <c r="T51" s="8">
        <f t="shared" si="23"/>
        <v>341834</v>
      </c>
      <c r="U51" s="176">
        <v>507825.87764999998</v>
      </c>
      <c r="V51" s="13">
        <v>480481.40731500002</v>
      </c>
      <c r="W51" s="8">
        <f t="shared" si="24"/>
        <v>494154</v>
      </c>
      <c r="X51" s="176">
        <v>351143.13000000006</v>
      </c>
      <c r="Y51" s="13">
        <v>395360.15337000007</v>
      </c>
      <c r="Z51" s="8">
        <f t="shared" si="25"/>
        <v>373252</v>
      </c>
      <c r="AA51" s="176">
        <v>361775.76500000001</v>
      </c>
      <c r="AB51" s="13">
        <v>395360.15337000007</v>
      </c>
      <c r="AC51" s="8">
        <f t="shared" si="26"/>
        <v>378568</v>
      </c>
      <c r="AD51" s="176">
        <v>361775.76500000001</v>
      </c>
      <c r="AE51" s="13">
        <v>395360.15337000007</v>
      </c>
      <c r="AF51" s="8">
        <f t="shared" si="27"/>
        <v>378568</v>
      </c>
      <c r="AG51" s="176">
        <v>361239.19</v>
      </c>
      <c r="AH51" s="13">
        <v>395360.15337000007</v>
      </c>
      <c r="AI51" s="8">
        <f t="shared" si="28"/>
        <v>378300</v>
      </c>
      <c r="AJ51" s="176">
        <v>359651.435</v>
      </c>
      <c r="AK51" s="13">
        <v>395360.15337000007</v>
      </c>
      <c r="AL51" s="8">
        <f t="shared" si="29"/>
        <v>377506</v>
      </c>
      <c r="AM51" s="176">
        <v>504864.53290000005</v>
      </c>
      <c r="AN51" s="13">
        <v>395360.15337000007</v>
      </c>
      <c r="AO51" s="8">
        <f t="shared" si="30"/>
        <v>450112</v>
      </c>
      <c r="AP51" s="176">
        <v>245215.62</v>
      </c>
      <c r="AQ51" s="13">
        <v>224466.606</v>
      </c>
      <c r="AR51" s="8">
        <f t="shared" si="31"/>
        <v>234841</v>
      </c>
      <c r="AS51" s="176">
        <v>280163.13</v>
      </c>
      <c r="AT51" s="13">
        <v>256457.019</v>
      </c>
      <c r="AU51" s="8">
        <f t="shared" si="32"/>
        <v>268310</v>
      </c>
      <c r="AV51" s="176">
        <v>433147</v>
      </c>
      <c r="AW51" s="13">
        <v>395360.15337000007</v>
      </c>
      <c r="AX51" s="8">
        <f t="shared" si="33"/>
        <v>414254</v>
      </c>
      <c r="AY51" s="176">
        <v>430562.99</v>
      </c>
      <c r="AZ51" s="13">
        <v>395360.15337000007</v>
      </c>
      <c r="BA51" s="8">
        <f t="shared" si="34"/>
        <v>412962</v>
      </c>
      <c r="BB51" s="176">
        <v>291369.52</v>
      </c>
      <c r="BC51" s="13">
        <v>266715.17599999998</v>
      </c>
      <c r="BD51" s="8">
        <f t="shared" si="35"/>
        <v>279042</v>
      </c>
      <c r="BE51" s="174">
        <f t="shared" si="18"/>
        <v>5844523</v>
      </c>
      <c r="BF51" s="29"/>
      <c r="BG51" s="29"/>
      <c r="BH51" s="29"/>
    </row>
    <row r="52" spans="1:60" ht="24.75" customHeight="1" x14ac:dyDescent="0.35">
      <c r="A52" s="362"/>
      <c r="B52" s="11">
        <v>38</v>
      </c>
      <c r="C52" s="34" t="s">
        <v>65</v>
      </c>
      <c r="D52" s="11" t="s">
        <v>22</v>
      </c>
      <c r="F52" s="176">
        <v>104000</v>
      </c>
      <c r="G52" s="13">
        <v>117096</v>
      </c>
      <c r="H52" s="8">
        <f t="shared" si="19"/>
        <v>110548</v>
      </c>
      <c r="I52" s="176">
        <v>104000</v>
      </c>
      <c r="J52" s="13">
        <v>117096</v>
      </c>
      <c r="K52" s="8">
        <f t="shared" si="20"/>
        <v>110548</v>
      </c>
      <c r="L52" s="176">
        <v>104000</v>
      </c>
      <c r="M52" s="13">
        <v>117096</v>
      </c>
      <c r="N52" s="8">
        <f t="shared" si="21"/>
        <v>110548</v>
      </c>
      <c r="O52" s="176">
        <v>104000</v>
      </c>
      <c r="P52" s="13">
        <v>117096</v>
      </c>
      <c r="Q52" s="8">
        <f t="shared" si="22"/>
        <v>110548</v>
      </c>
      <c r="R52" s="176">
        <v>104000</v>
      </c>
      <c r="S52" s="13">
        <v>117096</v>
      </c>
      <c r="T52" s="8">
        <f t="shared" si="23"/>
        <v>110548</v>
      </c>
      <c r="U52" s="176">
        <v>123760</v>
      </c>
      <c r="V52" s="13">
        <v>117096</v>
      </c>
      <c r="W52" s="8">
        <f t="shared" si="24"/>
        <v>120428</v>
      </c>
      <c r="X52" s="176">
        <v>104000</v>
      </c>
      <c r="Y52" s="13">
        <v>117096</v>
      </c>
      <c r="Z52" s="8">
        <f t="shared" si="25"/>
        <v>110548</v>
      </c>
      <c r="AA52" s="176">
        <v>104000</v>
      </c>
      <c r="AB52" s="13">
        <v>117096</v>
      </c>
      <c r="AC52" s="8">
        <f t="shared" si="26"/>
        <v>110548</v>
      </c>
      <c r="AD52" s="176">
        <v>104000</v>
      </c>
      <c r="AE52" s="13">
        <v>117096</v>
      </c>
      <c r="AF52" s="8">
        <f t="shared" si="27"/>
        <v>110548</v>
      </c>
      <c r="AG52" s="176">
        <v>104000</v>
      </c>
      <c r="AH52" s="13">
        <v>117096</v>
      </c>
      <c r="AI52" s="8">
        <f t="shared" si="28"/>
        <v>110548</v>
      </c>
      <c r="AJ52" s="176">
        <v>104000</v>
      </c>
      <c r="AK52" s="13">
        <v>117096</v>
      </c>
      <c r="AL52" s="8">
        <f t="shared" si="29"/>
        <v>110548</v>
      </c>
      <c r="AM52" s="176">
        <v>123760</v>
      </c>
      <c r="AN52" s="13">
        <v>117096</v>
      </c>
      <c r="AO52" s="8">
        <f t="shared" si="30"/>
        <v>120428</v>
      </c>
      <c r="AP52" s="176">
        <v>104000</v>
      </c>
      <c r="AQ52" s="13">
        <v>95200</v>
      </c>
      <c r="AR52" s="8">
        <f t="shared" si="31"/>
        <v>99600</v>
      </c>
      <c r="AS52" s="176">
        <v>104000</v>
      </c>
      <c r="AT52" s="13">
        <v>95200</v>
      </c>
      <c r="AU52" s="8">
        <f t="shared" si="32"/>
        <v>99600</v>
      </c>
      <c r="AV52" s="176">
        <v>104000</v>
      </c>
      <c r="AW52" s="13">
        <v>117096</v>
      </c>
      <c r="AX52" s="8">
        <f t="shared" si="33"/>
        <v>110548</v>
      </c>
      <c r="AY52" s="176">
        <v>104000</v>
      </c>
      <c r="AZ52" s="13">
        <v>117096</v>
      </c>
      <c r="BA52" s="8">
        <f t="shared" si="34"/>
        <v>110548</v>
      </c>
      <c r="BB52" s="176">
        <v>104000</v>
      </c>
      <c r="BC52" s="13">
        <v>95200</v>
      </c>
      <c r="BD52" s="8">
        <f t="shared" si="35"/>
        <v>99600</v>
      </c>
      <c r="BE52" s="174">
        <f t="shared" si="18"/>
        <v>1866232</v>
      </c>
      <c r="BF52" s="29"/>
      <c r="BG52" s="29"/>
      <c r="BH52" s="29"/>
    </row>
    <row r="53" spans="1:60" ht="24.75" customHeight="1" x14ac:dyDescent="0.35">
      <c r="A53" s="362"/>
      <c r="B53" s="11">
        <v>39</v>
      </c>
      <c r="C53" s="34" t="s">
        <v>66</v>
      </c>
      <c r="D53" s="11" t="s">
        <v>22</v>
      </c>
      <c r="F53" s="176">
        <v>95304.170000000013</v>
      </c>
      <c r="G53" s="13">
        <v>107305.16433</v>
      </c>
      <c r="H53" s="8">
        <f t="shared" si="19"/>
        <v>101305</v>
      </c>
      <c r="I53" s="176">
        <v>95304.170000000013</v>
      </c>
      <c r="J53" s="13">
        <v>107305.16433</v>
      </c>
      <c r="K53" s="8">
        <f t="shared" si="20"/>
        <v>101305</v>
      </c>
      <c r="L53" s="176">
        <v>164295.04000000001</v>
      </c>
      <c r="M53" s="13">
        <v>184983.57696000003</v>
      </c>
      <c r="N53" s="8">
        <f t="shared" si="21"/>
        <v>174639</v>
      </c>
      <c r="O53" s="176">
        <v>166226.71000000002</v>
      </c>
      <c r="P53" s="13">
        <v>187158.48879000003</v>
      </c>
      <c r="Q53" s="8">
        <f t="shared" si="22"/>
        <v>176693</v>
      </c>
      <c r="R53" s="176">
        <v>160479.02000000002</v>
      </c>
      <c r="S53" s="13">
        <v>180687.03198</v>
      </c>
      <c r="T53" s="8">
        <f t="shared" si="23"/>
        <v>170583</v>
      </c>
      <c r="U53" s="176">
        <v>251099.91270000002</v>
      </c>
      <c r="V53" s="13">
        <v>237579.14817</v>
      </c>
      <c r="W53" s="8">
        <f t="shared" si="24"/>
        <v>244340</v>
      </c>
      <c r="X53" s="176">
        <v>177033.41500000004</v>
      </c>
      <c r="Y53" s="13">
        <v>199326.00733500003</v>
      </c>
      <c r="Z53" s="8">
        <f t="shared" si="25"/>
        <v>188180</v>
      </c>
      <c r="AA53" s="176">
        <v>185399.76</v>
      </c>
      <c r="AB53" s="13">
        <v>199326.00733500003</v>
      </c>
      <c r="AC53" s="8">
        <f t="shared" si="26"/>
        <v>192363</v>
      </c>
      <c r="AD53" s="176">
        <v>181223.77</v>
      </c>
      <c r="AE53" s="13">
        <v>199326.00733500003</v>
      </c>
      <c r="AF53" s="8">
        <f t="shared" si="27"/>
        <v>190275</v>
      </c>
      <c r="AG53" s="176">
        <v>180959.285</v>
      </c>
      <c r="AH53" s="13">
        <v>199326.00733500003</v>
      </c>
      <c r="AI53" s="8">
        <f t="shared" si="28"/>
        <v>190143</v>
      </c>
      <c r="AJ53" s="176">
        <v>180177.66</v>
      </c>
      <c r="AK53" s="13">
        <v>199326.00733500003</v>
      </c>
      <c r="AL53" s="8">
        <f t="shared" si="29"/>
        <v>189752</v>
      </c>
      <c r="AM53" s="176">
        <v>255472.0441</v>
      </c>
      <c r="AN53" s="13">
        <v>199326.00733500003</v>
      </c>
      <c r="AO53" s="8">
        <f t="shared" si="30"/>
        <v>227399</v>
      </c>
      <c r="AP53" s="176">
        <v>123404.64500000002</v>
      </c>
      <c r="AQ53" s="13">
        <v>112962.71350000001</v>
      </c>
      <c r="AR53" s="8">
        <f t="shared" si="31"/>
        <v>118184</v>
      </c>
      <c r="AS53" s="176">
        <v>153839.01</v>
      </c>
      <c r="AT53" s="13">
        <v>140821.86300000001</v>
      </c>
      <c r="AU53" s="8">
        <f t="shared" si="32"/>
        <v>147330</v>
      </c>
      <c r="AV53" s="176">
        <v>216025.095</v>
      </c>
      <c r="AW53" s="13">
        <v>199326.00733500003</v>
      </c>
      <c r="AX53" s="8">
        <f t="shared" si="33"/>
        <v>207676</v>
      </c>
      <c r="AY53" s="176">
        <v>218561.785</v>
      </c>
      <c r="AZ53" s="13">
        <v>199326.00733500003</v>
      </c>
      <c r="BA53" s="8">
        <f t="shared" si="34"/>
        <v>208944</v>
      </c>
      <c r="BB53" s="176">
        <v>159992.29999999999</v>
      </c>
      <c r="BC53" s="13">
        <v>146454.49</v>
      </c>
      <c r="BD53" s="8">
        <f t="shared" si="35"/>
        <v>153223</v>
      </c>
      <c r="BE53" s="174">
        <f t="shared" si="18"/>
        <v>2982334</v>
      </c>
      <c r="BF53" s="29"/>
      <c r="BG53" s="29"/>
      <c r="BH53" s="29"/>
    </row>
    <row r="54" spans="1:60" ht="24.75" customHeight="1" x14ac:dyDescent="0.35">
      <c r="A54" s="362"/>
      <c r="B54" s="11">
        <v>40</v>
      </c>
      <c r="C54" s="34" t="s">
        <v>67</v>
      </c>
      <c r="D54" s="11" t="s">
        <v>22</v>
      </c>
      <c r="F54" s="176">
        <v>126913.93000000001</v>
      </c>
      <c r="G54" s="13">
        <v>142895.32257000002</v>
      </c>
      <c r="H54" s="8">
        <f t="shared" si="19"/>
        <v>134905</v>
      </c>
      <c r="I54" s="176">
        <v>126913.93000000001</v>
      </c>
      <c r="J54" s="13">
        <v>142895.32257000002</v>
      </c>
      <c r="K54" s="8">
        <f t="shared" si="20"/>
        <v>134905</v>
      </c>
      <c r="L54" s="176">
        <v>222235.845</v>
      </c>
      <c r="M54" s="13">
        <v>250220.46640499998</v>
      </c>
      <c r="N54" s="8">
        <f t="shared" si="21"/>
        <v>236228</v>
      </c>
      <c r="O54" s="176">
        <v>219816.61000000002</v>
      </c>
      <c r="P54" s="13">
        <v>247496.59389000002</v>
      </c>
      <c r="Q54" s="8">
        <f t="shared" si="22"/>
        <v>233657</v>
      </c>
      <c r="R54" s="176">
        <v>217547.785</v>
      </c>
      <c r="S54" s="13">
        <v>244942.07146500004</v>
      </c>
      <c r="T54" s="8">
        <f t="shared" si="23"/>
        <v>231245</v>
      </c>
      <c r="U54" s="176">
        <v>349187.29300000001</v>
      </c>
      <c r="V54" s="13">
        <v>330384.90029999998</v>
      </c>
      <c r="W54" s="8">
        <f t="shared" si="24"/>
        <v>339786</v>
      </c>
      <c r="X54" s="176">
        <v>251810.845</v>
      </c>
      <c r="Y54" s="13">
        <v>283519.641405</v>
      </c>
      <c r="Z54" s="8">
        <f t="shared" si="25"/>
        <v>267665</v>
      </c>
      <c r="AA54" s="176">
        <v>245233.36500000002</v>
      </c>
      <c r="AB54" s="13">
        <v>283519.641405</v>
      </c>
      <c r="AC54" s="8">
        <f t="shared" si="26"/>
        <v>264377</v>
      </c>
      <c r="AD54" s="176">
        <v>245233.36500000002</v>
      </c>
      <c r="AE54" s="13">
        <v>283519.641405</v>
      </c>
      <c r="AF54" s="8">
        <f t="shared" si="27"/>
        <v>264377</v>
      </c>
      <c r="AG54" s="176">
        <v>246563.39499999999</v>
      </c>
      <c r="AH54" s="13">
        <v>283519.641405</v>
      </c>
      <c r="AI54" s="8">
        <f t="shared" si="28"/>
        <v>265042</v>
      </c>
      <c r="AJ54" s="176">
        <v>241269.47</v>
      </c>
      <c r="AK54" s="13">
        <v>283519.641405</v>
      </c>
      <c r="AL54" s="8">
        <f t="shared" si="29"/>
        <v>262395</v>
      </c>
      <c r="AM54" s="176">
        <v>341844.76689999999</v>
      </c>
      <c r="AN54" s="13">
        <v>283519.641405</v>
      </c>
      <c r="AO54" s="8">
        <f t="shared" si="30"/>
        <v>312682</v>
      </c>
      <c r="AP54" s="176">
        <v>169565.30499999999</v>
      </c>
      <c r="AQ54" s="13">
        <v>155217.47150000001</v>
      </c>
      <c r="AR54" s="8">
        <f t="shared" si="31"/>
        <v>162391</v>
      </c>
      <c r="AS54" s="176">
        <v>204863.49000000002</v>
      </c>
      <c r="AT54" s="13">
        <v>187528.88700000002</v>
      </c>
      <c r="AU54" s="8">
        <f t="shared" si="32"/>
        <v>196196</v>
      </c>
      <c r="AV54" s="176">
        <v>294181.68</v>
      </c>
      <c r="AW54" s="13">
        <v>283519.641405</v>
      </c>
      <c r="AX54" s="8">
        <f t="shared" si="33"/>
        <v>288851</v>
      </c>
      <c r="AY54" s="176">
        <v>289412.5</v>
      </c>
      <c r="AZ54" s="13">
        <v>283519.641405</v>
      </c>
      <c r="BA54" s="8">
        <f t="shared" si="34"/>
        <v>286466</v>
      </c>
      <c r="BB54" s="176">
        <v>213057.45500000002</v>
      </c>
      <c r="BC54" s="13">
        <v>195029.5165</v>
      </c>
      <c r="BD54" s="8">
        <f t="shared" si="35"/>
        <v>204043</v>
      </c>
      <c r="BE54" s="174">
        <f t="shared" si="18"/>
        <v>4085211</v>
      </c>
      <c r="BF54" s="29"/>
      <c r="BG54" s="29"/>
      <c r="BH54" s="29"/>
    </row>
    <row r="55" spans="1:60" ht="24.75" customHeight="1" x14ac:dyDescent="0.35">
      <c r="A55" s="362"/>
      <c r="B55" s="11">
        <v>41</v>
      </c>
      <c r="C55" s="34" t="s">
        <v>68</v>
      </c>
      <c r="D55" s="11" t="s">
        <v>22</v>
      </c>
      <c r="F55" s="165">
        <v>123804.33</v>
      </c>
      <c r="G55" s="7">
        <v>139394.15217000002</v>
      </c>
      <c r="H55" s="8">
        <f t="shared" si="19"/>
        <v>131599</v>
      </c>
      <c r="I55" s="165">
        <v>123804.33</v>
      </c>
      <c r="J55" s="7">
        <v>139394.15217000002</v>
      </c>
      <c r="K55" s="8">
        <f t="shared" si="20"/>
        <v>131599</v>
      </c>
      <c r="L55" s="165">
        <v>222868.75</v>
      </c>
      <c r="M55" s="7">
        <v>250933.06875000001</v>
      </c>
      <c r="N55" s="8">
        <f t="shared" si="21"/>
        <v>236901</v>
      </c>
      <c r="O55" s="165">
        <v>219258.06500000003</v>
      </c>
      <c r="P55" s="7">
        <v>246867.71518500004</v>
      </c>
      <c r="Q55" s="8">
        <f t="shared" si="22"/>
        <v>233063</v>
      </c>
      <c r="R55" s="165">
        <v>219383.97</v>
      </c>
      <c r="S55" s="7">
        <v>247009.47453000001</v>
      </c>
      <c r="T55" s="8">
        <f t="shared" si="23"/>
        <v>233197</v>
      </c>
      <c r="U55" s="165">
        <v>340203.70929999999</v>
      </c>
      <c r="V55" s="7">
        <v>321885.04803000001</v>
      </c>
      <c r="W55" s="8">
        <f t="shared" si="24"/>
        <v>331044</v>
      </c>
      <c r="X55" s="165">
        <v>246673.245</v>
      </c>
      <c r="Y55" s="7">
        <v>277735.09900500003</v>
      </c>
      <c r="Z55" s="8">
        <f t="shared" si="25"/>
        <v>262204</v>
      </c>
      <c r="AA55" s="165">
        <v>247980.46000000002</v>
      </c>
      <c r="AB55" s="7">
        <v>277735.09900500003</v>
      </c>
      <c r="AC55" s="8">
        <f t="shared" si="26"/>
        <v>262858</v>
      </c>
      <c r="AD55" s="165">
        <v>228213.375</v>
      </c>
      <c r="AE55" s="7">
        <v>277735.09900500003</v>
      </c>
      <c r="AF55" s="8">
        <f t="shared" si="27"/>
        <v>252974</v>
      </c>
      <c r="AG55" s="165">
        <v>233535.185</v>
      </c>
      <c r="AH55" s="7">
        <v>277735.09900500003</v>
      </c>
      <c r="AI55" s="8">
        <f t="shared" si="28"/>
        <v>255635</v>
      </c>
      <c r="AJ55" s="165">
        <v>240112.66500000004</v>
      </c>
      <c r="AK55" s="7">
        <v>277735.09900500003</v>
      </c>
      <c r="AL55" s="8">
        <f t="shared" si="29"/>
        <v>258924</v>
      </c>
      <c r="AM55" s="165">
        <v>334709.38410000002</v>
      </c>
      <c r="AN55" s="7">
        <v>277735.09900500003</v>
      </c>
      <c r="AO55" s="8">
        <f t="shared" si="30"/>
        <v>306222</v>
      </c>
      <c r="AP55" s="165">
        <v>165414.66500000001</v>
      </c>
      <c r="AQ55" s="7">
        <v>151418.03950000001</v>
      </c>
      <c r="AR55" s="8">
        <f t="shared" si="31"/>
        <v>158416</v>
      </c>
      <c r="AS55" s="165">
        <v>199843.345</v>
      </c>
      <c r="AT55" s="7">
        <v>182933.52349999998</v>
      </c>
      <c r="AU55" s="8">
        <f t="shared" si="32"/>
        <v>191388</v>
      </c>
      <c r="AV55" s="165">
        <v>286956.08500000002</v>
      </c>
      <c r="AW55" s="7">
        <v>277735.09900500003</v>
      </c>
      <c r="AX55" s="8">
        <f t="shared" si="33"/>
        <v>282346</v>
      </c>
      <c r="AY55" s="165">
        <v>282191.13</v>
      </c>
      <c r="AZ55" s="7">
        <v>277735.09900500003</v>
      </c>
      <c r="BA55" s="8">
        <f t="shared" si="34"/>
        <v>279963</v>
      </c>
      <c r="BB55" s="165">
        <v>207837.04499999998</v>
      </c>
      <c r="BC55" s="7">
        <v>190250.83350000001</v>
      </c>
      <c r="BD55" s="8">
        <f t="shared" si="35"/>
        <v>199044</v>
      </c>
      <c r="BE55" s="174">
        <f t="shared" si="18"/>
        <v>4007377</v>
      </c>
      <c r="BF55" s="29"/>
      <c r="BG55" s="29"/>
      <c r="BH55" s="29"/>
    </row>
    <row r="56" spans="1:60" ht="24.75" customHeight="1" x14ac:dyDescent="0.35">
      <c r="A56" s="362"/>
      <c r="B56" s="11">
        <v>42</v>
      </c>
      <c r="C56" s="34" t="s">
        <v>69</v>
      </c>
      <c r="D56" s="11" t="s">
        <v>22</v>
      </c>
      <c r="F56" s="165">
        <v>127061.80500000001</v>
      </c>
      <c r="G56" s="7">
        <v>143061.81844500001</v>
      </c>
      <c r="H56" s="8">
        <f t="shared" si="19"/>
        <v>135062</v>
      </c>
      <c r="I56" s="165">
        <v>127061.80500000001</v>
      </c>
      <c r="J56" s="7">
        <v>143061.81844500001</v>
      </c>
      <c r="K56" s="8">
        <f t="shared" si="20"/>
        <v>135062</v>
      </c>
      <c r="L56" s="165">
        <v>222563.70500000002</v>
      </c>
      <c r="M56" s="7">
        <v>250589.61154499999</v>
      </c>
      <c r="N56" s="8">
        <f t="shared" si="21"/>
        <v>236577</v>
      </c>
      <c r="O56" s="165">
        <v>221357.89</v>
      </c>
      <c r="P56" s="7">
        <v>249231.95660999999</v>
      </c>
      <c r="Q56" s="8">
        <f t="shared" si="22"/>
        <v>235295</v>
      </c>
      <c r="R56" s="165">
        <v>221499.85</v>
      </c>
      <c r="S56" s="7">
        <v>249391.79264999999</v>
      </c>
      <c r="T56" s="8">
        <f t="shared" si="23"/>
        <v>235446</v>
      </c>
      <c r="U56" s="165">
        <v>345626.64045000001</v>
      </c>
      <c r="V56" s="7">
        <v>327015.97519500001</v>
      </c>
      <c r="W56" s="8">
        <f t="shared" si="24"/>
        <v>336321</v>
      </c>
      <c r="X56" s="165">
        <v>247943.28</v>
      </c>
      <c r="Y56" s="7">
        <v>279165.06072000001</v>
      </c>
      <c r="Z56" s="8">
        <f t="shared" si="25"/>
        <v>263554</v>
      </c>
      <c r="AA56" s="165">
        <v>245317.02</v>
      </c>
      <c r="AB56" s="7">
        <v>279165.06072000001</v>
      </c>
      <c r="AC56" s="8">
        <f t="shared" si="26"/>
        <v>262241</v>
      </c>
      <c r="AD56" s="165">
        <v>249253.875</v>
      </c>
      <c r="AE56" s="7">
        <v>279165.06072000001</v>
      </c>
      <c r="AF56" s="8">
        <f t="shared" si="27"/>
        <v>264209</v>
      </c>
      <c r="AG56" s="165">
        <v>247928.07</v>
      </c>
      <c r="AH56" s="7">
        <v>279165.06072000001</v>
      </c>
      <c r="AI56" s="8">
        <f t="shared" si="28"/>
        <v>263547</v>
      </c>
      <c r="AJ56" s="165">
        <v>245317.02</v>
      </c>
      <c r="AK56" s="7">
        <v>279165.06072000001</v>
      </c>
      <c r="AL56" s="8">
        <f t="shared" si="29"/>
        <v>262241</v>
      </c>
      <c r="AM56" s="165">
        <v>329083.33184999996</v>
      </c>
      <c r="AN56" s="7">
        <v>279165.06072000001</v>
      </c>
      <c r="AO56" s="8">
        <f t="shared" si="30"/>
        <v>304124</v>
      </c>
      <c r="AP56" s="165">
        <v>163351.17499999999</v>
      </c>
      <c r="AQ56" s="7">
        <v>149529.1525</v>
      </c>
      <c r="AR56" s="8">
        <f t="shared" si="31"/>
        <v>156440</v>
      </c>
      <c r="AS56" s="165">
        <v>205102.625</v>
      </c>
      <c r="AT56" s="7">
        <v>187747.78750000001</v>
      </c>
      <c r="AU56" s="8">
        <f t="shared" si="32"/>
        <v>196425</v>
      </c>
      <c r="AV56" s="165">
        <v>289785.14500000002</v>
      </c>
      <c r="AW56" s="7">
        <v>279165.06072000001</v>
      </c>
      <c r="AX56" s="8">
        <f t="shared" si="33"/>
        <v>284475</v>
      </c>
      <c r="AY56" s="165">
        <v>285015.96500000003</v>
      </c>
      <c r="AZ56" s="7">
        <v>279165.06072000001</v>
      </c>
      <c r="BA56" s="8">
        <f t="shared" si="34"/>
        <v>282091</v>
      </c>
      <c r="BB56" s="165">
        <v>213306.73</v>
      </c>
      <c r="BC56" s="7">
        <v>195257.69900000002</v>
      </c>
      <c r="BD56" s="8">
        <f t="shared" si="35"/>
        <v>204282</v>
      </c>
      <c r="BE56" s="174">
        <f t="shared" si="18"/>
        <v>4057392</v>
      </c>
      <c r="BF56" s="29"/>
      <c r="BG56" s="29"/>
      <c r="BH56" s="29"/>
    </row>
    <row r="57" spans="1:60" ht="24.75" customHeight="1" x14ac:dyDescent="0.35">
      <c r="A57" s="362"/>
      <c r="B57" s="11">
        <v>43</v>
      </c>
      <c r="C57" s="34" t="s">
        <v>70</v>
      </c>
      <c r="D57" s="11" t="s">
        <v>22</v>
      </c>
      <c r="F57" s="165">
        <v>194275.64</v>
      </c>
      <c r="G57" s="7">
        <v>218739.42636000004</v>
      </c>
      <c r="H57" s="8">
        <f t="shared" si="19"/>
        <v>206508</v>
      </c>
      <c r="I57" s="165">
        <v>194275.64</v>
      </c>
      <c r="J57" s="7">
        <v>218739.42636000004</v>
      </c>
      <c r="K57" s="8">
        <f t="shared" si="20"/>
        <v>206508</v>
      </c>
      <c r="L57" s="165">
        <v>333762.32500000001</v>
      </c>
      <c r="M57" s="7">
        <v>375790.70392500004</v>
      </c>
      <c r="N57" s="8">
        <f t="shared" si="21"/>
        <v>354777</v>
      </c>
      <c r="O57" s="165">
        <v>341356.33999999997</v>
      </c>
      <c r="P57" s="7">
        <v>384340.98066</v>
      </c>
      <c r="Q57" s="8">
        <f t="shared" si="22"/>
        <v>362849</v>
      </c>
      <c r="R57" s="165">
        <v>341621.67000000004</v>
      </c>
      <c r="S57" s="7">
        <v>384639.72182999999</v>
      </c>
      <c r="T57" s="8">
        <f t="shared" si="23"/>
        <v>363131</v>
      </c>
      <c r="U57" s="165">
        <v>517927.63295000006</v>
      </c>
      <c r="V57" s="7">
        <v>490039.22194500006</v>
      </c>
      <c r="W57" s="8">
        <f t="shared" si="24"/>
        <v>503983</v>
      </c>
      <c r="X57" s="165">
        <v>371214.41499999998</v>
      </c>
      <c r="Y57" s="7">
        <v>417958.87633499992</v>
      </c>
      <c r="Z57" s="8">
        <f t="shared" si="25"/>
        <v>394587</v>
      </c>
      <c r="AA57" s="165">
        <v>375345.62</v>
      </c>
      <c r="AB57" s="7">
        <v>417958.87633499992</v>
      </c>
      <c r="AC57" s="8">
        <f t="shared" si="26"/>
        <v>396652</v>
      </c>
      <c r="AD57" s="165">
        <v>383584.37</v>
      </c>
      <c r="AE57" s="7">
        <v>417958.87633499992</v>
      </c>
      <c r="AF57" s="8">
        <f t="shared" si="27"/>
        <v>400772</v>
      </c>
      <c r="AG57" s="165">
        <v>382545.02</v>
      </c>
      <c r="AH57" s="7">
        <v>417958.87633499992</v>
      </c>
      <c r="AI57" s="8">
        <f t="shared" si="28"/>
        <v>400252</v>
      </c>
      <c r="AJ57" s="165">
        <v>375345.62</v>
      </c>
      <c r="AK57" s="7">
        <v>417958.87633499992</v>
      </c>
      <c r="AL57" s="8">
        <f t="shared" si="29"/>
        <v>396652</v>
      </c>
      <c r="AM57" s="165">
        <v>509262.80859999999</v>
      </c>
      <c r="AN57" s="7">
        <v>417958.87633499992</v>
      </c>
      <c r="AO57" s="8">
        <f t="shared" si="30"/>
        <v>463611</v>
      </c>
      <c r="AP57" s="165">
        <v>250010.995</v>
      </c>
      <c r="AQ57" s="7">
        <v>228856.21849999999</v>
      </c>
      <c r="AR57" s="8">
        <f t="shared" si="31"/>
        <v>239434</v>
      </c>
      <c r="AS57" s="165">
        <v>313598.935</v>
      </c>
      <c r="AT57" s="7">
        <v>287063.64050000004</v>
      </c>
      <c r="AU57" s="8">
        <f t="shared" si="32"/>
        <v>300331</v>
      </c>
      <c r="AV57" s="165">
        <v>444553.65500000003</v>
      </c>
      <c r="AW57" s="7">
        <v>417958.87633499992</v>
      </c>
      <c r="AX57" s="8">
        <f t="shared" si="33"/>
        <v>431256</v>
      </c>
      <c r="AY57" s="165">
        <v>442055.83500000002</v>
      </c>
      <c r="AZ57" s="7">
        <v>417958.87633499992</v>
      </c>
      <c r="BA57" s="8">
        <f t="shared" si="34"/>
        <v>430007</v>
      </c>
      <c r="BB57" s="165">
        <v>326142.96000000002</v>
      </c>
      <c r="BC57" s="7">
        <v>298546.24800000002</v>
      </c>
      <c r="BD57" s="8">
        <f t="shared" si="35"/>
        <v>312345</v>
      </c>
      <c r="BE57" s="174">
        <f t="shared" si="18"/>
        <v>6163655</v>
      </c>
      <c r="BF57" s="29"/>
      <c r="BG57" s="29"/>
      <c r="BH57" s="29"/>
    </row>
    <row r="58" spans="1:60" ht="24.75" customHeight="1" x14ac:dyDescent="0.35">
      <c r="A58" s="362"/>
      <c r="B58" s="11">
        <v>44</v>
      </c>
      <c r="C58" s="34" t="s">
        <v>71</v>
      </c>
      <c r="D58" s="11" t="s">
        <v>22</v>
      </c>
      <c r="F58" s="165">
        <v>182000</v>
      </c>
      <c r="G58" s="7">
        <v>204918</v>
      </c>
      <c r="H58" s="8">
        <f t="shared" si="19"/>
        <v>193459</v>
      </c>
      <c r="I58" s="165">
        <v>182000</v>
      </c>
      <c r="J58" s="7">
        <v>204918</v>
      </c>
      <c r="K58" s="8">
        <f t="shared" si="20"/>
        <v>193459</v>
      </c>
      <c r="L58" s="165">
        <v>182000</v>
      </c>
      <c r="M58" s="7">
        <v>204918</v>
      </c>
      <c r="N58" s="8">
        <f t="shared" si="21"/>
        <v>193459</v>
      </c>
      <c r="O58" s="165">
        <v>182000</v>
      </c>
      <c r="P58" s="7">
        <v>204918</v>
      </c>
      <c r="Q58" s="8">
        <f t="shared" si="22"/>
        <v>193459</v>
      </c>
      <c r="R58" s="165">
        <v>182000</v>
      </c>
      <c r="S58" s="7">
        <v>204918</v>
      </c>
      <c r="T58" s="8">
        <f t="shared" si="23"/>
        <v>193459</v>
      </c>
      <c r="U58" s="165">
        <v>216580</v>
      </c>
      <c r="V58" s="7">
        <v>204918</v>
      </c>
      <c r="W58" s="8">
        <f t="shared" si="24"/>
        <v>210749</v>
      </c>
      <c r="X58" s="165">
        <v>182000</v>
      </c>
      <c r="Y58" s="7">
        <v>204918</v>
      </c>
      <c r="Z58" s="8">
        <f t="shared" si="25"/>
        <v>193459</v>
      </c>
      <c r="AA58" s="165">
        <v>182000</v>
      </c>
      <c r="AB58" s="7">
        <v>204918</v>
      </c>
      <c r="AC58" s="8">
        <f t="shared" si="26"/>
        <v>193459</v>
      </c>
      <c r="AD58" s="165">
        <v>182000</v>
      </c>
      <c r="AE58" s="7">
        <v>204918</v>
      </c>
      <c r="AF58" s="8">
        <f t="shared" si="27"/>
        <v>193459</v>
      </c>
      <c r="AG58" s="165">
        <v>182000</v>
      </c>
      <c r="AH58" s="7">
        <v>204918</v>
      </c>
      <c r="AI58" s="8">
        <f t="shared" si="28"/>
        <v>193459</v>
      </c>
      <c r="AJ58" s="165">
        <v>182000</v>
      </c>
      <c r="AK58" s="7">
        <v>204918</v>
      </c>
      <c r="AL58" s="8">
        <f t="shared" si="29"/>
        <v>193459</v>
      </c>
      <c r="AM58" s="165">
        <v>216580</v>
      </c>
      <c r="AN58" s="7">
        <v>204918</v>
      </c>
      <c r="AO58" s="8">
        <f t="shared" si="30"/>
        <v>210749</v>
      </c>
      <c r="AP58" s="165">
        <v>182000</v>
      </c>
      <c r="AQ58" s="7">
        <v>166600</v>
      </c>
      <c r="AR58" s="8">
        <f t="shared" si="31"/>
        <v>174300</v>
      </c>
      <c r="AS58" s="165">
        <v>182000</v>
      </c>
      <c r="AT58" s="7">
        <v>166600</v>
      </c>
      <c r="AU58" s="8">
        <f t="shared" si="32"/>
        <v>174300</v>
      </c>
      <c r="AV58" s="165">
        <v>182000</v>
      </c>
      <c r="AW58" s="7">
        <v>204918</v>
      </c>
      <c r="AX58" s="8">
        <f t="shared" si="33"/>
        <v>193459</v>
      </c>
      <c r="AY58" s="165">
        <v>182000</v>
      </c>
      <c r="AZ58" s="7">
        <v>204918</v>
      </c>
      <c r="BA58" s="8">
        <f t="shared" si="34"/>
        <v>193459</v>
      </c>
      <c r="BB58" s="165">
        <v>182000</v>
      </c>
      <c r="BC58" s="7">
        <v>166600</v>
      </c>
      <c r="BD58" s="8">
        <f t="shared" si="35"/>
        <v>174300</v>
      </c>
      <c r="BE58" s="174">
        <f t="shared" si="18"/>
        <v>3265906</v>
      </c>
      <c r="BF58" s="29"/>
      <c r="BG58" s="29"/>
      <c r="BH58" s="29"/>
    </row>
    <row r="59" spans="1:60" ht="24.75" customHeight="1" x14ac:dyDescent="0.35">
      <c r="A59" s="362"/>
      <c r="B59" s="11">
        <v>45</v>
      </c>
      <c r="C59" s="34" t="s">
        <v>72</v>
      </c>
      <c r="D59" s="11" t="s">
        <v>22</v>
      </c>
      <c r="F59" s="165">
        <v>318500</v>
      </c>
      <c r="G59" s="7">
        <v>358606.5</v>
      </c>
      <c r="H59" s="8">
        <f t="shared" si="19"/>
        <v>338553</v>
      </c>
      <c r="I59" s="165">
        <v>318500</v>
      </c>
      <c r="J59" s="7">
        <v>358606.5</v>
      </c>
      <c r="K59" s="8">
        <f t="shared" si="20"/>
        <v>338553</v>
      </c>
      <c r="L59" s="165">
        <v>318500</v>
      </c>
      <c r="M59" s="7">
        <v>358606.5</v>
      </c>
      <c r="N59" s="8">
        <f t="shared" si="21"/>
        <v>338553</v>
      </c>
      <c r="O59" s="165">
        <v>318500</v>
      </c>
      <c r="P59" s="7">
        <v>358606.5</v>
      </c>
      <c r="Q59" s="8">
        <f t="shared" si="22"/>
        <v>338553</v>
      </c>
      <c r="R59" s="165">
        <v>318500</v>
      </c>
      <c r="S59" s="7">
        <v>358606.5</v>
      </c>
      <c r="T59" s="8">
        <f t="shared" si="23"/>
        <v>338553</v>
      </c>
      <c r="U59" s="165">
        <v>379015</v>
      </c>
      <c r="V59" s="7">
        <v>358606.5</v>
      </c>
      <c r="W59" s="8">
        <f t="shared" si="24"/>
        <v>368811</v>
      </c>
      <c r="X59" s="165">
        <v>318500</v>
      </c>
      <c r="Y59" s="7">
        <v>358606.5</v>
      </c>
      <c r="Z59" s="8">
        <f t="shared" si="25"/>
        <v>338553</v>
      </c>
      <c r="AA59" s="165">
        <v>318500</v>
      </c>
      <c r="AB59" s="7">
        <v>358606.5</v>
      </c>
      <c r="AC59" s="8">
        <f t="shared" si="26"/>
        <v>338553</v>
      </c>
      <c r="AD59" s="165">
        <v>318500</v>
      </c>
      <c r="AE59" s="7">
        <v>358606.5</v>
      </c>
      <c r="AF59" s="8">
        <f t="shared" si="27"/>
        <v>338553</v>
      </c>
      <c r="AG59" s="165">
        <v>318500</v>
      </c>
      <c r="AH59" s="7">
        <v>358606.5</v>
      </c>
      <c r="AI59" s="8">
        <f t="shared" si="28"/>
        <v>338553</v>
      </c>
      <c r="AJ59" s="165">
        <v>318500</v>
      </c>
      <c r="AK59" s="7">
        <v>358606.5</v>
      </c>
      <c r="AL59" s="8">
        <f t="shared" si="29"/>
        <v>338553</v>
      </c>
      <c r="AM59" s="165">
        <v>379015</v>
      </c>
      <c r="AN59" s="7">
        <v>358606.5</v>
      </c>
      <c r="AO59" s="8">
        <f t="shared" si="30"/>
        <v>368811</v>
      </c>
      <c r="AP59" s="165">
        <v>318500</v>
      </c>
      <c r="AQ59" s="7">
        <v>291550</v>
      </c>
      <c r="AR59" s="8">
        <f t="shared" si="31"/>
        <v>305025</v>
      </c>
      <c r="AS59" s="165">
        <v>318500</v>
      </c>
      <c r="AT59" s="7">
        <v>291550</v>
      </c>
      <c r="AU59" s="8">
        <f t="shared" si="32"/>
        <v>305025</v>
      </c>
      <c r="AV59" s="165">
        <v>318500</v>
      </c>
      <c r="AW59" s="7">
        <v>358606.5</v>
      </c>
      <c r="AX59" s="8">
        <f t="shared" si="33"/>
        <v>338553</v>
      </c>
      <c r="AY59" s="165">
        <v>318500</v>
      </c>
      <c r="AZ59" s="7">
        <v>358606.5</v>
      </c>
      <c r="BA59" s="8">
        <f t="shared" si="34"/>
        <v>338553</v>
      </c>
      <c r="BB59" s="165">
        <v>318500</v>
      </c>
      <c r="BC59" s="7">
        <v>291550</v>
      </c>
      <c r="BD59" s="8">
        <f t="shared" si="35"/>
        <v>305025</v>
      </c>
      <c r="BE59" s="174">
        <f t="shared" si="18"/>
        <v>5715333</v>
      </c>
      <c r="BF59" s="29"/>
      <c r="BG59" s="29"/>
      <c r="BH59" s="29"/>
    </row>
    <row r="60" spans="1:60" ht="24.75" customHeight="1" x14ac:dyDescent="0.35">
      <c r="A60" s="362"/>
      <c r="B60" s="11">
        <v>46</v>
      </c>
      <c r="C60" s="34" t="s">
        <v>73</v>
      </c>
      <c r="D60" s="11" t="s">
        <v>22</v>
      </c>
      <c r="F60" s="165">
        <v>32500</v>
      </c>
      <c r="G60" s="7">
        <v>36592.5</v>
      </c>
      <c r="H60" s="8">
        <f t="shared" si="19"/>
        <v>34546</v>
      </c>
      <c r="I60" s="165">
        <v>32500</v>
      </c>
      <c r="J60" s="7">
        <v>36592.5</v>
      </c>
      <c r="K60" s="8">
        <f t="shared" si="20"/>
        <v>34546</v>
      </c>
      <c r="L60" s="165">
        <v>32500</v>
      </c>
      <c r="M60" s="7">
        <v>36592.5</v>
      </c>
      <c r="N60" s="8">
        <f t="shared" si="21"/>
        <v>34546</v>
      </c>
      <c r="O60" s="165">
        <v>32500</v>
      </c>
      <c r="P60" s="7">
        <v>36592.5</v>
      </c>
      <c r="Q60" s="8">
        <f t="shared" si="22"/>
        <v>34546</v>
      </c>
      <c r="R60" s="165">
        <v>32500</v>
      </c>
      <c r="S60" s="7">
        <v>36592.5</v>
      </c>
      <c r="T60" s="8">
        <f t="shared" si="23"/>
        <v>34546</v>
      </c>
      <c r="U60" s="165">
        <v>38675</v>
      </c>
      <c r="V60" s="7">
        <v>36592.5</v>
      </c>
      <c r="W60" s="8">
        <f t="shared" si="24"/>
        <v>37634</v>
      </c>
      <c r="X60" s="165">
        <v>32500</v>
      </c>
      <c r="Y60" s="7">
        <v>36592.5</v>
      </c>
      <c r="Z60" s="8">
        <f t="shared" si="25"/>
        <v>34546</v>
      </c>
      <c r="AA60" s="165">
        <v>32500</v>
      </c>
      <c r="AB60" s="7">
        <v>36592.5</v>
      </c>
      <c r="AC60" s="8">
        <f t="shared" si="26"/>
        <v>34546</v>
      </c>
      <c r="AD60" s="165">
        <v>32500</v>
      </c>
      <c r="AE60" s="7">
        <v>36592.5</v>
      </c>
      <c r="AF60" s="8">
        <f t="shared" si="27"/>
        <v>34546</v>
      </c>
      <c r="AG60" s="165">
        <v>32500</v>
      </c>
      <c r="AH60" s="7">
        <v>36592.5</v>
      </c>
      <c r="AI60" s="8">
        <f t="shared" si="28"/>
        <v>34546</v>
      </c>
      <c r="AJ60" s="165">
        <v>32500</v>
      </c>
      <c r="AK60" s="7">
        <v>36592.5</v>
      </c>
      <c r="AL60" s="8">
        <f t="shared" si="29"/>
        <v>34546</v>
      </c>
      <c r="AM60" s="165">
        <v>38675</v>
      </c>
      <c r="AN60" s="7">
        <v>36592.5</v>
      </c>
      <c r="AO60" s="8">
        <f t="shared" si="30"/>
        <v>37634</v>
      </c>
      <c r="AP60" s="165">
        <v>32500</v>
      </c>
      <c r="AQ60" s="7">
        <v>29750</v>
      </c>
      <c r="AR60" s="8">
        <f t="shared" si="31"/>
        <v>31125</v>
      </c>
      <c r="AS60" s="165">
        <v>32500</v>
      </c>
      <c r="AT60" s="7">
        <v>29750</v>
      </c>
      <c r="AU60" s="8">
        <f t="shared" si="32"/>
        <v>31125</v>
      </c>
      <c r="AV60" s="165">
        <v>32500</v>
      </c>
      <c r="AW60" s="7">
        <v>36592.5</v>
      </c>
      <c r="AX60" s="8">
        <f t="shared" si="33"/>
        <v>34546</v>
      </c>
      <c r="AY60" s="165">
        <v>32500</v>
      </c>
      <c r="AZ60" s="7">
        <v>36592.5</v>
      </c>
      <c r="BA60" s="8">
        <f t="shared" si="34"/>
        <v>34546</v>
      </c>
      <c r="BB60" s="165">
        <v>32500</v>
      </c>
      <c r="BC60" s="7">
        <v>29750</v>
      </c>
      <c r="BD60" s="8">
        <f t="shared" si="35"/>
        <v>31125</v>
      </c>
      <c r="BE60" s="174">
        <f t="shared" si="18"/>
        <v>583195</v>
      </c>
      <c r="BF60" s="29"/>
      <c r="BG60" s="29"/>
      <c r="BH60" s="29"/>
    </row>
    <row r="61" spans="1:60" ht="24.75" customHeight="1" x14ac:dyDescent="0.35">
      <c r="A61" s="362"/>
      <c r="B61" s="11">
        <v>47</v>
      </c>
      <c r="C61" s="34" t="s">
        <v>74</v>
      </c>
      <c r="D61" s="11" t="s">
        <v>22</v>
      </c>
      <c r="F61" s="165">
        <v>295700.99</v>
      </c>
      <c r="G61" s="7">
        <v>332936.56851000001</v>
      </c>
      <c r="H61" s="8">
        <f t="shared" si="19"/>
        <v>314319</v>
      </c>
      <c r="I61" s="165">
        <v>295700.99</v>
      </c>
      <c r="J61" s="7">
        <v>332936.56851000001</v>
      </c>
      <c r="K61" s="8">
        <f t="shared" si="20"/>
        <v>314319</v>
      </c>
      <c r="L61" s="165">
        <v>504900.17499999999</v>
      </c>
      <c r="M61" s="7">
        <v>568478.75857499999</v>
      </c>
      <c r="N61" s="8">
        <f t="shared" si="21"/>
        <v>536689</v>
      </c>
      <c r="O61" s="165">
        <v>531109.54</v>
      </c>
      <c r="P61" s="7">
        <v>597988.48745999997</v>
      </c>
      <c r="Q61" s="8">
        <f t="shared" si="22"/>
        <v>564549</v>
      </c>
      <c r="R61" s="165">
        <v>531646.96</v>
      </c>
      <c r="S61" s="7">
        <v>598593.58103999996</v>
      </c>
      <c r="T61" s="8">
        <f t="shared" si="23"/>
        <v>565120</v>
      </c>
      <c r="U61" s="165">
        <v>819167.28529999999</v>
      </c>
      <c r="V61" s="7">
        <v>775058.27763000014</v>
      </c>
      <c r="W61" s="8">
        <f t="shared" si="24"/>
        <v>797113</v>
      </c>
      <c r="X61" s="165">
        <v>596384.1</v>
      </c>
      <c r="Y61" s="7">
        <v>671482.62089999998</v>
      </c>
      <c r="Z61" s="8">
        <f t="shared" si="25"/>
        <v>633933</v>
      </c>
      <c r="AA61" s="165">
        <v>596384.1</v>
      </c>
      <c r="AB61" s="7">
        <v>671482.62089999998</v>
      </c>
      <c r="AC61" s="8">
        <f t="shared" si="26"/>
        <v>633933</v>
      </c>
      <c r="AD61" s="165">
        <v>583732.76</v>
      </c>
      <c r="AE61" s="7">
        <v>671482.62089999998</v>
      </c>
      <c r="AF61" s="8">
        <f t="shared" si="27"/>
        <v>627608</v>
      </c>
      <c r="AG61" s="165">
        <v>584532.13</v>
      </c>
      <c r="AH61" s="7">
        <v>671482.62089999998</v>
      </c>
      <c r="AI61" s="8">
        <f t="shared" si="28"/>
        <v>628007</v>
      </c>
      <c r="AJ61" s="165">
        <v>596384.1</v>
      </c>
      <c r="AK61" s="7">
        <v>671482.62089999998</v>
      </c>
      <c r="AL61" s="8">
        <f t="shared" si="29"/>
        <v>633933</v>
      </c>
      <c r="AM61" s="165">
        <v>783672.37584999995</v>
      </c>
      <c r="AN61" s="7">
        <v>671482.62089999998</v>
      </c>
      <c r="AO61" s="8">
        <f t="shared" si="30"/>
        <v>727577</v>
      </c>
      <c r="AP61" s="165">
        <v>397611.37</v>
      </c>
      <c r="AQ61" s="7">
        <v>363967.33100000001</v>
      </c>
      <c r="AR61" s="8">
        <f t="shared" si="31"/>
        <v>380789</v>
      </c>
      <c r="AS61" s="165">
        <v>477318.53</v>
      </c>
      <c r="AT61" s="7">
        <v>436930.03900000005</v>
      </c>
      <c r="AU61" s="8">
        <f t="shared" si="32"/>
        <v>457124</v>
      </c>
      <c r="AV61" s="165">
        <v>703822.47</v>
      </c>
      <c r="AW61" s="7">
        <v>671482.62089999998</v>
      </c>
      <c r="AX61" s="8">
        <f t="shared" si="33"/>
        <v>687653</v>
      </c>
      <c r="AY61" s="165">
        <v>696192.96500000008</v>
      </c>
      <c r="AZ61" s="7">
        <v>671482.62089999998</v>
      </c>
      <c r="BA61" s="8">
        <f t="shared" si="34"/>
        <v>683838</v>
      </c>
      <c r="BB61" s="165">
        <v>496411.30500000005</v>
      </c>
      <c r="BC61" s="7">
        <v>454407.27150000003</v>
      </c>
      <c r="BD61" s="8">
        <f t="shared" si="35"/>
        <v>475409</v>
      </c>
      <c r="BE61" s="174">
        <f t="shared" si="18"/>
        <v>9661913</v>
      </c>
      <c r="BF61" s="29"/>
      <c r="BG61" s="29"/>
      <c r="BH61" s="29"/>
    </row>
    <row r="62" spans="1:60" ht="24.75" customHeight="1" x14ac:dyDescent="0.35">
      <c r="A62" s="362"/>
      <c r="B62" s="11">
        <v>48</v>
      </c>
      <c r="C62" s="34" t="s">
        <v>75</v>
      </c>
      <c r="D62" s="11" t="s">
        <v>22</v>
      </c>
      <c r="F62" s="165">
        <v>70724.81</v>
      </c>
      <c r="G62" s="7">
        <v>79630.695690000008</v>
      </c>
      <c r="H62" s="8">
        <f t="shared" si="19"/>
        <v>75178</v>
      </c>
      <c r="I62" s="165">
        <v>70724.81</v>
      </c>
      <c r="J62" s="7">
        <v>79630.695690000008</v>
      </c>
      <c r="K62" s="8">
        <f t="shared" si="20"/>
        <v>75178</v>
      </c>
      <c r="L62" s="165">
        <v>119396.81</v>
      </c>
      <c r="M62" s="7">
        <v>134431.62368999998</v>
      </c>
      <c r="N62" s="8">
        <f t="shared" si="21"/>
        <v>126914</v>
      </c>
      <c r="O62" s="165">
        <v>121529.59</v>
      </c>
      <c r="P62" s="7">
        <v>136832.96991000001</v>
      </c>
      <c r="Q62" s="8">
        <f t="shared" si="22"/>
        <v>129181</v>
      </c>
      <c r="R62" s="165">
        <v>121570.15</v>
      </c>
      <c r="S62" s="7">
        <v>136878.63735</v>
      </c>
      <c r="T62" s="8">
        <f t="shared" si="23"/>
        <v>129224</v>
      </c>
      <c r="U62" s="165">
        <v>189267.63764999999</v>
      </c>
      <c r="V62" s="7">
        <v>179076.303315</v>
      </c>
      <c r="W62" s="8">
        <f t="shared" si="24"/>
        <v>184172</v>
      </c>
      <c r="X62" s="165">
        <v>138246.22500000001</v>
      </c>
      <c r="Y62" s="7">
        <v>155654.61502500001</v>
      </c>
      <c r="Z62" s="8">
        <f t="shared" si="25"/>
        <v>146950</v>
      </c>
      <c r="AA62" s="165">
        <v>136712.54999999999</v>
      </c>
      <c r="AB62" s="7">
        <v>155654.61502500001</v>
      </c>
      <c r="AC62" s="8">
        <f t="shared" si="26"/>
        <v>146184</v>
      </c>
      <c r="AD62" s="165">
        <v>132865.26500000001</v>
      </c>
      <c r="AE62" s="7">
        <v>155654.61502500001</v>
      </c>
      <c r="AF62" s="8">
        <f t="shared" si="27"/>
        <v>144260</v>
      </c>
      <c r="AG62" s="165">
        <v>133836.17000000001</v>
      </c>
      <c r="AH62" s="7">
        <v>155654.61502500001</v>
      </c>
      <c r="AI62" s="8">
        <f t="shared" si="28"/>
        <v>144745</v>
      </c>
      <c r="AJ62" s="165">
        <v>136712.54999999999</v>
      </c>
      <c r="AK62" s="7">
        <v>155654.61502500001</v>
      </c>
      <c r="AL62" s="8">
        <f t="shared" si="29"/>
        <v>146184</v>
      </c>
      <c r="AM62" s="165">
        <v>192477.35324999999</v>
      </c>
      <c r="AN62" s="7">
        <v>155654.61502500001</v>
      </c>
      <c r="AO62" s="8">
        <f t="shared" si="30"/>
        <v>174066</v>
      </c>
      <c r="AP62" s="165">
        <v>93675.01</v>
      </c>
      <c r="AQ62" s="7">
        <v>85748.663</v>
      </c>
      <c r="AR62" s="8">
        <f t="shared" si="31"/>
        <v>89712</v>
      </c>
      <c r="AS62" s="165">
        <v>114163.72500000001</v>
      </c>
      <c r="AT62" s="7">
        <v>104503.7175</v>
      </c>
      <c r="AU62" s="8">
        <f t="shared" si="32"/>
        <v>109334</v>
      </c>
      <c r="AV62" s="165">
        <v>162592.36499999999</v>
      </c>
      <c r="AW62" s="7">
        <v>155654.61502500001</v>
      </c>
      <c r="AX62" s="8">
        <f t="shared" si="33"/>
        <v>159123</v>
      </c>
      <c r="AY62" s="165">
        <v>163522.71</v>
      </c>
      <c r="AZ62" s="7">
        <v>155654.61502500001</v>
      </c>
      <c r="BA62" s="8">
        <f t="shared" si="34"/>
        <v>159589</v>
      </c>
      <c r="BB62" s="165">
        <v>118730.10500000001</v>
      </c>
      <c r="BC62" s="7">
        <v>108683.7115</v>
      </c>
      <c r="BD62" s="8">
        <f t="shared" si="35"/>
        <v>113707</v>
      </c>
      <c r="BE62" s="174">
        <f t="shared" si="18"/>
        <v>2253701</v>
      </c>
      <c r="BF62" s="29"/>
      <c r="BG62" s="29"/>
      <c r="BH62" s="29"/>
    </row>
    <row r="63" spans="1:60" ht="24.75" customHeight="1" x14ac:dyDescent="0.35">
      <c r="A63" s="362"/>
      <c r="B63" s="11">
        <v>49</v>
      </c>
      <c r="C63" s="34" t="s">
        <v>76</v>
      </c>
      <c r="D63" s="11" t="s">
        <v>22</v>
      </c>
      <c r="F63" s="165">
        <v>65602.42</v>
      </c>
      <c r="G63" s="7">
        <v>73863.278579999998</v>
      </c>
      <c r="H63" s="8">
        <f t="shared" si="19"/>
        <v>69733</v>
      </c>
      <c r="I63" s="165">
        <v>65602.42</v>
      </c>
      <c r="J63" s="7">
        <v>73863.278579999998</v>
      </c>
      <c r="K63" s="8">
        <f t="shared" si="20"/>
        <v>69733</v>
      </c>
      <c r="L63" s="165">
        <v>109972.52499999999</v>
      </c>
      <c r="M63" s="7">
        <v>123820.60372500001</v>
      </c>
      <c r="N63" s="8">
        <f t="shared" si="21"/>
        <v>116897</v>
      </c>
      <c r="O63" s="165">
        <v>113448.85500000001</v>
      </c>
      <c r="P63" s="7">
        <v>127734.68389499999</v>
      </c>
      <c r="Q63" s="8">
        <f t="shared" si="22"/>
        <v>120592</v>
      </c>
      <c r="R63" s="165">
        <v>113483.5</v>
      </c>
      <c r="S63" s="7">
        <v>127773.69150000002</v>
      </c>
      <c r="T63" s="8">
        <f t="shared" si="23"/>
        <v>120629</v>
      </c>
      <c r="U63" s="165">
        <v>180359.47020000001</v>
      </c>
      <c r="V63" s="7">
        <v>170647.80642000001</v>
      </c>
      <c r="W63" s="8">
        <f t="shared" si="24"/>
        <v>175504</v>
      </c>
      <c r="X63" s="165">
        <v>127269.675</v>
      </c>
      <c r="Y63" s="7">
        <v>143295.86407499999</v>
      </c>
      <c r="Z63" s="8">
        <f t="shared" si="25"/>
        <v>135283</v>
      </c>
      <c r="AA63" s="165">
        <v>126520.16</v>
      </c>
      <c r="AB63" s="7">
        <v>143295.86407499999</v>
      </c>
      <c r="AC63" s="8">
        <f t="shared" si="26"/>
        <v>134908</v>
      </c>
      <c r="AD63" s="165">
        <v>128767.015</v>
      </c>
      <c r="AE63" s="7">
        <v>143295.86407499999</v>
      </c>
      <c r="AF63" s="8">
        <f t="shared" si="27"/>
        <v>136031</v>
      </c>
      <c r="AG63" s="165">
        <v>128200.02000000002</v>
      </c>
      <c r="AH63" s="7">
        <v>143295.86407499999</v>
      </c>
      <c r="AI63" s="8">
        <f t="shared" si="28"/>
        <v>135748</v>
      </c>
      <c r="AJ63" s="165">
        <v>126520.16</v>
      </c>
      <c r="AK63" s="7">
        <v>143295.86407499999</v>
      </c>
      <c r="AL63" s="8">
        <f t="shared" si="29"/>
        <v>134908</v>
      </c>
      <c r="AM63" s="165">
        <v>179316.71484999999</v>
      </c>
      <c r="AN63" s="7">
        <v>143295.86407499999</v>
      </c>
      <c r="AO63" s="8">
        <f t="shared" si="30"/>
        <v>161306</v>
      </c>
      <c r="AP63" s="165">
        <v>89626.615000000005</v>
      </c>
      <c r="AQ63" s="7">
        <v>82042.824500000002</v>
      </c>
      <c r="AR63" s="8">
        <f t="shared" si="31"/>
        <v>85835</v>
      </c>
      <c r="AS63" s="165">
        <v>105895.4</v>
      </c>
      <c r="AT63" s="7">
        <v>96935.02</v>
      </c>
      <c r="AU63" s="8">
        <f t="shared" si="32"/>
        <v>101415</v>
      </c>
      <c r="AV63" s="165">
        <v>150976.15</v>
      </c>
      <c r="AW63" s="7">
        <v>143295.86407499999</v>
      </c>
      <c r="AX63" s="8">
        <f t="shared" si="33"/>
        <v>147136</v>
      </c>
      <c r="AY63" s="165">
        <v>153705.5</v>
      </c>
      <c r="AZ63" s="7">
        <v>143295.86407499999</v>
      </c>
      <c r="BA63" s="8">
        <f t="shared" si="34"/>
        <v>148501</v>
      </c>
      <c r="BB63" s="165">
        <v>110131.38499999999</v>
      </c>
      <c r="BC63" s="7">
        <v>100812.57549999999</v>
      </c>
      <c r="BD63" s="8">
        <f t="shared" si="35"/>
        <v>105472</v>
      </c>
      <c r="BE63" s="174">
        <f t="shared" si="18"/>
        <v>2099631</v>
      </c>
      <c r="BF63" s="29"/>
      <c r="BG63" s="29"/>
      <c r="BH63" s="29"/>
    </row>
    <row r="64" spans="1:60" ht="24.75" customHeight="1" thickBot="1" x14ac:dyDescent="0.4">
      <c r="A64" s="362"/>
      <c r="B64" s="15">
        <v>50</v>
      </c>
      <c r="C64" s="34" t="s">
        <v>77</v>
      </c>
      <c r="D64" s="11" t="s">
        <v>22</v>
      </c>
      <c r="F64" s="165">
        <v>255097.05</v>
      </c>
      <c r="G64" s="7">
        <v>287219.65544999996</v>
      </c>
      <c r="H64" s="8">
        <f t="shared" si="19"/>
        <v>271158</v>
      </c>
      <c r="I64" s="165">
        <v>255097.05</v>
      </c>
      <c r="J64" s="7">
        <v>287219.65544999996</v>
      </c>
      <c r="K64" s="8">
        <f t="shared" si="20"/>
        <v>271158</v>
      </c>
      <c r="L64" s="165">
        <v>472583.995</v>
      </c>
      <c r="M64" s="7">
        <v>532093.22575500002</v>
      </c>
      <c r="N64" s="8">
        <f t="shared" si="21"/>
        <v>502339</v>
      </c>
      <c r="O64" s="165">
        <v>469819.15500000003</v>
      </c>
      <c r="P64" s="7">
        <v>528980.22859499999</v>
      </c>
      <c r="Q64" s="8">
        <f t="shared" si="22"/>
        <v>499400</v>
      </c>
      <c r="R64" s="165">
        <v>469870.7</v>
      </c>
      <c r="S64" s="7">
        <v>529038.26429999992</v>
      </c>
      <c r="T64" s="8">
        <f t="shared" si="23"/>
        <v>499454</v>
      </c>
      <c r="U64" s="165">
        <v>561879.21790000005</v>
      </c>
      <c r="V64" s="7">
        <v>531624.18308999995</v>
      </c>
      <c r="W64" s="8">
        <f t="shared" si="24"/>
        <v>546752</v>
      </c>
      <c r="X64" s="165">
        <v>465022.08999999997</v>
      </c>
      <c r="Y64" s="7">
        <v>523579.10241000005</v>
      </c>
      <c r="Z64" s="8">
        <f t="shared" si="25"/>
        <v>494301</v>
      </c>
      <c r="AA64" s="165">
        <v>463344.76500000001</v>
      </c>
      <c r="AB64" s="7">
        <v>523579.10241000005</v>
      </c>
      <c r="AC64" s="8">
        <f t="shared" si="26"/>
        <v>493462</v>
      </c>
      <c r="AD64" s="165">
        <v>464604.66000000003</v>
      </c>
      <c r="AE64" s="7">
        <v>523579.10241000005</v>
      </c>
      <c r="AF64" s="8">
        <f t="shared" si="27"/>
        <v>494092</v>
      </c>
      <c r="AG64" s="165">
        <v>464813.375</v>
      </c>
      <c r="AH64" s="7">
        <v>523579.10241000005</v>
      </c>
      <c r="AI64" s="8">
        <f t="shared" si="28"/>
        <v>494196</v>
      </c>
      <c r="AJ64" s="165">
        <v>464185.54</v>
      </c>
      <c r="AK64" s="7">
        <v>523579.10241000005</v>
      </c>
      <c r="AL64" s="8">
        <f t="shared" si="29"/>
        <v>493882</v>
      </c>
      <c r="AM64" s="165">
        <v>561005.3949500001</v>
      </c>
      <c r="AN64" s="7">
        <v>523579.10241000005</v>
      </c>
      <c r="AO64" s="8">
        <f t="shared" si="30"/>
        <v>542292</v>
      </c>
      <c r="AP64" s="165">
        <v>259328.81</v>
      </c>
      <c r="AQ64" s="7">
        <v>237385.603</v>
      </c>
      <c r="AR64" s="8">
        <f t="shared" si="31"/>
        <v>248357</v>
      </c>
      <c r="AS64" s="165">
        <v>395516.61499999999</v>
      </c>
      <c r="AT64" s="7">
        <v>362049.82449999999</v>
      </c>
      <c r="AU64" s="8">
        <f t="shared" si="32"/>
        <v>378783</v>
      </c>
      <c r="AV64" s="165">
        <v>471013.98499999999</v>
      </c>
      <c r="AW64" s="7">
        <v>523579.10241000005</v>
      </c>
      <c r="AX64" s="8">
        <f t="shared" si="33"/>
        <v>497297</v>
      </c>
      <c r="AY64" s="165">
        <v>471517.60500000004</v>
      </c>
      <c r="AZ64" s="7">
        <v>523579.10241000005</v>
      </c>
      <c r="BA64" s="8">
        <f t="shared" si="34"/>
        <v>497548</v>
      </c>
      <c r="BB64" s="165">
        <v>543835.24</v>
      </c>
      <c r="BC64" s="7">
        <v>497818.41200000001</v>
      </c>
      <c r="BD64" s="8">
        <f t="shared" si="35"/>
        <v>520827</v>
      </c>
      <c r="BE64" s="174">
        <f t="shared" si="18"/>
        <v>7745298</v>
      </c>
      <c r="BF64" s="29"/>
      <c r="BG64" s="29"/>
      <c r="BH64" s="29"/>
    </row>
    <row r="65" spans="1:172" ht="26.25" customHeight="1" thickBot="1" x14ac:dyDescent="0.4">
      <c r="A65" s="363"/>
      <c r="B65" s="365" t="s">
        <v>78</v>
      </c>
      <c r="C65" s="366"/>
      <c r="D65" s="367"/>
      <c r="F65" s="170">
        <f>+SUM(F66:F84)</f>
        <v>2784962.1799999997</v>
      </c>
      <c r="G65" s="171">
        <f>SUM(G66:G84)</f>
        <v>3135653.1868200004</v>
      </c>
      <c r="H65" s="175">
        <f>SUM(H66:H84)</f>
        <v>2960307</v>
      </c>
      <c r="I65" s="170">
        <f>+SUM(I66:I84)</f>
        <v>2784962.1799999997</v>
      </c>
      <c r="J65" s="171">
        <f>SUM(J66:J84)</f>
        <v>3135653.1868200004</v>
      </c>
      <c r="K65" s="175">
        <f>SUM(K66:K84)</f>
        <v>2960307</v>
      </c>
      <c r="L65" s="170">
        <f>+SUM(L66:L84)</f>
        <v>3601897.1949999998</v>
      </c>
      <c r="M65" s="171">
        <f>SUM(M66:M84)</f>
        <v>4055459.1725550001</v>
      </c>
      <c r="N65" s="175">
        <f>SUM(N66:N84)</f>
        <v>3828676</v>
      </c>
      <c r="O65" s="170">
        <f>+SUM(O66:O84)</f>
        <v>3833096.8000000003</v>
      </c>
      <c r="P65" s="171">
        <f>SUM(P66:P84)</f>
        <v>4315772.1432000007</v>
      </c>
      <c r="Q65" s="175">
        <f>SUM(Q66:Q84)</f>
        <v>4074434</v>
      </c>
      <c r="R65" s="170">
        <f>+SUM(R66:R84)</f>
        <v>3814640.31</v>
      </c>
      <c r="S65" s="171">
        <f>SUM(S66:S84)</f>
        <v>4294991.5551900007</v>
      </c>
      <c r="T65" s="175">
        <f>SUM(T66:T84)</f>
        <v>4054817</v>
      </c>
      <c r="U65" s="170">
        <f>+SUM(U66:U84)</f>
        <v>5392591.9274500003</v>
      </c>
      <c r="V65" s="171">
        <f>SUM(V66:V84)</f>
        <v>5102221.5928949993</v>
      </c>
      <c r="W65" s="175">
        <f>SUM(W66:W84)</f>
        <v>5247407</v>
      </c>
      <c r="X65" s="170">
        <f>+SUM(X66:X84)</f>
        <v>4069052.0649999999</v>
      </c>
      <c r="Y65" s="171">
        <f>SUM(Y66:Y84)</f>
        <v>4581439.6211850001</v>
      </c>
      <c r="Z65" s="175">
        <f>SUM(Z66:Z84)</f>
        <v>4325245</v>
      </c>
      <c r="AA65" s="170">
        <f>+SUM(AA66:AA84)</f>
        <v>4076697.625</v>
      </c>
      <c r="AB65" s="171">
        <f>SUM(AB66:AB84)</f>
        <v>4581439.6211850001</v>
      </c>
      <c r="AC65" s="175">
        <f>SUM(AC66:AC84)</f>
        <v>4329069</v>
      </c>
      <c r="AD65" s="170">
        <f>+SUM(AD66:AD84)</f>
        <v>4074184.5950000007</v>
      </c>
      <c r="AE65" s="171">
        <f>SUM(AE66:AE84)</f>
        <v>4581439.6211850001</v>
      </c>
      <c r="AF65" s="175">
        <f>SUM(AF66:AF84)</f>
        <v>4327811</v>
      </c>
      <c r="AG65" s="170">
        <f>+SUM(AG66:AG84)</f>
        <v>4071092.74</v>
      </c>
      <c r="AH65" s="171">
        <f>SUM(AH66:AH84)</f>
        <v>4581439.6211850001</v>
      </c>
      <c r="AI65" s="175">
        <f>SUM(AI66:AI84)</f>
        <v>4326265</v>
      </c>
      <c r="AJ65" s="170">
        <f>+SUM(AJ66:AJ84)</f>
        <v>4087386.0299999993</v>
      </c>
      <c r="AK65" s="171">
        <f>SUM(AK66:AK84)</f>
        <v>4581439.6211850001</v>
      </c>
      <c r="AL65" s="175">
        <f>SUM(AL66:AL84)</f>
        <v>4334414</v>
      </c>
      <c r="AM65" s="170">
        <f>+SUM(AM66:AM84)</f>
        <v>5359325.3168000001</v>
      </c>
      <c r="AN65" s="171">
        <f>SUM(AN66:AN84)</f>
        <v>4581439.6211850001</v>
      </c>
      <c r="AO65" s="175">
        <f>SUM(AO66:AO84)</f>
        <v>4970381</v>
      </c>
      <c r="AP65" s="170">
        <f>+SUM(AP66:AP84)</f>
        <v>3402287.915</v>
      </c>
      <c r="AQ65" s="171">
        <f>SUM(AQ66:AQ84)</f>
        <v>3114402.0144999996</v>
      </c>
      <c r="AR65" s="175">
        <f>SUM(AR66:AR84)</f>
        <v>3258345</v>
      </c>
      <c r="AS65" s="170">
        <f>+SUM(AS66:AS84)</f>
        <v>3597207.4450000003</v>
      </c>
      <c r="AT65" s="171">
        <f>SUM(AT66:AT84)</f>
        <v>3292828.3535000002</v>
      </c>
      <c r="AU65" s="175">
        <f>SUM(AU66:AU84)</f>
        <v>3445017</v>
      </c>
      <c r="AV65" s="170">
        <f>+SUM(AV66:AV84)</f>
        <v>4559365.8500000006</v>
      </c>
      <c r="AW65" s="171">
        <f>SUM(AW66:AW84)</f>
        <v>4581439.6211850001</v>
      </c>
      <c r="AX65" s="175">
        <f>SUM(AX66:AX84)</f>
        <v>4570402</v>
      </c>
      <c r="AY65" s="170">
        <f>+SUM(AY66:AY84)</f>
        <v>4544998.3150000004</v>
      </c>
      <c r="AZ65" s="171">
        <f>SUM(AZ66:AZ84)</f>
        <v>4581439.6211850001</v>
      </c>
      <c r="BA65" s="175">
        <f>SUM(BA66:BA84)</f>
        <v>4563218</v>
      </c>
      <c r="BB65" s="170">
        <f>+SUM(BB66:BB84)</f>
        <v>3682595.54</v>
      </c>
      <c r="BC65" s="171">
        <f>SUM(BC66:BC84)</f>
        <v>3370991.3020000001</v>
      </c>
      <c r="BD65" s="172">
        <f>SUM(BD66:BD84)</f>
        <v>3526792</v>
      </c>
      <c r="BE65" s="174">
        <f t="shared" si="18"/>
        <v>69102907</v>
      </c>
      <c r="BF65" s="29"/>
      <c r="BG65" s="29"/>
      <c r="BH65" s="29"/>
    </row>
    <row r="66" spans="1:172" ht="24.75" customHeight="1" x14ac:dyDescent="0.35">
      <c r="A66" s="362"/>
      <c r="B66" s="4">
        <v>51</v>
      </c>
      <c r="C66" s="33" t="s">
        <v>79</v>
      </c>
      <c r="D66" s="11" t="s">
        <v>22</v>
      </c>
      <c r="F66" s="165">
        <v>136500</v>
      </c>
      <c r="G66" s="7">
        <v>153688.5</v>
      </c>
      <c r="H66" s="8">
        <f>ROUND(((F66+G66)/2),0)</f>
        <v>145094</v>
      </c>
      <c r="I66" s="164">
        <v>136500</v>
      </c>
      <c r="J66" s="7">
        <v>153688.5</v>
      </c>
      <c r="K66" s="8">
        <f>ROUND(((I66+J66)/2),0)</f>
        <v>145094</v>
      </c>
      <c r="L66" s="164">
        <v>136500</v>
      </c>
      <c r="M66" s="7">
        <v>153688.5</v>
      </c>
      <c r="N66" s="8">
        <f>ROUND(((L66+M66)/2),0)</f>
        <v>145094</v>
      </c>
      <c r="O66" s="164">
        <v>136500</v>
      </c>
      <c r="P66" s="7">
        <v>153688.5</v>
      </c>
      <c r="Q66" s="8">
        <f>ROUND(((O66+P66)/2),0)</f>
        <v>145094</v>
      </c>
      <c r="R66" s="164">
        <v>136500</v>
      </c>
      <c r="S66" s="7">
        <v>153688.5</v>
      </c>
      <c r="T66" s="8">
        <f>ROUND(((R66+S66)/2),0)</f>
        <v>145094</v>
      </c>
      <c r="U66" s="164">
        <v>162435</v>
      </c>
      <c r="V66" s="7">
        <v>153688.5</v>
      </c>
      <c r="W66" s="8">
        <f>ROUND(((U66+V66)/2),0)</f>
        <v>158062</v>
      </c>
      <c r="X66" s="164">
        <v>136500</v>
      </c>
      <c r="Y66" s="7">
        <v>153688.5</v>
      </c>
      <c r="Z66" s="8">
        <f>ROUND(((X66+Y66)/2),0)</f>
        <v>145094</v>
      </c>
      <c r="AA66" s="164">
        <v>136500</v>
      </c>
      <c r="AB66" s="7">
        <v>153688.5</v>
      </c>
      <c r="AC66" s="8">
        <f>ROUND(((AA66+AB66)/2),0)</f>
        <v>145094</v>
      </c>
      <c r="AD66" s="164">
        <v>136500</v>
      </c>
      <c r="AE66" s="7">
        <v>153688.5</v>
      </c>
      <c r="AF66" s="8">
        <f>ROUND(((AD66+AE66)/2),0)</f>
        <v>145094</v>
      </c>
      <c r="AG66" s="164">
        <v>136500</v>
      </c>
      <c r="AH66" s="7">
        <v>153688.5</v>
      </c>
      <c r="AI66" s="8">
        <f>ROUND(((AG66+AH66)/2),0)</f>
        <v>145094</v>
      </c>
      <c r="AJ66" s="164">
        <v>136500</v>
      </c>
      <c r="AK66" s="7">
        <v>153688.5</v>
      </c>
      <c r="AL66" s="8">
        <f>ROUND(((AJ66+AK66)/2),0)</f>
        <v>145094</v>
      </c>
      <c r="AM66" s="164">
        <v>162435</v>
      </c>
      <c r="AN66" s="7">
        <v>153688.5</v>
      </c>
      <c r="AO66" s="8">
        <f>ROUND(((AM66+AN66)/2),0)</f>
        <v>158062</v>
      </c>
      <c r="AP66" s="164">
        <v>136500</v>
      </c>
      <c r="AQ66" s="7">
        <v>124950</v>
      </c>
      <c r="AR66" s="8">
        <f>ROUND(((AP66+AQ66)/2),0)</f>
        <v>130725</v>
      </c>
      <c r="AS66" s="164">
        <v>136500</v>
      </c>
      <c r="AT66" s="7">
        <v>124950</v>
      </c>
      <c r="AU66" s="8">
        <f>ROUND(((AS66+AT66)/2),0)</f>
        <v>130725</v>
      </c>
      <c r="AV66" s="164">
        <v>136500</v>
      </c>
      <c r="AW66" s="7">
        <v>153688.5</v>
      </c>
      <c r="AX66" s="8">
        <f>ROUND(((AV66+AW66)/2),0)</f>
        <v>145094</v>
      </c>
      <c r="AY66" s="164">
        <v>136500</v>
      </c>
      <c r="AZ66" s="7">
        <v>153688.5</v>
      </c>
      <c r="BA66" s="8">
        <f>ROUND(((AY66+AZ66)/2),0)</f>
        <v>145094</v>
      </c>
      <c r="BB66" s="164">
        <v>136500</v>
      </c>
      <c r="BC66" s="7">
        <v>124950</v>
      </c>
      <c r="BD66" s="8">
        <f>ROUND(((BB66+BC66)/2),0)</f>
        <v>130725</v>
      </c>
      <c r="BE66" s="174">
        <f t="shared" si="18"/>
        <v>2449427</v>
      </c>
      <c r="BF66" s="29"/>
      <c r="BG66" s="29"/>
      <c r="BH66" s="29"/>
    </row>
    <row r="67" spans="1:172" ht="21.75" customHeight="1" x14ac:dyDescent="0.35">
      <c r="A67" s="362"/>
      <c r="B67" s="11">
        <v>52</v>
      </c>
      <c r="C67" s="33" t="s">
        <v>80</v>
      </c>
      <c r="D67" s="11" t="s">
        <v>22</v>
      </c>
      <c r="F67" s="165">
        <v>138643.375</v>
      </c>
      <c r="G67" s="7">
        <v>156101.775375</v>
      </c>
      <c r="H67" s="8">
        <f t="shared" ref="H67:H84" si="36">ROUND(((F67+G67)/2),0)</f>
        <v>147373</v>
      </c>
      <c r="I67" s="165">
        <v>138643.375</v>
      </c>
      <c r="J67" s="7">
        <v>156101.775375</v>
      </c>
      <c r="K67" s="8">
        <f t="shared" ref="K67:K84" si="37">ROUND(((I67+J67)/2),0)</f>
        <v>147373</v>
      </c>
      <c r="L67" s="165">
        <v>222350.76500000001</v>
      </c>
      <c r="M67" s="7">
        <v>250349.85748500004</v>
      </c>
      <c r="N67" s="8">
        <f t="shared" ref="N67:N84" si="38">ROUND(((L67+M67)/2),0)</f>
        <v>236350</v>
      </c>
      <c r="O67" s="165">
        <v>245407.435</v>
      </c>
      <c r="P67" s="7">
        <v>276309.89431500004</v>
      </c>
      <c r="Q67" s="8">
        <f t="shared" ref="Q67:Q84" si="39">ROUND(((O67+P67)/2),0)</f>
        <v>260859</v>
      </c>
      <c r="R67" s="165">
        <v>245697.27</v>
      </c>
      <c r="S67" s="7">
        <v>276636.22622999997</v>
      </c>
      <c r="T67" s="8">
        <f t="shared" ref="T67:T84" si="40">ROUND(((R67+S67)/2),0)</f>
        <v>261167</v>
      </c>
      <c r="U67" s="165">
        <v>361975.87790000002</v>
      </c>
      <c r="V67" s="7">
        <v>342484.86909000005</v>
      </c>
      <c r="W67" s="8">
        <f t="shared" ref="W67:W84" si="41">ROUND(((U67+V67)/2),0)</f>
        <v>352230</v>
      </c>
      <c r="X67" s="165">
        <v>259531.61000000002</v>
      </c>
      <c r="Y67" s="7">
        <v>292212.62888999999</v>
      </c>
      <c r="Z67" s="8">
        <f t="shared" ref="Z67:Z84" si="42">ROUND(((X67+Y67)/2),0)</f>
        <v>275872</v>
      </c>
      <c r="AA67" s="165">
        <v>275279.875</v>
      </c>
      <c r="AB67" s="7">
        <v>292212.62888999999</v>
      </c>
      <c r="AC67" s="8">
        <f t="shared" ref="AC67:AC84" si="43">ROUND(((AA67+AB67)/2),0)</f>
        <v>283746</v>
      </c>
      <c r="AD67" s="165">
        <v>259531.61000000002</v>
      </c>
      <c r="AE67" s="7">
        <v>292212.62888999999</v>
      </c>
      <c r="AF67" s="8">
        <f t="shared" ref="AF67:AF84" si="44">ROUND(((AD67+AE67)/2),0)</f>
        <v>275872</v>
      </c>
      <c r="AG67" s="165">
        <v>262789.08500000002</v>
      </c>
      <c r="AH67" s="7">
        <v>292212.62888999999</v>
      </c>
      <c r="AI67" s="8">
        <f t="shared" ref="AI67:AI84" si="45">ROUND(((AG67+AH67)/2),0)</f>
        <v>277501</v>
      </c>
      <c r="AJ67" s="165">
        <v>258089.19500000001</v>
      </c>
      <c r="AK67" s="7">
        <v>292212.62888999999</v>
      </c>
      <c r="AL67" s="8">
        <f t="shared" ref="AL67:AL84" si="46">ROUND(((AJ67+AK67)/2),0)</f>
        <v>275151</v>
      </c>
      <c r="AM67" s="165">
        <v>373992.20040000003</v>
      </c>
      <c r="AN67" s="7">
        <v>292212.62888999999</v>
      </c>
      <c r="AO67" s="8">
        <f t="shared" ref="AO67:AO84" si="47">ROUND(((AM67+AN67)/2),0)</f>
        <v>333102</v>
      </c>
      <c r="AP67" s="165">
        <v>194134.52499999999</v>
      </c>
      <c r="AQ67" s="7">
        <v>177707.75750000001</v>
      </c>
      <c r="AR67" s="8">
        <f t="shared" ref="AR67:AR84" si="48">ROUND(((AP67+AQ67)/2),0)</f>
        <v>185921</v>
      </c>
      <c r="AS67" s="165">
        <v>223796.56</v>
      </c>
      <c r="AT67" s="7">
        <v>204859.92800000001</v>
      </c>
      <c r="AU67" s="8">
        <f t="shared" ref="AU67:AU84" si="49">ROUND(((AS67+AT67)/2),0)</f>
        <v>214328</v>
      </c>
      <c r="AV67" s="165">
        <v>302942.64</v>
      </c>
      <c r="AW67" s="7">
        <v>292212.62888999999</v>
      </c>
      <c r="AX67" s="8">
        <f t="shared" ref="AX67:AX84" si="50">ROUND(((AV67+AW67)/2),0)</f>
        <v>297578</v>
      </c>
      <c r="AY67" s="165">
        <v>309869.95</v>
      </c>
      <c r="AZ67" s="7">
        <v>292212.62888999999</v>
      </c>
      <c r="BA67" s="8">
        <f t="shared" ref="BA67:BA84" si="51">ROUND(((AY67+AZ67)/2),0)</f>
        <v>301041</v>
      </c>
      <c r="BB67" s="165">
        <v>232748.49000000002</v>
      </c>
      <c r="BC67" s="7">
        <v>213054.38700000002</v>
      </c>
      <c r="BD67" s="8">
        <f t="shared" ref="BD67:BD84" si="52">ROUND(((BB67+BC67)/2),0)</f>
        <v>222901</v>
      </c>
      <c r="BE67" s="174">
        <f t="shared" si="18"/>
        <v>4348365</v>
      </c>
      <c r="BF67" s="29"/>
      <c r="BG67" s="29"/>
      <c r="BH67" s="29"/>
    </row>
    <row r="68" spans="1:172" ht="22" customHeight="1" x14ac:dyDescent="0.35">
      <c r="A68" s="362"/>
      <c r="B68" s="11">
        <v>53</v>
      </c>
      <c r="C68" s="33" t="s">
        <v>81</v>
      </c>
      <c r="D68" s="11" t="s">
        <v>22</v>
      </c>
      <c r="F68" s="165">
        <v>111348.185</v>
      </c>
      <c r="G68" s="7">
        <v>125369.49106500001</v>
      </c>
      <c r="H68" s="8">
        <f t="shared" si="36"/>
        <v>118359</v>
      </c>
      <c r="I68" s="165">
        <v>111348.185</v>
      </c>
      <c r="J68" s="7">
        <v>125369.49106500001</v>
      </c>
      <c r="K68" s="8">
        <f t="shared" si="37"/>
        <v>118359</v>
      </c>
      <c r="L68" s="165">
        <v>176236.58000000002</v>
      </c>
      <c r="M68" s="7">
        <v>198428.83241999999</v>
      </c>
      <c r="N68" s="8">
        <f t="shared" si="38"/>
        <v>187333</v>
      </c>
      <c r="O68" s="165">
        <v>197836.47</v>
      </c>
      <c r="P68" s="7">
        <v>222748.64702999999</v>
      </c>
      <c r="Q68" s="8">
        <f t="shared" si="39"/>
        <v>210293</v>
      </c>
      <c r="R68" s="165">
        <v>197965.755</v>
      </c>
      <c r="S68" s="7">
        <v>222894.21199500002</v>
      </c>
      <c r="T68" s="8">
        <f t="shared" si="40"/>
        <v>210430</v>
      </c>
      <c r="U68" s="165">
        <v>296727.74949999998</v>
      </c>
      <c r="V68" s="7">
        <v>280750.10145000002</v>
      </c>
      <c r="W68" s="8">
        <f t="shared" si="41"/>
        <v>288739</v>
      </c>
      <c r="X68" s="165">
        <v>212765.93</v>
      </c>
      <c r="Y68" s="7">
        <v>239558.07057000001</v>
      </c>
      <c r="Z68" s="8">
        <f t="shared" si="42"/>
        <v>226162</v>
      </c>
      <c r="AA68" s="165">
        <v>219918.01</v>
      </c>
      <c r="AB68" s="7">
        <v>239558.07057000001</v>
      </c>
      <c r="AC68" s="8">
        <f t="shared" si="43"/>
        <v>229738</v>
      </c>
      <c r="AD68" s="165">
        <v>212765.93</v>
      </c>
      <c r="AE68" s="7">
        <v>239558.07057000001</v>
      </c>
      <c r="AF68" s="8">
        <f t="shared" si="44"/>
        <v>226162</v>
      </c>
      <c r="AG68" s="165">
        <v>213670.08000000002</v>
      </c>
      <c r="AH68" s="7">
        <v>239558.07057000001</v>
      </c>
      <c r="AI68" s="8">
        <f t="shared" si="45"/>
        <v>226614</v>
      </c>
      <c r="AJ68" s="165">
        <v>222293.30499999999</v>
      </c>
      <c r="AK68" s="7">
        <v>239558.07057000001</v>
      </c>
      <c r="AL68" s="8">
        <f t="shared" si="46"/>
        <v>230926</v>
      </c>
      <c r="AM68" s="165">
        <v>308361.96299999999</v>
      </c>
      <c r="AN68" s="7">
        <v>239558.07057000001</v>
      </c>
      <c r="AO68" s="8">
        <f t="shared" si="47"/>
        <v>273960</v>
      </c>
      <c r="AP68" s="165">
        <v>160659.85</v>
      </c>
      <c r="AQ68" s="7">
        <v>147065.55499999999</v>
      </c>
      <c r="AR68" s="8">
        <f t="shared" si="48"/>
        <v>153863</v>
      </c>
      <c r="AS68" s="165">
        <v>179737.41500000004</v>
      </c>
      <c r="AT68" s="7">
        <v>164528.86450000003</v>
      </c>
      <c r="AU68" s="8">
        <f t="shared" si="49"/>
        <v>172133</v>
      </c>
      <c r="AV68" s="165">
        <v>263296.93</v>
      </c>
      <c r="AW68" s="7">
        <v>239558.07057000001</v>
      </c>
      <c r="AX68" s="8">
        <f t="shared" si="50"/>
        <v>251428</v>
      </c>
      <c r="AY68" s="165">
        <v>245982.88</v>
      </c>
      <c r="AZ68" s="7">
        <v>239558.07057000001</v>
      </c>
      <c r="BA68" s="8">
        <f t="shared" si="51"/>
        <v>242770</v>
      </c>
      <c r="BB68" s="165">
        <v>186927.52</v>
      </c>
      <c r="BC68" s="7">
        <v>171110.576</v>
      </c>
      <c r="BD68" s="8">
        <f t="shared" si="52"/>
        <v>179019</v>
      </c>
      <c r="BE68" s="174">
        <f t="shared" si="18"/>
        <v>3546288</v>
      </c>
      <c r="BF68" s="29"/>
      <c r="BG68" s="29"/>
      <c r="BH68" s="29"/>
    </row>
    <row r="69" spans="1:172" s="32" customFormat="1" ht="24.75" customHeight="1" x14ac:dyDescent="0.35">
      <c r="A69" s="362"/>
      <c r="B69" s="11">
        <v>54</v>
      </c>
      <c r="C69" s="33" t="s">
        <v>82</v>
      </c>
      <c r="D69" s="11" t="s">
        <v>22</v>
      </c>
      <c r="E69" s="6"/>
      <c r="F69" s="165">
        <v>120017.04000000001</v>
      </c>
      <c r="G69" s="7">
        <v>135129.95496</v>
      </c>
      <c r="H69" s="8">
        <f t="shared" si="36"/>
        <v>127573</v>
      </c>
      <c r="I69" s="165">
        <v>120017.04000000001</v>
      </c>
      <c r="J69" s="7">
        <v>135129.95496</v>
      </c>
      <c r="K69" s="8">
        <f t="shared" si="37"/>
        <v>127573</v>
      </c>
      <c r="L69" s="165">
        <v>192035.54499999998</v>
      </c>
      <c r="M69" s="7">
        <v>216217.251705</v>
      </c>
      <c r="N69" s="8">
        <f t="shared" si="38"/>
        <v>204126</v>
      </c>
      <c r="O69" s="165">
        <v>207650.3</v>
      </c>
      <c r="P69" s="7">
        <v>233798.2647</v>
      </c>
      <c r="Q69" s="8">
        <f t="shared" si="39"/>
        <v>220724</v>
      </c>
      <c r="R69" s="165">
        <v>207929.15</v>
      </c>
      <c r="S69" s="7">
        <v>234112.22834999999</v>
      </c>
      <c r="T69" s="8">
        <f t="shared" si="40"/>
        <v>221021</v>
      </c>
      <c r="U69" s="165">
        <v>315572.76205000002</v>
      </c>
      <c r="V69" s="7">
        <v>298580.38255499996</v>
      </c>
      <c r="W69" s="8">
        <f t="shared" si="41"/>
        <v>307077</v>
      </c>
      <c r="X69" s="165">
        <v>226367.89499999999</v>
      </c>
      <c r="Y69" s="7">
        <v>254872.836855</v>
      </c>
      <c r="Z69" s="8">
        <f t="shared" si="42"/>
        <v>240620</v>
      </c>
      <c r="AA69" s="165">
        <v>234704.66500000004</v>
      </c>
      <c r="AB69" s="7">
        <v>254872.836855</v>
      </c>
      <c r="AC69" s="8">
        <f t="shared" si="43"/>
        <v>244789</v>
      </c>
      <c r="AD69" s="165">
        <v>226367.89499999999</v>
      </c>
      <c r="AE69" s="7">
        <v>254872.836855</v>
      </c>
      <c r="AF69" s="8">
        <f t="shared" si="44"/>
        <v>240620</v>
      </c>
      <c r="AG69" s="165">
        <v>227873.685</v>
      </c>
      <c r="AH69" s="7">
        <v>254872.836855</v>
      </c>
      <c r="AI69" s="8">
        <f t="shared" si="45"/>
        <v>241373</v>
      </c>
      <c r="AJ69" s="165">
        <v>238253.66500000004</v>
      </c>
      <c r="AK69" s="7">
        <v>254872.836855</v>
      </c>
      <c r="AL69" s="8">
        <f t="shared" si="46"/>
        <v>246563</v>
      </c>
      <c r="AM69" s="165">
        <v>328851.04979999998</v>
      </c>
      <c r="AN69" s="7">
        <v>254872.836855</v>
      </c>
      <c r="AO69" s="8">
        <f t="shared" si="47"/>
        <v>291862</v>
      </c>
      <c r="AP69" s="165">
        <v>168197.25</v>
      </c>
      <c r="AQ69" s="7">
        <v>153965.17499999999</v>
      </c>
      <c r="AR69" s="8">
        <f t="shared" si="48"/>
        <v>161081</v>
      </c>
      <c r="AS69" s="165">
        <v>193730.61500000002</v>
      </c>
      <c r="AT69" s="7">
        <v>177338.02450000003</v>
      </c>
      <c r="AU69" s="8">
        <f t="shared" si="49"/>
        <v>185534</v>
      </c>
      <c r="AV69" s="165">
        <v>278261.03500000003</v>
      </c>
      <c r="AW69" s="7">
        <v>254872.836855</v>
      </c>
      <c r="AX69" s="8">
        <f t="shared" si="50"/>
        <v>266567</v>
      </c>
      <c r="AY69" s="165">
        <v>281090.94</v>
      </c>
      <c r="AZ69" s="7">
        <v>254872.836855</v>
      </c>
      <c r="BA69" s="8">
        <f t="shared" si="51"/>
        <v>267982</v>
      </c>
      <c r="BB69" s="165">
        <v>201480.11000000002</v>
      </c>
      <c r="BC69" s="7">
        <v>184431.79300000001</v>
      </c>
      <c r="BD69" s="8">
        <f t="shared" si="52"/>
        <v>192956</v>
      </c>
      <c r="BE69" s="174">
        <f t="shared" si="18"/>
        <v>3788041</v>
      </c>
      <c r="BF69" s="9"/>
      <c r="BG69" s="9"/>
      <c r="BH69" s="9"/>
      <c r="BI69" s="10"/>
      <c r="BJ69" s="10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</row>
    <row r="70" spans="1:172" s="32" customFormat="1" ht="24.75" customHeight="1" x14ac:dyDescent="0.35">
      <c r="A70" s="362"/>
      <c r="B70" s="11">
        <v>55</v>
      </c>
      <c r="C70" s="33" t="s">
        <v>83</v>
      </c>
      <c r="D70" s="11" t="s">
        <v>22</v>
      </c>
      <c r="E70" s="6"/>
      <c r="F70" s="165">
        <v>118192.685</v>
      </c>
      <c r="G70" s="7">
        <v>133075.87156500001</v>
      </c>
      <c r="H70" s="8">
        <f t="shared" si="36"/>
        <v>125634</v>
      </c>
      <c r="I70" s="165">
        <v>118192.685</v>
      </c>
      <c r="J70" s="7">
        <v>133075.87156500001</v>
      </c>
      <c r="K70" s="8">
        <f t="shared" si="37"/>
        <v>125634</v>
      </c>
      <c r="L70" s="165">
        <v>189088.185</v>
      </c>
      <c r="M70" s="7">
        <v>212898.75106500002</v>
      </c>
      <c r="N70" s="8">
        <f t="shared" si="38"/>
        <v>200993</v>
      </c>
      <c r="O70" s="165">
        <v>211958.11000000002</v>
      </c>
      <c r="P70" s="7">
        <v>238648.52739000003</v>
      </c>
      <c r="Q70" s="8">
        <f t="shared" si="39"/>
        <v>225303</v>
      </c>
      <c r="R70" s="165">
        <v>212239.495</v>
      </c>
      <c r="S70" s="7">
        <v>238965.34525499999</v>
      </c>
      <c r="T70" s="8">
        <f t="shared" si="40"/>
        <v>225602</v>
      </c>
      <c r="U70" s="165">
        <v>335438.40785000002</v>
      </c>
      <c r="V70" s="7">
        <v>317376.33973499999</v>
      </c>
      <c r="W70" s="8">
        <f t="shared" si="41"/>
        <v>326407</v>
      </c>
      <c r="X70" s="165">
        <v>240611.21500000003</v>
      </c>
      <c r="Y70" s="7">
        <v>270909.71953500004</v>
      </c>
      <c r="Z70" s="8">
        <f t="shared" si="42"/>
        <v>255760</v>
      </c>
      <c r="AA70" s="165">
        <v>239433.285</v>
      </c>
      <c r="AB70" s="7">
        <v>270909.71953500004</v>
      </c>
      <c r="AC70" s="8">
        <f t="shared" si="43"/>
        <v>255172</v>
      </c>
      <c r="AD70" s="165">
        <v>240611.21500000003</v>
      </c>
      <c r="AE70" s="7">
        <v>270909.71953500004</v>
      </c>
      <c r="AF70" s="8">
        <f t="shared" si="44"/>
        <v>255760</v>
      </c>
      <c r="AG70" s="165">
        <v>237316.56</v>
      </c>
      <c r="AH70" s="7">
        <v>270909.71953500004</v>
      </c>
      <c r="AI70" s="8">
        <f t="shared" si="45"/>
        <v>254113</v>
      </c>
      <c r="AJ70" s="165">
        <v>234704.66500000004</v>
      </c>
      <c r="AK70" s="7">
        <v>270909.71953500004</v>
      </c>
      <c r="AL70" s="8">
        <f t="shared" si="46"/>
        <v>252807</v>
      </c>
      <c r="AM70" s="165">
        <v>327198.93115000002</v>
      </c>
      <c r="AN70" s="7">
        <v>270909.71953500004</v>
      </c>
      <c r="AO70" s="8">
        <f t="shared" si="47"/>
        <v>299054</v>
      </c>
      <c r="AP70" s="165">
        <v>179140</v>
      </c>
      <c r="AQ70" s="7">
        <v>163982</v>
      </c>
      <c r="AR70" s="8">
        <f t="shared" si="48"/>
        <v>171561</v>
      </c>
      <c r="AS70" s="165">
        <v>190784.94500000001</v>
      </c>
      <c r="AT70" s="7">
        <v>174641.6035</v>
      </c>
      <c r="AU70" s="8">
        <f t="shared" si="49"/>
        <v>182713</v>
      </c>
      <c r="AV70" s="165">
        <v>274004.77</v>
      </c>
      <c r="AW70" s="7">
        <v>270909.71953500004</v>
      </c>
      <c r="AX70" s="8">
        <f t="shared" si="50"/>
        <v>272457</v>
      </c>
      <c r="AY70" s="165">
        <v>278261.03500000003</v>
      </c>
      <c r="AZ70" s="7">
        <v>270909.71953500004</v>
      </c>
      <c r="BA70" s="8">
        <f t="shared" si="51"/>
        <v>274585</v>
      </c>
      <c r="BB70" s="165">
        <v>198416.98500000002</v>
      </c>
      <c r="BC70" s="7">
        <v>181627.85550000001</v>
      </c>
      <c r="BD70" s="8">
        <f t="shared" si="52"/>
        <v>190022</v>
      </c>
      <c r="BE70" s="174">
        <f t="shared" si="18"/>
        <v>3893577</v>
      </c>
      <c r="BF70" s="9"/>
      <c r="BG70" s="9"/>
      <c r="BH70" s="9"/>
      <c r="BI70" s="10"/>
      <c r="BJ70" s="10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</row>
    <row r="71" spans="1:172" s="32" customFormat="1" ht="24.75" customHeight="1" x14ac:dyDescent="0.35">
      <c r="A71" s="362"/>
      <c r="B71" s="11">
        <v>56</v>
      </c>
      <c r="C71" s="33" t="s">
        <v>84</v>
      </c>
      <c r="D71" s="11" t="s">
        <v>22</v>
      </c>
      <c r="E71" s="6"/>
      <c r="F71" s="165">
        <v>224647.47500000001</v>
      </c>
      <c r="G71" s="7">
        <v>252935.77627500001</v>
      </c>
      <c r="H71" s="8">
        <f t="shared" si="36"/>
        <v>238792</v>
      </c>
      <c r="I71" s="165">
        <v>224647.47500000001</v>
      </c>
      <c r="J71" s="7">
        <v>252935.77627500001</v>
      </c>
      <c r="K71" s="8">
        <f t="shared" si="37"/>
        <v>238792</v>
      </c>
      <c r="L71" s="165">
        <v>357586.25500000006</v>
      </c>
      <c r="M71" s="7">
        <v>402614.61649500008</v>
      </c>
      <c r="N71" s="8">
        <f t="shared" si="38"/>
        <v>380100</v>
      </c>
      <c r="O71" s="165">
        <v>402031.565</v>
      </c>
      <c r="P71" s="7">
        <v>452656.61668499996</v>
      </c>
      <c r="Q71" s="8">
        <f t="shared" si="39"/>
        <v>427344</v>
      </c>
      <c r="R71" s="165">
        <v>402132.96499999997</v>
      </c>
      <c r="S71" s="7">
        <v>452770.78528499999</v>
      </c>
      <c r="T71" s="8">
        <f t="shared" si="40"/>
        <v>427452</v>
      </c>
      <c r="U71" s="165">
        <v>606082.19035000005</v>
      </c>
      <c r="V71" s="7">
        <v>573446.99548499996</v>
      </c>
      <c r="W71" s="8">
        <f t="shared" si="41"/>
        <v>589765</v>
      </c>
      <c r="X71" s="165">
        <v>434152.55</v>
      </c>
      <c r="Y71" s="7">
        <v>488822.37494999997</v>
      </c>
      <c r="Z71" s="8">
        <f t="shared" si="42"/>
        <v>461487</v>
      </c>
      <c r="AA71" s="165">
        <v>436781.34500000003</v>
      </c>
      <c r="AB71" s="7">
        <v>488822.37494999997</v>
      </c>
      <c r="AC71" s="8">
        <f t="shared" si="43"/>
        <v>462802</v>
      </c>
      <c r="AD71" s="165">
        <v>434152.55</v>
      </c>
      <c r="AE71" s="7">
        <v>488822.37494999997</v>
      </c>
      <c r="AF71" s="8">
        <f t="shared" si="44"/>
        <v>461487</v>
      </c>
      <c r="AG71" s="165">
        <v>430159.92499999999</v>
      </c>
      <c r="AH71" s="7">
        <v>488822.37494999997</v>
      </c>
      <c r="AI71" s="8">
        <f t="shared" si="45"/>
        <v>459491</v>
      </c>
      <c r="AJ71" s="165">
        <v>436781.34500000003</v>
      </c>
      <c r="AK71" s="7">
        <v>488822.37494999997</v>
      </c>
      <c r="AL71" s="8">
        <f t="shared" si="46"/>
        <v>462802</v>
      </c>
      <c r="AM71" s="165">
        <v>554469.31995000003</v>
      </c>
      <c r="AN71" s="7">
        <v>488822.37494999997</v>
      </c>
      <c r="AO71" s="8">
        <f t="shared" si="47"/>
        <v>521646</v>
      </c>
      <c r="AP71" s="165">
        <v>333419.255</v>
      </c>
      <c r="AQ71" s="7">
        <v>305206.85649999999</v>
      </c>
      <c r="AR71" s="8">
        <f t="shared" si="48"/>
        <v>319313</v>
      </c>
      <c r="AS71" s="165">
        <v>362624.99</v>
      </c>
      <c r="AT71" s="7">
        <v>331941.337</v>
      </c>
      <c r="AU71" s="8">
        <f t="shared" si="49"/>
        <v>347283</v>
      </c>
      <c r="AV71" s="165">
        <v>525259.60499999998</v>
      </c>
      <c r="AW71" s="7">
        <v>488822.37494999997</v>
      </c>
      <c r="AX71" s="8">
        <f t="shared" si="50"/>
        <v>507041</v>
      </c>
      <c r="AY71" s="165">
        <v>512423.21</v>
      </c>
      <c r="AZ71" s="7">
        <v>488822.37494999997</v>
      </c>
      <c r="BA71" s="8">
        <f t="shared" si="51"/>
        <v>500623</v>
      </c>
      <c r="BB71" s="165">
        <v>377130.26</v>
      </c>
      <c r="BC71" s="7">
        <v>345219.23800000001</v>
      </c>
      <c r="BD71" s="8">
        <f t="shared" si="52"/>
        <v>361175</v>
      </c>
      <c r="BE71" s="174">
        <f t="shared" si="18"/>
        <v>7167395</v>
      </c>
      <c r="BF71" s="9"/>
      <c r="BG71" s="9"/>
      <c r="BH71" s="9"/>
      <c r="BI71" s="10"/>
      <c r="BJ71" s="10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</row>
    <row r="72" spans="1:172" s="32" customFormat="1" ht="24.75" customHeight="1" x14ac:dyDescent="0.35">
      <c r="A72" s="362"/>
      <c r="B72" s="11">
        <v>57</v>
      </c>
      <c r="C72" s="33" t="s">
        <v>85</v>
      </c>
      <c r="D72" s="11" t="s">
        <v>22</v>
      </c>
      <c r="E72" s="6"/>
      <c r="F72" s="165">
        <v>77742.535000000003</v>
      </c>
      <c r="G72" s="7">
        <v>87532.114215000009</v>
      </c>
      <c r="H72" s="8">
        <f t="shared" si="36"/>
        <v>82637</v>
      </c>
      <c r="I72" s="165">
        <v>77742.535000000003</v>
      </c>
      <c r="J72" s="7">
        <v>87532.114215000009</v>
      </c>
      <c r="K72" s="8">
        <f t="shared" si="37"/>
        <v>82637</v>
      </c>
      <c r="L72" s="165">
        <v>122715.97000000002</v>
      </c>
      <c r="M72" s="7">
        <v>138168.74253000002</v>
      </c>
      <c r="N72" s="8">
        <f t="shared" si="38"/>
        <v>130442</v>
      </c>
      <c r="O72" s="165">
        <v>133235.375</v>
      </c>
      <c r="P72" s="7">
        <v>150012.783375</v>
      </c>
      <c r="Q72" s="8">
        <f t="shared" si="39"/>
        <v>141624</v>
      </c>
      <c r="R72" s="165">
        <v>133347.76</v>
      </c>
      <c r="S72" s="7">
        <v>150139.32024</v>
      </c>
      <c r="T72" s="8">
        <f t="shared" si="40"/>
        <v>141744</v>
      </c>
      <c r="U72" s="165">
        <v>207499.2647</v>
      </c>
      <c r="V72" s="7">
        <v>196326.22737000001</v>
      </c>
      <c r="W72" s="8">
        <f t="shared" si="41"/>
        <v>201913</v>
      </c>
      <c r="X72" s="165">
        <v>149025.89000000001</v>
      </c>
      <c r="Y72" s="7">
        <v>167791.68860999998</v>
      </c>
      <c r="Z72" s="8">
        <f t="shared" si="42"/>
        <v>158409</v>
      </c>
      <c r="AA72" s="165">
        <v>151443.435</v>
      </c>
      <c r="AB72" s="7">
        <v>167791.68860999998</v>
      </c>
      <c r="AC72" s="8">
        <f t="shared" si="43"/>
        <v>159618</v>
      </c>
      <c r="AD72" s="165">
        <v>149025.89000000001</v>
      </c>
      <c r="AE72" s="7">
        <v>167791.68860999998</v>
      </c>
      <c r="AF72" s="8">
        <f t="shared" si="44"/>
        <v>158409</v>
      </c>
      <c r="AG72" s="165">
        <v>147594.46</v>
      </c>
      <c r="AH72" s="7">
        <v>167791.68860999998</v>
      </c>
      <c r="AI72" s="8">
        <f t="shared" si="45"/>
        <v>157693</v>
      </c>
      <c r="AJ72" s="165">
        <v>153051.47</v>
      </c>
      <c r="AK72" s="7">
        <v>167791.68860999998</v>
      </c>
      <c r="AL72" s="8">
        <f t="shared" si="46"/>
        <v>160422</v>
      </c>
      <c r="AM72" s="165">
        <v>211989.04544999998</v>
      </c>
      <c r="AN72" s="7">
        <v>167791.68860999998</v>
      </c>
      <c r="AO72" s="8">
        <f t="shared" si="47"/>
        <v>189890</v>
      </c>
      <c r="AP72" s="165">
        <v>112466.965</v>
      </c>
      <c r="AQ72" s="7">
        <v>102950.5295</v>
      </c>
      <c r="AR72" s="8">
        <f t="shared" si="48"/>
        <v>107709</v>
      </c>
      <c r="AS72" s="165">
        <v>125490.95</v>
      </c>
      <c r="AT72" s="7">
        <v>114872.485</v>
      </c>
      <c r="AU72" s="8">
        <f t="shared" si="49"/>
        <v>120182</v>
      </c>
      <c r="AV72" s="165">
        <v>180356.8</v>
      </c>
      <c r="AW72" s="7">
        <v>167791.68860999998</v>
      </c>
      <c r="AX72" s="8">
        <f t="shared" si="50"/>
        <v>174074</v>
      </c>
      <c r="AY72" s="165">
        <v>179387.58500000002</v>
      </c>
      <c r="AZ72" s="7">
        <v>167791.68860999998</v>
      </c>
      <c r="BA72" s="8">
        <f t="shared" si="51"/>
        <v>173590</v>
      </c>
      <c r="BB72" s="165">
        <v>130510.25</v>
      </c>
      <c r="BC72" s="7">
        <v>119467.075</v>
      </c>
      <c r="BD72" s="8">
        <f t="shared" si="52"/>
        <v>124989</v>
      </c>
      <c r="BE72" s="174">
        <f t="shared" si="18"/>
        <v>2465982</v>
      </c>
      <c r="BF72" s="9"/>
      <c r="BG72" s="9"/>
      <c r="BH72" s="9"/>
      <c r="BI72" s="10"/>
      <c r="BJ72" s="10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</row>
    <row r="73" spans="1:172" ht="24.75" customHeight="1" x14ac:dyDescent="0.35">
      <c r="A73" s="362"/>
      <c r="B73" s="11">
        <v>58</v>
      </c>
      <c r="C73" s="33" t="s">
        <v>86</v>
      </c>
      <c r="D73" s="11" t="s">
        <v>22</v>
      </c>
      <c r="E73" s="6"/>
      <c r="F73" s="165">
        <v>104000</v>
      </c>
      <c r="G73" s="7">
        <v>117096</v>
      </c>
      <c r="H73" s="8">
        <f t="shared" si="36"/>
        <v>110548</v>
      </c>
      <c r="I73" s="176">
        <v>104000</v>
      </c>
      <c r="J73" s="13">
        <v>117096</v>
      </c>
      <c r="K73" s="8">
        <f t="shared" si="37"/>
        <v>110548</v>
      </c>
      <c r="L73" s="176">
        <v>104000</v>
      </c>
      <c r="M73" s="13">
        <v>117096</v>
      </c>
      <c r="N73" s="8">
        <f t="shared" si="38"/>
        <v>110548</v>
      </c>
      <c r="O73" s="176">
        <v>104000</v>
      </c>
      <c r="P73" s="13">
        <v>117096</v>
      </c>
      <c r="Q73" s="8">
        <f t="shared" si="39"/>
        <v>110548</v>
      </c>
      <c r="R73" s="176">
        <v>104000</v>
      </c>
      <c r="S73" s="13">
        <v>117096</v>
      </c>
      <c r="T73" s="8">
        <f t="shared" si="40"/>
        <v>110548</v>
      </c>
      <c r="U73" s="176">
        <v>123760</v>
      </c>
      <c r="V73" s="13">
        <v>117096</v>
      </c>
      <c r="W73" s="8">
        <f t="shared" si="41"/>
        <v>120428</v>
      </c>
      <c r="X73" s="176">
        <v>104000</v>
      </c>
      <c r="Y73" s="13">
        <v>117096</v>
      </c>
      <c r="Z73" s="8">
        <f t="shared" si="42"/>
        <v>110548</v>
      </c>
      <c r="AA73" s="176">
        <v>104000</v>
      </c>
      <c r="AB73" s="13">
        <v>117096</v>
      </c>
      <c r="AC73" s="8">
        <f t="shared" si="43"/>
        <v>110548</v>
      </c>
      <c r="AD73" s="176">
        <v>104000</v>
      </c>
      <c r="AE73" s="13">
        <v>117096</v>
      </c>
      <c r="AF73" s="8">
        <f t="shared" si="44"/>
        <v>110548</v>
      </c>
      <c r="AG73" s="176">
        <v>104000</v>
      </c>
      <c r="AH73" s="13">
        <v>117096</v>
      </c>
      <c r="AI73" s="8">
        <f t="shared" si="45"/>
        <v>110548</v>
      </c>
      <c r="AJ73" s="176">
        <v>104000</v>
      </c>
      <c r="AK73" s="13">
        <v>117096</v>
      </c>
      <c r="AL73" s="8">
        <f t="shared" si="46"/>
        <v>110548</v>
      </c>
      <c r="AM73" s="176">
        <v>123760</v>
      </c>
      <c r="AN73" s="13">
        <v>117096</v>
      </c>
      <c r="AO73" s="8">
        <f t="shared" si="47"/>
        <v>120428</v>
      </c>
      <c r="AP73" s="176">
        <v>104000</v>
      </c>
      <c r="AQ73" s="13">
        <v>95200</v>
      </c>
      <c r="AR73" s="8">
        <f t="shared" si="48"/>
        <v>99600</v>
      </c>
      <c r="AS73" s="176">
        <v>104000</v>
      </c>
      <c r="AT73" s="13">
        <v>95200</v>
      </c>
      <c r="AU73" s="8">
        <f t="shared" si="49"/>
        <v>99600</v>
      </c>
      <c r="AV73" s="176">
        <v>104000</v>
      </c>
      <c r="AW73" s="13">
        <v>117096</v>
      </c>
      <c r="AX73" s="8">
        <f t="shared" si="50"/>
        <v>110548</v>
      </c>
      <c r="AY73" s="176">
        <v>104000</v>
      </c>
      <c r="AZ73" s="13">
        <v>117096</v>
      </c>
      <c r="BA73" s="8">
        <f t="shared" si="51"/>
        <v>110548</v>
      </c>
      <c r="BB73" s="176">
        <v>104000</v>
      </c>
      <c r="BC73" s="13">
        <v>95200</v>
      </c>
      <c r="BD73" s="8">
        <f t="shared" si="52"/>
        <v>99600</v>
      </c>
      <c r="BE73" s="174">
        <f t="shared" si="18"/>
        <v>1866232</v>
      </c>
      <c r="BF73" s="9"/>
      <c r="BG73" s="9"/>
      <c r="BH73" s="9"/>
      <c r="BI73" s="10"/>
      <c r="BJ73" s="10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</row>
    <row r="74" spans="1:172" ht="24.75" customHeight="1" x14ac:dyDescent="0.35">
      <c r="A74" s="362"/>
      <c r="B74" s="11">
        <v>59</v>
      </c>
      <c r="C74" s="33" t="s">
        <v>87</v>
      </c>
      <c r="D74" s="11" t="s">
        <v>22</v>
      </c>
      <c r="E74" s="6"/>
      <c r="F74" s="165">
        <v>99884.915000000008</v>
      </c>
      <c r="G74" s="7">
        <v>112462.73083500001</v>
      </c>
      <c r="H74" s="8">
        <f t="shared" si="36"/>
        <v>106174</v>
      </c>
      <c r="I74" s="176">
        <v>99884.915000000008</v>
      </c>
      <c r="J74" s="7">
        <v>112462.73083500001</v>
      </c>
      <c r="K74" s="8">
        <f t="shared" si="37"/>
        <v>106174</v>
      </c>
      <c r="L74" s="176">
        <v>163327.51500000001</v>
      </c>
      <c r="M74" s="7">
        <v>183894.21823500001</v>
      </c>
      <c r="N74" s="8">
        <f t="shared" si="38"/>
        <v>173611</v>
      </c>
      <c r="O74" s="176">
        <v>179268.44000000003</v>
      </c>
      <c r="P74" s="7">
        <v>201842.47356000004</v>
      </c>
      <c r="Q74" s="8">
        <f t="shared" si="39"/>
        <v>190555</v>
      </c>
      <c r="R74" s="176">
        <v>179423.07500000001</v>
      </c>
      <c r="S74" s="7">
        <v>202016.58067499998</v>
      </c>
      <c r="T74" s="8">
        <f t="shared" si="40"/>
        <v>190720</v>
      </c>
      <c r="U74" s="176">
        <v>278492.10025000002</v>
      </c>
      <c r="V74" s="7">
        <v>263496.37177500001</v>
      </c>
      <c r="W74" s="8">
        <f t="shared" si="41"/>
        <v>270994</v>
      </c>
      <c r="X74" s="176">
        <v>199826.44500000001</v>
      </c>
      <c r="Y74" s="7">
        <v>224989.20580500001</v>
      </c>
      <c r="Z74" s="8">
        <f t="shared" si="42"/>
        <v>212408</v>
      </c>
      <c r="AA74" s="176">
        <v>195492.44000000003</v>
      </c>
      <c r="AB74" s="7">
        <v>224989.20580500001</v>
      </c>
      <c r="AC74" s="8">
        <f t="shared" si="43"/>
        <v>210241</v>
      </c>
      <c r="AD74" s="176">
        <v>199826.44500000001</v>
      </c>
      <c r="AE74" s="7">
        <v>224989.20580500001</v>
      </c>
      <c r="AF74" s="8">
        <f t="shared" si="44"/>
        <v>212408</v>
      </c>
      <c r="AG74" s="176">
        <v>200099.38</v>
      </c>
      <c r="AH74" s="7">
        <v>224989.20580500001</v>
      </c>
      <c r="AI74" s="8">
        <f t="shared" si="45"/>
        <v>212544</v>
      </c>
      <c r="AJ74" s="176">
        <v>195492.44000000003</v>
      </c>
      <c r="AK74" s="7">
        <v>224989.20580500001</v>
      </c>
      <c r="AL74" s="8">
        <f t="shared" si="46"/>
        <v>210241</v>
      </c>
      <c r="AM74" s="176">
        <v>281506.73914999998</v>
      </c>
      <c r="AN74" s="7">
        <v>224989.20580500001</v>
      </c>
      <c r="AO74" s="8">
        <f t="shared" si="47"/>
        <v>253248</v>
      </c>
      <c r="AP74" s="176">
        <v>151047.97500000001</v>
      </c>
      <c r="AQ74" s="7">
        <v>138266.99249999999</v>
      </c>
      <c r="AR74" s="8">
        <f t="shared" si="48"/>
        <v>144657</v>
      </c>
      <c r="AS74" s="176">
        <v>161233.60500000001</v>
      </c>
      <c r="AT74" s="7">
        <v>147590.76150000002</v>
      </c>
      <c r="AU74" s="8">
        <f t="shared" si="49"/>
        <v>154412</v>
      </c>
      <c r="AV74" s="176">
        <v>230919.06500000003</v>
      </c>
      <c r="AW74" s="7">
        <v>224989.20580500001</v>
      </c>
      <c r="AX74" s="8">
        <f t="shared" si="50"/>
        <v>227954</v>
      </c>
      <c r="AY74" s="176">
        <v>237462.745</v>
      </c>
      <c r="AZ74" s="7">
        <v>224989.20580500001</v>
      </c>
      <c r="BA74" s="8">
        <f t="shared" si="51"/>
        <v>231226</v>
      </c>
      <c r="BB74" s="176">
        <v>167682.64500000002</v>
      </c>
      <c r="BC74" s="7">
        <v>153494.11350000001</v>
      </c>
      <c r="BD74" s="8">
        <f t="shared" si="52"/>
        <v>160588</v>
      </c>
      <c r="BE74" s="174">
        <f t="shared" si="18"/>
        <v>3268155</v>
      </c>
      <c r="BF74" s="9"/>
      <c r="BG74" s="9"/>
      <c r="BH74" s="9"/>
      <c r="BI74" s="10"/>
      <c r="BJ74" s="10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</row>
    <row r="75" spans="1:172" ht="24.75" customHeight="1" x14ac:dyDescent="0.35">
      <c r="A75" s="362"/>
      <c r="B75" s="11">
        <v>61</v>
      </c>
      <c r="C75" s="33" t="s">
        <v>88</v>
      </c>
      <c r="D75" s="11" t="s">
        <v>22</v>
      </c>
      <c r="E75" s="6"/>
      <c r="F75" s="165">
        <v>157600.95000000001</v>
      </c>
      <c r="G75" s="7">
        <v>177446.54655</v>
      </c>
      <c r="H75" s="8">
        <f t="shared" si="36"/>
        <v>167524</v>
      </c>
      <c r="I75" s="176">
        <v>157600.95000000001</v>
      </c>
      <c r="J75" s="13">
        <v>177446.54655</v>
      </c>
      <c r="K75" s="8">
        <f t="shared" si="37"/>
        <v>167524</v>
      </c>
      <c r="L75" s="176">
        <v>255364.07</v>
      </c>
      <c r="M75" s="13">
        <v>287520.29943000001</v>
      </c>
      <c r="N75" s="8">
        <f t="shared" si="38"/>
        <v>271442</v>
      </c>
      <c r="O75" s="176">
        <v>277279.99</v>
      </c>
      <c r="P75" s="13">
        <v>312195.93951000005</v>
      </c>
      <c r="Q75" s="8">
        <f t="shared" si="39"/>
        <v>294738</v>
      </c>
      <c r="R75" s="176">
        <v>277459.13</v>
      </c>
      <c r="S75" s="13">
        <v>312397.63737000001</v>
      </c>
      <c r="T75" s="8">
        <f t="shared" si="40"/>
        <v>294928</v>
      </c>
      <c r="U75" s="176">
        <v>439754.16485</v>
      </c>
      <c r="V75" s="13">
        <v>416075.09443499998</v>
      </c>
      <c r="W75" s="8">
        <f t="shared" si="41"/>
        <v>427915</v>
      </c>
      <c r="X75" s="176">
        <v>311963.01500000001</v>
      </c>
      <c r="Y75" s="13">
        <v>351246.35773500003</v>
      </c>
      <c r="Z75" s="8">
        <f t="shared" si="42"/>
        <v>331605</v>
      </c>
      <c r="AA75" s="176">
        <v>303649.90500000003</v>
      </c>
      <c r="AB75" s="13">
        <v>351246.35773500003</v>
      </c>
      <c r="AC75" s="8">
        <f t="shared" si="43"/>
        <v>327448</v>
      </c>
      <c r="AD75" s="176">
        <v>313619.21500000003</v>
      </c>
      <c r="AE75" s="13">
        <v>351246.35773500003</v>
      </c>
      <c r="AF75" s="8">
        <f t="shared" si="44"/>
        <v>332433</v>
      </c>
      <c r="AG75" s="176">
        <v>313200.94</v>
      </c>
      <c r="AH75" s="13">
        <v>351246.35773500003</v>
      </c>
      <c r="AI75" s="8">
        <f t="shared" si="45"/>
        <v>332224</v>
      </c>
      <c r="AJ75" s="176">
        <v>313619.21500000003</v>
      </c>
      <c r="AK75" s="13">
        <v>351246.35773500003</v>
      </c>
      <c r="AL75" s="8">
        <f t="shared" si="46"/>
        <v>332433</v>
      </c>
      <c r="AM75" s="176">
        <v>428182.29545000009</v>
      </c>
      <c r="AN75" s="13">
        <v>351246.35773500003</v>
      </c>
      <c r="AO75" s="8">
        <f t="shared" si="47"/>
        <v>389714</v>
      </c>
      <c r="AP75" s="176">
        <v>235302.92499999999</v>
      </c>
      <c r="AQ75" s="13">
        <v>215392.67749999999</v>
      </c>
      <c r="AR75" s="8">
        <f t="shared" si="48"/>
        <v>225348</v>
      </c>
      <c r="AS75" s="176">
        <v>254398.23500000002</v>
      </c>
      <c r="AT75" s="13">
        <v>232872.23050000001</v>
      </c>
      <c r="AU75" s="8">
        <f t="shared" si="49"/>
        <v>243635</v>
      </c>
      <c r="AV75" s="176">
        <v>371004.01</v>
      </c>
      <c r="AW75" s="13">
        <v>351246.35773500003</v>
      </c>
      <c r="AX75" s="8">
        <f t="shared" si="50"/>
        <v>361125</v>
      </c>
      <c r="AY75" s="176">
        <v>362981.58000000007</v>
      </c>
      <c r="AZ75" s="13">
        <v>351246.35773500003</v>
      </c>
      <c r="BA75" s="8">
        <f t="shared" si="51"/>
        <v>357114</v>
      </c>
      <c r="BB75" s="176">
        <v>264573.72499999998</v>
      </c>
      <c r="BC75" s="13">
        <v>242186.7175</v>
      </c>
      <c r="BD75" s="8">
        <f t="shared" si="52"/>
        <v>253380</v>
      </c>
      <c r="BE75" s="174">
        <f t="shared" si="18"/>
        <v>5110530</v>
      </c>
      <c r="BF75" s="9"/>
      <c r="BG75" s="9"/>
      <c r="BH75" s="9"/>
      <c r="BI75" s="10"/>
      <c r="BJ75" s="10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</row>
    <row r="76" spans="1:172" ht="24.75" customHeight="1" x14ac:dyDescent="0.35">
      <c r="A76" s="362"/>
      <c r="B76" s="11">
        <v>62</v>
      </c>
      <c r="C76" s="33" t="s">
        <v>89</v>
      </c>
      <c r="D76" s="11" t="s">
        <v>22</v>
      </c>
      <c r="E76" s="6"/>
      <c r="F76" s="165">
        <v>104000</v>
      </c>
      <c r="G76" s="7">
        <v>117096</v>
      </c>
      <c r="H76" s="8">
        <f t="shared" si="36"/>
        <v>110548</v>
      </c>
      <c r="I76" s="176">
        <v>104000</v>
      </c>
      <c r="J76" s="13">
        <v>117096</v>
      </c>
      <c r="K76" s="8">
        <f t="shared" si="37"/>
        <v>110548</v>
      </c>
      <c r="L76" s="176">
        <v>104000</v>
      </c>
      <c r="M76" s="13">
        <v>117096</v>
      </c>
      <c r="N76" s="8">
        <f t="shared" si="38"/>
        <v>110548</v>
      </c>
      <c r="O76" s="176">
        <v>104000</v>
      </c>
      <c r="P76" s="13">
        <v>117096</v>
      </c>
      <c r="Q76" s="8">
        <f t="shared" si="39"/>
        <v>110548</v>
      </c>
      <c r="R76" s="176">
        <v>104000</v>
      </c>
      <c r="S76" s="13">
        <v>117096</v>
      </c>
      <c r="T76" s="8">
        <f t="shared" si="40"/>
        <v>110548</v>
      </c>
      <c r="U76" s="176">
        <v>123760</v>
      </c>
      <c r="V76" s="13">
        <v>117096</v>
      </c>
      <c r="W76" s="8">
        <f t="shared" si="41"/>
        <v>120428</v>
      </c>
      <c r="X76" s="176">
        <v>104000</v>
      </c>
      <c r="Y76" s="13">
        <v>117096</v>
      </c>
      <c r="Z76" s="8">
        <f t="shared" si="42"/>
        <v>110548</v>
      </c>
      <c r="AA76" s="176">
        <v>104000</v>
      </c>
      <c r="AB76" s="13">
        <v>117096</v>
      </c>
      <c r="AC76" s="8">
        <f t="shared" si="43"/>
        <v>110548</v>
      </c>
      <c r="AD76" s="176">
        <v>104000</v>
      </c>
      <c r="AE76" s="13">
        <v>117096</v>
      </c>
      <c r="AF76" s="8">
        <f t="shared" si="44"/>
        <v>110548</v>
      </c>
      <c r="AG76" s="176">
        <v>104000</v>
      </c>
      <c r="AH76" s="13">
        <v>117096</v>
      </c>
      <c r="AI76" s="8">
        <f t="shared" si="45"/>
        <v>110548</v>
      </c>
      <c r="AJ76" s="176">
        <v>104000</v>
      </c>
      <c r="AK76" s="13">
        <v>117096</v>
      </c>
      <c r="AL76" s="8">
        <f t="shared" si="46"/>
        <v>110548</v>
      </c>
      <c r="AM76" s="176">
        <v>123760</v>
      </c>
      <c r="AN76" s="13">
        <v>117096</v>
      </c>
      <c r="AO76" s="8">
        <f t="shared" si="47"/>
        <v>120428</v>
      </c>
      <c r="AP76" s="176">
        <v>104000</v>
      </c>
      <c r="AQ76" s="13">
        <v>95200</v>
      </c>
      <c r="AR76" s="8">
        <f t="shared" si="48"/>
        <v>99600</v>
      </c>
      <c r="AS76" s="176">
        <v>104000</v>
      </c>
      <c r="AT76" s="13">
        <v>95200</v>
      </c>
      <c r="AU76" s="8">
        <f t="shared" si="49"/>
        <v>99600</v>
      </c>
      <c r="AV76" s="176">
        <v>104000</v>
      </c>
      <c r="AW76" s="13">
        <v>117096</v>
      </c>
      <c r="AX76" s="8">
        <f t="shared" si="50"/>
        <v>110548</v>
      </c>
      <c r="AY76" s="176">
        <v>104000</v>
      </c>
      <c r="AZ76" s="13">
        <v>117096</v>
      </c>
      <c r="BA76" s="8">
        <f t="shared" si="51"/>
        <v>110548</v>
      </c>
      <c r="BB76" s="176">
        <v>104000</v>
      </c>
      <c r="BC76" s="13">
        <v>95200</v>
      </c>
      <c r="BD76" s="8">
        <f t="shared" si="52"/>
        <v>99600</v>
      </c>
      <c r="BE76" s="174">
        <f t="shared" si="18"/>
        <v>1866232</v>
      </c>
      <c r="BF76" s="9"/>
      <c r="BG76" s="9"/>
      <c r="BH76" s="9"/>
      <c r="BI76" s="10"/>
      <c r="BJ76" s="10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</row>
    <row r="77" spans="1:172" ht="24.75" customHeight="1" x14ac:dyDescent="0.35">
      <c r="A77" s="362"/>
      <c r="B77" s="11">
        <v>63</v>
      </c>
      <c r="C77" s="33" t="s">
        <v>90</v>
      </c>
      <c r="D77" s="11" t="s">
        <v>22</v>
      </c>
      <c r="E77" s="6"/>
      <c r="F77" s="165">
        <v>104000</v>
      </c>
      <c r="G77" s="7">
        <v>117096</v>
      </c>
      <c r="H77" s="8">
        <f t="shared" si="36"/>
        <v>110548</v>
      </c>
      <c r="I77" s="176">
        <v>104000</v>
      </c>
      <c r="J77" s="13">
        <v>117096</v>
      </c>
      <c r="K77" s="8">
        <f t="shared" si="37"/>
        <v>110548</v>
      </c>
      <c r="L77" s="176">
        <v>104000</v>
      </c>
      <c r="M77" s="13">
        <v>117096</v>
      </c>
      <c r="N77" s="8">
        <f t="shared" si="38"/>
        <v>110548</v>
      </c>
      <c r="O77" s="176">
        <v>104000</v>
      </c>
      <c r="P77" s="13">
        <v>117096</v>
      </c>
      <c r="Q77" s="8">
        <f t="shared" si="39"/>
        <v>110548</v>
      </c>
      <c r="R77" s="176">
        <v>104000</v>
      </c>
      <c r="S77" s="13">
        <v>117096</v>
      </c>
      <c r="T77" s="8">
        <f t="shared" si="40"/>
        <v>110548</v>
      </c>
      <c r="U77" s="176">
        <v>123760</v>
      </c>
      <c r="V77" s="13">
        <v>117096</v>
      </c>
      <c r="W77" s="8">
        <f t="shared" si="41"/>
        <v>120428</v>
      </c>
      <c r="X77" s="176">
        <v>104000</v>
      </c>
      <c r="Y77" s="13">
        <v>117096</v>
      </c>
      <c r="Z77" s="8">
        <f t="shared" si="42"/>
        <v>110548</v>
      </c>
      <c r="AA77" s="176">
        <v>104000</v>
      </c>
      <c r="AB77" s="13">
        <v>117096</v>
      </c>
      <c r="AC77" s="8">
        <f t="shared" si="43"/>
        <v>110548</v>
      </c>
      <c r="AD77" s="176">
        <v>104000</v>
      </c>
      <c r="AE77" s="13">
        <v>117096</v>
      </c>
      <c r="AF77" s="8">
        <f t="shared" si="44"/>
        <v>110548</v>
      </c>
      <c r="AG77" s="176">
        <v>104000</v>
      </c>
      <c r="AH77" s="13">
        <v>117096</v>
      </c>
      <c r="AI77" s="8">
        <f t="shared" si="45"/>
        <v>110548</v>
      </c>
      <c r="AJ77" s="176">
        <v>104000</v>
      </c>
      <c r="AK77" s="13">
        <v>117096</v>
      </c>
      <c r="AL77" s="8">
        <f t="shared" si="46"/>
        <v>110548</v>
      </c>
      <c r="AM77" s="176">
        <v>123760</v>
      </c>
      <c r="AN77" s="13">
        <v>117096</v>
      </c>
      <c r="AO77" s="8">
        <f t="shared" si="47"/>
        <v>120428</v>
      </c>
      <c r="AP77" s="176">
        <v>104000</v>
      </c>
      <c r="AQ77" s="13">
        <v>95200</v>
      </c>
      <c r="AR77" s="8">
        <f t="shared" si="48"/>
        <v>99600</v>
      </c>
      <c r="AS77" s="176">
        <v>104000</v>
      </c>
      <c r="AT77" s="13">
        <v>95200</v>
      </c>
      <c r="AU77" s="8">
        <f t="shared" si="49"/>
        <v>99600</v>
      </c>
      <c r="AV77" s="176">
        <v>104000</v>
      </c>
      <c r="AW77" s="13">
        <v>117096</v>
      </c>
      <c r="AX77" s="8">
        <f t="shared" si="50"/>
        <v>110548</v>
      </c>
      <c r="AY77" s="176">
        <v>104000</v>
      </c>
      <c r="AZ77" s="13">
        <v>117096</v>
      </c>
      <c r="BA77" s="8">
        <f t="shared" si="51"/>
        <v>110548</v>
      </c>
      <c r="BB77" s="176">
        <v>104000</v>
      </c>
      <c r="BC77" s="13">
        <v>95200</v>
      </c>
      <c r="BD77" s="8">
        <f t="shared" si="52"/>
        <v>99600</v>
      </c>
      <c r="BE77" s="174">
        <f t="shared" si="18"/>
        <v>1866232</v>
      </c>
      <c r="BF77" s="9"/>
      <c r="BG77" s="9"/>
      <c r="BH77" s="9"/>
      <c r="BI77" s="10"/>
      <c r="BJ77" s="10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</row>
    <row r="78" spans="1:172" ht="24.75" customHeight="1" x14ac:dyDescent="0.35">
      <c r="A78" s="362"/>
      <c r="B78" s="11">
        <v>64</v>
      </c>
      <c r="C78" s="33" t="s">
        <v>91</v>
      </c>
      <c r="D78" s="11" t="s">
        <v>22</v>
      </c>
      <c r="E78" s="6"/>
      <c r="F78" s="165">
        <v>52000</v>
      </c>
      <c r="G78" s="7">
        <v>58548</v>
      </c>
      <c r="H78" s="8">
        <f t="shared" si="36"/>
        <v>55274</v>
      </c>
      <c r="I78" s="176">
        <v>52000</v>
      </c>
      <c r="J78" s="13">
        <v>58548</v>
      </c>
      <c r="K78" s="8">
        <f t="shared" si="37"/>
        <v>55274</v>
      </c>
      <c r="L78" s="176">
        <v>52000</v>
      </c>
      <c r="M78" s="13">
        <v>58548</v>
      </c>
      <c r="N78" s="8">
        <f t="shared" si="38"/>
        <v>55274</v>
      </c>
      <c r="O78" s="176">
        <v>52000</v>
      </c>
      <c r="P78" s="13">
        <v>58548</v>
      </c>
      <c r="Q78" s="8">
        <f t="shared" si="39"/>
        <v>55274</v>
      </c>
      <c r="R78" s="176">
        <v>52000</v>
      </c>
      <c r="S78" s="13">
        <v>58548</v>
      </c>
      <c r="T78" s="8">
        <f t="shared" si="40"/>
        <v>55274</v>
      </c>
      <c r="U78" s="176">
        <v>61880</v>
      </c>
      <c r="V78" s="13">
        <v>58548</v>
      </c>
      <c r="W78" s="8">
        <f t="shared" si="41"/>
        <v>60214</v>
      </c>
      <c r="X78" s="176">
        <v>52000</v>
      </c>
      <c r="Y78" s="13">
        <v>58548</v>
      </c>
      <c r="Z78" s="8">
        <f t="shared" si="42"/>
        <v>55274</v>
      </c>
      <c r="AA78" s="176">
        <v>52000</v>
      </c>
      <c r="AB78" s="13">
        <v>58548</v>
      </c>
      <c r="AC78" s="8">
        <f t="shared" si="43"/>
        <v>55274</v>
      </c>
      <c r="AD78" s="176">
        <v>52000</v>
      </c>
      <c r="AE78" s="13">
        <v>58548</v>
      </c>
      <c r="AF78" s="8">
        <f t="shared" si="44"/>
        <v>55274</v>
      </c>
      <c r="AG78" s="176">
        <v>52000</v>
      </c>
      <c r="AH78" s="13">
        <v>58548</v>
      </c>
      <c r="AI78" s="8">
        <f t="shared" si="45"/>
        <v>55274</v>
      </c>
      <c r="AJ78" s="176">
        <v>52000</v>
      </c>
      <c r="AK78" s="13">
        <v>58548</v>
      </c>
      <c r="AL78" s="8">
        <f t="shared" si="46"/>
        <v>55274</v>
      </c>
      <c r="AM78" s="176">
        <v>61880</v>
      </c>
      <c r="AN78" s="13">
        <v>58548</v>
      </c>
      <c r="AO78" s="8">
        <f t="shared" si="47"/>
        <v>60214</v>
      </c>
      <c r="AP78" s="176">
        <v>52000</v>
      </c>
      <c r="AQ78" s="13">
        <v>47600</v>
      </c>
      <c r="AR78" s="8">
        <f t="shared" si="48"/>
        <v>49800</v>
      </c>
      <c r="AS78" s="176">
        <v>52000</v>
      </c>
      <c r="AT78" s="13">
        <v>47600</v>
      </c>
      <c r="AU78" s="8">
        <f t="shared" si="49"/>
        <v>49800</v>
      </c>
      <c r="AV78" s="176">
        <v>52000</v>
      </c>
      <c r="AW78" s="13">
        <v>58548</v>
      </c>
      <c r="AX78" s="8">
        <f t="shared" si="50"/>
        <v>55274</v>
      </c>
      <c r="AY78" s="176">
        <v>52000</v>
      </c>
      <c r="AZ78" s="13">
        <v>58548</v>
      </c>
      <c r="BA78" s="8">
        <f t="shared" si="51"/>
        <v>55274</v>
      </c>
      <c r="BB78" s="176">
        <v>52000</v>
      </c>
      <c r="BC78" s="13">
        <v>47600</v>
      </c>
      <c r="BD78" s="8">
        <f t="shared" si="52"/>
        <v>49800</v>
      </c>
      <c r="BE78" s="174">
        <f t="shared" si="18"/>
        <v>933116</v>
      </c>
      <c r="BF78" s="9"/>
      <c r="BG78" s="9"/>
      <c r="BH78" s="9"/>
      <c r="BI78" s="10"/>
      <c r="BJ78" s="10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</row>
    <row r="79" spans="1:172" ht="24.75" customHeight="1" x14ac:dyDescent="0.35">
      <c r="A79" s="362"/>
      <c r="B79" s="11">
        <v>65</v>
      </c>
      <c r="C79" s="33" t="s">
        <v>92</v>
      </c>
      <c r="D79" s="11" t="s">
        <v>22</v>
      </c>
      <c r="E79" s="6"/>
      <c r="F79" s="165">
        <v>520000</v>
      </c>
      <c r="G79" s="7">
        <v>585480</v>
      </c>
      <c r="H79" s="8">
        <f t="shared" si="36"/>
        <v>552740</v>
      </c>
      <c r="I79" s="176">
        <v>520000</v>
      </c>
      <c r="J79" s="13">
        <v>585480</v>
      </c>
      <c r="K79" s="8">
        <f t="shared" si="37"/>
        <v>552740</v>
      </c>
      <c r="L79" s="176">
        <v>520000</v>
      </c>
      <c r="M79" s="13">
        <v>585480</v>
      </c>
      <c r="N79" s="8">
        <f t="shared" si="38"/>
        <v>552740</v>
      </c>
      <c r="O79" s="176">
        <v>520000</v>
      </c>
      <c r="P79" s="13">
        <v>585480</v>
      </c>
      <c r="Q79" s="8">
        <f t="shared" si="39"/>
        <v>552740</v>
      </c>
      <c r="R79" s="176">
        <v>520000</v>
      </c>
      <c r="S79" s="13">
        <v>585480</v>
      </c>
      <c r="T79" s="8">
        <f t="shared" si="40"/>
        <v>552740</v>
      </c>
      <c r="U79" s="176">
        <v>618800</v>
      </c>
      <c r="V79" s="13">
        <v>585480</v>
      </c>
      <c r="W79" s="8">
        <f t="shared" si="41"/>
        <v>602140</v>
      </c>
      <c r="X79" s="176">
        <v>520000</v>
      </c>
      <c r="Y79" s="13">
        <v>585480</v>
      </c>
      <c r="Z79" s="8">
        <f t="shared" si="42"/>
        <v>552740</v>
      </c>
      <c r="AA79" s="176">
        <v>520000</v>
      </c>
      <c r="AB79" s="13">
        <v>585480</v>
      </c>
      <c r="AC79" s="8">
        <f t="shared" si="43"/>
        <v>552740</v>
      </c>
      <c r="AD79" s="176">
        <v>520000</v>
      </c>
      <c r="AE79" s="13">
        <v>585480</v>
      </c>
      <c r="AF79" s="8">
        <f t="shared" si="44"/>
        <v>552740</v>
      </c>
      <c r="AG79" s="176">
        <v>520000</v>
      </c>
      <c r="AH79" s="13">
        <v>585480</v>
      </c>
      <c r="AI79" s="8">
        <f t="shared" si="45"/>
        <v>552740</v>
      </c>
      <c r="AJ79" s="176">
        <v>520000</v>
      </c>
      <c r="AK79" s="13">
        <v>585480</v>
      </c>
      <c r="AL79" s="8">
        <f t="shared" si="46"/>
        <v>552740</v>
      </c>
      <c r="AM79" s="176">
        <v>618800</v>
      </c>
      <c r="AN79" s="13">
        <v>585480</v>
      </c>
      <c r="AO79" s="8">
        <f t="shared" si="47"/>
        <v>602140</v>
      </c>
      <c r="AP79" s="176">
        <v>520000</v>
      </c>
      <c r="AQ79" s="13">
        <v>476000</v>
      </c>
      <c r="AR79" s="8">
        <f t="shared" si="48"/>
        <v>498000</v>
      </c>
      <c r="AS79" s="176">
        <v>520000</v>
      </c>
      <c r="AT79" s="13">
        <v>476000</v>
      </c>
      <c r="AU79" s="8">
        <f t="shared" si="49"/>
        <v>498000</v>
      </c>
      <c r="AV79" s="176">
        <v>520000</v>
      </c>
      <c r="AW79" s="13">
        <v>585480</v>
      </c>
      <c r="AX79" s="8">
        <f t="shared" si="50"/>
        <v>552740</v>
      </c>
      <c r="AY79" s="176">
        <v>520000</v>
      </c>
      <c r="AZ79" s="13">
        <v>585480</v>
      </c>
      <c r="BA79" s="8">
        <f t="shared" si="51"/>
        <v>552740</v>
      </c>
      <c r="BB79" s="176">
        <v>520000</v>
      </c>
      <c r="BC79" s="13">
        <v>476000</v>
      </c>
      <c r="BD79" s="8">
        <f t="shared" si="52"/>
        <v>498000</v>
      </c>
      <c r="BE79" s="174">
        <f t="shared" si="18"/>
        <v>9331160</v>
      </c>
      <c r="BF79" s="9"/>
      <c r="BG79" s="9"/>
      <c r="BH79" s="9"/>
      <c r="BI79" s="10"/>
      <c r="BJ79" s="10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</row>
    <row r="80" spans="1:172" ht="24.75" customHeight="1" x14ac:dyDescent="0.35">
      <c r="A80" s="362"/>
      <c r="B80" s="11">
        <v>66</v>
      </c>
      <c r="C80" s="33" t="s">
        <v>93</v>
      </c>
      <c r="D80" s="11" t="s">
        <v>22</v>
      </c>
      <c r="E80" s="6"/>
      <c r="F80" s="165">
        <v>146356.535</v>
      </c>
      <c r="G80" s="7">
        <v>164786.20021500002</v>
      </c>
      <c r="H80" s="8">
        <f t="shared" si="36"/>
        <v>155571</v>
      </c>
      <c r="I80" s="176">
        <v>146356.535</v>
      </c>
      <c r="J80" s="13">
        <v>164786.20021500002</v>
      </c>
      <c r="K80" s="8">
        <f t="shared" si="37"/>
        <v>155571</v>
      </c>
      <c r="L80" s="176">
        <v>236770.69000000003</v>
      </c>
      <c r="M80" s="13">
        <v>266585.58380999998</v>
      </c>
      <c r="N80" s="8">
        <f t="shared" si="38"/>
        <v>251678</v>
      </c>
      <c r="O80" s="176">
        <v>262826.26500000001</v>
      </c>
      <c r="P80" s="13">
        <v>295922.15698500001</v>
      </c>
      <c r="Q80" s="8">
        <f t="shared" si="39"/>
        <v>279374</v>
      </c>
      <c r="R80" s="176">
        <v>260167.05</v>
      </c>
      <c r="S80" s="13">
        <v>292928.08545000001</v>
      </c>
      <c r="T80" s="8">
        <f t="shared" si="40"/>
        <v>276548</v>
      </c>
      <c r="U80" s="176">
        <v>405048.61215</v>
      </c>
      <c r="V80" s="13">
        <v>383238.30226500006</v>
      </c>
      <c r="W80" s="8">
        <f t="shared" si="41"/>
        <v>394143</v>
      </c>
      <c r="X80" s="176">
        <v>290445.09000000003</v>
      </c>
      <c r="Y80" s="13">
        <v>327018.82941000001</v>
      </c>
      <c r="Z80" s="8">
        <f t="shared" si="42"/>
        <v>308732</v>
      </c>
      <c r="AA80" s="176">
        <v>280849.27</v>
      </c>
      <c r="AB80" s="13">
        <v>327018.82941000001</v>
      </c>
      <c r="AC80" s="8">
        <f t="shared" si="43"/>
        <v>303934</v>
      </c>
      <c r="AD80" s="176">
        <v>295221.875</v>
      </c>
      <c r="AE80" s="13">
        <v>327018.82941000001</v>
      </c>
      <c r="AF80" s="8">
        <f t="shared" si="44"/>
        <v>311120</v>
      </c>
      <c r="AG80" s="176">
        <v>294016.06</v>
      </c>
      <c r="AH80" s="13">
        <v>327018.82941000001</v>
      </c>
      <c r="AI80" s="8">
        <f t="shared" si="45"/>
        <v>310517</v>
      </c>
      <c r="AJ80" s="176">
        <v>292038.76</v>
      </c>
      <c r="AK80" s="13">
        <v>327018.82941000001</v>
      </c>
      <c r="AL80" s="8">
        <f t="shared" si="46"/>
        <v>309529</v>
      </c>
      <c r="AM80" s="176">
        <v>400596.03675000003</v>
      </c>
      <c r="AN80" s="13">
        <v>327018.82941000001</v>
      </c>
      <c r="AO80" s="8">
        <f t="shared" si="47"/>
        <v>363807</v>
      </c>
      <c r="AP80" s="176">
        <v>218583.755</v>
      </c>
      <c r="AQ80" s="13">
        <v>200088.2065</v>
      </c>
      <c r="AR80" s="8">
        <f t="shared" si="48"/>
        <v>209336</v>
      </c>
      <c r="AS80" s="176">
        <v>236247.63500000001</v>
      </c>
      <c r="AT80" s="13">
        <v>216257.45050000001</v>
      </c>
      <c r="AU80" s="8">
        <f t="shared" si="49"/>
        <v>226253</v>
      </c>
      <c r="AV80" s="176">
        <v>344489.6</v>
      </c>
      <c r="AW80" s="13">
        <v>327018.82941000001</v>
      </c>
      <c r="AX80" s="8">
        <f t="shared" si="50"/>
        <v>335754</v>
      </c>
      <c r="AY80" s="176">
        <v>350250.81</v>
      </c>
      <c r="AZ80" s="13">
        <v>327018.82941000001</v>
      </c>
      <c r="BA80" s="8">
        <f t="shared" si="51"/>
        <v>338635</v>
      </c>
      <c r="BB80" s="176">
        <v>245697.27</v>
      </c>
      <c r="BC80" s="13">
        <v>224907.50099999999</v>
      </c>
      <c r="BD80" s="8">
        <f t="shared" si="52"/>
        <v>235302</v>
      </c>
      <c r="BE80" s="174">
        <f t="shared" si="18"/>
        <v>4765804</v>
      </c>
      <c r="BF80" s="9"/>
      <c r="BG80" s="9"/>
      <c r="BH80" s="9"/>
      <c r="BI80" s="10"/>
      <c r="BJ80" s="10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</row>
    <row r="81" spans="1:172" ht="24.75" customHeight="1" x14ac:dyDescent="0.35">
      <c r="A81" s="362"/>
      <c r="B81" s="11">
        <v>67</v>
      </c>
      <c r="C81" s="33" t="s">
        <v>94</v>
      </c>
      <c r="D81" s="11" t="s">
        <v>22</v>
      </c>
      <c r="E81" s="6"/>
      <c r="F81" s="165">
        <v>128028.48499999999</v>
      </c>
      <c r="G81" s="7">
        <v>144150.22576500001</v>
      </c>
      <c r="H81" s="8">
        <f t="shared" si="36"/>
        <v>136089</v>
      </c>
      <c r="I81" s="176">
        <v>128028.48499999999</v>
      </c>
      <c r="J81" s="13">
        <v>144150.22576500001</v>
      </c>
      <c r="K81" s="8">
        <f t="shared" si="37"/>
        <v>136089</v>
      </c>
      <c r="L81" s="176">
        <v>223921.62</v>
      </c>
      <c r="M81" s="13">
        <v>252118.51938000001</v>
      </c>
      <c r="N81" s="8">
        <f t="shared" si="38"/>
        <v>238020</v>
      </c>
      <c r="O81" s="176">
        <v>253102.85</v>
      </c>
      <c r="P81" s="13">
        <v>284974.33964999998</v>
      </c>
      <c r="Q81" s="8">
        <f t="shared" si="39"/>
        <v>269039</v>
      </c>
      <c r="R81" s="176">
        <v>235778.66</v>
      </c>
      <c r="S81" s="13">
        <v>265468.63433999999</v>
      </c>
      <c r="T81" s="8">
        <f t="shared" si="40"/>
        <v>250624</v>
      </c>
      <c r="U81" s="176">
        <v>405625.79785000003</v>
      </c>
      <c r="V81" s="13">
        <v>383784.408735</v>
      </c>
      <c r="W81" s="8">
        <f t="shared" si="41"/>
        <v>394705</v>
      </c>
      <c r="X81" s="176">
        <v>281862.42499999999</v>
      </c>
      <c r="Y81" s="13">
        <v>317355.40882500005</v>
      </c>
      <c r="Z81" s="8">
        <f t="shared" si="42"/>
        <v>299609</v>
      </c>
      <c r="AA81" s="176">
        <v>276645.39500000002</v>
      </c>
      <c r="AB81" s="13">
        <v>317355.40882500005</v>
      </c>
      <c r="AC81" s="8">
        <f t="shared" si="43"/>
        <v>297000</v>
      </c>
      <c r="AD81" s="176">
        <v>280561.96999999997</v>
      </c>
      <c r="AE81" s="13">
        <v>317355.40882500005</v>
      </c>
      <c r="AF81" s="8">
        <f t="shared" si="44"/>
        <v>298959</v>
      </c>
      <c r="AG81" s="176">
        <v>281872.565</v>
      </c>
      <c r="AH81" s="13">
        <v>317355.40882500005</v>
      </c>
      <c r="AI81" s="8">
        <f t="shared" si="45"/>
        <v>299614</v>
      </c>
      <c r="AJ81" s="176">
        <v>280561.96999999997</v>
      </c>
      <c r="AK81" s="13">
        <v>317355.40882500005</v>
      </c>
      <c r="AL81" s="8">
        <f t="shared" si="46"/>
        <v>298959</v>
      </c>
      <c r="AM81" s="176">
        <v>403802.73570000002</v>
      </c>
      <c r="AN81" s="13">
        <v>317355.40882500005</v>
      </c>
      <c r="AO81" s="8">
        <f t="shared" si="47"/>
        <v>360579</v>
      </c>
      <c r="AP81" s="176">
        <v>186835.41500000004</v>
      </c>
      <c r="AQ81" s="13">
        <v>171026.26450000002</v>
      </c>
      <c r="AR81" s="8">
        <f t="shared" si="48"/>
        <v>178931</v>
      </c>
      <c r="AS81" s="176">
        <v>206662.495</v>
      </c>
      <c r="AT81" s="13">
        <v>189175.6685</v>
      </c>
      <c r="AU81" s="8">
        <f t="shared" si="49"/>
        <v>197919</v>
      </c>
      <c r="AV81" s="176">
        <v>326331.39500000002</v>
      </c>
      <c r="AW81" s="13">
        <v>317355.40882500005</v>
      </c>
      <c r="AX81" s="8">
        <f t="shared" si="50"/>
        <v>321843</v>
      </c>
      <c r="AY81" s="176">
        <v>324787.58</v>
      </c>
      <c r="AZ81" s="13">
        <v>317355.40882500005</v>
      </c>
      <c r="BA81" s="8">
        <f t="shared" si="51"/>
        <v>321071</v>
      </c>
      <c r="BB81" s="176">
        <v>214928.285</v>
      </c>
      <c r="BC81" s="13">
        <v>196742.04550000001</v>
      </c>
      <c r="BD81" s="8">
        <f t="shared" si="52"/>
        <v>205835</v>
      </c>
      <c r="BE81" s="174">
        <f t="shared" si="18"/>
        <v>4504885</v>
      </c>
      <c r="BF81" s="9"/>
      <c r="BG81" s="9"/>
      <c r="BH81" s="9"/>
      <c r="BI81" s="10"/>
      <c r="BJ81" s="10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</row>
    <row r="82" spans="1:172" ht="24.75" customHeight="1" x14ac:dyDescent="0.35">
      <c r="A82" s="362"/>
      <c r="B82" s="11">
        <v>68</v>
      </c>
      <c r="C82" s="33" t="s">
        <v>95</v>
      </c>
      <c r="D82" s="11" t="s">
        <v>22</v>
      </c>
      <c r="E82" s="6"/>
      <c r="F82" s="165">
        <v>156000</v>
      </c>
      <c r="G82" s="7">
        <v>175644</v>
      </c>
      <c r="H82" s="8">
        <f t="shared" si="36"/>
        <v>165822</v>
      </c>
      <c r="I82" s="176">
        <v>156000</v>
      </c>
      <c r="J82" s="13">
        <v>175644</v>
      </c>
      <c r="K82" s="8">
        <f t="shared" si="37"/>
        <v>165822</v>
      </c>
      <c r="L82" s="176">
        <v>156000</v>
      </c>
      <c r="M82" s="13">
        <v>175644</v>
      </c>
      <c r="N82" s="8">
        <f t="shared" si="38"/>
        <v>165822</v>
      </c>
      <c r="O82" s="176">
        <v>156000</v>
      </c>
      <c r="P82" s="13">
        <v>175644</v>
      </c>
      <c r="Q82" s="8">
        <f t="shared" si="39"/>
        <v>165822</v>
      </c>
      <c r="R82" s="176">
        <v>156000</v>
      </c>
      <c r="S82" s="13">
        <v>175644</v>
      </c>
      <c r="T82" s="8">
        <f t="shared" si="40"/>
        <v>165822</v>
      </c>
      <c r="U82" s="176">
        <v>185640</v>
      </c>
      <c r="V82" s="13">
        <v>175644</v>
      </c>
      <c r="W82" s="8">
        <f t="shared" si="41"/>
        <v>180642</v>
      </c>
      <c r="X82" s="176">
        <v>156000</v>
      </c>
      <c r="Y82" s="13">
        <v>175644</v>
      </c>
      <c r="Z82" s="8">
        <f t="shared" si="42"/>
        <v>165822</v>
      </c>
      <c r="AA82" s="176">
        <v>156000</v>
      </c>
      <c r="AB82" s="13">
        <v>175644</v>
      </c>
      <c r="AC82" s="8">
        <f t="shared" si="43"/>
        <v>165822</v>
      </c>
      <c r="AD82" s="176">
        <v>156000</v>
      </c>
      <c r="AE82" s="13">
        <v>175644</v>
      </c>
      <c r="AF82" s="8">
        <f t="shared" si="44"/>
        <v>165822</v>
      </c>
      <c r="AG82" s="176">
        <v>156000</v>
      </c>
      <c r="AH82" s="13">
        <v>175644</v>
      </c>
      <c r="AI82" s="8">
        <f t="shared" si="45"/>
        <v>165822</v>
      </c>
      <c r="AJ82" s="176">
        <v>156000</v>
      </c>
      <c r="AK82" s="13">
        <v>175644</v>
      </c>
      <c r="AL82" s="8">
        <f t="shared" si="46"/>
        <v>165822</v>
      </c>
      <c r="AM82" s="176">
        <v>185640</v>
      </c>
      <c r="AN82" s="13">
        <v>175644</v>
      </c>
      <c r="AO82" s="8">
        <f t="shared" si="47"/>
        <v>180642</v>
      </c>
      <c r="AP82" s="176">
        <v>156000</v>
      </c>
      <c r="AQ82" s="13">
        <v>142800</v>
      </c>
      <c r="AR82" s="8">
        <f t="shared" si="48"/>
        <v>149400</v>
      </c>
      <c r="AS82" s="176">
        <v>156000</v>
      </c>
      <c r="AT82" s="13">
        <v>142800</v>
      </c>
      <c r="AU82" s="8">
        <f t="shared" si="49"/>
        <v>149400</v>
      </c>
      <c r="AV82" s="176">
        <v>156000</v>
      </c>
      <c r="AW82" s="13">
        <v>175644</v>
      </c>
      <c r="AX82" s="8">
        <f t="shared" si="50"/>
        <v>165822</v>
      </c>
      <c r="AY82" s="176">
        <v>156000</v>
      </c>
      <c r="AZ82" s="13">
        <v>175644</v>
      </c>
      <c r="BA82" s="8">
        <f t="shared" si="51"/>
        <v>165822</v>
      </c>
      <c r="BB82" s="176">
        <v>156000</v>
      </c>
      <c r="BC82" s="13">
        <v>142800</v>
      </c>
      <c r="BD82" s="8">
        <f t="shared" si="52"/>
        <v>149400</v>
      </c>
      <c r="BE82" s="174">
        <f t="shared" si="18"/>
        <v>2799348</v>
      </c>
      <c r="BF82" s="9"/>
      <c r="BG82" s="9"/>
      <c r="BH82" s="9"/>
      <c r="BI82" s="10"/>
      <c r="BJ82" s="10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</row>
    <row r="83" spans="1:172" ht="24.75" customHeight="1" x14ac:dyDescent="0.35">
      <c r="A83" s="362"/>
      <c r="B83" s="11">
        <v>69</v>
      </c>
      <c r="C83" s="33" t="s">
        <v>96</v>
      </c>
      <c r="D83" s="11" t="s">
        <v>22</v>
      </c>
      <c r="E83" s="6"/>
      <c r="F83" s="165">
        <v>156000</v>
      </c>
      <c r="G83" s="7">
        <v>175644</v>
      </c>
      <c r="H83" s="8">
        <f t="shared" si="36"/>
        <v>165822</v>
      </c>
      <c r="I83" s="176">
        <v>156000</v>
      </c>
      <c r="J83" s="13">
        <v>175644</v>
      </c>
      <c r="K83" s="8">
        <f t="shared" si="37"/>
        <v>165822</v>
      </c>
      <c r="L83" s="176">
        <v>156000</v>
      </c>
      <c r="M83" s="13">
        <v>175644</v>
      </c>
      <c r="N83" s="8">
        <f t="shared" si="38"/>
        <v>165822</v>
      </c>
      <c r="O83" s="176">
        <v>156000</v>
      </c>
      <c r="P83" s="13">
        <v>175644</v>
      </c>
      <c r="Q83" s="8">
        <f t="shared" si="39"/>
        <v>165822</v>
      </c>
      <c r="R83" s="176">
        <v>156000</v>
      </c>
      <c r="S83" s="13">
        <v>175644</v>
      </c>
      <c r="T83" s="8">
        <f t="shared" si="40"/>
        <v>165822</v>
      </c>
      <c r="U83" s="176">
        <v>185640</v>
      </c>
      <c r="V83" s="13">
        <v>175644</v>
      </c>
      <c r="W83" s="8">
        <f t="shared" si="41"/>
        <v>180642</v>
      </c>
      <c r="X83" s="176">
        <v>156000</v>
      </c>
      <c r="Y83" s="13">
        <v>175644</v>
      </c>
      <c r="Z83" s="8">
        <f t="shared" si="42"/>
        <v>165822</v>
      </c>
      <c r="AA83" s="176">
        <v>156000</v>
      </c>
      <c r="AB83" s="13">
        <v>175644</v>
      </c>
      <c r="AC83" s="8">
        <f t="shared" si="43"/>
        <v>165822</v>
      </c>
      <c r="AD83" s="176">
        <v>156000</v>
      </c>
      <c r="AE83" s="13">
        <v>175644</v>
      </c>
      <c r="AF83" s="8">
        <f t="shared" si="44"/>
        <v>165822</v>
      </c>
      <c r="AG83" s="176">
        <v>156000</v>
      </c>
      <c r="AH83" s="13">
        <v>175644</v>
      </c>
      <c r="AI83" s="8">
        <f t="shared" si="45"/>
        <v>165822</v>
      </c>
      <c r="AJ83" s="176">
        <v>156000</v>
      </c>
      <c r="AK83" s="13">
        <v>175644</v>
      </c>
      <c r="AL83" s="8">
        <f t="shared" si="46"/>
        <v>165822</v>
      </c>
      <c r="AM83" s="176">
        <v>185640</v>
      </c>
      <c r="AN83" s="13">
        <v>175644</v>
      </c>
      <c r="AO83" s="8">
        <f t="shared" si="47"/>
        <v>180642</v>
      </c>
      <c r="AP83" s="176">
        <v>156000</v>
      </c>
      <c r="AQ83" s="13">
        <v>142800</v>
      </c>
      <c r="AR83" s="8">
        <f t="shared" si="48"/>
        <v>149400</v>
      </c>
      <c r="AS83" s="176">
        <v>156000</v>
      </c>
      <c r="AT83" s="13">
        <v>142800</v>
      </c>
      <c r="AU83" s="8">
        <f t="shared" si="49"/>
        <v>149400</v>
      </c>
      <c r="AV83" s="176">
        <v>156000</v>
      </c>
      <c r="AW83" s="13">
        <v>175644</v>
      </c>
      <c r="AX83" s="8">
        <f t="shared" si="50"/>
        <v>165822</v>
      </c>
      <c r="AY83" s="176">
        <v>156000</v>
      </c>
      <c r="AZ83" s="13">
        <v>175644</v>
      </c>
      <c r="BA83" s="8">
        <f t="shared" si="51"/>
        <v>165822</v>
      </c>
      <c r="BB83" s="176">
        <v>156000</v>
      </c>
      <c r="BC83" s="13">
        <v>142800</v>
      </c>
      <c r="BD83" s="8">
        <f t="shared" si="52"/>
        <v>149400</v>
      </c>
      <c r="BE83" s="174">
        <f t="shared" si="18"/>
        <v>2799348</v>
      </c>
      <c r="BF83" s="9"/>
      <c r="BG83" s="9"/>
      <c r="BH83" s="9"/>
      <c r="BI83" s="10"/>
      <c r="BJ83" s="10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</row>
    <row r="84" spans="1:172" ht="24.75" customHeight="1" thickBot="1" x14ac:dyDescent="0.4">
      <c r="A84" s="362"/>
      <c r="B84" s="15">
        <v>70</v>
      </c>
      <c r="C84" s="33" t="s">
        <v>97</v>
      </c>
      <c r="D84" s="11" t="s">
        <v>22</v>
      </c>
      <c r="E84" s="6"/>
      <c r="F84" s="165">
        <v>130000</v>
      </c>
      <c r="G84" s="7">
        <v>146370</v>
      </c>
      <c r="H84" s="8">
        <f t="shared" si="36"/>
        <v>138185</v>
      </c>
      <c r="I84" s="176">
        <v>130000</v>
      </c>
      <c r="J84" s="13">
        <v>146370</v>
      </c>
      <c r="K84" s="8">
        <f t="shared" si="37"/>
        <v>138185</v>
      </c>
      <c r="L84" s="176">
        <v>130000</v>
      </c>
      <c r="M84" s="13">
        <v>146370</v>
      </c>
      <c r="N84" s="8">
        <f t="shared" si="38"/>
        <v>138185</v>
      </c>
      <c r="O84" s="176">
        <v>130000</v>
      </c>
      <c r="P84" s="13">
        <v>146370</v>
      </c>
      <c r="Q84" s="8">
        <f t="shared" si="39"/>
        <v>138185</v>
      </c>
      <c r="R84" s="176">
        <v>130000</v>
      </c>
      <c r="S84" s="13">
        <v>146370</v>
      </c>
      <c r="T84" s="8">
        <f t="shared" si="40"/>
        <v>138185</v>
      </c>
      <c r="U84" s="176">
        <v>154700</v>
      </c>
      <c r="V84" s="13">
        <v>146370</v>
      </c>
      <c r="W84" s="8">
        <f t="shared" si="41"/>
        <v>150535</v>
      </c>
      <c r="X84" s="176">
        <v>130000</v>
      </c>
      <c r="Y84" s="13">
        <v>146370</v>
      </c>
      <c r="Z84" s="8">
        <f t="shared" si="42"/>
        <v>138185</v>
      </c>
      <c r="AA84" s="176">
        <v>130000</v>
      </c>
      <c r="AB84" s="13">
        <v>146370</v>
      </c>
      <c r="AC84" s="8">
        <f t="shared" si="43"/>
        <v>138185</v>
      </c>
      <c r="AD84" s="176">
        <v>130000</v>
      </c>
      <c r="AE84" s="13">
        <v>146370</v>
      </c>
      <c r="AF84" s="8">
        <f t="shared" si="44"/>
        <v>138185</v>
      </c>
      <c r="AG84" s="176">
        <v>130000</v>
      </c>
      <c r="AH84" s="13">
        <v>146370</v>
      </c>
      <c r="AI84" s="8">
        <f t="shared" si="45"/>
        <v>138185</v>
      </c>
      <c r="AJ84" s="176">
        <v>130000</v>
      </c>
      <c r="AK84" s="13">
        <v>146370</v>
      </c>
      <c r="AL84" s="8">
        <f t="shared" si="46"/>
        <v>138185</v>
      </c>
      <c r="AM84" s="176">
        <v>154700</v>
      </c>
      <c r="AN84" s="13">
        <v>146370</v>
      </c>
      <c r="AO84" s="8">
        <f t="shared" si="47"/>
        <v>150535</v>
      </c>
      <c r="AP84" s="176">
        <v>130000</v>
      </c>
      <c r="AQ84" s="13">
        <v>119000</v>
      </c>
      <c r="AR84" s="8">
        <f t="shared" si="48"/>
        <v>124500</v>
      </c>
      <c r="AS84" s="176">
        <v>130000</v>
      </c>
      <c r="AT84" s="13">
        <v>119000</v>
      </c>
      <c r="AU84" s="8">
        <f t="shared" si="49"/>
        <v>124500</v>
      </c>
      <c r="AV84" s="176">
        <v>130000</v>
      </c>
      <c r="AW84" s="13">
        <v>146370</v>
      </c>
      <c r="AX84" s="8">
        <f t="shared" si="50"/>
        <v>138185</v>
      </c>
      <c r="AY84" s="176">
        <v>130000</v>
      </c>
      <c r="AZ84" s="13">
        <v>146370</v>
      </c>
      <c r="BA84" s="8">
        <f t="shared" si="51"/>
        <v>138185</v>
      </c>
      <c r="BB84" s="176">
        <v>130000</v>
      </c>
      <c r="BC84" s="13">
        <v>119000</v>
      </c>
      <c r="BD84" s="8">
        <f t="shared" si="52"/>
        <v>124500</v>
      </c>
      <c r="BE84" s="174">
        <f t="shared" si="18"/>
        <v>2332790</v>
      </c>
      <c r="BF84" s="9"/>
      <c r="BG84" s="9"/>
      <c r="BH84" s="9"/>
      <c r="BI84" s="10"/>
      <c r="BJ84" s="10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</row>
    <row r="85" spans="1:172" ht="24.75" customHeight="1" thickBot="1" x14ac:dyDescent="0.4">
      <c r="A85" s="363"/>
      <c r="B85" s="368" t="s">
        <v>98</v>
      </c>
      <c r="C85" s="366"/>
      <c r="D85" s="367"/>
      <c r="E85" s="6"/>
      <c r="F85" s="170">
        <f>+SUM(F86:F88)</f>
        <v>104000</v>
      </c>
      <c r="G85" s="171">
        <f>+SUM(G86:G88)</f>
        <v>117096</v>
      </c>
      <c r="H85" s="172">
        <f>+SUM(H86:H88)</f>
        <v>110549</v>
      </c>
      <c r="I85" s="170">
        <f t="shared" ref="I85:BD85" si="53">+SUM(I86:I88)</f>
        <v>104000</v>
      </c>
      <c r="J85" s="171">
        <f t="shared" si="53"/>
        <v>117096</v>
      </c>
      <c r="K85" s="172">
        <f t="shared" si="53"/>
        <v>110549</v>
      </c>
      <c r="L85" s="170">
        <f t="shared" si="53"/>
        <v>104000</v>
      </c>
      <c r="M85" s="171">
        <f t="shared" si="53"/>
        <v>117096</v>
      </c>
      <c r="N85" s="172">
        <f t="shared" si="53"/>
        <v>110549</v>
      </c>
      <c r="O85" s="170">
        <f t="shared" si="53"/>
        <v>104000</v>
      </c>
      <c r="P85" s="171">
        <f t="shared" si="53"/>
        <v>117096</v>
      </c>
      <c r="Q85" s="172">
        <f t="shared" si="53"/>
        <v>110549</v>
      </c>
      <c r="R85" s="170">
        <f t="shared" si="53"/>
        <v>104000</v>
      </c>
      <c r="S85" s="171">
        <f t="shared" si="53"/>
        <v>117096</v>
      </c>
      <c r="T85" s="172">
        <f t="shared" si="53"/>
        <v>110549</v>
      </c>
      <c r="U85" s="170">
        <f t="shared" si="53"/>
        <v>123760</v>
      </c>
      <c r="V85" s="171">
        <f t="shared" si="53"/>
        <v>117096</v>
      </c>
      <c r="W85" s="172">
        <f t="shared" si="53"/>
        <v>120429</v>
      </c>
      <c r="X85" s="170">
        <f t="shared" si="53"/>
        <v>104000</v>
      </c>
      <c r="Y85" s="171">
        <f t="shared" si="53"/>
        <v>117096</v>
      </c>
      <c r="Z85" s="172">
        <f t="shared" si="53"/>
        <v>110549</v>
      </c>
      <c r="AA85" s="170">
        <f t="shared" si="53"/>
        <v>104000</v>
      </c>
      <c r="AB85" s="171">
        <f t="shared" si="53"/>
        <v>117096</v>
      </c>
      <c r="AC85" s="172">
        <f t="shared" si="53"/>
        <v>110549</v>
      </c>
      <c r="AD85" s="170">
        <f t="shared" si="53"/>
        <v>104000</v>
      </c>
      <c r="AE85" s="171">
        <f t="shared" si="53"/>
        <v>117096</v>
      </c>
      <c r="AF85" s="172">
        <f t="shared" si="53"/>
        <v>110549</v>
      </c>
      <c r="AG85" s="170">
        <f t="shared" si="53"/>
        <v>104000</v>
      </c>
      <c r="AH85" s="171">
        <f t="shared" si="53"/>
        <v>117096</v>
      </c>
      <c r="AI85" s="172">
        <f t="shared" si="53"/>
        <v>110549</v>
      </c>
      <c r="AJ85" s="170">
        <f t="shared" si="53"/>
        <v>104000</v>
      </c>
      <c r="AK85" s="171">
        <f t="shared" si="53"/>
        <v>117096</v>
      </c>
      <c r="AL85" s="172">
        <f t="shared" si="53"/>
        <v>110549</v>
      </c>
      <c r="AM85" s="170">
        <f t="shared" si="53"/>
        <v>123760</v>
      </c>
      <c r="AN85" s="171">
        <f t="shared" si="53"/>
        <v>117096</v>
      </c>
      <c r="AO85" s="172">
        <f t="shared" si="53"/>
        <v>120429</v>
      </c>
      <c r="AP85" s="170">
        <f>+SUM(AP86:AP88)</f>
        <v>104000</v>
      </c>
      <c r="AQ85" s="171">
        <f>+SUM(AQ86:AQ88)</f>
        <v>95200</v>
      </c>
      <c r="AR85" s="172">
        <f>+SUM(AR86:AR88)</f>
        <v>99600</v>
      </c>
      <c r="AS85" s="170">
        <f>+SUM(AS86:AS88)</f>
        <v>104000</v>
      </c>
      <c r="AT85" s="171">
        <f t="shared" si="53"/>
        <v>95200</v>
      </c>
      <c r="AU85" s="172">
        <f t="shared" si="53"/>
        <v>99600</v>
      </c>
      <c r="AV85" s="170">
        <f t="shared" si="53"/>
        <v>104000</v>
      </c>
      <c r="AW85" s="171">
        <f t="shared" si="53"/>
        <v>117096</v>
      </c>
      <c r="AX85" s="172">
        <f t="shared" si="53"/>
        <v>110548</v>
      </c>
      <c r="AY85" s="170">
        <f t="shared" si="53"/>
        <v>104000</v>
      </c>
      <c r="AZ85" s="171">
        <f t="shared" si="53"/>
        <v>117096</v>
      </c>
      <c r="BA85" s="172">
        <f t="shared" si="53"/>
        <v>110548</v>
      </c>
      <c r="BB85" s="170">
        <f t="shared" si="53"/>
        <v>104000</v>
      </c>
      <c r="BC85" s="171">
        <f t="shared" si="53"/>
        <v>95200</v>
      </c>
      <c r="BD85" s="172">
        <f t="shared" si="53"/>
        <v>99600</v>
      </c>
      <c r="BE85" s="174">
        <f t="shared" si="18"/>
        <v>1866244</v>
      </c>
      <c r="BF85" s="9"/>
      <c r="BG85" s="9"/>
      <c r="BH85" s="9"/>
      <c r="BI85" s="10"/>
      <c r="BJ85" s="10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</row>
    <row r="86" spans="1:172" ht="24.75" customHeight="1" x14ac:dyDescent="0.35">
      <c r="A86" s="363"/>
      <c r="B86" s="4">
        <v>71</v>
      </c>
      <c r="C86" s="35" t="s">
        <v>99</v>
      </c>
      <c r="D86" s="31" t="s">
        <v>22</v>
      </c>
      <c r="E86" s="6"/>
      <c r="F86" s="165">
        <v>26000</v>
      </c>
      <c r="G86" s="13">
        <v>29274</v>
      </c>
      <c r="H86" s="8">
        <f>ROUND(((F86+G86)/2),0)</f>
        <v>27637</v>
      </c>
      <c r="I86" s="164">
        <v>26000</v>
      </c>
      <c r="J86" s="7">
        <v>29274</v>
      </c>
      <c r="K86" s="8">
        <f>ROUND(((I86+J86)/2),0)</f>
        <v>27637</v>
      </c>
      <c r="L86" s="164">
        <v>26000</v>
      </c>
      <c r="M86" s="7">
        <v>29274</v>
      </c>
      <c r="N86" s="8">
        <f>ROUND(((L86+M86)/2),0)</f>
        <v>27637</v>
      </c>
      <c r="O86" s="164">
        <v>26000</v>
      </c>
      <c r="P86" s="7">
        <v>29274</v>
      </c>
      <c r="Q86" s="8">
        <f>ROUND(((O86+P86)/2),0)</f>
        <v>27637</v>
      </c>
      <c r="R86" s="164">
        <v>26000</v>
      </c>
      <c r="S86" s="7">
        <v>29274</v>
      </c>
      <c r="T86" s="8">
        <f>ROUND(((R86+S86)/2),0)</f>
        <v>27637</v>
      </c>
      <c r="U86" s="164">
        <v>30940</v>
      </c>
      <c r="V86" s="7">
        <v>29274</v>
      </c>
      <c r="W86" s="8">
        <f>ROUND(((U86+V86)/2),0)</f>
        <v>30107</v>
      </c>
      <c r="X86" s="164">
        <v>26000</v>
      </c>
      <c r="Y86" s="7">
        <v>29274</v>
      </c>
      <c r="Z86" s="8">
        <f>ROUND(((X86+Y86)/2),0)</f>
        <v>27637</v>
      </c>
      <c r="AA86" s="164">
        <v>26000</v>
      </c>
      <c r="AB86" s="7">
        <v>29274</v>
      </c>
      <c r="AC86" s="8">
        <f>ROUND(((AA86+AB86)/2),0)</f>
        <v>27637</v>
      </c>
      <c r="AD86" s="164">
        <v>26000</v>
      </c>
      <c r="AE86" s="7">
        <v>29274</v>
      </c>
      <c r="AF86" s="8">
        <f>ROUND(((AD86+AE86)/2),0)</f>
        <v>27637</v>
      </c>
      <c r="AG86" s="164">
        <v>26000</v>
      </c>
      <c r="AH86" s="7">
        <v>29274</v>
      </c>
      <c r="AI86" s="8">
        <f>ROUND(((AG86+AH86)/2),0)</f>
        <v>27637</v>
      </c>
      <c r="AJ86" s="164">
        <v>26000</v>
      </c>
      <c r="AK86" s="7">
        <v>29274</v>
      </c>
      <c r="AL86" s="8">
        <f>ROUND(((AJ86+AK86)/2),0)</f>
        <v>27637</v>
      </c>
      <c r="AM86" s="164">
        <v>30940</v>
      </c>
      <c r="AN86" s="7">
        <v>29274</v>
      </c>
      <c r="AO86" s="8">
        <f>ROUND(((AM86+AN86)/2),0)</f>
        <v>30107</v>
      </c>
      <c r="AP86" s="164">
        <v>26000</v>
      </c>
      <c r="AQ86" s="7">
        <v>23800</v>
      </c>
      <c r="AR86" s="8">
        <f>ROUND(((AP86+AQ86)/2),0)</f>
        <v>24900</v>
      </c>
      <c r="AS86" s="164">
        <v>26000</v>
      </c>
      <c r="AT86" s="7">
        <v>23800</v>
      </c>
      <c r="AU86" s="8">
        <f>+(AS86+AT86)/2</f>
        <v>24900</v>
      </c>
      <c r="AV86" s="164">
        <v>26000</v>
      </c>
      <c r="AW86" s="7">
        <v>29274</v>
      </c>
      <c r="AX86" s="8">
        <f>+(AV86+AW86)/2</f>
        <v>27637</v>
      </c>
      <c r="AY86" s="164">
        <v>26000</v>
      </c>
      <c r="AZ86" s="7">
        <v>29274</v>
      </c>
      <c r="BA86" s="8">
        <f>+(AY86+AZ86)/2</f>
        <v>27637</v>
      </c>
      <c r="BB86" s="164">
        <v>26000</v>
      </c>
      <c r="BC86" s="7">
        <v>23800</v>
      </c>
      <c r="BD86" s="8">
        <f>+(BB86+BC86)/2</f>
        <v>24900</v>
      </c>
      <c r="BE86" s="174">
        <f t="shared" si="18"/>
        <v>466558</v>
      </c>
      <c r="BF86" s="9"/>
      <c r="BG86" s="9"/>
      <c r="BH86" s="9"/>
      <c r="BI86" s="10"/>
      <c r="BJ86" s="10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</row>
    <row r="87" spans="1:172" ht="24.75" customHeight="1" x14ac:dyDescent="0.35">
      <c r="A87" s="363"/>
      <c r="B87" s="31">
        <v>72</v>
      </c>
      <c r="C87" s="35" t="s">
        <v>100</v>
      </c>
      <c r="D87" s="31" t="s">
        <v>22</v>
      </c>
      <c r="E87" s="6"/>
      <c r="F87" s="166">
        <v>39000</v>
      </c>
      <c r="G87" s="13">
        <v>43911</v>
      </c>
      <c r="H87" s="8">
        <f>ROUND(((F87+G87)/2),0)</f>
        <v>41456</v>
      </c>
      <c r="I87" s="165">
        <v>39000</v>
      </c>
      <c r="J87" s="7">
        <v>43911</v>
      </c>
      <c r="K87" s="8">
        <f>ROUND(((I87+J87)/2),0)</f>
        <v>41456</v>
      </c>
      <c r="L87" s="165">
        <v>39000</v>
      </c>
      <c r="M87" s="7">
        <v>43911</v>
      </c>
      <c r="N87" s="8">
        <f>ROUND(((L87+M87)/2),0)</f>
        <v>41456</v>
      </c>
      <c r="O87" s="165">
        <v>39000</v>
      </c>
      <c r="P87" s="7">
        <v>43911</v>
      </c>
      <c r="Q87" s="8">
        <f>ROUND(((O87+P87)/2),0)</f>
        <v>41456</v>
      </c>
      <c r="R87" s="165">
        <v>39000</v>
      </c>
      <c r="S87" s="7">
        <v>43911</v>
      </c>
      <c r="T87" s="8">
        <f>ROUND(((R87+S87)/2),0)</f>
        <v>41456</v>
      </c>
      <c r="U87" s="165">
        <v>46410</v>
      </c>
      <c r="V87" s="7">
        <v>43911</v>
      </c>
      <c r="W87" s="8">
        <f>ROUND(((U87+V87)/2),0)</f>
        <v>45161</v>
      </c>
      <c r="X87" s="165">
        <v>39000</v>
      </c>
      <c r="Y87" s="7">
        <v>43911</v>
      </c>
      <c r="Z87" s="8">
        <f>ROUND(((X87+Y87)/2),0)</f>
        <v>41456</v>
      </c>
      <c r="AA87" s="165">
        <v>39000</v>
      </c>
      <c r="AB87" s="7">
        <v>43911</v>
      </c>
      <c r="AC87" s="8">
        <f>ROUND(((AA87+AB87)/2),0)</f>
        <v>41456</v>
      </c>
      <c r="AD87" s="165">
        <v>39000</v>
      </c>
      <c r="AE87" s="7">
        <v>43911</v>
      </c>
      <c r="AF87" s="8">
        <f>ROUND(((AD87+AE87)/2),0)</f>
        <v>41456</v>
      </c>
      <c r="AG87" s="165">
        <v>39000</v>
      </c>
      <c r="AH87" s="7">
        <v>43911</v>
      </c>
      <c r="AI87" s="8">
        <f>ROUND(((AG87+AH87)/2),0)</f>
        <v>41456</v>
      </c>
      <c r="AJ87" s="165">
        <v>39000</v>
      </c>
      <c r="AK87" s="7">
        <v>43911</v>
      </c>
      <c r="AL87" s="8">
        <f>ROUND(((AJ87+AK87)/2),0)</f>
        <v>41456</v>
      </c>
      <c r="AM87" s="165">
        <v>46410</v>
      </c>
      <c r="AN87" s="7">
        <v>43911</v>
      </c>
      <c r="AO87" s="8">
        <f>ROUND(((AM87+AN87)/2),0)</f>
        <v>45161</v>
      </c>
      <c r="AP87" s="165">
        <v>39000</v>
      </c>
      <c r="AQ87" s="7">
        <v>35700</v>
      </c>
      <c r="AR87" s="8">
        <f>ROUND(((AP87+AQ87)/2),0)</f>
        <v>37350</v>
      </c>
      <c r="AS87" s="165">
        <v>39000</v>
      </c>
      <c r="AT87" s="7">
        <v>35700</v>
      </c>
      <c r="AU87" s="8">
        <f>+(AS87+AT87)/2</f>
        <v>37350</v>
      </c>
      <c r="AV87" s="165">
        <v>39000</v>
      </c>
      <c r="AW87" s="7">
        <v>43911</v>
      </c>
      <c r="AX87" s="8">
        <f>+(AV87+AW87)/2</f>
        <v>41455.5</v>
      </c>
      <c r="AY87" s="165">
        <v>39000</v>
      </c>
      <c r="AZ87" s="7">
        <v>43911</v>
      </c>
      <c r="BA87" s="8">
        <f>+(AY87+AZ87)/2</f>
        <v>41455.5</v>
      </c>
      <c r="BB87" s="165">
        <v>39000</v>
      </c>
      <c r="BC87" s="7">
        <v>35700</v>
      </c>
      <c r="BD87" s="8">
        <f>+(BB87+BC87)/2</f>
        <v>37350</v>
      </c>
      <c r="BE87" s="174">
        <f t="shared" si="18"/>
        <v>699843</v>
      </c>
      <c r="BF87" s="9"/>
      <c r="BG87" s="9"/>
      <c r="BH87" s="9"/>
      <c r="BI87" s="10"/>
      <c r="BJ87" s="10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</row>
    <row r="88" spans="1:172" ht="24.75" customHeight="1" thickBot="1" x14ac:dyDescent="0.4">
      <c r="A88" s="363"/>
      <c r="B88" s="31">
        <v>73</v>
      </c>
      <c r="C88" s="35" t="s">
        <v>101</v>
      </c>
      <c r="D88" s="31" t="s">
        <v>22</v>
      </c>
      <c r="E88" s="6"/>
      <c r="F88" s="166">
        <v>39000</v>
      </c>
      <c r="G88" s="13">
        <v>43911</v>
      </c>
      <c r="H88" s="8">
        <f>ROUND(((F88+G88)/2),0)</f>
        <v>41456</v>
      </c>
      <c r="I88" s="165">
        <v>39000</v>
      </c>
      <c r="J88" s="7">
        <v>43911</v>
      </c>
      <c r="K88" s="8">
        <f>ROUND(((I88+J88)/2),0)</f>
        <v>41456</v>
      </c>
      <c r="L88" s="165">
        <v>39000</v>
      </c>
      <c r="M88" s="7">
        <v>43911</v>
      </c>
      <c r="N88" s="8">
        <f>ROUND(((L88+M88)/2),0)</f>
        <v>41456</v>
      </c>
      <c r="O88" s="165">
        <v>39000</v>
      </c>
      <c r="P88" s="7">
        <v>43911</v>
      </c>
      <c r="Q88" s="8">
        <f>ROUND(((O88+P88)/2),0)</f>
        <v>41456</v>
      </c>
      <c r="R88" s="165">
        <v>39000</v>
      </c>
      <c r="S88" s="7">
        <v>43911</v>
      </c>
      <c r="T88" s="8">
        <f>ROUND(((R88+S88)/2),0)</f>
        <v>41456</v>
      </c>
      <c r="U88" s="165">
        <v>46410</v>
      </c>
      <c r="V88" s="7">
        <v>43911</v>
      </c>
      <c r="W88" s="8">
        <f>ROUND(((U88+V88)/2),0)</f>
        <v>45161</v>
      </c>
      <c r="X88" s="165">
        <v>39000</v>
      </c>
      <c r="Y88" s="7">
        <v>43911</v>
      </c>
      <c r="Z88" s="8">
        <f>ROUND(((X88+Y88)/2),0)</f>
        <v>41456</v>
      </c>
      <c r="AA88" s="165">
        <v>39000</v>
      </c>
      <c r="AB88" s="7">
        <v>43911</v>
      </c>
      <c r="AC88" s="8">
        <f>ROUND(((AA88+AB88)/2),0)</f>
        <v>41456</v>
      </c>
      <c r="AD88" s="165">
        <v>39000</v>
      </c>
      <c r="AE88" s="7">
        <v>43911</v>
      </c>
      <c r="AF88" s="8">
        <f>ROUND(((AD88+AE88)/2),0)</f>
        <v>41456</v>
      </c>
      <c r="AG88" s="165">
        <v>39000</v>
      </c>
      <c r="AH88" s="7">
        <v>43911</v>
      </c>
      <c r="AI88" s="8">
        <f>ROUND(((AG88+AH88)/2),0)</f>
        <v>41456</v>
      </c>
      <c r="AJ88" s="165">
        <v>39000</v>
      </c>
      <c r="AK88" s="7">
        <v>43911</v>
      </c>
      <c r="AL88" s="8">
        <f>ROUND(((AJ88+AK88)/2),0)</f>
        <v>41456</v>
      </c>
      <c r="AM88" s="165">
        <v>46410</v>
      </c>
      <c r="AN88" s="7">
        <v>43911</v>
      </c>
      <c r="AO88" s="8">
        <f>ROUND(((AM88+AN88)/2),0)</f>
        <v>45161</v>
      </c>
      <c r="AP88" s="165">
        <v>39000</v>
      </c>
      <c r="AQ88" s="7">
        <v>35700</v>
      </c>
      <c r="AR88" s="8">
        <f>ROUND(((AP88+AQ88)/2),0)</f>
        <v>37350</v>
      </c>
      <c r="AS88" s="165">
        <v>39000</v>
      </c>
      <c r="AT88" s="7">
        <v>35700</v>
      </c>
      <c r="AU88" s="8">
        <f>+(AS88+AT88)/2</f>
        <v>37350</v>
      </c>
      <c r="AV88" s="165">
        <v>39000</v>
      </c>
      <c r="AW88" s="7">
        <v>43911</v>
      </c>
      <c r="AX88" s="8">
        <f>+(AV88+AW88)/2</f>
        <v>41455.5</v>
      </c>
      <c r="AY88" s="165">
        <v>39000</v>
      </c>
      <c r="AZ88" s="7">
        <v>43911</v>
      </c>
      <c r="BA88" s="8">
        <f>+(AY88+AZ88)/2</f>
        <v>41455.5</v>
      </c>
      <c r="BB88" s="165">
        <v>39000</v>
      </c>
      <c r="BC88" s="7">
        <v>35700</v>
      </c>
      <c r="BD88" s="8">
        <f>+(BB88+BC88)/2</f>
        <v>37350</v>
      </c>
      <c r="BE88" s="174">
        <f t="shared" si="18"/>
        <v>699843</v>
      </c>
      <c r="BF88" s="9"/>
      <c r="BG88" s="9"/>
      <c r="BH88" s="9"/>
      <c r="BI88" s="10"/>
      <c r="BJ88" s="10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</row>
    <row r="89" spans="1:172" ht="31.5" customHeight="1" thickBot="1" x14ac:dyDescent="0.4">
      <c r="A89" s="363"/>
      <c r="B89" s="366" t="s">
        <v>102</v>
      </c>
      <c r="C89" s="366"/>
      <c r="D89" s="367"/>
      <c r="F89" s="170">
        <f>+SUM(F90:F101)</f>
        <v>1791587.3299999998</v>
      </c>
      <c r="G89" s="171">
        <f>+SUM(G90:G101)</f>
        <v>2017189.51917</v>
      </c>
      <c r="H89" s="172">
        <f>+SUM(H90:H101)</f>
        <v>1904390</v>
      </c>
      <c r="I89" s="170">
        <f t="shared" ref="I89:BD89" si="54">+SUM(I90:I101)</f>
        <v>1791587.3299999998</v>
      </c>
      <c r="J89" s="171">
        <f t="shared" si="54"/>
        <v>2017189.51917</v>
      </c>
      <c r="K89" s="172">
        <f t="shared" si="54"/>
        <v>1904390</v>
      </c>
      <c r="L89" s="170">
        <f t="shared" si="54"/>
        <v>2134285.5299999998</v>
      </c>
      <c r="M89" s="171">
        <f t="shared" si="54"/>
        <v>2403041.3309700005</v>
      </c>
      <c r="N89" s="172">
        <f t="shared" si="54"/>
        <v>2268664</v>
      </c>
      <c r="O89" s="170">
        <f t="shared" si="54"/>
        <v>2223699.2050000001</v>
      </c>
      <c r="P89" s="171">
        <f t="shared" si="54"/>
        <v>2503714.2510450003</v>
      </c>
      <c r="Q89" s="172">
        <f t="shared" si="54"/>
        <v>2363709</v>
      </c>
      <c r="R89" s="170">
        <f t="shared" si="54"/>
        <v>2211297.14</v>
      </c>
      <c r="S89" s="171">
        <f t="shared" si="54"/>
        <v>2489750.4798599998</v>
      </c>
      <c r="T89" s="172">
        <f t="shared" si="54"/>
        <v>2350525</v>
      </c>
      <c r="U89" s="170">
        <f t="shared" si="54"/>
        <v>2989719.0504999999</v>
      </c>
      <c r="V89" s="171">
        <f t="shared" si="54"/>
        <v>2828734.1785500003</v>
      </c>
      <c r="W89" s="172">
        <f t="shared" si="54"/>
        <v>2909227</v>
      </c>
      <c r="X89" s="170">
        <f t="shared" si="54"/>
        <v>2303548.3250000002</v>
      </c>
      <c r="Y89" s="171">
        <f t="shared" si="54"/>
        <v>2593618.217925</v>
      </c>
      <c r="Z89" s="172">
        <f t="shared" si="54"/>
        <v>2448585</v>
      </c>
      <c r="AA89" s="170">
        <f t="shared" si="54"/>
        <v>2329246.4650000003</v>
      </c>
      <c r="AB89" s="171">
        <f t="shared" si="54"/>
        <v>2593618.217925</v>
      </c>
      <c r="AC89" s="172">
        <f t="shared" si="54"/>
        <v>2461434</v>
      </c>
      <c r="AD89" s="170">
        <f t="shared" si="54"/>
        <v>2322611.5250000004</v>
      </c>
      <c r="AE89" s="171">
        <f t="shared" si="54"/>
        <v>2593618.217925</v>
      </c>
      <c r="AF89" s="172">
        <f t="shared" si="54"/>
        <v>2458118</v>
      </c>
      <c r="AG89" s="170">
        <f t="shared" si="54"/>
        <v>2329093.52</v>
      </c>
      <c r="AH89" s="171">
        <f t="shared" si="54"/>
        <v>2593618.217925</v>
      </c>
      <c r="AI89" s="172">
        <f t="shared" si="54"/>
        <v>2461358</v>
      </c>
      <c r="AJ89" s="170">
        <f t="shared" si="54"/>
        <v>2318938.31</v>
      </c>
      <c r="AK89" s="171">
        <f t="shared" si="54"/>
        <v>2593618.217925</v>
      </c>
      <c r="AL89" s="172">
        <f t="shared" si="54"/>
        <v>2456281</v>
      </c>
      <c r="AM89" s="170">
        <f t="shared" si="54"/>
        <v>2920825.8033500002</v>
      </c>
      <c r="AN89" s="171">
        <f t="shared" si="54"/>
        <v>2593618.217925</v>
      </c>
      <c r="AO89" s="172">
        <f t="shared" si="54"/>
        <v>2757222</v>
      </c>
      <c r="AP89" s="170">
        <f t="shared" si="54"/>
        <v>2065824.4750000001</v>
      </c>
      <c r="AQ89" s="171">
        <f t="shared" si="54"/>
        <v>1891023.9425000001</v>
      </c>
      <c r="AR89" s="172">
        <f t="shared" si="54"/>
        <v>1978425</v>
      </c>
      <c r="AS89" s="170">
        <f t="shared" si="54"/>
        <v>2117470.875</v>
      </c>
      <c r="AT89" s="171">
        <f t="shared" si="54"/>
        <v>1938300.2625000002</v>
      </c>
      <c r="AU89" s="172">
        <f t="shared" si="54"/>
        <v>2027886</v>
      </c>
      <c r="AV89" s="170">
        <f t="shared" si="54"/>
        <v>2527383.7549999999</v>
      </c>
      <c r="AW89" s="171">
        <f t="shared" si="54"/>
        <v>2593618.217925</v>
      </c>
      <c r="AX89" s="172">
        <f t="shared" si="54"/>
        <v>2560502</v>
      </c>
      <c r="AY89" s="170">
        <f t="shared" si="54"/>
        <v>2522999.0499999998</v>
      </c>
      <c r="AZ89" s="171">
        <f t="shared" si="54"/>
        <v>2593618.217925</v>
      </c>
      <c r="BA89" s="172">
        <f t="shared" si="54"/>
        <v>2558310</v>
      </c>
      <c r="BB89" s="170">
        <f t="shared" si="54"/>
        <v>2151729.71</v>
      </c>
      <c r="BC89" s="171">
        <f t="shared" si="54"/>
        <v>1969660.273</v>
      </c>
      <c r="BD89" s="172">
        <f t="shared" si="54"/>
        <v>2060695</v>
      </c>
      <c r="BE89" s="174">
        <f t="shared" si="18"/>
        <v>39929721</v>
      </c>
      <c r="BF89" s="29"/>
      <c r="BG89" s="29"/>
      <c r="BH89" s="29"/>
    </row>
    <row r="90" spans="1:172" ht="24.75" customHeight="1" x14ac:dyDescent="0.35">
      <c r="A90" s="363"/>
      <c r="B90" s="4">
        <v>74</v>
      </c>
      <c r="C90" s="35" t="s">
        <v>103</v>
      </c>
      <c r="D90" s="31" t="s">
        <v>22</v>
      </c>
      <c r="F90" s="164">
        <v>81081.975000000006</v>
      </c>
      <c r="G90" s="7">
        <v>91292.066775000014</v>
      </c>
      <c r="H90" s="8">
        <f>ROUND(((F90+G90)/2),0)</f>
        <v>86187</v>
      </c>
      <c r="I90" s="164">
        <v>81081.975000000006</v>
      </c>
      <c r="J90" s="7">
        <v>91292.066775000014</v>
      </c>
      <c r="K90" s="8">
        <f>ROUND(((I90+J90)/2),0)</f>
        <v>86187</v>
      </c>
      <c r="L90" s="164">
        <v>124627.36</v>
      </c>
      <c r="M90" s="7">
        <v>140320.82063999999</v>
      </c>
      <c r="N90" s="8">
        <f>ROUND(((L90+M90)/2),0)</f>
        <v>132474</v>
      </c>
      <c r="O90" s="164">
        <v>146294.005</v>
      </c>
      <c r="P90" s="7">
        <v>164715.79624500001</v>
      </c>
      <c r="Q90" s="8">
        <f>ROUND(((O90+P90)/2),0)</f>
        <v>155505</v>
      </c>
      <c r="R90" s="164">
        <v>142341.095</v>
      </c>
      <c r="S90" s="7">
        <v>160265.12365500003</v>
      </c>
      <c r="T90" s="8">
        <f>ROUND(((R90+S90)/2),0)</f>
        <v>151303</v>
      </c>
      <c r="U90" s="164">
        <v>225518.72070000001</v>
      </c>
      <c r="V90" s="7">
        <v>213375.40497000003</v>
      </c>
      <c r="W90" s="8">
        <f>ROUND(((U90+V90)/2),0)</f>
        <v>219447</v>
      </c>
      <c r="X90" s="164">
        <v>161014.75</v>
      </c>
      <c r="Y90" s="7">
        <v>181290.22275000002</v>
      </c>
      <c r="Z90" s="8">
        <f>ROUND(((X90+Y90)/2),0)</f>
        <v>171152</v>
      </c>
      <c r="AA90" s="164">
        <v>161014.75</v>
      </c>
      <c r="AB90" s="7">
        <v>181290.22275000002</v>
      </c>
      <c r="AC90" s="8">
        <f>ROUND(((AA90+AB90)/2),0)</f>
        <v>171152</v>
      </c>
      <c r="AD90" s="164">
        <v>158365.67499999999</v>
      </c>
      <c r="AE90" s="7">
        <v>181290.22275000002</v>
      </c>
      <c r="AF90" s="8">
        <f>ROUND(((AD90+AE90)/2),0)</f>
        <v>169828</v>
      </c>
      <c r="AG90" s="164">
        <v>161895.24</v>
      </c>
      <c r="AH90" s="7">
        <v>181290.22275000002</v>
      </c>
      <c r="AI90" s="8">
        <f>ROUND(((AG90+AH90)/2),0)</f>
        <v>171593</v>
      </c>
      <c r="AJ90" s="164">
        <v>163655.375</v>
      </c>
      <c r="AK90" s="7">
        <v>181290.22275000002</v>
      </c>
      <c r="AL90" s="8">
        <f>ROUND(((AJ90+AK90)/2),0)</f>
        <v>172473</v>
      </c>
      <c r="AM90" s="164">
        <v>225518.72070000001</v>
      </c>
      <c r="AN90" s="7">
        <v>181290.22275000002</v>
      </c>
      <c r="AO90" s="8">
        <f>ROUND(((AM90+AN90)/2),0)</f>
        <v>203404</v>
      </c>
      <c r="AP90" s="164">
        <v>115150.685</v>
      </c>
      <c r="AQ90" s="7">
        <v>105407.1655</v>
      </c>
      <c r="AR90" s="8">
        <f>ROUND(((AP90+AQ90)/2),0)</f>
        <v>110279</v>
      </c>
      <c r="AS90" s="164">
        <v>130881.205</v>
      </c>
      <c r="AT90" s="7">
        <v>119806.64150000001</v>
      </c>
      <c r="AU90" s="8">
        <f>ROUND(((AS90+AT90)/2),0)</f>
        <v>125344</v>
      </c>
      <c r="AV90" s="164">
        <v>187285.8</v>
      </c>
      <c r="AW90" s="7">
        <v>181290.22275000002</v>
      </c>
      <c r="AX90" s="8">
        <f>ROUND(((AV90+AW90)/2),0)</f>
        <v>184288</v>
      </c>
      <c r="AY90" s="164">
        <v>191553.89499999999</v>
      </c>
      <c r="AZ90" s="7">
        <v>181290.22275000002</v>
      </c>
      <c r="BA90" s="8">
        <f>ROUND(((AY90+AZ90)/2),0)</f>
        <v>186422</v>
      </c>
      <c r="BB90" s="164">
        <v>136116.82500000001</v>
      </c>
      <c r="BC90" s="7">
        <v>124599.2475</v>
      </c>
      <c r="BD90" s="8">
        <f>ROUND(((BB90+BC90)/2),0)</f>
        <v>130358</v>
      </c>
      <c r="BE90" s="174">
        <f t="shared" si="18"/>
        <v>2627396</v>
      </c>
      <c r="BF90" s="29"/>
      <c r="BG90" s="29"/>
      <c r="BH90" s="29"/>
    </row>
    <row r="91" spans="1:172" ht="24.75" customHeight="1" x14ac:dyDescent="0.35">
      <c r="A91" s="363"/>
      <c r="B91" s="11">
        <v>75</v>
      </c>
      <c r="C91" s="34" t="s">
        <v>104</v>
      </c>
      <c r="D91" s="31" t="s">
        <v>22</v>
      </c>
      <c r="F91" s="165">
        <v>195000</v>
      </c>
      <c r="G91" s="7">
        <v>219555</v>
      </c>
      <c r="H91" s="8">
        <f t="shared" ref="H91:H101" si="55">ROUND(((F91+G91)/2),0)</f>
        <v>207278</v>
      </c>
      <c r="I91" s="165">
        <v>195000</v>
      </c>
      <c r="J91" s="7">
        <v>219555</v>
      </c>
      <c r="K91" s="8">
        <f t="shared" ref="K91:K101" si="56">ROUND(((I91+J91)/2),0)</f>
        <v>207278</v>
      </c>
      <c r="L91" s="165">
        <v>195000</v>
      </c>
      <c r="M91" s="7">
        <v>219555</v>
      </c>
      <c r="N91" s="8">
        <f t="shared" ref="N91:N101" si="57">ROUND(((L91+M91)/2),0)</f>
        <v>207278</v>
      </c>
      <c r="O91" s="165">
        <v>195000</v>
      </c>
      <c r="P91" s="7">
        <v>219555</v>
      </c>
      <c r="Q91" s="8">
        <f t="shared" ref="Q91:Q101" si="58">ROUND(((O91+P91)/2),0)</f>
        <v>207278</v>
      </c>
      <c r="R91" s="165">
        <v>195000</v>
      </c>
      <c r="S91" s="7">
        <v>219555</v>
      </c>
      <c r="T91" s="8">
        <f t="shared" ref="T91:T101" si="59">ROUND(((R91+S91)/2),0)</f>
        <v>207278</v>
      </c>
      <c r="U91" s="165">
        <v>232050</v>
      </c>
      <c r="V91" s="7">
        <v>219555</v>
      </c>
      <c r="W91" s="8">
        <f t="shared" ref="W91:W101" si="60">ROUND(((U91+V91)/2),0)</f>
        <v>225803</v>
      </c>
      <c r="X91" s="165">
        <v>195000</v>
      </c>
      <c r="Y91" s="7">
        <v>219555</v>
      </c>
      <c r="Z91" s="8">
        <f t="shared" ref="Z91:Z101" si="61">ROUND(((X91+Y91)/2),0)</f>
        <v>207278</v>
      </c>
      <c r="AA91" s="165">
        <v>195000</v>
      </c>
      <c r="AB91" s="7">
        <v>219555</v>
      </c>
      <c r="AC91" s="8">
        <f t="shared" ref="AC91:AC101" si="62">ROUND(((AA91+AB91)/2),0)</f>
        <v>207278</v>
      </c>
      <c r="AD91" s="165">
        <v>195000</v>
      </c>
      <c r="AE91" s="7">
        <v>219555</v>
      </c>
      <c r="AF91" s="8">
        <f t="shared" ref="AF91:AF101" si="63">ROUND(((AD91+AE91)/2),0)</f>
        <v>207278</v>
      </c>
      <c r="AG91" s="165">
        <v>195000</v>
      </c>
      <c r="AH91" s="7">
        <v>219555</v>
      </c>
      <c r="AI91" s="8">
        <f t="shared" ref="AI91:AI101" si="64">ROUND(((AG91+AH91)/2),0)</f>
        <v>207278</v>
      </c>
      <c r="AJ91" s="165">
        <v>195000</v>
      </c>
      <c r="AK91" s="7">
        <v>219555</v>
      </c>
      <c r="AL91" s="8">
        <f t="shared" ref="AL91:AL101" si="65">ROUND(((AJ91+AK91)/2),0)</f>
        <v>207278</v>
      </c>
      <c r="AM91" s="165">
        <v>232050</v>
      </c>
      <c r="AN91" s="7">
        <v>219555</v>
      </c>
      <c r="AO91" s="8">
        <f t="shared" ref="AO91:AO101" si="66">ROUND(((AM91+AN91)/2),0)</f>
        <v>225803</v>
      </c>
      <c r="AP91" s="165">
        <v>195000</v>
      </c>
      <c r="AQ91" s="7">
        <v>178500</v>
      </c>
      <c r="AR91" s="8">
        <f t="shared" ref="AR91:AR101" si="67">ROUND(((AP91+AQ91)/2),0)</f>
        <v>186750</v>
      </c>
      <c r="AS91" s="165">
        <v>195000</v>
      </c>
      <c r="AT91" s="7">
        <v>178500</v>
      </c>
      <c r="AU91" s="8">
        <f t="shared" ref="AU91:AU101" si="68">ROUND(((AS91+AT91)/2),0)</f>
        <v>186750</v>
      </c>
      <c r="AV91" s="165">
        <v>195000</v>
      </c>
      <c r="AW91" s="7">
        <v>219555</v>
      </c>
      <c r="AX91" s="8">
        <f t="shared" ref="AX91:AX101" si="69">ROUND(((AV91+AW91)/2),0)</f>
        <v>207278</v>
      </c>
      <c r="AY91" s="165">
        <v>195000</v>
      </c>
      <c r="AZ91" s="7">
        <v>219555</v>
      </c>
      <c r="BA91" s="8">
        <f t="shared" ref="BA91:BA101" si="70">ROUND(((AY91+AZ91)/2),0)</f>
        <v>207278</v>
      </c>
      <c r="BB91" s="165">
        <v>195000</v>
      </c>
      <c r="BC91" s="7">
        <v>178500</v>
      </c>
      <c r="BD91" s="8">
        <f t="shared" ref="BD91:BD101" si="71">ROUND(((BB91+BC91)/2),0)</f>
        <v>186750</v>
      </c>
      <c r="BE91" s="174">
        <f t="shared" si="18"/>
        <v>3499192</v>
      </c>
      <c r="BF91" s="29"/>
      <c r="BG91" s="29"/>
      <c r="BH91" s="29"/>
    </row>
    <row r="92" spans="1:172" ht="24" customHeight="1" x14ac:dyDescent="0.35">
      <c r="A92" s="363"/>
      <c r="B92" s="11">
        <v>76</v>
      </c>
      <c r="C92" s="34" t="s">
        <v>105</v>
      </c>
      <c r="D92" s="31" t="s">
        <v>22</v>
      </c>
      <c r="F92" s="165">
        <v>156000</v>
      </c>
      <c r="G92" s="7">
        <v>175644</v>
      </c>
      <c r="H92" s="8">
        <f t="shared" si="55"/>
        <v>165822</v>
      </c>
      <c r="I92" s="165">
        <v>156000</v>
      </c>
      <c r="J92" s="7">
        <v>175644</v>
      </c>
      <c r="K92" s="8">
        <f t="shared" si="56"/>
        <v>165822</v>
      </c>
      <c r="L92" s="165">
        <v>156000</v>
      </c>
      <c r="M92" s="7">
        <v>175644</v>
      </c>
      <c r="N92" s="8">
        <f t="shared" si="57"/>
        <v>165822</v>
      </c>
      <c r="O92" s="165">
        <v>156000</v>
      </c>
      <c r="P92" s="7">
        <v>175644</v>
      </c>
      <c r="Q92" s="8">
        <f t="shared" si="58"/>
        <v>165822</v>
      </c>
      <c r="R92" s="165">
        <v>156000</v>
      </c>
      <c r="S92" s="7">
        <v>175644</v>
      </c>
      <c r="T92" s="8">
        <f t="shared" si="59"/>
        <v>165822</v>
      </c>
      <c r="U92" s="165">
        <v>185640</v>
      </c>
      <c r="V92" s="7">
        <v>175644</v>
      </c>
      <c r="W92" s="8">
        <f t="shared" si="60"/>
        <v>180642</v>
      </c>
      <c r="X92" s="165">
        <v>156000</v>
      </c>
      <c r="Y92" s="7">
        <v>175644</v>
      </c>
      <c r="Z92" s="8">
        <f t="shared" si="61"/>
        <v>165822</v>
      </c>
      <c r="AA92" s="165">
        <v>156000</v>
      </c>
      <c r="AB92" s="7">
        <v>175644</v>
      </c>
      <c r="AC92" s="8">
        <f t="shared" si="62"/>
        <v>165822</v>
      </c>
      <c r="AD92" s="165">
        <v>156000</v>
      </c>
      <c r="AE92" s="7">
        <v>175644</v>
      </c>
      <c r="AF92" s="8">
        <f t="shared" si="63"/>
        <v>165822</v>
      </c>
      <c r="AG92" s="165">
        <v>156000</v>
      </c>
      <c r="AH92" s="7">
        <v>175644</v>
      </c>
      <c r="AI92" s="8">
        <f t="shared" si="64"/>
        <v>165822</v>
      </c>
      <c r="AJ92" s="165">
        <v>156000</v>
      </c>
      <c r="AK92" s="7">
        <v>175644</v>
      </c>
      <c r="AL92" s="8">
        <f t="shared" si="65"/>
        <v>165822</v>
      </c>
      <c r="AM92" s="165">
        <v>185640</v>
      </c>
      <c r="AN92" s="7">
        <v>175644</v>
      </c>
      <c r="AO92" s="8">
        <f t="shared" si="66"/>
        <v>180642</v>
      </c>
      <c r="AP92" s="165">
        <v>156000</v>
      </c>
      <c r="AQ92" s="7">
        <v>142800</v>
      </c>
      <c r="AR92" s="8">
        <f t="shared" si="67"/>
        <v>149400</v>
      </c>
      <c r="AS92" s="165">
        <v>156000</v>
      </c>
      <c r="AT92" s="7">
        <v>142800</v>
      </c>
      <c r="AU92" s="8">
        <f t="shared" si="68"/>
        <v>149400</v>
      </c>
      <c r="AV92" s="165">
        <v>156000</v>
      </c>
      <c r="AW92" s="7">
        <v>175644</v>
      </c>
      <c r="AX92" s="8">
        <f t="shared" si="69"/>
        <v>165822</v>
      </c>
      <c r="AY92" s="165">
        <v>156000</v>
      </c>
      <c r="AZ92" s="7">
        <v>175644</v>
      </c>
      <c r="BA92" s="8">
        <f t="shared" si="70"/>
        <v>165822</v>
      </c>
      <c r="BB92" s="165">
        <v>156000</v>
      </c>
      <c r="BC92" s="7">
        <v>142800</v>
      </c>
      <c r="BD92" s="8">
        <f t="shared" si="71"/>
        <v>149400</v>
      </c>
      <c r="BE92" s="174">
        <f t="shared" si="18"/>
        <v>2799348</v>
      </c>
      <c r="BF92" s="29"/>
      <c r="BG92" s="29"/>
      <c r="BH92" s="29"/>
    </row>
    <row r="93" spans="1:172" ht="24" customHeight="1" x14ac:dyDescent="0.35">
      <c r="A93" s="363"/>
      <c r="B93" s="11">
        <v>77</v>
      </c>
      <c r="C93" s="34" t="s">
        <v>106</v>
      </c>
      <c r="D93" s="31" t="s">
        <v>22</v>
      </c>
      <c r="F93" s="165">
        <v>130000</v>
      </c>
      <c r="G93" s="7">
        <v>146370</v>
      </c>
      <c r="H93" s="8">
        <f t="shared" si="55"/>
        <v>138185</v>
      </c>
      <c r="I93" s="165">
        <v>130000</v>
      </c>
      <c r="J93" s="7">
        <v>146370</v>
      </c>
      <c r="K93" s="8">
        <f t="shared" si="56"/>
        <v>138185</v>
      </c>
      <c r="L93" s="165">
        <v>130000</v>
      </c>
      <c r="M93" s="7">
        <v>146370</v>
      </c>
      <c r="N93" s="8">
        <f t="shared" si="57"/>
        <v>138185</v>
      </c>
      <c r="O93" s="165">
        <v>130000</v>
      </c>
      <c r="P93" s="7">
        <v>146370</v>
      </c>
      <c r="Q93" s="8">
        <f t="shared" si="58"/>
        <v>138185</v>
      </c>
      <c r="R93" s="165">
        <v>130000</v>
      </c>
      <c r="S93" s="7">
        <v>146370</v>
      </c>
      <c r="T93" s="8">
        <f t="shared" si="59"/>
        <v>138185</v>
      </c>
      <c r="U93" s="165">
        <v>154700</v>
      </c>
      <c r="V93" s="7">
        <v>146370</v>
      </c>
      <c r="W93" s="8">
        <f t="shared" si="60"/>
        <v>150535</v>
      </c>
      <c r="X93" s="165">
        <v>130000</v>
      </c>
      <c r="Y93" s="7">
        <v>146370</v>
      </c>
      <c r="Z93" s="8">
        <f t="shared" si="61"/>
        <v>138185</v>
      </c>
      <c r="AA93" s="165">
        <v>130000</v>
      </c>
      <c r="AB93" s="7">
        <v>146370</v>
      </c>
      <c r="AC93" s="8">
        <f t="shared" si="62"/>
        <v>138185</v>
      </c>
      <c r="AD93" s="165">
        <v>130000</v>
      </c>
      <c r="AE93" s="7">
        <v>146370</v>
      </c>
      <c r="AF93" s="8">
        <f t="shared" si="63"/>
        <v>138185</v>
      </c>
      <c r="AG93" s="165">
        <v>130000</v>
      </c>
      <c r="AH93" s="7">
        <v>146370</v>
      </c>
      <c r="AI93" s="8">
        <f t="shared" si="64"/>
        <v>138185</v>
      </c>
      <c r="AJ93" s="165">
        <v>130000</v>
      </c>
      <c r="AK93" s="7">
        <v>146370</v>
      </c>
      <c r="AL93" s="8">
        <f t="shared" si="65"/>
        <v>138185</v>
      </c>
      <c r="AM93" s="165">
        <v>154700</v>
      </c>
      <c r="AN93" s="7">
        <v>146370</v>
      </c>
      <c r="AO93" s="8">
        <f t="shared" si="66"/>
        <v>150535</v>
      </c>
      <c r="AP93" s="165">
        <v>130000</v>
      </c>
      <c r="AQ93" s="7">
        <v>119000</v>
      </c>
      <c r="AR93" s="8">
        <f t="shared" si="67"/>
        <v>124500</v>
      </c>
      <c r="AS93" s="165">
        <v>130000</v>
      </c>
      <c r="AT93" s="7">
        <v>119000</v>
      </c>
      <c r="AU93" s="8">
        <f t="shared" si="68"/>
        <v>124500</v>
      </c>
      <c r="AV93" s="165">
        <v>130000</v>
      </c>
      <c r="AW93" s="7">
        <v>146370</v>
      </c>
      <c r="AX93" s="8">
        <f t="shared" si="69"/>
        <v>138185</v>
      </c>
      <c r="AY93" s="165">
        <v>130000</v>
      </c>
      <c r="AZ93" s="7">
        <v>146370</v>
      </c>
      <c r="BA93" s="8">
        <f t="shared" si="70"/>
        <v>138185</v>
      </c>
      <c r="BB93" s="165">
        <v>130000</v>
      </c>
      <c r="BC93" s="7">
        <v>119000</v>
      </c>
      <c r="BD93" s="8">
        <f t="shared" si="71"/>
        <v>124500</v>
      </c>
      <c r="BE93" s="174">
        <f t="shared" si="18"/>
        <v>2332790</v>
      </c>
      <c r="BF93" s="29"/>
      <c r="BG93" s="29"/>
      <c r="BH93" s="29"/>
    </row>
    <row r="94" spans="1:172" ht="24.75" customHeight="1" x14ac:dyDescent="0.35">
      <c r="A94" s="363"/>
      <c r="B94" s="11">
        <v>78</v>
      </c>
      <c r="C94" s="34" t="s">
        <v>107</v>
      </c>
      <c r="D94" s="31" t="s">
        <v>22</v>
      </c>
      <c r="F94" s="165">
        <v>119913.95</v>
      </c>
      <c r="G94" s="7">
        <v>135013.88355</v>
      </c>
      <c r="H94" s="8">
        <f t="shared" si="55"/>
        <v>127464</v>
      </c>
      <c r="I94" s="165">
        <v>119913.95</v>
      </c>
      <c r="J94" s="7">
        <v>135013.88355</v>
      </c>
      <c r="K94" s="8">
        <f t="shared" si="56"/>
        <v>127464</v>
      </c>
      <c r="L94" s="165">
        <v>194650.82</v>
      </c>
      <c r="M94" s="7">
        <v>219161.85018000001</v>
      </c>
      <c r="N94" s="8">
        <f t="shared" si="57"/>
        <v>206906</v>
      </c>
      <c r="O94" s="165">
        <v>210889.185</v>
      </c>
      <c r="P94" s="7">
        <v>237445.000065</v>
      </c>
      <c r="Q94" s="8">
        <f t="shared" si="58"/>
        <v>224167</v>
      </c>
      <c r="R94" s="165">
        <v>205119.52499999999</v>
      </c>
      <c r="S94" s="7">
        <v>230948.806725</v>
      </c>
      <c r="T94" s="8">
        <f t="shared" si="59"/>
        <v>218034</v>
      </c>
      <c r="U94" s="165">
        <v>326424.65765000001</v>
      </c>
      <c r="V94" s="7">
        <v>308847.94531500002</v>
      </c>
      <c r="W94" s="8">
        <f t="shared" si="60"/>
        <v>317636</v>
      </c>
      <c r="X94" s="165">
        <v>230300.52499999999</v>
      </c>
      <c r="Y94" s="7">
        <v>259300.67572500001</v>
      </c>
      <c r="Z94" s="8">
        <f t="shared" si="61"/>
        <v>244801</v>
      </c>
      <c r="AA94" s="165">
        <v>230300.52499999999</v>
      </c>
      <c r="AB94" s="7">
        <v>259300.67572500001</v>
      </c>
      <c r="AC94" s="8">
        <f t="shared" si="62"/>
        <v>244801</v>
      </c>
      <c r="AD94" s="165">
        <v>235414.46500000003</v>
      </c>
      <c r="AE94" s="7">
        <v>259300.67572500001</v>
      </c>
      <c r="AF94" s="8">
        <f t="shared" si="63"/>
        <v>247358</v>
      </c>
      <c r="AG94" s="165">
        <v>231580.7</v>
      </c>
      <c r="AH94" s="7">
        <v>259300.67572500001</v>
      </c>
      <c r="AI94" s="8">
        <f t="shared" si="64"/>
        <v>245441</v>
      </c>
      <c r="AJ94" s="165">
        <v>230300.52499999999</v>
      </c>
      <c r="AK94" s="7">
        <v>259300.67572500001</v>
      </c>
      <c r="AL94" s="8">
        <f t="shared" si="65"/>
        <v>244801</v>
      </c>
      <c r="AM94" s="165">
        <v>264746.23175000004</v>
      </c>
      <c r="AN94" s="7">
        <v>259300.67572500001</v>
      </c>
      <c r="AO94" s="8">
        <f t="shared" si="66"/>
        <v>262023</v>
      </c>
      <c r="AP94" s="165">
        <v>179342.8</v>
      </c>
      <c r="AQ94" s="7">
        <v>164167.64000000001</v>
      </c>
      <c r="AR94" s="8">
        <f t="shared" si="67"/>
        <v>171755</v>
      </c>
      <c r="AS94" s="165">
        <v>193564.15</v>
      </c>
      <c r="AT94" s="7">
        <v>177185.64499999999</v>
      </c>
      <c r="AU94" s="8">
        <f t="shared" si="68"/>
        <v>185375</v>
      </c>
      <c r="AV94" s="165">
        <v>280632.10499999998</v>
      </c>
      <c r="AW94" s="7">
        <v>259300.67572500001</v>
      </c>
      <c r="AX94" s="8">
        <f t="shared" si="69"/>
        <v>269966</v>
      </c>
      <c r="AY94" s="165">
        <v>282175.07500000001</v>
      </c>
      <c r="AZ94" s="7">
        <v>259300.67572500001</v>
      </c>
      <c r="BA94" s="8">
        <f t="shared" si="70"/>
        <v>270738</v>
      </c>
      <c r="BB94" s="165">
        <v>201306.88500000001</v>
      </c>
      <c r="BC94" s="7">
        <v>184273.2255</v>
      </c>
      <c r="BD94" s="8">
        <f t="shared" si="71"/>
        <v>192790</v>
      </c>
      <c r="BE94" s="174">
        <f t="shared" si="18"/>
        <v>3801520</v>
      </c>
      <c r="BF94" s="29"/>
      <c r="BG94" s="29"/>
      <c r="BH94" s="29"/>
    </row>
    <row r="95" spans="1:172" ht="24.75" customHeight="1" x14ac:dyDescent="0.35">
      <c r="A95" s="363"/>
      <c r="B95" s="36">
        <v>79</v>
      </c>
      <c r="C95" s="34" t="s">
        <v>108</v>
      </c>
      <c r="D95" s="31" t="s">
        <v>22</v>
      </c>
      <c r="F95" s="166">
        <v>160438.46</v>
      </c>
      <c r="G95" s="7">
        <v>180641.36453999998</v>
      </c>
      <c r="H95" s="8">
        <f t="shared" si="55"/>
        <v>170540</v>
      </c>
      <c r="I95" s="165">
        <v>160438.46</v>
      </c>
      <c r="J95" s="7">
        <v>180641.36453999998</v>
      </c>
      <c r="K95" s="8">
        <f t="shared" si="56"/>
        <v>170540</v>
      </c>
      <c r="L95" s="165">
        <v>268493.68</v>
      </c>
      <c r="M95" s="7">
        <v>302303.23032000003</v>
      </c>
      <c r="N95" s="8">
        <f t="shared" si="57"/>
        <v>285398</v>
      </c>
      <c r="O95" s="165">
        <v>289227.44500000001</v>
      </c>
      <c r="P95" s="7">
        <v>325647.85480500001</v>
      </c>
      <c r="Q95" s="8">
        <f t="shared" si="58"/>
        <v>307438</v>
      </c>
      <c r="R95" s="165">
        <v>294261.11</v>
      </c>
      <c r="S95" s="7">
        <v>331315.37439000001</v>
      </c>
      <c r="T95" s="8">
        <f t="shared" si="59"/>
        <v>312788</v>
      </c>
      <c r="U95" s="165">
        <v>446915.69195000001</v>
      </c>
      <c r="V95" s="7">
        <v>422851.00084500009</v>
      </c>
      <c r="W95" s="8">
        <f t="shared" si="60"/>
        <v>434883</v>
      </c>
      <c r="X95" s="165">
        <v>316768.53000000003</v>
      </c>
      <c r="Y95" s="7">
        <v>356656.99797000003</v>
      </c>
      <c r="Z95" s="8">
        <f t="shared" si="61"/>
        <v>336713</v>
      </c>
      <c r="AA95" s="165">
        <v>327424.82500000001</v>
      </c>
      <c r="AB95" s="7">
        <v>356656.99797000003</v>
      </c>
      <c r="AC95" s="8">
        <f t="shared" si="62"/>
        <v>342041</v>
      </c>
      <c r="AD95" s="165">
        <v>325652.01500000001</v>
      </c>
      <c r="AE95" s="7">
        <v>356656.99797000003</v>
      </c>
      <c r="AF95" s="8">
        <f t="shared" si="63"/>
        <v>341155</v>
      </c>
      <c r="AG95" s="165">
        <v>323879.20500000002</v>
      </c>
      <c r="AH95" s="7">
        <v>356656.99797000003</v>
      </c>
      <c r="AI95" s="8">
        <f t="shared" si="64"/>
        <v>340268</v>
      </c>
      <c r="AJ95" s="165">
        <v>316768.53000000003</v>
      </c>
      <c r="AK95" s="7">
        <v>356656.99797000003</v>
      </c>
      <c r="AL95" s="8">
        <f t="shared" si="65"/>
        <v>336713</v>
      </c>
      <c r="AM95" s="165">
        <v>454345.7009</v>
      </c>
      <c r="AN95" s="7">
        <v>356656.99797000003</v>
      </c>
      <c r="AO95" s="8">
        <f t="shared" si="66"/>
        <v>405501</v>
      </c>
      <c r="AP95" s="165">
        <v>246705.35500000001</v>
      </c>
      <c r="AQ95" s="7">
        <v>225830.28650000002</v>
      </c>
      <c r="AR95" s="8">
        <f t="shared" si="67"/>
        <v>236268</v>
      </c>
      <c r="AS95" s="165">
        <v>258978.98</v>
      </c>
      <c r="AT95" s="7">
        <v>237065.37400000001</v>
      </c>
      <c r="AU95" s="8">
        <f t="shared" si="68"/>
        <v>248022</v>
      </c>
      <c r="AV95" s="165">
        <v>386878.18000000005</v>
      </c>
      <c r="AW95" s="7">
        <v>356656.99797000003</v>
      </c>
      <c r="AX95" s="8">
        <f t="shared" si="69"/>
        <v>371768</v>
      </c>
      <c r="AY95" s="165">
        <v>380429.14</v>
      </c>
      <c r="AZ95" s="7">
        <v>356656.99797000003</v>
      </c>
      <c r="BA95" s="8">
        <f t="shared" si="70"/>
        <v>368543</v>
      </c>
      <c r="BB95" s="165">
        <v>269337.83500000002</v>
      </c>
      <c r="BC95" s="7">
        <v>246547.71050000002</v>
      </c>
      <c r="BD95" s="8">
        <f t="shared" si="71"/>
        <v>257943</v>
      </c>
      <c r="BE95" s="174">
        <f t="shared" ref="BE95:BE158" si="72">H95+K95+N95+Q95+T95+W95+Z95+AC95+AF95+AI95+AL95+AO95+AR95+AU95+AX95+BA95+BD95</f>
        <v>5266522</v>
      </c>
      <c r="BF95" s="29"/>
      <c r="BG95" s="29"/>
      <c r="BH95" s="29"/>
    </row>
    <row r="96" spans="1:172" ht="24.75" customHeight="1" x14ac:dyDescent="0.35">
      <c r="A96" s="363"/>
      <c r="B96" s="36">
        <v>80</v>
      </c>
      <c r="C96" s="34" t="s">
        <v>109</v>
      </c>
      <c r="D96" s="31" t="s">
        <v>22</v>
      </c>
      <c r="F96" s="165">
        <v>156000</v>
      </c>
      <c r="G96" s="7">
        <v>175644</v>
      </c>
      <c r="H96" s="8">
        <f t="shared" si="55"/>
        <v>165822</v>
      </c>
      <c r="I96" s="165">
        <v>156000</v>
      </c>
      <c r="J96" s="7">
        <v>175644</v>
      </c>
      <c r="K96" s="8">
        <f t="shared" si="56"/>
        <v>165822</v>
      </c>
      <c r="L96" s="165">
        <v>156000</v>
      </c>
      <c r="M96" s="7">
        <v>175644</v>
      </c>
      <c r="N96" s="8">
        <f t="shared" si="57"/>
        <v>165822</v>
      </c>
      <c r="O96" s="165">
        <v>156000</v>
      </c>
      <c r="P96" s="7">
        <v>175644</v>
      </c>
      <c r="Q96" s="8">
        <f t="shared" si="58"/>
        <v>165822</v>
      </c>
      <c r="R96" s="165">
        <v>156000</v>
      </c>
      <c r="S96" s="7">
        <v>175644</v>
      </c>
      <c r="T96" s="8">
        <f t="shared" si="59"/>
        <v>165822</v>
      </c>
      <c r="U96" s="165">
        <v>185640</v>
      </c>
      <c r="V96" s="7">
        <v>175644</v>
      </c>
      <c r="W96" s="8">
        <f t="shared" si="60"/>
        <v>180642</v>
      </c>
      <c r="X96" s="165">
        <v>156000</v>
      </c>
      <c r="Y96" s="7">
        <v>175644</v>
      </c>
      <c r="Z96" s="8">
        <f t="shared" si="61"/>
        <v>165822</v>
      </c>
      <c r="AA96" s="165">
        <v>156000</v>
      </c>
      <c r="AB96" s="7">
        <v>175644</v>
      </c>
      <c r="AC96" s="8">
        <f t="shared" si="62"/>
        <v>165822</v>
      </c>
      <c r="AD96" s="165">
        <v>156000</v>
      </c>
      <c r="AE96" s="7">
        <v>175644</v>
      </c>
      <c r="AF96" s="8">
        <f t="shared" si="63"/>
        <v>165822</v>
      </c>
      <c r="AG96" s="165">
        <v>156000</v>
      </c>
      <c r="AH96" s="7">
        <v>175644</v>
      </c>
      <c r="AI96" s="8">
        <f t="shared" si="64"/>
        <v>165822</v>
      </c>
      <c r="AJ96" s="165">
        <v>156000</v>
      </c>
      <c r="AK96" s="7">
        <v>175644</v>
      </c>
      <c r="AL96" s="8">
        <f t="shared" si="65"/>
        <v>165822</v>
      </c>
      <c r="AM96" s="165">
        <v>185640</v>
      </c>
      <c r="AN96" s="7">
        <v>175644</v>
      </c>
      <c r="AO96" s="8">
        <f t="shared" si="66"/>
        <v>180642</v>
      </c>
      <c r="AP96" s="165">
        <v>156000</v>
      </c>
      <c r="AQ96" s="7">
        <v>142800</v>
      </c>
      <c r="AR96" s="8">
        <f t="shared" si="67"/>
        <v>149400</v>
      </c>
      <c r="AS96" s="165">
        <v>156000</v>
      </c>
      <c r="AT96" s="7">
        <v>142800</v>
      </c>
      <c r="AU96" s="8">
        <f t="shared" si="68"/>
        <v>149400</v>
      </c>
      <c r="AV96" s="165">
        <v>156000</v>
      </c>
      <c r="AW96" s="7">
        <v>175644</v>
      </c>
      <c r="AX96" s="8">
        <f t="shared" si="69"/>
        <v>165822</v>
      </c>
      <c r="AY96" s="165">
        <v>156000</v>
      </c>
      <c r="AZ96" s="7">
        <v>175644</v>
      </c>
      <c r="BA96" s="8">
        <f t="shared" si="70"/>
        <v>165822</v>
      </c>
      <c r="BB96" s="165">
        <v>156000</v>
      </c>
      <c r="BC96" s="7">
        <v>142800</v>
      </c>
      <c r="BD96" s="8">
        <f t="shared" si="71"/>
        <v>149400</v>
      </c>
      <c r="BE96" s="174">
        <f t="shared" si="72"/>
        <v>2799348</v>
      </c>
      <c r="BF96" s="29"/>
      <c r="BG96" s="29"/>
      <c r="BH96" s="29"/>
    </row>
    <row r="97" spans="1:172" ht="24.75" customHeight="1" x14ac:dyDescent="0.35">
      <c r="A97" s="363"/>
      <c r="B97" s="36">
        <v>81</v>
      </c>
      <c r="C97" s="34" t="s">
        <v>110</v>
      </c>
      <c r="D97" s="31" t="s">
        <v>22</v>
      </c>
      <c r="F97" s="166">
        <v>195000</v>
      </c>
      <c r="G97" s="7">
        <v>219555</v>
      </c>
      <c r="H97" s="8">
        <f t="shared" si="55"/>
        <v>207278</v>
      </c>
      <c r="I97" s="176">
        <v>195000</v>
      </c>
      <c r="J97" s="13">
        <v>219555</v>
      </c>
      <c r="K97" s="8">
        <f t="shared" si="56"/>
        <v>207278</v>
      </c>
      <c r="L97" s="176">
        <v>195000</v>
      </c>
      <c r="M97" s="13">
        <v>219555</v>
      </c>
      <c r="N97" s="8">
        <f t="shared" si="57"/>
        <v>207278</v>
      </c>
      <c r="O97" s="176">
        <v>195000</v>
      </c>
      <c r="P97" s="13">
        <v>219555</v>
      </c>
      <c r="Q97" s="8">
        <f t="shared" si="58"/>
        <v>207278</v>
      </c>
      <c r="R97" s="176">
        <v>195000</v>
      </c>
      <c r="S97" s="13">
        <v>219555</v>
      </c>
      <c r="T97" s="8">
        <f t="shared" si="59"/>
        <v>207278</v>
      </c>
      <c r="U97" s="176">
        <v>232050</v>
      </c>
      <c r="V97" s="13">
        <v>219555</v>
      </c>
      <c r="W97" s="8">
        <f t="shared" si="60"/>
        <v>225803</v>
      </c>
      <c r="X97" s="176">
        <v>195000</v>
      </c>
      <c r="Y97" s="13">
        <v>219555</v>
      </c>
      <c r="Z97" s="8">
        <f t="shared" si="61"/>
        <v>207278</v>
      </c>
      <c r="AA97" s="176">
        <v>195000</v>
      </c>
      <c r="AB97" s="13">
        <v>219555</v>
      </c>
      <c r="AC97" s="8">
        <f t="shared" si="62"/>
        <v>207278</v>
      </c>
      <c r="AD97" s="176">
        <v>195000</v>
      </c>
      <c r="AE97" s="13">
        <v>219555</v>
      </c>
      <c r="AF97" s="8">
        <f t="shared" si="63"/>
        <v>207278</v>
      </c>
      <c r="AG97" s="176">
        <v>195000</v>
      </c>
      <c r="AH97" s="13">
        <v>219555</v>
      </c>
      <c r="AI97" s="8">
        <f t="shared" si="64"/>
        <v>207278</v>
      </c>
      <c r="AJ97" s="176">
        <v>195000</v>
      </c>
      <c r="AK97" s="13">
        <v>219555</v>
      </c>
      <c r="AL97" s="8">
        <f t="shared" si="65"/>
        <v>207278</v>
      </c>
      <c r="AM97" s="176">
        <v>232050</v>
      </c>
      <c r="AN97" s="13">
        <v>219555</v>
      </c>
      <c r="AO97" s="8">
        <f t="shared" si="66"/>
        <v>225803</v>
      </c>
      <c r="AP97" s="176">
        <v>195000</v>
      </c>
      <c r="AQ97" s="13">
        <v>178500</v>
      </c>
      <c r="AR97" s="8">
        <f t="shared" si="67"/>
        <v>186750</v>
      </c>
      <c r="AS97" s="176">
        <v>195000</v>
      </c>
      <c r="AT97" s="13">
        <v>178500</v>
      </c>
      <c r="AU97" s="8">
        <f t="shared" si="68"/>
        <v>186750</v>
      </c>
      <c r="AV97" s="176">
        <v>195000</v>
      </c>
      <c r="AW97" s="13">
        <v>219555</v>
      </c>
      <c r="AX97" s="8">
        <f t="shared" si="69"/>
        <v>207278</v>
      </c>
      <c r="AY97" s="176">
        <v>195000</v>
      </c>
      <c r="AZ97" s="13">
        <v>219555</v>
      </c>
      <c r="BA97" s="8">
        <f t="shared" si="70"/>
        <v>207278</v>
      </c>
      <c r="BB97" s="176">
        <v>195000</v>
      </c>
      <c r="BC97" s="13">
        <v>178500</v>
      </c>
      <c r="BD97" s="8">
        <f t="shared" si="71"/>
        <v>186750</v>
      </c>
      <c r="BE97" s="174">
        <f t="shared" si="72"/>
        <v>3499192</v>
      </c>
      <c r="BF97" s="29"/>
      <c r="BG97" s="29"/>
      <c r="BH97" s="29"/>
    </row>
    <row r="98" spans="1:172" ht="24.75" customHeight="1" x14ac:dyDescent="0.35">
      <c r="A98" s="363"/>
      <c r="B98" s="36">
        <v>82</v>
      </c>
      <c r="C98" s="34" t="s">
        <v>111</v>
      </c>
      <c r="D98" s="31" t="s">
        <v>22</v>
      </c>
      <c r="F98" s="166">
        <v>97805.37000000001</v>
      </c>
      <c r="G98" s="7">
        <v>110121.32313</v>
      </c>
      <c r="H98" s="8">
        <f t="shared" si="55"/>
        <v>103963</v>
      </c>
      <c r="I98" s="176">
        <v>97805.37000000001</v>
      </c>
      <c r="J98" s="7">
        <v>110121.32313</v>
      </c>
      <c r="K98" s="8">
        <f t="shared" si="56"/>
        <v>103963</v>
      </c>
      <c r="L98" s="176">
        <v>164665.15</v>
      </c>
      <c r="M98" s="7">
        <v>185400.29235</v>
      </c>
      <c r="N98" s="8">
        <f t="shared" si="57"/>
        <v>175033</v>
      </c>
      <c r="O98" s="176">
        <v>184626.58500000002</v>
      </c>
      <c r="P98" s="7">
        <v>207875.33266500002</v>
      </c>
      <c r="Q98" s="8">
        <f t="shared" si="58"/>
        <v>196251</v>
      </c>
      <c r="R98" s="176">
        <v>180502.14</v>
      </c>
      <c r="S98" s="7">
        <v>203231.52486000003</v>
      </c>
      <c r="T98" s="8">
        <f t="shared" si="59"/>
        <v>191867</v>
      </c>
      <c r="U98" s="176">
        <v>286568.67785000004</v>
      </c>
      <c r="V98" s="7">
        <v>271138.05673500005</v>
      </c>
      <c r="W98" s="8">
        <f t="shared" si="60"/>
        <v>278853</v>
      </c>
      <c r="X98" s="176">
        <v>192911.81</v>
      </c>
      <c r="Y98" s="7">
        <v>217203.85869000002</v>
      </c>
      <c r="Z98" s="8">
        <f t="shared" si="61"/>
        <v>205058</v>
      </c>
      <c r="AA98" s="176">
        <v>205568.22</v>
      </c>
      <c r="AB98" s="7">
        <v>217203.85869000002</v>
      </c>
      <c r="AC98" s="8">
        <f t="shared" si="62"/>
        <v>211386</v>
      </c>
      <c r="AD98" s="176">
        <v>199829.82500000001</v>
      </c>
      <c r="AE98" s="7">
        <v>217203.85869000002</v>
      </c>
      <c r="AF98" s="8">
        <f t="shared" si="63"/>
        <v>208517</v>
      </c>
      <c r="AG98" s="176">
        <v>204421.55499999999</v>
      </c>
      <c r="AH98" s="7">
        <v>217203.85869000002</v>
      </c>
      <c r="AI98" s="8">
        <f t="shared" si="64"/>
        <v>210813</v>
      </c>
      <c r="AJ98" s="176">
        <v>203275.73500000002</v>
      </c>
      <c r="AK98" s="7">
        <v>217203.85869000002</v>
      </c>
      <c r="AL98" s="8">
        <f t="shared" si="65"/>
        <v>210240</v>
      </c>
      <c r="AM98" s="176">
        <v>278564.49985000002</v>
      </c>
      <c r="AN98" s="7">
        <v>217203.85869000002</v>
      </c>
      <c r="AO98" s="8">
        <f t="shared" si="66"/>
        <v>247884</v>
      </c>
      <c r="AP98" s="176">
        <v>151902.27000000002</v>
      </c>
      <c r="AQ98" s="7">
        <v>139049.00100000002</v>
      </c>
      <c r="AR98" s="8">
        <f t="shared" si="67"/>
        <v>145476</v>
      </c>
      <c r="AS98" s="176">
        <v>157877.26500000001</v>
      </c>
      <c r="AT98" s="7">
        <v>144518.41950000002</v>
      </c>
      <c r="AU98" s="8">
        <f t="shared" si="68"/>
        <v>151198</v>
      </c>
      <c r="AV98" s="176">
        <v>237426.41</v>
      </c>
      <c r="AW98" s="7">
        <v>217203.85869000002</v>
      </c>
      <c r="AX98" s="8">
        <f t="shared" si="69"/>
        <v>227315</v>
      </c>
      <c r="AY98" s="176">
        <v>234637.06500000003</v>
      </c>
      <c r="AZ98" s="7">
        <v>217203.85869000002</v>
      </c>
      <c r="BA98" s="8">
        <f t="shared" si="70"/>
        <v>225920</v>
      </c>
      <c r="BB98" s="176">
        <v>164192.79500000001</v>
      </c>
      <c r="BC98" s="7">
        <v>150299.55850000001</v>
      </c>
      <c r="BD98" s="8">
        <f t="shared" si="71"/>
        <v>157246</v>
      </c>
      <c r="BE98" s="174">
        <f t="shared" si="72"/>
        <v>3250983</v>
      </c>
      <c r="BF98" s="29"/>
      <c r="BG98" s="29"/>
      <c r="BH98" s="29"/>
    </row>
    <row r="99" spans="1:172" ht="24.75" customHeight="1" x14ac:dyDescent="0.35">
      <c r="A99" s="363"/>
      <c r="B99" s="36">
        <v>83</v>
      </c>
      <c r="C99" s="34" t="s">
        <v>112</v>
      </c>
      <c r="D99" s="31" t="s">
        <v>22</v>
      </c>
      <c r="F99" s="166">
        <v>286000</v>
      </c>
      <c r="G99" s="7">
        <v>322014</v>
      </c>
      <c r="H99" s="8">
        <f t="shared" si="55"/>
        <v>304007</v>
      </c>
      <c r="I99" s="176">
        <v>286000</v>
      </c>
      <c r="J99" s="13">
        <v>322014</v>
      </c>
      <c r="K99" s="8">
        <f t="shared" si="56"/>
        <v>304007</v>
      </c>
      <c r="L99" s="176">
        <v>286000</v>
      </c>
      <c r="M99" s="13">
        <v>322014</v>
      </c>
      <c r="N99" s="8">
        <f t="shared" si="57"/>
        <v>304007</v>
      </c>
      <c r="O99" s="176">
        <v>286000</v>
      </c>
      <c r="P99" s="13">
        <v>322014</v>
      </c>
      <c r="Q99" s="8">
        <f t="shared" si="58"/>
        <v>304007</v>
      </c>
      <c r="R99" s="176">
        <v>286000</v>
      </c>
      <c r="S99" s="13">
        <v>322014</v>
      </c>
      <c r="T99" s="8">
        <f t="shared" si="59"/>
        <v>304007</v>
      </c>
      <c r="U99" s="176">
        <v>340340</v>
      </c>
      <c r="V99" s="13">
        <v>322014</v>
      </c>
      <c r="W99" s="8">
        <f t="shared" si="60"/>
        <v>331177</v>
      </c>
      <c r="X99" s="176">
        <v>286000</v>
      </c>
      <c r="Y99" s="13">
        <v>322014</v>
      </c>
      <c r="Z99" s="8">
        <f t="shared" si="61"/>
        <v>304007</v>
      </c>
      <c r="AA99" s="176">
        <v>286000</v>
      </c>
      <c r="AB99" s="13">
        <v>322014</v>
      </c>
      <c r="AC99" s="8">
        <f t="shared" si="62"/>
        <v>304007</v>
      </c>
      <c r="AD99" s="176">
        <v>286000</v>
      </c>
      <c r="AE99" s="13">
        <v>322014</v>
      </c>
      <c r="AF99" s="8">
        <f t="shared" si="63"/>
        <v>304007</v>
      </c>
      <c r="AG99" s="176">
        <v>286000</v>
      </c>
      <c r="AH99" s="13">
        <v>322014</v>
      </c>
      <c r="AI99" s="8">
        <f t="shared" si="64"/>
        <v>304007</v>
      </c>
      <c r="AJ99" s="176">
        <v>286000</v>
      </c>
      <c r="AK99" s="13">
        <v>322014</v>
      </c>
      <c r="AL99" s="8">
        <f t="shared" si="65"/>
        <v>304007</v>
      </c>
      <c r="AM99" s="176">
        <v>340340</v>
      </c>
      <c r="AN99" s="13">
        <v>322014</v>
      </c>
      <c r="AO99" s="8">
        <f t="shared" si="66"/>
        <v>331177</v>
      </c>
      <c r="AP99" s="176">
        <v>286000</v>
      </c>
      <c r="AQ99" s="13">
        <v>261800</v>
      </c>
      <c r="AR99" s="8">
        <f t="shared" si="67"/>
        <v>273900</v>
      </c>
      <c r="AS99" s="176">
        <v>286000</v>
      </c>
      <c r="AT99" s="13">
        <v>261800</v>
      </c>
      <c r="AU99" s="8">
        <f t="shared" si="68"/>
        <v>273900</v>
      </c>
      <c r="AV99" s="176">
        <v>286000</v>
      </c>
      <c r="AW99" s="13">
        <v>322014</v>
      </c>
      <c r="AX99" s="8">
        <f t="shared" si="69"/>
        <v>304007</v>
      </c>
      <c r="AY99" s="176">
        <v>286000</v>
      </c>
      <c r="AZ99" s="13">
        <v>322014</v>
      </c>
      <c r="BA99" s="8">
        <f t="shared" si="70"/>
        <v>304007</v>
      </c>
      <c r="BB99" s="176">
        <v>286000</v>
      </c>
      <c r="BC99" s="13">
        <v>261800</v>
      </c>
      <c r="BD99" s="8">
        <f t="shared" si="71"/>
        <v>273900</v>
      </c>
      <c r="BE99" s="174">
        <f t="shared" si="72"/>
        <v>5132138</v>
      </c>
      <c r="BF99" s="29"/>
      <c r="BG99" s="29"/>
      <c r="BH99" s="29"/>
    </row>
    <row r="100" spans="1:172" ht="24.75" customHeight="1" x14ac:dyDescent="0.35">
      <c r="A100" s="363"/>
      <c r="B100" s="36">
        <v>84</v>
      </c>
      <c r="C100" s="34" t="s">
        <v>113</v>
      </c>
      <c r="D100" s="31" t="s">
        <v>22</v>
      </c>
      <c r="F100" s="166">
        <v>143000</v>
      </c>
      <c r="G100" s="7">
        <v>161007</v>
      </c>
      <c r="H100" s="8">
        <f t="shared" si="55"/>
        <v>152004</v>
      </c>
      <c r="I100" s="176">
        <v>143000</v>
      </c>
      <c r="J100" s="13">
        <v>161007</v>
      </c>
      <c r="K100" s="8">
        <f t="shared" si="56"/>
        <v>152004</v>
      </c>
      <c r="L100" s="176">
        <v>143000</v>
      </c>
      <c r="M100" s="13">
        <v>161007</v>
      </c>
      <c r="N100" s="8">
        <f t="shared" si="57"/>
        <v>152004</v>
      </c>
      <c r="O100" s="176">
        <v>143000</v>
      </c>
      <c r="P100" s="13">
        <v>161007</v>
      </c>
      <c r="Q100" s="8">
        <f t="shared" si="58"/>
        <v>152004</v>
      </c>
      <c r="R100" s="176">
        <v>143000</v>
      </c>
      <c r="S100" s="13">
        <v>161007</v>
      </c>
      <c r="T100" s="8">
        <f t="shared" si="59"/>
        <v>152004</v>
      </c>
      <c r="U100" s="176">
        <v>170170</v>
      </c>
      <c r="V100" s="13">
        <v>161007</v>
      </c>
      <c r="W100" s="8">
        <f t="shared" si="60"/>
        <v>165589</v>
      </c>
      <c r="X100" s="176">
        <v>143000</v>
      </c>
      <c r="Y100" s="13">
        <v>161007</v>
      </c>
      <c r="Z100" s="8">
        <f t="shared" si="61"/>
        <v>152004</v>
      </c>
      <c r="AA100" s="176">
        <v>143000</v>
      </c>
      <c r="AB100" s="13">
        <v>161007</v>
      </c>
      <c r="AC100" s="8">
        <f t="shared" si="62"/>
        <v>152004</v>
      </c>
      <c r="AD100" s="176">
        <v>143000</v>
      </c>
      <c r="AE100" s="13">
        <v>161007</v>
      </c>
      <c r="AF100" s="8">
        <f t="shared" si="63"/>
        <v>152004</v>
      </c>
      <c r="AG100" s="176">
        <v>143000</v>
      </c>
      <c r="AH100" s="13">
        <v>161007</v>
      </c>
      <c r="AI100" s="8">
        <f t="shared" si="64"/>
        <v>152004</v>
      </c>
      <c r="AJ100" s="176">
        <v>143000</v>
      </c>
      <c r="AK100" s="13">
        <v>161007</v>
      </c>
      <c r="AL100" s="8">
        <f t="shared" si="65"/>
        <v>152004</v>
      </c>
      <c r="AM100" s="176">
        <v>170170</v>
      </c>
      <c r="AN100" s="13">
        <v>161007</v>
      </c>
      <c r="AO100" s="8">
        <f t="shared" si="66"/>
        <v>165589</v>
      </c>
      <c r="AP100" s="176">
        <v>143000</v>
      </c>
      <c r="AQ100" s="13">
        <v>130900</v>
      </c>
      <c r="AR100" s="8">
        <f t="shared" si="67"/>
        <v>136950</v>
      </c>
      <c r="AS100" s="176">
        <v>143000</v>
      </c>
      <c r="AT100" s="13">
        <v>130900</v>
      </c>
      <c r="AU100" s="8">
        <f t="shared" si="68"/>
        <v>136950</v>
      </c>
      <c r="AV100" s="176">
        <v>143000</v>
      </c>
      <c r="AW100" s="13">
        <v>161007</v>
      </c>
      <c r="AX100" s="8">
        <f t="shared" si="69"/>
        <v>152004</v>
      </c>
      <c r="AY100" s="176">
        <v>143000</v>
      </c>
      <c r="AZ100" s="13">
        <v>161007</v>
      </c>
      <c r="BA100" s="8">
        <f t="shared" si="70"/>
        <v>152004</v>
      </c>
      <c r="BB100" s="176">
        <v>143000</v>
      </c>
      <c r="BC100" s="13">
        <v>130900</v>
      </c>
      <c r="BD100" s="8">
        <f t="shared" si="71"/>
        <v>136950</v>
      </c>
      <c r="BE100" s="174">
        <f t="shared" si="72"/>
        <v>2566076</v>
      </c>
      <c r="BF100" s="29"/>
      <c r="BG100" s="29"/>
      <c r="BH100" s="29"/>
    </row>
    <row r="101" spans="1:172" ht="24.75" customHeight="1" thickBot="1" x14ac:dyDescent="0.4">
      <c r="A101" s="363"/>
      <c r="B101" s="36">
        <v>85</v>
      </c>
      <c r="C101" s="34" t="s">
        <v>114</v>
      </c>
      <c r="D101" s="31" t="s">
        <v>22</v>
      </c>
      <c r="F101" s="166">
        <v>71347.574999999997</v>
      </c>
      <c r="G101" s="7">
        <v>80331.881175000002</v>
      </c>
      <c r="H101" s="8">
        <f t="shared" si="55"/>
        <v>75840</v>
      </c>
      <c r="I101" s="176">
        <v>71347.574999999997</v>
      </c>
      <c r="J101" s="13">
        <v>80331.881175000002</v>
      </c>
      <c r="K101" s="8">
        <f t="shared" si="56"/>
        <v>75840</v>
      </c>
      <c r="L101" s="176">
        <v>120848.52000000002</v>
      </c>
      <c r="M101" s="13">
        <v>136066.13748000003</v>
      </c>
      <c r="N101" s="8">
        <f t="shared" si="57"/>
        <v>128457</v>
      </c>
      <c r="O101" s="176">
        <v>131661.98499999999</v>
      </c>
      <c r="P101" s="13">
        <v>148241.267265</v>
      </c>
      <c r="Q101" s="8">
        <f t="shared" si="58"/>
        <v>139952</v>
      </c>
      <c r="R101" s="176">
        <v>128073.27000000002</v>
      </c>
      <c r="S101" s="13">
        <v>144200.65023</v>
      </c>
      <c r="T101" s="8">
        <f t="shared" si="59"/>
        <v>136137</v>
      </c>
      <c r="U101" s="176">
        <v>203701.30235000004</v>
      </c>
      <c r="V101" s="13">
        <v>192732.77068500002</v>
      </c>
      <c r="W101" s="8">
        <f t="shared" si="60"/>
        <v>198217</v>
      </c>
      <c r="X101" s="176">
        <v>141552.71</v>
      </c>
      <c r="Y101" s="13">
        <v>159377.46279000002</v>
      </c>
      <c r="Z101" s="8">
        <f t="shared" si="61"/>
        <v>150465</v>
      </c>
      <c r="AA101" s="176">
        <v>143938.14500000002</v>
      </c>
      <c r="AB101" s="13">
        <v>159377.46279000002</v>
      </c>
      <c r="AC101" s="8">
        <f t="shared" si="62"/>
        <v>151658</v>
      </c>
      <c r="AD101" s="176">
        <v>142349.54500000001</v>
      </c>
      <c r="AE101" s="13">
        <v>159377.46279000002</v>
      </c>
      <c r="AF101" s="8">
        <f t="shared" si="63"/>
        <v>150864</v>
      </c>
      <c r="AG101" s="176">
        <v>146316.82</v>
      </c>
      <c r="AH101" s="13">
        <v>159377.46279000002</v>
      </c>
      <c r="AI101" s="8">
        <f t="shared" si="64"/>
        <v>152847</v>
      </c>
      <c r="AJ101" s="176">
        <v>143938.14500000002</v>
      </c>
      <c r="AK101" s="13">
        <v>159377.46279000002</v>
      </c>
      <c r="AL101" s="8">
        <f t="shared" si="65"/>
        <v>151658</v>
      </c>
      <c r="AM101" s="176">
        <v>197060.65015</v>
      </c>
      <c r="AN101" s="13">
        <v>159377.46279000002</v>
      </c>
      <c r="AO101" s="8">
        <f t="shared" si="66"/>
        <v>178219</v>
      </c>
      <c r="AP101" s="176">
        <v>111723.36500000001</v>
      </c>
      <c r="AQ101" s="13">
        <v>102269.84950000001</v>
      </c>
      <c r="AR101" s="8">
        <f t="shared" si="67"/>
        <v>106997</v>
      </c>
      <c r="AS101" s="176">
        <v>115169.27499999999</v>
      </c>
      <c r="AT101" s="13">
        <v>105424.1825</v>
      </c>
      <c r="AU101" s="8">
        <f t="shared" si="68"/>
        <v>110297</v>
      </c>
      <c r="AV101" s="176">
        <v>174161.26</v>
      </c>
      <c r="AW101" s="13">
        <v>159377.46279000002</v>
      </c>
      <c r="AX101" s="8">
        <f t="shared" si="69"/>
        <v>166769</v>
      </c>
      <c r="AY101" s="176">
        <v>173203.875</v>
      </c>
      <c r="AZ101" s="13">
        <v>159377.46279000002</v>
      </c>
      <c r="BA101" s="8">
        <f t="shared" si="70"/>
        <v>166291</v>
      </c>
      <c r="BB101" s="176">
        <v>119775.37000000001</v>
      </c>
      <c r="BC101" s="13">
        <v>109640.53100000002</v>
      </c>
      <c r="BD101" s="8">
        <f t="shared" si="71"/>
        <v>114708</v>
      </c>
      <c r="BE101" s="174">
        <f t="shared" si="72"/>
        <v>2355216</v>
      </c>
      <c r="BF101" s="29"/>
      <c r="BG101" s="29"/>
      <c r="BH101" s="29"/>
    </row>
    <row r="102" spans="1:172" ht="30.75" customHeight="1" thickBot="1" x14ac:dyDescent="0.4">
      <c r="A102" s="363"/>
      <c r="B102" s="369" t="s">
        <v>115</v>
      </c>
      <c r="C102" s="366"/>
      <c r="D102" s="367"/>
      <c r="F102" s="170">
        <f t="shared" ref="F102:BD102" si="73">+SUM(F103:F117)</f>
        <v>1731656.875</v>
      </c>
      <c r="G102" s="171">
        <f t="shared" si="73"/>
        <v>1949712.4368750001</v>
      </c>
      <c r="H102" s="172">
        <f t="shared" si="73"/>
        <v>1840684</v>
      </c>
      <c r="I102" s="170">
        <f t="shared" si="73"/>
        <v>1731656.875</v>
      </c>
      <c r="J102" s="171">
        <f t="shared" si="73"/>
        <v>1949712.4368750001</v>
      </c>
      <c r="K102" s="172">
        <f t="shared" si="73"/>
        <v>1840684</v>
      </c>
      <c r="L102" s="170">
        <f t="shared" si="73"/>
        <v>2500148.56</v>
      </c>
      <c r="M102" s="171">
        <f t="shared" si="73"/>
        <v>2814974.9594399999</v>
      </c>
      <c r="N102" s="172">
        <f t="shared" si="73"/>
        <v>2657561</v>
      </c>
      <c r="O102" s="170">
        <f t="shared" si="73"/>
        <v>2659572.1749999998</v>
      </c>
      <c r="P102" s="171">
        <f t="shared" si="73"/>
        <v>2994473.6865750002</v>
      </c>
      <c r="Q102" s="172">
        <f t="shared" si="73"/>
        <v>2827023</v>
      </c>
      <c r="R102" s="170">
        <f t="shared" si="73"/>
        <v>2678458.77</v>
      </c>
      <c r="S102" s="171">
        <f t="shared" si="73"/>
        <v>3015738.5397300003</v>
      </c>
      <c r="T102" s="172">
        <f t="shared" si="73"/>
        <v>2847101</v>
      </c>
      <c r="U102" s="170">
        <f t="shared" si="73"/>
        <v>3979456.7767500002</v>
      </c>
      <c r="V102" s="171">
        <f t="shared" si="73"/>
        <v>3765178.3349250006</v>
      </c>
      <c r="W102" s="172">
        <f t="shared" si="73"/>
        <v>3872317</v>
      </c>
      <c r="X102" s="170">
        <f t="shared" si="73"/>
        <v>2959261.5649999999</v>
      </c>
      <c r="Y102" s="171">
        <f t="shared" si="73"/>
        <v>3331900.8866849998</v>
      </c>
      <c r="Z102" s="172">
        <f t="shared" si="73"/>
        <v>3145582</v>
      </c>
      <c r="AA102" s="170">
        <f t="shared" si="73"/>
        <v>2921719.06</v>
      </c>
      <c r="AB102" s="171">
        <f t="shared" si="73"/>
        <v>3331900.8866849998</v>
      </c>
      <c r="AC102" s="172">
        <f t="shared" si="73"/>
        <v>3126812</v>
      </c>
      <c r="AD102" s="170">
        <f t="shared" si="73"/>
        <v>2936362.0650000004</v>
      </c>
      <c r="AE102" s="171">
        <f t="shared" si="73"/>
        <v>3331900.8866849998</v>
      </c>
      <c r="AF102" s="172">
        <f t="shared" si="73"/>
        <v>3134131</v>
      </c>
      <c r="AG102" s="170">
        <f t="shared" si="73"/>
        <v>2919490.7949999999</v>
      </c>
      <c r="AH102" s="171">
        <f t="shared" si="73"/>
        <v>3331900.8866849998</v>
      </c>
      <c r="AI102" s="172">
        <f t="shared" si="73"/>
        <v>3125695</v>
      </c>
      <c r="AJ102" s="170">
        <f t="shared" si="73"/>
        <v>2938388.3750000005</v>
      </c>
      <c r="AK102" s="171">
        <f t="shared" si="73"/>
        <v>3331900.8866849998</v>
      </c>
      <c r="AL102" s="172">
        <f t="shared" si="73"/>
        <v>3135145</v>
      </c>
      <c r="AM102" s="170">
        <f t="shared" si="73"/>
        <v>4014723.4263499998</v>
      </c>
      <c r="AN102" s="171">
        <f t="shared" si="73"/>
        <v>3331900.8866849998</v>
      </c>
      <c r="AO102" s="172">
        <f t="shared" si="73"/>
        <v>3673313</v>
      </c>
      <c r="AP102" s="170">
        <f t="shared" si="73"/>
        <v>2317312.5949999997</v>
      </c>
      <c r="AQ102" s="171">
        <f t="shared" si="73"/>
        <v>2121232.2984999996</v>
      </c>
      <c r="AR102" s="172">
        <f t="shared" si="73"/>
        <v>2219273</v>
      </c>
      <c r="AS102" s="170">
        <f t="shared" si="73"/>
        <v>2516588.1000000006</v>
      </c>
      <c r="AT102" s="171">
        <f t="shared" si="73"/>
        <v>2303646.0299999998</v>
      </c>
      <c r="AU102" s="172">
        <f t="shared" si="73"/>
        <v>2410117</v>
      </c>
      <c r="AV102" s="170">
        <f t="shared" si="73"/>
        <v>3338962.3149999999</v>
      </c>
      <c r="AW102" s="171">
        <f t="shared" si="73"/>
        <v>3331900.8866849998</v>
      </c>
      <c r="AX102" s="172">
        <f t="shared" si="73"/>
        <v>3335434</v>
      </c>
      <c r="AY102" s="170">
        <f t="shared" si="73"/>
        <v>3370111.55</v>
      </c>
      <c r="AZ102" s="171">
        <f t="shared" si="73"/>
        <v>3331900.8866849998</v>
      </c>
      <c r="BA102" s="172">
        <f t="shared" si="73"/>
        <v>3351008</v>
      </c>
      <c r="BB102" s="170">
        <f t="shared" si="73"/>
        <v>2604509.7650000001</v>
      </c>
      <c r="BC102" s="171">
        <f t="shared" si="73"/>
        <v>2384128.1695000003</v>
      </c>
      <c r="BD102" s="172">
        <f t="shared" si="73"/>
        <v>2494320</v>
      </c>
      <c r="BE102" s="174">
        <f t="shared" si="72"/>
        <v>49036200</v>
      </c>
      <c r="BF102" s="29"/>
      <c r="BG102" s="29"/>
      <c r="BH102" s="29"/>
    </row>
    <row r="103" spans="1:172" s="32" customFormat="1" ht="27.75" customHeight="1" x14ac:dyDescent="0.35">
      <c r="A103" s="362"/>
      <c r="B103" s="4">
        <v>86</v>
      </c>
      <c r="C103" s="34" t="s">
        <v>116</v>
      </c>
      <c r="D103" s="11" t="s">
        <v>22</v>
      </c>
      <c r="E103" s="6"/>
      <c r="F103" s="164">
        <v>186342.78</v>
      </c>
      <c r="G103" s="7">
        <v>209807.63622000004</v>
      </c>
      <c r="H103" s="8">
        <f>ROUND(((F103+G103)/2),0)</f>
        <v>198075</v>
      </c>
      <c r="I103" s="164">
        <v>186342.78</v>
      </c>
      <c r="J103" s="7">
        <v>209807.63622000004</v>
      </c>
      <c r="K103" s="8">
        <f>ROUND(((I103+J103)/2),0)</f>
        <v>198075</v>
      </c>
      <c r="L103" s="164">
        <v>296570.495</v>
      </c>
      <c r="M103" s="7">
        <v>333915.56425499998</v>
      </c>
      <c r="N103" s="8">
        <f>ROUND(((L103+M103)/2),0)</f>
        <v>315243</v>
      </c>
      <c r="O103" s="164">
        <v>321630.66000000003</v>
      </c>
      <c r="P103" s="7">
        <v>362131.38234000001</v>
      </c>
      <c r="Q103" s="8">
        <f>ROUND(((O103+P103)/2),0)</f>
        <v>341881</v>
      </c>
      <c r="R103" s="164">
        <v>325331.76</v>
      </c>
      <c r="S103" s="7">
        <v>366298.53623999999</v>
      </c>
      <c r="T103" s="8">
        <f>ROUND(((R103+S103)/2),0)</f>
        <v>345815</v>
      </c>
      <c r="U103" s="164">
        <v>523388.77500000002</v>
      </c>
      <c r="V103" s="7">
        <v>495206.30249999999</v>
      </c>
      <c r="W103" s="8">
        <f>ROUND(((U103+V103)/2),0)</f>
        <v>509298</v>
      </c>
      <c r="X103" s="164">
        <v>377002.66499999998</v>
      </c>
      <c r="Y103" s="7">
        <v>424476.00058499997</v>
      </c>
      <c r="Z103" s="8">
        <f>ROUND(((X103+Y103)/2),0)</f>
        <v>400739</v>
      </c>
      <c r="AA103" s="164">
        <v>369865.79500000004</v>
      </c>
      <c r="AB103" s="7">
        <v>424476.00058499997</v>
      </c>
      <c r="AC103" s="8">
        <f>ROUND(((AA103+AB103)/2),0)</f>
        <v>397171</v>
      </c>
      <c r="AD103" s="164">
        <v>362686.67499999999</v>
      </c>
      <c r="AE103" s="7">
        <v>424476.00058499997</v>
      </c>
      <c r="AF103" s="8">
        <f>ROUND(((AD103+AE103)/2),0)</f>
        <v>393581</v>
      </c>
      <c r="AG103" s="164">
        <v>377002.66499999998</v>
      </c>
      <c r="AH103" s="7">
        <v>424476.00058499997</v>
      </c>
      <c r="AI103" s="8">
        <f>ROUND(((AG103+AH103)/2),0)</f>
        <v>400739</v>
      </c>
      <c r="AJ103" s="164">
        <v>375222.25</v>
      </c>
      <c r="AK103" s="7">
        <v>424476.00058499997</v>
      </c>
      <c r="AL103" s="8">
        <f>ROUND(((AJ103+AK103)/2),0)</f>
        <v>399849</v>
      </c>
      <c r="AM103" s="164">
        <v>515915.52740000002</v>
      </c>
      <c r="AN103" s="7">
        <v>424476.00058499997</v>
      </c>
      <c r="AO103" s="8">
        <f>ROUND(((AM103+AN103)/2),0)</f>
        <v>470196</v>
      </c>
      <c r="AP103" s="164">
        <v>268140.46999999997</v>
      </c>
      <c r="AQ103" s="7">
        <v>245451.66099999999</v>
      </c>
      <c r="AR103" s="8">
        <f>ROUND(((AP103+AQ103)/2),0)</f>
        <v>256796</v>
      </c>
      <c r="AS103" s="164">
        <v>300792.96000000002</v>
      </c>
      <c r="AT103" s="7">
        <v>275341.24800000002</v>
      </c>
      <c r="AU103" s="8">
        <f>ROUND(((AS103+AT103)/2),0)</f>
        <v>288067</v>
      </c>
      <c r="AV103" s="164">
        <v>428731.03</v>
      </c>
      <c r="AW103" s="7">
        <v>424476.00058499997</v>
      </c>
      <c r="AX103" s="8">
        <f>ROUND(((AV103+AW103)/2),0)</f>
        <v>426604</v>
      </c>
      <c r="AY103" s="164">
        <v>424436.74</v>
      </c>
      <c r="AZ103" s="7">
        <v>424476.00058499997</v>
      </c>
      <c r="BA103" s="8">
        <f>ROUND(((AY103+AZ103)/2),0)</f>
        <v>424456</v>
      </c>
      <c r="BB103" s="164">
        <v>312824.91500000004</v>
      </c>
      <c r="BC103" s="7">
        <v>286355.11450000003</v>
      </c>
      <c r="BD103" s="8">
        <f>ROUND(((BB103+BC103)/2),0)</f>
        <v>299590</v>
      </c>
      <c r="BE103" s="174">
        <f t="shared" si="72"/>
        <v>6066175</v>
      </c>
      <c r="BF103" s="9"/>
      <c r="BG103" s="9"/>
      <c r="BH103" s="9"/>
      <c r="BI103" s="10"/>
      <c r="BJ103" s="10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</row>
    <row r="104" spans="1:172" s="32" customFormat="1" ht="27.75" customHeight="1" x14ac:dyDescent="0.35">
      <c r="A104" s="362"/>
      <c r="B104" s="11">
        <v>87</v>
      </c>
      <c r="C104" s="34" t="s">
        <v>117</v>
      </c>
      <c r="D104" s="11" t="s">
        <v>22</v>
      </c>
      <c r="E104" s="6"/>
      <c r="F104" s="165">
        <v>129601.03</v>
      </c>
      <c r="G104" s="7">
        <v>145920.79047000001</v>
      </c>
      <c r="H104" s="8">
        <f t="shared" ref="H104:H117" si="74">ROUND(((F104+G104)/2),0)</f>
        <v>137761</v>
      </c>
      <c r="I104" s="165">
        <v>129601.03</v>
      </c>
      <c r="J104" s="7">
        <v>145920.79047000001</v>
      </c>
      <c r="K104" s="8">
        <f t="shared" ref="K104:K117" si="75">ROUND(((I104+J104)/2),0)</f>
        <v>137761</v>
      </c>
      <c r="L104" s="165">
        <v>209272.7</v>
      </c>
      <c r="M104" s="7">
        <v>235624.96229999998</v>
      </c>
      <c r="N104" s="8">
        <f t="shared" ref="N104:N117" si="76">ROUND(((L104+M104)/2),0)</f>
        <v>222449</v>
      </c>
      <c r="O104" s="165">
        <v>217020.505</v>
      </c>
      <c r="P104" s="7">
        <v>244348.394745</v>
      </c>
      <c r="Q104" s="8">
        <f t="shared" ref="Q104:Q117" si="77">ROUND(((O104+P104)/2),0)</f>
        <v>230684</v>
      </c>
      <c r="R104" s="165">
        <v>228242.10500000001</v>
      </c>
      <c r="S104" s="7">
        <v>256983.05314500001</v>
      </c>
      <c r="T104" s="8">
        <f t="shared" ref="T104:T117" si="78">ROUND(((R104+S104)/2),0)</f>
        <v>242613</v>
      </c>
      <c r="U104" s="165">
        <v>355719.34580000001</v>
      </c>
      <c r="V104" s="7">
        <v>336565.22718000005</v>
      </c>
      <c r="W104" s="8">
        <f t="shared" ref="W104:W117" si="79">ROUND(((U104+V104)/2),0)</f>
        <v>346142</v>
      </c>
      <c r="X104" s="165">
        <v>255175.63500000001</v>
      </c>
      <c r="Y104" s="7">
        <v>287308.136115</v>
      </c>
      <c r="Z104" s="8">
        <f t="shared" ref="Z104:Z117" si="80">ROUND(((X104+Y104)/2),0)</f>
        <v>271242</v>
      </c>
      <c r="AA104" s="165">
        <v>253845.60500000001</v>
      </c>
      <c r="AB104" s="7">
        <v>287308.136115</v>
      </c>
      <c r="AC104" s="8">
        <f t="shared" ref="AC104:AC117" si="81">ROUND(((AA104+AB104)/2),0)</f>
        <v>270577</v>
      </c>
      <c r="AD104" s="165">
        <v>241802.66500000004</v>
      </c>
      <c r="AE104" s="7">
        <v>287308.136115</v>
      </c>
      <c r="AF104" s="8">
        <f t="shared" ref="AF104:AF117" si="82">ROUND(((AD104+AE104)/2),0)</f>
        <v>264555</v>
      </c>
      <c r="AG104" s="165">
        <v>255175.63500000001</v>
      </c>
      <c r="AH104" s="7">
        <v>287308.136115</v>
      </c>
      <c r="AI104" s="8">
        <f t="shared" ref="AI104:AI117" si="83">ROUND(((AG104+AH104)/2),0)</f>
        <v>271242</v>
      </c>
      <c r="AJ104" s="165">
        <v>251180.47500000001</v>
      </c>
      <c r="AK104" s="7">
        <v>287308.136115</v>
      </c>
      <c r="AL104" s="8">
        <f t="shared" ref="AL104:AL117" si="84">ROUND(((AJ104+AK104)/2),0)</f>
        <v>269244</v>
      </c>
      <c r="AM104" s="165">
        <v>353863.1005</v>
      </c>
      <c r="AN104" s="7">
        <v>287308.136115</v>
      </c>
      <c r="AO104" s="8">
        <f t="shared" ref="AO104:AO117" si="85">ROUND(((AM104+AN104)/2),0)</f>
        <v>320586</v>
      </c>
      <c r="AP104" s="165">
        <v>192804.495</v>
      </c>
      <c r="AQ104" s="7">
        <v>176490.26850000001</v>
      </c>
      <c r="AR104" s="8">
        <f t="shared" ref="AR104:AR117" si="86">ROUND(((AP104+AQ104)/2),0)</f>
        <v>184647</v>
      </c>
      <c r="AS104" s="165">
        <v>209200.875</v>
      </c>
      <c r="AT104" s="7">
        <v>191499.26250000001</v>
      </c>
      <c r="AU104" s="8">
        <f t="shared" ref="AU104:AU117" si="87">ROUND(((AS104+AT104)/2),0)</f>
        <v>200350</v>
      </c>
      <c r="AV104" s="165">
        <v>292395.34999999998</v>
      </c>
      <c r="AW104" s="7">
        <v>287308.136115</v>
      </c>
      <c r="AX104" s="8">
        <f t="shared" ref="AX104:AX117" si="88">ROUND(((AV104+AW104)/2),0)</f>
        <v>289852</v>
      </c>
      <c r="AY104" s="165">
        <v>302032.57500000001</v>
      </c>
      <c r="AZ104" s="7">
        <v>287308.136115</v>
      </c>
      <c r="BA104" s="8">
        <f t="shared" ref="BA104:BA117" si="89">ROUND(((AY104+AZ104)/2),0)</f>
        <v>294670</v>
      </c>
      <c r="BB104" s="165">
        <v>217568.91</v>
      </c>
      <c r="BC104" s="7">
        <v>199159.23300000001</v>
      </c>
      <c r="BD104" s="8">
        <f t="shared" ref="BD104:BD117" si="90">ROUND(((BB104+BC104)/2),0)</f>
        <v>208364</v>
      </c>
      <c r="BE104" s="174">
        <f t="shared" si="72"/>
        <v>4162739</v>
      </c>
      <c r="BF104" s="9"/>
      <c r="BG104" s="9"/>
      <c r="BH104" s="9"/>
      <c r="BI104" s="10"/>
      <c r="BJ104" s="10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</row>
    <row r="105" spans="1:172" s="32" customFormat="1" ht="27.75" customHeight="1" x14ac:dyDescent="0.35">
      <c r="A105" s="362"/>
      <c r="B105" s="11">
        <v>88</v>
      </c>
      <c r="C105" s="34" t="s">
        <v>118</v>
      </c>
      <c r="D105" s="11" t="s">
        <v>22</v>
      </c>
      <c r="E105" s="6"/>
      <c r="F105" s="165">
        <v>104000</v>
      </c>
      <c r="G105" s="7">
        <v>117096</v>
      </c>
      <c r="H105" s="8">
        <f t="shared" si="74"/>
        <v>110548</v>
      </c>
      <c r="I105" s="165">
        <v>104000</v>
      </c>
      <c r="J105" s="7">
        <v>117096</v>
      </c>
      <c r="K105" s="8">
        <f t="shared" si="75"/>
        <v>110548</v>
      </c>
      <c r="L105" s="165">
        <v>104000</v>
      </c>
      <c r="M105" s="7">
        <v>117096</v>
      </c>
      <c r="N105" s="8">
        <f t="shared" si="76"/>
        <v>110548</v>
      </c>
      <c r="O105" s="165">
        <v>104000</v>
      </c>
      <c r="P105" s="7">
        <v>117096</v>
      </c>
      <c r="Q105" s="8">
        <f t="shared" si="77"/>
        <v>110548</v>
      </c>
      <c r="R105" s="165">
        <v>104000</v>
      </c>
      <c r="S105" s="7">
        <v>117096</v>
      </c>
      <c r="T105" s="8">
        <f t="shared" si="78"/>
        <v>110548</v>
      </c>
      <c r="U105" s="165">
        <v>123760</v>
      </c>
      <c r="V105" s="7">
        <v>117096</v>
      </c>
      <c r="W105" s="8">
        <f t="shared" si="79"/>
        <v>120428</v>
      </c>
      <c r="X105" s="165">
        <v>104000</v>
      </c>
      <c r="Y105" s="7">
        <v>117096</v>
      </c>
      <c r="Z105" s="8">
        <f t="shared" si="80"/>
        <v>110548</v>
      </c>
      <c r="AA105" s="165">
        <v>104000</v>
      </c>
      <c r="AB105" s="7">
        <v>117096</v>
      </c>
      <c r="AC105" s="8">
        <f t="shared" si="81"/>
        <v>110548</v>
      </c>
      <c r="AD105" s="165">
        <v>104000</v>
      </c>
      <c r="AE105" s="7">
        <v>117096</v>
      </c>
      <c r="AF105" s="8">
        <f t="shared" si="82"/>
        <v>110548</v>
      </c>
      <c r="AG105" s="165">
        <v>104000</v>
      </c>
      <c r="AH105" s="7">
        <v>117096</v>
      </c>
      <c r="AI105" s="8">
        <f t="shared" si="83"/>
        <v>110548</v>
      </c>
      <c r="AJ105" s="165">
        <v>104000</v>
      </c>
      <c r="AK105" s="7">
        <v>117096</v>
      </c>
      <c r="AL105" s="8">
        <f t="shared" si="84"/>
        <v>110548</v>
      </c>
      <c r="AM105" s="165">
        <v>123760</v>
      </c>
      <c r="AN105" s="7">
        <v>117096</v>
      </c>
      <c r="AO105" s="8">
        <f t="shared" si="85"/>
        <v>120428</v>
      </c>
      <c r="AP105" s="165">
        <v>104000</v>
      </c>
      <c r="AQ105" s="7">
        <v>95200</v>
      </c>
      <c r="AR105" s="8">
        <f t="shared" si="86"/>
        <v>99600</v>
      </c>
      <c r="AS105" s="165">
        <v>104000</v>
      </c>
      <c r="AT105" s="7">
        <v>95200</v>
      </c>
      <c r="AU105" s="8">
        <f t="shared" si="87"/>
        <v>99600</v>
      </c>
      <c r="AV105" s="165">
        <v>104000</v>
      </c>
      <c r="AW105" s="7">
        <v>117096</v>
      </c>
      <c r="AX105" s="8">
        <f t="shared" si="88"/>
        <v>110548</v>
      </c>
      <c r="AY105" s="165">
        <v>104000</v>
      </c>
      <c r="AZ105" s="7">
        <v>117096</v>
      </c>
      <c r="BA105" s="8">
        <f t="shared" si="89"/>
        <v>110548</v>
      </c>
      <c r="BB105" s="165">
        <v>104000</v>
      </c>
      <c r="BC105" s="7">
        <v>95200</v>
      </c>
      <c r="BD105" s="8">
        <f t="shared" si="90"/>
        <v>99600</v>
      </c>
      <c r="BE105" s="174">
        <f t="shared" si="72"/>
        <v>1866232</v>
      </c>
      <c r="BF105" s="9"/>
      <c r="BG105" s="9"/>
      <c r="BH105" s="9"/>
      <c r="BI105" s="10"/>
      <c r="BJ105" s="10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</row>
    <row r="106" spans="1:172" ht="24.75" customHeight="1" x14ac:dyDescent="0.35">
      <c r="A106" s="362"/>
      <c r="B106" s="11">
        <v>89</v>
      </c>
      <c r="C106" s="34" t="s">
        <v>119</v>
      </c>
      <c r="D106" s="11" t="s">
        <v>22</v>
      </c>
      <c r="E106" s="6"/>
      <c r="F106" s="165">
        <v>164095.62</v>
      </c>
      <c r="G106" s="7">
        <v>184759.04538000003</v>
      </c>
      <c r="H106" s="8">
        <f t="shared" si="74"/>
        <v>174427</v>
      </c>
      <c r="I106" s="165">
        <v>164095.62</v>
      </c>
      <c r="J106" s="7">
        <v>184759.04538000003</v>
      </c>
      <c r="K106" s="8">
        <f t="shared" si="75"/>
        <v>174427</v>
      </c>
      <c r="L106" s="165">
        <v>256798.88</v>
      </c>
      <c r="M106" s="7">
        <v>289135.78512000002</v>
      </c>
      <c r="N106" s="8">
        <f t="shared" si="76"/>
        <v>272967</v>
      </c>
      <c r="O106" s="165">
        <v>275062.71000000002</v>
      </c>
      <c r="P106" s="7">
        <v>309699.45279000001</v>
      </c>
      <c r="Q106" s="8">
        <f t="shared" si="77"/>
        <v>292381</v>
      </c>
      <c r="R106" s="165">
        <v>280064.26500000001</v>
      </c>
      <c r="S106" s="7">
        <v>315330.81898500002</v>
      </c>
      <c r="T106" s="8">
        <f t="shared" si="78"/>
        <v>297698</v>
      </c>
      <c r="U106" s="165">
        <v>436595.73230000003</v>
      </c>
      <c r="V106" s="7">
        <v>413086.7313300001</v>
      </c>
      <c r="W106" s="8">
        <f t="shared" si="79"/>
        <v>424841</v>
      </c>
      <c r="X106" s="165">
        <v>312939.83500000002</v>
      </c>
      <c r="Y106" s="7">
        <v>352346.18191500002</v>
      </c>
      <c r="Z106" s="8">
        <f t="shared" si="80"/>
        <v>332643</v>
      </c>
      <c r="AA106" s="165">
        <v>319747.15500000003</v>
      </c>
      <c r="AB106" s="7">
        <v>352346.18191500002</v>
      </c>
      <c r="AC106" s="8">
        <f t="shared" si="81"/>
        <v>336047</v>
      </c>
      <c r="AD106" s="165">
        <v>321444.76</v>
      </c>
      <c r="AE106" s="7">
        <v>352346.18191500002</v>
      </c>
      <c r="AF106" s="8">
        <f t="shared" si="82"/>
        <v>336895</v>
      </c>
      <c r="AG106" s="165">
        <v>312939.83500000002</v>
      </c>
      <c r="AH106" s="7">
        <v>352346.18191500002</v>
      </c>
      <c r="AI106" s="8">
        <f t="shared" si="83"/>
        <v>332643</v>
      </c>
      <c r="AJ106" s="165">
        <v>318047.01500000001</v>
      </c>
      <c r="AK106" s="7">
        <v>352346.18191500002</v>
      </c>
      <c r="AL106" s="8">
        <f t="shared" si="84"/>
        <v>335197</v>
      </c>
      <c r="AM106" s="165">
        <v>446093.15205000003</v>
      </c>
      <c r="AN106" s="7">
        <v>352346.18191500002</v>
      </c>
      <c r="AO106" s="8">
        <f t="shared" si="85"/>
        <v>399220</v>
      </c>
      <c r="AP106" s="165">
        <v>236316.92499999999</v>
      </c>
      <c r="AQ106" s="7">
        <v>216320.8775</v>
      </c>
      <c r="AR106" s="8">
        <f t="shared" si="86"/>
        <v>226319</v>
      </c>
      <c r="AS106" s="165">
        <v>264882.15000000002</v>
      </c>
      <c r="AT106" s="7">
        <v>242469.04499999998</v>
      </c>
      <c r="AU106" s="8">
        <f t="shared" si="87"/>
        <v>253676</v>
      </c>
      <c r="AV106" s="165">
        <v>356446.35</v>
      </c>
      <c r="AW106" s="7">
        <v>352346.18191500002</v>
      </c>
      <c r="AX106" s="8">
        <f t="shared" si="88"/>
        <v>354396</v>
      </c>
      <c r="AY106" s="165">
        <v>366768.02500000002</v>
      </c>
      <c r="AZ106" s="7">
        <v>352346.18191500002</v>
      </c>
      <c r="BA106" s="8">
        <f t="shared" si="89"/>
        <v>359557</v>
      </c>
      <c r="BB106" s="165">
        <v>275476.76</v>
      </c>
      <c r="BC106" s="7">
        <v>252167.18800000002</v>
      </c>
      <c r="BD106" s="8">
        <f t="shared" si="90"/>
        <v>263822</v>
      </c>
      <c r="BE106" s="174">
        <f t="shared" si="72"/>
        <v>5167156</v>
      </c>
      <c r="BF106" s="9"/>
      <c r="BG106" s="9"/>
      <c r="BH106" s="9"/>
      <c r="BI106" s="10"/>
      <c r="BJ106" s="10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</row>
    <row r="107" spans="1:172" ht="24.75" customHeight="1" x14ac:dyDescent="0.35">
      <c r="A107" s="362"/>
      <c r="B107" s="11">
        <v>90</v>
      </c>
      <c r="C107" s="34" t="s">
        <v>120</v>
      </c>
      <c r="D107" s="11" t="s">
        <v>22</v>
      </c>
      <c r="E107" s="6"/>
      <c r="F107" s="165">
        <v>104000</v>
      </c>
      <c r="G107" s="7">
        <v>117096</v>
      </c>
      <c r="H107" s="8">
        <f t="shared" si="74"/>
        <v>110548</v>
      </c>
      <c r="I107" s="165">
        <v>104000</v>
      </c>
      <c r="J107" s="7">
        <v>117096</v>
      </c>
      <c r="K107" s="8">
        <f t="shared" si="75"/>
        <v>110548</v>
      </c>
      <c r="L107" s="165">
        <v>104000</v>
      </c>
      <c r="M107" s="7">
        <v>117096</v>
      </c>
      <c r="N107" s="8">
        <f t="shared" si="76"/>
        <v>110548</v>
      </c>
      <c r="O107" s="165">
        <v>104000</v>
      </c>
      <c r="P107" s="7">
        <v>117096</v>
      </c>
      <c r="Q107" s="8">
        <f t="shared" si="77"/>
        <v>110548</v>
      </c>
      <c r="R107" s="165">
        <v>104000</v>
      </c>
      <c r="S107" s="7">
        <v>117096</v>
      </c>
      <c r="T107" s="8">
        <f t="shared" si="78"/>
        <v>110548</v>
      </c>
      <c r="U107" s="165">
        <v>123760</v>
      </c>
      <c r="V107" s="7">
        <v>117096</v>
      </c>
      <c r="W107" s="8">
        <f t="shared" si="79"/>
        <v>120428</v>
      </c>
      <c r="X107" s="165">
        <v>104000</v>
      </c>
      <c r="Y107" s="7">
        <v>117096</v>
      </c>
      <c r="Z107" s="8">
        <f t="shared" si="80"/>
        <v>110548</v>
      </c>
      <c r="AA107" s="165">
        <v>104000</v>
      </c>
      <c r="AB107" s="7">
        <v>117096</v>
      </c>
      <c r="AC107" s="8">
        <f t="shared" si="81"/>
        <v>110548</v>
      </c>
      <c r="AD107" s="165">
        <v>104000</v>
      </c>
      <c r="AE107" s="7">
        <v>117096</v>
      </c>
      <c r="AF107" s="8">
        <f t="shared" si="82"/>
        <v>110548</v>
      </c>
      <c r="AG107" s="165">
        <v>104000</v>
      </c>
      <c r="AH107" s="7">
        <v>117096</v>
      </c>
      <c r="AI107" s="8">
        <f t="shared" si="83"/>
        <v>110548</v>
      </c>
      <c r="AJ107" s="165">
        <v>104000</v>
      </c>
      <c r="AK107" s="7">
        <v>117096</v>
      </c>
      <c r="AL107" s="8">
        <f t="shared" si="84"/>
        <v>110548</v>
      </c>
      <c r="AM107" s="165">
        <v>123760</v>
      </c>
      <c r="AN107" s="7">
        <v>117096</v>
      </c>
      <c r="AO107" s="8">
        <f t="shared" si="85"/>
        <v>120428</v>
      </c>
      <c r="AP107" s="165">
        <v>104000</v>
      </c>
      <c r="AQ107" s="7">
        <v>95200</v>
      </c>
      <c r="AR107" s="8">
        <f t="shared" si="86"/>
        <v>99600</v>
      </c>
      <c r="AS107" s="165">
        <v>104000</v>
      </c>
      <c r="AT107" s="7">
        <v>95200</v>
      </c>
      <c r="AU107" s="8">
        <f t="shared" si="87"/>
        <v>99600</v>
      </c>
      <c r="AV107" s="165">
        <v>104000</v>
      </c>
      <c r="AW107" s="7">
        <v>117096</v>
      </c>
      <c r="AX107" s="8">
        <f t="shared" si="88"/>
        <v>110548</v>
      </c>
      <c r="AY107" s="165">
        <v>104000</v>
      </c>
      <c r="AZ107" s="7">
        <v>117096</v>
      </c>
      <c r="BA107" s="8">
        <f t="shared" si="89"/>
        <v>110548</v>
      </c>
      <c r="BB107" s="165">
        <v>104000</v>
      </c>
      <c r="BC107" s="7">
        <v>95200</v>
      </c>
      <c r="BD107" s="8">
        <f t="shared" si="90"/>
        <v>99600</v>
      </c>
      <c r="BE107" s="174">
        <f t="shared" si="72"/>
        <v>1866232</v>
      </c>
      <c r="BF107" s="9"/>
      <c r="BG107" s="9"/>
      <c r="BH107" s="9"/>
      <c r="BI107" s="10"/>
      <c r="BJ107" s="10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</row>
    <row r="108" spans="1:172" ht="24.75" customHeight="1" x14ac:dyDescent="0.35">
      <c r="A108" s="362"/>
      <c r="B108" s="11">
        <v>91</v>
      </c>
      <c r="C108" s="34" t="s">
        <v>121</v>
      </c>
      <c r="D108" s="11" t="s">
        <v>22</v>
      </c>
      <c r="E108" s="6"/>
      <c r="F108" s="165">
        <v>124951.84</v>
      </c>
      <c r="G108" s="7">
        <v>140686.16016</v>
      </c>
      <c r="H108" s="8">
        <f t="shared" si="74"/>
        <v>132819</v>
      </c>
      <c r="I108" s="165">
        <v>124951.84</v>
      </c>
      <c r="J108" s="7">
        <v>140686.16016</v>
      </c>
      <c r="K108" s="8">
        <f t="shared" si="75"/>
        <v>132819</v>
      </c>
      <c r="L108" s="165">
        <v>201821.49000000002</v>
      </c>
      <c r="M108" s="7">
        <v>227235.47301000005</v>
      </c>
      <c r="N108" s="8">
        <f t="shared" si="76"/>
        <v>214528</v>
      </c>
      <c r="O108" s="165">
        <v>210196.285</v>
      </c>
      <c r="P108" s="7">
        <v>236664.84796500002</v>
      </c>
      <c r="Q108" s="8">
        <f t="shared" si="77"/>
        <v>223431</v>
      </c>
      <c r="R108" s="165">
        <v>215210.51500000001</v>
      </c>
      <c r="S108" s="7">
        <v>242310.48523500003</v>
      </c>
      <c r="T108" s="8">
        <f t="shared" si="78"/>
        <v>228761</v>
      </c>
      <c r="U108" s="165">
        <v>336341.39175000001</v>
      </c>
      <c r="V108" s="7">
        <v>318230.70142499998</v>
      </c>
      <c r="W108" s="8">
        <f t="shared" si="79"/>
        <v>327286</v>
      </c>
      <c r="X108" s="165">
        <v>249019.81</v>
      </c>
      <c r="Y108" s="7">
        <v>280377.15069000004</v>
      </c>
      <c r="Z108" s="8">
        <f t="shared" si="80"/>
        <v>264698</v>
      </c>
      <c r="AA108" s="165">
        <v>247709.21500000003</v>
      </c>
      <c r="AB108" s="7">
        <v>280377.15069000004</v>
      </c>
      <c r="AC108" s="8">
        <f t="shared" si="81"/>
        <v>264043</v>
      </c>
      <c r="AD108" s="165">
        <v>247709.21500000003</v>
      </c>
      <c r="AE108" s="7">
        <v>280377.15069000004</v>
      </c>
      <c r="AF108" s="8">
        <f t="shared" si="82"/>
        <v>264043</v>
      </c>
      <c r="AG108" s="165">
        <v>249019.81</v>
      </c>
      <c r="AH108" s="7">
        <v>280377.15069000004</v>
      </c>
      <c r="AI108" s="8">
        <f t="shared" si="83"/>
        <v>264698</v>
      </c>
      <c r="AJ108" s="165">
        <v>243769.82500000001</v>
      </c>
      <c r="AK108" s="7">
        <v>280377.15069000004</v>
      </c>
      <c r="AL108" s="8">
        <f t="shared" si="84"/>
        <v>262073</v>
      </c>
      <c r="AM108" s="165">
        <v>345509.99665000004</v>
      </c>
      <c r="AN108" s="7">
        <v>280377.15069000004</v>
      </c>
      <c r="AO108" s="8">
        <f t="shared" si="85"/>
        <v>312944</v>
      </c>
      <c r="AP108" s="165">
        <v>185600.02499999999</v>
      </c>
      <c r="AQ108" s="7">
        <v>169895.4075</v>
      </c>
      <c r="AR108" s="8">
        <f t="shared" si="86"/>
        <v>177748</v>
      </c>
      <c r="AS108" s="165">
        <v>201695.58500000002</v>
      </c>
      <c r="AT108" s="7">
        <v>184629.0355</v>
      </c>
      <c r="AU108" s="8">
        <f t="shared" si="87"/>
        <v>193162</v>
      </c>
      <c r="AV108" s="165">
        <v>283162.88</v>
      </c>
      <c r="AW108" s="7">
        <v>280377.15069000004</v>
      </c>
      <c r="AX108" s="8">
        <f t="shared" si="88"/>
        <v>281770</v>
      </c>
      <c r="AY108" s="165">
        <v>292692.79000000004</v>
      </c>
      <c r="AZ108" s="7">
        <v>280377.15069000004</v>
      </c>
      <c r="BA108" s="8">
        <f t="shared" si="89"/>
        <v>286535</v>
      </c>
      <c r="BB108" s="165">
        <v>209763.64499999999</v>
      </c>
      <c r="BC108" s="7">
        <v>192014.4135</v>
      </c>
      <c r="BD108" s="8">
        <f t="shared" si="90"/>
        <v>200889</v>
      </c>
      <c r="BE108" s="174">
        <f t="shared" si="72"/>
        <v>4032247</v>
      </c>
      <c r="BF108" s="9"/>
      <c r="BG108" s="9"/>
      <c r="BH108" s="9"/>
      <c r="BI108" s="10"/>
      <c r="BJ108" s="10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</row>
    <row r="109" spans="1:172" ht="24.75" customHeight="1" x14ac:dyDescent="0.35">
      <c r="A109" s="362"/>
      <c r="B109" s="11">
        <v>92</v>
      </c>
      <c r="C109" s="34" t="s">
        <v>122</v>
      </c>
      <c r="D109" s="11" t="s">
        <v>22</v>
      </c>
      <c r="E109" s="6"/>
      <c r="F109" s="165">
        <v>114647.065</v>
      </c>
      <c r="G109" s="7">
        <v>129083.77618500001</v>
      </c>
      <c r="H109" s="8">
        <f t="shared" si="74"/>
        <v>121865</v>
      </c>
      <c r="I109" s="165">
        <v>114647.065</v>
      </c>
      <c r="J109" s="7">
        <v>129083.77618500001</v>
      </c>
      <c r="K109" s="8">
        <f t="shared" si="75"/>
        <v>121865</v>
      </c>
      <c r="L109" s="165">
        <v>190448.63500000001</v>
      </c>
      <c r="M109" s="7">
        <v>214430.51311500001</v>
      </c>
      <c r="N109" s="8">
        <f t="shared" si="76"/>
        <v>202440</v>
      </c>
      <c r="O109" s="165">
        <v>209752.66</v>
      </c>
      <c r="P109" s="7">
        <v>236165.36034000001</v>
      </c>
      <c r="Q109" s="8">
        <f t="shared" si="77"/>
        <v>222959</v>
      </c>
      <c r="R109" s="165">
        <v>202066.54000000004</v>
      </c>
      <c r="S109" s="7">
        <v>227511.38046000001</v>
      </c>
      <c r="T109" s="8">
        <f t="shared" si="78"/>
        <v>214789</v>
      </c>
      <c r="U109" s="165">
        <v>307187.48060000001</v>
      </c>
      <c r="V109" s="7">
        <v>290646.61626000004</v>
      </c>
      <c r="W109" s="8">
        <f t="shared" si="79"/>
        <v>298917</v>
      </c>
      <c r="X109" s="165">
        <v>233133.81</v>
      </c>
      <c r="Y109" s="7">
        <v>262490.73668999999</v>
      </c>
      <c r="Z109" s="8">
        <f t="shared" si="80"/>
        <v>247812</v>
      </c>
      <c r="AA109" s="165">
        <v>227053.19000000003</v>
      </c>
      <c r="AB109" s="7">
        <v>262490.73668999999</v>
      </c>
      <c r="AC109" s="8">
        <f t="shared" si="81"/>
        <v>244772</v>
      </c>
      <c r="AD109" s="165">
        <v>227053.19000000003</v>
      </c>
      <c r="AE109" s="7">
        <v>262490.73668999999</v>
      </c>
      <c r="AF109" s="8">
        <f t="shared" si="82"/>
        <v>244772</v>
      </c>
      <c r="AG109" s="165">
        <v>230705.28</v>
      </c>
      <c r="AH109" s="7">
        <v>262490.73668999999</v>
      </c>
      <c r="AI109" s="8">
        <f t="shared" si="83"/>
        <v>246598</v>
      </c>
      <c r="AJ109" s="165">
        <v>223389.27</v>
      </c>
      <c r="AK109" s="7">
        <v>262490.73668999999</v>
      </c>
      <c r="AL109" s="8">
        <f t="shared" si="84"/>
        <v>242940</v>
      </c>
      <c r="AM109" s="165">
        <v>317440.06839999999</v>
      </c>
      <c r="AN109" s="7">
        <v>262490.73668999999</v>
      </c>
      <c r="AO109" s="8">
        <f t="shared" si="85"/>
        <v>289965</v>
      </c>
      <c r="AP109" s="165">
        <v>173994.79499999998</v>
      </c>
      <c r="AQ109" s="7">
        <v>159272.15849999999</v>
      </c>
      <c r="AR109" s="8">
        <f t="shared" si="86"/>
        <v>166633</v>
      </c>
      <c r="AS109" s="165">
        <v>185062.60500000001</v>
      </c>
      <c r="AT109" s="7">
        <v>169403.4615</v>
      </c>
      <c r="AU109" s="8">
        <f t="shared" si="87"/>
        <v>177233</v>
      </c>
      <c r="AV109" s="165">
        <v>258472.82500000001</v>
      </c>
      <c r="AW109" s="7">
        <v>262490.73668999999</v>
      </c>
      <c r="AX109" s="8">
        <f t="shared" si="88"/>
        <v>260482</v>
      </c>
      <c r="AY109" s="165">
        <v>268826.61</v>
      </c>
      <c r="AZ109" s="7">
        <v>262490.73668999999</v>
      </c>
      <c r="BA109" s="8">
        <f t="shared" si="89"/>
        <v>265659</v>
      </c>
      <c r="BB109" s="165">
        <v>192464.80499999999</v>
      </c>
      <c r="BC109" s="7">
        <v>176179.32150000002</v>
      </c>
      <c r="BD109" s="8">
        <f t="shared" si="90"/>
        <v>184322</v>
      </c>
      <c r="BE109" s="174">
        <f t="shared" si="72"/>
        <v>3754023</v>
      </c>
      <c r="BF109" s="9"/>
      <c r="BG109" s="9"/>
      <c r="BH109" s="9"/>
      <c r="BI109" s="10"/>
      <c r="BJ109" s="10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</row>
    <row r="110" spans="1:172" ht="24.75" customHeight="1" x14ac:dyDescent="0.35">
      <c r="A110" s="362"/>
      <c r="B110" s="11">
        <v>93</v>
      </c>
      <c r="C110" s="34" t="s">
        <v>123</v>
      </c>
      <c r="D110" s="11" t="s">
        <v>22</v>
      </c>
      <c r="E110" s="6"/>
      <c r="F110" s="165">
        <v>69727.710000000006</v>
      </c>
      <c r="G110" s="7">
        <v>78508.037790000002</v>
      </c>
      <c r="H110" s="8">
        <f t="shared" si="74"/>
        <v>74118</v>
      </c>
      <c r="I110" s="176">
        <v>69727.710000000006</v>
      </c>
      <c r="J110" s="13">
        <v>78508.037790000002</v>
      </c>
      <c r="K110" s="8">
        <f t="shared" si="75"/>
        <v>74118</v>
      </c>
      <c r="L110" s="176">
        <v>101382.255</v>
      </c>
      <c r="M110" s="13">
        <v>114148.62049500001</v>
      </c>
      <c r="N110" s="8">
        <f t="shared" si="76"/>
        <v>107765</v>
      </c>
      <c r="O110" s="176">
        <v>111065.11</v>
      </c>
      <c r="P110" s="13">
        <v>125050.77038999999</v>
      </c>
      <c r="Q110" s="8">
        <f t="shared" si="77"/>
        <v>118058</v>
      </c>
      <c r="R110" s="176">
        <v>109970.83499999999</v>
      </c>
      <c r="S110" s="13">
        <v>123818.70091500001</v>
      </c>
      <c r="T110" s="8">
        <f t="shared" si="78"/>
        <v>116895</v>
      </c>
      <c r="U110" s="176">
        <v>167687.52910000001</v>
      </c>
      <c r="V110" s="13">
        <v>158658.20061</v>
      </c>
      <c r="W110" s="8">
        <f t="shared" si="79"/>
        <v>163173</v>
      </c>
      <c r="X110" s="176">
        <v>122414.30500000001</v>
      </c>
      <c r="Y110" s="13">
        <v>137829.090945</v>
      </c>
      <c r="Z110" s="8">
        <f t="shared" si="80"/>
        <v>130122</v>
      </c>
      <c r="AA110" s="176">
        <v>122414.30500000001</v>
      </c>
      <c r="AB110" s="13">
        <v>137829.090945</v>
      </c>
      <c r="AC110" s="8">
        <f t="shared" si="81"/>
        <v>130122</v>
      </c>
      <c r="AD110" s="176">
        <v>125566.155</v>
      </c>
      <c r="AE110" s="13">
        <v>137829.090945</v>
      </c>
      <c r="AF110" s="8">
        <f t="shared" si="82"/>
        <v>131698</v>
      </c>
      <c r="AG110" s="176">
        <v>122414.30500000001</v>
      </c>
      <c r="AH110" s="13">
        <v>137829.090945</v>
      </c>
      <c r="AI110" s="8">
        <f t="shared" si="83"/>
        <v>130122</v>
      </c>
      <c r="AJ110" s="176">
        <v>121148.49500000001</v>
      </c>
      <c r="AK110" s="13">
        <v>137829.090945</v>
      </c>
      <c r="AL110" s="8">
        <f t="shared" si="84"/>
        <v>129489</v>
      </c>
      <c r="AM110" s="176">
        <v>173849.53949999998</v>
      </c>
      <c r="AN110" s="13">
        <v>137829.090945</v>
      </c>
      <c r="AO110" s="8">
        <f t="shared" si="85"/>
        <v>155839</v>
      </c>
      <c r="AP110" s="176">
        <v>93719.795000000013</v>
      </c>
      <c r="AQ110" s="13">
        <v>85789.658500000005</v>
      </c>
      <c r="AR110" s="8">
        <f t="shared" si="86"/>
        <v>89755</v>
      </c>
      <c r="AS110" s="176">
        <v>112554</v>
      </c>
      <c r="AT110" s="13">
        <v>103030.2</v>
      </c>
      <c r="AU110" s="8">
        <f t="shared" si="87"/>
        <v>107792</v>
      </c>
      <c r="AV110" s="176">
        <v>147664.595</v>
      </c>
      <c r="AW110" s="13">
        <v>137829.090945</v>
      </c>
      <c r="AX110" s="8">
        <f t="shared" si="88"/>
        <v>142747</v>
      </c>
      <c r="AY110" s="176">
        <v>141583.13</v>
      </c>
      <c r="AZ110" s="13">
        <v>137829.090945</v>
      </c>
      <c r="BA110" s="8">
        <f t="shared" si="89"/>
        <v>139706</v>
      </c>
      <c r="BB110" s="176">
        <v>117056.16</v>
      </c>
      <c r="BC110" s="13">
        <v>107151.408</v>
      </c>
      <c r="BD110" s="8">
        <f t="shared" si="90"/>
        <v>112104</v>
      </c>
      <c r="BE110" s="174">
        <f t="shared" si="72"/>
        <v>2053623</v>
      </c>
      <c r="BF110" s="9"/>
      <c r="BG110" s="9"/>
      <c r="BH110" s="9"/>
      <c r="BI110" s="10"/>
      <c r="BJ110" s="10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</row>
    <row r="111" spans="1:172" ht="24.75" customHeight="1" x14ac:dyDescent="0.35">
      <c r="A111" s="362"/>
      <c r="B111" s="11">
        <v>94</v>
      </c>
      <c r="C111" s="34" t="s">
        <v>124</v>
      </c>
      <c r="D111" s="11" t="s">
        <v>22</v>
      </c>
      <c r="E111" s="6"/>
      <c r="F111" s="165">
        <v>123500</v>
      </c>
      <c r="G111" s="7">
        <v>139051.5</v>
      </c>
      <c r="H111" s="8">
        <f t="shared" si="74"/>
        <v>131276</v>
      </c>
      <c r="I111" s="176">
        <v>123500</v>
      </c>
      <c r="J111" s="7">
        <v>139051.5</v>
      </c>
      <c r="K111" s="8">
        <f t="shared" si="75"/>
        <v>131276</v>
      </c>
      <c r="L111" s="176">
        <v>123500</v>
      </c>
      <c r="M111" s="7">
        <v>139051.5</v>
      </c>
      <c r="N111" s="8">
        <f t="shared" si="76"/>
        <v>131276</v>
      </c>
      <c r="O111" s="176">
        <v>123500</v>
      </c>
      <c r="P111" s="7">
        <v>139051.5</v>
      </c>
      <c r="Q111" s="8">
        <f t="shared" si="77"/>
        <v>131276</v>
      </c>
      <c r="R111" s="176">
        <v>123500</v>
      </c>
      <c r="S111" s="7">
        <v>139051.5</v>
      </c>
      <c r="T111" s="8">
        <f t="shared" si="78"/>
        <v>131276</v>
      </c>
      <c r="U111" s="176">
        <v>146965</v>
      </c>
      <c r="V111" s="7">
        <v>139051.5</v>
      </c>
      <c r="W111" s="8">
        <f t="shared" si="79"/>
        <v>143008</v>
      </c>
      <c r="X111" s="176">
        <v>123500</v>
      </c>
      <c r="Y111" s="7">
        <v>139051.5</v>
      </c>
      <c r="Z111" s="8">
        <f t="shared" si="80"/>
        <v>131276</v>
      </c>
      <c r="AA111" s="176">
        <v>123500</v>
      </c>
      <c r="AB111" s="7">
        <v>139051.5</v>
      </c>
      <c r="AC111" s="8">
        <f t="shared" si="81"/>
        <v>131276</v>
      </c>
      <c r="AD111" s="176">
        <v>123500</v>
      </c>
      <c r="AE111" s="7">
        <v>139051.5</v>
      </c>
      <c r="AF111" s="8">
        <f t="shared" si="82"/>
        <v>131276</v>
      </c>
      <c r="AG111" s="176">
        <v>123500</v>
      </c>
      <c r="AH111" s="7">
        <v>139051.5</v>
      </c>
      <c r="AI111" s="8">
        <f t="shared" si="83"/>
        <v>131276</v>
      </c>
      <c r="AJ111" s="176">
        <v>123500</v>
      </c>
      <c r="AK111" s="7">
        <v>139051.5</v>
      </c>
      <c r="AL111" s="8">
        <f t="shared" si="84"/>
        <v>131276</v>
      </c>
      <c r="AM111" s="176">
        <v>146965</v>
      </c>
      <c r="AN111" s="7">
        <v>139051.5</v>
      </c>
      <c r="AO111" s="8">
        <f t="shared" si="85"/>
        <v>143008</v>
      </c>
      <c r="AP111" s="176">
        <v>123500</v>
      </c>
      <c r="AQ111" s="7">
        <v>113050</v>
      </c>
      <c r="AR111" s="8">
        <f t="shared" si="86"/>
        <v>118275</v>
      </c>
      <c r="AS111" s="176">
        <v>123500</v>
      </c>
      <c r="AT111" s="7">
        <v>113050</v>
      </c>
      <c r="AU111" s="8">
        <f t="shared" si="87"/>
        <v>118275</v>
      </c>
      <c r="AV111" s="176">
        <v>123500</v>
      </c>
      <c r="AW111" s="7">
        <v>139051.5</v>
      </c>
      <c r="AX111" s="8">
        <f t="shared" si="88"/>
        <v>131276</v>
      </c>
      <c r="AY111" s="176">
        <v>123500</v>
      </c>
      <c r="AZ111" s="7">
        <v>139051.5</v>
      </c>
      <c r="BA111" s="8">
        <f t="shared" si="89"/>
        <v>131276</v>
      </c>
      <c r="BB111" s="176">
        <v>123500</v>
      </c>
      <c r="BC111" s="7">
        <v>113050</v>
      </c>
      <c r="BD111" s="8">
        <f t="shared" si="90"/>
        <v>118275</v>
      </c>
      <c r="BE111" s="174">
        <f t="shared" si="72"/>
        <v>2216153</v>
      </c>
      <c r="BF111" s="9"/>
      <c r="BG111" s="9"/>
      <c r="BH111" s="9"/>
      <c r="BI111" s="10"/>
      <c r="BJ111" s="10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</row>
    <row r="112" spans="1:172" ht="24.75" customHeight="1" x14ac:dyDescent="0.35">
      <c r="A112" s="362"/>
      <c r="B112" s="11">
        <v>95</v>
      </c>
      <c r="C112" s="37" t="s">
        <v>125</v>
      </c>
      <c r="D112" s="11" t="s">
        <v>22</v>
      </c>
      <c r="E112" s="6"/>
      <c r="F112" s="166">
        <v>48100</v>
      </c>
      <c r="G112" s="7">
        <v>54156.9</v>
      </c>
      <c r="H112" s="8">
        <f t="shared" si="74"/>
        <v>51128</v>
      </c>
      <c r="I112" s="176">
        <v>48100</v>
      </c>
      <c r="J112" s="13">
        <v>54156.9</v>
      </c>
      <c r="K112" s="8">
        <f t="shared" si="75"/>
        <v>51128</v>
      </c>
      <c r="L112" s="176">
        <v>78000</v>
      </c>
      <c r="M112" s="13">
        <v>87822</v>
      </c>
      <c r="N112" s="8">
        <f t="shared" si="76"/>
        <v>82911</v>
      </c>
      <c r="O112" s="176">
        <v>78000</v>
      </c>
      <c r="P112" s="13">
        <v>87822</v>
      </c>
      <c r="Q112" s="8">
        <f t="shared" si="77"/>
        <v>82911</v>
      </c>
      <c r="R112" s="176">
        <v>78000</v>
      </c>
      <c r="S112" s="13">
        <v>87822</v>
      </c>
      <c r="T112" s="8">
        <f t="shared" si="78"/>
        <v>82911</v>
      </c>
      <c r="U112" s="176">
        <v>92820</v>
      </c>
      <c r="V112" s="13">
        <v>87822</v>
      </c>
      <c r="W112" s="8">
        <f t="shared" si="79"/>
        <v>90321</v>
      </c>
      <c r="X112" s="176">
        <v>78000</v>
      </c>
      <c r="Y112" s="13">
        <v>87822</v>
      </c>
      <c r="Z112" s="8">
        <f t="shared" si="80"/>
        <v>82911</v>
      </c>
      <c r="AA112" s="176">
        <v>78000</v>
      </c>
      <c r="AB112" s="13">
        <v>87822</v>
      </c>
      <c r="AC112" s="8">
        <f t="shared" si="81"/>
        <v>82911</v>
      </c>
      <c r="AD112" s="176">
        <v>78000</v>
      </c>
      <c r="AE112" s="13">
        <v>87822</v>
      </c>
      <c r="AF112" s="8">
        <f t="shared" si="82"/>
        <v>82911</v>
      </c>
      <c r="AG112" s="176">
        <v>78000</v>
      </c>
      <c r="AH112" s="13">
        <v>87822</v>
      </c>
      <c r="AI112" s="8">
        <f t="shared" si="83"/>
        <v>82911</v>
      </c>
      <c r="AJ112" s="176">
        <v>78000</v>
      </c>
      <c r="AK112" s="13">
        <v>87822</v>
      </c>
      <c r="AL112" s="8">
        <f t="shared" si="84"/>
        <v>82911</v>
      </c>
      <c r="AM112" s="176">
        <v>92820</v>
      </c>
      <c r="AN112" s="13">
        <v>87822</v>
      </c>
      <c r="AO112" s="8">
        <f t="shared" si="85"/>
        <v>90321</v>
      </c>
      <c r="AP112" s="176">
        <v>58500</v>
      </c>
      <c r="AQ112" s="13">
        <v>53550</v>
      </c>
      <c r="AR112" s="8">
        <f t="shared" si="86"/>
        <v>56025</v>
      </c>
      <c r="AS112" s="176">
        <v>58500</v>
      </c>
      <c r="AT112" s="13">
        <v>53550</v>
      </c>
      <c r="AU112" s="8">
        <f t="shared" si="87"/>
        <v>56025</v>
      </c>
      <c r="AV112" s="176">
        <v>78000</v>
      </c>
      <c r="AW112" s="13">
        <v>87822</v>
      </c>
      <c r="AX112" s="8">
        <f t="shared" si="88"/>
        <v>82911</v>
      </c>
      <c r="AY112" s="176">
        <v>78000</v>
      </c>
      <c r="AZ112" s="13">
        <v>87822</v>
      </c>
      <c r="BA112" s="8">
        <f t="shared" si="89"/>
        <v>82911</v>
      </c>
      <c r="BB112" s="176">
        <v>65000</v>
      </c>
      <c r="BC112" s="13">
        <v>59500</v>
      </c>
      <c r="BD112" s="8">
        <f t="shared" si="90"/>
        <v>62250</v>
      </c>
      <c r="BE112" s="174">
        <f t="shared" si="72"/>
        <v>1286308</v>
      </c>
      <c r="BF112" s="9"/>
      <c r="BG112" s="9"/>
      <c r="BH112" s="9"/>
      <c r="BI112" s="10"/>
      <c r="BJ112" s="10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</row>
    <row r="113" spans="1:172" ht="24.75" customHeight="1" x14ac:dyDescent="0.35">
      <c r="A113" s="362"/>
      <c r="B113" s="11">
        <v>96</v>
      </c>
      <c r="C113" s="37" t="s">
        <v>126</v>
      </c>
      <c r="D113" s="11" t="s">
        <v>22</v>
      </c>
      <c r="E113" s="6"/>
      <c r="F113" s="166">
        <v>71174.350000000006</v>
      </c>
      <c r="G113" s="7">
        <v>80136.843150000001</v>
      </c>
      <c r="H113" s="8">
        <f t="shared" si="74"/>
        <v>75656</v>
      </c>
      <c r="I113" s="176">
        <v>71174.350000000006</v>
      </c>
      <c r="J113" s="13">
        <v>80136.843150000001</v>
      </c>
      <c r="K113" s="8">
        <f t="shared" si="75"/>
        <v>75656</v>
      </c>
      <c r="L113" s="176">
        <v>101727.015</v>
      </c>
      <c r="M113" s="13">
        <v>114536.79373500001</v>
      </c>
      <c r="N113" s="8">
        <f t="shared" si="76"/>
        <v>108132</v>
      </c>
      <c r="O113" s="176">
        <v>111441.98000000001</v>
      </c>
      <c r="P113" s="13">
        <v>125475.09702</v>
      </c>
      <c r="Q113" s="8">
        <f t="shared" si="77"/>
        <v>118459</v>
      </c>
      <c r="R113" s="176">
        <v>112744.97000000002</v>
      </c>
      <c r="S113" s="13">
        <v>126942.16353000002</v>
      </c>
      <c r="T113" s="8">
        <f t="shared" si="78"/>
        <v>119844</v>
      </c>
      <c r="U113" s="176">
        <v>168779.5564</v>
      </c>
      <c r="V113" s="13">
        <v>159691.42644000001</v>
      </c>
      <c r="W113" s="8">
        <f t="shared" si="79"/>
        <v>164235</v>
      </c>
      <c r="X113" s="176">
        <v>127816.39</v>
      </c>
      <c r="Y113" s="13">
        <v>143911.42311</v>
      </c>
      <c r="Z113" s="8">
        <f t="shared" si="80"/>
        <v>135864</v>
      </c>
      <c r="AA113" s="176">
        <v>127816.39</v>
      </c>
      <c r="AB113" s="13">
        <v>143911.42311</v>
      </c>
      <c r="AC113" s="8">
        <f t="shared" si="81"/>
        <v>135864</v>
      </c>
      <c r="AD113" s="176">
        <v>127180.10500000001</v>
      </c>
      <c r="AE113" s="13">
        <v>143911.42311</v>
      </c>
      <c r="AF113" s="8">
        <f t="shared" si="82"/>
        <v>135546</v>
      </c>
      <c r="AG113" s="176">
        <v>123983.47000000002</v>
      </c>
      <c r="AH113" s="13">
        <v>143911.42311</v>
      </c>
      <c r="AI113" s="8">
        <f t="shared" si="83"/>
        <v>133947</v>
      </c>
      <c r="AJ113" s="176">
        <v>125904.155</v>
      </c>
      <c r="AK113" s="13">
        <v>143911.42311</v>
      </c>
      <c r="AL113" s="8">
        <f t="shared" si="84"/>
        <v>134908</v>
      </c>
      <c r="AM113" s="176">
        <v>179509.78044999999</v>
      </c>
      <c r="AN113" s="13">
        <v>143911.42311</v>
      </c>
      <c r="AO113" s="8">
        <f t="shared" si="85"/>
        <v>161711</v>
      </c>
      <c r="AP113" s="176">
        <v>94632.395000000019</v>
      </c>
      <c r="AQ113" s="13">
        <v>86625.03850000001</v>
      </c>
      <c r="AR113" s="8">
        <f t="shared" si="86"/>
        <v>90629</v>
      </c>
      <c r="AS113" s="176">
        <v>114888.735</v>
      </c>
      <c r="AT113" s="13">
        <v>105167.3805</v>
      </c>
      <c r="AU113" s="8">
        <f t="shared" si="87"/>
        <v>110028</v>
      </c>
      <c r="AV113" s="176">
        <v>149287.84</v>
      </c>
      <c r="AW113" s="13">
        <v>143911.42311</v>
      </c>
      <c r="AX113" s="8">
        <f t="shared" si="88"/>
        <v>146600</v>
      </c>
      <c r="AY113" s="176">
        <v>145445.625</v>
      </c>
      <c r="AZ113" s="13">
        <v>143911.42311</v>
      </c>
      <c r="BA113" s="8">
        <f t="shared" si="89"/>
        <v>144679</v>
      </c>
      <c r="BB113" s="176">
        <v>119483.84500000002</v>
      </c>
      <c r="BC113" s="13">
        <v>109373.6735</v>
      </c>
      <c r="BD113" s="8">
        <f t="shared" si="90"/>
        <v>114429</v>
      </c>
      <c r="BE113" s="174">
        <f t="shared" si="72"/>
        <v>2106187</v>
      </c>
      <c r="BF113" s="9"/>
      <c r="BG113" s="9"/>
      <c r="BH113" s="9"/>
      <c r="BI113" s="10"/>
      <c r="BJ113" s="10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</row>
    <row r="114" spans="1:172" ht="24.75" customHeight="1" x14ac:dyDescent="0.35">
      <c r="A114" s="362"/>
      <c r="B114" s="11">
        <v>97</v>
      </c>
      <c r="C114" s="37" t="s">
        <v>127</v>
      </c>
      <c r="D114" s="11" t="s">
        <v>22</v>
      </c>
      <c r="E114" s="6"/>
      <c r="F114" s="166">
        <v>79000.740000000005</v>
      </c>
      <c r="G114" s="7">
        <v>88948.756260000009</v>
      </c>
      <c r="H114" s="8">
        <f t="shared" si="74"/>
        <v>83975</v>
      </c>
      <c r="I114" s="176">
        <v>79000.740000000005</v>
      </c>
      <c r="J114" s="13">
        <v>88948.756260000009</v>
      </c>
      <c r="K114" s="8">
        <f t="shared" si="75"/>
        <v>83975</v>
      </c>
      <c r="L114" s="176">
        <v>127180.95</v>
      </c>
      <c r="M114" s="13">
        <v>143195.96654999998</v>
      </c>
      <c r="N114" s="8">
        <f t="shared" si="76"/>
        <v>135188</v>
      </c>
      <c r="O114" s="176">
        <v>139326.98000000001</v>
      </c>
      <c r="P114" s="13">
        <v>156871.46202000001</v>
      </c>
      <c r="Q114" s="8">
        <f t="shared" si="77"/>
        <v>148099</v>
      </c>
      <c r="R114" s="176">
        <v>142604.73499999999</v>
      </c>
      <c r="S114" s="13">
        <v>160561.962015</v>
      </c>
      <c r="T114" s="8">
        <f t="shared" si="78"/>
        <v>151583</v>
      </c>
      <c r="U114" s="176">
        <v>221022.90665000002</v>
      </c>
      <c r="V114" s="13">
        <v>209121.67321500002</v>
      </c>
      <c r="W114" s="8">
        <f t="shared" si="79"/>
        <v>215072</v>
      </c>
      <c r="X114" s="176">
        <v>155087.07500000001</v>
      </c>
      <c r="Y114" s="13">
        <v>174616.11667500003</v>
      </c>
      <c r="Z114" s="8">
        <f t="shared" si="80"/>
        <v>164852</v>
      </c>
      <c r="AA114" s="176">
        <v>155087.07500000001</v>
      </c>
      <c r="AB114" s="13">
        <v>174616.11667500003</v>
      </c>
      <c r="AC114" s="8">
        <f t="shared" si="81"/>
        <v>164852</v>
      </c>
      <c r="AD114" s="176">
        <v>154214.19</v>
      </c>
      <c r="AE114" s="13">
        <v>174616.11667500003</v>
      </c>
      <c r="AF114" s="8">
        <f t="shared" si="82"/>
        <v>164415</v>
      </c>
      <c r="AG114" s="176">
        <v>148958.29</v>
      </c>
      <c r="AH114" s="13">
        <v>174616.11667500003</v>
      </c>
      <c r="AI114" s="8">
        <f t="shared" si="83"/>
        <v>161787</v>
      </c>
      <c r="AJ114" s="176">
        <v>155959.96</v>
      </c>
      <c r="AK114" s="13">
        <v>174616.11667500003</v>
      </c>
      <c r="AL114" s="8">
        <f t="shared" si="84"/>
        <v>165288</v>
      </c>
      <c r="AM114" s="176">
        <v>214944.35690000001</v>
      </c>
      <c r="AN114" s="13">
        <v>174616.11667500003</v>
      </c>
      <c r="AO114" s="8">
        <f t="shared" si="85"/>
        <v>194780</v>
      </c>
      <c r="AP114" s="176">
        <v>120640.65</v>
      </c>
      <c r="AQ114" s="13">
        <v>110432.595</v>
      </c>
      <c r="AR114" s="8">
        <f t="shared" si="86"/>
        <v>115537</v>
      </c>
      <c r="AS114" s="176">
        <v>127523.175</v>
      </c>
      <c r="AT114" s="13">
        <v>116732.7525</v>
      </c>
      <c r="AU114" s="8">
        <f t="shared" si="87"/>
        <v>122128</v>
      </c>
      <c r="AV114" s="176">
        <v>183259.375</v>
      </c>
      <c r="AW114" s="13">
        <v>174616.11667500003</v>
      </c>
      <c r="AX114" s="8">
        <f t="shared" si="88"/>
        <v>178938</v>
      </c>
      <c r="AY114" s="176">
        <v>184317.31500000003</v>
      </c>
      <c r="AZ114" s="13">
        <v>174616.11667500003</v>
      </c>
      <c r="BA114" s="8">
        <f t="shared" si="89"/>
        <v>179467</v>
      </c>
      <c r="BB114" s="176">
        <v>132623.595</v>
      </c>
      <c r="BC114" s="13">
        <v>121401.59850000001</v>
      </c>
      <c r="BD114" s="8">
        <f t="shared" si="90"/>
        <v>127013</v>
      </c>
      <c r="BE114" s="174">
        <f t="shared" si="72"/>
        <v>2556949</v>
      </c>
      <c r="BF114" s="9"/>
      <c r="BG114" s="9"/>
      <c r="BH114" s="9"/>
      <c r="BI114" s="10"/>
      <c r="BJ114" s="10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</row>
    <row r="115" spans="1:172" ht="24.75" customHeight="1" x14ac:dyDescent="0.35">
      <c r="A115" s="362"/>
      <c r="B115" s="11">
        <v>98</v>
      </c>
      <c r="C115" s="37" t="s">
        <v>128</v>
      </c>
      <c r="D115" s="11" t="s">
        <v>22</v>
      </c>
      <c r="E115" s="6"/>
      <c r="F115" s="166">
        <v>91000</v>
      </c>
      <c r="G115" s="7">
        <v>102459</v>
      </c>
      <c r="H115" s="8">
        <f t="shared" si="74"/>
        <v>96730</v>
      </c>
      <c r="I115" s="176">
        <v>91000</v>
      </c>
      <c r="J115" s="13">
        <v>102459</v>
      </c>
      <c r="K115" s="8">
        <f t="shared" si="75"/>
        <v>96730</v>
      </c>
      <c r="L115" s="176">
        <v>91000</v>
      </c>
      <c r="M115" s="13">
        <v>102459</v>
      </c>
      <c r="N115" s="8">
        <f t="shared" si="76"/>
        <v>96730</v>
      </c>
      <c r="O115" s="176">
        <v>91000</v>
      </c>
      <c r="P115" s="13">
        <v>102459</v>
      </c>
      <c r="Q115" s="8">
        <f t="shared" si="77"/>
        <v>96730</v>
      </c>
      <c r="R115" s="176">
        <v>91000</v>
      </c>
      <c r="S115" s="13">
        <v>102459</v>
      </c>
      <c r="T115" s="8">
        <f t="shared" si="78"/>
        <v>96730</v>
      </c>
      <c r="U115" s="176">
        <v>108290</v>
      </c>
      <c r="V115" s="13">
        <v>102459</v>
      </c>
      <c r="W115" s="8">
        <f t="shared" si="79"/>
        <v>105375</v>
      </c>
      <c r="X115" s="176">
        <v>91000</v>
      </c>
      <c r="Y115" s="13">
        <v>102459</v>
      </c>
      <c r="Z115" s="8">
        <f t="shared" si="80"/>
        <v>96730</v>
      </c>
      <c r="AA115" s="176">
        <v>91000</v>
      </c>
      <c r="AB115" s="13">
        <v>102459</v>
      </c>
      <c r="AC115" s="8">
        <f t="shared" si="81"/>
        <v>96730</v>
      </c>
      <c r="AD115" s="176">
        <v>91000</v>
      </c>
      <c r="AE115" s="13">
        <v>102459</v>
      </c>
      <c r="AF115" s="8">
        <f t="shared" si="82"/>
        <v>96730</v>
      </c>
      <c r="AG115" s="176">
        <v>91000</v>
      </c>
      <c r="AH115" s="13">
        <v>102459</v>
      </c>
      <c r="AI115" s="8">
        <f t="shared" si="83"/>
        <v>96730</v>
      </c>
      <c r="AJ115" s="176">
        <v>91000</v>
      </c>
      <c r="AK115" s="13">
        <v>102459</v>
      </c>
      <c r="AL115" s="8">
        <f t="shared" si="84"/>
        <v>96730</v>
      </c>
      <c r="AM115" s="176">
        <v>108290</v>
      </c>
      <c r="AN115" s="13">
        <v>102459</v>
      </c>
      <c r="AO115" s="8">
        <f t="shared" si="85"/>
        <v>105375</v>
      </c>
      <c r="AP115" s="176">
        <v>91000</v>
      </c>
      <c r="AQ115" s="13">
        <v>83300</v>
      </c>
      <c r="AR115" s="8">
        <f t="shared" si="86"/>
        <v>87150</v>
      </c>
      <c r="AS115" s="176">
        <v>91000</v>
      </c>
      <c r="AT115" s="13">
        <v>83300</v>
      </c>
      <c r="AU115" s="8">
        <f t="shared" si="87"/>
        <v>87150</v>
      </c>
      <c r="AV115" s="176">
        <v>91000</v>
      </c>
      <c r="AW115" s="13">
        <v>102459</v>
      </c>
      <c r="AX115" s="8">
        <f t="shared" si="88"/>
        <v>96730</v>
      </c>
      <c r="AY115" s="176">
        <v>91000</v>
      </c>
      <c r="AZ115" s="13">
        <v>102459</v>
      </c>
      <c r="BA115" s="8">
        <f t="shared" si="89"/>
        <v>96730</v>
      </c>
      <c r="BB115" s="176">
        <v>91000</v>
      </c>
      <c r="BC115" s="13">
        <v>83300</v>
      </c>
      <c r="BD115" s="8">
        <f t="shared" si="90"/>
        <v>87150</v>
      </c>
      <c r="BE115" s="174">
        <f t="shared" si="72"/>
        <v>1632960</v>
      </c>
      <c r="BF115" s="9"/>
      <c r="BG115" s="9"/>
      <c r="BH115" s="9"/>
      <c r="BI115" s="10"/>
      <c r="BJ115" s="10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</row>
    <row r="116" spans="1:172" ht="24.75" customHeight="1" x14ac:dyDescent="0.35">
      <c r="A116" s="362"/>
      <c r="B116" s="11">
        <v>100</v>
      </c>
      <c r="C116" s="37" t="s">
        <v>129</v>
      </c>
      <c r="D116" s="11" t="s">
        <v>22</v>
      </c>
      <c r="E116" s="6"/>
      <c r="F116" s="166">
        <v>169066.755</v>
      </c>
      <c r="G116" s="7">
        <v>190356.16099499998</v>
      </c>
      <c r="H116" s="8">
        <f t="shared" si="74"/>
        <v>179711</v>
      </c>
      <c r="I116" s="176">
        <v>169066.755</v>
      </c>
      <c r="J116" s="13">
        <v>190356.16099499998</v>
      </c>
      <c r="K116" s="8">
        <f t="shared" si="75"/>
        <v>179711</v>
      </c>
      <c r="L116" s="176">
        <v>274570.92</v>
      </c>
      <c r="M116" s="13">
        <v>309145.73508000001</v>
      </c>
      <c r="N116" s="8">
        <f t="shared" si="76"/>
        <v>291858</v>
      </c>
      <c r="O116" s="176">
        <v>300792.11499999999</v>
      </c>
      <c r="P116" s="13">
        <v>338668.783635</v>
      </c>
      <c r="Q116" s="8">
        <f t="shared" si="77"/>
        <v>319730</v>
      </c>
      <c r="R116" s="176">
        <v>294158.86499999999</v>
      </c>
      <c r="S116" s="13">
        <v>331200.25438500004</v>
      </c>
      <c r="T116" s="8">
        <f t="shared" si="78"/>
        <v>312680</v>
      </c>
      <c r="U116" s="176">
        <v>461713.36575</v>
      </c>
      <c r="V116" s="13">
        <v>436851.87682499998</v>
      </c>
      <c r="W116" s="8">
        <f t="shared" si="79"/>
        <v>449283</v>
      </c>
      <c r="X116" s="176">
        <v>328955.96500000003</v>
      </c>
      <c r="Y116" s="13">
        <v>370379.11228500004</v>
      </c>
      <c r="Z116" s="8">
        <f t="shared" si="80"/>
        <v>349668</v>
      </c>
      <c r="AA116" s="176">
        <v>325271.76500000001</v>
      </c>
      <c r="AB116" s="13">
        <v>370379.11228500004</v>
      </c>
      <c r="AC116" s="8">
        <f t="shared" si="81"/>
        <v>347825</v>
      </c>
      <c r="AD116" s="176">
        <v>332633.40500000003</v>
      </c>
      <c r="AE116" s="13">
        <v>370379.11228500004</v>
      </c>
      <c r="AF116" s="8">
        <f t="shared" si="82"/>
        <v>351506</v>
      </c>
      <c r="AG116" s="176">
        <v>319733.63500000001</v>
      </c>
      <c r="AH116" s="13">
        <v>370379.11228500004</v>
      </c>
      <c r="AI116" s="8">
        <f t="shared" si="83"/>
        <v>345056</v>
      </c>
      <c r="AJ116" s="176">
        <v>332633.40500000003</v>
      </c>
      <c r="AK116" s="13">
        <v>370379.11228500004</v>
      </c>
      <c r="AL116" s="8">
        <f t="shared" si="84"/>
        <v>351506</v>
      </c>
      <c r="AM116" s="176">
        <v>464277.51824999996</v>
      </c>
      <c r="AN116" s="13">
        <v>370379.11228500004</v>
      </c>
      <c r="AO116" s="8">
        <f t="shared" si="85"/>
        <v>417328</v>
      </c>
      <c r="AP116" s="176">
        <v>250789.24000000002</v>
      </c>
      <c r="AQ116" s="13">
        <v>229568.61200000002</v>
      </c>
      <c r="AR116" s="8">
        <f t="shared" si="86"/>
        <v>240179</v>
      </c>
      <c r="AS116" s="176">
        <v>272906.27</v>
      </c>
      <c r="AT116" s="13">
        <v>249814.201</v>
      </c>
      <c r="AU116" s="8">
        <f t="shared" si="87"/>
        <v>261360</v>
      </c>
      <c r="AV116" s="176">
        <v>386845.22499999998</v>
      </c>
      <c r="AW116" s="13">
        <v>370379.11228500004</v>
      </c>
      <c r="AX116" s="8">
        <f t="shared" si="88"/>
        <v>378612</v>
      </c>
      <c r="AY116" s="176">
        <v>391311.89500000002</v>
      </c>
      <c r="AZ116" s="13">
        <v>370379.11228500004</v>
      </c>
      <c r="BA116" s="8">
        <f t="shared" si="89"/>
        <v>380846</v>
      </c>
      <c r="BB116" s="176">
        <v>283822.82500000001</v>
      </c>
      <c r="BC116" s="13">
        <v>259807.04749999999</v>
      </c>
      <c r="BD116" s="8">
        <f t="shared" si="90"/>
        <v>271815</v>
      </c>
      <c r="BE116" s="174">
        <f t="shared" si="72"/>
        <v>5428674</v>
      </c>
      <c r="BF116" s="9"/>
      <c r="BG116" s="9"/>
      <c r="BH116" s="9"/>
      <c r="BI116" s="10"/>
      <c r="BJ116" s="10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</row>
    <row r="117" spans="1:172" ht="24.75" customHeight="1" thickBot="1" x14ac:dyDescent="0.4">
      <c r="A117" s="362"/>
      <c r="B117" s="15">
        <v>101</v>
      </c>
      <c r="C117" s="37" t="s">
        <v>130</v>
      </c>
      <c r="D117" s="11" t="s">
        <v>22</v>
      </c>
      <c r="E117" s="6"/>
      <c r="F117" s="166">
        <v>152448.98499999999</v>
      </c>
      <c r="G117" s="7">
        <v>171645.830265</v>
      </c>
      <c r="H117" s="8">
        <f t="shared" si="74"/>
        <v>162047</v>
      </c>
      <c r="I117" s="176">
        <v>152448.98499999999</v>
      </c>
      <c r="J117" s="13">
        <v>171645.830265</v>
      </c>
      <c r="K117" s="8">
        <f t="shared" si="75"/>
        <v>162047</v>
      </c>
      <c r="L117" s="176">
        <v>239875.22</v>
      </c>
      <c r="M117" s="13">
        <v>270081.04577999999</v>
      </c>
      <c r="N117" s="8">
        <f t="shared" si="76"/>
        <v>254978</v>
      </c>
      <c r="O117" s="176">
        <v>262783.17</v>
      </c>
      <c r="P117" s="13">
        <v>295873.63533000002</v>
      </c>
      <c r="Q117" s="8">
        <f t="shared" si="77"/>
        <v>279328</v>
      </c>
      <c r="R117" s="176">
        <v>267564.18</v>
      </c>
      <c r="S117" s="13">
        <v>301256.68482000002</v>
      </c>
      <c r="T117" s="8">
        <f t="shared" si="78"/>
        <v>284410</v>
      </c>
      <c r="U117" s="176">
        <v>405425.69339999999</v>
      </c>
      <c r="V117" s="13">
        <v>383595.07914000005</v>
      </c>
      <c r="W117" s="8">
        <f t="shared" si="79"/>
        <v>394510</v>
      </c>
      <c r="X117" s="176">
        <v>297216.07500000001</v>
      </c>
      <c r="Y117" s="13">
        <v>334642.43767499999</v>
      </c>
      <c r="Z117" s="8">
        <f t="shared" si="80"/>
        <v>315929</v>
      </c>
      <c r="AA117" s="176">
        <v>272408.565</v>
      </c>
      <c r="AB117" s="13">
        <v>334642.43767499999</v>
      </c>
      <c r="AC117" s="8">
        <f t="shared" si="81"/>
        <v>303526</v>
      </c>
      <c r="AD117" s="176">
        <v>295571.70500000002</v>
      </c>
      <c r="AE117" s="13">
        <v>334642.43767499999</v>
      </c>
      <c r="AF117" s="8">
        <f t="shared" si="82"/>
        <v>315107</v>
      </c>
      <c r="AG117" s="176">
        <v>279057.87</v>
      </c>
      <c r="AH117" s="13">
        <v>334642.43767499999</v>
      </c>
      <c r="AI117" s="8">
        <f t="shared" si="83"/>
        <v>306850</v>
      </c>
      <c r="AJ117" s="176">
        <v>290633.52500000002</v>
      </c>
      <c r="AK117" s="13">
        <v>334642.43767499999</v>
      </c>
      <c r="AL117" s="8">
        <f t="shared" si="84"/>
        <v>312638</v>
      </c>
      <c r="AM117" s="176">
        <v>407725.38624999998</v>
      </c>
      <c r="AN117" s="13">
        <v>334642.43767499999</v>
      </c>
      <c r="AO117" s="8">
        <f t="shared" si="85"/>
        <v>371184</v>
      </c>
      <c r="AP117" s="176">
        <v>219673.80499999999</v>
      </c>
      <c r="AQ117" s="13">
        <v>201086.0215</v>
      </c>
      <c r="AR117" s="8">
        <f t="shared" si="86"/>
        <v>210380</v>
      </c>
      <c r="AS117" s="176">
        <v>246081.745</v>
      </c>
      <c r="AT117" s="13">
        <v>225259.44349999999</v>
      </c>
      <c r="AU117" s="8">
        <f t="shared" si="87"/>
        <v>235671</v>
      </c>
      <c r="AV117" s="176">
        <v>352196.84500000003</v>
      </c>
      <c r="AW117" s="13">
        <v>334642.43767499999</v>
      </c>
      <c r="AX117" s="8">
        <f t="shared" si="88"/>
        <v>343420</v>
      </c>
      <c r="AY117" s="176">
        <v>352196.84500000003</v>
      </c>
      <c r="AZ117" s="13">
        <v>334642.43767499999</v>
      </c>
      <c r="BA117" s="8">
        <f t="shared" si="89"/>
        <v>343420</v>
      </c>
      <c r="BB117" s="176">
        <v>255924.30499999999</v>
      </c>
      <c r="BC117" s="13">
        <v>234269.1715</v>
      </c>
      <c r="BD117" s="8">
        <f t="shared" si="90"/>
        <v>245097</v>
      </c>
      <c r="BE117" s="174">
        <f t="shared" si="72"/>
        <v>4840542</v>
      </c>
      <c r="BF117" s="9"/>
      <c r="BG117" s="9"/>
      <c r="BH117" s="9"/>
      <c r="BI117" s="10"/>
      <c r="BJ117" s="10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</row>
    <row r="118" spans="1:172" ht="33.75" customHeight="1" thickBot="1" x14ac:dyDescent="0.4">
      <c r="A118" s="363"/>
      <c r="B118" s="365" t="s">
        <v>131</v>
      </c>
      <c r="C118" s="366"/>
      <c r="D118" s="367"/>
      <c r="E118" s="6"/>
      <c r="F118" s="170">
        <f>+SUM(F119:F134)</f>
        <v>2862834.4549999996</v>
      </c>
      <c r="G118" s="171">
        <f>+SUM(G119:G134)</f>
        <v>3223331.3782949997</v>
      </c>
      <c r="H118" s="172">
        <f>+SUM(H119:H134)</f>
        <v>3043084</v>
      </c>
      <c r="I118" s="170">
        <f t="shared" ref="I118:BD118" si="91">+SUM(I119:I134)</f>
        <v>2862834.4549999996</v>
      </c>
      <c r="J118" s="171">
        <f t="shared" si="91"/>
        <v>3223331.3782949997</v>
      </c>
      <c r="K118" s="172">
        <f t="shared" si="91"/>
        <v>3043084</v>
      </c>
      <c r="L118" s="170">
        <f t="shared" si="91"/>
        <v>3586173.89</v>
      </c>
      <c r="M118" s="171">
        <f t="shared" si="91"/>
        <v>4037755.9406099999</v>
      </c>
      <c r="N118" s="172">
        <f t="shared" si="91"/>
        <v>3811966</v>
      </c>
      <c r="O118" s="170">
        <f t="shared" si="91"/>
        <v>3663648.56</v>
      </c>
      <c r="P118" s="171">
        <f t="shared" si="91"/>
        <v>4124986.4594400004</v>
      </c>
      <c r="Q118" s="172">
        <f t="shared" si="91"/>
        <v>3894320</v>
      </c>
      <c r="R118" s="170">
        <f t="shared" si="91"/>
        <v>3676317.645</v>
      </c>
      <c r="S118" s="171">
        <f t="shared" si="91"/>
        <v>4139250.8746050005</v>
      </c>
      <c r="T118" s="172">
        <f t="shared" si="91"/>
        <v>3907788</v>
      </c>
      <c r="U118" s="170">
        <f t="shared" si="91"/>
        <v>5114188.8570499998</v>
      </c>
      <c r="V118" s="171">
        <f t="shared" si="91"/>
        <v>4838809.4570549997</v>
      </c>
      <c r="W118" s="172">
        <f t="shared" si="91"/>
        <v>4976500</v>
      </c>
      <c r="X118" s="170">
        <f t="shared" si="91"/>
        <v>3903982.6150000002</v>
      </c>
      <c r="Y118" s="171">
        <f t="shared" si="91"/>
        <v>4395584.1181350006</v>
      </c>
      <c r="Z118" s="172">
        <f t="shared" si="91"/>
        <v>4149786</v>
      </c>
      <c r="AA118" s="170">
        <f t="shared" si="91"/>
        <v>3897632.4400000004</v>
      </c>
      <c r="AB118" s="171">
        <f t="shared" si="91"/>
        <v>4395584.1181350006</v>
      </c>
      <c r="AC118" s="172">
        <f t="shared" si="91"/>
        <v>4146610</v>
      </c>
      <c r="AD118" s="170">
        <f t="shared" si="91"/>
        <v>3858070.3850000002</v>
      </c>
      <c r="AE118" s="171">
        <f t="shared" si="91"/>
        <v>4395584.1181350006</v>
      </c>
      <c r="AF118" s="172">
        <f t="shared" si="91"/>
        <v>4126829</v>
      </c>
      <c r="AG118" s="170">
        <f t="shared" si="91"/>
        <v>3924063.1949999998</v>
      </c>
      <c r="AH118" s="171">
        <f t="shared" si="91"/>
        <v>4395584.1181350006</v>
      </c>
      <c r="AI118" s="172">
        <f t="shared" si="91"/>
        <v>4159827</v>
      </c>
      <c r="AJ118" s="170">
        <f t="shared" si="91"/>
        <v>3882482.4350000005</v>
      </c>
      <c r="AK118" s="171">
        <f t="shared" si="91"/>
        <v>4395584.1181350006</v>
      </c>
      <c r="AL118" s="172">
        <f t="shared" si="91"/>
        <v>4139035</v>
      </c>
      <c r="AM118" s="170">
        <f t="shared" si="91"/>
        <v>5092778.6864500009</v>
      </c>
      <c r="AN118" s="171">
        <f t="shared" si="91"/>
        <v>4395584.1181350006</v>
      </c>
      <c r="AO118" s="172">
        <f t="shared" si="91"/>
        <v>4744183</v>
      </c>
      <c r="AP118" s="170">
        <f t="shared" si="91"/>
        <v>3315167.18</v>
      </c>
      <c r="AQ118" s="171">
        <f t="shared" si="91"/>
        <v>3034653.0340000005</v>
      </c>
      <c r="AR118" s="172">
        <f t="shared" si="91"/>
        <v>3174911</v>
      </c>
      <c r="AS118" s="170">
        <f t="shared" si="91"/>
        <v>3609528.8450000002</v>
      </c>
      <c r="AT118" s="171">
        <f t="shared" si="91"/>
        <v>3304107.1735</v>
      </c>
      <c r="AU118" s="172">
        <f t="shared" si="91"/>
        <v>3456818</v>
      </c>
      <c r="AV118" s="170">
        <f t="shared" si="91"/>
        <v>4290363.0900000008</v>
      </c>
      <c r="AW118" s="171">
        <f t="shared" si="91"/>
        <v>4395584.1181350006</v>
      </c>
      <c r="AX118" s="172">
        <f t="shared" si="91"/>
        <v>4342975</v>
      </c>
      <c r="AY118" s="170">
        <f t="shared" si="91"/>
        <v>4305223.26</v>
      </c>
      <c r="AZ118" s="171">
        <f t="shared" si="91"/>
        <v>4395584.1181350006</v>
      </c>
      <c r="BA118" s="172">
        <f t="shared" si="91"/>
        <v>4350404</v>
      </c>
      <c r="BB118" s="170">
        <f t="shared" si="91"/>
        <v>3688026.81</v>
      </c>
      <c r="BC118" s="171">
        <f t="shared" si="91"/>
        <v>3375963.003</v>
      </c>
      <c r="BD118" s="172">
        <f t="shared" si="91"/>
        <v>3531995</v>
      </c>
      <c r="BE118" s="174">
        <f t="shared" si="72"/>
        <v>67000115</v>
      </c>
      <c r="BF118" s="9"/>
      <c r="BG118" s="9"/>
      <c r="BH118" s="9"/>
      <c r="BI118" s="10"/>
      <c r="BJ118" s="10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</row>
    <row r="119" spans="1:172" s="32" customFormat="1" ht="24" customHeight="1" x14ac:dyDescent="0.35">
      <c r="A119" s="362"/>
      <c r="B119" s="4">
        <v>102</v>
      </c>
      <c r="C119" s="35" t="s">
        <v>132</v>
      </c>
      <c r="D119" s="31" t="s">
        <v>22</v>
      </c>
      <c r="E119" s="6"/>
      <c r="F119" s="164">
        <v>195000</v>
      </c>
      <c r="G119" s="7">
        <v>219555</v>
      </c>
      <c r="H119" s="8">
        <f>ROUND(((F119+G119)/2),0)</f>
        <v>207278</v>
      </c>
      <c r="I119" s="164">
        <v>195000</v>
      </c>
      <c r="J119" s="7">
        <v>219555</v>
      </c>
      <c r="K119" s="8">
        <f>ROUND(((I119+J119)/2),0)</f>
        <v>207278</v>
      </c>
      <c r="L119" s="164">
        <v>195000</v>
      </c>
      <c r="M119" s="7">
        <v>219555</v>
      </c>
      <c r="N119" s="8">
        <f>ROUND(((L119+M119)/2),0)</f>
        <v>207278</v>
      </c>
      <c r="O119" s="164">
        <v>195000</v>
      </c>
      <c r="P119" s="7">
        <v>219555</v>
      </c>
      <c r="Q119" s="8">
        <f>ROUND(((O119+P119)/2),0)</f>
        <v>207278</v>
      </c>
      <c r="R119" s="164">
        <v>195000</v>
      </c>
      <c r="S119" s="7">
        <v>219555</v>
      </c>
      <c r="T119" s="8">
        <f>ROUND(((R119+S119)/2),0)</f>
        <v>207278</v>
      </c>
      <c r="U119" s="164">
        <v>232050</v>
      </c>
      <c r="V119" s="7">
        <v>219555</v>
      </c>
      <c r="W119" s="8">
        <f>ROUND(((U119+V119)/2),0)</f>
        <v>225803</v>
      </c>
      <c r="X119" s="164">
        <v>195000</v>
      </c>
      <c r="Y119" s="7">
        <v>219555</v>
      </c>
      <c r="Z119" s="8">
        <f>ROUND(((X119+Y119)/2),0)</f>
        <v>207278</v>
      </c>
      <c r="AA119" s="164">
        <v>195000</v>
      </c>
      <c r="AB119" s="7">
        <v>219555</v>
      </c>
      <c r="AC119" s="8">
        <f>ROUND(((AA119+AB119)/2),0)</f>
        <v>207278</v>
      </c>
      <c r="AD119" s="164">
        <v>195000</v>
      </c>
      <c r="AE119" s="7">
        <v>219555</v>
      </c>
      <c r="AF119" s="8">
        <f>ROUND(((AD119+AE119)/2),0)</f>
        <v>207278</v>
      </c>
      <c r="AG119" s="164">
        <v>195000</v>
      </c>
      <c r="AH119" s="7">
        <v>219555</v>
      </c>
      <c r="AI119" s="8">
        <f>ROUND(((AG119+AH119)/2),0)</f>
        <v>207278</v>
      </c>
      <c r="AJ119" s="164">
        <v>195000</v>
      </c>
      <c r="AK119" s="7">
        <v>219555</v>
      </c>
      <c r="AL119" s="8">
        <f>ROUND(((AJ119+AK119)/2),0)</f>
        <v>207278</v>
      </c>
      <c r="AM119" s="164">
        <v>232050</v>
      </c>
      <c r="AN119" s="7">
        <v>219555</v>
      </c>
      <c r="AO119" s="8">
        <f>ROUND(((AM119+AN119)/2),0)</f>
        <v>225803</v>
      </c>
      <c r="AP119" s="164">
        <v>195000</v>
      </c>
      <c r="AQ119" s="7">
        <v>178500</v>
      </c>
      <c r="AR119" s="8">
        <f>ROUND(((AP119+AQ119)/2),0)</f>
        <v>186750</v>
      </c>
      <c r="AS119" s="164">
        <v>195000</v>
      </c>
      <c r="AT119" s="7">
        <v>178500</v>
      </c>
      <c r="AU119" s="8">
        <f>ROUND(((AS119+AT119)/2),0)</f>
        <v>186750</v>
      </c>
      <c r="AV119" s="164">
        <v>195000</v>
      </c>
      <c r="AW119" s="7">
        <v>219555</v>
      </c>
      <c r="AX119" s="8">
        <f>ROUND(((AV119+AW119)/2),0)</f>
        <v>207278</v>
      </c>
      <c r="AY119" s="164">
        <v>195000</v>
      </c>
      <c r="AZ119" s="7">
        <v>219555</v>
      </c>
      <c r="BA119" s="8">
        <f>ROUND(((AY119+AZ119)/2),0)</f>
        <v>207278</v>
      </c>
      <c r="BB119" s="164">
        <v>195000</v>
      </c>
      <c r="BC119" s="7">
        <v>178500</v>
      </c>
      <c r="BD119" s="8">
        <f>ROUND(((BB119+BC119)/2),0)</f>
        <v>186750</v>
      </c>
      <c r="BE119" s="174">
        <f t="shared" si="72"/>
        <v>3499192</v>
      </c>
      <c r="BF119" s="9"/>
      <c r="BG119" s="9"/>
      <c r="BH119" s="9"/>
      <c r="BI119" s="10"/>
      <c r="BJ119" s="10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</row>
    <row r="120" spans="1:172" s="32" customFormat="1" ht="24" customHeight="1" x14ac:dyDescent="0.35">
      <c r="A120" s="362"/>
      <c r="B120" s="11">
        <v>103</v>
      </c>
      <c r="C120" s="34" t="s">
        <v>133</v>
      </c>
      <c r="D120" s="11" t="s">
        <v>22</v>
      </c>
      <c r="E120" s="6"/>
      <c r="F120" s="165">
        <v>169000</v>
      </c>
      <c r="G120" s="7">
        <v>190281</v>
      </c>
      <c r="H120" s="8">
        <f t="shared" ref="H120:H134" si="92">ROUND(((F120+G120)/2),0)</f>
        <v>179641</v>
      </c>
      <c r="I120" s="165">
        <v>169000</v>
      </c>
      <c r="J120" s="7">
        <v>190281</v>
      </c>
      <c r="K120" s="8">
        <f t="shared" ref="K120:K134" si="93">ROUND(((I120+J120)/2),0)</f>
        <v>179641</v>
      </c>
      <c r="L120" s="165">
        <v>169000</v>
      </c>
      <c r="M120" s="7">
        <v>190281</v>
      </c>
      <c r="N120" s="8">
        <f t="shared" ref="N120:N134" si="94">ROUND(((L120+M120)/2),0)</f>
        <v>179641</v>
      </c>
      <c r="O120" s="165">
        <v>169000</v>
      </c>
      <c r="P120" s="7">
        <v>190281</v>
      </c>
      <c r="Q120" s="8">
        <f t="shared" ref="Q120:Q134" si="95">ROUND(((O120+P120)/2),0)</f>
        <v>179641</v>
      </c>
      <c r="R120" s="165">
        <v>169000</v>
      </c>
      <c r="S120" s="7">
        <v>190281</v>
      </c>
      <c r="T120" s="8">
        <f t="shared" ref="T120:T134" si="96">ROUND(((R120+S120)/2),0)</f>
        <v>179641</v>
      </c>
      <c r="U120" s="165">
        <v>201110</v>
      </c>
      <c r="V120" s="7">
        <v>190281</v>
      </c>
      <c r="W120" s="8">
        <f t="shared" ref="W120:W134" si="97">ROUND(((U120+V120)/2),0)</f>
        <v>195696</v>
      </c>
      <c r="X120" s="165">
        <v>169000</v>
      </c>
      <c r="Y120" s="7">
        <v>190281</v>
      </c>
      <c r="Z120" s="8">
        <f t="shared" ref="Z120:Z134" si="98">ROUND(((X120+Y120)/2),0)</f>
        <v>179641</v>
      </c>
      <c r="AA120" s="165">
        <v>169000</v>
      </c>
      <c r="AB120" s="7">
        <v>190281</v>
      </c>
      <c r="AC120" s="8">
        <f t="shared" ref="AC120:AC134" si="99">ROUND(((AA120+AB120)/2),0)</f>
        <v>179641</v>
      </c>
      <c r="AD120" s="165">
        <v>169000</v>
      </c>
      <c r="AE120" s="7">
        <v>190281</v>
      </c>
      <c r="AF120" s="8">
        <f t="shared" ref="AF120:AF134" si="100">ROUND(((AD120+AE120)/2),0)</f>
        <v>179641</v>
      </c>
      <c r="AG120" s="165">
        <v>169000</v>
      </c>
      <c r="AH120" s="7">
        <v>190281</v>
      </c>
      <c r="AI120" s="8">
        <f t="shared" ref="AI120:AI134" si="101">ROUND(((AG120+AH120)/2),0)</f>
        <v>179641</v>
      </c>
      <c r="AJ120" s="165">
        <v>169000</v>
      </c>
      <c r="AK120" s="7">
        <v>190281</v>
      </c>
      <c r="AL120" s="8">
        <f t="shared" ref="AL120:AL134" si="102">ROUND(((AJ120+AK120)/2),0)</f>
        <v>179641</v>
      </c>
      <c r="AM120" s="165">
        <v>201110</v>
      </c>
      <c r="AN120" s="7">
        <v>190281</v>
      </c>
      <c r="AO120" s="8">
        <f t="shared" ref="AO120:AO134" si="103">ROUND(((AM120+AN120)/2),0)</f>
        <v>195696</v>
      </c>
      <c r="AP120" s="165">
        <v>169000</v>
      </c>
      <c r="AQ120" s="7">
        <v>154700</v>
      </c>
      <c r="AR120" s="8">
        <f t="shared" ref="AR120:AR134" si="104">ROUND(((AP120+AQ120)/2),0)</f>
        <v>161850</v>
      </c>
      <c r="AS120" s="165">
        <v>169000</v>
      </c>
      <c r="AT120" s="7">
        <v>154700</v>
      </c>
      <c r="AU120" s="8">
        <f t="shared" ref="AU120:AU134" si="105">ROUND(((AS120+AT120)/2),0)</f>
        <v>161850</v>
      </c>
      <c r="AV120" s="165">
        <v>169000</v>
      </c>
      <c r="AW120" s="7">
        <v>190281</v>
      </c>
      <c r="AX120" s="8">
        <f t="shared" ref="AX120:AX134" si="106">ROUND(((AV120+AW120)/2),0)</f>
        <v>179641</v>
      </c>
      <c r="AY120" s="165">
        <v>169000</v>
      </c>
      <c r="AZ120" s="7">
        <v>190281</v>
      </c>
      <c r="BA120" s="8">
        <f t="shared" ref="BA120:BA134" si="107">ROUND(((AY120+AZ120)/2),0)</f>
        <v>179641</v>
      </c>
      <c r="BB120" s="165">
        <v>169000</v>
      </c>
      <c r="BC120" s="7">
        <v>154700</v>
      </c>
      <c r="BD120" s="8">
        <f t="shared" ref="BD120:BD134" si="108">ROUND(((BB120+BC120)/2),0)</f>
        <v>161850</v>
      </c>
      <c r="BE120" s="174">
        <f t="shared" si="72"/>
        <v>3032634</v>
      </c>
      <c r="BF120" s="9"/>
      <c r="BG120" s="9"/>
      <c r="BH120" s="9"/>
      <c r="BI120" s="10"/>
      <c r="BJ120" s="10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</row>
    <row r="121" spans="1:172" s="32" customFormat="1" ht="24" customHeight="1" x14ac:dyDescent="0.35">
      <c r="A121" s="362"/>
      <c r="B121" s="11">
        <v>104</v>
      </c>
      <c r="C121" s="34" t="s">
        <v>134</v>
      </c>
      <c r="D121" s="11" t="s">
        <v>22</v>
      </c>
      <c r="E121" s="6"/>
      <c r="F121" s="165">
        <v>159598.53</v>
      </c>
      <c r="G121" s="7">
        <v>179695.66797000001</v>
      </c>
      <c r="H121" s="8">
        <f t="shared" si="92"/>
        <v>169647</v>
      </c>
      <c r="I121" s="165">
        <v>159598.53</v>
      </c>
      <c r="J121" s="7">
        <v>179695.66797000001</v>
      </c>
      <c r="K121" s="8">
        <f t="shared" si="93"/>
        <v>169647</v>
      </c>
      <c r="L121" s="165">
        <v>235624.87</v>
      </c>
      <c r="M121" s="7">
        <v>265295.47862999997</v>
      </c>
      <c r="N121" s="8">
        <f t="shared" si="94"/>
        <v>250460</v>
      </c>
      <c r="O121" s="165">
        <v>258127.21999999997</v>
      </c>
      <c r="P121" s="7">
        <v>290631.39377999998</v>
      </c>
      <c r="Q121" s="8">
        <f t="shared" si="95"/>
        <v>274379</v>
      </c>
      <c r="R121" s="165">
        <v>279172.79000000004</v>
      </c>
      <c r="S121" s="7">
        <v>314327.08671000006</v>
      </c>
      <c r="T121" s="8">
        <f t="shared" si="96"/>
        <v>296750</v>
      </c>
      <c r="U121" s="165">
        <v>432135.11249999999</v>
      </c>
      <c r="V121" s="7">
        <v>408866.29875000002</v>
      </c>
      <c r="W121" s="8">
        <f t="shared" si="97"/>
        <v>420501</v>
      </c>
      <c r="X121" s="165">
        <v>303879.745</v>
      </c>
      <c r="Y121" s="7">
        <v>342145.21750500001</v>
      </c>
      <c r="Z121" s="8">
        <f t="shared" si="98"/>
        <v>323012</v>
      </c>
      <c r="AA121" s="165">
        <v>314266.48499999999</v>
      </c>
      <c r="AB121" s="7">
        <v>342145.21750500001</v>
      </c>
      <c r="AC121" s="8">
        <f t="shared" si="99"/>
        <v>328206</v>
      </c>
      <c r="AD121" s="165">
        <v>300405.10499999998</v>
      </c>
      <c r="AE121" s="7">
        <v>342145.21750500001</v>
      </c>
      <c r="AF121" s="8">
        <f t="shared" si="100"/>
        <v>321275</v>
      </c>
      <c r="AG121" s="165">
        <v>309079.875</v>
      </c>
      <c r="AH121" s="7">
        <v>342145.21750500001</v>
      </c>
      <c r="AI121" s="8">
        <f t="shared" si="101"/>
        <v>325613</v>
      </c>
      <c r="AJ121" s="165">
        <v>310810.435</v>
      </c>
      <c r="AK121" s="7">
        <v>342145.21750500001</v>
      </c>
      <c r="AL121" s="8">
        <f t="shared" si="102"/>
        <v>326478</v>
      </c>
      <c r="AM121" s="165">
        <v>429824.35860000004</v>
      </c>
      <c r="AN121" s="7">
        <v>342145.21750500001</v>
      </c>
      <c r="AO121" s="8">
        <f t="shared" si="103"/>
        <v>385985</v>
      </c>
      <c r="AP121" s="165">
        <v>232736.66</v>
      </c>
      <c r="AQ121" s="7">
        <v>213043.55800000002</v>
      </c>
      <c r="AR121" s="8">
        <f t="shared" si="104"/>
        <v>222890</v>
      </c>
      <c r="AS121" s="165">
        <v>257623.6</v>
      </c>
      <c r="AT121" s="7">
        <v>235824.68</v>
      </c>
      <c r="AU121" s="8">
        <f t="shared" si="105"/>
        <v>246724</v>
      </c>
      <c r="AV121" s="165">
        <v>358729.54</v>
      </c>
      <c r="AW121" s="7">
        <v>342145.21750500001</v>
      </c>
      <c r="AX121" s="8">
        <f t="shared" si="106"/>
        <v>350437</v>
      </c>
      <c r="AY121" s="165">
        <v>365014.65</v>
      </c>
      <c r="AZ121" s="7">
        <v>342145.21750500001</v>
      </c>
      <c r="BA121" s="8">
        <f t="shared" si="107"/>
        <v>353580</v>
      </c>
      <c r="BB121" s="165">
        <v>267928.375</v>
      </c>
      <c r="BC121" s="7">
        <v>245257.51250000001</v>
      </c>
      <c r="BD121" s="8">
        <f t="shared" si="108"/>
        <v>256593</v>
      </c>
      <c r="BE121" s="174">
        <f t="shared" si="72"/>
        <v>5022177</v>
      </c>
      <c r="BF121" s="9"/>
      <c r="BG121" s="9"/>
      <c r="BH121" s="9"/>
      <c r="BI121" s="10"/>
      <c r="BJ121" s="10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</row>
    <row r="122" spans="1:172" s="32" customFormat="1" ht="24" customHeight="1" x14ac:dyDescent="0.35">
      <c r="A122" s="362"/>
      <c r="B122" s="11">
        <v>105</v>
      </c>
      <c r="C122" s="34" t="s">
        <v>135</v>
      </c>
      <c r="D122" s="11" t="s">
        <v>22</v>
      </c>
      <c r="E122" s="6"/>
      <c r="F122" s="165">
        <v>155027.92499999999</v>
      </c>
      <c r="G122" s="7">
        <v>174549.51832500001</v>
      </c>
      <c r="H122" s="8">
        <f t="shared" si="92"/>
        <v>164789</v>
      </c>
      <c r="I122" s="165">
        <v>155027.92499999999</v>
      </c>
      <c r="J122" s="7">
        <v>174549.51832500001</v>
      </c>
      <c r="K122" s="8">
        <f t="shared" si="93"/>
        <v>164789</v>
      </c>
      <c r="L122" s="165">
        <v>246014.99000000002</v>
      </c>
      <c r="M122" s="7">
        <v>276993.95451000007</v>
      </c>
      <c r="N122" s="8">
        <f t="shared" si="94"/>
        <v>261504</v>
      </c>
      <c r="O122" s="165">
        <v>269509.37</v>
      </c>
      <c r="P122" s="7">
        <v>303446.81912999996</v>
      </c>
      <c r="Q122" s="8">
        <f t="shared" si="95"/>
        <v>286478</v>
      </c>
      <c r="R122" s="165">
        <v>269660.625</v>
      </c>
      <c r="S122" s="7">
        <v>303617.12062499998</v>
      </c>
      <c r="T122" s="8">
        <f t="shared" si="96"/>
        <v>286639</v>
      </c>
      <c r="U122" s="165">
        <v>405515.18735000002</v>
      </c>
      <c r="V122" s="7">
        <v>383679.75418500003</v>
      </c>
      <c r="W122" s="8">
        <f t="shared" si="97"/>
        <v>394597</v>
      </c>
      <c r="X122" s="165">
        <v>290581.13500000001</v>
      </c>
      <c r="Y122" s="7">
        <v>327172.00561500003</v>
      </c>
      <c r="Z122" s="8">
        <f t="shared" si="98"/>
        <v>308877</v>
      </c>
      <c r="AA122" s="165">
        <v>290581.13500000001</v>
      </c>
      <c r="AB122" s="7">
        <v>327172.00561500003</v>
      </c>
      <c r="AC122" s="8">
        <f t="shared" si="99"/>
        <v>308877</v>
      </c>
      <c r="AD122" s="165">
        <v>280346.495</v>
      </c>
      <c r="AE122" s="7">
        <v>327172.00561500003</v>
      </c>
      <c r="AF122" s="8">
        <f t="shared" si="100"/>
        <v>303759</v>
      </c>
      <c r="AG122" s="165">
        <v>290581.13500000001</v>
      </c>
      <c r="AH122" s="7">
        <v>327172.00561500003</v>
      </c>
      <c r="AI122" s="8">
        <f t="shared" si="101"/>
        <v>308877</v>
      </c>
      <c r="AJ122" s="165">
        <v>292282.96500000003</v>
      </c>
      <c r="AK122" s="7">
        <v>327172.00561500003</v>
      </c>
      <c r="AL122" s="8">
        <f t="shared" si="102"/>
        <v>309727</v>
      </c>
      <c r="AM122" s="165">
        <v>412630.45915000001</v>
      </c>
      <c r="AN122" s="7">
        <v>327172.00561500003</v>
      </c>
      <c r="AO122" s="8">
        <f t="shared" si="103"/>
        <v>369901</v>
      </c>
      <c r="AP122" s="165">
        <v>221044.39499999999</v>
      </c>
      <c r="AQ122" s="7">
        <v>202340.6385</v>
      </c>
      <c r="AR122" s="8">
        <f t="shared" si="104"/>
        <v>211693</v>
      </c>
      <c r="AS122" s="165">
        <v>250245.06</v>
      </c>
      <c r="AT122" s="7">
        <v>229070.478</v>
      </c>
      <c r="AU122" s="8">
        <f t="shared" si="105"/>
        <v>239658</v>
      </c>
      <c r="AV122" s="165">
        <v>323581.76500000001</v>
      </c>
      <c r="AW122" s="7">
        <v>327172.00561500003</v>
      </c>
      <c r="AX122" s="8">
        <f t="shared" si="106"/>
        <v>325377</v>
      </c>
      <c r="AY122" s="165">
        <v>346402.68000000005</v>
      </c>
      <c r="AZ122" s="7">
        <v>327172.00561500003</v>
      </c>
      <c r="BA122" s="8">
        <f t="shared" si="107"/>
        <v>336787</v>
      </c>
      <c r="BB122" s="165">
        <v>260254.93</v>
      </c>
      <c r="BC122" s="7">
        <v>238233.359</v>
      </c>
      <c r="BD122" s="8">
        <f t="shared" si="108"/>
        <v>249244</v>
      </c>
      <c r="BE122" s="174">
        <f t="shared" si="72"/>
        <v>4831573</v>
      </c>
      <c r="BF122" s="9"/>
      <c r="BG122" s="9"/>
      <c r="BH122" s="9"/>
      <c r="BI122" s="10"/>
      <c r="BJ122" s="10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</row>
    <row r="123" spans="1:172" s="32" customFormat="1" ht="24" customHeight="1" x14ac:dyDescent="0.35">
      <c r="A123" s="362"/>
      <c r="B123" s="11">
        <v>106</v>
      </c>
      <c r="C123" s="34" t="s">
        <v>136</v>
      </c>
      <c r="D123" s="11" t="s">
        <v>22</v>
      </c>
      <c r="E123" s="6"/>
      <c r="F123" s="165">
        <v>97500</v>
      </c>
      <c r="G123" s="7">
        <v>109777.5</v>
      </c>
      <c r="H123" s="8">
        <f t="shared" si="92"/>
        <v>103639</v>
      </c>
      <c r="I123" s="165">
        <v>97500</v>
      </c>
      <c r="J123" s="7">
        <v>109777.5</v>
      </c>
      <c r="K123" s="8">
        <f t="shared" si="93"/>
        <v>103639</v>
      </c>
      <c r="L123" s="165">
        <v>97500</v>
      </c>
      <c r="M123" s="7">
        <v>109777.5</v>
      </c>
      <c r="N123" s="8">
        <f t="shared" si="94"/>
        <v>103639</v>
      </c>
      <c r="O123" s="165">
        <v>97500</v>
      </c>
      <c r="P123" s="7">
        <v>109777.5</v>
      </c>
      <c r="Q123" s="8">
        <f t="shared" si="95"/>
        <v>103639</v>
      </c>
      <c r="R123" s="165">
        <v>97500</v>
      </c>
      <c r="S123" s="7">
        <v>109777.5</v>
      </c>
      <c r="T123" s="8">
        <f t="shared" si="96"/>
        <v>103639</v>
      </c>
      <c r="U123" s="165">
        <v>116025</v>
      </c>
      <c r="V123" s="7">
        <v>109777.5</v>
      </c>
      <c r="W123" s="8">
        <f t="shared" si="97"/>
        <v>112901</v>
      </c>
      <c r="X123" s="165">
        <v>97500</v>
      </c>
      <c r="Y123" s="7">
        <v>109777.5</v>
      </c>
      <c r="Z123" s="8">
        <f t="shared" si="98"/>
        <v>103639</v>
      </c>
      <c r="AA123" s="165">
        <v>97500</v>
      </c>
      <c r="AB123" s="7">
        <v>109777.5</v>
      </c>
      <c r="AC123" s="8">
        <f t="shared" si="99"/>
        <v>103639</v>
      </c>
      <c r="AD123" s="165">
        <v>97500</v>
      </c>
      <c r="AE123" s="7">
        <v>109777.5</v>
      </c>
      <c r="AF123" s="8">
        <f t="shared" si="100"/>
        <v>103639</v>
      </c>
      <c r="AG123" s="165">
        <v>97500</v>
      </c>
      <c r="AH123" s="7">
        <v>109777.5</v>
      </c>
      <c r="AI123" s="8">
        <f t="shared" si="101"/>
        <v>103639</v>
      </c>
      <c r="AJ123" s="165">
        <v>97500</v>
      </c>
      <c r="AK123" s="7">
        <v>109777.5</v>
      </c>
      <c r="AL123" s="8">
        <f t="shared" si="102"/>
        <v>103639</v>
      </c>
      <c r="AM123" s="165">
        <v>116025</v>
      </c>
      <c r="AN123" s="7">
        <v>109777.5</v>
      </c>
      <c r="AO123" s="8">
        <f t="shared" si="103"/>
        <v>112901</v>
      </c>
      <c r="AP123" s="165">
        <v>97500</v>
      </c>
      <c r="AQ123" s="7">
        <v>89250</v>
      </c>
      <c r="AR123" s="8">
        <f t="shared" si="104"/>
        <v>93375</v>
      </c>
      <c r="AS123" s="165">
        <v>97500</v>
      </c>
      <c r="AT123" s="7">
        <v>89250</v>
      </c>
      <c r="AU123" s="8">
        <f t="shared" si="105"/>
        <v>93375</v>
      </c>
      <c r="AV123" s="165">
        <v>97500</v>
      </c>
      <c r="AW123" s="7">
        <v>109777.5</v>
      </c>
      <c r="AX123" s="8">
        <f t="shared" si="106"/>
        <v>103639</v>
      </c>
      <c r="AY123" s="165">
        <v>97500</v>
      </c>
      <c r="AZ123" s="7">
        <v>109777.5</v>
      </c>
      <c r="BA123" s="8">
        <f t="shared" si="107"/>
        <v>103639</v>
      </c>
      <c r="BB123" s="165">
        <v>97500</v>
      </c>
      <c r="BC123" s="7">
        <v>89250</v>
      </c>
      <c r="BD123" s="8">
        <f t="shared" si="108"/>
        <v>93375</v>
      </c>
      <c r="BE123" s="174">
        <f t="shared" si="72"/>
        <v>1749595</v>
      </c>
      <c r="BF123" s="9"/>
      <c r="BG123" s="9"/>
      <c r="BH123" s="9"/>
      <c r="BI123" s="10"/>
      <c r="BJ123" s="10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</row>
    <row r="124" spans="1:172" ht="24.75" customHeight="1" x14ac:dyDescent="0.35">
      <c r="A124" s="362"/>
      <c r="B124" s="11">
        <v>107</v>
      </c>
      <c r="C124" s="34" t="s">
        <v>137</v>
      </c>
      <c r="D124" s="11" t="s">
        <v>22</v>
      </c>
      <c r="E124" s="6"/>
      <c r="F124" s="165">
        <v>425738.04</v>
      </c>
      <c r="G124" s="7">
        <v>479348.28396000003</v>
      </c>
      <c r="H124" s="8">
        <f t="shared" si="92"/>
        <v>452543</v>
      </c>
      <c r="I124" s="165">
        <v>425738.04</v>
      </c>
      <c r="J124" s="7">
        <v>479348.28396000003</v>
      </c>
      <c r="K124" s="8">
        <f t="shared" si="93"/>
        <v>452543</v>
      </c>
      <c r="L124" s="165">
        <v>634445.43500000006</v>
      </c>
      <c r="M124" s="7">
        <v>714336.75631500001</v>
      </c>
      <c r="N124" s="8">
        <f t="shared" si="94"/>
        <v>674391</v>
      </c>
      <c r="O124" s="165">
        <v>695035.31500000006</v>
      </c>
      <c r="P124" s="7">
        <v>782556.3004350001</v>
      </c>
      <c r="Q124" s="8">
        <f t="shared" si="95"/>
        <v>738796</v>
      </c>
      <c r="R124" s="165">
        <v>684935.03</v>
      </c>
      <c r="S124" s="7">
        <v>771184.15646999993</v>
      </c>
      <c r="T124" s="8">
        <f t="shared" si="96"/>
        <v>728060</v>
      </c>
      <c r="U124" s="165">
        <v>1075901.2946500001</v>
      </c>
      <c r="V124" s="7">
        <v>1017968.1480150002</v>
      </c>
      <c r="W124" s="8">
        <f t="shared" si="97"/>
        <v>1046935</v>
      </c>
      <c r="X124" s="165">
        <v>771474.8600000001</v>
      </c>
      <c r="Y124" s="7">
        <v>868621.34814000013</v>
      </c>
      <c r="Z124" s="8">
        <f t="shared" si="98"/>
        <v>820048</v>
      </c>
      <c r="AA124" s="165">
        <v>747775.14500000002</v>
      </c>
      <c r="AB124" s="7">
        <v>868621.34814000013</v>
      </c>
      <c r="AC124" s="8">
        <f t="shared" si="99"/>
        <v>808198</v>
      </c>
      <c r="AD124" s="165">
        <v>743807.87</v>
      </c>
      <c r="AE124" s="7">
        <v>868621.34814000013</v>
      </c>
      <c r="AF124" s="8">
        <f t="shared" si="100"/>
        <v>806215</v>
      </c>
      <c r="AG124" s="165">
        <v>775409.17999999993</v>
      </c>
      <c r="AH124" s="7">
        <v>868621.34814000013</v>
      </c>
      <c r="AI124" s="8">
        <f t="shared" si="101"/>
        <v>822015</v>
      </c>
      <c r="AJ124" s="165">
        <v>755692.79500000004</v>
      </c>
      <c r="AK124" s="7">
        <v>868621.34814000013</v>
      </c>
      <c r="AL124" s="8">
        <f t="shared" si="102"/>
        <v>812157</v>
      </c>
      <c r="AM124" s="165">
        <v>1053887.7940499999</v>
      </c>
      <c r="AN124" s="7">
        <v>868621.34814000013</v>
      </c>
      <c r="AO124" s="8">
        <f t="shared" si="103"/>
        <v>961255</v>
      </c>
      <c r="AP124" s="165">
        <v>559489.71</v>
      </c>
      <c r="AQ124" s="7">
        <v>512148.27300000004</v>
      </c>
      <c r="AR124" s="8">
        <f t="shared" si="104"/>
        <v>535819</v>
      </c>
      <c r="AS124" s="165">
        <v>687222.44500000007</v>
      </c>
      <c r="AT124" s="7">
        <v>629072.85349999997</v>
      </c>
      <c r="AU124" s="8">
        <f t="shared" si="105"/>
        <v>658148</v>
      </c>
      <c r="AV124" s="165">
        <v>906620.78</v>
      </c>
      <c r="AW124" s="7">
        <v>868621.34814000013</v>
      </c>
      <c r="AX124" s="8">
        <f t="shared" si="106"/>
        <v>887621</v>
      </c>
      <c r="AY124" s="165">
        <v>906620.78</v>
      </c>
      <c r="AZ124" s="7">
        <v>868621.34814000013</v>
      </c>
      <c r="BA124" s="8">
        <f t="shared" si="107"/>
        <v>887621</v>
      </c>
      <c r="BB124" s="165">
        <v>714711.9850000001</v>
      </c>
      <c r="BC124" s="7">
        <v>654236.35550000006</v>
      </c>
      <c r="BD124" s="8">
        <f t="shared" si="108"/>
        <v>684474</v>
      </c>
      <c r="BE124" s="174">
        <f t="shared" si="72"/>
        <v>12776839</v>
      </c>
      <c r="BF124" s="9"/>
      <c r="BG124" s="9"/>
      <c r="BH124" s="9"/>
      <c r="BI124" s="10"/>
      <c r="BJ124" s="10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</row>
    <row r="125" spans="1:172" ht="24.75" customHeight="1" x14ac:dyDescent="0.35">
      <c r="A125" s="362"/>
      <c r="B125" s="11">
        <v>108</v>
      </c>
      <c r="C125" s="34" t="s">
        <v>122</v>
      </c>
      <c r="D125" s="11" t="s">
        <v>22</v>
      </c>
      <c r="E125" s="6"/>
      <c r="F125" s="165">
        <v>182041.73</v>
      </c>
      <c r="G125" s="7">
        <v>204964.98477000001</v>
      </c>
      <c r="H125" s="8">
        <f t="shared" si="92"/>
        <v>193503</v>
      </c>
      <c r="I125" s="165">
        <v>182041.73</v>
      </c>
      <c r="J125" s="7">
        <v>204964.98477000001</v>
      </c>
      <c r="K125" s="8">
        <f t="shared" si="93"/>
        <v>193503</v>
      </c>
      <c r="L125" s="165">
        <v>295260.745</v>
      </c>
      <c r="M125" s="7">
        <v>332440.886505</v>
      </c>
      <c r="N125" s="8">
        <f t="shared" si="94"/>
        <v>313851</v>
      </c>
      <c r="O125" s="165">
        <v>323458.39500000002</v>
      </c>
      <c r="P125" s="7">
        <v>364189.27135499998</v>
      </c>
      <c r="Q125" s="8">
        <f t="shared" si="95"/>
        <v>343824</v>
      </c>
      <c r="R125" s="165">
        <v>323872.44500000001</v>
      </c>
      <c r="S125" s="7">
        <v>364655.45980499999</v>
      </c>
      <c r="T125" s="8">
        <f t="shared" si="96"/>
        <v>344264</v>
      </c>
      <c r="U125" s="165">
        <v>516305.68080000003</v>
      </c>
      <c r="V125" s="7">
        <v>488504.60568000004</v>
      </c>
      <c r="W125" s="8">
        <f t="shared" si="97"/>
        <v>502405</v>
      </c>
      <c r="X125" s="165">
        <v>367056.17000000004</v>
      </c>
      <c r="Y125" s="7">
        <v>413277.01233000006</v>
      </c>
      <c r="Z125" s="8">
        <f t="shared" si="98"/>
        <v>390167</v>
      </c>
      <c r="AA125" s="165">
        <v>365165.06</v>
      </c>
      <c r="AB125" s="7">
        <v>413277.01233000006</v>
      </c>
      <c r="AC125" s="8">
        <f t="shared" si="99"/>
        <v>389221</v>
      </c>
      <c r="AD125" s="165">
        <v>351867.29500000004</v>
      </c>
      <c r="AE125" s="7">
        <v>413277.01233000006</v>
      </c>
      <c r="AF125" s="8">
        <f t="shared" si="100"/>
        <v>382572</v>
      </c>
      <c r="AG125" s="165">
        <v>370829.94</v>
      </c>
      <c r="AH125" s="7">
        <v>413277.01233000006</v>
      </c>
      <c r="AI125" s="8">
        <f t="shared" si="101"/>
        <v>392053</v>
      </c>
      <c r="AJ125" s="165">
        <v>344214.13000000006</v>
      </c>
      <c r="AK125" s="7">
        <v>413277.01233000006</v>
      </c>
      <c r="AL125" s="8">
        <f t="shared" si="102"/>
        <v>378746</v>
      </c>
      <c r="AM125" s="165">
        <v>508411.10774999997</v>
      </c>
      <c r="AN125" s="7">
        <v>413277.01233000006</v>
      </c>
      <c r="AO125" s="8">
        <f t="shared" si="103"/>
        <v>460844</v>
      </c>
      <c r="AP125" s="165">
        <v>264383.59999999998</v>
      </c>
      <c r="AQ125" s="7">
        <v>242012.68</v>
      </c>
      <c r="AR125" s="8">
        <f t="shared" si="104"/>
        <v>253198</v>
      </c>
      <c r="AS125" s="165">
        <v>293850.44</v>
      </c>
      <c r="AT125" s="7">
        <v>268986.17200000002</v>
      </c>
      <c r="AU125" s="8">
        <f t="shared" si="105"/>
        <v>281418</v>
      </c>
      <c r="AV125" s="165">
        <v>440307.53</v>
      </c>
      <c r="AW125" s="7">
        <v>413277.01233000006</v>
      </c>
      <c r="AX125" s="8">
        <f t="shared" si="106"/>
        <v>426792</v>
      </c>
      <c r="AY125" s="165">
        <v>433529.78500000003</v>
      </c>
      <c r="AZ125" s="7">
        <v>413277.01233000006</v>
      </c>
      <c r="BA125" s="8">
        <f t="shared" si="107"/>
        <v>423403</v>
      </c>
      <c r="BB125" s="165">
        <v>305604.39</v>
      </c>
      <c r="BC125" s="7">
        <v>279745.55700000003</v>
      </c>
      <c r="BD125" s="8">
        <f t="shared" si="108"/>
        <v>292675</v>
      </c>
      <c r="BE125" s="174">
        <f t="shared" si="72"/>
        <v>5962439</v>
      </c>
      <c r="BF125" s="9"/>
      <c r="BG125" s="9"/>
      <c r="BH125" s="9"/>
      <c r="BI125" s="10"/>
      <c r="BJ125" s="10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</row>
    <row r="126" spans="1:172" ht="24.75" customHeight="1" x14ac:dyDescent="0.35">
      <c r="A126" s="362"/>
      <c r="B126" s="11">
        <v>109</v>
      </c>
      <c r="C126" s="37" t="s">
        <v>138</v>
      </c>
      <c r="D126" s="36" t="s">
        <v>22</v>
      </c>
      <c r="E126" s="6"/>
      <c r="F126" s="165">
        <v>156000</v>
      </c>
      <c r="G126" s="7">
        <v>175644</v>
      </c>
      <c r="H126" s="8">
        <f t="shared" si="92"/>
        <v>165822</v>
      </c>
      <c r="I126" s="176">
        <v>156000</v>
      </c>
      <c r="J126" s="13">
        <v>175644</v>
      </c>
      <c r="K126" s="8">
        <f t="shared" si="93"/>
        <v>165822</v>
      </c>
      <c r="L126" s="176">
        <v>156000</v>
      </c>
      <c r="M126" s="13">
        <v>175644</v>
      </c>
      <c r="N126" s="8">
        <f t="shared" si="94"/>
        <v>165822</v>
      </c>
      <c r="O126" s="176">
        <v>156000</v>
      </c>
      <c r="P126" s="13">
        <v>175644</v>
      </c>
      <c r="Q126" s="8">
        <f t="shared" si="95"/>
        <v>165822</v>
      </c>
      <c r="R126" s="176">
        <v>156000</v>
      </c>
      <c r="S126" s="13">
        <v>175644</v>
      </c>
      <c r="T126" s="8">
        <f t="shared" si="96"/>
        <v>165822</v>
      </c>
      <c r="U126" s="176">
        <v>185640</v>
      </c>
      <c r="V126" s="13">
        <v>175644</v>
      </c>
      <c r="W126" s="8">
        <f t="shared" si="97"/>
        <v>180642</v>
      </c>
      <c r="X126" s="176">
        <v>156000</v>
      </c>
      <c r="Y126" s="13">
        <v>175644</v>
      </c>
      <c r="Z126" s="8">
        <f t="shared" si="98"/>
        <v>165822</v>
      </c>
      <c r="AA126" s="176">
        <v>156000</v>
      </c>
      <c r="AB126" s="13">
        <v>175644</v>
      </c>
      <c r="AC126" s="8">
        <f t="shared" si="99"/>
        <v>165822</v>
      </c>
      <c r="AD126" s="176">
        <v>156000</v>
      </c>
      <c r="AE126" s="13">
        <v>175644</v>
      </c>
      <c r="AF126" s="8">
        <f t="shared" si="100"/>
        <v>165822</v>
      </c>
      <c r="AG126" s="176">
        <v>156000</v>
      </c>
      <c r="AH126" s="13">
        <v>175644</v>
      </c>
      <c r="AI126" s="8">
        <f t="shared" si="101"/>
        <v>165822</v>
      </c>
      <c r="AJ126" s="176">
        <v>156000</v>
      </c>
      <c r="AK126" s="13">
        <v>175644</v>
      </c>
      <c r="AL126" s="8">
        <f t="shared" si="102"/>
        <v>165822</v>
      </c>
      <c r="AM126" s="176">
        <v>185640</v>
      </c>
      <c r="AN126" s="13">
        <v>175644</v>
      </c>
      <c r="AO126" s="8">
        <f t="shared" si="103"/>
        <v>180642</v>
      </c>
      <c r="AP126" s="176">
        <v>156000</v>
      </c>
      <c r="AQ126" s="13">
        <v>142800</v>
      </c>
      <c r="AR126" s="8">
        <f t="shared" si="104"/>
        <v>149400</v>
      </c>
      <c r="AS126" s="176">
        <v>156000</v>
      </c>
      <c r="AT126" s="13">
        <v>142800</v>
      </c>
      <c r="AU126" s="8">
        <f t="shared" si="105"/>
        <v>149400</v>
      </c>
      <c r="AV126" s="176">
        <v>156000</v>
      </c>
      <c r="AW126" s="13">
        <v>175644</v>
      </c>
      <c r="AX126" s="8">
        <f t="shared" si="106"/>
        <v>165822</v>
      </c>
      <c r="AY126" s="176">
        <v>156000</v>
      </c>
      <c r="AZ126" s="13">
        <v>175644</v>
      </c>
      <c r="BA126" s="8">
        <f t="shared" si="107"/>
        <v>165822</v>
      </c>
      <c r="BB126" s="176">
        <v>156000</v>
      </c>
      <c r="BC126" s="13">
        <v>142800</v>
      </c>
      <c r="BD126" s="8">
        <f t="shared" si="108"/>
        <v>149400</v>
      </c>
      <c r="BE126" s="174">
        <f t="shared" si="72"/>
        <v>2799348</v>
      </c>
      <c r="BF126" s="9"/>
      <c r="BG126" s="9"/>
      <c r="BH126" s="9"/>
      <c r="BI126" s="10"/>
      <c r="BJ126" s="10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</row>
    <row r="127" spans="1:172" ht="24.75" customHeight="1" x14ac:dyDescent="0.35">
      <c r="A127" s="362"/>
      <c r="B127" s="11">
        <v>110</v>
      </c>
      <c r="C127" s="37" t="s">
        <v>139</v>
      </c>
      <c r="D127" s="36" t="s">
        <v>22</v>
      </c>
      <c r="E127" s="6"/>
      <c r="F127" s="165">
        <v>75907.195000000007</v>
      </c>
      <c r="G127" s="7">
        <v>85465.662555000003</v>
      </c>
      <c r="H127" s="8">
        <f t="shared" si="92"/>
        <v>80686</v>
      </c>
      <c r="I127" s="176">
        <v>75907.195000000007</v>
      </c>
      <c r="J127" s="7">
        <v>85465.662555000003</v>
      </c>
      <c r="K127" s="8">
        <f t="shared" si="93"/>
        <v>80686</v>
      </c>
      <c r="L127" s="176">
        <v>111239.18000000001</v>
      </c>
      <c r="M127" s="7">
        <v>125246.75982000001</v>
      </c>
      <c r="N127" s="8">
        <f t="shared" si="94"/>
        <v>118243</v>
      </c>
      <c r="O127" s="176">
        <v>121863.36500000001</v>
      </c>
      <c r="P127" s="7">
        <v>137208.77488500002</v>
      </c>
      <c r="Q127" s="8">
        <f t="shared" si="95"/>
        <v>129536</v>
      </c>
      <c r="R127" s="176">
        <v>123325.215</v>
      </c>
      <c r="S127" s="7">
        <v>138854.70553500002</v>
      </c>
      <c r="T127" s="8">
        <f t="shared" si="96"/>
        <v>131090</v>
      </c>
      <c r="U127" s="176">
        <v>192924.823</v>
      </c>
      <c r="V127" s="7">
        <v>182536.56330000001</v>
      </c>
      <c r="W127" s="8">
        <f t="shared" si="97"/>
        <v>187731</v>
      </c>
      <c r="X127" s="176">
        <v>138575.77499999999</v>
      </c>
      <c r="Y127" s="7">
        <v>156025.66297500001</v>
      </c>
      <c r="Z127" s="8">
        <f t="shared" si="98"/>
        <v>147301</v>
      </c>
      <c r="AA127" s="176">
        <v>139302.47500000001</v>
      </c>
      <c r="AB127" s="7">
        <v>156025.66297500001</v>
      </c>
      <c r="AC127" s="8">
        <f t="shared" si="99"/>
        <v>147664</v>
      </c>
      <c r="AD127" s="176">
        <v>142199.98000000001</v>
      </c>
      <c r="AE127" s="7">
        <v>156025.66297500001</v>
      </c>
      <c r="AF127" s="8">
        <f t="shared" si="100"/>
        <v>149113</v>
      </c>
      <c r="AG127" s="176">
        <v>138575.77499999999</v>
      </c>
      <c r="AH127" s="7">
        <v>156025.66297500001</v>
      </c>
      <c r="AI127" s="8">
        <f t="shared" si="101"/>
        <v>147301</v>
      </c>
      <c r="AJ127" s="176">
        <v>141476.66</v>
      </c>
      <c r="AK127" s="7">
        <v>156025.66297500001</v>
      </c>
      <c r="AL127" s="8">
        <f t="shared" si="102"/>
        <v>148751</v>
      </c>
      <c r="AM127" s="176">
        <v>196967.13400000002</v>
      </c>
      <c r="AN127" s="7">
        <v>156025.66297500001</v>
      </c>
      <c r="AO127" s="8">
        <f t="shared" si="103"/>
        <v>176496</v>
      </c>
      <c r="AP127" s="176">
        <v>102327.81</v>
      </c>
      <c r="AQ127" s="7">
        <v>93669.303</v>
      </c>
      <c r="AR127" s="8">
        <f t="shared" si="104"/>
        <v>97999</v>
      </c>
      <c r="AS127" s="176">
        <v>122528.38</v>
      </c>
      <c r="AT127" s="7">
        <v>112160.59400000001</v>
      </c>
      <c r="AU127" s="8">
        <f t="shared" si="105"/>
        <v>117344</v>
      </c>
      <c r="AV127" s="176">
        <v>162403.93</v>
      </c>
      <c r="AW127" s="7">
        <v>156025.66297500001</v>
      </c>
      <c r="AX127" s="8">
        <f t="shared" si="106"/>
        <v>159215</v>
      </c>
      <c r="AY127" s="176">
        <v>162403.93</v>
      </c>
      <c r="AZ127" s="7">
        <v>156025.66297500001</v>
      </c>
      <c r="BA127" s="8">
        <f t="shared" si="107"/>
        <v>159215</v>
      </c>
      <c r="BB127" s="176">
        <v>127430.22500000001</v>
      </c>
      <c r="BC127" s="7">
        <v>116647.6675</v>
      </c>
      <c r="BD127" s="8">
        <f t="shared" si="108"/>
        <v>122039</v>
      </c>
      <c r="BE127" s="174">
        <f t="shared" si="72"/>
        <v>2300410</v>
      </c>
      <c r="BF127" s="9"/>
      <c r="BG127" s="9"/>
      <c r="BH127" s="9"/>
      <c r="BI127" s="10"/>
      <c r="BJ127" s="10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</row>
    <row r="128" spans="1:172" ht="24.75" customHeight="1" x14ac:dyDescent="0.35">
      <c r="A128" s="362"/>
      <c r="B128" s="11">
        <v>111</v>
      </c>
      <c r="C128" s="37" t="s">
        <v>140</v>
      </c>
      <c r="D128" s="36" t="s">
        <v>22</v>
      </c>
      <c r="E128" s="6"/>
      <c r="F128" s="166">
        <v>84150.17</v>
      </c>
      <c r="G128" s="7">
        <v>94746.618329999998</v>
      </c>
      <c r="H128" s="8">
        <f t="shared" si="92"/>
        <v>89448</v>
      </c>
      <c r="I128" s="176">
        <v>84150.17</v>
      </c>
      <c r="J128" s="13">
        <v>94746.618329999998</v>
      </c>
      <c r="K128" s="8">
        <f t="shared" si="93"/>
        <v>89448</v>
      </c>
      <c r="L128" s="176">
        <v>125191.82</v>
      </c>
      <c r="M128" s="13">
        <v>140956.35918</v>
      </c>
      <c r="N128" s="8">
        <f t="shared" si="94"/>
        <v>133074</v>
      </c>
      <c r="O128" s="176">
        <v>135761.92499999999</v>
      </c>
      <c r="P128" s="13">
        <v>152857.484325</v>
      </c>
      <c r="Q128" s="8">
        <f t="shared" si="95"/>
        <v>144310</v>
      </c>
      <c r="R128" s="176">
        <v>138037.51</v>
      </c>
      <c r="S128" s="13">
        <v>155419.61799</v>
      </c>
      <c r="T128" s="8">
        <f t="shared" si="96"/>
        <v>146729</v>
      </c>
      <c r="U128" s="176">
        <v>211072.98940000002</v>
      </c>
      <c r="V128" s="13">
        <v>199707.52074000004</v>
      </c>
      <c r="W128" s="8">
        <f t="shared" si="97"/>
        <v>205390</v>
      </c>
      <c r="X128" s="176">
        <v>144145.17000000001</v>
      </c>
      <c r="Y128" s="13">
        <v>162296.37333000003</v>
      </c>
      <c r="Z128" s="8">
        <f t="shared" si="98"/>
        <v>153221</v>
      </c>
      <c r="AA128" s="176">
        <v>154122.08499999999</v>
      </c>
      <c r="AB128" s="13">
        <v>162296.37333000003</v>
      </c>
      <c r="AC128" s="8">
        <f t="shared" si="99"/>
        <v>158209</v>
      </c>
      <c r="AD128" s="176">
        <v>154881.74</v>
      </c>
      <c r="AE128" s="13">
        <v>162296.37333000003</v>
      </c>
      <c r="AF128" s="8">
        <f t="shared" si="100"/>
        <v>158589</v>
      </c>
      <c r="AG128" s="176">
        <v>155641.39500000002</v>
      </c>
      <c r="AH128" s="13">
        <v>162296.37333000003</v>
      </c>
      <c r="AI128" s="8">
        <f t="shared" si="101"/>
        <v>158969</v>
      </c>
      <c r="AJ128" s="176">
        <v>157156.48000000001</v>
      </c>
      <c r="AK128" s="13">
        <v>162296.37333000003</v>
      </c>
      <c r="AL128" s="8">
        <f t="shared" si="102"/>
        <v>159726</v>
      </c>
      <c r="AM128" s="176">
        <v>214450.63185000003</v>
      </c>
      <c r="AN128" s="13">
        <v>162296.37333000003</v>
      </c>
      <c r="AO128" s="8">
        <f t="shared" si="103"/>
        <v>188374</v>
      </c>
      <c r="AP128" s="176">
        <v>109705.505</v>
      </c>
      <c r="AQ128" s="13">
        <v>100422.73150000001</v>
      </c>
      <c r="AR128" s="8">
        <f t="shared" si="104"/>
        <v>105064</v>
      </c>
      <c r="AS128" s="176">
        <v>135834.595</v>
      </c>
      <c r="AT128" s="13">
        <v>124340.89850000001</v>
      </c>
      <c r="AU128" s="8">
        <f t="shared" si="105"/>
        <v>130088</v>
      </c>
      <c r="AV128" s="176">
        <v>176472.33500000002</v>
      </c>
      <c r="AW128" s="13">
        <v>162296.37333000003</v>
      </c>
      <c r="AX128" s="8">
        <f t="shared" si="106"/>
        <v>169384</v>
      </c>
      <c r="AY128" s="176">
        <v>176472.33500000002</v>
      </c>
      <c r="AZ128" s="13">
        <v>162296.37333000003</v>
      </c>
      <c r="BA128" s="8">
        <f t="shared" si="107"/>
        <v>169384</v>
      </c>
      <c r="BB128" s="176">
        <v>141267.94500000001</v>
      </c>
      <c r="BC128" s="13">
        <v>129314.50350000001</v>
      </c>
      <c r="BD128" s="8">
        <f t="shared" si="108"/>
        <v>135291</v>
      </c>
      <c r="BE128" s="174">
        <f t="shared" si="72"/>
        <v>2494698</v>
      </c>
      <c r="BF128" s="9"/>
      <c r="BG128" s="9"/>
      <c r="BH128" s="9"/>
      <c r="BI128" s="10"/>
      <c r="BJ128" s="10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</row>
    <row r="129" spans="1:172" ht="24.75" customHeight="1" x14ac:dyDescent="0.35">
      <c r="A129" s="362"/>
      <c r="B129" s="11">
        <v>112</v>
      </c>
      <c r="C129" s="37" t="s">
        <v>141</v>
      </c>
      <c r="D129" s="36" t="s">
        <v>22</v>
      </c>
      <c r="E129" s="6"/>
      <c r="F129" s="166">
        <v>54600</v>
      </c>
      <c r="G129" s="7">
        <v>61475.4</v>
      </c>
      <c r="H129" s="8">
        <f t="shared" si="92"/>
        <v>58038</v>
      </c>
      <c r="I129" s="176">
        <v>54600</v>
      </c>
      <c r="J129" s="13">
        <v>61475.4</v>
      </c>
      <c r="K129" s="8">
        <f t="shared" si="93"/>
        <v>58038</v>
      </c>
      <c r="L129" s="176">
        <v>54600</v>
      </c>
      <c r="M129" s="13">
        <v>61475.4</v>
      </c>
      <c r="N129" s="8">
        <f t="shared" si="94"/>
        <v>58038</v>
      </c>
      <c r="O129" s="176">
        <v>54600</v>
      </c>
      <c r="P129" s="13">
        <v>61475.4</v>
      </c>
      <c r="Q129" s="8">
        <f t="shared" si="95"/>
        <v>58038</v>
      </c>
      <c r="R129" s="176">
        <v>54600</v>
      </c>
      <c r="S129" s="13">
        <v>61475.4</v>
      </c>
      <c r="T129" s="8">
        <f t="shared" si="96"/>
        <v>58038</v>
      </c>
      <c r="U129" s="176">
        <v>64974</v>
      </c>
      <c r="V129" s="13">
        <v>61475.4</v>
      </c>
      <c r="W129" s="8">
        <f t="shared" si="97"/>
        <v>63225</v>
      </c>
      <c r="X129" s="176">
        <v>54600</v>
      </c>
      <c r="Y129" s="13">
        <v>61475.4</v>
      </c>
      <c r="Z129" s="8">
        <f t="shared" si="98"/>
        <v>58038</v>
      </c>
      <c r="AA129" s="176">
        <v>54600</v>
      </c>
      <c r="AB129" s="13">
        <v>61475.4</v>
      </c>
      <c r="AC129" s="8">
        <f t="shared" si="99"/>
        <v>58038</v>
      </c>
      <c r="AD129" s="176">
        <v>54600</v>
      </c>
      <c r="AE129" s="13">
        <v>61475.4</v>
      </c>
      <c r="AF129" s="8">
        <f t="shared" si="100"/>
        <v>58038</v>
      </c>
      <c r="AG129" s="176">
        <v>54600</v>
      </c>
      <c r="AH129" s="13">
        <v>61475.4</v>
      </c>
      <c r="AI129" s="8">
        <f t="shared" si="101"/>
        <v>58038</v>
      </c>
      <c r="AJ129" s="176">
        <v>54600</v>
      </c>
      <c r="AK129" s="13">
        <v>61475.4</v>
      </c>
      <c r="AL129" s="8">
        <f t="shared" si="102"/>
        <v>58038</v>
      </c>
      <c r="AM129" s="176">
        <v>64974</v>
      </c>
      <c r="AN129" s="13">
        <v>61475.4</v>
      </c>
      <c r="AO129" s="8">
        <f t="shared" si="103"/>
        <v>63225</v>
      </c>
      <c r="AP129" s="176">
        <v>54600</v>
      </c>
      <c r="AQ129" s="13">
        <v>49980</v>
      </c>
      <c r="AR129" s="8">
        <f t="shared" si="104"/>
        <v>52290</v>
      </c>
      <c r="AS129" s="176">
        <v>54600</v>
      </c>
      <c r="AT129" s="13">
        <v>49980</v>
      </c>
      <c r="AU129" s="8">
        <f t="shared" si="105"/>
        <v>52290</v>
      </c>
      <c r="AV129" s="176">
        <v>54600</v>
      </c>
      <c r="AW129" s="13">
        <v>61475.4</v>
      </c>
      <c r="AX129" s="8">
        <f t="shared" si="106"/>
        <v>58038</v>
      </c>
      <c r="AY129" s="176">
        <v>54600</v>
      </c>
      <c r="AZ129" s="13">
        <v>61475.4</v>
      </c>
      <c r="BA129" s="8">
        <f t="shared" si="107"/>
        <v>58038</v>
      </c>
      <c r="BB129" s="176">
        <v>54600</v>
      </c>
      <c r="BC129" s="13">
        <v>49980</v>
      </c>
      <c r="BD129" s="8">
        <f t="shared" si="108"/>
        <v>52290</v>
      </c>
      <c r="BE129" s="174">
        <f t="shared" si="72"/>
        <v>979776</v>
      </c>
      <c r="BF129" s="9"/>
      <c r="BG129" s="9"/>
      <c r="BH129" s="9"/>
      <c r="BI129" s="10"/>
      <c r="BJ129" s="10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</row>
    <row r="130" spans="1:172" ht="24.75" customHeight="1" x14ac:dyDescent="0.35">
      <c r="A130" s="362"/>
      <c r="B130" s="11">
        <v>113</v>
      </c>
      <c r="C130" s="37" t="s">
        <v>142</v>
      </c>
      <c r="D130" s="36" t="s">
        <v>22</v>
      </c>
      <c r="E130" s="6"/>
      <c r="F130" s="166">
        <v>156000</v>
      </c>
      <c r="G130" s="7">
        <v>175644</v>
      </c>
      <c r="H130" s="8">
        <f t="shared" si="92"/>
        <v>165822</v>
      </c>
      <c r="I130" s="176">
        <v>156000</v>
      </c>
      <c r="J130" s="13">
        <v>175644</v>
      </c>
      <c r="K130" s="8">
        <f t="shared" si="93"/>
        <v>165822</v>
      </c>
      <c r="L130" s="176">
        <v>156000</v>
      </c>
      <c r="M130" s="13">
        <v>175644</v>
      </c>
      <c r="N130" s="8">
        <f t="shared" si="94"/>
        <v>165822</v>
      </c>
      <c r="O130" s="176">
        <v>156000</v>
      </c>
      <c r="P130" s="13">
        <v>175644</v>
      </c>
      <c r="Q130" s="8">
        <f t="shared" si="95"/>
        <v>165822</v>
      </c>
      <c r="R130" s="176">
        <v>156000</v>
      </c>
      <c r="S130" s="13">
        <v>175644</v>
      </c>
      <c r="T130" s="8">
        <f t="shared" si="96"/>
        <v>165822</v>
      </c>
      <c r="U130" s="176">
        <v>185640</v>
      </c>
      <c r="V130" s="13">
        <v>175644</v>
      </c>
      <c r="W130" s="8">
        <f t="shared" si="97"/>
        <v>180642</v>
      </c>
      <c r="X130" s="176">
        <v>156000</v>
      </c>
      <c r="Y130" s="13">
        <v>175644</v>
      </c>
      <c r="Z130" s="8">
        <f t="shared" si="98"/>
        <v>165822</v>
      </c>
      <c r="AA130" s="176">
        <v>156000</v>
      </c>
      <c r="AB130" s="13">
        <v>175644</v>
      </c>
      <c r="AC130" s="8">
        <f t="shared" si="99"/>
        <v>165822</v>
      </c>
      <c r="AD130" s="176">
        <v>156000</v>
      </c>
      <c r="AE130" s="13">
        <v>175644</v>
      </c>
      <c r="AF130" s="8">
        <f t="shared" si="100"/>
        <v>165822</v>
      </c>
      <c r="AG130" s="176">
        <v>156000</v>
      </c>
      <c r="AH130" s="13">
        <v>175644</v>
      </c>
      <c r="AI130" s="8">
        <f t="shared" si="101"/>
        <v>165822</v>
      </c>
      <c r="AJ130" s="176">
        <v>156000</v>
      </c>
      <c r="AK130" s="13">
        <v>175644</v>
      </c>
      <c r="AL130" s="8">
        <f t="shared" si="102"/>
        <v>165822</v>
      </c>
      <c r="AM130" s="176">
        <v>185640</v>
      </c>
      <c r="AN130" s="13">
        <v>175644</v>
      </c>
      <c r="AO130" s="8">
        <f t="shared" si="103"/>
        <v>180642</v>
      </c>
      <c r="AP130" s="176">
        <v>156000</v>
      </c>
      <c r="AQ130" s="13">
        <v>142800</v>
      </c>
      <c r="AR130" s="8">
        <f t="shared" si="104"/>
        <v>149400</v>
      </c>
      <c r="AS130" s="176">
        <v>156000</v>
      </c>
      <c r="AT130" s="13">
        <v>142800</v>
      </c>
      <c r="AU130" s="8">
        <f t="shared" si="105"/>
        <v>149400</v>
      </c>
      <c r="AV130" s="176">
        <v>156000</v>
      </c>
      <c r="AW130" s="13">
        <v>175644</v>
      </c>
      <c r="AX130" s="8">
        <f t="shared" si="106"/>
        <v>165822</v>
      </c>
      <c r="AY130" s="176">
        <v>156000</v>
      </c>
      <c r="AZ130" s="13">
        <v>175644</v>
      </c>
      <c r="BA130" s="8">
        <f t="shared" si="107"/>
        <v>165822</v>
      </c>
      <c r="BB130" s="176">
        <v>156000</v>
      </c>
      <c r="BC130" s="13">
        <v>142800</v>
      </c>
      <c r="BD130" s="8">
        <f t="shared" si="108"/>
        <v>149400</v>
      </c>
      <c r="BE130" s="174">
        <f t="shared" si="72"/>
        <v>2799348</v>
      </c>
      <c r="BF130" s="9"/>
      <c r="BG130" s="9"/>
      <c r="BH130" s="9"/>
      <c r="BI130" s="10"/>
      <c r="BJ130" s="10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</row>
    <row r="131" spans="1:172" ht="24.75" customHeight="1" x14ac:dyDescent="0.35">
      <c r="A131" s="362"/>
      <c r="B131" s="11">
        <v>114</v>
      </c>
      <c r="C131" s="37" t="s">
        <v>143</v>
      </c>
      <c r="D131" s="36" t="s">
        <v>22</v>
      </c>
      <c r="E131" s="6"/>
      <c r="F131" s="166">
        <v>169000</v>
      </c>
      <c r="G131" s="7">
        <v>190281</v>
      </c>
      <c r="H131" s="8">
        <f t="shared" si="92"/>
        <v>179641</v>
      </c>
      <c r="I131" s="176">
        <v>169000</v>
      </c>
      <c r="J131" s="13">
        <v>190281</v>
      </c>
      <c r="K131" s="8">
        <f t="shared" si="93"/>
        <v>179641</v>
      </c>
      <c r="L131" s="176">
        <v>169000</v>
      </c>
      <c r="M131" s="13">
        <v>190281</v>
      </c>
      <c r="N131" s="8">
        <f t="shared" si="94"/>
        <v>179641</v>
      </c>
      <c r="O131" s="176">
        <v>169000</v>
      </c>
      <c r="P131" s="13">
        <v>190281</v>
      </c>
      <c r="Q131" s="8">
        <f t="shared" si="95"/>
        <v>179641</v>
      </c>
      <c r="R131" s="176">
        <v>169000</v>
      </c>
      <c r="S131" s="13">
        <v>190281</v>
      </c>
      <c r="T131" s="8">
        <f t="shared" si="96"/>
        <v>179641</v>
      </c>
      <c r="U131" s="176">
        <v>201110</v>
      </c>
      <c r="V131" s="13">
        <v>190281</v>
      </c>
      <c r="W131" s="8">
        <f t="shared" si="97"/>
        <v>195696</v>
      </c>
      <c r="X131" s="176">
        <v>169000</v>
      </c>
      <c r="Y131" s="13">
        <v>190281</v>
      </c>
      <c r="Z131" s="8">
        <f t="shared" si="98"/>
        <v>179641</v>
      </c>
      <c r="AA131" s="176">
        <v>169000</v>
      </c>
      <c r="AB131" s="13">
        <v>190281</v>
      </c>
      <c r="AC131" s="8">
        <f t="shared" si="99"/>
        <v>179641</v>
      </c>
      <c r="AD131" s="176">
        <v>169000</v>
      </c>
      <c r="AE131" s="13">
        <v>190281</v>
      </c>
      <c r="AF131" s="8">
        <f t="shared" si="100"/>
        <v>179641</v>
      </c>
      <c r="AG131" s="176">
        <v>169000</v>
      </c>
      <c r="AH131" s="13">
        <v>190281</v>
      </c>
      <c r="AI131" s="8">
        <f t="shared" si="101"/>
        <v>179641</v>
      </c>
      <c r="AJ131" s="176">
        <v>169000</v>
      </c>
      <c r="AK131" s="13">
        <v>190281</v>
      </c>
      <c r="AL131" s="8">
        <f t="shared" si="102"/>
        <v>179641</v>
      </c>
      <c r="AM131" s="176">
        <v>201110</v>
      </c>
      <c r="AN131" s="13">
        <v>190281</v>
      </c>
      <c r="AO131" s="8">
        <f t="shared" si="103"/>
        <v>195696</v>
      </c>
      <c r="AP131" s="176">
        <v>169000</v>
      </c>
      <c r="AQ131" s="13">
        <v>154700</v>
      </c>
      <c r="AR131" s="8">
        <f t="shared" si="104"/>
        <v>161850</v>
      </c>
      <c r="AS131" s="176">
        <v>169000</v>
      </c>
      <c r="AT131" s="13">
        <v>154700</v>
      </c>
      <c r="AU131" s="8">
        <f t="shared" si="105"/>
        <v>161850</v>
      </c>
      <c r="AV131" s="176">
        <v>169000</v>
      </c>
      <c r="AW131" s="13">
        <v>190281</v>
      </c>
      <c r="AX131" s="8">
        <f t="shared" si="106"/>
        <v>179641</v>
      </c>
      <c r="AY131" s="176">
        <v>169000</v>
      </c>
      <c r="AZ131" s="13">
        <v>190281</v>
      </c>
      <c r="BA131" s="8">
        <f t="shared" si="107"/>
        <v>179641</v>
      </c>
      <c r="BB131" s="176">
        <v>169000</v>
      </c>
      <c r="BC131" s="13">
        <v>154700</v>
      </c>
      <c r="BD131" s="8">
        <f t="shared" si="108"/>
        <v>161850</v>
      </c>
      <c r="BE131" s="174">
        <f t="shared" si="72"/>
        <v>3032634</v>
      </c>
      <c r="BF131" s="9"/>
      <c r="BG131" s="9"/>
      <c r="BH131" s="9"/>
      <c r="BI131" s="10"/>
      <c r="BJ131" s="10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</row>
    <row r="132" spans="1:172" ht="24.75" customHeight="1" x14ac:dyDescent="0.35">
      <c r="A132" s="362"/>
      <c r="B132" s="11">
        <v>115</v>
      </c>
      <c r="C132" s="37" t="s">
        <v>144</v>
      </c>
      <c r="D132" s="36" t="s">
        <v>22</v>
      </c>
      <c r="E132" s="6"/>
      <c r="F132" s="166">
        <v>650000</v>
      </c>
      <c r="G132" s="7">
        <v>731850</v>
      </c>
      <c r="H132" s="8">
        <f t="shared" si="92"/>
        <v>690925</v>
      </c>
      <c r="I132" s="176">
        <v>650000</v>
      </c>
      <c r="J132" s="13">
        <v>731850</v>
      </c>
      <c r="K132" s="8">
        <f t="shared" si="93"/>
        <v>690925</v>
      </c>
      <c r="L132" s="176">
        <v>650000</v>
      </c>
      <c r="M132" s="13">
        <v>731850</v>
      </c>
      <c r="N132" s="8">
        <f t="shared" si="94"/>
        <v>690925</v>
      </c>
      <c r="O132" s="176">
        <v>650000</v>
      </c>
      <c r="P132" s="13">
        <v>731850</v>
      </c>
      <c r="Q132" s="8">
        <f t="shared" si="95"/>
        <v>690925</v>
      </c>
      <c r="R132" s="176">
        <v>650000</v>
      </c>
      <c r="S132" s="13">
        <v>731850</v>
      </c>
      <c r="T132" s="8">
        <f t="shared" si="96"/>
        <v>690925</v>
      </c>
      <c r="U132" s="176">
        <v>773500</v>
      </c>
      <c r="V132" s="13">
        <v>731850</v>
      </c>
      <c r="W132" s="8">
        <f t="shared" si="97"/>
        <v>752675</v>
      </c>
      <c r="X132" s="176">
        <v>650000</v>
      </c>
      <c r="Y132" s="13">
        <v>731850</v>
      </c>
      <c r="Z132" s="8">
        <f t="shared" si="98"/>
        <v>690925</v>
      </c>
      <c r="AA132" s="176">
        <v>650000</v>
      </c>
      <c r="AB132" s="13">
        <v>731850</v>
      </c>
      <c r="AC132" s="8">
        <f t="shared" si="99"/>
        <v>690925</v>
      </c>
      <c r="AD132" s="176">
        <v>650000</v>
      </c>
      <c r="AE132" s="13">
        <v>731850</v>
      </c>
      <c r="AF132" s="8">
        <f t="shared" si="100"/>
        <v>690925</v>
      </c>
      <c r="AG132" s="176">
        <v>650000</v>
      </c>
      <c r="AH132" s="13">
        <v>731850</v>
      </c>
      <c r="AI132" s="8">
        <f t="shared" si="101"/>
        <v>690925</v>
      </c>
      <c r="AJ132" s="176">
        <v>650000</v>
      </c>
      <c r="AK132" s="13">
        <v>731850</v>
      </c>
      <c r="AL132" s="8">
        <f t="shared" si="102"/>
        <v>690925</v>
      </c>
      <c r="AM132" s="176">
        <v>773500</v>
      </c>
      <c r="AN132" s="13">
        <v>731850</v>
      </c>
      <c r="AO132" s="8">
        <f t="shared" si="103"/>
        <v>752675</v>
      </c>
      <c r="AP132" s="176">
        <v>650000</v>
      </c>
      <c r="AQ132" s="13">
        <v>595000</v>
      </c>
      <c r="AR132" s="8">
        <f t="shared" si="104"/>
        <v>622500</v>
      </c>
      <c r="AS132" s="176">
        <v>650000</v>
      </c>
      <c r="AT132" s="13">
        <v>595000</v>
      </c>
      <c r="AU132" s="8">
        <f t="shared" si="105"/>
        <v>622500</v>
      </c>
      <c r="AV132" s="176">
        <v>650000</v>
      </c>
      <c r="AW132" s="13">
        <v>731850</v>
      </c>
      <c r="AX132" s="8">
        <f t="shared" si="106"/>
        <v>690925</v>
      </c>
      <c r="AY132" s="176">
        <v>650000</v>
      </c>
      <c r="AZ132" s="13">
        <v>731850</v>
      </c>
      <c r="BA132" s="8">
        <f t="shared" si="107"/>
        <v>690925</v>
      </c>
      <c r="BB132" s="176">
        <v>650000</v>
      </c>
      <c r="BC132" s="13">
        <v>595000</v>
      </c>
      <c r="BD132" s="8">
        <f t="shared" si="108"/>
        <v>622500</v>
      </c>
      <c r="BE132" s="174">
        <f t="shared" si="72"/>
        <v>11663950</v>
      </c>
      <c r="BF132" s="9"/>
      <c r="BG132" s="9"/>
      <c r="BH132" s="9"/>
      <c r="BI132" s="10"/>
      <c r="BJ132" s="10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</row>
    <row r="133" spans="1:172" ht="24.75" customHeight="1" x14ac:dyDescent="0.35">
      <c r="A133" s="362"/>
      <c r="B133" s="11">
        <v>116</v>
      </c>
      <c r="C133" s="37" t="s">
        <v>145</v>
      </c>
      <c r="D133" s="36" t="s">
        <v>22</v>
      </c>
      <c r="E133" s="6"/>
      <c r="F133" s="166">
        <v>67221.440000000002</v>
      </c>
      <c r="G133" s="7">
        <v>75686.170560000013</v>
      </c>
      <c r="H133" s="8">
        <f t="shared" si="92"/>
        <v>71454</v>
      </c>
      <c r="I133" s="176">
        <v>67221.440000000002</v>
      </c>
      <c r="J133" s="13">
        <v>75686.170560000013</v>
      </c>
      <c r="K133" s="8">
        <f t="shared" si="93"/>
        <v>71454</v>
      </c>
      <c r="L133" s="176">
        <v>155599.14500000002</v>
      </c>
      <c r="M133" s="13">
        <v>175192.66810500002</v>
      </c>
      <c r="N133" s="8">
        <f t="shared" si="94"/>
        <v>165396</v>
      </c>
      <c r="O133" s="176">
        <v>105704.43000000001</v>
      </c>
      <c r="P133" s="13">
        <v>119015.05707000001</v>
      </c>
      <c r="Q133" s="8">
        <f t="shared" si="95"/>
        <v>112360</v>
      </c>
      <c r="R133" s="176">
        <v>105272.63499999999</v>
      </c>
      <c r="S133" s="13">
        <v>118528.889115</v>
      </c>
      <c r="T133" s="8">
        <f t="shared" si="96"/>
        <v>111901</v>
      </c>
      <c r="U133" s="176">
        <v>158838.68910000002</v>
      </c>
      <c r="V133" s="13">
        <v>150285.83661</v>
      </c>
      <c r="W133" s="8">
        <f t="shared" si="97"/>
        <v>154562</v>
      </c>
      <c r="X133" s="176">
        <v>120066.89500000002</v>
      </c>
      <c r="Y133" s="13">
        <v>135186.08785500002</v>
      </c>
      <c r="Z133" s="8">
        <f t="shared" si="98"/>
        <v>127626</v>
      </c>
      <c r="AA133" s="176">
        <v>120066.89500000002</v>
      </c>
      <c r="AB133" s="13">
        <v>135186.08785500002</v>
      </c>
      <c r="AC133" s="8">
        <f t="shared" si="99"/>
        <v>127626</v>
      </c>
      <c r="AD133" s="176">
        <v>117591.89</v>
      </c>
      <c r="AE133" s="13">
        <v>135186.08785500002</v>
      </c>
      <c r="AF133" s="8">
        <f t="shared" si="100"/>
        <v>126389</v>
      </c>
      <c r="AG133" s="176">
        <v>119449.2</v>
      </c>
      <c r="AH133" s="13">
        <v>135186.08785500002</v>
      </c>
      <c r="AI133" s="8">
        <f t="shared" si="101"/>
        <v>127318</v>
      </c>
      <c r="AJ133" s="176">
        <v>117591.89</v>
      </c>
      <c r="AK133" s="13">
        <v>135186.08785500002</v>
      </c>
      <c r="AL133" s="8">
        <f t="shared" si="102"/>
        <v>126389</v>
      </c>
      <c r="AM133" s="176">
        <v>164046.43255000003</v>
      </c>
      <c r="AN133" s="13">
        <v>135186.08785500002</v>
      </c>
      <c r="AO133" s="8">
        <f t="shared" si="103"/>
        <v>149616</v>
      </c>
      <c r="AP133" s="176">
        <v>90216.425000000003</v>
      </c>
      <c r="AQ133" s="13">
        <v>82582.727500000008</v>
      </c>
      <c r="AR133" s="8">
        <f t="shared" si="104"/>
        <v>86400</v>
      </c>
      <c r="AS133" s="176">
        <v>108508.14</v>
      </c>
      <c r="AT133" s="13">
        <v>99326.682000000001</v>
      </c>
      <c r="AU133" s="8">
        <f t="shared" si="105"/>
        <v>103917</v>
      </c>
      <c r="AV133" s="176">
        <v>140935.01500000001</v>
      </c>
      <c r="AW133" s="13">
        <v>135186.08785500002</v>
      </c>
      <c r="AX133" s="8">
        <f t="shared" si="106"/>
        <v>138061</v>
      </c>
      <c r="AY133" s="176">
        <v>133466.905</v>
      </c>
      <c r="AZ133" s="13">
        <v>135186.08785500002</v>
      </c>
      <c r="BA133" s="8">
        <f t="shared" si="107"/>
        <v>134326</v>
      </c>
      <c r="BB133" s="176">
        <v>112848.06</v>
      </c>
      <c r="BC133" s="13">
        <v>103299.378</v>
      </c>
      <c r="BD133" s="8">
        <f t="shared" si="108"/>
        <v>108074</v>
      </c>
      <c r="BE133" s="174">
        <f t="shared" si="72"/>
        <v>2042869</v>
      </c>
      <c r="BF133" s="9"/>
      <c r="BG133" s="9"/>
      <c r="BH133" s="9"/>
      <c r="BI133" s="10"/>
      <c r="BJ133" s="10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</row>
    <row r="134" spans="1:172" ht="24.75" customHeight="1" thickBot="1" x14ac:dyDescent="0.4">
      <c r="A134" s="362"/>
      <c r="B134" s="15">
        <v>117</v>
      </c>
      <c r="C134" s="37" t="s">
        <v>146</v>
      </c>
      <c r="D134" s="36" t="s">
        <v>22</v>
      </c>
      <c r="E134" s="6"/>
      <c r="F134" s="166">
        <v>66049.425000000003</v>
      </c>
      <c r="G134" s="7">
        <v>74366.571825000006</v>
      </c>
      <c r="H134" s="8">
        <f t="shared" si="92"/>
        <v>70208</v>
      </c>
      <c r="I134" s="176">
        <v>66049.425000000003</v>
      </c>
      <c r="J134" s="13">
        <v>74366.571825000006</v>
      </c>
      <c r="K134" s="8">
        <f t="shared" si="93"/>
        <v>70208</v>
      </c>
      <c r="L134" s="176">
        <v>135697.70500000002</v>
      </c>
      <c r="M134" s="13">
        <v>152785.17754500001</v>
      </c>
      <c r="N134" s="8">
        <f t="shared" si="94"/>
        <v>144241</v>
      </c>
      <c r="O134" s="176">
        <v>107088.54000000001</v>
      </c>
      <c r="P134" s="13">
        <v>120573.45845999999</v>
      </c>
      <c r="Q134" s="8">
        <f t="shared" si="95"/>
        <v>113831</v>
      </c>
      <c r="R134" s="176">
        <v>104941.39500000002</v>
      </c>
      <c r="S134" s="13">
        <v>118155.93835500001</v>
      </c>
      <c r="T134" s="8">
        <f t="shared" si="96"/>
        <v>111549</v>
      </c>
      <c r="U134" s="176">
        <v>161446.08025</v>
      </c>
      <c r="V134" s="13">
        <v>152752.82977499999</v>
      </c>
      <c r="W134" s="8">
        <f t="shared" si="97"/>
        <v>157099</v>
      </c>
      <c r="X134" s="176">
        <v>121102.86500000001</v>
      </c>
      <c r="Y134" s="13">
        <v>136352.510385</v>
      </c>
      <c r="Z134" s="8">
        <f t="shared" si="98"/>
        <v>128728</v>
      </c>
      <c r="AA134" s="176">
        <v>119253.16</v>
      </c>
      <c r="AB134" s="13">
        <v>136352.510385</v>
      </c>
      <c r="AC134" s="8">
        <f t="shared" si="99"/>
        <v>127803</v>
      </c>
      <c r="AD134" s="176">
        <v>119870.01</v>
      </c>
      <c r="AE134" s="13">
        <v>136352.510385</v>
      </c>
      <c r="AF134" s="8">
        <f t="shared" si="100"/>
        <v>128111</v>
      </c>
      <c r="AG134" s="176">
        <v>117396.69500000001</v>
      </c>
      <c r="AH134" s="13">
        <v>136352.510385</v>
      </c>
      <c r="AI134" s="8">
        <f t="shared" si="101"/>
        <v>126875</v>
      </c>
      <c r="AJ134" s="176">
        <v>116157.08</v>
      </c>
      <c r="AK134" s="13">
        <v>136352.510385</v>
      </c>
      <c r="AL134" s="8">
        <f t="shared" si="102"/>
        <v>126255</v>
      </c>
      <c r="AM134" s="176">
        <v>152511.76850000001</v>
      </c>
      <c r="AN134" s="13">
        <v>136352.510385</v>
      </c>
      <c r="AO134" s="8">
        <f t="shared" si="103"/>
        <v>144432</v>
      </c>
      <c r="AP134" s="176">
        <v>88163.074999999997</v>
      </c>
      <c r="AQ134" s="13">
        <v>80703.122499999998</v>
      </c>
      <c r="AR134" s="8">
        <f t="shared" si="104"/>
        <v>84433</v>
      </c>
      <c r="AS134" s="176">
        <v>106616.185</v>
      </c>
      <c r="AT134" s="13">
        <v>97594.815499999997</v>
      </c>
      <c r="AU134" s="8">
        <f t="shared" si="105"/>
        <v>102106</v>
      </c>
      <c r="AV134" s="176">
        <v>134212.19500000001</v>
      </c>
      <c r="AW134" s="13">
        <v>136352.510385</v>
      </c>
      <c r="AX134" s="8">
        <f t="shared" si="106"/>
        <v>135282</v>
      </c>
      <c r="AY134" s="176">
        <v>134212.19500000001</v>
      </c>
      <c r="AZ134" s="13">
        <v>136352.510385</v>
      </c>
      <c r="BA134" s="8">
        <f t="shared" si="107"/>
        <v>135282</v>
      </c>
      <c r="BB134" s="176">
        <v>110880.9</v>
      </c>
      <c r="BC134" s="13">
        <v>101498.67</v>
      </c>
      <c r="BD134" s="8">
        <f t="shared" si="108"/>
        <v>106190</v>
      </c>
      <c r="BE134" s="174">
        <f t="shared" si="72"/>
        <v>2012633</v>
      </c>
      <c r="BF134" s="9"/>
      <c r="BG134" s="9"/>
      <c r="BH134" s="9"/>
      <c r="BI134" s="10"/>
      <c r="BJ134" s="10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</row>
    <row r="135" spans="1:172" ht="30.75" customHeight="1" thickBot="1" x14ac:dyDescent="0.4">
      <c r="A135" s="363"/>
      <c r="B135" s="365" t="s">
        <v>147</v>
      </c>
      <c r="C135" s="366"/>
      <c r="D135" s="367"/>
      <c r="E135" s="6"/>
      <c r="F135" s="170">
        <f>+SUM(F136:F159)</f>
        <v>3867607.0549999997</v>
      </c>
      <c r="G135" s="171">
        <f t="shared" ref="G135:BD135" si="109">+SUM(G136:G176)</f>
        <v>8421494.4810150005</v>
      </c>
      <c r="H135" s="172">
        <f t="shared" si="109"/>
        <v>7950570</v>
      </c>
      <c r="I135" s="170">
        <f t="shared" si="109"/>
        <v>7479635.7349999994</v>
      </c>
      <c r="J135" s="171">
        <f t="shared" si="109"/>
        <v>8421494.4810150005</v>
      </c>
      <c r="K135" s="172">
        <f t="shared" si="109"/>
        <v>7950570</v>
      </c>
      <c r="L135" s="170">
        <f t="shared" si="109"/>
        <v>9861452.0549999997</v>
      </c>
      <c r="M135" s="171">
        <f t="shared" si="109"/>
        <v>11103236.440694999</v>
      </c>
      <c r="N135" s="172">
        <f t="shared" si="109"/>
        <v>10482353</v>
      </c>
      <c r="O135" s="170">
        <f t="shared" si="109"/>
        <v>9861452.0549999997</v>
      </c>
      <c r="P135" s="171">
        <f t="shared" si="109"/>
        <v>11103236.440694999</v>
      </c>
      <c r="Q135" s="172">
        <f t="shared" si="109"/>
        <v>10482353</v>
      </c>
      <c r="R135" s="170">
        <f t="shared" si="109"/>
        <v>9861452.0549999997</v>
      </c>
      <c r="S135" s="171">
        <f t="shared" si="109"/>
        <v>11103236.440694999</v>
      </c>
      <c r="T135" s="172">
        <f t="shared" si="109"/>
        <v>10482353</v>
      </c>
      <c r="U135" s="170">
        <f t="shared" si="109"/>
        <v>11735127.94545</v>
      </c>
      <c r="V135" s="171">
        <f t="shared" si="109"/>
        <v>11103236.440694999</v>
      </c>
      <c r="W135" s="172">
        <f t="shared" si="109"/>
        <v>11419190</v>
      </c>
      <c r="X135" s="170">
        <f t="shared" si="109"/>
        <v>9861452.0549999997</v>
      </c>
      <c r="Y135" s="171">
        <f t="shared" si="109"/>
        <v>11103236.440694999</v>
      </c>
      <c r="Z135" s="172">
        <f t="shared" si="109"/>
        <v>10482353</v>
      </c>
      <c r="AA135" s="170">
        <f t="shared" si="109"/>
        <v>9861452.0549999997</v>
      </c>
      <c r="AB135" s="171">
        <f t="shared" si="109"/>
        <v>11103236.440694999</v>
      </c>
      <c r="AC135" s="172">
        <f t="shared" si="109"/>
        <v>10482353</v>
      </c>
      <c r="AD135" s="170">
        <f t="shared" si="109"/>
        <v>9861452.0549999997</v>
      </c>
      <c r="AE135" s="171">
        <f t="shared" si="109"/>
        <v>11103236.440694999</v>
      </c>
      <c r="AF135" s="172">
        <f t="shared" si="109"/>
        <v>10482353</v>
      </c>
      <c r="AG135" s="170">
        <f t="shared" si="109"/>
        <v>9861452.0549999997</v>
      </c>
      <c r="AH135" s="171">
        <f t="shared" si="109"/>
        <v>11103236.440694999</v>
      </c>
      <c r="AI135" s="172">
        <f t="shared" si="109"/>
        <v>10482353</v>
      </c>
      <c r="AJ135" s="170">
        <f t="shared" si="109"/>
        <v>9861452.0549999997</v>
      </c>
      <c r="AK135" s="171">
        <f t="shared" si="109"/>
        <v>11103236.440694999</v>
      </c>
      <c r="AL135" s="172">
        <f t="shared" si="109"/>
        <v>10482353</v>
      </c>
      <c r="AM135" s="170">
        <f t="shared" si="109"/>
        <v>11735127.94545</v>
      </c>
      <c r="AN135" s="171">
        <f t="shared" si="109"/>
        <v>11103236.440694999</v>
      </c>
      <c r="AO135" s="172">
        <f t="shared" si="109"/>
        <v>11419190</v>
      </c>
      <c r="AP135" s="170">
        <f t="shared" si="109"/>
        <v>7479635.7349999994</v>
      </c>
      <c r="AQ135" s="171">
        <f t="shared" si="109"/>
        <v>6846743.4805000005</v>
      </c>
      <c r="AR135" s="172">
        <f t="shared" si="109"/>
        <v>7163189</v>
      </c>
      <c r="AS135" s="170">
        <f t="shared" si="109"/>
        <v>7479635.7349999994</v>
      </c>
      <c r="AT135" s="171">
        <f t="shared" si="109"/>
        <v>6846743.4805000005</v>
      </c>
      <c r="AU135" s="172">
        <f t="shared" si="109"/>
        <v>7163189</v>
      </c>
      <c r="AV135" s="170">
        <f t="shared" si="109"/>
        <v>7479635.7349999994</v>
      </c>
      <c r="AW135" s="171">
        <f t="shared" si="109"/>
        <v>11103236.440694999</v>
      </c>
      <c r="AX135" s="172">
        <f t="shared" si="109"/>
        <v>9291445</v>
      </c>
      <c r="AY135" s="170">
        <f t="shared" si="109"/>
        <v>9861452.0549999997</v>
      </c>
      <c r="AZ135" s="171">
        <f t="shared" si="109"/>
        <v>11103236.440694999</v>
      </c>
      <c r="BA135" s="172">
        <f t="shared" si="109"/>
        <v>10482353</v>
      </c>
      <c r="BB135" s="170">
        <f t="shared" si="109"/>
        <v>7505635.7349999994</v>
      </c>
      <c r="BC135" s="171">
        <f t="shared" si="109"/>
        <v>6870543.4805000005</v>
      </c>
      <c r="BD135" s="172">
        <f t="shared" si="109"/>
        <v>7188089</v>
      </c>
      <c r="BE135" s="174">
        <f t="shared" si="72"/>
        <v>163886609</v>
      </c>
      <c r="BF135" s="9"/>
      <c r="BG135" s="9"/>
      <c r="BH135" s="9"/>
      <c r="BI135" s="10"/>
      <c r="BJ135" s="10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</row>
    <row r="136" spans="1:172" s="32" customFormat="1" ht="21.75" customHeight="1" x14ac:dyDescent="0.35">
      <c r="A136" s="362"/>
      <c r="B136" s="4">
        <v>118</v>
      </c>
      <c r="C136" s="34" t="s">
        <v>148</v>
      </c>
      <c r="D136" s="11" t="s">
        <v>22</v>
      </c>
      <c r="E136" s="6"/>
      <c r="F136" s="164">
        <v>104000</v>
      </c>
      <c r="G136" s="7">
        <v>117096</v>
      </c>
      <c r="H136" s="8">
        <f t="shared" ref="H136:H176" si="110">ROUND(((F136+G136)/2),0)</f>
        <v>110548</v>
      </c>
      <c r="I136" s="164">
        <v>104000</v>
      </c>
      <c r="J136" s="7">
        <v>117096</v>
      </c>
      <c r="K136" s="8">
        <f t="shared" ref="K136:K176" si="111">ROUND(((I136+J136)/2),0)</f>
        <v>110548</v>
      </c>
      <c r="L136" s="164">
        <v>130000</v>
      </c>
      <c r="M136" s="7">
        <v>146370</v>
      </c>
      <c r="N136" s="8">
        <f t="shared" ref="N136:N176" si="112">ROUND(((L136+M136)/2),0)</f>
        <v>138185</v>
      </c>
      <c r="O136" s="164">
        <v>130000</v>
      </c>
      <c r="P136" s="7">
        <v>146370</v>
      </c>
      <c r="Q136" s="8">
        <f t="shared" ref="Q136:Q176" si="113">ROUND(((O136+P136)/2),0)</f>
        <v>138185</v>
      </c>
      <c r="R136" s="164">
        <v>130000</v>
      </c>
      <c r="S136" s="7">
        <v>146370</v>
      </c>
      <c r="T136" s="8">
        <f t="shared" ref="T136:T176" si="114">ROUND(((R136+S136)/2),0)</f>
        <v>138185</v>
      </c>
      <c r="U136" s="164">
        <v>154700</v>
      </c>
      <c r="V136" s="7">
        <v>146370</v>
      </c>
      <c r="W136" s="8">
        <f t="shared" ref="W136:W176" si="115">ROUND(((U136+V136)/2),0)</f>
        <v>150535</v>
      </c>
      <c r="X136" s="164">
        <v>130000</v>
      </c>
      <c r="Y136" s="7">
        <v>146370</v>
      </c>
      <c r="Z136" s="8">
        <f t="shared" ref="Z136:Z176" si="116">ROUND(((X136+Y136)/2),0)</f>
        <v>138185</v>
      </c>
      <c r="AA136" s="164">
        <v>130000</v>
      </c>
      <c r="AB136" s="7">
        <v>146370</v>
      </c>
      <c r="AC136" s="8">
        <f t="shared" ref="AC136:AC176" si="117">ROUND(((AA136+AB136)/2),0)</f>
        <v>138185</v>
      </c>
      <c r="AD136" s="164">
        <v>130000</v>
      </c>
      <c r="AE136" s="7">
        <v>146370</v>
      </c>
      <c r="AF136" s="8">
        <f t="shared" ref="AF136:AF176" si="118">ROUND(((AD136+AE136)/2),0)</f>
        <v>138185</v>
      </c>
      <c r="AG136" s="164">
        <v>130000</v>
      </c>
      <c r="AH136" s="7">
        <v>146370</v>
      </c>
      <c r="AI136" s="8">
        <f t="shared" ref="AI136:AI176" si="119">ROUND(((AG136+AH136)/2),0)</f>
        <v>138185</v>
      </c>
      <c r="AJ136" s="164">
        <v>130000</v>
      </c>
      <c r="AK136" s="7">
        <v>146370</v>
      </c>
      <c r="AL136" s="8">
        <f t="shared" ref="AL136:AL176" si="120">ROUND(((AJ136+AK136)/2),0)</f>
        <v>138185</v>
      </c>
      <c r="AM136" s="164">
        <v>154700</v>
      </c>
      <c r="AN136" s="7">
        <v>146370</v>
      </c>
      <c r="AO136" s="8">
        <f t="shared" ref="AO136:AO176" si="121">ROUND(((AM136+AN136)/2),0)</f>
        <v>150535</v>
      </c>
      <c r="AP136" s="164">
        <v>104000</v>
      </c>
      <c r="AQ136" s="7">
        <v>95200</v>
      </c>
      <c r="AR136" s="8">
        <f t="shared" ref="AR136:AR176" si="122">ROUND(((AP136+AQ136)/2),0)</f>
        <v>99600</v>
      </c>
      <c r="AS136" s="164">
        <v>104000</v>
      </c>
      <c r="AT136" s="7">
        <v>95200</v>
      </c>
      <c r="AU136" s="8">
        <f t="shared" ref="AU136:AU176" si="123">ROUND(((AS136+AT136)/2),0)</f>
        <v>99600</v>
      </c>
      <c r="AV136" s="164">
        <v>104000</v>
      </c>
      <c r="AW136" s="7">
        <v>146370</v>
      </c>
      <c r="AX136" s="8">
        <f t="shared" ref="AX136:AX176" si="124">ROUND(((AV136+AW136)/2),0)</f>
        <v>125185</v>
      </c>
      <c r="AY136" s="164">
        <v>130000</v>
      </c>
      <c r="AZ136" s="7">
        <v>146370</v>
      </c>
      <c r="BA136" s="8">
        <f t="shared" ref="BA136:BA176" si="125">ROUND(((AY136+AZ136)/2),0)</f>
        <v>138185</v>
      </c>
      <c r="BB136" s="164">
        <v>117000</v>
      </c>
      <c r="BC136" s="7">
        <v>107100</v>
      </c>
      <c r="BD136" s="8">
        <f t="shared" ref="BD136:BD176" si="126">ROUND(((BB136+BC136)/2),0)</f>
        <v>112050</v>
      </c>
      <c r="BE136" s="174">
        <f t="shared" si="72"/>
        <v>2202266</v>
      </c>
      <c r="BF136" s="9"/>
      <c r="BG136" s="9"/>
      <c r="BH136" s="9"/>
      <c r="BI136" s="10"/>
      <c r="BJ136" s="10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</row>
    <row r="137" spans="1:172" ht="24.75" customHeight="1" x14ac:dyDescent="0.35">
      <c r="A137" s="362"/>
      <c r="B137" s="11">
        <v>119</v>
      </c>
      <c r="C137" s="34" t="s">
        <v>149</v>
      </c>
      <c r="D137" s="11" t="s">
        <v>22</v>
      </c>
      <c r="E137" s="6"/>
      <c r="F137" s="165">
        <v>104000</v>
      </c>
      <c r="G137" s="7">
        <v>117096</v>
      </c>
      <c r="H137" s="8">
        <f t="shared" si="110"/>
        <v>110548</v>
      </c>
      <c r="I137" s="165">
        <v>104000</v>
      </c>
      <c r="J137" s="7">
        <v>117096</v>
      </c>
      <c r="K137" s="8">
        <f t="shared" si="111"/>
        <v>110548</v>
      </c>
      <c r="L137" s="165">
        <v>130000</v>
      </c>
      <c r="M137" s="7">
        <v>146370</v>
      </c>
      <c r="N137" s="8">
        <f t="shared" si="112"/>
        <v>138185</v>
      </c>
      <c r="O137" s="165">
        <v>130000</v>
      </c>
      <c r="P137" s="7">
        <v>146370</v>
      </c>
      <c r="Q137" s="8">
        <f t="shared" si="113"/>
        <v>138185</v>
      </c>
      <c r="R137" s="165">
        <v>130000</v>
      </c>
      <c r="S137" s="7">
        <v>146370</v>
      </c>
      <c r="T137" s="8">
        <f t="shared" si="114"/>
        <v>138185</v>
      </c>
      <c r="U137" s="165">
        <v>154700</v>
      </c>
      <c r="V137" s="7">
        <v>146370</v>
      </c>
      <c r="W137" s="8">
        <f t="shared" si="115"/>
        <v>150535</v>
      </c>
      <c r="X137" s="165">
        <v>130000</v>
      </c>
      <c r="Y137" s="7">
        <v>146370</v>
      </c>
      <c r="Z137" s="8">
        <f t="shared" si="116"/>
        <v>138185</v>
      </c>
      <c r="AA137" s="165">
        <v>130000</v>
      </c>
      <c r="AB137" s="7">
        <v>146370</v>
      </c>
      <c r="AC137" s="8">
        <f t="shared" si="117"/>
        <v>138185</v>
      </c>
      <c r="AD137" s="165">
        <v>130000</v>
      </c>
      <c r="AE137" s="7">
        <v>146370</v>
      </c>
      <c r="AF137" s="8">
        <f t="shared" si="118"/>
        <v>138185</v>
      </c>
      <c r="AG137" s="165">
        <v>130000</v>
      </c>
      <c r="AH137" s="7">
        <v>146370</v>
      </c>
      <c r="AI137" s="8">
        <f t="shared" si="119"/>
        <v>138185</v>
      </c>
      <c r="AJ137" s="165">
        <v>130000</v>
      </c>
      <c r="AK137" s="7">
        <v>146370</v>
      </c>
      <c r="AL137" s="8">
        <f t="shared" si="120"/>
        <v>138185</v>
      </c>
      <c r="AM137" s="165">
        <v>154700</v>
      </c>
      <c r="AN137" s="7">
        <v>146370</v>
      </c>
      <c r="AO137" s="8">
        <f t="shared" si="121"/>
        <v>150535</v>
      </c>
      <c r="AP137" s="165">
        <v>104000</v>
      </c>
      <c r="AQ137" s="7">
        <v>95200</v>
      </c>
      <c r="AR137" s="8">
        <f t="shared" si="122"/>
        <v>99600</v>
      </c>
      <c r="AS137" s="165">
        <v>104000</v>
      </c>
      <c r="AT137" s="7">
        <v>95200</v>
      </c>
      <c r="AU137" s="8">
        <f t="shared" si="123"/>
        <v>99600</v>
      </c>
      <c r="AV137" s="165">
        <v>104000</v>
      </c>
      <c r="AW137" s="7">
        <v>146370</v>
      </c>
      <c r="AX137" s="8">
        <f t="shared" si="124"/>
        <v>125185</v>
      </c>
      <c r="AY137" s="165">
        <v>130000</v>
      </c>
      <c r="AZ137" s="7">
        <v>146370</v>
      </c>
      <c r="BA137" s="8">
        <f t="shared" si="125"/>
        <v>138185</v>
      </c>
      <c r="BB137" s="165">
        <v>117000</v>
      </c>
      <c r="BC137" s="7">
        <v>107100</v>
      </c>
      <c r="BD137" s="8">
        <f t="shared" si="126"/>
        <v>112050</v>
      </c>
      <c r="BE137" s="174">
        <f t="shared" si="72"/>
        <v>2202266</v>
      </c>
      <c r="BF137" s="9"/>
      <c r="BG137" s="9"/>
      <c r="BH137" s="9"/>
      <c r="BI137" s="10"/>
      <c r="BJ137" s="10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</row>
    <row r="138" spans="1:172" ht="24.75" customHeight="1" x14ac:dyDescent="0.35">
      <c r="A138" s="362"/>
      <c r="B138" s="11">
        <v>120</v>
      </c>
      <c r="C138" s="34" t="s">
        <v>150</v>
      </c>
      <c r="D138" s="11" t="s">
        <v>22</v>
      </c>
      <c r="E138" s="6"/>
      <c r="F138" s="165">
        <v>156000</v>
      </c>
      <c r="G138" s="7">
        <v>175644</v>
      </c>
      <c r="H138" s="8">
        <f t="shared" si="110"/>
        <v>165822</v>
      </c>
      <c r="I138" s="165">
        <v>156000</v>
      </c>
      <c r="J138" s="7">
        <v>175644</v>
      </c>
      <c r="K138" s="8">
        <f t="shared" si="111"/>
        <v>165822</v>
      </c>
      <c r="L138" s="165">
        <v>182000</v>
      </c>
      <c r="M138" s="7">
        <v>204918</v>
      </c>
      <c r="N138" s="8">
        <f t="shared" si="112"/>
        <v>193459</v>
      </c>
      <c r="O138" s="165">
        <v>182000</v>
      </c>
      <c r="P138" s="7">
        <v>204918</v>
      </c>
      <c r="Q138" s="8">
        <f t="shared" si="113"/>
        <v>193459</v>
      </c>
      <c r="R138" s="165">
        <v>182000</v>
      </c>
      <c r="S138" s="7">
        <v>204918</v>
      </c>
      <c r="T138" s="8">
        <f t="shared" si="114"/>
        <v>193459</v>
      </c>
      <c r="U138" s="165">
        <v>216580</v>
      </c>
      <c r="V138" s="7">
        <v>204918</v>
      </c>
      <c r="W138" s="8">
        <f t="shared" si="115"/>
        <v>210749</v>
      </c>
      <c r="X138" s="165">
        <v>182000</v>
      </c>
      <c r="Y138" s="7">
        <v>204918</v>
      </c>
      <c r="Z138" s="8">
        <f t="shared" si="116"/>
        <v>193459</v>
      </c>
      <c r="AA138" s="165">
        <v>182000</v>
      </c>
      <c r="AB138" s="7">
        <v>204918</v>
      </c>
      <c r="AC138" s="8">
        <f t="shared" si="117"/>
        <v>193459</v>
      </c>
      <c r="AD138" s="165">
        <v>182000</v>
      </c>
      <c r="AE138" s="7">
        <v>204918</v>
      </c>
      <c r="AF138" s="8">
        <f t="shared" si="118"/>
        <v>193459</v>
      </c>
      <c r="AG138" s="165">
        <v>182000</v>
      </c>
      <c r="AH138" s="7">
        <v>204918</v>
      </c>
      <c r="AI138" s="8">
        <f t="shared" si="119"/>
        <v>193459</v>
      </c>
      <c r="AJ138" s="165">
        <v>182000</v>
      </c>
      <c r="AK138" s="7">
        <v>204918</v>
      </c>
      <c r="AL138" s="8">
        <f t="shared" si="120"/>
        <v>193459</v>
      </c>
      <c r="AM138" s="165">
        <v>216580</v>
      </c>
      <c r="AN138" s="7">
        <v>204918</v>
      </c>
      <c r="AO138" s="8">
        <f t="shared" si="121"/>
        <v>210749</v>
      </c>
      <c r="AP138" s="165">
        <v>156000</v>
      </c>
      <c r="AQ138" s="7">
        <v>142800</v>
      </c>
      <c r="AR138" s="8">
        <f t="shared" si="122"/>
        <v>149400</v>
      </c>
      <c r="AS138" s="165">
        <v>156000</v>
      </c>
      <c r="AT138" s="7">
        <v>142800</v>
      </c>
      <c r="AU138" s="8">
        <f t="shared" si="123"/>
        <v>149400</v>
      </c>
      <c r="AV138" s="165">
        <v>156000</v>
      </c>
      <c r="AW138" s="7">
        <v>204918</v>
      </c>
      <c r="AX138" s="8">
        <f t="shared" si="124"/>
        <v>180459</v>
      </c>
      <c r="AY138" s="165">
        <v>182000</v>
      </c>
      <c r="AZ138" s="7">
        <v>204918</v>
      </c>
      <c r="BA138" s="8">
        <f t="shared" si="125"/>
        <v>193459</v>
      </c>
      <c r="BB138" s="165">
        <v>156000</v>
      </c>
      <c r="BC138" s="7">
        <v>142800</v>
      </c>
      <c r="BD138" s="8">
        <f t="shared" si="126"/>
        <v>149400</v>
      </c>
      <c r="BE138" s="174">
        <f t="shared" si="72"/>
        <v>3122932</v>
      </c>
      <c r="BF138" s="9"/>
      <c r="BG138" s="9"/>
      <c r="BH138" s="9"/>
      <c r="BI138" s="10"/>
      <c r="BJ138" s="10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</row>
    <row r="139" spans="1:172" ht="24.75" customHeight="1" x14ac:dyDescent="0.35">
      <c r="A139" s="362"/>
      <c r="B139" s="11">
        <v>121</v>
      </c>
      <c r="C139" s="34" t="s">
        <v>151</v>
      </c>
      <c r="D139" s="11" t="s">
        <v>22</v>
      </c>
      <c r="E139" s="6"/>
      <c r="F139" s="165">
        <v>249756.65</v>
      </c>
      <c r="G139" s="7">
        <v>281206.77584999998</v>
      </c>
      <c r="H139" s="8">
        <f t="shared" si="110"/>
        <v>265482</v>
      </c>
      <c r="I139" s="165">
        <v>249756.65</v>
      </c>
      <c r="J139" s="7">
        <v>281206.77584999998</v>
      </c>
      <c r="K139" s="8">
        <f t="shared" si="111"/>
        <v>265482</v>
      </c>
      <c r="L139" s="165">
        <v>349814.79</v>
      </c>
      <c r="M139" s="7">
        <v>393864.54470999999</v>
      </c>
      <c r="N139" s="8">
        <f t="shared" si="112"/>
        <v>371840</v>
      </c>
      <c r="O139" s="165">
        <v>349814.79</v>
      </c>
      <c r="P139" s="7">
        <v>393864.54470999999</v>
      </c>
      <c r="Q139" s="8">
        <f t="shared" si="113"/>
        <v>371840</v>
      </c>
      <c r="R139" s="165">
        <v>349814.79</v>
      </c>
      <c r="S139" s="7">
        <v>393864.54470999999</v>
      </c>
      <c r="T139" s="8">
        <f t="shared" si="114"/>
        <v>371840</v>
      </c>
      <c r="U139" s="165">
        <v>416279.60009999998</v>
      </c>
      <c r="V139" s="7">
        <v>393864.54470999999</v>
      </c>
      <c r="W139" s="8">
        <f t="shared" si="115"/>
        <v>405072</v>
      </c>
      <c r="X139" s="165">
        <v>349814.79</v>
      </c>
      <c r="Y139" s="7">
        <v>393864.54470999999</v>
      </c>
      <c r="Z139" s="8">
        <f t="shared" si="116"/>
        <v>371840</v>
      </c>
      <c r="AA139" s="165">
        <v>349814.79</v>
      </c>
      <c r="AB139" s="7">
        <v>393864.54470999999</v>
      </c>
      <c r="AC139" s="8">
        <f t="shared" si="117"/>
        <v>371840</v>
      </c>
      <c r="AD139" s="165">
        <v>349814.79</v>
      </c>
      <c r="AE139" s="7">
        <v>393864.54470999999</v>
      </c>
      <c r="AF139" s="8">
        <f t="shared" si="118"/>
        <v>371840</v>
      </c>
      <c r="AG139" s="165">
        <v>349814.79</v>
      </c>
      <c r="AH139" s="7">
        <v>393864.54470999999</v>
      </c>
      <c r="AI139" s="8">
        <f t="shared" si="119"/>
        <v>371840</v>
      </c>
      <c r="AJ139" s="165">
        <v>349814.79</v>
      </c>
      <c r="AK139" s="7">
        <v>393864.54470999999</v>
      </c>
      <c r="AL139" s="8">
        <f t="shared" si="120"/>
        <v>371840</v>
      </c>
      <c r="AM139" s="165">
        <v>416279.60009999998</v>
      </c>
      <c r="AN139" s="7">
        <v>393864.54470999999</v>
      </c>
      <c r="AO139" s="8">
        <f t="shared" si="121"/>
        <v>405072</v>
      </c>
      <c r="AP139" s="165">
        <v>249756.65</v>
      </c>
      <c r="AQ139" s="7">
        <v>228623.39499999999</v>
      </c>
      <c r="AR139" s="8">
        <f t="shared" si="122"/>
        <v>239190</v>
      </c>
      <c r="AS139" s="165">
        <v>249756.65</v>
      </c>
      <c r="AT139" s="7">
        <v>228623.39499999999</v>
      </c>
      <c r="AU139" s="8">
        <f t="shared" si="123"/>
        <v>239190</v>
      </c>
      <c r="AV139" s="165">
        <v>249756.65</v>
      </c>
      <c r="AW139" s="7">
        <v>393864.54470999999</v>
      </c>
      <c r="AX139" s="8">
        <f t="shared" si="124"/>
        <v>321811</v>
      </c>
      <c r="AY139" s="165">
        <v>349814.79</v>
      </c>
      <c r="AZ139" s="7">
        <v>393864.54470999999</v>
      </c>
      <c r="BA139" s="8">
        <f t="shared" si="125"/>
        <v>371840</v>
      </c>
      <c r="BB139" s="165">
        <v>249756.65</v>
      </c>
      <c r="BC139" s="7">
        <v>228623.39499999999</v>
      </c>
      <c r="BD139" s="8">
        <f t="shared" si="126"/>
        <v>239190</v>
      </c>
      <c r="BE139" s="174">
        <f t="shared" si="72"/>
        <v>5727049</v>
      </c>
      <c r="BF139" s="9"/>
      <c r="BG139" s="9"/>
      <c r="BH139" s="9"/>
      <c r="BI139" s="10"/>
      <c r="BJ139" s="10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</row>
    <row r="140" spans="1:172" ht="24.75" customHeight="1" x14ac:dyDescent="0.35">
      <c r="A140" s="362"/>
      <c r="B140" s="11">
        <v>122</v>
      </c>
      <c r="C140" s="34" t="s">
        <v>50</v>
      </c>
      <c r="D140" s="11" t="s">
        <v>22</v>
      </c>
      <c r="E140" s="6"/>
      <c r="F140" s="165">
        <v>65000</v>
      </c>
      <c r="G140" s="7">
        <v>73185</v>
      </c>
      <c r="H140" s="8">
        <f t="shared" si="110"/>
        <v>69093</v>
      </c>
      <c r="I140" s="165">
        <v>65000</v>
      </c>
      <c r="J140" s="7">
        <v>73185</v>
      </c>
      <c r="K140" s="8">
        <f t="shared" si="111"/>
        <v>69093</v>
      </c>
      <c r="L140" s="165">
        <v>91000</v>
      </c>
      <c r="M140" s="7">
        <v>102459</v>
      </c>
      <c r="N140" s="8">
        <f t="shared" si="112"/>
        <v>96730</v>
      </c>
      <c r="O140" s="165">
        <v>91000</v>
      </c>
      <c r="P140" s="7">
        <v>102459</v>
      </c>
      <c r="Q140" s="8">
        <f t="shared" si="113"/>
        <v>96730</v>
      </c>
      <c r="R140" s="165">
        <v>91000</v>
      </c>
      <c r="S140" s="7">
        <v>102459</v>
      </c>
      <c r="T140" s="8">
        <f t="shared" si="114"/>
        <v>96730</v>
      </c>
      <c r="U140" s="165">
        <v>108290</v>
      </c>
      <c r="V140" s="7">
        <v>102459</v>
      </c>
      <c r="W140" s="8">
        <f t="shared" si="115"/>
        <v>105375</v>
      </c>
      <c r="X140" s="165">
        <v>91000</v>
      </c>
      <c r="Y140" s="7">
        <v>102459</v>
      </c>
      <c r="Z140" s="8">
        <f t="shared" si="116"/>
        <v>96730</v>
      </c>
      <c r="AA140" s="165">
        <v>91000</v>
      </c>
      <c r="AB140" s="7">
        <v>102459</v>
      </c>
      <c r="AC140" s="8">
        <f t="shared" si="117"/>
        <v>96730</v>
      </c>
      <c r="AD140" s="165">
        <v>91000</v>
      </c>
      <c r="AE140" s="7">
        <v>102459</v>
      </c>
      <c r="AF140" s="8">
        <f t="shared" si="118"/>
        <v>96730</v>
      </c>
      <c r="AG140" s="165">
        <v>91000</v>
      </c>
      <c r="AH140" s="7">
        <v>102459</v>
      </c>
      <c r="AI140" s="8">
        <f t="shared" si="119"/>
        <v>96730</v>
      </c>
      <c r="AJ140" s="165">
        <v>91000</v>
      </c>
      <c r="AK140" s="7">
        <v>102459</v>
      </c>
      <c r="AL140" s="8">
        <f t="shared" si="120"/>
        <v>96730</v>
      </c>
      <c r="AM140" s="165">
        <v>108290</v>
      </c>
      <c r="AN140" s="7">
        <v>102459</v>
      </c>
      <c r="AO140" s="8">
        <f t="shared" si="121"/>
        <v>105375</v>
      </c>
      <c r="AP140" s="165">
        <v>65000</v>
      </c>
      <c r="AQ140" s="7">
        <v>59500</v>
      </c>
      <c r="AR140" s="8">
        <f t="shared" si="122"/>
        <v>62250</v>
      </c>
      <c r="AS140" s="165">
        <v>65000</v>
      </c>
      <c r="AT140" s="7">
        <v>59500</v>
      </c>
      <c r="AU140" s="8">
        <f t="shared" si="123"/>
        <v>62250</v>
      </c>
      <c r="AV140" s="165">
        <v>65000</v>
      </c>
      <c r="AW140" s="7">
        <v>102459</v>
      </c>
      <c r="AX140" s="8">
        <f t="shared" si="124"/>
        <v>83730</v>
      </c>
      <c r="AY140" s="165">
        <v>91000</v>
      </c>
      <c r="AZ140" s="7">
        <v>102459</v>
      </c>
      <c r="BA140" s="8">
        <f t="shared" si="125"/>
        <v>96730</v>
      </c>
      <c r="BB140" s="165">
        <v>65000</v>
      </c>
      <c r="BC140" s="7">
        <v>59500</v>
      </c>
      <c r="BD140" s="8">
        <f t="shared" si="126"/>
        <v>62250</v>
      </c>
      <c r="BE140" s="174">
        <f t="shared" si="72"/>
        <v>1489986</v>
      </c>
      <c r="BF140" s="9"/>
      <c r="BG140" s="9"/>
      <c r="BH140" s="9"/>
      <c r="BI140" s="10"/>
      <c r="BJ140" s="10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</row>
    <row r="141" spans="1:172" ht="24.75" customHeight="1" x14ac:dyDescent="0.35">
      <c r="A141" s="362"/>
      <c r="B141" s="11">
        <v>123</v>
      </c>
      <c r="C141" s="34" t="s">
        <v>152</v>
      </c>
      <c r="D141" s="11" t="s">
        <v>22</v>
      </c>
      <c r="E141" s="6"/>
      <c r="F141" s="165">
        <v>195000</v>
      </c>
      <c r="G141" s="7">
        <v>219555</v>
      </c>
      <c r="H141" s="8">
        <f t="shared" si="110"/>
        <v>207278</v>
      </c>
      <c r="I141" s="165">
        <v>195000</v>
      </c>
      <c r="J141" s="7">
        <v>219555</v>
      </c>
      <c r="K141" s="8">
        <f t="shared" si="111"/>
        <v>207278</v>
      </c>
      <c r="L141" s="165">
        <v>234000</v>
      </c>
      <c r="M141" s="7">
        <v>263466</v>
      </c>
      <c r="N141" s="8">
        <f t="shared" si="112"/>
        <v>248733</v>
      </c>
      <c r="O141" s="165">
        <v>234000</v>
      </c>
      <c r="P141" s="7">
        <v>263466</v>
      </c>
      <c r="Q141" s="8">
        <f t="shared" si="113"/>
        <v>248733</v>
      </c>
      <c r="R141" s="165">
        <v>234000</v>
      </c>
      <c r="S141" s="7">
        <v>263466</v>
      </c>
      <c r="T141" s="8">
        <f t="shared" si="114"/>
        <v>248733</v>
      </c>
      <c r="U141" s="165">
        <v>278460</v>
      </c>
      <c r="V141" s="7">
        <v>263466</v>
      </c>
      <c r="W141" s="8">
        <f t="shared" si="115"/>
        <v>270963</v>
      </c>
      <c r="X141" s="165">
        <v>234000</v>
      </c>
      <c r="Y141" s="7">
        <v>263466</v>
      </c>
      <c r="Z141" s="8">
        <f t="shared" si="116"/>
        <v>248733</v>
      </c>
      <c r="AA141" s="165">
        <v>234000</v>
      </c>
      <c r="AB141" s="7">
        <v>263466</v>
      </c>
      <c r="AC141" s="8">
        <f t="shared" si="117"/>
        <v>248733</v>
      </c>
      <c r="AD141" s="165">
        <v>234000</v>
      </c>
      <c r="AE141" s="7">
        <v>263466</v>
      </c>
      <c r="AF141" s="8">
        <f t="shared" si="118"/>
        <v>248733</v>
      </c>
      <c r="AG141" s="165">
        <v>234000</v>
      </c>
      <c r="AH141" s="7">
        <v>263466</v>
      </c>
      <c r="AI141" s="8">
        <f t="shared" si="119"/>
        <v>248733</v>
      </c>
      <c r="AJ141" s="165">
        <v>234000</v>
      </c>
      <c r="AK141" s="7">
        <v>263466</v>
      </c>
      <c r="AL141" s="8">
        <f t="shared" si="120"/>
        <v>248733</v>
      </c>
      <c r="AM141" s="165">
        <v>278460</v>
      </c>
      <c r="AN141" s="7">
        <v>263466</v>
      </c>
      <c r="AO141" s="8">
        <f t="shared" si="121"/>
        <v>270963</v>
      </c>
      <c r="AP141" s="165">
        <v>195000</v>
      </c>
      <c r="AQ141" s="7">
        <v>178500</v>
      </c>
      <c r="AR141" s="8">
        <f t="shared" si="122"/>
        <v>186750</v>
      </c>
      <c r="AS141" s="165">
        <v>195000</v>
      </c>
      <c r="AT141" s="7">
        <v>178500</v>
      </c>
      <c r="AU141" s="8">
        <f t="shared" si="123"/>
        <v>186750</v>
      </c>
      <c r="AV141" s="165">
        <v>195000</v>
      </c>
      <c r="AW141" s="7">
        <v>263466</v>
      </c>
      <c r="AX141" s="8">
        <f t="shared" si="124"/>
        <v>229233</v>
      </c>
      <c r="AY141" s="165">
        <v>234000</v>
      </c>
      <c r="AZ141" s="7">
        <v>263466</v>
      </c>
      <c r="BA141" s="8">
        <f t="shared" si="125"/>
        <v>248733</v>
      </c>
      <c r="BB141" s="165">
        <v>195000</v>
      </c>
      <c r="BC141" s="7">
        <v>178500</v>
      </c>
      <c r="BD141" s="8">
        <f t="shared" si="126"/>
        <v>186750</v>
      </c>
      <c r="BE141" s="174">
        <f t="shared" si="72"/>
        <v>3984562</v>
      </c>
      <c r="BF141" s="9"/>
      <c r="BG141" s="9"/>
      <c r="BH141" s="9"/>
      <c r="BI141" s="10"/>
      <c r="BJ141" s="10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</row>
    <row r="142" spans="1:172" ht="24.75" customHeight="1" x14ac:dyDescent="0.35">
      <c r="A142" s="362"/>
      <c r="B142" s="11">
        <v>124</v>
      </c>
      <c r="C142" s="34" t="s">
        <v>153</v>
      </c>
      <c r="D142" s="11" t="s">
        <v>22</v>
      </c>
      <c r="E142" s="6"/>
      <c r="F142" s="165">
        <v>195000</v>
      </c>
      <c r="G142" s="7">
        <v>219555</v>
      </c>
      <c r="H142" s="8">
        <f t="shared" si="110"/>
        <v>207278</v>
      </c>
      <c r="I142" s="165">
        <v>195000</v>
      </c>
      <c r="J142" s="7">
        <v>219555</v>
      </c>
      <c r="K142" s="8">
        <f t="shared" si="111"/>
        <v>207278</v>
      </c>
      <c r="L142" s="165">
        <v>221000</v>
      </c>
      <c r="M142" s="7">
        <v>248829</v>
      </c>
      <c r="N142" s="8">
        <f t="shared" si="112"/>
        <v>234915</v>
      </c>
      <c r="O142" s="165">
        <v>221000</v>
      </c>
      <c r="P142" s="7">
        <v>248829</v>
      </c>
      <c r="Q142" s="8">
        <f t="shared" si="113"/>
        <v>234915</v>
      </c>
      <c r="R142" s="165">
        <v>221000</v>
      </c>
      <c r="S142" s="7">
        <v>248829</v>
      </c>
      <c r="T142" s="8">
        <f t="shared" si="114"/>
        <v>234915</v>
      </c>
      <c r="U142" s="165">
        <v>262990</v>
      </c>
      <c r="V142" s="7">
        <v>248829</v>
      </c>
      <c r="W142" s="8">
        <f t="shared" si="115"/>
        <v>255910</v>
      </c>
      <c r="X142" s="165">
        <v>221000</v>
      </c>
      <c r="Y142" s="7">
        <v>248829</v>
      </c>
      <c r="Z142" s="8">
        <f t="shared" si="116"/>
        <v>234915</v>
      </c>
      <c r="AA142" s="165">
        <v>221000</v>
      </c>
      <c r="AB142" s="7">
        <v>248829</v>
      </c>
      <c r="AC142" s="8">
        <f t="shared" si="117"/>
        <v>234915</v>
      </c>
      <c r="AD142" s="165">
        <v>221000</v>
      </c>
      <c r="AE142" s="7">
        <v>248829</v>
      </c>
      <c r="AF142" s="8">
        <f t="shared" si="118"/>
        <v>234915</v>
      </c>
      <c r="AG142" s="165">
        <v>221000</v>
      </c>
      <c r="AH142" s="7">
        <v>248829</v>
      </c>
      <c r="AI142" s="8">
        <f t="shared" si="119"/>
        <v>234915</v>
      </c>
      <c r="AJ142" s="165">
        <v>221000</v>
      </c>
      <c r="AK142" s="7">
        <v>248829</v>
      </c>
      <c r="AL142" s="8">
        <f t="shared" si="120"/>
        <v>234915</v>
      </c>
      <c r="AM142" s="165">
        <v>262990</v>
      </c>
      <c r="AN142" s="7">
        <v>248829</v>
      </c>
      <c r="AO142" s="8">
        <f t="shared" si="121"/>
        <v>255910</v>
      </c>
      <c r="AP142" s="165">
        <v>195000</v>
      </c>
      <c r="AQ142" s="7">
        <v>178500</v>
      </c>
      <c r="AR142" s="8">
        <f t="shared" si="122"/>
        <v>186750</v>
      </c>
      <c r="AS142" s="165">
        <v>195000</v>
      </c>
      <c r="AT142" s="7">
        <v>178500</v>
      </c>
      <c r="AU142" s="8">
        <f t="shared" si="123"/>
        <v>186750</v>
      </c>
      <c r="AV142" s="165">
        <v>195000</v>
      </c>
      <c r="AW142" s="7">
        <v>248829</v>
      </c>
      <c r="AX142" s="8">
        <f t="shared" si="124"/>
        <v>221915</v>
      </c>
      <c r="AY142" s="165">
        <v>221000</v>
      </c>
      <c r="AZ142" s="7">
        <v>248829</v>
      </c>
      <c r="BA142" s="8">
        <f t="shared" si="125"/>
        <v>234915</v>
      </c>
      <c r="BB142" s="165">
        <v>195000</v>
      </c>
      <c r="BC142" s="7">
        <v>178500</v>
      </c>
      <c r="BD142" s="8">
        <f t="shared" si="126"/>
        <v>186750</v>
      </c>
      <c r="BE142" s="174">
        <f t="shared" si="72"/>
        <v>3822776</v>
      </c>
      <c r="BF142" s="9"/>
      <c r="BG142" s="9"/>
      <c r="BH142" s="9"/>
      <c r="BI142" s="10"/>
      <c r="BJ142" s="10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</row>
    <row r="143" spans="1:172" ht="24.75" customHeight="1" x14ac:dyDescent="0.35">
      <c r="A143" s="362"/>
      <c r="B143" s="11">
        <v>125</v>
      </c>
      <c r="C143" s="34" t="s">
        <v>154</v>
      </c>
      <c r="D143" s="11" t="s">
        <v>22</v>
      </c>
      <c r="E143" s="6"/>
      <c r="F143" s="165">
        <v>87588.475000000006</v>
      </c>
      <c r="G143" s="7">
        <v>98617.885275000008</v>
      </c>
      <c r="H143" s="8">
        <f t="shared" si="110"/>
        <v>93103</v>
      </c>
      <c r="I143" s="176">
        <v>87588.475000000006</v>
      </c>
      <c r="J143" s="13">
        <v>98617.885275000008</v>
      </c>
      <c r="K143" s="8">
        <f t="shared" si="111"/>
        <v>93103</v>
      </c>
      <c r="L143" s="176">
        <v>107368.235</v>
      </c>
      <c r="M143" s="13">
        <v>120888.373515</v>
      </c>
      <c r="N143" s="8">
        <f t="shared" si="112"/>
        <v>114128</v>
      </c>
      <c r="O143" s="176">
        <v>107368.235</v>
      </c>
      <c r="P143" s="13">
        <v>120888.373515</v>
      </c>
      <c r="Q143" s="8">
        <f t="shared" si="113"/>
        <v>114128</v>
      </c>
      <c r="R143" s="176">
        <v>107368.235</v>
      </c>
      <c r="S143" s="13">
        <v>120888.373515</v>
      </c>
      <c r="T143" s="8">
        <f t="shared" si="114"/>
        <v>114128</v>
      </c>
      <c r="U143" s="176">
        <v>127768.19965</v>
      </c>
      <c r="V143" s="13">
        <v>120888.373515</v>
      </c>
      <c r="W143" s="8">
        <f t="shared" si="115"/>
        <v>124328</v>
      </c>
      <c r="X143" s="176">
        <v>107368.235</v>
      </c>
      <c r="Y143" s="13">
        <v>120888.373515</v>
      </c>
      <c r="Z143" s="8">
        <f t="shared" si="116"/>
        <v>114128</v>
      </c>
      <c r="AA143" s="176">
        <v>107368.235</v>
      </c>
      <c r="AB143" s="13">
        <v>120888.373515</v>
      </c>
      <c r="AC143" s="8">
        <f t="shared" si="117"/>
        <v>114128</v>
      </c>
      <c r="AD143" s="176">
        <v>107368.235</v>
      </c>
      <c r="AE143" s="13">
        <v>120888.373515</v>
      </c>
      <c r="AF143" s="8">
        <f t="shared" si="118"/>
        <v>114128</v>
      </c>
      <c r="AG143" s="176">
        <v>107368.235</v>
      </c>
      <c r="AH143" s="13">
        <v>120888.373515</v>
      </c>
      <c r="AI143" s="8">
        <f t="shared" si="119"/>
        <v>114128</v>
      </c>
      <c r="AJ143" s="176">
        <v>107368.235</v>
      </c>
      <c r="AK143" s="13">
        <v>120888.373515</v>
      </c>
      <c r="AL143" s="8">
        <f t="shared" si="120"/>
        <v>114128</v>
      </c>
      <c r="AM143" s="176">
        <v>127768.19965</v>
      </c>
      <c r="AN143" s="13">
        <v>120888.373515</v>
      </c>
      <c r="AO143" s="8">
        <f t="shared" si="121"/>
        <v>124328</v>
      </c>
      <c r="AP143" s="176">
        <v>87588.475000000006</v>
      </c>
      <c r="AQ143" s="13">
        <v>80177.142500000002</v>
      </c>
      <c r="AR143" s="8">
        <f t="shared" si="122"/>
        <v>83883</v>
      </c>
      <c r="AS143" s="176">
        <v>87588.475000000006</v>
      </c>
      <c r="AT143" s="13">
        <v>80177.142500000002</v>
      </c>
      <c r="AU143" s="8">
        <f t="shared" si="123"/>
        <v>83883</v>
      </c>
      <c r="AV143" s="176">
        <v>87588.475000000006</v>
      </c>
      <c r="AW143" s="13">
        <v>120888.373515</v>
      </c>
      <c r="AX143" s="8">
        <f t="shared" si="124"/>
        <v>104238</v>
      </c>
      <c r="AY143" s="176">
        <v>107368.235</v>
      </c>
      <c r="AZ143" s="13">
        <v>120888.373515</v>
      </c>
      <c r="BA143" s="8">
        <f t="shared" si="125"/>
        <v>114128</v>
      </c>
      <c r="BB143" s="176">
        <v>87588.475000000006</v>
      </c>
      <c r="BC143" s="13">
        <v>80177.142500000002</v>
      </c>
      <c r="BD143" s="8">
        <f t="shared" si="126"/>
        <v>83883</v>
      </c>
      <c r="BE143" s="174">
        <f t="shared" si="72"/>
        <v>1817901</v>
      </c>
      <c r="BF143" s="9"/>
      <c r="BG143" s="9"/>
      <c r="BH143" s="9"/>
      <c r="BI143" s="10"/>
      <c r="BJ143" s="10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</row>
    <row r="144" spans="1:172" ht="24.75" customHeight="1" x14ac:dyDescent="0.35">
      <c r="A144" s="362"/>
      <c r="B144" s="11">
        <v>126</v>
      </c>
      <c r="C144" s="34" t="s">
        <v>155</v>
      </c>
      <c r="D144" s="11" t="s">
        <v>22</v>
      </c>
      <c r="E144" s="6"/>
      <c r="F144" s="165">
        <v>294443.63</v>
      </c>
      <c r="G144" s="7">
        <v>331520.87786999997</v>
      </c>
      <c r="H144" s="8">
        <f t="shared" si="110"/>
        <v>312982</v>
      </c>
      <c r="I144" s="176">
        <v>294443.63</v>
      </c>
      <c r="J144" s="7">
        <v>331520.87786999997</v>
      </c>
      <c r="K144" s="8">
        <f t="shared" si="111"/>
        <v>312982</v>
      </c>
      <c r="L144" s="176">
        <v>480129</v>
      </c>
      <c r="M144" s="7">
        <v>540588.321</v>
      </c>
      <c r="N144" s="8">
        <f t="shared" si="112"/>
        <v>510359</v>
      </c>
      <c r="O144" s="176">
        <v>480129</v>
      </c>
      <c r="P144" s="7">
        <v>540588.321</v>
      </c>
      <c r="Q144" s="8">
        <f t="shared" si="113"/>
        <v>510359</v>
      </c>
      <c r="R144" s="176">
        <v>480129</v>
      </c>
      <c r="S144" s="7">
        <v>540588.321</v>
      </c>
      <c r="T144" s="8">
        <f t="shared" si="114"/>
        <v>510359</v>
      </c>
      <c r="U144" s="176">
        <v>571353.51</v>
      </c>
      <c r="V144" s="7">
        <v>540588.321</v>
      </c>
      <c r="W144" s="8">
        <f t="shared" si="115"/>
        <v>555971</v>
      </c>
      <c r="X144" s="176">
        <v>480129</v>
      </c>
      <c r="Y144" s="7">
        <v>540588.321</v>
      </c>
      <c r="Z144" s="8">
        <f t="shared" si="116"/>
        <v>510359</v>
      </c>
      <c r="AA144" s="176">
        <v>480129</v>
      </c>
      <c r="AB144" s="7">
        <v>540588.321</v>
      </c>
      <c r="AC144" s="8">
        <f t="shared" si="117"/>
        <v>510359</v>
      </c>
      <c r="AD144" s="176">
        <v>480129</v>
      </c>
      <c r="AE144" s="7">
        <v>540588.321</v>
      </c>
      <c r="AF144" s="8">
        <f t="shared" si="118"/>
        <v>510359</v>
      </c>
      <c r="AG144" s="176">
        <v>480129</v>
      </c>
      <c r="AH144" s="7">
        <v>540588.321</v>
      </c>
      <c r="AI144" s="8">
        <f t="shared" si="119"/>
        <v>510359</v>
      </c>
      <c r="AJ144" s="176">
        <v>480129</v>
      </c>
      <c r="AK144" s="7">
        <v>540588.321</v>
      </c>
      <c r="AL144" s="8">
        <f t="shared" si="120"/>
        <v>510359</v>
      </c>
      <c r="AM144" s="176">
        <v>571353.51</v>
      </c>
      <c r="AN144" s="7">
        <v>540588.321</v>
      </c>
      <c r="AO144" s="8">
        <f t="shared" si="121"/>
        <v>555971</v>
      </c>
      <c r="AP144" s="176">
        <v>294443.63</v>
      </c>
      <c r="AQ144" s="7">
        <v>269529.16899999999</v>
      </c>
      <c r="AR144" s="8">
        <f t="shared" si="122"/>
        <v>281986</v>
      </c>
      <c r="AS144" s="176">
        <v>294443.63</v>
      </c>
      <c r="AT144" s="7">
        <v>269529.16899999999</v>
      </c>
      <c r="AU144" s="8">
        <f t="shared" si="123"/>
        <v>281986</v>
      </c>
      <c r="AV144" s="176">
        <v>294443.63</v>
      </c>
      <c r="AW144" s="7">
        <v>540588.321</v>
      </c>
      <c r="AX144" s="8">
        <f t="shared" si="124"/>
        <v>417516</v>
      </c>
      <c r="AY144" s="176">
        <v>480129</v>
      </c>
      <c r="AZ144" s="7">
        <v>540588.321</v>
      </c>
      <c r="BA144" s="8">
        <f t="shared" si="125"/>
        <v>510359</v>
      </c>
      <c r="BB144" s="176">
        <v>294443.63</v>
      </c>
      <c r="BC144" s="7">
        <v>269529.16899999999</v>
      </c>
      <c r="BD144" s="8">
        <f t="shared" si="126"/>
        <v>281986</v>
      </c>
      <c r="BE144" s="174">
        <f t="shared" si="72"/>
        <v>7594611</v>
      </c>
      <c r="BF144" s="9"/>
      <c r="BG144" s="9"/>
      <c r="BH144" s="9"/>
      <c r="BI144" s="10"/>
      <c r="BJ144" s="10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</row>
    <row r="145" spans="1:172" ht="24.75" customHeight="1" x14ac:dyDescent="0.35">
      <c r="A145" s="362"/>
      <c r="B145" s="11">
        <v>127</v>
      </c>
      <c r="C145" s="34" t="s">
        <v>156</v>
      </c>
      <c r="D145" s="11" t="s">
        <v>22</v>
      </c>
      <c r="E145" s="6"/>
      <c r="F145" s="166">
        <v>52000</v>
      </c>
      <c r="G145" s="7">
        <v>58548</v>
      </c>
      <c r="H145" s="8">
        <f t="shared" si="110"/>
        <v>55274</v>
      </c>
      <c r="I145" s="176">
        <v>52000</v>
      </c>
      <c r="J145" s="13">
        <v>58548</v>
      </c>
      <c r="K145" s="8">
        <f t="shared" si="111"/>
        <v>55274</v>
      </c>
      <c r="L145" s="176">
        <v>91000</v>
      </c>
      <c r="M145" s="13">
        <v>102459</v>
      </c>
      <c r="N145" s="8">
        <f t="shared" si="112"/>
        <v>96730</v>
      </c>
      <c r="O145" s="176">
        <v>91000</v>
      </c>
      <c r="P145" s="13">
        <v>102459</v>
      </c>
      <c r="Q145" s="8">
        <f t="shared" si="113"/>
        <v>96730</v>
      </c>
      <c r="R145" s="176">
        <v>91000</v>
      </c>
      <c r="S145" s="13">
        <v>102459</v>
      </c>
      <c r="T145" s="8">
        <f t="shared" si="114"/>
        <v>96730</v>
      </c>
      <c r="U145" s="176">
        <v>108290</v>
      </c>
      <c r="V145" s="13">
        <v>102459</v>
      </c>
      <c r="W145" s="8">
        <f t="shared" si="115"/>
        <v>105375</v>
      </c>
      <c r="X145" s="176">
        <v>91000</v>
      </c>
      <c r="Y145" s="13">
        <v>102459</v>
      </c>
      <c r="Z145" s="8">
        <f t="shared" si="116"/>
        <v>96730</v>
      </c>
      <c r="AA145" s="176">
        <v>91000</v>
      </c>
      <c r="AB145" s="13">
        <v>102459</v>
      </c>
      <c r="AC145" s="8">
        <f t="shared" si="117"/>
        <v>96730</v>
      </c>
      <c r="AD145" s="176">
        <v>91000</v>
      </c>
      <c r="AE145" s="13">
        <v>102459</v>
      </c>
      <c r="AF145" s="8">
        <f t="shared" si="118"/>
        <v>96730</v>
      </c>
      <c r="AG145" s="176">
        <v>91000</v>
      </c>
      <c r="AH145" s="13">
        <v>102459</v>
      </c>
      <c r="AI145" s="8">
        <f t="shared" si="119"/>
        <v>96730</v>
      </c>
      <c r="AJ145" s="176">
        <v>91000</v>
      </c>
      <c r="AK145" s="13">
        <v>102459</v>
      </c>
      <c r="AL145" s="8">
        <f t="shared" si="120"/>
        <v>96730</v>
      </c>
      <c r="AM145" s="176">
        <v>108290</v>
      </c>
      <c r="AN145" s="13">
        <v>102459</v>
      </c>
      <c r="AO145" s="8">
        <f t="shared" si="121"/>
        <v>105375</v>
      </c>
      <c r="AP145" s="176">
        <v>52000</v>
      </c>
      <c r="AQ145" s="13">
        <v>47600</v>
      </c>
      <c r="AR145" s="8">
        <f t="shared" si="122"/>
        <v>49800</v>
      </c>
      <c r="AS145" s="176">
        <v>52000</v>
      </c>
      <c r="AT145" s="13">
        <v>47600</v>
      </c>
      <c r="AU145" s="8">
        <f t="shared" si="123"/>
        <v>49800</v>
      </c>
      <c r="AV145" s="176">
        <v>52000</v>
      </c>
      <c r="AW145" s="13">
        <v>102459</v>
      </c>
      <c r="AX145" s="8">
        <f t="shared" si="124"/>
        <v>77230</v>
      </c>
      <c r="AY145" s="176">
        <v>91000</v>
      </c>
      <c r="AZ145" s="13">
        <v>102459</v>
      </c>
      <c r="BA145" s="8">
        <f t="shared" si="125"/>
        <v>96730</v>
      </c>
      <c r="BB145" s="176">
        <v>52000</v>
      </c>
      <c r="BC145" s="13">
        <v>47600</v>
      </c>
      <c r="BD145" s="8">
        <f t="shared" si="126"/>
        <v>49800</v>
      </c>
      <c r="BE145" s="174">
        <f t="shared" si="72"/>
        <v>1418498</v>
      </c>
      <c r="BF145" s="9"/>
      <c r="BG145" s="9"/>
      <c r="BH145" s="9"/>
      <c r="BI145" s="10"/>
      <c r="BJ145" s="10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</row>
    <row r="146" spans="1:172" ht="24.75" customHeight="1" x14ac:dyDescent="0.35">
      <c r="A146" s="362"/>
      <c r="B146" s="11">
        <v>128</v>
      </c>
      <c r="C146" s="34" t="s">
        <v>136</v>
      </c>
      <c r="D146" s="11" t="s">
        <v>22</v>
      </c>
      <c r="E146" s="6"/>
      <c r="F146" s="166">
        <v>52000</v>
      </c>
      <c r="G146" s="7">
        <v>58548</v>
      </c>
      <c r="H146" s="8">
        <f t="shared" si="110"/>
        <v>55274</v>
      </c>
      <c r="I146" s="176">
        <v>52000</v>
      </c>
      <c r="J146" s="13">
        <v>58548</v>
      </c>
      <c r="K146" s="8">
        <f t="shared" si="111"/>
        <v>55274</v>
      </c>
      <c r="L146" s="176">
        <v>208000</v>
      </c>
      <c r="M146" s="13">
        <v>234192</v>
      </c>
      <c r="N146" s="8">
        <f t="shared" si="112"/>
        <v>221096</v>
      </c>
      <c r="O146" s="176">
        <v>208000</v>
      </c>
      <c r="P146" s="13">
        <v>234192</v>
      </c>
      <c r="Q146" s="8">
        <f t="shared" si="113"/>
        <v>221096</v>
      </c>
      <c r="R146" s="176">
        <v>208000</v>
      </c>
      <c r="S146" s="13">
        <v>234192</v>
      </c>
      <c r="T146" s="8">
        <f t="shared" si="114"/>
        <v>221096</v>
      </c>
      <c r="U146" s="176">
        <v>247520</v>
      </c>
      <c r="V146" s="13">
        <v>234192</v>
      </c>
      <c r="W146" s="8">
        <f t="shared" si="115"/>
        <v>240856</v>
      </c>
      <c r="X146" s="176">
        <v>208000</v>
      </c>
      <c r="Y146" s="13">
        <v>234192</v>
      </c>
      <c r="Z146" s="8">
        <f t="shared" si="116"/>
        <v>221096</v>
      </c>
      <c r="AA146" s="176">
        <v>208000</v>
      </c>
      <c r="AB146" s="13">
        <v>234192</v>
      </c>
      <c r="AC146" s="8">
        <f t="shared" si="117"/>
        <v>221096</v>
      </c>
      <c r="AD146" s="176">
        <v>208000</v>
      </c>
      <c r="AE146" s="13">
        <v>234192</v>
      </c>
      <c r="AF146" s="8">
        <f t="shared" si="118"/>
        <v>221096</v>
      </c>
      <c r="AG146" s="176">
        <v>208000</v>
      </c>
      <c r="AH146" s="13">
        <v>234192</v>
      </c>
      <c r="AI146" s="8">
        <f t="shared" si="119"/>
        <v>221096</v>
      </c>
      <c r="AJ146" s="176">
        <v>208000</v>
      </c>
      <c r="AK146" s="13">
        <v>234192</v>
      </c>
      <c r="AL146" s="8">
        <f t="shared" si="120"/>
        <v>221096</v>
      </c>
      <c r="AM146" s="176">
        <v>247520</v>
      </c>
      <c r="AN146" s="13">
        <v>234192</v>
      </c>
      <c r="AO146" s="8">
        <f t="shared" si="121"/>
        <v>240856</v>
      </c>
      <c r="AP146" s="176">
        <v>52000</v>
      </c>
      <c r="AQ146" s="13">
        <v>47600</v>
      </c>
      <c r="AR146" s="8">
        <f t="shared" si="122"/>
        <v>49800</v>
      </c>
      <c r="AS146" s="176">
        <v>52000</v>
      </c>
      <c r="AT146" s="13">
        <v>47600</v>
      </c>
      <c r="AU146" s="8">
        <f t="shared" si="123"/>
        <v>49800</v>
      </c>
      <c r="AV146" s="176">
        <v>52000</v>
      </c>
      <c r="AW146" s="13">
        <v>234192</v>
      </c>
      <c r="AX146" s="8">
        <f t="shared" si="124"/>
        <v>143096</v>
      </c>
      <c r="AY146" s="176">
        <v>208000</v>
      </c>
      <c r="AZ146" s="13">
        <v>234192</v>
      </c>
      <c r="BA146" s="8">
        <f t="shared" si="125"/>
        <v>221096</v>
      </c>
      <c r="BB146" s="176">
        <v>52000</v>
      </c>
      <c r="BC146" s="13">
        <v>47600</v>
      </c>
      <c r="BD146" s="8">
        <f t="shared" si="126"/>
        <v>49800</v>
      </c>
      <c r="BE146" s="174">
        <f t="shared" si="72"/>
        <v>2874620</v>
      </c>
      <c r="BF146" s="9"/>
      <c r="BG146" s="9"/>
      <c r="BH146" s="9"/>
      <c r="BI146" s="10"/>
      <c r="BJ146" s="10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</row>
    <row r="147" spans="1:172" ht="24.75" customHeight="1" x14ac:dyDescent="0.35">
      <c r="A147" s="362"/>
      <c r="B147" s="11">
        <v>129</v>
      </c>
      <c r="C147" s="34" t="s">
        <v>157</v>
      </c>
      <c r="D147" s="11" t="s">
        <v>22</v>
      </c>
      <c r="E147" s="6"/>
      <c r="F147" s="166">
        <v>78000</v>
      </c>
      <c r="G147" s="7">
        <v>87822</v>
      </c>
      <c r="H147" s="8">
        <f t="shared" si="110"/>
        <v>82911</v>
      </c>
      <c r="I147" s="176">
        <v>78000</v>
      </c>
      <c r="J147" s="13">
        <v>87822</v>
      </c>
      <c r="K147" s="8">
        <f t="shared" si="111"/>
        <v>82911</v>
      </c>
      <c r="L147" s="176">
        <v>117000</v>
      </c>
      <c r="M147" s="13">
        <v>131733</v>
      </c>
      <c r="N147" s="8">
        <f t="shared" si="112"/>
        <v>124367</v>
      </c>
      <c r="O147" s="176">
        <v>117000</v>
      </c>
      <c r="P147" s="13">
        <v>131733</v>
      </c>
      <c r="Q147" s="8">
        <f t="shared" si="113"/>
        <v>124367</v>
      </c>
      <c r="R147" s="176">
        <v>117000</v>
      </c>
      <c r="S147" s="13">
        <v>131733</v>
      </c>
      <c r="T147" s="8">
        <f t="shared" si="114"/>
        <v>124367</v>
      </c>
      <c r="U147" s="176">
        <v>139230</v>
      </c>
      <c r="V147" s="13">
        <v>131733</v>
      </c>
      <c r="W147" s="8">
        <f t="shared" si="115"/>
        <v>135482</v>
      </c>
      <c r="X147" s="176">
        <v>117000</v>
      </c>
      <c r="Y147" s="13">
        <v>131733</v>
      </c>
      <c r="Z147" s="8">
        <f t="shared" si="116"/>
        <v>124367</v>
      </c>
      <c r="AA147" s="176">
        <v>117000</v>
      </c>
      <c r="AB147" s="13">
        <v>131733</v>
      </c>
      <c r="AC147" s="8">
        <f t="shared" si="117"/>
        <v>124367</v>
      </c>
      <c r="AD147" s="176">
        <v>117000</v>
      </c>
      <c r="AE147" s="13">
        <v>131733</v>
      </c>
      <c r="AF147" s="8">
        <f t="shared" si="118"/>
        <v>124367</v>
      </c>
      <c r="AG147" s="176">
        <v>117000</v>
      </c>
      <c r="AH147" s="13">
        <v>131733</v>
      </c>
      <c r="AI147" s="8">
        <f t="shared" si="119"/>
        <v>124367</v>
      </c>
      <c r="AJ147" s="176">
        <v>117000</v>
      </c>
      <c r="AK147" s="13">
        <v>131733</v>
      </c>
      <c r="AL147" s="8">
        <f t="shared" si="120"/>
        <v>124367</v>
      </c>
      <c r="AM147" s="176">
        <v>139230</v>
      </c>
      <c r="AN147" s="13">
        <v>131733</v>
      </c>
      <c r="AO147" s="8">
        <f t="shared" si="121"/>
        <v>135482</v>
      </c>
      <c r="AP147" s="176">
        <v>78000</v>
      </c>
      <c r="AQ147" s="13">
        <v>71400</v>
      </c>
      <c r="AR147" s="8">
        <f t="shared" si="122"/>
        <v>74700</v>
      </c>
      <c r="AS147" s="176">
        <v>78000</v>
      </c>
      <c r="AT147" s="13">
        <v>71400</v>
      </c>
      <c r="AU147" s="8">
        <f t="shared" si="123"/>
        <v>74700</v>
      </c>
      <c r="AV147" s="176">
        <v>78000</v>
      </c>
      <c r="AW147" s="13">
        <v>131733</v>
      </c>
      <c r="AX147" s="8">
        <f t="shared" si="124"/>
        <v>104867</v>
      </c>
      <c r="AY147" s="176">
        <v>117000</v>
      </c>
      <c r="AZ147" s="13">
        <v>131733</v>
      </c>
      <c r="BA147" s="8">
        <f t="shared" si="125"/>
        <v>124367</v>
      </c>
      <c r="BB147" s="176">
        <v>78000</v>
      </c>
      <c r="BC147" s="13">
        <v>71400</v>
      </c>
      <c r="BD147" s="8">
        <f t="shared" si="126"/>
        <v>74700</v>
      </c>
      <c r="BE147" s="174">
        <f t="shared" si="72"/>
        <v>1885056</v>
      </c>
      <c r="BF147" s="9"/>
      <c r="BG147" s="9"/>
      <c r="BH147" s="9"/>
      <c r="BI147" s="10"/>
      <c r="BJ147" s="10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</row>
    <row r="148" spans="1:172" ht="24.75" customHeight="1" x14ac:dyDescent="0.35">
      <c r="A148" s="362"/>
      <c r="B148" s="11">
        <v>130</v>
      </c>
      <c r="C148" s="34" t="s">
        <v>158</v>
      </c>
      <c r="D148" s="11" t="s">
        <v>22</v>
      </c>
      <c r="E148" s="6"/>
      <c r="F148" s="166">
        <v>476690.69500000001</v>
      </c>
      <c r="G148" s="7">
        <v>536717.05405500007</v>
      </c>
      <c r="H148" s="8">
        <f t="shared" si="110"/>
        <v>506704</v>
      </c>
      <c r="I148" s="176">
        <v>476690.69500000001</v>
      </c>
      <c r="J148" s="13">
        <v>536717.05405500007</v>
      </c>
      <c r="K148" s="8">
        <f t="shared" si="111"/>
        <v>506704</v>
      </c>
      <c r="L148" s="176">
        <v>647422.94500000007</v>
      </c>
      <c r="M148" s="13">
        <v>728948.434305</v>
      </c>
      <c r="N148" s="8">
        <f t="shared" si="112"/>
        <v>688186</v>
      </c>
      <c r="O148" s="176">
        <v>647422.94500000007</v>
      </c>
      <c r="P148" s="13">
        <v>728948.434305</v>
      </c>
      <c r="Q148" s="8">
        <f t="shared" si="113"/>
        <v>688186</v>
      </c>
      <c r="R148" s="176">
        <v>647422.94500000007</v>
      </c>
      <c r="S148" s="13">
        <v>728948.434305</v>
      </c>
      <c r="T148" s="8">
        <f t="shared" si="114"/>
        <v>688186</v>
      </c>
      <c r="U148" s="176">
        <v>770433.30455000012</v>
      </c>
      <c r="V148" s="13">
        <v>728948.434305</v>
      </c>
      <c r="W148" s="8">
        <f t="shared" si="115"/>
        <v>749691</v>
      </c>
      <c r="X148" s="176">
        <v>647422.94500000007</v>
      </c>
      <c r="Y148" s="13">
        <v>728948.434305</v>
      </c>
      <c r="Z148" s="8">
        <f t="shared" si="116"/>
        <v>688186</v>
      </c>
      <c r="AA148" s="176">
        <v>647422.94500000007</v>
      </c>
      <c r="AB148" s="13">
        <v>728948.434305</v>
      </c>
      <c r="AC148" s="8">
        <f t="shared" si="117"/>
        <v>688186</v>
      </c>
      <c r="AD148" s="176">
        <v>647422.94500000007</v>
      </c>
      <c r="AE148" s="13">
        <v>728948.434305</v>
      </c>
      <c r="AF148" s="8">
        <f t="shared" si="118"/>
        <v>688186</v>
      </c>
      <c r="AG148" s="176">
        <v>647422.94500000007</v>
      </c>
      <c r="AH148" s="13">
        <v>728948.434305</v>
      </c>
      <c r="AI148" s="8">
        <f t="shared" si="119"/>
        <v>688186</v>
      </c>
      <c r="AJ148" s="176">
        <v>647422.94500000007</v>
      </c>
      <c r="AK148" s="13">
        <v>728948.434305</v>
      </c>
      <c r="AL148" s="8">
        <f t="shared" si="120"/>
        <v>688186</v>
      </c>
      <c r="AM148" s="176">
        <v>770433.30455000012</v>
      </c>
      <c r="AN148" s="13">
        <v>728948.434305</v>
      </c>
      <c r="AO148" s="8">
        <f t="shared" si="121"/>
        <v>749691</v>
      </c>
      <c r="AP148" s="176">
        <v>476690.69500000001</v>
      </c>
      <c r="AQ148" s="13">
        <v>436355.32850000006</v>
      </c>
      <c r="AR148" s="8">
        <f t="shared" si="122"/>
        <v>456523</v>
      </c>
      <c r="AS148" s="176">
        <v>476690.69500000001</v>
      </c>
      <c r="AT148" s="13">
        <v>436355.32850000006</v>
      </c>
      <c r="AU148" s="8">
        <f t="shared" si="123"/>
        <v>456523</v>
      </c>
      <c r="AV148" s="176">
        <v>476690.69500000001</v>
      </c>
      <c r="AW148" s="13">
        <v>728948.434305</v>
      </c>
      <c r="AX148" s="8">
        <f t="shared" si="124"/>
        <v>602820</v>
      </c>
      <c r="AY148" s="176">
        <v>647422.94500000007</v>
      </c>
      <c r="AZ148" s="13">
        <v>728948.434305</v>
      </c>
      <c r="BA148" s="8">
        <f t="shared" si="125"/>
        <v>688186</v>
      </c>
      <c r="BB148" s="176">
        <v>476690.69500000001</v>
      </c>
      <c r="BC148" s="13">
        <v>436355.32850000006</v>
      </c>
      <c r="BD148" s="8">
        <f t="shared" si="126"/>
        <v>456523</v>
      </c>
      <c r="BE148" s="174">
        <f t="shared" si="72"/>
        <v>10678853</v>
      </c>
      <c r="BF148" s="9"/>
      <c r="BG148" s="9"/>
      <c r="BH148" s="9"/>
      <c r="BI148" s="10"/>
      <c r="BJ148" s="10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</row>
    <row r="149" spans="1:172" ht="24.75" customHeight="1" x14ac:dyDescent="0.35">
      <c r="A149" s="362"/>
      <c r="B149" s="11">
        <v>131</v>
      </c>
      <c r="C149" s="34" t="s">
        <v>159</v>
      </c>
      <c r="D149" s="11" t="s">
        <v>22</v>
      </c>
      <c r="E149" s="6"/>
      <c r="F149" s="166">
        <v>81127.604999999996</v>
      </c>
      <c r="G149" s="7">
        <v>91343.442645000003</v>
      </c>
      <c r="H149" s="8">
        <f t="shared" si="110"/>
        <v>86236</v>
      </c>
      <c r="I149" s="176">
        <v>81127.604999999996</v>
      </c>
      <c r="J149" s="13">
        <v>91343.442645000003</v>
      </c>
      <c r="K149" s="8">
        <f t="shared" si="111"/>
        <v>86236</v>
      </c>
      <c r="L149" s="176">
        <v>127554.44</v>
      </c>
      <c r="M149" s="13">
        <v>143616.48756000001</v>
      </c>
      <c r="N149" s="8">
        <f t="shared" si="112"/>
        <v>135585</v>
      </c>
      <c r="O149" s="176">
        <v>127554.44</v>
      </c>
      <c r="P149" s="13">
        <v>143616.48756000001</v>
      </c>
      <c r="Q149" s="8">
        <f t="shared" si="113"/>
        <v>135585</v>
      </c>
      <c r="R149" s="176">
        <v>127554.44</v>
      </c>
      <c r="S149" s="13">
        <v>143616.48756000001</v>
      </c>
      <c r="T149" s="8">
        <f t="shared" si="114"/>
        <v>135585</v>
      </c>
      <c r="U149" s="176">
        <v>151789.7836</v>
      </c>
      <c r="V149" s="13">
        <v>143616.48756000001</v>
      </c>
      <c r="W149" s="8">
        <f t="shared" si="115"/>
        <v>147703</v>
      </c>
      <c r="X149" s="176">
        <v>127554.44</v>
      </c>
      <c r="Y149" s="13">
        <v>143616.48756000001</v>
      </c>
      <c r="Z149" s="8">
        <f t="shared" si="116"/>
        <v>135585</v>
      </c>
      <c r="AA149" s="176">
        <v>127554.44</v>
      </c>
      <c r="AB149" s="13">
        <v>143616.48756000001</v>
      </c>
      <c r="AC149" s="8">
        <f t="shared" si="117"/>
        <v>135585</v>
      </c>
      <c r="AD149" s="176">
        <v>127554.44</v>
      </c>
      <c r="AE149" s="13">
        <v>143616.48756000001</v>
      </c>
      <c r="AF149" s="8">
        <f t="shared" si="118"/>
        <v>135585</v>
      </c>
      <c r="AG149" s="176">
        <v>127554.44</v>
      </c>
      <c r="AH149" s="13">
        <v>143616.48756000001</v>
      </c>
      <c r="AI149" s="8">
        <f t="shared" si="119"/>
        <v>135585</v>
      </c>
      <c r="AJ149" s="176">
        <v>127554.44</v>
      </c>
      <c r="AK149" s="13">
        <v>143616.48756000001</v>
      </c>
      <c r="AL149" s="8">
        <f t="shared" si="120"/>
        <v>135585</v>
      </c>
      <c r="AM149" s="176">
        <v>151789.7836</v>
      </c>
      <c r="AN149" s="13">
        <v>143616.48756000001</v>
      </c>
      <c r="AO149" s="8">
        <f t="shared" si="121"/>
        <v>147703</v>
      </c>
      <c r="AP149" s="176">
        <v>81127.604999999996</v>
      </c>
      <c r="AQ149" s="13">
        <v>74262.961500000005</v>
      </c>
      <c r="AR149" s="8">
        <f t="shared" si="122"/>
        <v>77695</v>
      </c>
      <c r="AS149" s="176">
        <v>81127.604999999996</v>
      </c>
      <c r="AT149" s="13">
        <v>74262.961500000005</v>
      </c>
      <c r="AU149" s="8">
        <f t="shared" si="123"/>
        <v>77695</v>
      </c>
      <c r="AV149" s="176">
        <v>81127.604999999996</v>
      </c>
      <c r="AW149" s="13">
        <v>143616.48756000001</v>
      </c>
      <c r="AX149" s="8">
        <f t="shared" si="124"/>
        <v>112372</v>
      </c>
      <c r="AY149" s="176">
        <v>127554.44</v>
      </c>
      <c r="AZ149" s="13">
        <v>143616.48756000001</v>
      </c>
      <c r="BA149" s="8">
        <f t="shared" si="125"/>
        <v>135585</v>
      </c>
      <c r="BB149" s="176">
        <v>81127.604999999996</v>
      </c>
      <c r="BC149" s="13">
        <v>74262.961500000005</v>
      </c>
      <c r="BD149" s="8">
        <f t="shared" si="126"/>
        <v>77695</v>
      </c>
      <c r="BE149" s="174">
        <f t="shared" si="72"/>
        <v>2033600</v>
      </c>
      <c r="BF149" s="9"/>
      <c r="BG149" s="9"/>
      <c r="BH149" s="9"/>
      <c r="BI149" s="10"/>
      <c r="BJ149" s="10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</row>
    <row r="150" spans="1:172" ht="24.75" customHeight="1" x14ac:dyDescent="0.35">
      <c r="A150" s="362"/>
      <c r="B150" s="11">
        <v>132</v>
      </c>
      <c r="C150" s="34" t="s">
        <v>160</v>
      </c>
      <c r="D150" s="11" t="s">
        <v>22</v>
      </c>
      <c r="E150" s="6"/>
      <c r="F150" s="166">
        <v>195000</v>
      </c>
      <c r="G150" s="7">
        <v>219555</v>
      </c>
      <c r="H150" s="8">
        <f t="shared" si="110"/>
        <v>207278</v>
      </c>
      <c r="I150" s="176">
        <v>195000</v>
      </c>
      <c r="J150" s="13">
        <v>219555</v>
      </c>
      <c r="K150" s="8">
        <f t="shared" si="111"/>
        <v>207278</v>
      </c>
      <c r="L150" s="176">
        <v>325000</v>
      </c>
      <c r="M150" s="13">
        <v>365925</v>
      </c>
      <c r="N150" s="8">
        <f t="shared" si="112"/>
        <v>345463</v>
      </c>
      <c r="O150" s="176">
        <v>325000</v>
      </c>
      <c r="P150" s="13">
        <v>365925</v>
      </c>
      <c r="Q150" s="8">
        <f t="shared" si="113"/>
        <v>345463</v>
      </c>
      <c r="R150" s="176">
        <v>325000</v>
      </c>
      <c r="S150" s="13">
        <v>365925</v>
      </c>
      <c r="T150" s="8">
        <f t="shared" si="114"/>
        <v>345463</v>
      </c>
      <c r="U150" s="176">
        <v>386750</v>
      </c>
      <c r="V150" s="13">
        <v>365925</v>
      </c>
      <c r="W150" s="8">
        <f t="shared" si="115"/>
        <v>376338</v>
      </c>
      <c r="X150" s="176">
        <v>325000</v>
      </c>
      <c r="Y150" s="13">
        <v>365925</v>
      </c>
      <c r="Z150" s="8">
        <f t="shared" si="116"/>
        <v>345463</v>
      </c>
      <c r="AA150" s="176">
        <v>325000</v>
      </c>
      <c r="AB150" s="13">
        <v>365925</v>
      </c>
      <c r="AC150" s="8">
        <f t="shared" si="117"/>
        <v>345463</v>
      </c>
      <c r="AD150" s="176">
        <v>325000</v>
      </c>
      <c r="AE150" s="13">
        <v>365925</v>
      </c>
      <c r="AF150" s="8">
        <f t="shared" si="118"/>
        <v>345463</v>
      </c>
      <c r="AG150" s="176">
        <v>325000</v>
      </c>
      <c r="AH150" s="13">
        <v>365925</v>
      </c>
      <c r="AI150" s="8">
        <f t="shared" si="119"/>
        <v>345463</v>
      </c>
      <c r="AJ150" s="176">
        <v>325000</v>
      </c>
      <c r="AK150" s="13">
        <v>365925</v>
      </c>
      <c r="AL150" s="8">
        <f t="shared" si="120"/>
        <v>345463</v>
      </c>
      <c r="AM150" s="176">
        <v>386750</v>
      </c>
      <c r="AN150" s="13">
        <v>365925</v>
      </c>
      <c r="AO150" s="8">
        <f t="shared" si="121"/>
        <v>376338</v>
      </c>
      <c r="AP150" s="176">
        <v>195000</v>
      </c>
      <c r="AQ150" s="13">
        <v>178500</v>
      </c>
      <c r="AR150" s="8">
        <f t="shared" si="122"/>
        <v>186750</v>
      </c>
      <c r="AS150" s="176">
        <v>195000</v>
      </c>
      <c r="AT150" s="13">
        <v>178500</v>
      </c>
      <c r="AU150" s="8">
        <f t="shared" si="123"/>
        <v>186750</v>
      </c>
      <c r="AV150" s="176">
        <v>195000</v>
      </c>
      <c r="AW150" s="13">
        <v>365925</v>
      </c>
      <c r="AX150" s="8">
        <f t="shared" si="124"/>
        <v>280463</v>
      </c>
      <c r="AY150" s="176">
        <v>325000</v>
      </c>
      <c r="AZ150" s="13">
        <v>365925</v>
      </c>
      <c r="BA150" s="8">
        <f t="shared" si="125"/>
        <v>345463</v>
      </c>
      <c r="BB150" s="176">
        <v>195000</v>
      </c>
      <c r="BC150" s="13">
        <v>178500</v>
      </c>
      <c r="BD150" s="8">
        <f t="shared" si="126"/>
        <v>186750</v>
      </c>
      <c r="BE150" s="174">
        <f t="shared" si="72"/>
        <v>5117112</v>
      </c>
      <c r="BF150" s="9"/>
      <c r="BG150" s="9"/>
      <c r="BH150" s="9"/>
      <c r="BI150" s="10"/>
      <c r="BJ150" s="10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</row>
    <row r="151" spans="1:172" ht="24.75" customHeight="1" x14ac:dyDescent="0.35">
      <c r="A151" s="362"/>
      <c r="B151" s="11">
        <v>133</v>
      </c>
      <c r="C151" s="34" t="s">
        <v>161</v>
      </c>
      <c r="D151" s="11" t="s">
        <v>22</v>
      </c>
      <c r="E151" s="6"/>
      <c r="F151" s="166">
        <v>195000</v>
      </c>
      <c r="G151" s="7">
        <v>219555</v>
      </c>
      <c r="H151" s="8">
        <f t="shared" si="110"/>
        <v>207278</v>
      </c>
      <c r="I151" s="176">
        <v>195000</v>
      </c>
      <c r="J151" s="13">
        <v>219555</v>
      </c>
      <c r="K151" s="8">
        <f t="shared" si="111"/>
        <v>207278</v>
      </c>
      <c r="L151" s="176">
        <v>221000</v>
      </c>
      <c r="M151" s="13">
        <v>248829</v>
      </c>
      <c r="N151" s="8">
        <f t="shared" si="112"/>
        <v>234915</v>
      </c>
      <c r="O151" s="176">
        <v>221000</v>
      </c>
      <c r="P151" s="13">
        <v>248829</v>
      </c>
      <c r="Q151" s="8">
        <f t="shared" si="113"/>
        <v>234915</v>
      </c>
      <c r="R151" s="176">
        <v>221000</v>
      </c>
      <c r="S151" s="13">
        <v>248829</v>
      </c>
      <c r="T151" s="8">
        <f t="shared" si="114"/>
        <v>234915</v>
      </c>
      <c r="U151" s="176">
        <v>262990</v>
      </c>
      <c r="V151" s="13">
        <v>248829</v>
      </c>
      <c r="W151" s="8">
        <f t="shared" si="115"/>
        <v>255910</v>
      </c>
      <c r="X151" s="176">
        <v>221000</v>
      </c>
      <c r="Y151" s="13">
        <v>248829</v>
      </c>
      <c r="Z151" s="8">
        <f t="shared" si="116"/>
        <v>234915</v>
      </c>
      <c r="AA151" s="176">
        <v>221000</v>
      </c>
      <c r="AB151" s="13">
        <v>248829</v>
      </c>
      <c r="AC151" s="8">
        <f t="shared" si="117"/>
        <v>234915</v>
      </c>
      <c r="AD151" s="176">
        <v>221000</v>
      </c>
      <c r="AE151" s="13">
        <v>248829</v>
      </c>
      <c r="AF151" s="8">
        <f t="shared" si="118"/>
        <v>234915</v>
      </c>
      <c r="AG151" s="176">
        <v>221000</v>
      </c>
      <c r="AH151" s="13">
        <v>248829</v>
      </c>
      <c r="AI151" s="8">
        <f t="shared" si="119"/>
        <v>234915</v>
      </c>
      <c r="AJ151" s="176">
        <v>221000</v>
      </c>
      <c r="AK151" s="13">
        <v>248829</v>
      </c>
      <c r="AL151" s="8">
        <f t="shared" si="120"/>
        <v>234915</v>
      </c>
      <c r="AM151" s="176">
        <v>262990</v>
      </c>
      <c r="AN151" s="13">
        <v>248829</v>
      </c>
      <c r="AO151" s="8">
        <f t="shared" si="121"/>
        <v>255910</v>
      </c>
      <c r="AP151" s="176">
        <v>195000</v>
      </c>
      <c r="AQ151" s="13">
        <v>178500</v>
      </c>
      <c r="AR151" s="8">
        <f t="shared" si="122"/>
        <v>186750</v>
      </c>
      <c r="AS151" s="176">
        <v>195000</v>
      </c>
      <c r="AT151" s="13">
        <v>178500</v>
      </c>
      <c r="AU151" s="8">
        <f t="shared" si="123"/>
        <v>186750</v>
      </c>
      <c r="AV151" s="176">
        <v>195000</v>
      </c>
      <c r="AW151" s="13">
        <v>248829</v>
      </c>
      <c r="AX151" s="8">
        <f t="shared" si="124"/>
        <v>221915</v>
      </c>
      <c r="AY151" s="176">
        <v>221000</v>
      </c>
      <c r="AZ151" s="13">
        <v>248829</v>
      </c>
      <c r="BA151" s="8">
        <f t="shared" si="125"/>
        <v>234915</v>
      </c>
      <c r="BB151" s="176">
        <v>195000</v>
      </c>
      <c r="BC151" s="13">
        <v>178500</v>
      </c>
      <c r="BD151" s="8">
        <f t="shared" si="126"/>
        <v>186750</v>
      </c>
      <c r="BE151" s="174">
        <f t="shared" si="72"/>
        <v>3822776</v>
      </c>
      <c r="BF151" s="9"/>
      <c r="BG151" s="9"/>
      <c r="BH151" s="9"/>
      <c r="BI151" s="10"/>
      <c r="BJ151" s="10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</row>
    <row r="152" spans="1:172" ht="24.75" customHeight="1" x14ac:dyDescent="0.35">
      <c r="A152" s="362"/>
      <c r="B152" s="11">
        <v>134</v>
      </c>
      <c r="C152" s="34" t="s">
        <v>162</v>
      </c>
      <c r="D152" s="11" t="s">
        <v>22</v>
      </c>
      <c r="E152" s="6"/>
      <c r="F152" s="166">
        <v>104000</v>
      </c>
      <c r="G152" s="7">
        <v>117096</v>
      </c>
      <c r="H152" s="8">
        <f t="shared" si="110"/>
        <v>110548</v>
      </c>
      <c r="I152" s="165">
        <v>104000</v>
      </c>
      <c r="J152" s="7">
        <v>117096</v>
      </c>
      <c r="K152" s="8">
        <f t="shared" si="111"/>
        <v>110548</v>
      </c>
      <c r="L152" s="165">
        <v>13000</v>
      </c>
      <c r="M152" s="7">
        <v>14637</v>
      </c>
      <c r="N152" s="8">
        <f t="shared" si="112"/>
        <v>13819</v>
      </c>
      <c r="O152" s="165">
        <v>13000</v>
      </c>
      <c r="P152" s="7">
        <v>14637</v>
      </c>
      <c r="Q152" s="8">
        <f t="shared" si="113"/>
        <v>13819</v>
      </c>
      <c r="R152" s="165">
        <v>13000</v>
      </c>
      <c r="S152" s="7">
        <v>14637</v>
      </c>
      <c r="T152" s="8">
        <f t="shared" si="114"/>
        <v>13819</v>
      </c>
      <c r="U152" s="165">
        <v>15470</v>
      </c>
      <c r="V152" s="7">
        <v>14637</v>
      </c>
      <c r="W152" s="8">
        <f t="shared" si="115"/>
        <v>15054</v>
      </c>
      <c r="X152" s="165">
        <v>13000</v>
      </c>
      <c r="Y152" s="7">
        <v>14637</v>
      </c>
      <c r="Z152" s="8">
        <f t="shared" si="116"/>
        <v>13819</v>
      </c>
      <c r="AA152" s="165">
        <v>13000</v>
      </c>
      <c r="AB152" s="7">
        <v>14637</v>
      </c>
      <c r="AC152" s="8">
        <f t="shared" si="117"/>
        <v>13819</v>
      </c>
      <c r="AD152" s="165">
        <v>13000</v>
      </c>
      <c r="AE152" s="7">
        <v>14637</v>
      </c>
      <c r="AF152" s="8">
        <f t="shared" si="118"/>
        <v>13819</v>
      </c>
      <c r="AG152" s="165">
        <v>13000</v>
      </c>
      <c r="AH152" s="7">
        <v>14637</v>
      </c>
      <c r="AI152" s="8">
        <f t="shared" si="119"/>
        <v>13819</v>
      </c>
      <c r="AJ152" s="165">
        <v>13000</v>
      </c>
      <c r="AK152" s="7">
        <v>14637</v>
      </c>
      <c r="AL152" s="8">
        <f t="shared" si="120"/>
        <v>13819</v>
      </c>
      <c r="AM152" s="165">
        <v>15470</v>
      </c>
      <c r="AN152" s="7">
        <v>14637</v>
      </c>
      <c r="AO152" s="8">
        <f t="shared" si="121"/>
        <v>15054</v>
      </c>
      <c r="AP152" s="165">
        <v>104000</v>
      </c>
      <c r="AQ152" s="7">
        <v>95200</v>
      </c>
      <c r="AR152" s="8">
        <f t="shared" si="122"/>
        <v>99600</v>
      </c>
      <c r="AS152" s="165">
        <v>104000</v>
      </c>
      <c r="AT152" s="7">
        <v>95200</v>
      </c>
      <c r="AU152" s="8">
        <f t="shared" si="123"/>
        <v>99600</v>
      </c>
      <c r="AV152" s="165">
        <v>104000</v>
      </c>
      <c r="AW152" s="7">
        <v>14637</v>
      </c>
      <c r="AX152" s="8">
        <f t="shared" si="124"/>
        <v>59319</v>
      </c>
      <c r="AY152" s="165">
        <v>13000</v>
      </c>
      <c r="AZ152" s="7">
        <v>14637</v>
      </c>
      <c r="BA152" s="8">
        <f t="shared" si="125"/>
        <v>13819</v>
      </c>
      <c r="BB152" s="165">
        <v>104000</v>
      </c>
      <c r="BC152" s="7">
        <v>95200</v>
      </c>
      <c r="BD152" s="8">
        <f t="shared" si="126"/>
        <v>99600</v>
      </c>
      <c r="BE152" s="174">
        <f t="shared" si="72"/>
        <v>733694</v>
      </c>
      <c r="BF152" s="9"/>
      <c r="BG152" s="9"/>
      <c r="BH152" s="9"/>
      <c r="BI152" s="10"/>
      <c r="BJ152" s="10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</row>
    <row r="153" spans="1:172" ht="24.75" customHeight="1" x14ac:dyDescent="0.35">
      <c r="A153" s="362"/>
      <c r="B153" s="11">
        <v>135</v>
      </c>
      <c r="C153" s="34" t="s">
        <v>163</v>
      </c>
      <c r="D153" s="11" t="s">
        <v>22</v>
      </c>
      <c r="E153" s="6"/>
      <c r="F153" s="166">
        <v>104000</v>
      </c>
      <c r="G153" s="7">
        <v>117096</v>
      </c>
      <c r="H153" s="8">
        <f t="shared" si="110"/>
        <v>110548</v>
      </c>
      <c r="I153" s="165">
        <v>104000</v>
      </c>
      <c r="J153" s="7">
        <v>117096</v>
      </c>
      <c r="K153" s="8">
        <f t="shared" si="111"/>
        <v>110548</v>
      </c>
      <c r="L153" s="165">
        <v>143000</v>
      </c>
      <c r="M153" s="7">
        <v>161007</v>
      </c>
      <c r="N153" s="8">
        <f t="shared" si="112"/>
        <v>152004</v>
      </c>
      <c r="O153" s="165">
        <v>143000</v>
      </c>
      <c r="P153" s="7">
        <v>161007</v>
      </c>
      <c r="Q153" s="8">
        <f t="shared" si="113"/>
        <v>152004</v>
      </c>
      <c r="R153" s="165">
        <v>143000</v>
      </c>
      <c r="S153" s="7">
        <v>161007</v>
      </c>
      <c r="T153" s="8">
        <f t="shared" si="114"/>
        <v>152004</v>
      </c>
      <c r="U153" s="165">
        <v>170170</v>
      </c>
      <c r="V153" s="7">
        <v>161007</v>
      </c>
      <c r="W153" s="8">
        <f t="shared" si="115"/>
        <v>165589</v>
      </c>
      <c r="X153" s="165">
        <v>143000</v>
      </c>
      <c r="Y153" s="7">
        <v>161007</v>
      </c>
      <c r="Z153" s="8">
        <f t="shared" si="116"/>
        <v>152004</v>
      </c>
      <c r="AA153" s="165">
        <v>143000</v>
      </c>
      <c r="AB153" s="7">
        <v>161007</v>
      </c>
      <c r="AC153" s="8">
        <f t="shared" si="117"/>
        <v>152004</v>
      </c>
      <c r="AD153" s="165">
        <v>143000</v>
      </c>
      <c r="AE153" s="7">
        <v>161007</v>
      </c>
      <c r="AF153" s="8">
        <f t="shared" si="118"/>
        <v>152004</v>
      </c>
      <c r="AG153" s="165">
        <v>143000</v>
      </c>
      <c r="AH153" s="7">
        <v>161007</v>
      </c>
      <c r="AI153" s="8">
        <f t="shared" si="119"/>
        <v>152004</v>
      </c>
      <c r="AJ153" s="165">
        <v>143000</v>
      </c>
      <c r="AK153" s="7">
        <v>161007</v>
      </c>
      <c r="AL153" s="8">
        <f t="shared" si="120"/>
        <v>152004</v>
      </c>
      <c r="AM153" s="165">
        <v>170170</v>
      </c>
      <c r="AN153" s="7">
        <v>161007</v>
      </c>
      <c r="AO153" s="8">
        <f t="shared" si="121"/>
        <v>165589</v>
      </c>
      <c r="AP153" s="165">
        <v>104000</v>
      </c>
      <c r="AQ153" s="7">
        <v>95200</v>
      </c>
      <c r="AR153" s="8">
        <f t="shared" si="122"/>
        <v>99600</v>
      </c>
      <c r="AS153" s="165">
        <v>104000</v>
      </c>
      <c r="AT153" s="7">
        <v>95200</v>
      </c>
      <c r="AU153" s="8">
        <f t="shared" si="123"/>
        <v>99600</v>
      </c>
      <c r="AV153" s="165">
        <v>104000</v>
      </c>
      <c r="AW153" s="7">
        <v>161007</v>
      </c>
      <c r="AX153" s="8">
        <f t="shared" si="124"/>
        <v>132504</v>
      </c>
      <c r="AY153" s="165">
        <v>143000</v>
      </c>
      <c r="AZ153" s="7">
        <v>161007</v>
      </c>
      <c r="BA153" s="8">
        <f t="shared" si="125"/>
        <v>152004</v>
      </c>
      <c r="BB153" s="165">
        <v>104000</v>
      </c>
      <c r="BC153" s="7">
        <v>95200</v>
      </c>
      <c r="BD153" s="8">
        <f t="shared" si="126"/>
        <v>99600</v>
      </c>
      <c r="BE153" s="174">
        <f t="shared" si="72"/>
        <v>2351614</v>
      </c>
      <c r="BF153" s="9"/>
      <c r="BG153" s="9"/>
      <c r="BH153" s="9"/>
      <c r="BI153" s="10"/>
      <c r="BJ153" s="10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</row>
    <row r="154" spans="1:172" ht="24.75" customHeight="1" x14ac:dyDescent="0.35">
      <c r="A154" s="362"/>
      <c r="B154" s="11">
        <v>136</v>
      </c>
      <c r="C154" s="34" t="s">
        <v>164</v>
      </c>
      <c r="D154" s="11" t="s">
        <v>22</v>
      </c>
      <c r="E154" s="6"/>
      <c r="F154" s="166">
        <v>156000</v>
      </c>
      <c r="G154" s="7">
        <v>175644</v>
      </c>
      <c r="H154" s="8">
        <f t="shared" si="110"/>
        <v>165822</v>
      </c>
      <c r="I154" s="165">
        <v>156000</v>
      </c>
      <c r="J154" s="7">
        <v>175644</v>
      </c>
      <c r="K154" s="8">
        <f t="shared" si="111"/>
        <v>165822</v>
      </c>
      <c r="L154" s="165">
        <v>156000</v>
      </c>
      <c r="M154" s="7">
        <v>175644</v>
      </c>
      <c r="N154" s="8">
        <f t="shared" si="112"/>
        <v>165822</v>
      </c>
      <c r="O154" s="165">
        <v>156000</v>
      </c>
      <c r="P154" s="7">
        <v>175644</v>
      </c>
      <c r="Q154" s="8">
        <f t="shared" si="113"/>
        <v>165822</v>
      </c>
      <c r="R154" s="165">
        <v>156000</v>
      </c>
      <c r="S154" s="7">
        <v>175644</v>
      </c>
      <c r="T154" s="8">
        <f t="shared" si="114"/>
        <v>165822</v>
      </c>
      <c r="U154" s="165">
        <v>185640</v>
      </c>
      <c r="V154" s="7">
        <v>175644</v>
      </c>
      <c r="W154" s="8">
        <f t="shared" si="115"/>
        <v>180642</v>
      </c>
      <c r="X154" s="165">
        <v>156000</v>
      </c>
      <c r="Y154" s="7">
        <v>175644</v>
      </c>
      <c r="Z154" s="8">
        <f t="shared" si="116"/>
        <v>165822</v>
      </c>
      <c r="AA154" s="165">
        <v>156000</v>
      </c>
      <c r="AB154" s="7">
        <v>175644</v>
      </c>
      <c r="AC154" s="8">
        <f t="shared" si="117"/>
        <v>165822</v>
      </c>
      <c r="AD154" s="165">
        <v>156000</v>
      </c>
      <c r="AE154" s="7">
        <v>175644</v>
      </c>
      <c r="AF154" s="8">
        <f t="shared" si="118"/>
        <v>165822</v>
      </c>
      <c r="AG154" s="165">
        <v>156000</v>
      </c>
      <c r="AH154" s="7">
        <v>175644</v>
      </c>
      <c r="AI154" s="8">
        <f t="shared" si="119"/>
        <v>165822</v>
      </c>
      <c r="AJ154" s="165">
        <v>156000</v>
      </c>
      <c r="AK154" s="7">
        <v>175644</v>
      </c>
      <c r="AL154" s="8">
        <f t="shared" si="120"/>
        <v>165822</v>
      </c>
      <c r="AM154" s="165">
        <v>185640</v>
      </c>
      <c r="AN154" s="7">
        <v>175644</v>
      </c>
      <c r="AO154" s="8">
        <f t="shared" si="121"/>
        <v>180642</v>
      </c>
      <c r="AP154" s="165">
        <v>156000</v>
      </c>
      <c r="AQ154" s="7">
        <v>142800</v>
      </c>
      <c r="AR154" s="8">
        <f t="shared" si="122"/>
        <v>149400</v>
      </c>
      <c r="AS154" s="165">
        <v>156000</v>
      </c>
      <c r="AT154" s="7">
        <v>142800</v>
      </c>
      <c r="AU154" s="8">
        <f t="shared" si="123"/>
        <v>149400</v>
      </c>
      <c r="AV154" s="165">
        <v>156000</v>
      </c>
      <c r="AW154" s="7">
        <v>175644</v>
      </c>
      <c r="AX154" s="8">
        <f t="shared" si="124"/>
        <v>165822</v>
      </c>
      <c r="AY154" s="165">
        <v>156000</v>
      </c>
      <c r="AZ154" s="7">
        <v>175644</v>
      </c>
      <c r="BA154" s="8">
        <f t="shared" si="125"/>
        <v>165822</v>
      </c>
      <c r="BB154" s="165">
        <v>156000</v>
      </c>
      <c r="BC154" s="7">
        <v>142800</v>
      </c>
      <c r="BD154" s="8">
        <f t="shared" si="126"/>
        <v>149400</v>
      </c>
      <c r="BE154" s="174">
        <f t="shared" si="72"/>
        <v>2799348</v>
      </c>
      <c r="BF154" s="9"/>
      <c r="BG154" s="9"/>
      <c r="BH154" s="9"/>
      <c r="BI154" s="10"/>
      <c r="BJ154" s="10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</row>
    <row r="155" spans="1:172" ht="24.75" customHeight="1" x14ac:dyDescent="0.35">
      <c r="A155" s="362"/>
      <c r="B155" s="11">
        <v>137</v>
      </c>
      <c r="C155" s="34" t="s">
        <v>165</v>
      </c>
      <c r="D155" s="11" t="s">
        <v>22</v>
      </c>
      <c r="E155" s="6"/>
      <c r="F155" s="166">
        <v>260000</v>
      </c>
      <c r="G155" s="7">
        <v>292740</v>
      </c>
      <c r="H155" s="8">
        <f t="shared" si="110"/>
        <v>276370</v>
      </c>
      <c r="I155" s="165">
        <v>260000</v>
      </c>
      <c r="J155" s="7">
        <v>292740</v>
      </c>
      <c r="K155" s="8">
        <f t="shared" si="111"/>
        <v>276370</v>
      </c>
      <c r="L155" s="165">
        <v>325000</v>
      </c>
      <c r="M155" s="7">
        <v>365925</v>
      </c>
      <c r="N155" s="8">
        <f t="shared" si="112"/>
        <v>345463</v>
      </c>
      <c r="O155" s="165">
        <v>325000</v>
      </c>
      <c r="P155" s="7">
        <v>365925</v>
      </c>
      <c r="Q155" s="8">
        <f t="shared" si="113"/>
        <v>345463</v>
      </c>
      <c r="R155" s="165">
        <v>325000</v>
      </c>
      <c r="S155" s="7">
        <v>365925</v>
      </c>
      <c r="T155" s="8">
        <f t="shared" si="114"/>
        <v>345463</v>
      </c>
      <c r="U155" s="165">
        <v>386750</v>
      </c>
      <c r="V155" s="7">
        <v>365925</v>
      </c>
      <c r="W155" s="8">
        <f t="shared" si="115"/>
        <v>376338</v>
      </c>
      <c r="X155" s="165">
        <v>325000</v>
      </c>
      <c r="Y155" s="7">
        <v>365925</v>
      </c>
      <c r="Z155" s="8">
        <f t="shared" si="116"/>
        <v>345463</v>
      </c>
      <c r="AA155" s="165">
        <v>325000</v>
      </c>
      <c r="AB155" s="7">
        <v>365925</v>
      </c>
      <c r="AC155" s="8">
        <f t="shared" si="117"/>
        <v>345463</v>
      </c>
      <c r="AD155" s="165">
        <v>325000</v>
      </c>
      <c r="AE155" s="7">
        <v>365925</v>
      </c>
      <c r="AF155" s="8">
        <f t="shared" si="118"/>
        <v>345463</v>
      </c>
      <c r="AG155" s="165">
        <v>325000</v>
      </c>
      <c r="AH155" s="7">
        <v>365925</v>
      </c>
      <c r="AI155" s="8">
        <f t="shared" si="119"/>
        <v>345463</v>
      </c>
      <c r="AJ155" s="165">
        <v>325000</v>
      </c>
      <c r="AK155" s="7">
        <v>365925</v>
      </c>
      <c r="AL155" s="8">
        <f t="shared" si="120"/>
        <v>345463</v>
      </c>
      <c r="AM155" s="165">
        <v>386750</v>
      </c>
      <c r="AN155" s="7">
        <v>365925</v>
      </c>
      <c r="AO155" s="8">
        <f t="shared" si="121"/>
        <v>376338</v>
      </c>
      <c r="AP155" s="165">
        <v>260000</v>
      </c>
      <c r="AQ155" s="7">
        <v>238000</v>
      </c>
      <c r="AR155" s="8">
        <f t="shared" si="122"/>
        <v>249000</v>
      </c>
      <c r="AS155" s="165">
        <v>260000</v>
      </c>
      <c r="AT155" s="7">
        <v>238000</v>
      </c>
      <c r="AU155" s="8">
        <f t="shared" si="123"/>
        <v>249000</v>
      </c>
      <c r="AV155" s="165">
        <v>260000</v>
      </c>
      <c r="AW155" s="7">
        <v>365925</v>
      </c>
      <c r="AX155" s="8">
        <f t="shared" si="124"/>
        <v>312963</v>
      </c>
      <c r="AY155" s="165">
        <v>325000</v>
      </c>
      <c r="AZ155" s="7">
        <v>365925</v>
      </c>
      <c r="BA155" s="8">
        <f t="shared" si="125"/>
        <v>345463</v>
      </c>
      <c r="BB155" s="165">
        <v>260000</v>
      </c>
      <c r="BC155" s="7">
        <v>238000</v>
      </c>
      <c r="BD155" s="8">
        <f t="shared" si="126"/>
        <v>249000</v>
      </c>
      <c r="BE155" s="174">
        <f t="shared" si="72"/>
        <v>5474546</v>
      </c>
      <c r="BF155" s="9"/>
      <c r="BG155" s="9"/>
      <c r="BH155" s="9"/>
      <c r="BI155" s="10"/>
      <c r="BJ155" s="10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</row>
    <row r="156" spans="1:172" ht="24.75" customHeight="1" x14ac:dyDescent="0.35">
      <c r="A156" s="362"/>
      <c r="B156" s="11">
        <v>138</v>
      </c>
      <c r="C156" s="34" t="s">
        <v>166</v>
      </c>
      <c r="D156" s="11" t="s">
        <v>22</v>
      </c>
      <c r="E156" s="6"/>
      <c r="F156" s="166">
        <v>260000</v>
      </c>
      <c r="G156" s="7">
        <v>292740</v>
      </c>
      <c r="H156" s="8">
        <f t="shared" si="110"/>
        <v>276370</v>
      </c>
      <c r="I156" s="165">
        <v>260000</v>
      </c>
      <c r="J156" s="7">
        <v>292740</v>
      </c>
      <c r="K156" s="8">
        <f t="shared" si="111"/>
        <v>276370</v>
      </c>
      <c r="L156" s="165">
        <v>325000</v>
      </c>
      <c r="M156" s="7">
        <v>365925</v>
      </c>
      <c r="N156" s="8">
        <f t="shared" si="112"/>
        <v>345463</v>
      </c>
      <c r="O156" s="165">
        <v>325000</v>
      </c>
      <c r="P156" s="7">
        <v>365925</v>
      </c>
      <c r="Q156" s="8">
        <f t="shared" si="113"/>
        <v>345463</v>
      </c>
      <c r="R156" s="165">
        <v>325000</v>
      </c>
      <c r="S156" s="7">
        <v>365925</v>
      </c>
      <c r="T156" s="8">
        <f t="shared" si="114"/>
        <v>345463</v>
      </c>
      <c r="U156" s="165">
        <v>386750</v>
      </c>
      <c r="V156" s="7">
        <v>365925</v>
      </c>
      <c r="W156" s="8">
        <f t="shared" si="115"/>
        <v>376338</v>
      </c>
      <c r="X156" s="165">
        <v>325000</v>
      </c>
      <c r="Y156" s="7">
        <v>365925</v>
      </c>
      <c r="Z156" s="8">
        <f t="shared" si="116"/>
        <v>345463</v>
      </c>
      <c r="AA156" s="165">
        <v>325000</v>
      </c>
      <c r="AB156" s="7">
        <v>365925</v>
      </c>
      <c r="AC156" s="8">
        <f t="shared" si="117"/>
        <v>345463</v>
      </c>
      <c r="AD156" s="165">
        <v>325000</v>
      </c>
      <c r="AE156" s="7">
        <v>365925</v>
      </c>
      <c r="AF156" s="8">
        <f t="shared" si="118"/>
        <v>345463</v>
      </c>
      <c r="AG156" s="165">
        <v>325000</v>
      </c>
      <c r="AH156" s="7">
        <v>365925</v>
      </c>
      <c r="AI156" s="8">
        <f t="shared" si="119"/>
        <v>345463</v>
      </c>
      <c r="AJ156" s="165">
        <v>325000</v>
      </c>
      <c r="AK156" s="7">
        <v>365925</v>
      </c>
      <c r="AL156" s="8">
        <f t="shared" si="120"/>
        <v>345463</v>
      </c>
      <c r="AM156" s="165">
        <v>386750</v>
      </c>
      <c r="AN156" s="7">
        <v>365925</v>
      </c>
      <c r="AO156" s="8">
        <f t="shared" si="121"/>
        <v>376338</v>
      </c>
      <c r="AP156" s="165">
        <v>260000</v>
      </c>
      <c r="AQ156" s="7">
        <v>238000</v>
      </c>
      <c r="AR156" s="8">
        <f t="shared" si="122"/>
        <v>249000</v>
      </c>
      <c r="AS156" s="165">
        <v>260000</v>
      </c>
      <c r="AT156" s="7">
        <v>238000</v>
      </c>
      <c r="AU156" s="8">
        <f t="shared" si="123"/>
        <v>249000</v>
      </c>
      <c r="AV156" s="165">
        <v>260000</v>
      </c>
      <c r="AW156" s="7">
        <v>365925</v>
      </c>
      <c r="AX156" s="8">
        <f t="shared" si="124"/>
        <v>312963</v>
      </c>
      <c r="AY156" s="165">
        <v>325000</v>
      </c>
      <c r="AZ156" s="7">
        <v>365925</v>
      </c>
      <c r="BA156" s="8">
        <f t="shared" si="125"/>
        <v>345463</v>
      </c>
      <c r="BB156" s="165">
        <v>260000</v>
      </c>
      <c r="BC156" s="7">
        <v>238000</v>
      </c>
      <c r="BD156" s="8">
        <f t="shared" si="126"/>
        <v>249000</v>
      </c>
      <c r="BE156" s="174">
        <f t="shared" si="72"/>
        <v>5474546</v>
      </c>
      <c r="BF156" s="9"/>
      <c r="BG156" s="9"/>
      <c r="BH156" s="9"/>
      <c r="BI156" s="10"/>
      <c r="BJ156" s="10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</row>
    <row r="157" spans="1:172" ht="24.75" customHeight="1" x14ac:dyDescent="0.35">
      <c r="A157" s="362"/>
      <c r="B157" s="11">
        <v>139</v>
      </c>
      <c r="C157" s="34" t="s">
        <v>167</v>
      </c>
      <c r="D157" s="11" t="s">
        <v>22</v>
      </c>
      <c r="E157" s="6"/>
      <c r="F157" s="166">
        <v>221000</v>
      </c>
      <c r="G157" s="7">
        <v>248829</v>
      </c>
      <c r="H157" s="8">
        <f t="shared" si="110"/>
        <v>234915</v>
      </c>
      <c r="I157" s="165">
        <v>221000</v>
      </c>
      <c r="J157" s="7">
        <v>248829</v>
      </c>
      <c r="K157" s="8">
        <f t="shared" si="111"/>
        <v>234915</v>
      </c>
      <c r="L157" s="165">
        <v>260000</v>
      </c>
      <c r="M157" s="7">
        <v>292740</v>
      </c>
      <c r="N157" s="8">
        <f t="shared" si="112"/>
        <v>276370</v>
      </c>
      <c r="O157" s="165">
        <v>260000</v>
      </c>
      <c r="P157" s="7">
        <v>292740</v>
      </c>
      <c r="Q157" s="8">
        <f t="shared" si="113"/>
        <v>276370</v>
      </c>
      <c r="R157" s="165">
        <v>260000</v>
      </c>
      <c r="S157" s="7">
        <v>292740</v>
      </c>
      <c r="T157" s="8">
        <f t="shared" si="114"/>
        <v>276370</v>
      </c>
      <c r="U157" s="165">
        <v>309400</v>
      </c>
      <c r="V157" s="7">
        <v>292740</v>
      </c>
      <c r="W157" s="8">
        <f t="shared" si="115"/>
        <v>301070</v>
      </c>
      <c r="X157" s="165">
        <v>260000</v>
      </c>
      <c r="Y157" s="7">
        <v>292740</v>
      </c>
      <c r="Z157" s="8">
        <f t="shared" si="116"/>
        <v>276370</v>
      </c>
      <c r="AA157" s="165">
        <v>260000</v>
      </c>
      <c r="AB157" s="7">
        <v>292740</v>
      </c>
      <c r="AC157" s="8">
        <f t="shared" si="117"/>
        <v>276370</v>
      </c>
      <c r="AD157" s="165">
        <v>260000</v>
      </c>
      <c r="AE157" s="7">
        <v>292740</v>
      </c>
      <c r="AF157" s="8">
        <f t="shared" si="118"/>
        <v>276370</v>
      </c>
      <c r="AG157" s="165">
        <v>260000</v>
      </c>
      <c r="AH157" s="7">
        <v>292740</v>
      </c>
      <c r="AI157" s="8">
        <f t="shared" si="119"/>
        <v>276370</v>
      </c>
      <c r="AJ157" s="165">
        <v>260000</v>
      </c>
      <c r="AK157" s="7">
        <v>292740</v>
      </c>
      <c r="AL157" s="8">
        <f t="shared" si="120"/>
        <v>276370</v>
      </c>
      <c r="AM157" s="165">
        <v>309400</v>
      </c>
      <c r="AN157" s="7">
        <v>292740</v>
      </c>
      <c r="AO157" s="8">
        <f t="shared" si="121"/>
        <v>301070</v>
      </c>
      <c r="AP157" s="165">
        <v>221000</v>
      </c>
      <c r="AQ157" s="7">
        <v>202300</v>
      </c>
      <c r="AR157" s="8">
        <f t="shared" si="122"/>
        <v>211650</v>
      </c>
      <c r="AS157" s="165">
        <v>221000</v>
      </c>
      <c r="AT157" s="7">
        <v>202300</v>
      </c>
      <c r="AU157" s="8">
        <f t="shared" si="123"/>
        <v>211650</v>
      </c>
      <c r="AV157" s="165">
        <v>221000</v>
      </c>
      <c r="AW157" s="7">
        <v>292740</v>
      </c>
      <c r="AX157" s="8">
        <f t="shared" si="124"/>
        <v>256870</v>
      </c>
      <c r="AY157" s="165">
        <v>260000</v>
      </c>
      <c r="AZ157" s="7">
        <v>292740</v>
      </c>
      <c r="BA157" s="8">
        <f t="shared" si="125"/>
        <v>276370</v>
      </c>
      <c r="BB157" s="165">
        <v>221000</v>
      </c>
      <c r="BC157" s="7">
        <v>202300</v>
      </c>
      <c r="BD157" s="8">
        <f t="shared" si="126"/>
        <v>211650</v>
      </c>
      <c r="BE157" s="174">
        <f t="shared" si="72"/>
        <v>4451120</v>
      </c>
      <c r="BF157" s="9"/>
      <c r="BG157" s="9"/>
      <c r="BH157" s="9"/>
      <c r="BI157" s="10"/>
      <c r="BJ157" s="10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</row>
    <row r="158" spans="1:172" ht="24.75" customHeight="1" x14ac:dyDescent="0.35">
      <c r="A158" s="362"/>
      <c r="B158" s="11">
        <v>140</v>
      </c>
      <c r="C158" s="34" t="s">
        <v>168</v>
      </c>
      <c r="D158" s="11" t="s">
        <v>22</v>
      </c>
      <c r="E158" s="6"/>
      <c r="F158" s="166">
        <v>104000</v>
      </c>
      <c r="G158" s="7">
        <v>117096</v>
      </c>
      <c r="H158" s="8">
        <f t="shared" si="110"/>
        <v>110548</v>
      </c>
      <c r="I158" s="176">
        <v>104000</v>
      </c>
      <c r="J158" s="13">
        <v>117096</v>
      </c>
      <c r="K158" s="8">
        <f t="shared" si="111"/>
        <v>110548</v>
      </c>
      <c r="L158" s="176">
        <v>156000</v>
      </c>
      <c r="M158" s="13">
        <v>175644</v>
      </c>
      <c r="N158" s="8">
        <f t="shared" si="112"/>
        <v>165822</v>
      </c>
      <c r="O158" s="176">
        <v>156000</v>
      </c>
      <c r="P158" s="13">
        <v>175644</v>
      </c>
      <c r="Q158" s="8">
        <f t="shared" si="113"/>
        <v>165822</v>
      </c>
      <c r="R158" s="176">
        <v>156000</v>
      </c>
      <c r="S158" s="13">
        <v>175644</v>
      </c>
      <c r="T158" s="8">
        <f t="shared" si="114"/>
        <v>165822</v>
      </c>
      <c r="U158" s="176">
        <v>185640</v>
      </c>
      <c r="V158" s="13">
        <v>175644</v>
      </c>
      <c r="W158" s="8">
        <f t="shared" si="115"/>
        <v>180642</v>
      </c>
      <c r="X158" s="176">
        <v>156000</v>
      </c>
      <c r="Y158" s="13">
        <v>175644</v>
      </c>
      <c r="Z158" s="8">
        <f t="shared" si="116"/>
        <v>165822</v>
      </c>
      <c r="AA158" s="176">
        <v>156000</v>
      </c>
      <c r="AB158" s="13">
        <v>175644</v>
      </c>
      <c r="AC158" s="8">
        <f t="shared" si="117"/>
        <v>165822</v>
      </c>
      <c r="AD158" s="176">
        <v>156000</v>
      </c>
      <c r="AE158" s="13">
        <v>175644</v>
      </c>
      <c r="AF158" s="8">
        <f t="shared" si="118"/>
        <v>165822</v>
      </c>
      <c r="AG158" s="176">
        <v>156000</v>
      </c>
      <c r="AH158" s="13">
        <v>175644</v>
      </c>
      <c r="AI158" s="8">
        <f t="shared" si="119"/>
        <v>165822</v>
      </c>
      <c r="AJ158" s="176">
        <v>156000</v>
      </c>
      <c r="AK158" s="13">
        <v>175644</v>
      </c>
      <c r="AL158" s="8">
        <f t="shared" si="120"/>
        <v>165822</v>
      </c>
      <c r="AM158" s="176">
        <v>185640</v>
      </c>
      <c r="AN158" s="13">
        <v>175644</v>
      </c>
      <c r="AO158" s="8">
        <f t="shared" si="121"/>
        <v>180642</v>
      </c>
      <c r="AP158" s="176">
        <v>104000</v>
      </c>
      <c r="AQ158" s="13">
        <v>95200</v>
      </c>
      <c r="AR158" s="8">
        <f t="shared" si="122"/>
        <v>99600</v>
      </c>
      <c r="AS158" s="176">
        <v>104000</v>
      </c>
      <c r="AT158" s="13">
        <v>95200</v>
      </c>
      <c r="AU158" s="8">
        <f t="shared" si="123"/>
        <v>99600</v>
      </c>
      <c r="AV158" s="176">
        <v>104000</v>
      </c>
      <c r="AW158" s="13">
        <v>175644</v>
      </c>
      <c r="AX158" s="8">
        <f t="shared" si="124"/>
        <v>139822</v>
      </c>
      <c r="AY158" s="176">
        <v>156000</v>
      </c>
      <c r="AZ158" s="13">
        <v>175644</v>
      </c>
      <c r="BA158" s="8">
        <f t="shared" si="125"/>
        <v>165822</v>
      </c>
      <c r="BB158" s="176">
        <v>104000</v>
      </c>
      <c r="BC158" s="13">
        <v>95200</v>
      </c>
      <c r="BD158" s="8">
        <f t="shared" si="126"/>
        <v>99600</v>
      </c>
      <c r="BE158" s="174">
        <f t="shared" si="72"/>
        <v>2513400</v>
      </c>
      <c r="BF158" s="9"/>
      <c r="BG158" s="9"/>
      <c r="BH158" s="9"/>
      <c r="BI158" s="10"/>
      <c r="BJ158" s="10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</row>
    <row r="159" spans="1:172" ht="24.75" customHeight="1" x14ac:dyDescent="0.35">
      <c r="A159" s="362"/>
      <c r="B159" s="11">
        <v>141</v>
      </c>
      <c r="C159" s="34" t="s">
        <v>169</v>
      </c>
      <c r="D159" s="11" t="s">
        <v>22</v>
      </c>
      <c r="E159" s="6"/>
      <c r="F159" s="166">
        <v>78000</v>
      </c>
      <c r="G159" s="7">
        <v>87822</v>
      </c>
      <c r="H159" s="8">
        <f t="shared" si="110"/>
        <v>82911</v>
      </c>
      <c r="I159" s="165">
        <v>78000</v>
      </c>
      <c r="J159" s="7">
        <v>87822</v>
      </c>
      <c r="K159" s="8">
        <f t="shared" si="111"/>
        <v>82911</v>
      </c>
      <c r="L159" s="165">
        <v>104000</v>
      </c>
      <c r="M159" s="7">
        <v>117096</v>
      </c>
      <c r="N159" s="8">
        <f t="shared" si="112"/>
        <v>110548</v>
      </c>
      <c r="O159" s="165">
        <v>104000</v>
      </c>
      <c r="P159" s="7">
        <v>117096</v>
      </c>
      <c r="Q159" s="8">
        <f t="shared" si="113"/>
        <v>110548</v>
      </c>
      <c r="R159" s="165">
        <v>104000</v>
      </c>
      <c r="S159" s="7">
        <v>117096</v>
      </c>
      <c r="T159" s="8">
        <f t="shared" si="114"/>
        <v>110548</v>
      </c>
      <c r="U159" s="165">
        <v>123760</v>
      </c>
      <c r="V159" s="7">
        <v>117096</v>
      </c>
      <c r="W159" s="8">
        <f t="shared" si="115"/>
        <v>120428</v>
      </c>
      <c r="X159" s="165">
        <v>104000</v>
      </c>
      <c r="Y159" s="7">
        <v>117096</v>
      </c>
      <c r="Z159" s="8">
        <f t="shared" si="116"/>
        <v>110548</v>
      </c>
      <c r="AA159" s="165">
        <v>104000</v>
      </c>
      <c r="AB159" s="7">
        <v>117096</v>
      </c>
      <c r="AC159" s="8">
        <f t="shared" si="117"/>
        <v>110548</v>
      </c>
      <c r="AD159" s="165">
        <v>104000</v>
      </c>
      <c r="AE159" s="7">
        <v>117096</v>
      </c>
      <c r="AF159" s="8">
        <f t="shared" si="118"/>
        <v>110548</v>
      </c>
      <c r="AG159" s="165">
        <v>104000</v>
      </c>
      <c r="AH159" s="7">
        <v>117096</v>
      </c>
      <c r="AI159" s="8">
        <f t="shared" si="119"/>
        <v>110548</v>
      </c>
      <c r="AJ159" s="165">
        <v>104000</v>
      </c>
      <c r="AK159" s="7">
        <v>117096</v>
      </c>
      <c r="AL159" s="8">
        <f t="shared" si="120"/>
        <v>110548</v>
      </c>
      <c r="AM159" s="165">
        <v>123760</v>
      </c>
      <c r="AN159" s="7">
        <v>117096</v>
      </c>
      <c r="AO159" s="8">
        <f t="shared" si="121"/>
        <v>120428</v>
      </c>
      <c r="AP159" s="165">
        <v>78000</v>
      </c>
      <c r="AQ159" s="7">
        <v>71400</v>
      </c>
      <c r="AR159" s="8">
        <f t="shared" si="122"/>
        <v>74700</v>
      </c>
      <c r="AS159" s="165">
        <v>78000</v>
      </c>
      <c r="AT159" s="7">
        <v>71400</v>
      </c>
      <c r="AU159" s="8">
        <f t="shared" si="123"/>
        <v>74700</v>
      </c>
      <c r="AV159" s="165">
        <v>78000</v>
      </c>
      <c r="AW159" s="7">
        <v>117096</v>
      </c>
      <c r="AX159" s="8">
        <f t="shared" si="124"/>
        <v>97548</v>
      </c>
      <c r="AY159" s="165">
        <v>104000</v>
      </c>
      <c r="AZ159" s="7">
        <v>117096</v>
      </c>
      <c r="BA159" s="8">
        <f t="shared" si="125"/>
        <v>110548</v>
      </c>
      <c r="BB159" s="165">
        <v>78000</v>
      </c>
      <c r="BC159" s="7">
        <v>71400</v>
      </c>
      <c r="BD159" s="8">
        <f t="shared" si="126"/>
        <v>74700</v>
      </c>
      <c r="BE159" s="174">
        <f t="shared" ref="BE159:BE222" si="127">H159+K159+N159+Q159+T159+W159+Z159+AC159+AF159+AI159+AL159+AO159+AR159+AU159+AX159+BA159+BD159</f>
        <v>1723258</v>
      </c>
      <c r="BF159" s="9"/>
      <c r="BG159" s="9"/>
      <c r="BH159" s="9"/>
      <c r="BI159" s="10"/>
      <c r="BJ159" s="10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</row>
    <row r="160" spans="1:172" ht="24.75" customHeight="1" x14ac:dyDescent="0.35">
      <c r="A160" s="362"/>
      <c r="B160" s="11">
        <v>142</v>
      </c>
      <c r="C160" s="34" t="s">
        <v>170</v>
      </c>
      <c r="D160" s="11" t="s">
        <v>22</v>
      </c>
      <c r="E160" s="6"/>
      <c r="F160" s="166">
        <v>91000</v>
      </c>
      <c r="G160" s="7">
        <v>102459</v>
      </c>
      <c r="H160" s="8">
        <f t="shared" si="110"/>
        <v>96730</v>
      </c>
      <c r="I160" s="165">
        <v>91000</v>
      </c>
      <c r="J160" s="7">
        <v>102459</v>
      </c>
      <c r="K160" s="8">
        <f t="shared" si="111"/>
        <v>96730</v>
      </c>
      <c r="L160" s="165">
        <v>143000</v>
      </c>
      <c r="M160" s="7">
        <v>161007</v>
      </c>
      <c r="N160" s="8">
        <f t="shared" si="112"/>
        <v>152004</v>
      </c>
      <c r="O160" s="165">
        <v>143000</v>
      </c>
      <c r="P160" s="7">
        <v>161007</v>
      </c>
      <c r="Q160" s="8">
        <f t="shared" si="113"/>
        <v>152004</v>
      </c>
      <c r="R160" s="165">
        <v>143000</v>
      </c>
      <c r="S160" s="7">
        <v>161007</v>
      </c>
      <c r="T160" s="8">
        <f t="shared" si="114"/>
        <v>152004</v>
      </c>
      <c r="U160" s="165">
        <v>170170</v>
      </c>
      <c r="V160" s="7">
        <v>161007</v>
      </c>
      <c r="W160" s="8">
        <f t="shared" si="115"/>
        <v>165589</v>
      </c>
      <c r="X160" s="165">
        <v>143000</v>
      </c>
      <c r="Y160" s="7">
        <v>161007</v>
      </c>
      <c r="Z160" s="8">
        <f t="shared" si="116"/>
        <v>152004</v>
      </c>
      <c r="AA160" s="165">
        <v>143000</v>
      </c>
      <c r="AB160" s="7">
        <v>161007</v>
      </c>
      <c r="AC160" s="8">
        <f t="shared" si="117"/>
        <v>152004</v>
      </c>
      <c r="AD160" s="165">
        <v>143000</v>
      </c>
      <c r="AE160" s="7">
        <v>161007</v>
      </c>
      <c r="AF160" s="8">
        <f t="shared" si="118"/>
        <v>152004</v>
      </c>
      <c r="AG160" s="165">
        <v>143000</v>
      </c>
      <c r="AH160" s="7">
        <v>161007</v>
      </c>
      <c r="AI160" s="8">
        <f t="shared" si="119"/>
        <v>152004</v>
      </c>
      <c r="AJ160" s="165">
        <v>143000</v>
      </c>
      <c r="AK160" s="7">
        <v>161007</v>
      </c>
      <c r="AL160" s="8">
        <f t="shared" si="120"/>
        <v>152004</v>
      </c>
      <c r="AM160" s="165">
        <v>170170</v>
      </c>
      <c r="AN160" s="7">
        <v>161007</v>
      </c>
      <c r="AO160" s="8">
        <f t="shared" si="121"/>
        <v>165589</v>
      </c>
      <c r="AP160" s="165">
        <v>91000</v>
      </c>
      <c r="AQ160" s="7">
        <v>83300</v>
      </c>
      <c r="AR160" s="8">
        <f t="shared" si="122"/>
        <v>87150</v>
      </c>
      <c r="AS160" s="165">
        <v>91000</v>
      </c>
      <c r="AT160" s="7">
        <v>83300</v>
      </c>
      <c r="AU160" s="8">
        <f t="shared" si="123"/>
        <v>87150</v>
      </c>
      <c r="AV160" s="165">
        <v>91000</v>
      </c>
      <c r="AW160" s="7">
        <v>161007</v>
      </c>
      <c r="AX160" s="8">
        <f t="shared" si="124"/>
        <v>126004</v>
      </c>
      <c r="AY160" s="165">
        <v>143000</v>
      </c>
      <c r="AZ160" s="7">
        <v>161007</v>
      </c>
      <c r="BA160" s="8">
        <f t="shared" si="125"/>
        <v>152004</v>
      </c>
      <c r="BB160" s="165">
        <v>91000</v>
      </c>
      <c r="BC160" s="7">
        <v>83300</v>
      </c>
      <c r="BD160" s="8">
        <f t="shared" si="126"/>
        <v>87150</v>
      </c>
      <c r="BE160" s="174">
        <f t="shared" si="127"/>
        <v>2280128</v>
      </c>
      <c r="BF160" s="9"/>
      <c r="BG160" s="9"/>
      <c r="BH160" s="9"/>
      <c r="BI160" s="10"/>
      <c r="BJ160" s="10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</row>
    <row r="161" spans="1:172" ht="24.75" customHeight="1" x14ac:dyDescent="0.35">
      <c r="A161" s="362"/>
      <c r="B161" s="11">
        <v>143</v>
      </c>
      <c r="C161" s="34" t="s">
        <v>171</v>
      </c>
      <c r="D161" s="11" t="s">
        <v>22</v>
      </c>
      <c r="E161" s="6"/>
      <c r="F161" s="166">
        <v>78000</v>
      </c>
      <c r="G161" s="7">
        <v>87822</v>
      </c>
      <c r="H161" s="8">
        <f t="shared" si="110"/>
        <v>82911</v>
      </c>
      <c r="I161" s="165">
        <v>78000</v>
      </c>
      <c r="J161" s="7">
        <v>87822</v>
      </c>
      <c r="K161" s="8">
        <f t="shared" si="111"/>
        <v>82911</v>
      </c>
      <c r="L161" s="165">
        <v>117000</v>
      </c>
      <c r="M161" s="7">
        <v>131733</v>
      </c>
      <c r="N161" s="8">
        <f t="shared" si="112"/>
        <v>124367</v>
      </c>
      <c r="O161" s="165">
        <v>117000</v>
      </c>
      <c r="P161" s="7">
        <v>131733</v>
      </c>
      <c r="Q161" s="8">
        <f t="shared" si="113"/>
        <v>124367</v>
      </c>
      <c r="R161" s="165">
        <v>117000</v>
      </c>
      <c r="S161" s="7">
        <v>131733</v>
      </c>
      <c r="T161" s="8">
        <f t="shared" si="114"/>
        <v>124367</v>
      </c>
      <c r="U161" s="165">
        <v>139230</v>
      </c>
      <c r="V161" s="7">
        <v>131733</v>
      </c>
      <c r="W161" s="8">
        <f t="shared" si="115"/>
        <v>135482</v>
      </c>
      <c r="X161" s="165">
        <v>117000</v>
      </c>
      <c r="Y161" s="7">
        <v>131733</v>
      </c>
      <c r="Z161" s="8">
        <f t="shared" si="116"/>
        <v>124367</v>
      </c>
      <c r="AA161" s="165">
        <v>117000</v>
      </c>
      <c r="AB161" s="7">
        <v>131733</v>
      </c>
      <c r="AC161" s="8">
        <f t="shared" si="117"/>
        <v>124367</v>
      </c>
      <c r="AD161" s="165">
        <v>117000</v>
      </c>
      <c r="AE161" s="7">
        <v>131733</v>
      </c>
      <c r="AF161" s="8">
        <f t="shared" si="118"/>
        <v>124367</v>
      </c>
      <c r="AG161" s="165">
        <v>117000</v>
      </c>
      <c r="AH161" s="7">
        <v>131733</v>
      </c>
      <c r="AI161" s="8">
        <f t="shared" si="119"/>
        <v>124367</v>
      </c>
      <c r="AJ161" s="165">
        <v>117000</v>
      </c>
      <c r="AK161" s="7">
        <v>131733</v>
      </c>
      <c r="AL161" s="8">
        <f t="shared" si="120"/>
        <v>124367</v>
      </c>
      <c r="AM161" s="165">
        <v>139230</v>
      </c>
      <c r="AN161" s="7">
        <v>131733</v>
      </c>
      <c r="AO161" s="8">
        <f t="shared" si="121"/>
        <v>135482</v>
      </c>
      <c r="AP161" s="165">
        <v>78000</v>
      </c>
      <c r="AQ161" s="7">
        <v>71400</v>
      </c>
      <c r="AR161" s="8">
        <f t="shared" si="122"/>
        <v>74700</v>
      </c>
      <c r="AS161" s="165">
        <v>78000</v>
      </c>
      <c r="AT161" s="7">
        <v>71400</v>
      </c>
      <c r="AU161" s="8">
        <f t="shared" si="123"/>
        <v>74700</v>
      </c>
      <c r="AV161" s="165">
        <v>78000</v>
      </c>
      <c r="AW161" s="7">
        <v>131733</v>
      </c>
      <c r="AX161" s="8">
        <f t="shared" si="124"/>
        <v>104867</v>
      </c>
      <c r="AY161" s="165">
        <v>117000</v>
      </c>
      <c r="AZ161" s="7">
        <v>131733</v>
      </c>
      <c r="BA161" s="8">
        <f t="shared" si="125"/>
        <v>124367</v>
      </c>
      <c r="BB161" s="165">
        <v>78000</v>
      </c>
      <c r="BC161" s="7">
        <v>71400</v>
      </c>
      <c r="BD161" s="8">
        <f t="shared" si="126"/>
        <v>74700</v>
      </c>
      <c r="BE161" s="174">
        <f t="shared" si="127"/>
        <v>1885056</v>
      </c>
      <c r="BF161" s="9"/>
      <c r="BG161" s="9"/>
      <c r="BH161" s="9"/>
      <c r="BI161" s="10"/>
      <c r="BJ161" s="10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</row>
    <row r="162" spans="1:172" ht="24.75" customHeight="1" x14ac:dyDescent="0.35">
      <c r="A162" s="362"/>
      <c r="B162" s="11">
        <v>144</v>
      </c>
      <c r="C162" s="34" t="s">
        <v>172</v>
      </c>
      <c r="D162" s="11" t="s">
        <v>22</v>
      </c>
      <c r="E162" s="6"/>
      <c r="F162" s="166">
        <v>312000</v>
      </c>
      <c r="G162" s="7">
        <v>351288</v>
      </c>
      <c r="H162" s="8">
        <f t="shared" si="110"/>
        <v>331644</v>
      </c>
      <c r="I162" s="165">
        <v>312000</v>
      </c>
      <c r="J162" s="7">
        <v>351288</v>
      </c>
      <c r="K162" s="8">
        <f t="shared" si="111"/>
        <v>331644</v>
      </c>
      <c r="L162" s="165">
        <v>312000</v>
      </c>
      <c r="M162" s="7">
        <v>351288</v>
      </c>
      <c r="N162" s="8">
        <f t="shared" si="112"/>
        <v>331644</v>
      </c>
      <c r="O162" s="165">
        <v>312000</v>
      </c>
      <c r="P162" s="7">
        <v>351288</v>
      </c>
      <c r="Q162" s="8">
        <f t="shared" si="113"/>
        <v>331644</v>
      </c>
      <c r="R162" s="165">
        <v>312000</v>
      </c>
      <c r="S162" s="7">
        <v>351288</v>
      </c>
      <c r="T162" s="8">
        <f t="shared" si="114"/>
        <v>331644</v>
      </c>
      <c r="U162" s="165">
        <v>371280</v>
      </c>
      <c r="V162" s="7">
        <v>351288</v>
      </c>
      <c r="W162" s="8">
        <f t="shared" si="115"/>
        <v>361284</v>
      </c>
      <c r="X162" s="165">
        <v>312000</v>
      </c>
      <c r="Y162" s="7">
        <v>351288</v>
      </c>
      <c r="Z162" s="8">
        <f t="shared" si="116"/>
        <v>331644</v>
      </c>
      <c r="AA162" s="165">
        <v>312000</v>
      </c>
      <c r="AB162" s="7">
        <v>351288</v>
      </c>
      <c r="AC162" s="8">
        <f t="shared" si="117"/>
        <v>331644</v>
      </c>
      <c r="AD162" s="165">
        <v>312000</v>
      </c>
      <c r="AE162" s="7">
        <v>351288</v>
      </c>
      <c r="AF162" s="8">
        <f t="shared" si="118"/>
        <v>331644</v>
      </c>
      <c r="AG162" s="165">
        <v>312000</v>
      </c>
      <c r="AH162" s="7">
        <v>351288</v>
      </c>
      <c r="AI162" s="8">
        <f t="shared" si="119"/>
        <v>331644</v>
      </c>
      <c r="AJ162" s="165">
        <v>312000</v>
      </c>
      <c r="AK162" s="7">
        <v>351288</v>
      </c>
      <c r="AL162" s="8">
        <f t="shared" si="120"/>
        <v>331644</v>
      </c>
      <c r="AM162" s="165">
        <v>371280</v>
      </c>
      <c r="AN162" s="7">
        <v>351288</v>
      </c>
      <c r="AO162" s="8">
        <f t="shared" si="121"/>
        <v>361284</v>
      </c>
      <c r="AP162" s="165">
        <v>312000</v>
      </c>
      <c r="AQ162" s="7">
        <v>285600</v>
      </c>
      <c r="AR162" s="8">
        <f t="shared" si="122"/>
        <v>298800</v>
      </c>
      <c r="AS162" s="165">
        <v>312000</v>
      </c>
      <c r="AT162" s="7">
        <v>285600</v>
      </c>
      <c r="AU162" s="8">
        <f t="shared" si="123"/>
        <v>298800</v>
      </c>
      <c r="AV162" s="165">
        <v>312000</v>
      </c>
      <c r="AW162" s="7">
        <v>351288</v>
      </c>
      <c r="AX162" s="8">
        <f t="shared" si="124"/>
        <v>331644</v>
      </c>
      <c r="AY162" s="165">
        <v>312000</v>
      </c>
      <c r="AZ162" s="7">
        <v>351288</v>
      </c>
      <c r="BA162" s="8">
        <f t="shared" si="125"/>
        <v>331644</v>
      </c>
      <c r="BB162" s="165">
        <v>312000</v>
      </c>
      <c r="BC162" s="7">
        <v>285600</v>
      </c>
      <c r="BD162" s="8">
        <f t="shared" si="126"/>
        <v>298800</v>
      </c>
      <c r="BE162" s="174">
        <f t="shared" si="127"/>
        <v>5598696</v>
      </c>
      <c r="BF162" s="9"/>
      <c r="BG162" s="9"/>
      <c r="BH162" s="9"/>
      <c r="BI162" s="10"/>
      <c r="BJ162" s="10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</row>
    <row r="163" spans="1:172" ht="24.75" customHeight="1" x14ac:dyDescent="0.35">
      <c r="A163" s="362"/>
      <c r="B163" s="11">
        <v>145</v>
      </c>
      <c r="C163" s="34" t="s">
        <v>173</v>
      </c>
      <c r="D163" s="11" t="s">
        <v>22</v>
      </c>
      <c r="E163" s="6"/>
      <c r="F163" s="166">
        <v>104000</v>
      </c>
      <c r="G163" s="7">
        <v>117096</v>
      </c>
      <c r="H163" s="8">
        <f t="shared" si="110"/>
        <v>110548</v>
      </c>
      <c r="I163" s="165">
        <v>104000</v>
      </c>
      <c r="J163" s="7">
        <v>117096</v>
      </c>
      <c r="K163" s="8">
        <f t="shared" si="111"/>
        <v>110548</v>
      </c>
      <c r="L163" s="165">
        <v>156000</v>
      </c>
      <c r="M163" s="7">
        <v>175644</v>
      </c>
      <c r="N163" s="8">
        <f t="shared" si="112"/>
        <v>165822</v>
      </c>
      <c r="O163" s="165">
        <v>156000</v>
      </c>
      <c r="P163" s="7">
        <v>175644</v>
      </c>
      <c r="Q163" s="8">
        <f t="shared" si="113"/>
        <v>165822</v>
      </c>
      <c r="R163" s="165">
        <v>156000</v>
      </c>
      <c r="S163" s="7">
        <v>175644</v>
      </c>
      <c r="T163" s="8">
        <f t="shared" si="114"/>
        <v>165822</v>
      </c>
      <c r="U163" s="165">
        <v>185640</v>
      </c>
      <c r="V163" s="7">
        <v>175644</v>
      </c>
      <c r="W163" s="8">
        <f t="shared" si="115"/>
        <v>180642</v>
      </c>
      <c r="X163" s="165">
        <v>156000</v>
      </c>
      <c r="Y163" s="7">
        <v>175644</v>
      </c>
      <c r="Z163" s="8">
        <f t="shared" si="116"/>
        <v>165822</v>
      </c>
      <c r="AA163" s="165">
        <v>156000</v>
      </c>
      <c r="AB163" s="7">
        <v>175644</v>
      </c>
      <c r="AC163" s="8">
        <f t="shared" si="117"/>
        <v>165822</v>
      </c>
      <c r="AD163" s="165">
        <v>156000</v>
      </c>
      <c r="AE163" s="7">
        <v>175644</v>
      </c>
      <c r="AF163" s="8">
        <f t="shared" si="118"/>
        <v>165822</v>
      </c>
      <c r="AG163" s="165">
        <v>156000</v>
      </c>
      <c r="AH163" s="7">
        <v>175644</v>
      </c>
      <c r="AI163" s="8">
        <f t="shared" si="119"/>
        <v>165822</v>
      </c>
      <c r="AJ163" s="165">
        <v>156000</v>
      </c>
      <c r="AK163" s="7">
        <v>175644</v>
      </c>
      <c r="AL163" s="8">
        <f t="shared" si="120"/>
        <v>165822</v>
      </c>
      <c r="AM163" s="165">
        <v>185640</v>
      </c>
      <c r="AN163" s="7">
        <v>175644</v>
      </c>
      <c r="AO163" s="8">
        <f t="shared" si="121"/>
        <v>180642</v>
      </c>
      <c r="AP163" s="165">
        <v>104000</v>
      </c>
      <c r="AQ163" s="7">
        <v>95200</v>
      </c>
      <c r="AR163" s="8">
        <f t="shared" si="122"/>
        <v>99600</v>
      </c>
      <c r="AS163" s="165">
        <v>104000</v>
      </c>
      <c r="AT163" s="7">
        <v>95200</v>
      </c>
      <c r="AU163" s="8">
        <f t="shared" si="123"/>
        <v>99600</v>
      </c>
      <c r="AV163" s="165">
        <v>104000</v>
      </c>
      <c r="AW163" s="7">
        <v>175644</v>
      </c>
      <c r="AX163" s="8">
        <f t="shared" si="124"/>
        <v>139822</v>
      </c>
      <c r="AY163" s="165">
        <v>156000</v>
      </c>
      <c r="AZ163" s="7">
        <v>175644</v>
      </c>
      <c r="BA163" s="8">
        <f t="shared" si="125"/>
        <v>165822</v>
      </c>
      <c r="BB163" s="165">
        <v>104000</v>
      </c>
      <c r="BC163" s="7">
        <v>95200</v>
      </c>
      <c r="BD163" s="8">
        <f t="shared" si="126"/>
        <v>99600</v>
      </c>
      <c r="BE163" s="174">
        <f t="shared" si="127"/>
        <v>2513400</v>
      </c>
      <c r="BF163" s="9"/>
      <c r="BG163" s="9"/>
      <c r="BH163" s="9"/>
      <c r="BI163" s="10"/>
      <c r="BJ163" s="10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</row>
    <row r="164" spans="1:172" ht="24.75" customHeight="1" x14ac:dyDescent="0.35">
      <c r="A164" s="362"/>
      <c r="B164" s="11">
        <v>146</v>
      </c>
      <c r="C164" s="34" t="s">
        <v>174</v>
      </c>
      <c r="D164" s="11" t="s">
        <v>22</v>
      </c>
      <c r="E164" s="6"/>
      <c r="F164" s="166">
        <v>156000</v>
      </c>
      <c r="G164" s="7">
        <v>175644</v>
      </c>
      <c r="H164" s="8">
        <f t="shared" si="110"/>
        <v>165822</v>
      </c>
      <c r="I164" s="165">
        <v>156000</v>
      </c>
      <c r="J164" s="7">
        <v>175644</v>
      </c>
      <c r="K164" s="8">
        <f t="shared" si="111"/>
        <v>165822</v>
      </c>
      <c r="L164" s="165">
        <v>195000</v>
      </c>
      <c r="M164" s="7">
        <v>219555</v>
      </c>
      <c r="N164" s="8">
        <f t="shared" si="112"/>
        <v>207278</v>
      </c>
      <c r="O164" s="165">
        <v>195000</v>
      </c>
      <c r="P164" s="7">
        <v>219555</v>
      </c>
      <c r="Q164" s="8">
        <f t="shared" si="113"/>
        <v>207278</v>
      </c>
      <c r="R164" s="165">
        <v>195000</v>
      </c>
      <c r="S164" s="7">
        <v>219555</v>
      </c>
      <c r="T164" s="8">
        <f t="shared" si="114"/>
        <v>207278</v>
      </c>
      <c r="U164" s="165">
        <v>232050</v>
      </c>
      <c r="V164" s="7">
        <v>219555</v>
      </c>
      <c r="W164" s="8">
        <f t="shared" si="115"/>
        <v>225803</v>
      </c>
      <c r="X164" s="165">
        <v>195000</v>
      </c>
      <c r="Y164" s="7">
        <v>219555</v>
      </c>
      <c r="Z164" s="8">
        <f t="shared" si="116"/>
        <v>207278</v>
      </c>
      <c r="AA164" s="165">
        <v>195000</v>
      </c>
      <c r="AB164" s="7">
        <v>219555</v>
      </c>
      <c r="AC164" s="8">
        <f t="shared" si="117"/>
        <v>207278</v>
      </c>
      <c r="AD164" s="165">
        <v>195000</v>
      </c>
      <c r="AE164" s="7">
        <v>219555</v>
      </c>
      <c r="AF164" s="8">
        <f t="shared" si="118"/>
        <v>207278</v>
      </c>
      <c r="AG164" s="165">
        <v>195000</v>
      </c>
      <c r="AH164" s="7">
        <v>219555</v>
      </c>
      <c r="AI164" s="8">
        <f t="shared" si="119"/>
        <v>207278</v>
      </c>
      <c r="AJ164" s="165">
        <v>195000</v>
      </c>
      <c r="AK164" s="7">
        <v>219555</v>
      </c>
      <c r="AL164" s="8">
        <f t="shared" si="120"/>
        <v>207278</v>
      </c>
      <c r="AM164" s="165">
        <v>232050</v>
      </c>
      <c r="AN164" s="7">
        <v>219555</v>
      </c>
      <c r="AO164" s="8">
        <f t="shared" si="121"/>
        <v>225803</v>
      </c>
      <c r="AP164" s="165">
        <v>156000</v>
      </c>
      <c r="AQ164" s="7">
        <v>142800</v>
      </c>
      <c r="AR164" s="8">
        <f t="shared" si="122"/>
        <v>149400</v>
      </c>
      <c r="AS164" s="165">
        <v>156000</v>
      </c>
      <c r="AT164" s="7">
        <v>142800</v>
      </c>
      <c r="AU164" s="8">
        <f t="shared" si="123"/>
        <v>149400</v>
      </c>
      <c r="AV164" s="165">
        <v>156000</v>
      </c>
      <c r="AW164" s="7">
        <v>219555</v>
      </c>
      <c r="AX164" s="8">
        <f t="shared" si="124"/>
        <v>187778</v>
      </c>
      <c r="AY164" s="165">
        <v>195000</v>
      </c>
      <c r="AZ164" s="7">
        <v>219555</v>
      </c>
      <c r="BA164" s="8">
        <f t="shared" si="125"/>
        <v>207278</v>
      </c>
      <c r="BB164" s="165">
        <v>156000</v>
      </c>
      <c r="BC164" s="7">
        <v>142800</v>
      </c>
      <c r="BD164" s="8">
        <f t="shared" si="126"/>
        <v>149400</v>
      </c>
      <c r="BE164" s="174">
        <f t="shared" si="127"/>
        <v>3284730</v>
      </c>
      <c r="BF164" s="9"/>
      <c r="BG164" s="9"/>
      <c r="BH164" s="9"/>
      <c r="BI164" s="10"/>
      <c r="BJ164" s="10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</row>
    <row r="165" spans="1:172" ht="24.75" customHeight="1" x14ac:dyDescent="0.35">
      <c r="A165" s="362"/>
      <c r="B165" s="11">
        <v>147</v>
      </c>
      <c r="C165" s="34" t="s">
        <v>175</v>
      </c>
      <c r="D165" s="11" t="s">
        <v>22</v>
      </c>
      <c r="E165" s="6"/>
      <c r="F165" s="166">
        <v>312000</v>
      </c>
      <c r="G165" s="7">
        <v>351288</v>
      </c>
      <c r="H165" s="8">
        <f t="shared" si="110"/>
        <v>331644</v>
      </c>
      <c r="I165" s="176">
        <v>312000</v>
      </c>
      <c r="J165" s="13">
        <v>351288</v>
      </c>
      <c r="K165" s="8">
        <f t="shared" si="111"/>
        <v>331644</v>
      </c>
      <c r="L165" s="176">
        <v>338000</v>
      </c>
      <c r="M165" s="13">
        <v>380562</v>
      </c>
      <c r="N165" s="8">
        <f t="shared" si="112"/>
        <v>359281</v>
      </c>
      <c r="O165" s="176">
        <v>338000</v>
      </c>
      <c r="P165" s="13">
        <v>380562</v>
      </c>
      <c r="Q165" s="8">
        <f t="shared" si="113"/>
        <v>359281</v>
      </c>
      <c r="R165" s="176">
        <v>338000</v>
      </c>
      <c r="S165" s="13">
        <v>380562</v>
      </c>
      <c r="T165" s="8">
        <f t="shared" si="114"/>
        <v>359281</v>
      </c>
      <c r="U165" s="176">
        <v>402220</v>
      </c>
      <c r="V165" s="13">
        <v>380562</v>
      </c>
      <c r="W165" s="8">
        <f t="shared" si="115"/>
        <v>391391</v>
      </c>
      <c r="X165" s="176">
        <v>338000</v>
      </c>
      <c r="Y165" s="13">
        <v>380562</v>
      </c>
      <c r="Z165" s="8">
        <f t="shared" si="116"/>
        <v>359281</v>
      </c>
      <c r="AA165" s="176">
        <v>338000</v>
      </c>
      <c r="AB165" s="13">
        <v>380562</v>
      </c>
      <c r="AC165" s="8">
        <f t="shared" si="117"/>
        <v>359281</v>
      </c>
      <c r="AD165" s="176">
        <v>338000</v>
      </c>
      <c r="AE165" s="13">
        <v>380562</v>
      </c>
      <c r="AF165" s="8">
        <f t="shared" si="118"/>
        <v>359281</v>
      </c>
      <c r="AG165" s="176">
        <v>338000</v>
      </c>
      <c r="AH165" s="13">
        <v>380562</v>
      </c>
      <c r="AI165" s="8">
        <f t="shared" si="119"/>
        <v>359281</v>
      </c>
      <c r="AJ165" s="176">
        <v>338000</v>
      </c>
      <c r="AK165" s="13">
        <v>380562</v>
      </c>
      <c r="AL165" s="8">
        <f t="shared" si="120"/>
        <v>359281</v>
      </c>
      <c r="AM165" s="176">
        <v>402220</v>
      </c>
      <c r="AN165" s="13">
        <v>380562</v>
      </c>
      <c r="AO165" s="8">
        <f t="shared" si="121"/>
        <v>391391</v>
      </c>
      <c r="AP165" s="176">
        <v>312000</v>
      </c>
      <c r="AQ165" s="13">
        <v>285600</v>
      </c>
      <c r="AR165" s="8">
        <f t="shared" si="122"/>
        <v>298800</v>
      </c>
      <c r="AS165" s="176">
        <v>312000</v>
      </c>
      <c r="AT165" s="13">
        <v>285600</v>
      </c>
      <c r="AU165" s="8">
        <f t="shared" si="123"/>
        <v>298800</v>
      </c>
      <c r="AV165" s="176">
        <v>312000</v>
      </c>
      <c r="AW165" s="13">
        <v>380562</v>
      </c>
      <c r="AX165" s="8">
        <f t="shared" si="124"/>
        <v>346281</v>
      </c>
      <c r="AY165" s="176">
        <v>338000</v>
      </c>
      <c r="AZ165" s="13">
        <v>380562</v>
      </c>
      <c r="BA165" s="8">
        <f t="shared" si="125"/>
        <v>359281</v>
      </c>
      <c r="BB165" s="176">
        <v>312000</v>
      </c>
      <c r="BC165" s="13">
        <v>285600</v>
      </c>
      <c r="BD165" s="8">
        <f t="shared" si="126"/>
        <v>298800</v>
      </c>
      <c r="BE165" s="174">
        <f t="shared" si="127"/>
        <v>5922280</v>
      </c>
      <c r="BF165" s="9"/>
      <c r="BG165" s="9"/>
      <c r="BH165" s="9"/>
      <c r="BI165" s="10"/>
      <c r="BJ165" s="10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</row>
    <row r="166" spans="1:172" ht="24.75" customHeight="1" x14ac:dyDescent="0.35">
      <c r="A166" s="362"/>
      <c r="B166" s="11">
        <v>148</v>
      </c>
      <c r="C166" s="34" t="s">
        <v>176</v>
      </c>
      <c r="D166" s="11" t="s">
        <v>22</v>
      </c>
      <c r="E166" s="6"/>
      <c r="F166" s="166">
        <v>130000</v>
      </c>
      <c r="G166" s="7">
        <v>146370</v>
      </c>
      <c r="H166" s="8">
        <f t="shared" si="110"/>
        <v>138185</v>
      </c>
      <c r="I166" s="176">
        <v>130000</v>
      </c>
      <c r="J166" s="7">
        <v>146370</v>
      </c>
      <c r="K166" s="8">
        <f t="shared" si="111"/>
        <v>138185</v>
      </c>
      <c r="L166" s="176">
        <v>169000</v>
      </c>
      <c r="M166" s="7">
        <v>190281</v>
      </c>
      <c r="N166" s="8">
        <f t="shared" si="112"/>
        <v>179641</v>
      </c>
      <c r="O166" s="176">
        <v>169000</v>
      </c>
      <c r="P166" s="7">
        <v>190281</v>
      </c>
      <c r="Q166" s="8">
        <f t="shared" si="113"/>
        <v>179641</v>
      </c>
      <c r="R166" s="176">
        <v>169000</v>
      </c>
      <c r="S166" s="7">
        <v>190281</v>
      </c>
      <c r="T166" s="8">
        <f t="shared" si="114"/>
        <v>179641</v>
      </c>
      <c r="U166" s="176">
        <v>201110</v>
      </c>
      <c r="V166" s="7">
        <v>190281</v>
      </c>
      <c r="W166" s="8">
        <f t="shared" si="115"/>
        <v>195696</v>
      </c>
      <c r="X166" s="176">
        <v>169000</v>
      </c>
      <c r="Y166" s="7">
        <v>190281</v>
      </c>
      <c r="Z166" s="8">
        <f t="shared" si="116"/>
        <v>179641</v>
      </c>
      <c r="AA166" s="176">
        <v>169000</v>
      </c>
      <c r="AB166" s="7">
        <v>190281</v>
      </c>
      <c r="AC166" s="8">
        <f t="shared" si="117"/>
        <v>179641</v>
      </c>
      <c r="AD166" s="176">
        <v>169000</v>
      </c>
      <c r="AE166" s="7">
        <v>190281</v>
      </c>
      <c r="AF166" s="8">
        <f t="shared" si="118"/>
        <v>179641</v>
      </c>
      <c r="AG166" s="176">
        <v>169000</v>
      </c>
      <c r="AH166" s="7">
        <v>190281</v>
      </c>
      <c r="AI166" s="8">
        <f t="shared" si="119"/>
        <v>179641</v>
      </c>
      <c r="AJ166" s="176">
        <v>169000</v>
      </c>
      <c r="AK166" s="7">
        <v>190281</v>
      </c>
      <c r="AL166" s="8">
        <f t="shared" si="120"/>
        <v>179641</v>
      </c>
      <c r="AM166" s="176">
        <v>201110</v>
      </c>
      <c r="AN166" s="7">
        <v>190281</v>
      </c>
      <c r="AO166" s="8">
        <f t="shared" si="121"/>
        <v>195696</v>
      </c>
      <c r="AP166" s="176">
        <v>130000</v>
      </c>
      <c r="AQ166" s="7">
        <v>119000</v>
      </c>
      <c r="AR166" s="8">
        <f t="shared" si="122"/>
        <v>124500</v>
      </c>
      <c r="AS166" s="176">
        <v>130000</v>
      </c>
      <c r="AT166" s="7">
        <v>119000</v>
      </c>
      <c r="AU166" s="8">
        <f t="shared" si="123"/>
        <v>124500</v>
      </c>
      <c r="AV166" s="176">
        <v>130000</v>
      </c>
      <c r="AW166" s="7">
        <v>190281</v>
      </c>
      <c r="AX166" s="8">
        <f t="shared" si="124"/>
        <v>160141</v>
      </c>
      <c r="AY166" s="176">
        <v>169000</v>
      </c>
      <c r="AZ166" s="7">
        <v>190281</v>
      </c>
      <c r="BA166" s="8">
        <f t="shared" si="125"/>
        <v>179641</v>
      </c>
      <c r="BB166" s="176">
        <v>130000</v>
      </c>
      <c r="BC166" s="7">
        <v>119000</v>
      </c>
      <c r="BD166" s="8">
        <f t="shared" si="126"/>
        <v>124500</v>
      </c>
      <c r="BE166" s="174">
        <f t="shared" si="127"/>
        <v>2818172</v>
      </c>
      <c r="BF166" s="9"/>
      <c r="BG166" s="9"/>
      <c r="BH166" s="9"/>
      <c r="BI166" s="10"/>
      <c r="BJ166" s="10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</row>
    <row r="167" spans="1:172" ht="24.75" customHeight="1" x14ac:dyDescent="0.35">
      <c r="A167" s="362"/>
      <c r="B167" s="11">
        <v>149</v>
      </c>
      <c r="C167" s="34" t="s">
        <v>177</v>
      </c>
      <c r="D167" s="11" t="s">
        <v>22</v>
      </c>
      <c r="E167" s="6"/>
      <c r="F167" s="166">
        <v>104000</v>
      </c>
      <c r="G167" s="7">
        <v>117096</v>
      </c>
      <c r="H167" s="8">
        <f t="shared" si="110"/>
        <v>110548</v>
      </c>
      <c r="I167" s="176">
        <v>104000</v>
      </c>
      <c r="J167" s="13">
        <v>117096</v>
      </c>
      <c r="K167" s="8">
        <f t="shared" si="111"/>
        <v>110548</v>
      </c>
      <c r="L167" s="176">
        <v>143000</v>
      </c>
      <c r="M167" s="13">
        <v>161007</v>
      </c>
      <c r="N167" s="8">
        <f t="shared" si="112"/>
        <v>152004</v>
      </c>
      <c r="O167" s="176">
        <v>143000</v>
      </c>
      <c r="P167" s="13">
        <v>161007</v>
      </c>
      <c r="Q167" s="8">
        <f t="shared" si="113"/>
        <v>152004</v>
      </c>
      <c r="R167" s="176">
        <v>143000</v>
      </c>
      <c r="S167" s="13">
        <v>161007</v>
      </c>
      <c r="T167" s="8">
        <f t="shared" si="114"/>
        <v>152004</v>
      </c>
      <c r="U167" s="176">
        <v>170170</v>
      </c>
      <c r="V167" s="13">
        <v>161007</v>
      </c>
      <c r="W167" s="8">
        <f t="shared" si="115"/>
        <v>165589</v>
      </c>
      <c r="X167" s="176">
        <v>143000</v>
      </c>
      <c r="Y167" s="13">
        <v>161007</v>
      </c>
      <c r="Z167" s="8">
        <f t="shared" si="116"/>
        <v>152004</v>
      </c>
      <c r="AA167" s="176">
        <v>143000</v>
      </c>
      <c r="AB167" s="13">
        <v>161007</v>
      </c>
      <c r="AC167" s="8">
        <f t="shared" si="117"/>
        <v>152004</v>
      </c>
      <c r="AD167" s="176">
        <v>143000</v>
      </c>
      <c r="AE167" s="13">
        <v>161007</v>
      </c>
      <c r="AF167" s="8">
        <f t="shared" si="118"/>
        <v>152004</v>
      </c>
      <c r="AG167" s="176">
        <v>143000</v>
      </c>
      <c r="AH167" s="13">
        <v>161007</v>
      </c>
      <c r="AI167" s="8">
        <f t="shared" si="119"/>
        <v>152004</v>
      </c>
      <c r="AJ167" s="176">
        <v>143000</v>
      </c>
      <c r="AK167" s="13">
        <v>161007</v>
      </c>
      <c r="AL167" s="8">
        <f t="shared" si="120"/>
        <v>152004</v>
      </c>
      <c r="AM167" s="176">
        <v>170170</v>
      </c>
      <c r="AN167" s="13">
        <v>161007</v>
      </c>
      <c r="AO167" s="8">
        <f t="shared" si="121"/>
        <v>165589</v>
      </c>
      <c r="AP167" s="176">
        <v>104000</v>
      </c>
      <c r="AQ167" s="13">
        <v>95200</v>
      </c>
      <c r="AR167" s="8">
        <f t="shared" si="122"/>
        <v>99600</v>
      </c>
      <c r="AS167" s="176">
        <v>104000</v>
      </c>
      <c r="AT167" s="13">
        <v>95200</v>
      </c>
      <c r="AU167" s="8">
        <f t="shared" si="123"/>
        <v>99600</v>
      </c>
      <c r="AV167" s="176">
        <v>104000</v>
      </c>
      <c r="AW167" s="13">
        <v>161007</v>
      </c>
      <c r="AX167" s="8">
        <f t="shared" si="124"/>
        <v>132504</v>
      </c>
      <c r="AY167" s="176">
        <v>143000</v>
      </c>
      <c r="AZ167" s="13">
        <v>161007</v>
      </c>
      <c r="BA167" s="8">
        <f t="shared" si="125"/>
        <v>152004</v>
      </c>
      <c r="BB167" s="176">
        <v>104000</v>
      </c>
      <c r="BC167" s="13">
        <v>95200</v>
      </c>
      <c r="BD167" s="8">
        <f t="shared" si="126"/>
        <v>99600</v>
      </c>
      <c r="BE167" s="174">
        <f t="shared" si="127"/>
        <v>2351614</v>
      </c>
      <c r="BF167" s="9"/>
      <c r="BG167" s="9"/>
      <c r="BH167" s="9"/>
      <c r="BI167" s="10"/>
      <c r="BJ167" s="10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</row>
    <row r="168" spans="1:172" ht="24.75" customHeight="1" x14ac:dyDescent="0.35">
      <c r="A168" s="362"/>
      <c r="B168" s="11">
        <v>150</v>
      </c>
      <c r="C168" s="34" t="s">
        <v>178</v>
      </c>
      <c r="D168" s="11" t="s">
        <v>22</v>
      </c>
      <c r="E168" s="6"/>
      <c r="F168" s="166">
        <v>104000</v>
      </c>
      <c r="G168" s="7">
        <v>117096</v>
      </c>
      <c r="H168" s="8">
        <f t="shared" si="110"/>
        <v>110548</v>
      </c>
      <c r="I168" s="176">
        <v>104000</v>
      </c>
      <c r="J168" s="13">
        <v>117096</v>
      </c>
      <c r="K168" s="8">
        <f t="shared" si="111"/>
        <v>110548</v>
      </c>
      <c r="L168" s="176">
        <v>156000</v>
      </c>
      <c r="M168" s="13">
        <v>175644</v>
      </c>
      <c r="N168" s="8">
        <f t="shared" si="112"/>
        <v>165822</v>
      </c>
      <c r="O168" s="176">
        <v>156000</v>
      </c>
      <c r="P168" s="13">
        <v>175644</v>
      </c>
      <c r="Q168" s="8">
        <f t="shared" si="113"/>
        <v>165822</v>
      </c>
      <c r="R168" s="176">
        <v>156000</v>
      </c>
      <c r="S168" s="13">
        <v>175644</v>
      </c>
      <c r="T168" s="8">
        <f t="shared" si="114"/>
        <v>165822</v>
      </c>
      <c r="U168" s="176">
        <v>185640</v>
      </c>
      <c r="V168" s="13">
        <v>175644</v>
      </c>
      <c r="W168" s="8">
        <f t="shared" si="115"/>
        <v>180642</v>
      </c>
      <c r="X168" s="176">
        <v>156000</v>
      </c>
      <c r="Y168" s="13">
        <v>175644</v>
      </c>
      <c r="Z168" s="8">
        <f t="shared" si="116"/>
        <v>165822</v>
      </c>
      <c r="AA168" s="176">
        <v>156000</v>
      </c>
      <c r="AB168" s="13">
        <v>175644</v>
      </c>
      <c r="AC168" s="8">
        <f t="shared" si="117"/>
        <v>165822</v>
      </c>
      <c r="AD168" s="176">
        <v>156000</v>
      </c>
      <c r="AE168" s="13">
        <v>175644</v>
      </c>
      <c r="AF168" s="8">
        <f t="shared" si="118"/>
        <v>165822</v>
      </c>
      <c r="AG168" s="176">
        <v>156000</v>
      </c>
      <c r="AH168" s="13">
        <v>175644</v>
      </c>
      <c r="AI168" s="8">
        <f t="shared" si="119"/>
        <v>165822</v>
      </c>
      <c r="AJ168" s="176">
        <v>156000</v>
      </c>
      <c r="AK168" s="13">
        <v>175644</v>
      </c>
      <c r="AL168" s="8">
        <f t="shared" si="120"/>
        <v>165822</v>
      </c>
      <c r="AM168" s="176">
        <v>185640</v>
      </c>
      <c r="AN168" s="13">
        <v>175644</v>
      </c>
      <c r="AO168" s="8">
        <f t="shared" si="121"/>
        <v>180642</v>
      </c>
      <c r="AP168" s="176">
        <v>104000</v>
      </c>
      <c r="AQ168" s="13">
        <v>95200</v>
      </c>
      <c r="AR168" s="8">
        <f t="shared" si="122"/>
        <v>99600</v>
      </c>
      <c r="AS168" s="176">
        <v>104000</v>
      </c>
      <c r="AT168" s="13">
        <v>95200</v>
      </c>
      <c r="AU168" s="8">
        <f t="shared" si="123"/>
        <v>99600</v>
      </c>
      <c r="AV168" s="176">
        <v>104000</v>
      </c>
      <c r="AW168" s="13">
        <v>175644</v>
      </c>
      <c r="AX168" s="8">
        <f t="shared" si="124"/>
        <v>139822</v>
      </c>
      <c r="AY168" s="176">
        <v>156000</v>
      </c>
      <c r="AZ168" s="13">
        <v>175644</v>
      </c>
      <c r="BA168" s="8">
        <f t="shared" si="125"/>
        <v>165822</v>
      </c>
      <c r="BB168" s="176">
        <v>104000</v>
      </c>
      <c r="BC168" s="13">
        <v>95200</v>
      </c>
      <c r="BD168" s="8">
        <f t="shared" si="126"/>
        <v>99600</v>
      </c>
      <c r="BE168" s="174">
        <f t="shared" si="127"/>
        <v>2513400</v>
      </c>
      <c r="BF168" s="9"/>
      <c r="BG168" s="9"/>
      <c r="BH168" s="9"/>
      <c r="BI168" s="10"/>
      <c r="BJ168" s="10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</row>
    <row r="169" spans="1:172" ht="24.75" customHeight="1" x14ac:dyDescent="0.35">
      <c r="A169" s="362"/>
      <c r="B169" s="11">
        <v>152</v>
      </c>
      <c r="C169" s="34" t="s">
        <v>179</v>
      </c>
      <c r="D169" s="11" t="s">
        <v>22</v>
      </c>
      <c r="E169" s="6"/>
      <c r="F169" s="166">
        <v>58500</v>
      </c>
      <c r="G169" s="7">
        <v>65866.5</v>
      </c>
      <c r="H169" s="8">
        <f t="shared" si="110"/>
        <v>62183</v>
      </c>
      <c r="I169" s="176">
        <v>58500</v>
      </c>
      <c r="J169" s="13">
        <v>65866.5</v>
      </c>
      <c r="K169" s="8">
        <f t="shared" si="111"/>
        <v>62183</v>
      </c>
      <c r="L169" s="176">
        <v>117000</v>
      </c>
      <c r="M169" s="13">
        <v>131733</v>
      </c>
      <c r="N169" s="8">
        <f t="shared" si="112"/>
        <v>124367</v>
      </c>
      <c r="O169" s="176">
        <v>117000</v>
      </c>
      <c r="P169" s="13">
        <v>131733</v>
      </c>
      <c r="Q169" s="8">
        <f t="shared" si="113"/>
        <v>124367</v>
      </c>
      <c r="R169" s="176">
        <v>117000</v>
      </c>
      <c r="S169" s="13">
        <v>131733</v>
      </c>
      <c r="T169" s="8">
        <f t="shared" si="114"/>
        <v>124367</v>
      </c>
      <c r="U169" s="176">
        <v>139230</v>
      </c>
      <c r="V169" s="13">
        <v>131733</v>
      </c>
      <c r="W169" s="8">
        <f t="shared" si="115"/>
        <v>135482</v>
      </c>
      <c r="X169" s="176">
        <v>117000</v>
      </c>
      <c r="Y169" s="13">
        <v>131733</v>
      </c>
      <c r="Z169" s="8">
        <f t="shared" si="116"/>
        <v>124367</v>
      </c>
      <c r="AA169" s="176">
        <v>117000</v>
      </c>
      <c r="AB169" s="13">
        <v>131733</v>
      </c>
      <c r="AC169" s="8">
        <f t="shared" si="117"/>
        <v>124367</v>
      </c>
      <c r="AD169" s="176">
        <v>117000</v>
      </c>
      <c r="AE169" s="13">
        <v>131733</v>
      </c>
      <c r="AF169" s="8">
        <f t="shared" si="118"/>
        <v>124367</v>
      </c>
      <c r="AG169" s="176">
        <v>117000</v>
      </c>
      <c r="AH169" s="13">
        <v>131733</v>
      </c>
      <c r="AI169" s="8">
        <f t="shared" si="119"/>
        <v>124367</v>
      </c>
      <c r="AJ169" s="176">
        <v>117000</v>
      </c>
      <c r="AK169" s="13">
        <v>131733</v>
      </c>
      <c r="AL169" s="8">
        <f t="shared" si="120"/>
        <v>124367</v>
      </c>
      <c r="AM169" s="176">
        <v>139230</v>
      </c>
      <c r="AN169" s="13">
        <v>131733</v>
      </c>
      <c r="AO169" s="8">
        <f t="shared" si="121"/>
        <v>135482</v>
      </c>
      <c r="AP169" s="176">
        <v>58500</v>
      </c>
      <c r="AQ169" s="13">
        <v>53550</v>
      </c>
      <c r="AR169" s="8">
        <f t="shared" si="122"/>
        <v>56025</v>
      </c>
      <c r="AS169" s="176">
        <v>58500</v>
      </c>
      <c r="AT169" s="13">
        <v>53550</v>
      </c>
      <c r="AU169" s="8">
        <f t="shared" si="123"/>
        <v>56025</v>
      </c>
      <c r="AV169" s="176">
        <v>58500</v>
      </c>
      <c r="AW169" s="13">
        <v>131733</v>
      </c>
      <c r="AX169" s="8">
        <f t="shared" si="124"/>
        <v>95117</v>
      </c>
      <c r="AY169" s="176">
        <v>117000</v>
      </c>
      <c r="AZ169" s="13">
        <v>131733</v>
      </c>
      <c r="BA169" s="8">
        <f t="shared" si="125"/>
        <v>124367</v>
      </c>
      <c r="BB169" s="176">
        <v>58500</v>
      </c>
      <c r="BC169" s="13">
        <v>53550</v>
      </c>
      <c r="BD169" s="8">
        <f t="shared" si="126"/>
        <v>56025</v>
      </c>
      <c r="BE169" s="174">
        <f t="shared" si="127"/>
        <v>1777825</v>
      </c>
      <c r="BF169" s="9"/>
      <c r="BG169" s="9"/>
      <c r="BH169" s="9"/>
      <c r="BI169" s="10"/>
      <c r="BJ169" s="10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</row>
    <row r="170" spans="1:172" ht="24.75" customHeight="1" x14ac:dyDescent="0.35">
      <c r="A170" s="362"/>
      <c r="B170" s="11">
        <v>153</v>
      </c>
      <c r="C170" s="34" t="s">
        <v>180</v>
      </c>
      <c r="D170" s="11" t="s">
        <v>22</v>
      </c>
      <c r="E170" s="6"/>
      <c r="F170" s="166">
        <v>32500</v>
      </c>
      <c r="G170" s="7">
        <v>36592.5</v>
      </c>
      <c r="H170" s="8">
        <f t="shared" si="110"/>
        <v>34546</v>
      </c>
      <c r="I170" s="176">
        <v>32500</v>
      </c>
      <c r="J170" s="13">
        <v>36592.5</v>
      </c>
      <c r="K170" s="8">
        <f t="shared" si="111"/>
        <v>34546</v>
      </c>
      <c r="L170" s="176">
        <v>32500</v>
      </c>
      <c r="M170" s="13">
        <v>36592.5</v>
      </c>
      <c r="N170" s="8">
        <f t="shared" si="112"/>
        <v>34546</v>
      </c>
      <c r="O170" s="176">
        <v>32500</v>
      </c>
      <c r="P170" s="13">
        <v>36592.5</v>
      </c>
      <c r="Q170" s="8">
        <f t="shared" si="113"/>
        <v>34546</v>
      </c>
      <c r="R170" s="176">
        <v>32500</v>
      </c>
      <c r="S170" s="13">
        <v>36592.5</v>
      </c>
      <c r="T170" s="8">
        <f t="shared" si="114"/>
        <v>34546</v>
      </c>
      <c r="U170" s="176">
        <v>38675</v>
      </c>
      <c r="V170" s="13">
        <v>36592.5</v>
      </c>
      <c r="W170" s="8">
        <f t="shared" si="115"/>
        <v>37634</v>
      </c>
      <c r="X170" s="176">
        <v>32500</v>
      </c>
      <c r="Y170" s="13">
        <v>36592.5</v>
      </c>
      <c r="Z170" s="8">
        <f t="shared" si="116"/>
        <v>34546</v>
      </c>
      <c r="AA170" s="176">
        <v>32500</v>
      </c>
      <c r="AB170" s="13">
        <v>36592.5</v>
      </c>
      <c r="AC170" s="8">
        <f t="shared" si="117"/>
        <v>34546</v>
      </c>
      <c r="AD170" s="176">
        <v>32500</v>
      </c>
      <c r="AE170" s="13">
        <v>36592.5</v>
      </c>
      <c r="AF170" s="8">
        <f t="shared" si="118"/>
        <v>34546</v>
      </c>
      <c r="AG170" s="176">
        <v>32500</v>
      </c>
      <c r="AH170" s="13">
        <v>36592.5</v>
      </c>
      <c r="AI170" s="8">
        <f t="shared" si="119"/>
        <v>34546</v>
      </c>
      <c r="AJ170" s="176">
        <v>32500</v>
      </c>
      <c r="AK170" s="13">
        <v>36592.5</v>
      </c>
      <c r="AL170" s="8">
        <f t="shared" si="120"/>
        <v>34546</v>
      </c>
      <c r="AM170" s="176">
        <v>38675</v>
      </c>
      <c r="AN170" s="13">
        <v>36592.5</v>
      </c>
      <c r="AO170" s="8">
        <f t="shared" si="121"/>
        <v>37634</v>
      </c>
      <c r="AP170" s="176">
        <v>32500</v>
      </c>
      <c r="AQ170" s="13">
        <v>29750</v>
      </c>
      <c r="AR170" s="8">
        <f t="shared" si="122"/>
        <v>31125</v>
      </c>
      <c r="AS170" s="176">
        <v>32500</v>
      </c>
      <c r="AT170" s="13">
        <v>29750</v>
      </c>
      <c r="AU170" s="8">
        <f t="shared" si="123"/>
        <v>31125</v>
      </c>
      <c r="AV170" s="176">
        <v>32500</v>
      </c>
      <c r="AW170" s="13">
        <v>36592.5</v>
      </c>
      <c r="AX170" s="8">
        <f t="shared" si="124"/>
        <v>34546</v>
      </c>
      <c r="AY170" s="176">
        <v>32500</v>
      </c>
      <c r="AZ170" s="13">
        <v>36592.5</v>
      </c>
      <c r="BA170" s="8">
        <f t="shared" si="125"/>
        <v>34546</v>
      </c>
      <c r="BB170" s="176">
        <v>32500</v>
      </c>
      <c r="BC170" s="13">
        <v>29750</v>
      </c>
      <c r="BD170" s="8">
        <f t="shared" si="126"/>
        <v>31125</v>
      </c>
      <c r="BE170" s="174">
        <f t="shared" si="127"/>
        <v>583195</v>
      </c>
      <c r="BF170" s="9"/>
      <c r="BG170" s="9"/>
      <c r="BH170" s="9"/>
      <c r="BI170" s="10"/>
      <c r="BJ170" s="10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</row>
    <row r="171" spans="1:172" ht="24.75" customHeight="1" x14ac:dyDescent="0.35">
      <c r="A171" s="362"/>
      <c r="B171" s="11">
        <v>154</v>
      </c>
      <c r="C171" s="34" t="s">
        <v>181</v>
      </c>
      <c r="D171" s="11" t="s">
        <v>22</v>
      </c>
      <c r="E171" s="6"/>
      <c r="F171" s="166">
        <v>117000</v>
      </c>
      <c r="G171" s="7">
        <v>131733</v>
      </c>
      <c r="H171" s="8">
        <f t="shared" si="110"/>
        <v>124367</v>
      </c>
      <c r="I171" s="176">
        <v>117000</v>
      </c>
      <c r="J171" s="13">
        <v>131733</v>
      </c>
      <c r="K171" s="8">
        <f t="shared" si="111"/>
        <v>124367</v>
      </c>
      <c r="L171" s="176">
        <v>65000</v>
      </c>
      <c r="M171" s="13">
        <v>73185</v>
      </c>
      <c r="N171" s="8">
        <f t="shared" si="112"/>
        <v>69093</v>
      </c>
      <c r="O171" s="176">
        <v>65000</v>
      </c>
      <c r="P171" s="13">
        <v>73185</v>
      </c>
      <c r="Q171" s="8">
        <f t="shared" si="113"/>
        <v>69093</v>
      </c>
      <c r="R171" s="176">
        <v>65000</v>
      </c>
      <c r="S171" s="13">
        <v>73185</v>
      </c>
      <c r="T171" s="8">
        <f t="shared" si="114"/>
        <v>69093</v>
      </c>
      <c r="U171" s="176">
        <v>77350</v>
      </c>
      <c r="V171" s="13">
        <v>73185</v>
      </c>
      <c r="W171" s="8">
        <f t="shared" si="115"/>
        <v>75268</v>
      </c>
      <c r="X171" s="176">
        <v>65000</v>
      </c>
      <c r="Y171" s="13">
        <v>73185</v>
      </c>
      <c r="Z171" s="8">
        <f t="shared" si="116"/>
        <v>69093</v>
      </c>
      <c r="AA171" s="176">
        <v>65000</v>
      </c>
      <c r="AB171" s="13">
        <v>73185</v>
      </c>
      <c r="AC171" s="8">
        <f t="shared" si="117"/>
        <v>69093</v>
      </c>
      <c r="AD171" s="176">
        <v>65000</v>
      </c>
      <c r="AE171" s="13">
        <v>73185</v>
      </c>
      <c r="AF171" s="8">
        <f t="shared" si="118"/>
        <v>69093</v>
      </c>
      <c r="AG171" s="176">
        <v>65000</v>
      </c>
      <c r="AH171" s="13">
        <v>73185</v>
      </c>
      <c r="AI171" s="8">
        <f t="shared" si="119"/>
        <v>69093</v>
      </c>
      <c r="AJ171" s="176">
        <v>65000</v>
      </c>
      <c r="AK171" s="13">
        <v>73185</v>
      </c>
      <c r="AL171" s="8">
        <f t="shared" si="120"/>
        <v>69093</v>
      </c>
      <c r="AM171" s="176">
        <v>77350</v>
      </c>
      <c r="AN171" s="13">
        <v>73185</v>
      </c>
      <c r="AO171" s="8">
        <f t="shared" si="121"/>
        <v>75268</v>
      </c>
      <c r="AP171" s="176">
        <v>117000</v>
      </c>
      <c r="AQ171" s="13">
        <v>107100</v>
      </c>
      <c r="AR171" s="8">
        <f t="shared" si="122"/>
        <v>112050</v>
      </c>
      <c r="AS171" s="176">
        <v>117000</v>
      </c>
      <c r="AT171" s="13">
        <v>107100</v>
      </c>
      <c r="AU171" s="8">
        <f t="shared" si="123"/>
        <v>112050</v>
      </c>
      <c r="AV171" s="176">
        <v>117000</v>
      </c>
      <c r="AW171" s="13">
        <v>73185</v>
      </c>
      <c r="AX171" s="8">
        <f t="shared" si="124"/>
        <v>95093</v>
      </c>
      <c r="AY171" s="176">
        <v>65000</v>
      </c>
      <c r="AZ171" s="13">
        <v>73185</v>
      </c>
      <c r="BA171" s="8">
        <f t="shared" si="125"/>
        <v>69093</v>
      </c>
      <c r="BB171" s="176">
        <v>117000</v>
      </c>
      <c r="BC171" s="13">
        <v>107100</v>
      </c>
      <c r="BD171" s="8">
        <f t="shared" si="126"/>
        <v>112050</v>
      </c>
      <c r="BE171" s="174">
        <f t="shared" si="127"/>
        <v>1452350</v>
      </c>
      <c r="BF171" s="9"/>
      <c r="BG171" s="9"/>
      <c r="BH171" s="9"/>
      <c r="BI171" s="10"/>
      <c r="BJ171" s="10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</row>
    <row r="172" spans="1:172" ht="24.75" customHeight="1" x14ac:dyDescent="0.35">
      <c r="A172" s="362"/>
      <c r="B172" s="11">
        <v>155</v>
      </c>
      <c r="C172" s="34" t="s">
        <v>182</v>
      </c>
      <c r="D172" s="11" t="s">
        <v>22</v>
      </c>
      <c r="E172" s="6"/>
      <c r="F172" s="166">
        <v>248718.14499999999</v>
      </c>
      <c r="G172" s="7">
        <v>280037.499105</v>
      </c>
      <c r="H172" s="8">
        <f t="shared" si="110"/>
        <v>264378</v>
      </c>
      <c r="I172" s="176">
        <v>248718.14499999999</v>
      </c>
      <c r="J172" s="13">
        <v>280037.499105</v>
      </c>
      <c r="K172" s="8">
        <f t="shared" si="111"/>
        <v>264378</v>
      </c>
      <c r="L172" s="176">
        <v>393183.57</v>
      </c>
      <c r="M172" s="13">
        <v>442694.45493000001</v>
      </c>
      <c r="N172" s="8">
        <f t="shared" si="112"/>
        <v>417939</v>
      </c>
      <c r="O172" s="176">
        <v>393183.57</v>
      </c>
      <c r="P172" s="13">
        <v>442694.45493000001</v>
      </c>
      <c r="Q172" s="8">
        <f t="shared" si="113"/>
        <v>417939</v>
      </c>
      <c r="R172" s="176">
        <v>393183.57</v>
      </c>
      <c r="S172" s="13">
        <v>442694.45493000001</v>
      </c>
      <c r="T172" s="8">
        <f t="shared" si="114"/>
        <v>417939</v>
      </c>
      <c r="U172" s="176">
        <v>467888.44829999999</v>
      </c>
      <c r="V172" s="13">
        <v>442694.45493000001</v>
      </c>
      <c r="W172" s="8">
        <f t="shared" si="115"/>
        <v>455291</v>
      </c>
      <c r="X172" s="176">
        <v>393183.57</v>
      </c>
      <c r="Y172" s="13">
        <v>442694.45493000001</v>
      </c>
      <c r="Z172" s="8">
        <f t="shared" si="116"/>
        <v>417939</v>
      </c>
      <c r="AA172" s="176">
        <v>393183.57</v>
      </c>
      <c r="AB172" s="13">
        <v>442694.45493000001</v>
      </c>
      <c r="AC172" s="8">
        <f t="shared" si="117"/>
        <v>417939</v>
      </c>
      <c r="AD172" s="176">
        <v>393183.57</v>
      </c>
      <c r="AE172" s="13">
        <v>442694.45493000001</v>
      </c>
      <c r="AF172" s="8">
        <f t="shared" si="118"/>
        <v>417939</v>
      </c>
      <c r="AG172" s="176">
        <v>393183.57</v>
      </c>
      <c r="AH172" s="13">
        <v>442694.45493000001</v>
      </c>
      <c r="AI172" s="8">
        <f t="shared" si="119"/>
        <v>417939</v>
      </c>
      <c r="AJ172" s="176">
        <v>393183.57</v>
      </c>
      <c r="AK172" s="13">
        <v>442694.45493000001</v>
      </c>
      <c r="AL172" s="8">
        <f t="shared" si="120"/>
        <v>417939</v>
      </c>
      <c r="AM172" s="176">
        <v>467888.44829999999</v>
      </c>
      <c r="AN172" s="13">
        <v>442694.45493000001</v>
      </c>
      <c r="AO172" s="8">
        <f t="shared" si="121"/>
        <v>455291</v>
      </c>
      <c r="AP172" s="176">
        <v>248718.14499999999</v>
      </c>
      <c r="AQ172" s="13">
        <v>227672.7635</v>
      </c>
      <c r="AR172" s="8">
        <f t="shared" si="122"/>
        <v>238195</v>
      </c>
      <c r="AS172" s="176">
        <v>248718.14499999999</v>
      </c>
      <c r="AT172" s="13">
        <v>227672.7635</v>
      </c>
      <c r="AU172" s="8">
        <f t="shared" si="123"/>
        <v>238195</v>
      </c>
      <c r="AV172" s="176">
        <v>248718.14499999999</v>
      </c>
      <c r="AW172" s="13">
        <v>442694.45493000001</v>
      </c>
      <c r="AX172" s="8">
        <f t="shared" si="124"/>
        <v>345706</v>
      </c>
      <c r="AY172" s="176">
        <v>393183.57</v>
      </c>
      <c r="AZ172" s="13">
        <v>442694.45493000001</v>
      </c>
      <c r="BA172" s="8">
        <f t="shared" si="125"/>
        <v>417939</v>
      </c>
      <c r="BB172" s="176">
        <v>248718.14499999999</v>
      </c>
      <c r="BC172" s="13">
        <v>227672.7635</v>
      </c>
      <c r="BD172" s="8">
        <f t="shared" si="126"/>
        <v>238195</v>
      </c>
      <c r="BE172" s="174">
        <f t="shared" si="127"/>
        <v>6261080</v>
      </c>
      <c r="BF172" s="9"/>
      <c r="BG172" s="9"/>
      <c r="BH172" s="9"/>
      <c r="BI172" s="10"/>
      <c r="BJ172" s="10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</row>
    <row r="173" spans="1:172" ht="24.75" customHeight="1" x14ac:dyDescent="0.35">
      <c r="A173" s="362"/>
      <c r="B173" s="11">
        <v>156</v>
      </c>
      <c r="C173" s="34" t="s">
        <v>183</v>
      </c>
      <c r="D173" s="11" t="s">
        <v>22</v>
      </c>
      <c r="E173" s="6"/>
      <c r="F173" s="166">
        <v>529310.53500000003</v>
      </c>
      <c r="G173" s="7">
        <v>595962.946215</v>
      </c>
      <c r="H173" s="8">
        <f t="shared" si="110"/>
        <v>562637</v>
      </c>
      <c r="I173" s="176">
        <v>529310.53500000003</v>
      </c>
      <c r="J173" s="13">
        <v>595962.946215</v>
      </c>
      <c r="K173" s="8">
        <f t="shared" si="111"/>
        <v>562637</v>
      </c>
      <c r="L173" s="176">
        <v>859479.07499999995</v>
      </c>
      <c r="M173" s="13">
        <v>967707.32467500004</v>
      </c>
      <c r="N173" s="8">
        <f t="shared" si="112"/>
        <v>913593</v>
      </c>
      <c r="O173" s="176">
        <v>859479.07499999995</v>
      </c>
      <c r="P173" s="13">
        <v>967707.32467500004</v>
      </c>
      <c r="Q173" s="8">
        <f t="shared" si="113"/>
        <v>913593</v>
      </c>
      <c r="R173" s="176">
        <v>859479.07499999995</v>
      </c>
      <c r="S173" s="13">
        <v>967707.32467500004</v>
      </c>
      <c r="T173" s="8">
        <f t="shared" si="114"/>
        <v>913593</v>
      </c>
      <c r="U173" s="176">
        <v>1022780.09925</v>
      </c>
      <c r="V173" s="13">
        <v>967707.32467500004</v>
      </c>
      <c r="W173" s="8">
        <f t="shared" si="115"/>
        <v>995244</v>
      </c>
      <c r="X173" s="176">
        <v>859479.07499999995</v>
      </c>
      <c r="Y173" s="13">
        <v>967707.32467500004</v>
      </c>
      <c r="Z173" s="8">
        <f t="shared" si="116"/>
        <v>913593</v>
      </c>
      <c r="AA173" s="176">
        <v>859479.07499999995</v>
      </c>
      <c r="AB173" s="13">
        <v>967707.32467500004</v>
      </c>
      <c r="AC173" s="8">
        <f t="shared" si="117"/>
        <v>913593</v>
      </c>
      <c r="AD173" s="176">
        <v>859479.07499999995</v>
      </c>
      <c r="AE173" s="13">
        <v>967707.32467500004</v>
      </c>
      <c r="AF173" s="8">
        <f t="shared" si="118"/>
        <v>913593</v>
      </c>
      <c r="AG173" s="176">
        <v>859479.07499999995</v>
      </c>
      <c r="AH173" s="13">
        <v>967707.32467500004</v>
      </c>
      <c r="AI173" s="8">
        <f t="shared" si="119"/>
        <v>913593</v>
      </c>
      <c r="AJ173" s="176">
        <v>859479.07499999995</v>
      </c>
      <c r="AK173" s="13">
        <v>967707.32467500004</v>
      </c>
      <c r="AL173" s="8">
        <f t="shared" si="120"/>
        <v>913593</v>
      </c>
      <c r="AM173" s="176">
        <v>1022780.09925</v>
      </c>
      <c r="AN173" s="13">
        <v>967707.32467500004</v>
      </c>
      <c r="AO173" s="8">
        <f t="shared" si="121"/>
        <v>995244</v>
      </c>
      <c r="AP173" s="176">
        <v>529310.53500000003</v>
      </c>
      <c r="AQ173" s="13">
        <v>484522.7205</v>
      </c>
      <c r="AR173" s="8">
        <f t="shared" si="122"/>
        <v>506917</v>
      </c>
      <c r="AS173" s="176">
        <v>529310.53500000003</v>
      </c>
      <c r="AT173" s="13">
        <v>484522.7205</v>
      </c>
      <c r="AU173" s="8">
        <f t="shared" si="123"/>
        <v>506917</v>
      </c>
      <c r="AV173" s="176">
        <v>529310.53500000003</v>
      </c>
      <c r="AW173" s="13">
        <v>967707.32467500004</v>
      </c>
      <c r="AX173" s="8">
        <f t="shared" si="124"/>
        <v>748509</v>
      </c>
      <c r="AY173" s="176">
        <v>859479.07499999995</v>
      </c>
      <c r="AZ173" s="13">
        <v>967707.32467500004</v>
      </c>
      <c r="BA173" s="8">
        <f t="shared" si="125"/>
        <v>913593</v>
      </c>
      <c r="BB173" s="176">
        <v>529310.53500000003</v>
      </c>
      <c r="BC173" s="13">
        <v>484522.7205</v>
      </c>
      <c r="BD173" s="8">
        <f t="shared" si="126"/>
        <v>506917</v>
      </c>
      <c r="BE173" s="174">
        <f t="shared" si="127"/>
        <v>13607359</v>
      </c>
      <c r="BF173" s="9"/>
      <c r="BG173" s="9"/>
      <c r="BH173" s="9"/>
      <c r="BI173" s="10"/>
      <c r="BJ173" s="10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</row>
    <row r="174" spans="1:172" ht="24.75" customHeight="1" x14ac:dyDescent="0.35">
      <c r="A174" s="362"/>
      <c r="B174" s="11">
        <v>157</v>
      </c>
      <c r="C174" s="34" t="s">
        <v>184</v>
      </c>
      <c r="D174" s="11" t="s">
        <v>22</v>
      </c>
      <c r="E174" s="6"/>
      <c r="F174" s="166">
        <v>195000</v>
      </c>
      <c r="G174" s="7">
        <v>219555</v>
      </c>
      <c r="H174" s="8">
        <f t="shared" si="110"/>
        <v>207278</v>
      </c>
      <c r="I174" s="176">
        <v>195000</v>
      </c>
      <c r="J174" s="13">
        <v>219555</v>
      </c>
      <c r="K174" s="8">
        <f t="shared" si="111"/>
        <v>207278</v>
      </c>
      <c r="L174" s="176">
        <v>305500</v>
      </c>
      <c r="M174" s="13">
        <v>343969.5</v>
      </c>
      <c r="N174" s="8">
        <f t="shared" si="112"/>
        <v>324735</v>
      </c>
      <c r="O174" s="176">
        <v>305500</v>
      </c>
      <c r="P174" s="13">
        <v>343969.5</v>
      </c>
      <c r="Q174" s="8">
        <f t="shared" si="113"/>
        <v>324735</v>
      </c>
      <c r="R174" s="176">
        <v>305500</v>
      </c>
      <c r="S174" s="13">
        <v>343969.5</v>
      </c>
      <c r="T174" s="8">
        <f t="shared" si="114"/>
        <v>324735</v>
      </c>
      <c r="U174" s="176">
        <v>363545</v>
      </c>
      <c r="V174" s="13">
        <v>343969.5</v>
      </c>
      <c r="W174" s="8">
        <f t="shared" si="115"/>
        <v>353757</v>
      </c>
      <c r="X174" s="176">
        <v>305500</v>
      </c>
      <c r="Y174" s="13">
        <v>343969.5</v>
      </c>
      <c r="Z174" s="8">
        <f t="shared" si="116"/>
        <v>324735</v>
      </c>
      <c r="AA174" s="176">
        <v>305500</v>
      </c>
      <c r="AB174" s="13">
        <v>343969.5</v>
      </c>
      <c r="AC174" s="8">
        <f t="shared" si="117"/>
        <v>324735</v>
      </c>
      <c r="AD174" s="176">
        <v>305500</v>
      </c>
      <c r="AE174" s="13">
        <v>343969.5</v>
      </c>
      <c r="AF174" s="8">
        <f t="shared" si="118"/>
        <v>324735</v>
      </c>
      <c r="AG174" s="176">
        <v>305500</v>
      </c>
      <c r="AH174" s="13">
        <v>343969.5</v>
      </c>
      <c r="AI174" s="8">
        <f t="shared" si="119"/>
        <v>324735</v>
      </c>
      <c r="AJ174" s="176">
        <v>305500</v>
      </c>
      <c r="AK174" s="13">
        <v>343969.5</v>
      </c>
      <c r="AL174" s="8">
        <f t="shared" si="120"/>
        <v>324735</v>
      </c>
      <c r="AM174" s="176">
        <v>363545</v>
      </c>
      <c r="AN174" s="13">
        <v>343969.5</v>
      </c>
      <c r="AO174" s="8">
        <f t="shared" si="121"/>
        <v>353757</v>
      </c>
      <c r="AP174" s="176">
        <v>195000</v>
      </c>
      <c r="AQ174" s="13">
        <v>178500</v>
      </c>
      <c r="AR174" s="8">
        <f t="shared" si="122"/>
        <v>186750</v>
      </c>
      <c r="AS174" s="176">
        <v>195000</v>
      </c>
      <c r="AT174" s="13">
        <v>178500</v>
      </c>
      <c r="AU174" s="8">
        <f t="shared" si="123"/>
        <v>186750</v>
      </c>
      <c r="AV174" s="176">
        <v>195000</v>
      </c>
      <c r="AW174" s="13">
        <v>343969.5</v>
      </c>
      <c r="AX174" s="8">
        <f t="shared" si="124"/>
        <v>269485</v>
      </c>
      <c r="AY174" s="176">
        <v>305500</v>
      </c>
      <c r="AZ174" s="13">
        <v>343969.5</v>
      </c>
      <c r="BA174" s="8">
        <f t="shared" si="125"/>
        <v>324735</v>
      </c>
      <c r="BB174" s="176">
        <v>195000</v>
      </c>
      <c r="BC174" s="13">
        <v>178500</v>
      </c>
      <c r="BD174" s="8">
        <f t="shared" si="126"/>
        <v>186750</v>
      </c>
      <c r="BE174" s="174">
        <f t="shared" si="127"/>
        <v>4874420</v>
      </c>
      <c r="BF174" s="9"/>
      <c r="BG174" s="9"/>
      <c r="BH174" s="9"/>
      <c r="BI174" s="10"/>
      <c r="BJ174" s="10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</row>
    <row r="175" spans="1:172" ht="24.75" customHeight="1" x14ac:dyDescent="0.35">
      <c r="A175" s="362"/>
      <c r="B175" s="36">
        <v>158</v>
      </c>
      <c r="C175" s="34" t="s">
        <v>185</v>
      </c>
      <c r="D175" s="11" t="s">
        <v>22</v>
      </c>
      <c r="E175" s="6"/>
      <c r="F175" s="166">
        <v>390000</v>
      </c>
      <c r="G175" s="7">
        <v>439110</v>
      </c>
      <c r="H175" s="8">
        <f t="shared" si="110"/>
        <v>414555</v>
      </c>
      <c r="I175" s="176">
        <v>390000</v>
      </c>
      <c r="J175" s="13">
        <v>439110</v>
      </c>
      <c r="K175" s="8">
        <f t="shared" si="111"/>
        <v>414555</v>
      </c>
      <c r="L175" s="176">
        <v>305500</v>
      </c>
      <c r="M175" s="13">
        <v>343969.5</v>
      </c>
      <c r="N175" s="8">
        <f t="shared" si="112"/>
        <v>324735</v>
      </c>
      <c r="O175" s="176">
        <v>305500</v>
      </c>
      <c r="P175" s="13">
        <v>343969.5</v>
      </c>
      <c r="Q175" s="8">
        <f t="shared" si="113"/>
        <v>324735</v>
      </c>
      <c r="R175" s="176">
        <v>305500</v>
      </c>
      <c r="S175" s="13">
        <v>343969.5</v>
      </c>
      <c r="T175" s="8">
        <f t="shared" si="114"/>
        <v>324735</v>
      </c>
      <c r="U175" s="176">
        <v>363545</v>
      </c>
      <c r="V175" s="13">
        <v>343969.5</v>
      </c>
      <c r="W175" s="8">
        <f t="shared" si="115"/>
        <v>353757</v>
      </c>
      <c r="X175" s="176">
        <v>305500</v>
      </c>
      <c r="Y175" s="13">
        <v>343969.5</v>
      </c>
      <c r="Z175" s="8">
        <f t="shared" si="116"/>
        <v>324735</v>
      </c>
      <c r="AA175" s="176">
        <v>305500</v>
      </c>
      <c r="AB175" s="13">
        <v>343969.5</v>
      </c>
      <c r="AC175" s="8">
        <f t="shared" si="117"/>
        <v>324735</v>
      </c>
      <c r="AD175" s="176">
        <v>305500</v>
      </c>
      <c r="AE175" s="13">
        <v>343969.5</v>
      </c>
      <c r="AF175" s="8">
        <f t="shared" si="118"/>
        <v>324735</v>
      </c>
      <c r="AG175" s="176">
        <v>305500</v>
      </c>
      <c r="AH175" s="13">
        <v>343969.5</v>
      </c>
      <c r="AI175" s="8">
        <f t="shared" si="119"/>
        <v>324735</v>
      </c>
      <c r="AJ175" s="176">
        <v>305500</v>
      </c>
      <c r="AK175" s="13">
        <v>343969.5</v>
      </c>
      <c r="AL175" s="8">
        <f t="shared" si="120"/>
        <v>324735</v>
      </c>
      <c r="AM175" s="176">
        <v>363545</v>
      </c>
      <c r="AN175" s="13">
        <v>343969.5</v>
      </c>
      <c r="AO175" s="8">
        <f t="shared" si="121"/>
        <v>353757</v>
      </c>
      <c r="AP175" s="176">
        <v>390000</v>
      </c>
      <c r="AQ175" s="13">
        <v>357000</v>
      </c>
      <c r="AR175" s="8">
        <f t="shared" si="122"/>
        <v>373500</v>
      </c>
      <c r="AS175" s="176">
        <v>390000</v>
      </c>
      <c r="AT175" s="13">
        <v>357000</v>
      </c>
      <c r="AU175" s="8">
        <f t="shared" si="123"/>
        <v>373500</v>
      </c>
      <c r="AV175" s="176">
        <v>390000</v>
      </c>
      <c r="AW175" s="13">
        <v>343969.5</v>
      </c>
      <c r="AX175" s="8">
        <f t="shared" si="124"/>
        <v>366985</v>
      </c>
      <c r="AY175" s="176">
        <v>305500</v>
      </c>
      <c r="AZ175" s="13">
        <v>343969.5</v>
      </c>
      <c r="BA175" s="8">
        <f t="shared" si="125"/>
        <v>324735</v>
      </c>
      <c r="BB175" s="176">
        <v>390000</v>
      </c>
      <c r="BC175" s="13">
        <v>357000</v>
      </c>
      <c r="BD175" s="8">
        <f t="shared" si="126"/>
        <v>373500</v>
      </c>
      <c r="BE175" s="174">
        <f t="shared" si="127"/>
        <v>5946724</v>
      </c>
      <c r="BF175" s="9"/>
      <c r="BG175" s="9"/>
      <c r="BH175" s="9"/>
      <c r="BI175" s="10"/>
      <c r="BJ175" s="10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</row>
    <row r="176" spans="1:172" ht="24.75" customHeight="1" thickBot="1" x14ac:dyDescent="0.4">
      <c r="A176" s="362"/>
      <c r="B176" s="15">
        <v>159</v>
      </c>
      <c r="C176" s="34" t="s">
        <v>186</v>
      </c>
      <c r="D176" s="11" t="s">
        <v>22</v>
      </c>
      <c r="E176" s="6"/>
      <c r="F176" s="166">
        <v>650000</v>
      </c>
      <c r="G176" s="7">
        <v>731850</v>
      </c>
      <c r="H176" s="8">
        <f t="shared" si="110"/>
        <v>690925</v>
      </c>
      <c r="I176" s="176">
        <v>650000</v>
      </c>
      <c r="J176" s="13">
        <v>731850</v>
      </c>
      <c r="K176" s="8">
        <f t="shared" si="111"/>
        <v>690925</v>
      </c>
      <c r="L176" s="176">
        <v>910000</v>
      </c>
      <c r="M176" s="13">
        <v>1024590</v>
      </c>
      <c r="N176" s="8">
        <f t="shared" si="112"/>
        <v>967295</v>
      </c>
      <c r="O176" s="176">
        <v>910000</v>
      </c>
      <c r="P176" s="13">
        <v>1024590</v>
      </c>
      <c r="Q176" s="8">
        <f t="shared" si="113"/>
        <v>967295</v>
      </c>
      <c r="R176" s="176">
        <v>910000</v>
      </c>
      <c r="S176" s="13">
        <v>1024590</v>
      </c>
      <c r="T176" s="8">
        <f t="shared" si="114"/>
        <v>967295</v>
      </c>
      <c r="U176" s="176">
        <v>1082900</v>
      </c>
      <c r="V176" s="13">
        <v>1024590</v>
      </c>
      <c r="W176" s="8">
        <f t="shared" si="115"/>
        <v>1053745</v>
      </c>
      <c r="X176" s="176">
        <v>910000</v>
      </c>
      <c r="Y176" s="13">
        <v>1024590</v>
      </c>
      <c r="Z176" s="8">
        <f t="shared" si="116"/>
        <v>967295</v>
      </c>
      <c r="AA176" s="176">
        <v>910000</v>
      </c>
      <c r="AB176" s="13">
        <v>1024590</v>
      </c>
      <c r="AC176" s="8">
        <f t="shared" si="117"/>
        <v>967295</v>
      </c>
      <c r="AD176" s="176">
        <v>910000</v>
      </c>
      <c r="AE176" s="13">
        <v>1024590</v>
      </c>
      <c r="AF176" s="8">
        <f t="shared" si="118"/>
        <v>967295</v>
      </c>
      <c r="AG176" s="176">
        <v>910000</v>
      </c>
      <c r="AH176" s="13">
        <v>1024590</v>
      </c>
      <c r="AI176" s="8">
        <f t="shared" si="119"/>
        <v>967295</v>
      </c>
      <c r="AJ176" s="176">
        <v>910000</v>
      </c>
      <c r="AK176" s="13">
        <v>1024590</v>
      </c>
      <c r="AL176" s="8">
        <f t="shared" si="120"/>
        <v>967295</v>
      </c>
      <c r="AM176" s="176">
        <v>1082900</v>
      </c>
      <c r="AN176" s="13">
        <v>1024590</v>
      </c>
      <c r="AO176" s="8">
        <f t="shared" si="121"/>
        <v>1053745</v>
      </c>
      <c r="AP176" s="176">
        <v>650000</v>
      </c>
      <c r="AQ176" s="13">
        <v>595000</v>
      </c>
      <c r="AR176" s="8">
        <f t="shared" si="122"/>
        <v>622500</v>
      </c>
      <c r="AS176" s="176">
        <v>650000</v>
      </c>
      <c r="AT176" s="13">
        <v>595000</v>
      </c>
      <c r="AU176" s="8">
        <f t="shared" si="123"/>
        <v>622500</v>
      </c>
      <c r="AV176" s="176">
        <v>650000</v>
      </c>
      <c r="AW176" s="13">
        <v>1024590</v>
      </c>
      <c r="AX176" s="8">
        <f t="shared" si="124"/>
        <v>837295</v>
      </c>
      <c r="AY176" s="176">
        <v>910000</v>
      </c>
      <c r="AZ176" s="13">
        <v>1024590</v>
      </c>
      <c r="BA176" s="8">
        <f t="shared" si="125"/>
        <v>967295</v>
      </c>
      <c r="BB176" s="176">
        <v>650000</v>
      </c>
      <c r="BC176" s="13">
        <v>595000</v>
      </c>
      <c r="BD176" s="8">
        <f t="shared" si="126"/>
        <v>622500</v>
      </c>
      <c r="BE176" s="174">
        <f t="shared" si="127"/>
        <v>14899790</v>
      </c>
      <c r="BF176" s="9"/>
      <c r="BG176" s="9"/>
      <c r="BH176" s="9"/>
      <c r="BI176" s="10"/>
      <c r="BJ176" s="10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</row>
    <row r="177" spans="1:60" ht="27.75" customHeight="1" thickBot="1" x14ac:dyDescent="0.4">
      <c r="A177" s="363"/>
      <c r="B177" s="365" t="s">
        <v>187</v>
      </c>
      <c r="C177" s="366"/>
      <c r="D177" s="367"/>
      <c r="F177" s="170">
        <f>+SUM(F178:F196)</f>
        <v>3617705</v>
      </c>
      <c r="G177" s="171">
        <f>+SUM(G178:G196)</f>
        <v>4073257.5449999999</v>
      </c>
      <c r="H177" s="172">
        <f>+SUM(H178:H196)</f>
        <v>3845485</v>
      </c>
      <c r="I177" s="170">
        <f t="shared" ref="I177:BD177" si="128">+SUM(I178:I196)</f>
        <v>3617705</v>
      </c>
      <c r="J177" s="171">
        <f t="shared" si="128"/>
        <v>4073257.5449999999</v>
      </c>
      <c r="K177" s="172">
        <f t="shared" si="128"/>
        <v>3845485</v>
      </c>
      <c r="L177" s="170">
        <f t="shared" si="128"/>
        <v>4389864.3100000005</v>
      </c>
      <c r="M177" s="171">
        <f t="shared" si="128"/>
        <v>4942649.5311900005</v>
      </c>
      <c r="N177" s="172">
        <f t="shared" si="128"/>
        <v>4666261</v>
      </c>
      <c r="O177" s="170">
        <f t="shared" si="128"/>
        <v>4568188.04</v>
      </c>
      <c r="P177" s="171">
        <f t="shared" si="128"/>
        <v>5143428.3339600004</v>
      </c>
      <c r="Q177" s="172">
        <f t="shared" si="128"/>
        <v>4855812</v>
      </c>
      <c r="R177" s="170">
        <f t="shared" si="128"/>
        <v>4573620.5449999999</v>
      </c>
      <c r="S177" s="171">
        <f t="shared" si="128"/>
        <v>5149544.9167050002</v>
      </c>
      <c r="T177" s="172">
        <f t="shared" si="128"/>
        <v>4861585</v>
      </c>
      <c r="U177" s="170">
        <f t="shared" si="128"/>
        <v>6153627.8257999998</v>
      </c>
      <c r="V177" s="171">
        <f t="shared" si="128"/>
        <v>5822278.6351800002</v>
      </c>
      <c r="W177" s="172">
        <f t="shared" si="128"/>
        <v>5987955</v>
      </c>
      <c r="X177" s="170">
        <f t="shared" si="128"/>
        <v>4845031.165</v>
      </c>
      <c r="Y177" s="171">
        <f t="shared" si="128"/>
        <v>5455132.3970849998</v>
      </c>
      <c r="Z177" s="172">
        <f t="shared" si="128"/>
        <v>5150085</v>
      </c>
      <c r="AA177" s="170">
        <f t="shared" si="128"/>
        <v>4833354.9550000001</v>
      </c>
      <c r="AB177" s="171">
        <f t="shared" si="128"/>
        <v>5455132.3970849998</v>
      </c>
      <c r="AC177" s="172">
        <f t="shared" si="128"/>
        <v>5144246</v>
      </c>
      <c r="AD177" s="170">
        <f t="shared" si="128"/>
        <v>4852501.8100000005</v>
      </c>
      <c r="AE177" s="171">
        <f t="shared" si="128"/>
        <v>5455132.3970849998</v>
      </c>
      <c r="AF177" s="172">
        <f t="shared" si="128"/>
        <v>5153820</v>
      </c>
      <c r="AG177" s="170">
        <f t="shared" si="128"/>
        <v>4825574.1950000003</v>
      </c>
      <c r="AH177" s="171">
        <f t="shared" si="128"/>
        <v>5455132.3970849998</v>
      </c>
      <c r="AI177" s="172">
        <f t="shared" si="128"/>
        <v>5140356</v>
      </c>
      <c r="AJ177" s="170">
        <f t="shared" si="128"/>
        <v>4845031.165</v>
      </c>
      <c r="AK177" s="171">
        <f t="shared" si="128"/>
        <v>5455132.3970849998</v>
      </c>
      <c r="AL177" s="172">
        <f t="shared" si="128"/>
        <v>5150085</v>
      </c>
      <c r="AM177" s="170">
        <f t="shared" si="128"/>
        <v>6254634.3177500004</v>
      </c>
      <c r="AN177" s="171">
        <f t="shared" si="128"/>
        <v>5455132.3970849998</v>
      </c>
      <c r="AO177" s="172">
        <f t="shared" si="128"/>
        <v>5854886</v>
      </c>
      <c r="AP177" s="170">
        <f>+SUM(AP178:AP196)</f>
        <v>4198045.0850000009</v>
      </c>
      <c r="AQ177" s="171">
        <f t="shared" si="128"/>
        <v>3842825.8855000003</v>
      </c>
      <c r="AR177" s="172">
        <f t="shared" si="128"/>
        <v>4020436</v>
      </c>
      <c r="AS177" s="170">
        <f t="shared" si="128"/>
        <v>4390484.54</v>
      </c>
      <c r="AT177" s="171">
        <f t="shared" si="128"/>
        <v>4018982.0020000003</v>
      </c>
      <c r="AU177" s="172">
        <f t="shared" si="128"/>
        <v>4204733</v>
      </c>
      <c r="AV177" s="170">
        <f t="shared" si="128"/>
        <v>5272948.46</v>
      </c>
      <c r="AW177" s="171">
        <f t="shared" si="128"/>
        <v>5455132.3970849998</v>
      </c>
      <c r="AX177" s="172">
        <f t="shared" si="128"/>
        <v>5364044</v>
      </c>
      <c r="AY177" s="170">
        <f t="shared" si="128"/>
        <v>5164920.2799999993</v>
      </c>
      <c r="AZ177" s="171">
        <f t="shared" si="128"/>
        <v>5455132.3970849998</v>
      </c>
      <c r="BA177" s="172">
        <f t="shared" si="128"/>
        <v>5310030</v>
      </c>
      <c r="BB177" s="170">
        <f t="shared" si="128"/>
        <v>4471724.53</v>
      </c>
      <c r="BC177" s="171">
        <f t="shared" si="128"/>
        <v>4093347.8390000002</v>
      </c>
      <c r="BD177" s="172">
        <f t="shared" si="128"/>
        <v>4282537</v>
      </c>
      <c r="BE177" s="174">
        <f t="shared" si="127"/>
        <v>82837841</v>
      </c>
      <c r="BF177" s="29"/>
      <c r="BG177" s="29"/>
      <c r="BH177" s="29"/>
    </row>
    <row r="178" spans="1:60" ht="24" customHeight="1" x14ac:dyDescent="0.35">
      <c r="A178" s="362"/>
      <c r="B178" s="4">
        <v>160</v>
      </c>
      <c r="C178" s="34" t="s">
        <v>188</v>
      </c>
      <c r="D178" s="11" t="s">
        <v>22</v>
      </c>
      <c r="F178" s="164">
        <v>95379.375</v>
      </c>
      <c r="G178" s="7">
        <v>107389.839375</v>
      </c>
      <c r="H178" s="8">
        <f t="shared" ref="H178:H242" si="129">ROUND(((F178+G178)/2),0)</f>
        <v>101385</v>
      </c>
      <c r="I178" s="164">
        <v>95379.375</v>
      </c>
      <c r="J178" s="7">
        <v>107389.839375</v>
      </c>
      <c r="K178" s="8">
        <f t="shared" ref="K178:K196" si="130">ROUND(((I178+J178)/2),0)</f>
        <v>101385</v>
      </c>
      <c r="L178" s="164">
        <v>158008.24</v>
      </c>
      <c r="M178" s="7">
        <v>177905.12375999999</v>
      </c>
      <c r="N178" s="8">
        <f t="shared" ref="N178:N196" si="131">ROUND(((L178+M178)/2),0)</f>
        <v>167957</v>
      </c>
      <c r="O178" s="164">
        <v>173098.25</v>
      </c>
      <c r="P178" s="7">
        <v>194895.31425000002</v>
      </c>
      <c r="Q178" s="8">
        <f t="shared" ref="Q178:Q196" si="132">ROUND(((O178+P178)/2),0)</f>
        <v>183997</v>
      </c>
      <c r="R178" s="164">
        <v>168056.13500000001</v>
      </c>
      <c r="S178" s="7">
        <v>189218.280615</v>
      </c>
      <c r="T178" s="8">
        <f t="shared" ref="T178:T196" si="133">ROUND(((R178+S178)/2),0)</f>
        <v>178637</v>
      </c>
      <c r="U178" s="164">
        <v>278398.58410000004</v>
      </c>
      <c r="V178" s="7">
        <v>263407.89111000003</v>
      </c>
      <c r="W178" s="8">
        <f t="shared" ref="W178:W196" si="134">ROUND(((U178+V178)/2),0)</f>
        <v>270903</v>
      </c>
      <c r="X178" s="164">
        <v>201914.44000000003</v>
      </c>
      <c r="Y178" s="7">
        <v>227340.12756000002</v>
      </c>
      <c r="Z178" s="8">
        <f t="shared" ref="Z178:Z196" si="135">ROUND(((X178+Y178)/2),0)</f>
        <v>214627</v>
      </c>
      <c r="AA178" s="164">
        <v>201914.44000000003</v>
      </c>
      <c r="AB178" s="7">
        <v>227340.12756000002</v>
      </c>
      <c r="AC178" s="8">
        <f t="shared" ref="AC178:AC196" si="136">ROUND(((AA178+AB178)/2),0)</f>
        <v>214627</v>
      </c>
      <c r="AD178" s="164">
        <v>198425.435</v>
      </c>
      <c r="AE178" s="7">
        <v>227340.12756000002</v>
      </c>
      <c r="AF178" s="8">
        <f t="shared" ref="AF178:AF196" si="137">ROUND(((AD178+AE178)/2),0)</f>
        <v>212883</v>
      </c>
      <c r="AG178" s="164">
        <v>191369.685</v>
      </c>
      <c r="AH178" s="7">
        <v>227340.12756000002</v>
      </c>
      <c r="AI178" s="8">
        <f t="shared" ref="AI178:AI196" si="138">ROUND(((AG178+AH178)/2),0)</f>
        <v>209355</v>
      </c>
      <c r="AJ178" s="164">
        <v>201914.44000000003</v>
      </c>
      <c r="AK178" s="7">
        <v>227340.12756000002</v>
      </c>
      <c r="AL178" s="8">
        <f t="shared" ref="AL178:AL196" si="139">ROUND(((AJ178+AK178)/2),0)</f>
        <v>214627</v>
      </c>
      <c r="AM178" s="164">
        <v>273522.67215</v>
      </c>
      <c r="AN178" s="7">
        <v>227340.12756000002</v>
      </c>
      <c r="AO178" s="8">
        <f t="shared" ref="AO178:AO196" si="140">ROUND(((AM178+AN178)/2),0)</f>
        <v>250431</v>
      </c>
      <c r="AP178" s="164">
        <v>140079.03</v>
      </c>
      <c r="AQ178" s="7">
        <v>128226.18900000001</v>
      </c>
      <c r="AR178" s="8">
        <f t="shared" ref="AR178:AR196" si="141">ROUND(((AP178+AQ178)/2),0)</f>
        <v>134153</v>
      </c>
      <c r="AS178" s="164">
        <v>153960.69</v>
      </c>
      <c r="AT178" s="7">
        <v>140933.247</v>
      </c>
      <c r="AU178" s="8">
        <f t="shared" ref="AU178:AU196" si="142">ROUND(((AS178+AT178)/2),0)</f>
        <v>147447</v>
      </c>
      <c r="AV178" s="164">
        <v>227333.73</v>
      </c>
      <c r="AW178" s="7">
        <v>227340.12756000002</v>
      </c>
      <c r="AX178" s="8">
        <f t="shared" ref="AX178:AX196" si="143">ROUND(((AV178+AW178)/2),0)</f>
        <v>227337</v>
      </c>
      <c r="AY178" s="164">
        <v>372600.21499999997</v>
      </c>
      <c r="AZ178" s="7">
        <v>227340.12756000002</v>
      </c>
      <c r="BA178" s="8">
        <f t="shared" ref="BA178:BA196" si="144">ROUND(((AY178+AZ178)/2),0)</f>
        <v>299970</v>
      </c>
      <c r="BB178" s="164">
        <v>160119.89500000002</v>
      </c>
      <c r="BC178" s="7">
        <v>146571.28850000002</v>
      </c>
      <c r="BD178" s="8">
        <f t="shared" ref="BD178:BD196" si="145">ROUND(((BB178+BC178)/2),0)</f>
        <v>153346</v>
      </c>
      <c r="BE178" s="174">
        <f t="shared" si="127"/>
        <v>3283067</v>
      </c>
      <c r="BF178" s="29"/>
      <c r="BG178" s="29"/>
      <c r="BH178" s="29"/>
    </row>
    <row r="179" spans="1:60" ht="24" customHeight="1" x14ac:dyDescent="0.35">
      <c r="A179" s="362"/>
      <c r="B179" s="11">
        <v>161</v>
      </c>
      <c r="C179" s="34" t="s">
        <v>189</v>
      </c>
      <c r="D179" s="11" t="s">
        <v>22</v>
      </c>
      <c r="F179" s="165">
        <v>195000</v>
      </c>
      <c r="G179" s="7">
        <v>219555</v>
      </c>
      <c r="H179" s="8">
        <f t="shared" si="129"/>
        <v>207278</v>
      </c>
      <c r="I179" s="165">
        <v>195000</v>
      </c>
      <c r="J179" s="7">
        <v>219555</v>
      </c>
      <c r="K179" s="8">
        <f t="shared" si="130"/>
        <v>207278</v>
      </c>
      <c r="L179" s="165">
        <v>195000</v>
      </c>
      <c r="M179" s="7">
        <v>219555</v>
      </c>
      <c r="N179" s="8">
        <f t="shared" si="131"/>
        <v>207278</v>
      </c>
      <c r="O179" s="165">
        <v>195000</v>
      </c>
      <c r="P179" s="7">
        <v>219555</v>
      </c>
      <c r="Q179" s="8">
        <f t="shared" si="132"/>
        <v>207278</v>
      </c>
      <c r="R179" s="165">
        <v>195000</v>
      </c>
      <c r="S179" s="7">
        <v>219555</v>
      </c>
      <c r="T179" s="8">
        <f t="shared" si="133"/>
        <v>207278</v>
      </c>
      <c r="U179" s="165">
        <v>232050</v>
      </c>
      <c r="V179" s="7">
        <v>219555</v>
      </c>
      <c r="W179" s="8">
        <f t="shared" si="134"/>
        <v>225803</v>
      </c>
      <c r="X179" s="165">
        <v>195000</v>
      </c>
      <c r="Y179" s="7">
        <v>219555</v>
      </c>
      <c r="Z179" s="8">
        <f t="shared" si="135"/>
        <v>207278</v>
      </c>
      <c r="AA179" s="165">
        <v>195000</v>
      </c>
      <c r="AB179" s="7">
        <v>219555</v>
      </c>
      <c r="AC179" s="8">
        <f t="shared" si="136"/>
        <v>207278</v>
      </c>
      <c r="AD179" s="165">
        <v>195000</v>
      </c>
      <c r="AE179" s="7">
        <v>219555</v>
      </c>
      <c r="AF179" s="8">
        <f t="shared" si="137"/>
        <v>207278</v>
      </c>
      <c r="AG179" s="165">
        <v>195000</v>
      </c>
      <c r="AH179" s="7">
        <v>219555</v>
      </c>
      <c r="AI179" s="8">
        <f t="shared" si="138"/>
        <v>207278</v>
      </c>
      <c r="AJ179" s="165">
        <v>195000</v>
      </c>
      <c r="AK179" s="7">
        <v>219555</v>
      </c>
      <c r="AL179" s="8">
        <f t="shared" si="139"/>
        <v>207278</v>
      </c>
      <c r="AM179" s="165">
        <v>232050</v>
      </c>
      <c r="AN179" s="7">
        <v>219555</v>
      </c>
      <c r="AO179" s="8">
        <f t="shared" si="140"/>
        <v>225803</v>
      </c>
      <c r="AP179" s="165">
        <v>195000</v>
      </c>
      <c r="AQ179" s="7">
        <v>178500</v>
      </c>
      <c r="AR179" s="8">
        <f t="shared" si="141"/>
        <v>186750</v>
      </c>
      <c r="AS179" s="165">
        <v>195000</v>
      </c>
      <c r="AT179" s="7">
        <v>178500</v>
      </c>
      <c r="AU179" s="8">
        <f t="shared" si="142"/>
        <v>186750</v>
      </c>
      <c r="AV179" s="165">
        <v>195000</v>
      </c>
      <c r="AW179" s="7">
        <v>219555</v>
      </c>
      <c r="AX179" s="8">
        <f t="shared" si="143"/>
        <v>207278</v>
      </c>
      <c r="AY179" s="165">
        <v>195000</v>
      </c>
      <c r="AZ179" s="7">
        <v>219555</v>
      </c>
      <c r="BA179" s="8">
        <f t="shared" si="144"/>
        <v>207278</v>
      </c>
      <c r="BB179" s="165">
        <v>195000</v>
      </c>
      <c r="BC179" s="7">
        <v>178500</v>
      </c>
      <c r="BD179" s="8">
        <f t="shared" si="145"/>
        <v>186750</v>
      </c>
      <c r="BE179" s="174">
        <f t="shared" si="127"/>
        <v>3499192</v>
      </c>
      <c r="BF179" s="29"/>
      <c r="BG179" s="29"/>
      <c r="BH179" s="29"/>
    </row>
    <row r="180" spans="1:60" ht="24" customHeight="1" x14ac:dyDescent="0.35">
      <c r="A180" s="362"/>
      <c r="B180" s="11">
        <v>162</v>
      </c>
      <c r="C180" s="34" t="s">
        <v>190</v>
      </c>
      <c r="D180" s="11" t="s">
        <v>22</v>
      </c>
      <c r="F180" s="165">
        <v>97500</v>
      </c>
      <c r="G180" s="7">
        <v>109777.5</v>
      </c>
      <c r="H180" s="8">
        <f t="shared" si="129"/>
        <v>103639</v>
      </c>
      <c r="I180" s="165">
        <v>97500</v>
      </c>
      <c r="J180" s="7">
        <v>109777.5</v>
      </c>
      <c r="K180" s="8">
        <f t="shared" si="130"/>
        <v>103639</v>
      </c>
      <c r="L180" s="165">
        <v>97500</v>
      </c>
      <c r="M180" s="7">
        <v>109777.5</v>
      </c>
      <c r="N180" s="8">
        <f t="shared" si="131"/>
        <v>103639</v>
      </c>
      <c r="O180" s="165">
        <v>97500</v>
      </c>
      <c r="P180" s="7">
        <v>109777.5</v>
      </c>
      <c r="Q180" s="8">
        <f t="shared" si="132"/>
        <v>103639</v>
      </c>
      <c r="R180" s="165">
        <v>97500</v>
      </c>
      <c r="S180" s="7">
        <v>109777.5</v>
      </c>
      <c r="T180" s="8">
        <f t="shared" si="133"/>
        <v>103639</v>
      </c>
      <c r="U180" s="165">
        <v>116025</v>
      </c>
      <c r="V180" s="7">
        <v>109777.5</v>
      </c>
      <c r="W180" s="8">
        <f t="shared" si="134"/>
        <v>112901</v>
      </c>
      <c r="X180" s="165">
        <v>97500</v>
      </c>
      <c r="Y180" s="7">
        <v>109777.5</v>
      </c>
      <c r="Z180" s="8">
        <f t="shared" si="135"/>
        <v>103639</v>
      </c>
      <c r="AA180" s="165">
        <v>97500</v>
      </c>
      <c r="AB180" s="7">
        <v>109777.5</v>
      </c>
      <c r="AC180" s="8">
        <f t="shared" si="136"/>
        <v>103639</v>
      </c>
      <c r="AD180" s="165">
        <v>97500</v>
      </c>
      <c r="AE180" s="7">
        <v>109777.5</v>
      </c>
      <c r="AF180" s="8">
        <f t="shared" si="137"/>
        <v>103639</v>
      </c>
      <c r="AG180" s="165">
        <v>97500</v>
      </c>
      <c r="AH180" s="7">
        <v>109777.5</v>
      </c>
      <c r="AI180" s="8">
        <f t="shared" si="138"/>
        <v>103639</v>
      </c>
      <c r="AJ180" s="165">
        <v>97500</v>
      </c>
      <c r="AK180" s="7">
        <v>109777.5</v>
      </c>
      <c r="AL180" s="8">
        <f t="shared" si="139"/>
        <v>103639</v>
      </c>
      <c r="AM180" s="165">
        <v>116025</v>
      </c>
      <c r="AN180" s="7">
        <v>109777.5</v>
      </c>
      <c r="AO180" s="8">
        <f t="shared" si="140"/>
        <v>112901</v>
      </c>
      <c r="AP180" s="165">
        <v>97500</v>
      </c>
      <c r="AQ180" s="7">
        <v>89250</v>
      </c>
      <c r="AR180" s="8">
        <f t="shared" si="141"/>
        <v>93375</v>
      </c>
      <c r="AS180" s="165">
        <v>97500</v>
      </c>
      <c r="AT180" s="7">
        <v>89250</v>
      </c>
      <c r="AU180" s="8">
        <f t="shared" si="142"/>
        <v>93375</v>
      </c>
      <c r="AV180" s="165">
        <v>97500</v>
      </c>
      <c r="AW180" s="7">
        <v>109777.5</v>
      </c>
      <c r="AX180" s="8">
        <f t="shared" si="143"/>
        <v>103639</v>
      </c>
      <c r="AY180" s="165">
        <v>97500</v>
      </c>
      <c r="AZ180" s="7">
        <v>109777.5</v>
      </c>
      <c r="BA180" s="8">
        <f t="shared" si="144"/>
        <v>103639</v>
      </c>
      <c r="BB180" s="165">
        <v>97500</v>
      </c>
      <c r="BC180" s="7">
        <v>89250</v>
      </c>
      <c r="BD180" s="8">
        <f t="shared" si="145"/>
        <v>93375</v>
      </c>
      <c r="BE180" s="174">
        <f t="shared" si="127"/>
        <v>1749595</v>
      </c>
      <c r="BF180" s="29"/>
      <c r="BG180" s="29"/>
      <c r="BH180" s="29"/>
    </row>
    <row r="181" spans="1:60" ht="24" customHeight="1" x14ac:dyDescent="0.35">
      <c r="A181" s="362"/>
      <c r="B181" s="11">
        <v>163</v>
      </c>
      <c r="C181" s="34" t="s">
        <v>191</v>
      </c>
      <c r="D181" s="11" t="s">
        <v>22</v>
      </c>
      <c r="F181" s="165">
        <v>195000</v>
      </c>
      <c r="G181" s="7">
        <v>219555</v>
      </c>
      <c r="H181" s="8">
        <f t="shared" si="129"/>
        <v>207278</v>
      </c>
      <c r="I181" s="165">
        <v>195000</v>
      </c>
      <c r="J181" s="7">
        <v>219555</v>
      </c>
      <c r="K181" s="8">
        <f t="shared" si="130"/>
        <v>207278</v>
      </c>
      <c r="L181" s="165">
        <v>195000</v>
      </c>
      <c r="M181" s="7">
        <v>219555</v>
      </c>
      <c r="N181" s="8">
        <f t="shared" si="131"/>
        <v>207278</v>
      </c>
      <c r="O181" s="165">
        <v>195000</v>
      </c>
      <c r="P181" s="7">
        <v>219555</v>
      </c>
      <c r="Q181" s="8">
        <f t="shared" si="132"/>
        <v>207278</v>
      </c>
      <c r="R181" s="165">
        <v>195000</v>
      </c>
      <c r="S181" s="7">
        <v>219555</v>
      </c>
      <c r="T181" s="8">
        <f t="shared" si="133"/>
        <v>207278</v>
      </c>
      <c r="U181" s="165">
        <v>232050</v>
      </c>
      <c r="V181" s="7">
        <v>219555</v>
      </c>
      <c r="W181" s="8">
        <f t="shared" si="134"/>
        <v>225803</v>
      </c>
      <c r="X181" s="165">
        <v>195000</v>
      </c>
      <c r="Y181" s="7">
        <v>219555</v>
      </c>
      <c r="Z181" s="8">
        <f t="shared" si="135"/>
        <v>207278</v>
      </c>
      <c r="AA181" s="165">
        <v>195000</v>
      </c>
      <c r="AB181" s="7">
        <v>219555</v>
      </c>
      <c r="AC181" s="8">
        <f t="shared" si="136"/>
        <v>207278</v>
      </c>
      <c r="AD181" s="165">
        <v>195000</v>
      </c>
      <c r="AE181" s="7">
        <v>219555</v>
      </c>
      <c r="AF181" s="8">
        <f t="shared" si="137"/>
        <v>207278</v>
      </c>
      <c r="AG181" s="165">
        <v>195000</v>
      </c>
      <c r="AH181" s="7">
        <v>219555</v>
      </c>
      <c r="AI181" s="8">
        <f t="shared" si="138"/>
        <v>207278</v>
      </c>
      <c r="AJ181" s="165">
        <v>195000</v>
      </c>
      <c r="AK181" s="7">
        <v>219555</v>
      </c>
      <c r="AL181" s="8">
        <f t="shared" si="139"/>
        <v>207278</v>
      </c>
      <c r="AM181" s="165">
        <v>232050</v>
      </c>
      <c r="AN181" s="7">
        <v>219555</v>
      </c>
      <c r="AO181" s="8">
        <f t="shared" si="140"/>
        <v>225803</v>
      </c>
      <c r="AP181" s="165">
        <v>195000</v>
      </c>
      <c r="AQ181" s="7">
        <v>178500</v>
      </c>
      <c r="AR181" s="8">
        <f t="shared" si="141"/>
        <v>186750</v>
      </c>
      <c r="AS181" s="165">
        <v>195000</v>
      </c>
      <c r="AT181" s="7">
        <v>178500</v>
      </c>
      <c r="AU181" s="8">
        <f t="shared" si="142"/>
        <v>186750</v>
      </c>
      <c r="AV181" s="165">
        <v>195000</v>
      </c>
      <c r="AW181" s="7">
        <v>219555</v>
      </c>
      <c r="AX181" s="8">
        <f t="shared" si="143"/>
        <v>207278</v>
      </c>
      <c r="AY181" s="165">
        <v>195000</v>
      </c>
      <c r="AZ181" s="7">
        <v>219555</v>
      </c>
      <c r="BA181" s="8">
        <f t="shared" si="144"/>
        <v>207278</v>
      </c>
      <c r="BB181" s="165">
        <v>195000</v>
      </c>
      <c r="BC181" s="7">
        <v>178500</v>
      </c>
      <c r="BD181" s="8">
        <f t="shared" si="145"/>
        <v>186750</v>
      </c>
      <c r="BE181" s="174">
        <f t="shared" si="127"/>
        <v>3499192</v>
      </c>
      <c r="BF181" s="29"/>
      <c r="BG181" s="29"/>
      <c r="BH181" s="29"/>
    </row>
    <row r="182" spans="1:60" ht="24" customHeight="1" x14ac:dyDescent="0.35">
      <c r="A182" s="362"/>
      <c r="B182" s="11">
        <v>164</v>
      </c>
      <c r="C182" s="34" t="s">
        <v>192</v>
      </c>
      <c r="D182" s="11" t="s">
        <v>22</v>
      </c>
      <c r="F182" s="165">
        <v>156000</v>
      </c>
      <c r="G182" s="7">
        <v>175644</v>
      </c>
      <c r="H182" s="8">
        <f t="shared" si="129"/>
        <v>165822</v>
      </c>
      <c r="I182" s="165">
        <v>156000</v>
      </c>
      <c r="J182" s="7">
        <v>175644</v>
      </c>
      <c r="K182" s="8">
        <f t="shared" si="130"/>
        <v>165822</v>
      </c>
      <c r="L182" s="165">
        <v>156000</v>
      </c>
      <c r="M182" s="7">
        <v>175644</v>
      </c>
      <c r="N182" s="8">
        <f t="shared" si="131"/>
        <v>165822</v>
      </c>
      <c r="O182" s="165">
        <v>156000</v>
      </c>
      <c r="P182" s="7">
        <v>175644</v>
      </c>
      <c r="Q182" s="8">
        <f t="shared" si="132"/>
        <v>165822</v>
      </c>
      <c r="R182" s="165">
        <v>156000</v>
      </c>
      <c r="S182" s="7">
        <v>175644</v>
      </c>
      <c r="T182" s="8">
        <f t="shared" si="133"/>
        <v>165822</v>
      </c>
      <c r="U182" s="165">
        <v>185640</v>
      </c>
      <c r="V182" s="7">
        <v>175644</v>
      </c>
      <c r="W182" s="8">
        <f t="shared" si="134"/>
        <v>180642</v>
      </c>
      <c r="X182" s="165">
        <v>156000</v>
      </c>
      <c r="Y182" s="7">
        <v>175644</v>
      </c>
      <c r="Z182" s="8">
        <f t="shared" si="135"/>
        <v>165822</v>
      </c>
      <c r="AA182" s="165">
        <v>156000</v>
      </c>
      <c r="AB182" s="7">
        <v>175644</v>
      </c>
      <c r="AC182" s="8">
        <f t="shared" si="136"/>
        <v>165822</v>
      </c>
      <c r="AD182" s="165">
        <v>156000</v>
      </c>
      <c r="AE182" s="7">
        <v>175644</v>
      </c>
      <c r="AF182" s="8">
        <f t="shared" si="137"/>
        <v>165822</v>
      </c>
      <c r="AG182" s="165">
        <v>156000</v>
      </c>
      <c r="AH182" s="7">
        <v>175644</v>
      </c>
      <c r="AI182" s="8">
        <f t="shared" si="138"/>
        <v>165822</v>
      </c>
      <c r="AJ182" s="165">
        <v>156000</v>
      </c>
      <c r="AK182" s="7">
        <v>175644</v>
      </c>
      <c r="AL182" s="8">
        <f t="shared" si="139"/>
        <v>165822</v>
      </c>
      <c r="AM182" s="165">
        <v>185640</v>
      </c>
      <c r="AN182" s="7">
        <v>175644</v>
      </c>
      <c r="AO182" s="8">
        <f t="shared" si="140"/>
        <v>180642</v>
      </c>
      <c r="AP182" s="165">
        <v>156000</v>
      </c>
      <c r="AQ182" s="7">
        <v>142800</v>
      </c>
      <c r="AR182" s="8">
        <f t="shared" si="141"/>
        <v>149400</v>
      </c>
      <c r="AS182" s="165">
        <v>156000</v>
      </c>
      <c r="AT182" s="7">
        <v>142800</v>
      </c>
      <c r="AU182" s="8">
        <f t="shared" si="142"/>
        <v>149400</v>
      </c>
      <c r="AV182" s="165">
        <v>156000</v>
      </c>
      <c r="AW182" s="7">
        <v>175644</v>
      </c>
      <c r="AX182" s="8">
        <f t="shared" si="143"/>
        <v>165822</v>
      </c>
      <c r="AY182" s="165">
        <v>156000</v>
      </c>
      <c r="AZ182" s="7">
        <v>175644</v>
      </c>
      <c r="BA182" s="8">
        <f t="shared" si="144"/>
        <v>165822</v>
      </c>
      <c r="BB182" s="165">
        <v>156000</v>
      </c>
      <c r="BC182" s="7">
        <v>142800</v>
      </c>
      <c r="BD182" s="8">
        <f t="shared" si="145"/>
        <v>149400</v>
      </c>
      <c r="BE182" s="174">
        <f t="shared" si="127"/>
        <v>2799348</v>
      </c>
      <c r="BF182" s="29"/>
      <c r="BG182" s="29"/>
      <c r="BH182" s="29"/>
    </row>
    <row r="183" spans="1:60" ht="24" customHeight="1" x14ac:dyDescent="0.35">
      <c r="A183" s="362"/>
      <c r="B183" s="11">
        <v>165</v>
      </c>
      <c r="C183" s="34" t="s">
        <v>193</v>
      </c>
      <c r="D183" s="11" t="s">
        <v>22</v>
      </c>
      <c r="F183" s="165">
        <v>195000</v>
      </c>
      <c r="G183" s="7">
        <v>219555</v>
      </c>
      <c r="H183" s="8">
        <f t="shared" si="129"/>
        <v>207278</v>
      </c>
      <c r="I183" s="165">
        <v>195000</v>
      </c>
      <c r="J183" s="7">
        <v>219555</v>
      </c>
      <c r="K183" s="8">
        <f t="shared" si="130"/>
        <v>207278</v>
      </c>
      <c r="L183" s="165">
        <v>195000</v>
      </c>
      <c r="M183" s="7">
        <v>219555</v>
      </c>
      <c r="N183" s="8">
        <f t="shared" si="131"/>
        <v>207278</v>
      </c>
      <c r="O183" s="165">
        <v>195000</v>
      </c>
      <c r="P183" s="7">
        <v>219555</v>
      </c>
      <c r="Q183" s="8">
        <f t="shared" si="132"/>
        <v>207278</v>
      </c>
      <c r="R183" s="165">
        <v>195000</v>
      </c>
      <c r="S183" s="7">
        <v>219555</v>
      </c>
      <c r="T183" s="8">
        <f t="shared" si="133"/>
        <v>207278</v>
      </c>
      <c r="U183" s="165">
        <v>232050</v>
      </c>
      <c r="V183" s="7">
        <v>219555</v>
      </c>
      <c r="W183" s="8">
        <f t="shared" si="134"/>
        <v>225803</v>
      </c>
      <c r="X183" s="165">
        <v>195000</v>
      </c>
      <c r="Y183" s="7">
        <v>219555</v>
      </c>
      <c r="Z183" s="8">
        <f t="shared" si="135"/>
        <v>207278</v>
      </c>
      <c r="AA183" s="165">
        <v>195000</v>
      </c>
      <c r="AB183" s="7">
        <v>219555</v>
      </c>
      <c r="AC183" s="8">
        <f t="shared" si="136"/>
        <v>207278</v>
      </c>
      <c r="AD183" s="165">
        <v>195000</v>
      </c>
      <c r="AE183" s="7">
        <v>219555</v>
      </c>
      <c r="AF183" s="8">
        <f t="shared" si="137"/>
        <v>207278</v>
      </c>
      <c r="AG183" s="165">
        <v>195000</v>
      </c>
      <c r="AH183" s="7">
        <v>219555</v>
      </c>
      <c r="AI183" s="8">
        <f t="shared" si="138"/>
        <v>207278</v>
      </c>
      <c r="AJ183" s="165">
        <v>195000</v>
      </c>
      <c r="AK183" s="7">
        <v>219555</v>
      </c>
      <c r="AL183" s="8">
        <f t="shared" si="139"/>
        <v>207278</v>
      </c>
      <c r="AM183" s="165">
        <v>232050</v>
      </c>
      <c r="AN183" s="7">
        <v>219555</v>
      </c>
      <c r="AO183" s="8">
        <f t="shared" si="140"/>
        <v>225803</v>
      </c>
      <c r="AP183" s="165">
        <v>195000</v>
      </c>
      <c r="AQ183" s="7">
        <v>178500</v>
      </c>
      <c r="AR183" s="8">
        <f t="shared" si="141"/>
        <v>186750</v>
      </c>
      <c r="AS183" s="165">
        <v>195000</v>
      </c>
      <c r="AT183" s="7">
        <v>178500</v>
      </c>
      <c r="AU183" s="8">
        <f t="shared" si="142"/>
        <v>186750</v>
      </c>
      <c r="AV183" s="165">
        <v>195000</v>
      </c>
      <c r="AW183" s="7">
        <v>219555</v>
      </c>
      <c r="AX183" s="8">
        <f t="shared" si="143"/>
        <v>207278</v>
      </c>
      <c r="AY183" s="165">
        <v>195000</v>
      </c>
      <c r="AZ183" s="7">
        <v>219555</v>
      </c>
      <c r="BA183" s="8">
        <f t="shared" si="144"/>
        <v>207278</v>
      </c>
      <c r="BB183" s="165">
        <v>195000</v>
      </c>
      <c r="BC183" s="7">
        <v>178500</v>
      </c>
      <c r="BD183" s="8">
        <f t="shared" si="145"/>
        <v>186750</v>
      </c>
      <c r="BE183" s="174">
        <f t="shared" si="127"/>
        <v>3499192</v>
      </c>
      <c r="BF183" s="29"/>
      <c r="BG183" s="29"/>
      <c r="BH183" s="29"/>
    </row>
    <row r="184" spans="1:60" ht="24" customHeight="1" x14ac:dyDescent="0.35">
      <c r="A184" s="362"/>
      <c r="B184" s="11">
        <v>166</v>
      </c>
      <c r="C184" s="34" t="s">
        <v>194</v>
      </c>
      <c r="D184" s="11" t="s">
        <v>22</v>
      </c>
      <c r="F184" s="165">
        <v>130000</v>
      </c>
      <c r="G184" s="7">
        <v>146370</v>
      </c>
      <c r="H184" s="8">
        <f t="shared" si="129"/>
        <v>138185</v>
      </c>
      <c r="I184" s="165">
        <v>130000</v>
      </c>
      <c r="J184" s="7">
        <v>146370</v>
      </c>
      <c r="K184" s="8">
        <f t="shared" si="130"/>
        <v>138185</v>
      </c>
      <c r="L184" s="165">
        <v>130000</v>
      </c>
      <c r="M184" s="7">
        <v>146370</v>
      </c>
      <c r="N184" s="8">
        <f t="shared" si="131"/>
        <v>138185</v>
      </c>
      <c r="O184" s="165">
        <v>130000</v>
      </c>
      <c r="P184" s="7">
        <v>146370</v>
      </c>
      <c r="Q184" s="8">
        <f t="shared" si="132"/>
        <v>138185</v>
      </c>
      <c r="R184" s="165">
        <v>130000</v>
      </c>
      <c r="S184" s="7">
        <v>146370</v>
      </c>
      <c r="T184" s="8">
        <f t="shared" si="133"/>
        <v>138185</v>
      </c>
      <c r="U184" s="165">
        <v>154700</v>
      </c>
      <c r="V184" s="7">
        <v>146370</v>
      </c>
      <c r="W184" s="8">
        <f t="shared" si="134"/>
        <v>150535</v>
      </c>
      <c r="X184" s="165">
        <v>130000</v>
      </c>
      <c r="Y184" s="7">
        <v>146370</v>
      </c>
      <c r="Z184" s="8">
        <f t="shared" si="135"/>
        <v>138185</v>
      </c>
      <c r="AA184" s="165">
        <v>130000</v>
      </c>
      <c r="AB184" s="7">
        <v>146370</v>
      </c>
      <c r="AC184" s="8">
        <f t="shared" si="136"/>
        <v>138185</v>
      </c>
      <c r="AD184" s="165">
        <v>130000</v>
      </c>
      <c r="AE184" s="7">
        <v>146370</v>
      </c>
      <c r="AF184" s="8">
        <f t="shared" si="137"/>
        <v>138185</v>
      </c>
      <c r="AG184" s="165">
        <v>130000</v>
      </c>
      <c r="AH184" s="7">
        <v>146370</v>
      </c>
      <c r="AI184" s="8">
        <f t="shared" si="138"/>
        <v>138185</v>
      </c>
      <c r="AJ184" s="165">
        <v>130000</v>
      </c>
      <c r="AK184" s="7">
        <v>146370</v>
      </c>
      <c r="AL184" s="8">
        <f t="shared" si="139"/>
        <v>138185</v>
      </c>
      <c r="AM184" s="165">
        <v>154700</v>
      </c>
      <c r="AN184" s="7">
        <v>146370</v>
      </c>
      <c r="AO184" s="8">
        <f t="shared" si="140"/>
        <v>150535</v>
      </c>
      <c r="AP184" s="165">
        <v>130000</v>
      </c>
      <c r="AQ184" s="7">
        <v>119000</v>
      </c>
      <c r="AR184" s="8">
        <f t="shared" si="141"/>
        <v>124500</v>
      </c>
      <c r="AS184" s="165">
        <v>130000</v>
      </c>
      <c r="AT184" s="7">
        <v>119000</v>
      </c>
      <c r="AU184" s="8">
        <f t="shared" si="142"/>
        <v>124500</v>
      </c>
      <c r="AV184" s="165">
        <v>130000</v>
      </c>
      <c r="AW184" s="7">
        <v>146370</v>
      </c>
      <c r="AX184" s="8">
        <f t="shared" si="143"/>
        <v>138185</v>
      </c>
      <c r="AY184" s="165">
        <v>130000</v>
      </c>
      <c r="AZ184" s="7">
        <v>146370</v>
      </c>
      <c r="BA184" s="8">
        <f t="shared" si="144"/>
        <v>138185</v>
      </c>
      <c r="BB184" s="165">
        <v>130000</v>
      </c>
      <c r="BC184" s="7">
        <v>119000</v>
      </c>
      <c r="BD184" s="8">
        <f t="shared" si="145"/>
        <v>124500</v>
      </c>
      <c r="BE184" s="174">
        <f t="shared" si="127"/>
        <v>2332790</v>
      </c>
      <c r="BF184" s="29"/>
      <c r="BG184" s="29"/>
      <c r="BH184" s="29"/>
    </row>
    <row r="185" spans="1:60" ht="24" customHeight="1" x14ac:dyDescent="0.35">
      <c r="A185" s="362"/>
      <c r="B185" s="11">
        <v>167</v>
      </c>
      <c r="C185" s="34" t="s">
        <v>195</v>
      </c>
      <c r="D185" s="11" t="s">
        <v>22</v>
      </c>
      <c r="F185" s="165">
        <v>156000</v>
      </c>
      <c r="G185" s="7">
        <v>175644</v>
      </c>
      <c r="H185" s="8">
        <f t="shared" si="129"/>
        <v>165822</v>
      </c>
      <c r="I185" s="176">
        <v>156000</v>
      </c>
      <c r="J185" s="13">
        <v>175644</v>
      </c>
      <c r="K185" s="8">
        <f t="shared" si="130"/>
        <v>165822</v>
      </c>
      <c r="L185" s="176">
        <v>156000</v>
      </c>
      <c r="M185" s="13">
        <v>175644</v>
      </c>
      <c r="N185" s="8">
        <f t="shared" si="131"/>
        <v>165822</v>
      </c>
      <c r="O185" s="176">
        <v>156000</v>
      </c>
      <c r="P185" s="13">
        <v>175644</v>
      </c>
      <c r="Q185" s="8">
        <f t="shared" si="132"/>
        <v>165822</v>
      </c>
      <c r="R185" s="176">
        <v>156000</v>
      </c>
      <c r="S185" s="13">
        <v>175644</v>
      </c>
      <c r="T185" s="8">
        <f t="shared" si="133"/>
        <v>165822</v>
      </c>
      <c r="U185" s="176">
        <v>185640</v>
      </c>
      <c r="V185" s="13">
        <v>175644</v>
      </c>
      <c r="W185" s="8">
        <f t="shared" si="134"/>
        <v>180642</v>
      </c>
      <c r="X185" s="176">
        <v>156000</v>
      </c>
      <c r="Y185" s="13">
        <v>175644</v>
      </c>
      <c r="Z185" s="8">
        <f t="shared" si="135"/>
        <v>165822</v>
      </c>
      <c r="AA185" s="176">
        <v>156000</v>
      </c>
      <c r="AB185" s="13">
        <v>175644</v>
      </c>
      <c r="AC185" s="8">
        <f t="shared" si="136"/>
        <v>165822</v>
      </c>
      <c r="AD185" s="176">
        <v>156000</v>
      </c>
      <c r="AE185" s="13">
        <v>175644</v>
      </c>
      <c r="AF185" s="8">
        <f t="shared" si="137"/>
        <v>165822</v>
      </c>
      <c r="AG185" s="176">
        <v>156000</v>
      </c>
      <c r="AH185" s="13">
        <v>175644</v>
      </c>
      <c r="AI185" s="8">
        <f t="shared" si="138"/>
        <v>165822</v>
      </c>
      <c r="AJ185" s="176">
        <v>156000</v>
      </c>
      <c r="AK185" s="13">
        <v>175644</v>
      </c>
      <c r="AL185" s="8">
        <f t="shared" si="139"/>
        <v>165822</v>
      </c>
      <c r="AM185" s="176">
        <v>185640</v>
      </c>
      <c r="AN185" s="13">
        <v>175644</v>
      </c>
      <c r="AO185" s="8">
        <f t="shared" si="140"/>
        <v>180642</v>
      </c>
      <c r="AP185" s="176">
        <v>156000</v>
      </c>
      <c r="AQ185" s="13">
        <v>142800</v>
      </c>
      <c r="AR185" s="8">
        <f t="shared" si="141"/>
        <v>149400</v>
      </c>
      <c r="AS185" s="176">
        <v>156000</v>
      </c>
      <c r="AT185" s="13">
        <v>142800</v>
      </c>
      <c r="AU185" s="8">
        <f t="shared" si="142"/>
        <v>149400</v>
      </c>
      <c r="AV185" s="176">
        <v>156000</v>
      </c>
      <c r="AW185" s="13">
        <v>175644</v>
      </c>
      <c r="AX185" s="8">
        <f t="shared" si="143"/>
        <v>165822</v>
      </c>
      <c r="AY185" s="176">
        <v>156000</v>
      </c>
      <c r="AZ185" s="13">
        <v>175644</v>
      </c>
      <c r="BA185" s="8">
        <f t="shared" si="144"/>
        <v>165822</v>
      </c>
      <c r="BB185" s="176">
        <v>156000</v>
      </c>
      <c r="BC185" s="13">
        <v>142800</v>
      </c>
      <c r="BD185" s="8">
        <f t="shared" si="145"/>
        <v>149400</v>
      </c>
      <c r="BE185" s="174">
        <f t="shared" si="127"/>
        <v>2799348</v>
      </c>
      <c r="BF185" s="29"/>
      <c r="BG185" s="29"/>
      <c r="BH185" s="29"/>
    </row>
    <row r="186" spans="1:60" ht="24" customHeight="1" x14ac:dyDescent="0.35">
      <c r="A186" s="362"/>
      <c r="B186" s="11">
        <v>168</v>
      </c>
      <c r="C186" s="34" t="s">
        <v>196</v>
      </c>
      <c r="D186" s="11" t="s">
        <v>22</v>
      </c>
      <c r="F186" s="165">
        <v>78000</v>
      </c>
      <c r="G186" s="7">
        <v>87822</v>
      </c>
      <c r="H186" s="8">
        <f t="shared" si="129"/>
        <v>82911</v>
      </c>
      <c r="I186" s="176">
        <v>78000</v>
      </c>
      <c r="J186" s="7">
        <v>87822</v>
      </c>
      <c r="K186" s="8">
        <f t="shared" si="130"/>
        <v>82911</v>
      </c>
      <c r="L186" s="176">
        <v>78000</v>
      </c>
      <c r="M186" s="7">
        <v>87822</v>
      </c>
      <c r="N186" s="8">
        <f t="shared" si="131"/>
        <v>82911</v>
      </c>
      <c r="O186" s="176">
        <v>78000</v>
      </c>
      <c r="P186" s="7">
        <v>87822</v>
      </c>
      <c r="Q186" s="8">
        <f t="shared" si="132"/>
        <v>82911</v>
      </c>
      <c r="R186" s="176">
        <v>78000</v>
      </c>
      <c r="S186" s="7">
        <v>87822</v>
      </c>
      <c r="T186" s="8">
        <f t="shared" si="133"/>
        <v>82911</v>
      </c>
      <c r="U186" s="176">
        <v>92820</v>
      </c>
      <c r="V186" s="7">
        <v>87822</v>
      </c>
      <c r="W186" s="8">
        <f t="shared" si="134"/>
        <v>90321</v>
      </c>
      <c r="X186" s="176">
        <v>78000</v>
      </c>
      <c r="Y186" s="7">
        <v>87822</v>
      </c>
      <c r="Z186" s="8">
        <f t="shared" si="135"/>
        <v>82911</v>
      </c>
      <c r="AA186" s="176">
        <v>78000</v>
      </c>
      <c r="AB186" s="7">
        <v>87822</v>
      </c>
      <c r="AC186" s="8">
        <f t="shared" si="136"/>
        <v>82911</v>
      </c>
      <c r="AD186" s="176">
        <v>78000</v>
      </c>
      <c r="AE186" s="7">
        <v>87822</v>
      </c>
      <c r="AF186" s="8">
        <f t="shared" si="137"/>
        <v>82911</v>
      </c>
      <c r="AG186" s="176">
        <v>78000</v>
      </c>
      <c r="AH186" s="7">
        <v>87822</v>
      </c>
      <c r="AI186" s="8">
        <f t="shared" si="138"/>
        <v>82911</v>
      </c>
      <c r="AJ186" s="176">
        <v>78000</v>
      </c>
      <c r="AK186" s="7">
        <v>87822</v>
      </c>
      <c r="AL186" s="8">
        <f t="shared" si="139"/>
        <v>82911</v>
      </c>
      <c r="AM186" s="176">
        <v>92820</v>
      </c>
      <c r="AN186" s="7">
        <v>87822</v>
      </c>
      <c r="AO186" s="8">
        <f t="shared" si="140"/>
        <v>90321</v>
      </c>
      <c r="AP186" s="176">
        <v>78000</v>
      </c>
      <c r="AQ186" s="7">
        <v>71400</v>
      </c>
      <c r="AR186" s="8">
        <f t="shared" si="141"/>
        <v>74700</v>
      </c>
      <c r="AS186" s="176">
        <v>78000</v>
      </c>
      <c r="AT186" s="7">
        <v>71400</v>
      </c>
      <c r="AU186" s="8">
        <f t="shared" si="142"/>
        <v>74700</v>
      </c>
      <c r="AV186" s="176">
        <v>78000</v>
      </c>
      <c r="AW186" s="7">
        <v>87822</v>
      </c>
      <c r="AX186" s="8">
        <f t="shared" si="143"/>
        <v>82911</v>
      </c>
      <c r="AY186" s="176">
        <v>78000</v>
      </c>
      <c r="AZ186" s="7">
        <v>87822</v>
      </c>
      <c r="BA186" s="8">
        <f t="shared" si="144"/>
        <v>82911</v>
      </c>
      <c r="BB186" s="176">
        <v>78000</v>
      </c>
      <c r="BC186" s="7">
        <v>71400</v>
      </c>
      <c r="BD186" s="8">
        <f t="shared" si="145"/>
        <v>74700</v>
      </c>
      <c r="BE186" s="174">
        <f t="shared" si="127"/>
        <v>1399674</v>
      </c>
      <c r="BF186" s="29"/>
      <c r="BG186" s="29"/>
      <c r="BH186" s="29"/>
    </row>
    <row r="187" spans="1:60" ht="24" customHeight="1" x14ac:dyDescent="0.35">
      <c r="A187" s="362"/>
      <c r="B187" s="11">
        <v>169</v>
      </c>
      <c r="C187" s="34" t="s">
        <v>197</v>
      </c>
      <c r="D187" s="11" t="s">
        <v>22</v>
      </c>
      <c r="F187" s="166">
        <v>320262.60499999998</v>
      </c>
      <c r="G187" s="7">
        <v>360591.05764500005</v>
      </c>
      <c r="H187" s="8">
        <f t="shared" si="129"/>
        <v>340427</v>
      </c>
      <c r="I187" s="176">
        <v>320262.60499999998</v>
      </c>
      <c r="J187" s="13">
        <v>360591.05764500005</v>
      </c>
      <c r="K187" s="8">
        <f t="shared" si="130"/>
        <v>340427</v>
      </c>
      <c r="L187" s="176">
        <v>518169.21</v>
      </c>
      <c r="M187" s="13">
        <v>583418.67128999997</v>
      </c>
      <c r="N187" s="8">
        <f t="shared" si="131"/>
        <v>550794</v>
      </c>
      <c r="O187" s="176">
        <v>560895.79</v>
      </c>
      <c r="P187" s="13">
        <v>631525.51371000009</v>
      </c>
      <c r="Q187" s="8">
        <f t="shared" si="132"/>
        <v>596211</v>
      </c>
      <c r="R187" s="176">
        <v>578058.58499999996</v>
      </c>
      <c r="S187" s="13">
        <v>650849.50066499994</v>
      </c>
      <c r="T187" s="8">
        <f t="shared" si="133"/>
        <v>614454</v>
      </c>
      <c r="U187" s="176">
        <v>852175.46960000007</v>
      </c>
      <c r="V187" s="13">
        <v>806289.09816000005</v>
      </c>
      <c r="W187" s="8">
        <f t="shared" si="134"/>
        <v>829232</v>
      </c>
      <c r="X187" s="176">
        <v>617814.14500000002</v>
      </c>
      <c r="Y187" s="13">
        <v>695611.20310500008</v>
      </c>
      <c r="Z187" s="8">
        <f t="shared" si="135"/>
        <v>656713</v>
      </c>
      <c r="AA187" s="176">
        <v>632421.66</v>
      </c>
      <c r="AB187" s="13">
        <v>695611.20310500008</v>
      </c>
      <c r="AC187" s="8">
        <f t="shared" si="136"/>
        <v>664016</v>
      </c>
      <c r="AD187" s="176">
        <v>628773.79500000004</v>
      </c>
      <c r="AE187" s="13">
        <v>695611.20310500008</v>
      </c>
      <c r="AF187" s="8">
        <f t="shared" si="137"/>
        <v>662192</v>
      </c>
      <c r="AG187" s="176">
        <v>628773.79500000004</v>
      </c>
      <c r="AH187" s="13">
        <v>695611.20310500008</v>
      </c>
      <c r="AI187" s="8">
        <f t="shared" si="138"/>
        <v>662192</v>
      </c>
      <c r="AJ187" s="176">
        <v>617814.14500000002</v>
      </c>
      <c r="AK187" s="13">
        <v>695611.20310500008</v>
      </c>
      <c r="AL187" s="8">
        <f t="shared" si="139"/>
        <v>656713</v>
      </c>
      <c r="AM187" s="176">
        <v>877684.2620000001</v>
      </c>
      <c r="AN187" s="13">
        <v>695611.20310500008</v>
      </c>
      <c r="AO187" s="8">
        <f t="shared" si="140"/>
        <v>786648</v>
      </c>
      <c r="AP187" s="176">
        <v>450706.94500000001</v>
      </c>
      <c r="AQ187" s="13">
        <v>412570.20350000006</v>
      </c>
      <c r="AR187" s="8">
        <f t="shared" si="141"/>
        <v>431639</v>
      </c>
      <c r="AS187" s="176">
        <v>516965.08500000002</v>
      </c>
      <c r="AT187" s="13">
        <v>473221.88550000003</v>
      </c>
      <c r="AU187" s="8">
        <f t="shared" si="142"/>
        <v>495093</v>
      </c>
      <c r="AV187" s="176">
        <v>755685.19000000006</v>
      </c>
      <c r="AW187" s="13">
        <v>695611.20310500008</v>
      </c>
      <c r="AX187" s="8">
        <f t="shared" si="143"/>
        <v>725648</v>
      </c>
      <c r="AY187" s="176">
        <v>663797.35499999998</v>
      </c>
      <c r="AZ187" s="13">
        <v>695611.20310500008</v>
      </c>
      <c r="BA187" s="8">
        <f t="shared" si="144"/>
        <v>679704</v>
      </c>
      <c r="BB187" s="176">
        <v>537643.92500000005</v>
      </c>
      <c r="BC187" s="13">
        <v>492150.97750000004</v>
      </c>
      <c r="BD187" s="8">
        <f t="shared" si="145"/>
        <v>514897</v>
      </c>
      <c r="BE187" s="174">
        <f t="shared" si="127"/>
        <v>10207000</v>
      </c>
      <c r="BF187" s="29"/>
      <c r="BG187" s="29"/>
      <c r="BH187" s="29"/>
    </row>
    <row r="188" spans="1:60" ht="24" customHeight="1" x14ac:dyDescent="0.35">
      <c r="A188" s="362"/>
      <c r="B188" s="11">
        <v>170</v>
      </c>
      <c r="C188" s="34" t="s">
        <v>198</v>
      </c>
      <c r="D188" s="11" t="s">
        <v>22</v>
      </c>
      <c r="F188" s="166">
        <v>91000</v>
      </c>
      <c r="G188" s="7">
        <v>102459</v>
      </c>
      <c r="H188" s="8">
        <f t="shared" si="129"/>
        <v>96730</v>
      </c>
      <c r="I188" s="176">
        <v>91000</v>
      </c>
      <c r="J188" s="13">
        <v>102459</v>
      </c>
      <c r="K188" s="8">
        <f t="shared" si="130"/>
        <v>96730</v>
      </c>
      <c r="L188" s="176">
        <v>91000</v>
      </c>
      <c r="M188" s="13">
        <v>102459</v>
      </c>
      <c r="N188" s="8">
        <f t="shared" si="131"/>
        <v>96730</v>
      </c>
      <c r="O188" s="176">
        <v>91000</v>
      </c>
      <c r="P188" s="13">
        <v>102459</v>
      </c>
      <c r="Q188" s="8">
        <f t="shared" si="132"/>
        <v>96730</v>
      </c>
      <c r="R188" s="176">
        <v>91000</v>
      </c>
      <c r="S188" s="13">
        <v>102459</v>
      </c>
      <c r="T188" s="8">
        <f t="shared" si="133"/>
        <v>96730</v>
      </c>
      <c r="U188" s="176">
        <v>108290</v>
      </c>
      <c r="V188" s="13">
        <v>102459</v>
      </c>
      <c r="W188" s="8">
        <f t="shared" si="134"/>
        <v>105375</v>
      </c>
      <c r="X188" s="176">
        <v>91000</v>
      </c>
      <c r="Y188" s="13">
        <v>102459</v>
      </c>
      <c r="Z188" s="8">
        <f t="shared" si="135"/>
        <v>96730</v>
      </c>
      <c r="AA188" s="176">
        <v>91000</v>
      </c>
      <c r="AB188" s="13">
        <v>102459</v>
      </c>
      <c r="AC188" s="8">
        <f t="shared" si="136"/>
        <v>96730</v>
      </c>
      <c r="AD188" s="176">
        <v>91000</v>
      </c>
      <c r="AE188" s="13">
        <v>102459</v>
      </c>
      <c r="AF188" s="8">
        <f t="shared" si="137"/>
        <v>96730</v>
      </c>
      <c r="AG188" s="176">
        <v>91000</v>
      </c>
      <c r="AH188" s="13">
        <v>102459</v>
      </c>
      <c r="AI188" s="8">
        <f t="shared" si="138"/>
        <v>96730</v>
      </c>
      <c r="AJ188" s="176">
        <v>91000</v>
      </c>
      <c r="AK188" s="13">
        <v>102459</v>
      </c>
      <c r="AL188" s="8">
        <f t="shared" si="139"/>
        <v>96730</v>
      </c>
      <c r="AM188" s="176">
        <v>108290</v>
      </c>
      <c r="AN188" s="13">
        <v>102459</v>
      </c>
      <c r="AO188" s="8">
        <f t="shared" si="140"/>
        <v>105375</v>
      </c>
      <c r="AP188" s="176">
        <v>91000</v>
      </c>
      <c r="AQ188" s="13">
        <v>83300</v>
      </c>
      <c r="AR188" s="8">
        <f t="shared" si="141"/>
        <v>87150</v>
      </c>
      <c r="AS188" s="176">
        <v>91000</v>
      </c>
      <c r="AT188" s="13">
        <v>83300</v>
      </c>
      <c r="AU188" s="8">
        <f t="shared" si="142"/>
        <v>87150</v>
      </c>
      <c r="AV188" s="176">
        <v>91000</v>
      </c>
      <c r="AW188" s="13">
        <v>102459</v>
      </c>
      <c r="AX188" s="8">
        <f t="shared" si="143"/>
        <v>96730</v>
      </c>
      <c r="AY188" s="176">
        <v>91000</v>
      </c>
      <c r="AZ188" s="13">
        <v>102459</v>
      </c>
      <c r="BA188" s="8">
        <f t="shared" si="144"/>
        <v>96730</v>
      </c>
      <c r="BB188" s="176">
        <v>91000</v>
      </c>
      <c r="BC188" s="13">
        <v>83300</v>
      </c>
      <c r="BD188" s="8">
        <f t="shared" si="145"/>
        <v>87150</v>
      </c>
      <c r="BE188" s="174">
        <f t="shared" si="127"/>
        <v>1632960</v>
      </c>
      <c r="BF188" s="29"/>
      <c r="BG188" s="29"/>
      <c r="BH188" s="29"/>
    </row>
    <row r="189" spans="1:60" ht="24" customHeight="1" x14ac:dyDescent="0.35">
      <c r="A189" s="362"/>
      <c r="B189" s="11">
        <v>171</v>
      </c>
      <c r="C189" s="34" t="s">
        <v>199</v>
      </c>
      <c r="D189" s="11" t="s">
        <v>22</v>
      </c>
      <c r="F189" s="166">
        <v>383084.13000000006</v>
      </c>
      <c r="G189" s="7">
        <v>431323.26237000007</v>
      </c>
      <c r="H189" s="8">
        <f t="shared" si="129"/>
        <v>407204</v>
      </c>
      <c r="I189" s="176">
        <v>383084.13000000006</v>
      </c>
      <c r="J189" s="13">
        <v>431323.26237000007</v>
      </c>
      <c r="K189" s="8">
        <f t="shared" si="130"/>
        <v>407204</v>
      </c>
      <c r="L189" s="176">
        <v>620368.58000000007</v>
      </c>
      <c r="M189" s="13">
        <v>698487.30041999999</v>
      </c>
      <c r="N189" s="8">
        <f t="shared" si="131"/>
        <v>659428</v>
      </c>
      <c r="O189" s="176">
        <v>679614.06500000006</v>
      </c>
      <c r="P189" s="13">
        <v>765193.15918500011</v>
      </c>
      <c r="Q189" s="8">
        <f t="shared" si="132"/>
        <v>722404</v>
      </c>
      <c r="R189" s="176">
        <v>676711.49</v>
      </c>
      <c r="S189" s="13">
        <v>761925.08300999994</v>
      </c>
      <c r="T189" s="8">
        <f t="shared" si="133"/>
        <v>719318</v>
      </c>
      <c r="U189" s="176">
        <v>1006177.4632</v>
      </c>
      <c r="V189" s="13">
        <v>951998.6767200001</v>
      </c>
      <c r="W189" s="8">
        <f t="shared" si="134"/>
        <v>979088</v>
      </c>
      <c r="X189" s="176">
        <v>760809.27</v>
      </c>
      <c r="Y189" s="13">
        <v>856612.71423000004</v>
      </c>
      <c r="Z189" s="8">
        <f t="shared" si="135"/>
        <v>808711</v>
      </c>
      <c r="AA189" s="176">
        <v>748898.995</v>
      </c>
      <c r="AB189" s="13">
        <v>856612.71423000004</v>
      </c>
      <c r="AC189" s="8">
        <f t="shared" si="136"/>
        <v>802756</v>
      </c>
      <c r="AD189" s="176">
        <v>760809.27</v>
      </c>
      <c r="AE189" s="13">
        <v>856612.71423000004</v>
      </c>
      <c r="AF189" s="8">
        <f t="shared" si="137"/>
        <v>808711</v>
      </c>
      <c r="AG189" s="176">
        <v>740937.40500000003</v>
      </c>
      <c r="AH189" s="13">
        <v>856612.71423000004</v>
      </c>
      <c r="AI189" s="8">
        <f t="shared" si="138"/>
        <v>798775</v>
      </c>
      <c r="AJ189" s="176">
        <v>760809.27</v>
      </c>
      <c r="AK189" s="13">
        <v>856612.71423000004</v>
      </c>
      <c r="AL189" s="8">
        <f t="shared" si="139"/>
        <v>808711</v>
      </c>
      <c r="AM189" s="176">
        <v>1039616.0229000002</v>
      </c>
      <c r="AN189" s="13">
        <v>856612.71423000004</v>
      </c>
      <c r="AO189" s="8">
        <f t="shared" si="140"/>
        <v>948114</v>
      </c>
      <c r="AP189" s="176">
        <v>573137.30500000005</v>
      </c>
      <c r="AQ189" s="13">
        <v>524641.07150000008</v>
      </c>
      <c r="AR189" s="8">
        <f t="shared" si="141"/>
        <v>548889</v>
      </c>
      <c r="AS189" s="176">
        <v>618371</v>
      </c>
      <c r="AT189" s="13">
        <v>566047.30000000005</v>
      </c>
      <c r="AU189" s="8">
        <f t="shared" si="142"/>
        <v>592209</v>
      </c>
      <c r="AV189" s="176">
        <v>900737.04500000004</v>
      </c>
      <c r="AW189" s="13">
        <v>856612.71423000004</v>
      </c>
      <c r="AX189" s="8">
        <f t="shared" si="143"/>
        <v>878675</v>
      </c>
      <c r="AY189" s="176">
        <v>866160.49</v>
      </c>
      <c r="AZ189" s="13">
        <v>856612.71423000004</v>
      </c>
      <c r="BA189" s="8">
        <f t="shared" si="144"/>
        <v>861387</v>
      </c>
      <c r="BB189" s="176">
        <v>643105.84</v>
      </c>
      <c r="BC189" s="13">
        <v>588689.19200000004</v>
      </c>
      <c r="BD189" s="8">
        <f t="shared" si="145"/>
        <v>615898</v>
      </c>
      <c r="BE189" s="174">
        <f t="shared" si="127"/>
        <v>12367482</v>
      </c>
      <c r="BF189" s="29"/>
      <c r="BG189" s="29"/>
      <c r="BH189" s="29"/>
    </row>
    <row r="190" spans="1:60" ht="24" customHeight="1" x14ac:dyDescent="0.35">
      <c r="A190" s="362"/>
      <c r="B190" s="11">
        <v>172</v>
      </c>
      <c r="C190" s="34" t="s">
        <v>200</v>
      </c>
      <c r="D190" s="11" t="s">
        <v>22</v>
      </c>
      <c r="F190" s="166">
        <v>459478.89</v>
      </c>
      <c r="G190" s="7">
        <v>517337.88561</v>
      </c>
      <c r="H190" s="8">
        <f t="shared" si="129"/>
        <v>488408</v>
      </c>
      <c r="I190" s="176">
        <v>459478.89</v>
      </c>
      <c r="J190" s="13">
        <v>517337.88561</v>
      </c>
      <c r="K190" s="8">
        <f t="shared" si="130"/>
        <v>488408</v>
      </c>
      <c r="L190" s="176">
        <v>733818.28</v>
      </c>
      <c r="M190" s="13">
        <v>826222.93571999995</v>
      </c>
      <c r="N190" s="8">
        <f t="shared" si="131"/>
        <v>780021</v>
      </c>
      <c r="O190" s="176">
        <v>795079.93500000006</v>
      </c>
      <c r="P190" s="13">
        <v>895198.84681500017</v>
      </c>
      <c r="Q190" s="8">
        <f t="shared" si="132"/>
        <v>845139</v>
      </c>
      <c r="R190" s="176">
        <v>791294.33500000008</v>
      </c>
      <c r="S190" s="13">
        <v>890936.55241500016</v>
      </c>
      <c r="T190" s="8">
        <f t="shared" si="133"/>
        <v>841115</v>
      </c>
      <c r="U190" s="176">
        <v>1209071.3089000001</v>
      </c>
      <c r="V190" s="13">
        <v>1143967.4691900001</v>
      </c>
      <c r="W190" s="8">
        <f t="shared" si="134"/>
        <v>1176519</v>
      </c>
      <c r="X190" s="176">
        <v>904993.31</v>
      </c>
      <c r="Y190" s="13">
        <v>1018952.8521900001</v>
      </c>
      <c r="Z190" s="8">
        <f t="shared" si="135"/>
        <v>961973</v>
      </c>
      <c r="AA190" s="176">
        <v>890619.8600000001</v>
      </c>
      <c r="AB190" s="13">
        <v>1018952.8521900001</v>
      </c>
      <c r="AC190" s="8">
        <f t="shared" si="136"/>
        <v>954786</v>
      </c>
      <c r="AD190" s="176">
        <v>904993.31</v>
      </c>
      <c r="AE190" s="13">
        <v>1018952.8521900001</v>
      </c>
      <c r="AF190" s="8">
        <f t="shared" si="137"/>
        <v>961973</v>
      </c>
      <c r="AG190" s="176">
        <v>904993.31</v>
      </c>
      <c r="AH190" s="13">
        <v>1018952.8521900001</v>
      </c>
      <c r="AI190" s="8">
        <f t="shared" si="138"/>
        <v>961973</v>
      </c>
      <c r="AJ190" s="176">
        <v>904993.31</v>
      </c>
      <c r="AK190" s="13">
        <v>1018952.8521900001</v>
      </c>
      <c r="AL190" s="8">
        <f t="shared" si="139"/>
        <v>961973</v>
      </c>
      <c r="AM190" s="176">
        <v>1256006.3607000001</v>
      </c>
      <c r="AN190" s="13">
        <v>1018952.8521900001</v>
      </c>
      <c r="AO190" s="8">
        <f t="shared" si="140"/>
        <v>1137480</v>
      </c>
      <c r="AP190" s="176">
        <v>674621.80500000005</v>
      </c>
      <c r="AQ190" s="13">
        <v>617538.42150000005</v>
      </c>
      <c r="AR190" s="8">
        <f t="shared" si="141"/>
        <v>646080</v>
      </c>
      <c r="AS190" s="176">
        <v>741687.76500000001</v>
      </c>
      <c r="AT190" s="13">
        <v>678929.5695000001</v>
      </c>
      <c r="AU190" s="8">
        <f t="shared" si="142"/>
        <v>710309</v>
      </c>
      <c r="AV190" s="176">
        <v>1029692.495</v>
      </c>
      <c r="AW190" s="13">
        <v>1018952.8521900001</v>
      </c>
      <c r="AX190" s="8">
        <f t="shared" si="143"/>
        <v>1024323</v>
      </c>
      <c r="AY190" s="176">
        <v>902862.22</v>
      </c>
      <c r="AZ190" s="13">
        <v>1018952.8521900001</v>
      </c>
      <c r="BA190" s="8">
        <f t="shared" si="144"/>
        <v>960908</v>
      </c>
      <c r="BB190" s="176">
        <v>771354.87</v>
      </c>
      <c r="BC190" s="13">
        <v>706086.38100000005</v>
      </c>
      <c r="BD190" s="8">
        <f t="shared" si="145"/>
        <v>738721</v>
      </c>
      <c r="BE190" s="174">
        <f t="shared" si="127"/>
        <v>14640109</v>
      </c>
      <c r="BF190" s="29"/>
      <c r="BG190" s="29"/>
      <c r="BH190" s="29"/>
    </row>
    <row r="191" spans="1:60" ht="24" customHeight="1" x14ac:dyDescent="0.35">
      <c r="A191" s="362"/>
      <c r="B191" s="11">
        <v>173</v>
      </c>
      <c r="C191" s="34" t="s">
        <v>201</v>
      </c>
      <c r="D191" s="11" t="s">
        <v>22</v>
      </c>
      <c r="F191" s="165">
        <v>91000</v>
      </c>
      <c r="G191" s="7">
        <v>102459</v>
      </c>
      <c r="H191" s="8">
        <f t="shared" si="129"/>
        <v>96730</v>
      </c>
      <c r="I191" s="176">
        <v>91000</v>
      </c>
      <c r="J191" s="13">
        <v>102459</v>
      </c>
      <c r="K191" s="8">
        <f t="shared" si="130"/>
        <v>96730</v>
      </c>
      <c r="L191" s="176">
        <v>91000</v>
      </c>
      <c r="M191" s="13">
        <v>102459</v>
      </c>
      <c r="N191" s="8">
        <f t="shared" si="131"/>
        <v>96730</v>
      </c>
      <c r="O191" s="176">
        <v>91000</v>
      </c>
      <c r="P191" s="13">
        <v>102459</v>
      </c>
      <c r="Q191" s="8">
        <f t="shared" si="132"/>
        <v>96730</v>
      </c>
      <c r="R191" s="176">
        <v>91000</v>
      </c>
      <c r="S191" s="13">
        <v>102459</v>
      </c>
      <c r="T191" s="8">
        <f t="shared" si="133"/>
        <v>96730</v>
      </c>
      <c r="U191" s="176">
        <v>108290</v>
      </c>
      <c r="V191" s="13">
        <v>102459</v>
      </c>
      <c r="W191" s="8">
        <f t="shared" si="134"/>
        <v>105375</v>
      </c>
      <c r="X191" s="176">
        <v>91000</v>
      </c>
      <c r="Y191" s="13">
        <v>102459</v>
      </c>
      <c r="Z191" s="8">
        <f t="shared" si="135"/>
        <v>96730</v>
      </c>
      <c r="AA191" s="176">
        <v>91000</v>
      </c>
      <c r="AB191" s="13">
        <v>102459</v>
      </c>
      <c r="AC191" s="8">
        <f t="shared" si="136"/>
        <v>96730</v>
      </c>
      <c r="AD191" s="176">
        <v>91000</v>
      </c>
      <c r="AE191" s="13">
        <v>102459</v>
      </c>
      <c r="AF191" s="8">
        <f t="shared" si="137"/>
        <v>96730</v>
      </c>
      <c r="AG191" s="176">
        <v>91000</v>
      </c>
      <c r="AH191" s="13">
        <v>102459</v>
      </c>
      <c r="AI191" s="8">
        <f t="shared" si="138"/>
        <v>96730</v>
      </c>
      <c r="AJ191" s="176">
        <v>91000</v>
      </c>
      <c r="AK191" s="13">
        <v>102459</v>
      </c>
      <c r="AL191" s="8">
        <f t="shared" si="139"/>
        <v>96730</v>
      </c>
      <c r="AM191" s="176">
        <v>108290</v>
      </c>
      <c r="AN191" s="13">
        <v>102459</v>
      </c>
      <c r="AO191" s="8">
        <f t="shared" si="140"/>
        <v>105375</v>
      </c>
      <c r="AP191" s="176">
        <v>91000</v>
      </c>
      <c r="AQ191" s="13">
        <v>83300</v>
      </c>
      <c r="AR191" s="8">
        <f t="shared" si="141"/>
        <v>87150</v>
      </c>
      <c r="AS191" s="176">
        <v>91000</v>
      </c>
      <c r="AT191" s="13">
        <v>83300</v>
      </c>
      <c r="AU191" s="8">
        <f t="shared" si="142"/>
        <v>87150</v>
      </c>
      <c r="AV191" s="176">
        <v>91000</v>
      </c>
      <c r="AW191" s="13">
        <v>102459</v>
      </c>
      <c r="AX191" s="8">
        <f t="shared" si="143"/>
        <v>96730</v>
      </c>
      <c r="AY191" s="176">
        <v>91000</v>
      </c>
      <c r="AZ191" s="13">
        <v>102459</v>
      </c>
      <c r="BA191" s="8">
        <f t="shared" si="144"/>
        <v>96730</v>
      </c>
      <c r="BB191" s="176">
        <v>91000</v>
      </c>
      <c r="BC191" s="13">
        <v>83300</v>
      </c>
      <c r="BD191" s="8">
        <f t="shared" si="145"/>
        <v>87150</v>
      </c>
      <c r="BE191" s="174">
        <f t="shared" si="127"/>
        <v>1632960</v>
      </c>
      <c r="BF191" s="29"/>
      <c r="BG191" s="29"/>
      <c r="BH191" s="29"/>
    </row>
    <row r="192" spans="1:60" ht="24" customHeight="1" x14ac:dyDescent="0.35">
      <c r="A192" s="362"/>
      <c r="B192" s="11">
        <v>174</v>
      </c>
      <c r="C192" s="34" t="s">
        <v>202</v>
      </c>
      <c r="D192" s="11" t="s">
        <v>22</v>
      </c>
      <c r="F192" s="166">
        <v>156000</v>
      </c>
      <c r="G192" s="7">
        <v>175644</v>
      </c>
      <c r="H192" s="8">
        <f t="shared" si="129"/>
        <v>165822</v>
      </c>
      <c r="I192" s="176">
        <v>156000</v>
      </c>
      <c r="J192" s="13">
        <v>175644</v>
      </c>
      <c r="K192" s="8">
        <f t="shared" si="130"/>
        <v>165822</v>
      </c>
      <c r="L192" s="176">
        <v>156000</v>
      </c>
      <c r="M192" s="13">
        <v>175644</v>
      </c>
      <c r="N192" s="8">
        <f t="shared" si="131"/>
        <v>165822</v>
      </c>
      <c r="O192" s="176">
        <v>156000</v>
      </c>
      <c r="P192" s="13">
        <v>175644</v>
      </c>
      <c r="Q192" s="8">
        <f t="shared" si="132"/>
        <v>165822</v>
      </c>
      <c r="R192" s="176">
        <v>156000</v>
      </c>
      <c r="S192" s="13">
        <v>175644</v>
      </c>
      <c r="T192" s="8">
        <f t="shared" si="133"/>
        <v>165822</v>
      </c>
      <c r="U192" s="176">
        <v>185640</v>
      </c>
      <c r="V192" s="13">
        <v>175644</v>
      </c>
      <c r="W192" s="8">
        <f t="shared" si="134"/>
        <v>180642</v>
      </c>
      <c r="X192" s="176">
        <v>156000</v>
      </c>
      <c r="Y192" s="13">
        <v>175644</v>
      </c>
      <c r="Z192" s="8">
        <f t="shared" si="135"/>
        <v>165822</v>
      </c>
      <c r="AA192" s="176">
        <v>156000</v>
      </c>
      <c r="AB192" s="13">
        <v>175644</v>
      </c>
      <c r="AC192" s="8">
        <f t="shared" si="136"/>
        <v>165822</v>
      </c>
      <c r="AD192" s="176">
        <v>156000</v>
      </c>
      <c r="AE192" s="13">
        <v>175644</v>
      </c>
      <c r="AF192" s="8">
        <f t="shared" si="137"/>
        <v>165822</v>
      </c>
      <c r="AG192" s="176">
        <v>156000</v>
      </c>
      <c r="AH192" s="13">
        <v>175644</v>
      </c>
      <c r="AI192" s="8">
        <f t="shared" si="138"/>
        <v>165822</v>
      </c>
      <c r="AJ192" s="176">
        <v>156000</v>
      </c>
      <c r="AK192" s="13">
        <v>175644</v>
      </c>
      <c r="AL192" s="8">
        <f t="shared" si="139"/>
        <v>165822</v>
      </c>
      <c r="AM192" s="176">
        <v>185640</v>
      </c>
      <c r="AN192" s="13">
        <v>175644</v>
      </c>
      <c r="AO192" s="8">
        <f t="shared" si="140"/>
        <v>180642</v>
      </c>
      <c r="AP192" s="176">
        <v>156000</v>
      </c>
      <c r="AQ192" s="13">
        <v>142800</v>
      </c>
      <c r="AR192" s="8">
        <f t="shared" si="141"/>
        <v>149400</v>
      </c>
      <c r="AS192" s="176">
        <v>156000</v>
      </c>
      <c r="AT192" s="13">
        <v>142800</v>
      </c>
      <c r="AU192" s="8">
        <f t="shared" si="142"/>
        <v>149400</v>
      </c>
      <c r="AV192" s="176">
        <v>156000</v>
      </c>
      <c r="AW192" s="13">
        <v>175644</v>
      </c>
      <c r="AX192" s="8">
        <f t="shared" si="143"/>
        <v>165822</v>
      </c>
      <c r="AY192" s="176">
        <v>156000</v>
      </c>
      <c r="AZ192" s="13">
        <v>175644</v>
      </c>
      <c r="BA192" s="8">
        <f t="shared" si="144"/>
        <v>165822</v>
      </c>
      <c r="BB192" s="176">
        <v>156000</v>
      </c>
      <c r="BC192" s="13">
        <v>142800</v>
      </c>
      <c r="BD192" s="8">
        <f t="shared" si="145"/>
        <v>149400</v>
      </c>
      <c r="BE192" s="174">
        <f t="shared" si="127"/>
        <v>2799348</v>
      </c>
      <c r="BF192" s="29"/>
      <c r="BG192" s="29"/>
      <c r="BH192" s="29"/>
    </row>
    <row r="193" spans="1:60" ht="24" customHeight="1" x14ac:dyDescent="0.35">
      <c r="A193" s="362"/>
      <c r="B193" s="11">
        <v>175</v>
      </c>
      <c r="C193" s="34" t="s">
        <v>203</v>
      </c>
      <c r="D193" s="11" t="s">
        <v>22</v>
      </c>
      <c r="F193" s="165">
        <v>156000</v>
      </c>
      <c r="G193" s="7">
        <v>175644</v>
      </c>
      <c r="H193" s="8">
        <f t="shared" si="129"/>
        <v>165822</v>
      </c>
      <c r="I193" s="176">
        <v>156000</v>
      </c>
      <c r="J193" s="13">
        <v>175644</v>
      </c>
      <c r="K193" s="8">
        <f t="shared" si="130"/>
        <v>165822</v>
      </c>
      <c r="L193" s="176">
        <v>156000</v>
      </c>
      <c r="M193" s="13">
        <v>175644</v>
      </c>
      <c r="N193" s="8">
        <f t="shared" si="131"/>
        <v>165822</v>
      </c>
      <c r="O193" s="176">
        <v>156000</v>
      </c>
      <c r="P193" s="13">
        <v>175644</v>
      </c>
      <c r="Q193" s="8">
        <f t="shared" si="132"/>
        <v>165822</v>
      </c>
      <c r="R193" s="176">
        <v>156000</v>
      </c>
      <c r="S193" s="13">
        <v>175644</v>
      </c>
      <c r="T193" s="8">
        <f t="shared" si="133"/>
        <v>165822</v>
      </c>
      <c r="U193" s="176">
        <v>185640</v>
      </c>
      <c r="V193" s="13">
        <v>175644</v>
      </c>
      <c r="W193" s="8">
        <f t="shared" si="134"/>
        <v>180642</v>
      </c>
      <c r="X193" s="176">
        <v>156000</v>
      </c>
      <c r="Y193" s="13">
        <v>175644</v>
      </c>
      <c r="Z193" s="8">
        <f t="shared" si="135"/>
        <v>165822</v>
      </c>
      <c r="AA193" s="176">
        <v>156000</v>
      </c>
      <c r="AB193" s="13">
        <v>175644</v>
      </c>
      <c r="AC193" s="8">
        <f t="shared" si="136"/>
        <v>165822</v>
      </c>
      <c r="AD193" s="176">
        <v>156000</v>
      </c>
      <c r="AE193" s="13">
        <v>175644</v>
      </c>
      <c r="AF193" s="8">
        <f t="shared" si="137"/>
        <v>165822</v>
      </c>
      <c r="AG193" s="176">
        <v>156000</v>
      </c>
      <c r="AH193" s="13">
        <v>175644</v>
      </c>
      <c r="AI193" s="8">
        <f t="shared" si="138"/>
        <v>165822</v>
      </c>
      <c r="AJ193" s="176">
        <v>156000</v>
      </c>
      <c r="AK193" s="13">
        <v>175644</v>
      </c>
      <c r="AL193" s="8">
        <f t="shared" si="139"/>
        <v>165822</v>
      </c>
      <c r="AM193" s="176">
        <v>185640</v>
      </c>
      <c r="AN193" s="13">
        <v>175644</v>
      </c>
      <c r="AO193" s="8">
        <f t="shared" si="140"/>
        <v>180642</v>
      </c>
      <c r="AP193" s="176">
        <v>156000</v>
      </c>
      <c r="AQ193" s="13">
        <v>142800</v>
      </c>
      <c r="AR193" s="8">
        <f t="shared" si="141"/>
        <v>149400</v>
      </c>
      <c r="AS193" s="176">
        <v>156000</v>
      </c>
      <c r="AT193" s="13">
        <v>142800</v>
      </c>
      <c r="AU193" s="8">
        <f t="shared" si="142"/>
        <v>149400</v>
      </c>
      <c r="AV193" s="176">
        <v>156000</v>
      </c>
      <c r="AW193" s="13">
        <v>175644</v>
      </c>
      <c r="AX193" s="8">
        <f t="shared" si="143"/>
        <v>165822</v>
      </c>
      <c r="AY193" s="176">
        <v>156000</v>
      </c>
      <c r="AZ193" s="13">
        <v>175644</v>
      </c>
      <c r="BA193" s="8">
        <f t="shared" si="144"/>
        <v>165822</v>
      </c>
      <c r="BB193" s="176">
        <v>156000</v>
      </c>
      <c r="BC193" s="13">
        <v>142800</v>
      </c>
      <c r="BD193" s="8">
        <f t="shared" si="145"/>
        <v>149400</v>
      </c>
      <c r="BE193" s="174">
        <f t="shared" si="127"/>
        <v>2799348</v>
      </c>
      <c r="BF193" s="29"/>
      <c r="BG193" s="29"/>
      <c r="BH193" s="29"/>
    </row>
    <row r="194" spans="1:60" ht="24" customHeight="1" x14ac:dyDescent="0.35">
      <c r="A194" s="362"/>
      <c r="B194" s="11">
        <v>176</v>
      </c>
      <c r="C194" s="34" t="s">
        <v>204</v>
      </c>
      <c r="D194" s="11" t="s">
        <v>22</v>
      </c>
      <c r="F194" s="165">
        <v>117000</v>
      </c>
      <c r="G194" s="7">
        <v>131733</v>
      </c>
      <c r="H194" s="8">
        <f t="shared" si="129"/>
        <v>124367</v>
      </c>
      <c r="I194" s="165">
        <v>117000</v>
      </c>
      <c r="J194" s="7">
        <v>131733</v>
      </c>
      <c r="K194" s="8">
        <f t="shared" si="130"/>
        <v>124367</v>
      </c>
      <c r="L194" s="165">
        <v>117000</v>
      </c>
      <c r="M194" s="7">
        <v>131733</v>
      </c>
      <c r="N194" s="8">
        <f t="shared" si="131"/>
        <v>124367</v>
      </c>
      <c r="O194" s="165">
        <v>117000</v>
      </c>
      <c r="P194" s="7">
        <v>131733</v>
      </c>
      <c r="Q194" s="8">
        <f t="shared" si="132"/>
        <v>124367</v>
      </c>
      <c r="R194" s="165">
        <v>117000</v>
      </c>
      <c r="S194" s="7">
        <v>131733</v>
      </c>
      <c r="T194" s="8">
        <f t="shared" si="133"/>
        <v>124367</v>
      </c>
      <c r="U194" s="165">
        <v>139230</v>
      </c>
      <c r="V194" s="7">
        <v>131733</v>
      </c>
      <c r="W194" s="8">
        <f t="shared" si="134"/>
        <v>135482</v>
      </c>
      <c r="X194" s="165">
        <v>117000</v>
      </c>
      <c r="Y194" s="7">
        <v>131733</v>
      </c>
      <c r="Z194" s="8">
        <f t="shared" si="135"/>
        <v>124367</v>
      </c>
      <c r="AA194" s="165">
        <v>117000</v>
      </c>
      <c r="AB194" s="7">
        <v>131733</v>
      </c>
      <c r="AC194" s="8">
        <f t="shared" si="136"/>
        <v>124367</v>
      </c>
      <c r="AD194" s="165">
        <v>117000</v>
      </c>
      <c r="AE194" s="7">
        <v>131733</v>
      </c>
      <c r="AF194" s="8">
        <f t="shared" si="137"/>
        <v>124367</v>
      </c>
      <c r="AG194" s="165">
        <v>117000</v>
      </c>
      <c r="AH194" s="7">
        <v>131733</v>
      </c>
      <c r="AI194" s="8">
        <f t="shared" si="138"/>
        <v>124367</v>
      </c>
      <c r="AJ194" s="165">
        <v>117000</v>
      </c>
      <c r="AK194" s="7">
        <v>131733</v>
      </c>
      <c r="AL194" s="8">
        <f t="shared" si="139"/>
        <v>124367</v>
      </c>
      <c r="AM194" s="165">
        <v>139230</v>
      </c>
      <c r="AN194" s="7">
        <v>131733</v>
      </c>
      <c r="AO194" s="8">
        <f t="shared" si="140"/>
        <v>135482</v>
      </c>
      <c r="AP194" s="165">
        <v>117000</v>
      </c>
      <c r="AQ194" s="7">
        <v>107100</v>
      </c>
      <c r="AR194" s="8">
        <f t="shared" si="141"/>
        <v>112050</v>
      </c>
      <c r="AS194" s="165">
        <v>117000</v>
      </c>
      <c r="AT194" s="7">
        <v>107100</v>
      </c>
      <c r="AU194" s="8">
        <f t="shared" si="142"/>
        <v>112050</v>
      </c>
      <c r="AV194" s="165">
        <v>117000</v>
      </c>
      <c r="AW194" s="7">
        <v>131733</v>
      </c>
      <c r="AX194" s="8">
        <f t="shared" si="143"/>
        <v>124367</v>
      </c>
      <c r="AY194" s="165">
        <v>117000</v>
      </c>
      <c r="AZ194" s="7">
        <v>131733</v>
      </c>
      <c r="BA194" s="8">
        <f t="shared" si="144"/>
        <v>124367</v>
      </c>
      <c r="BB194" s="165">
        <v>117000</v>
      </c>
      <c r="BC194" s="7">
        <v>107100</v>
      </c>
      <c r="BD194" s="8">
        <f t="shared" si="145"/>
        <v>112050</v>
      </c>
      <c r="BE194" s="174">
        <f t="shared" si="127"/>
        <v>2099518</v>
      </c>
      <c r="BF194" s="29"/>
      <c r="BG194" s="29"/>
      <c r="BH194" s="29"/>
    </row>
    <row r="195" spans="1:60" ht="24" customHeight="1" x14ac:dyDescent="0.35">
      <c r="A195" s="362"/>
      <c r="B195" s="11">
        <v>177</v>
      </c>
      <c r="C195" s="34" t="s">
        <v>205</v>
      </c>
      <c r="D195" s="11" t="s">
        <v>22</v>
      </c>
      <c r="F195" s="165">
        <v>156000</v>
      </c>
      <c r="G195" s="7">
        <v>175644</v>
      </c>
      <c r="H195" s="8">
        <f t="shared" si="129"/>
        <v>165822</v>
      </c>
      <c r="I195" s="165">
        <v>156000</v>
      </c>
      <c r="J195" s="7">
        <v>175644</v>
      </c>
      <c r="K195" s="8">
        <f t="shared" si="130"/>
        <v>165822</v>
      </c>
      <c r="L195" s="165">
        <v>156000</v>
      </c>
      <c r="M195" s="7">
        <v>175644</v>
      </c>
      <c r="N195" s="8">
        <f t="shared" si="131"/>
        <v>165822</v>
      </c>
      <c r="O195" s="165">
        <v>156000</v>
      </c>
      <c r="P195" s="7">
        <v>175644</v>
      </c>
      <c r="Q195" s="8">
        <f t="shared" si="132"/>
        <v>165822</v>
      </c>
      <c r="R195" s="165">
        <v>156000</v>
      </c>
      <c r="S195" s="7">
        <v>175644</v>
      </c>
      <c r="T195" s="8">
        <f t="shared" si="133"/>
        <v>165822</v>
      </c>
      <c r="U195" s="165">
        <v>185640</v>
      </c>
      <c r="V195" s="7">
        <v>175644</v>
      </c>
      <c r="W195" s="8">
        <f t="shared" si="134"/>
        <v>180642</v>
      </c>
      <c r="X195" s="165">
        <v>156000</v>
      </c>
      <c r="Y195" s="7">
        <v>175644</v>
      </c>
      <c r="Z195" s="8">
        <f t="shared" si="135"/>
        <v>165822</v>
      </c>
      <c r="AA195" s="165">
        <v>156000</v>
      </c>
      <c r="AB195" s="7">
        <v>175644</v>
      </c>
      <c r="AC195" s="8">
        <f t="shared" si="136"/>
        <v>165822</v>
      </c>
      <c r="AD195" s="165">
        <v>156000</v>
      </c>
      <c r="AE195" s="7">
        <v>175644</v>
      </c>
      <c r="AF195" s="8">
        <f t="shared" si="137"/>
        <v>165822</v>
      </c>
      <c r="AG195" s="165">
        <v>156000</v>
      </c>
      <c r="AH195" s="7">
        <v>175644</v>
      </c>
      <c r="AI195" s="8">
        <f t="shared" si="138"/>
        <v>165822</v>
      </c>
      <c r="AJ195" s="165">
        <v>156000</v>
      </c>
      <c r="AK195" s="7">
        <v>175644</v>
      </c>
      <c r="AL195" s="8">
        <f t="shared" si="139"/>
        <v>165822</v>
      </c>
      <c r="AM195" s="165">
        <v>185640</v>
      </c>
      <c r="AN195" s="7">
        <v>175644</v>
      </c>
      <c r="AO195" s="8">
        <f t="shared" si="140"/>
        <v>180642</v>
      </c>
      <c r="AP195" s="165">
        <v>156000</v>
      </c>
      <c r="AQ195" s="7">
        <v>142800</v>
      </c>
      <c r="AR195" s="8">
        <f t="shared" si="141"/>
        <v>149400</v>
      </c>
      <c r="AS195" s="165">
        <v>156000</v>
      </c>
      <c r="AT195" s="7">
        <v>142800</v>
      </c>
      <c r="AU195" s="8">
        <f t="shared" si="142"/>
        <v>149400</v>
      </c>
      <c r="AV195" s="165">
        <v>156000</v>
      </c>
      <c r="AW195" s="7">
        <v>175644</v>
      </c>
      <c r="AX195" s="8">
        <f t="shared" si="143"/>
        <v>165822</v>
      </c>
      <c r="AY195" s="165">
        <v>156000</v>
      </c>
      <c r="AZ195" s="7">
        <v>175644</v>
      </c>
      <c r="BA195" s="8">
        <f t="shared" si="144"/>
        <v>165822</v>
      </c>
      <c r="BB195" s="165">
        <v>156000</v>
      </c>
      <c r="BC195" s="7">
        <v>142800</v>
      </c>
      <c r="BD195" s="8">
        <f t="shared" si="145"/>
        <v>149400</v>
      </c>
      <c r="BE195" s="174">
        <f t="shared" si="127"/>
        <v>2799348</v>
      </c>
      <c r="BF195" s="29"/>
      <c r="BG195" s="29"/>
      <c r="BH195" s="29"/>
    </row>
    <row r="196" spans="1:60" ht="24" customHeight="1" thickBot="1" x14ac:dyDescent="0.4">
      <c r="A196" s="362"/>
      <c r="B196" s="15">
        <v>178</v>
      </c>
      <c r="C196" s="34" t="s">
        <v>206</v>
      </c>
      <c r="D196" s="11" t="s">
        <v>22</v>
      </c>
      <c r="F196" s="165">
        <v>390000</v>
      </c>
      <c r="G196" s="7">
        <v>439110</v>
      </c>
      <c r="H196" s="8">
        <f t="shared" si="129"/>
        <v>414555</v>
      </c>
      <c r="I196" s="165">
        <v>390000</v>
      </c>
      <c r="J196" s="7">
        <v>439110</v>
      </c>
      <c r="K196" s="8">
        <f t="shared" si="130"/>
        <v>414555</v>
      </c>
      <c r="L196" s="165">
        <v>390000</v>
      </c>
      <c r="M196" s="7">
        <v>439110</v>
      </c>
      <c r="N196" s="8">
        <f t="shared" si="131"/>
        <v>414555</v>
      </c>
      <c r="O196" s="165">
        <v>390000</v>
      </c>
      <c r="P196" s="7">
        <v>439110</v>
      </c>
      <c r="Q196" s="8">
        <f t="shared" si="132"/>
        <v>414555</v>
      </c>
      <c r="R196" s="165">
        <v>390000</v>
      </c>
      <c r="S196" s="7">
        <v>439110</v>
      </c>
      <c r="T196" s="8">
        <f t="shared" si="133"/>
        <v>414555</v>
      </c>
      <c r="U196" s="165">
        <v>464100</v>
      </c>
      <c r="V196" s="7">
        <v>439110</v>
      </c>
      <c r="W196" s="8">
        <f t="shared" si="134"/>
        <v>451605</v>
      </c>
      <c r="X196" s="165">
        <v>390000</v>
      </c>
      <c r="Y196" s="7">
        <v>439110</v>
      </c>
      <c r="Z196" s="8">
        <f t="shared" si="135"/>
        <v>414555</v>
      </c>
      <c r="AA196" s="165">
        <v>390000</v>
      </c>
      <c r="AB196" s="7">
        <v>439110</v>
      </c>
      <c r="AC196" s="8">
        <f t="shared" si="136"/>
        <v>414555</v>
      </c>
      <c r="AD196" s="165">
        <v>390000</v>
      </c>
      <c r="AE196" s="7">
        <v>439110</v>
      </c>
      <c r="AF196" s="8">
        <f t="shared" si="137"/>
        <v>414555</v>
      </c>
      <c r="AG196" s="165">
        <v>390000</v>
      </c>
      <c r="AH196" s="7">
        <v>439110</v>
      </c>
      <c r="AI196" s="8">
        <f t="shared" si="138"/>
        <v>414555</v>
      </c>
      <c r="AJ196" s="165">
        <v>390000</v>
      </c>
      <c r="AK196" s="7">
        <v>439110</v>
      </c>
      <c r="AL196" s="8">
        <f t="shared" si="139"/>
        <v>414555</v>
      </c>
      <c r="AM196" s="165">
        <v>464100</v>
      </c>
      <c r="AN196" s="7">
        <v>439110</v>
      </c>
      <c r="AO196" s="8">
        <f t="shared" si="140"/>
        <v>451605</v>
      </c>
      <c r="AP196" s="165">
        <v>390000</v>
      </c>
      <c r="AQ196" s="7">
        <v>357000</v>
      </c>
      <c r="AR196" s="8">
        <f t="shared" si="141"/>
        <v>373500</v>
      </c>
      <c r="AS196" s="165">
        <v>390000</v>
      </c>
      <c r="AT196" s="7">
        <v>357000</v>
      </c>
      <c r="AU196" s="8">
        <f t="shared" si="142"/>
        <v>373500</v>
      </c>
      <c r="AV196" s="165">
        <v>390000</v>
      </c>
      <c r="AW196" s="7">
        <v>439110</v>
      </c>
      <c r="AX196" s="8">
        <f t="shared" si="143"/>
        <v>414555</v>
      </c>
      <c r="AY196" s="165">
        <v>390000</v>
      </c>
      <c r="AZ196" s="7">
        <v>439110</v>
      </c>
      <c r="BA196" s="8">
        <f t="shared" si="144"/>
        <v>414555</v>
      </c>
      <c r="BB196" s="165">
        <v>390000</v>
      </c>
      <c r="BC196" s="7">
        <v>357000</v>
      </c>
      <c r="BD196" s="8">
        <f t="shared" si="145"/>
        <v>373500</v>
      </c>
      <c r="BE196" s="174">
        <f t="shared" si="127"/>
        <v>6998370</v>
      </c>
      <c r="BF196" s="29"/>
      <c r="BG196" s="29"/>
      <c r="BH196" s="29"/>
    </row>
    <row r="197" spans="1:60" ht="30.75" customHeight="1" thickBot="1" x14ac:dyDescent="0.4">
      <c r="A197" s="363"/>
      <c r="B197" s="365" t="s">
        <v>207</v>
      </c>
      <c r="C197" s="366"/>
      <c r="D197" s="367"/>
      <c r="F197" s="170">
        <f>+SUM(F198:F209)</f>
        <v>4167903.6099999994</v>
      </c>
      <c r="G197" s="171">
        <f>+SUM(G198:G209)</f>
        <v>4692738.8568899995</v>
      </c>
      <c r="H197" s="172">
        <f>+SUM(H198:H209)</f>
        <v>4430321</v>
      </c>
      <c r="I197" s="170">
        <f t="shared" ref="I197:BD197" si="146">+SUM(I198:I209)</f>
        <v>4167903.6099999994</v>
      </c>
      <c r="J197" s="171">
        <f t="shared" si="146"/>
        <v>4692738.8568899995</v>
      </c>
      <c r="K197" s="172">
        <f t="shared" si="146"/>
        <v>4430321</v>
      </c>
      <c r="L197" s="170">
        <f t="shared" si="146"/>
        <v>4486597.05</v>
      </c>
      <c r="M197" s="171">
        <f t="shared" si="146"/>
        <v>5051563.1554499995</v>
      </c>
      <c r="N197" s="172">
        <f t="shared" si="146"/>
        <v>4769080</v>
      </c>
      <c r="O197" s="170">
        <f t="shared" si="146"/>
        <v>4587819.6000000006</v>
      </c>
      <c r="P197" s="171">
        <f t="shared" si="146"/>
        <v>5165531.9604000002</v>
      </c>
      <c r="Q197" s="172">
        <f t="shared" si="146"/>
        <v>4876675</v>
      </c>
      <c r="R197" s="170">
        <f t="shared" si="146"/>
        <v>4566010.9949999992</v>
      </c>
      <c r="S197" s="171">
        <f t="shared" si="146"/>
        <v>5140977.148755</v>
      </c>
      <c r="T197" s="172">
        <f t="shared" si="146"/>
        <v>4853495</v>
      </c>
      <c r="U197" s="170">
        <f t="shared" si="146"/>
        <v>5788453.9121500002</v>
      </c>
      <c r="V197" s="171">
        <f t="shared" si="146"/>
        <v>5476767.9322650004</v>
      </c>
      <c r="W197" s="172">
        <f t="shared" si="146"/>
        <v>5632611</v>
      </c>
      <c r="X197" s="170">
        <f t="shared" si="146"/>
        <v>4678832.0150000006</v>
      </c>
      <c r="Y197" s="171">
        <f t="shared" si="146"/>
        <v>5268004.9387349999</v>
      </c>
      <c r="Z197" s="172">
        <f t="shared" si="146"/>
        <v>4973418</v>
      </c>
      <c r="AA197" s="170">
        <f t="shared" si="146"/>
        <v>4644475.16</v>
      </c>
      <c r="AB197" s="171">
        <f t="shared" si="146"/>
        <v>5268004.9387349999</v>
      </c>
      <c r="AC197" s="172">
        <f t="shared" si="146"/>
        <v>4956241</v>
      </c>
      <c r="AD197" s="170">
        <f t="shared" si="146"/>
        <v>4683437.2649999997</v>
      </c>
      <c r="AE197" s="171">
        <f t="shared" si="146"/>
        <v>5268004.9387349999</v>
      </c>
      <c r="AF197" s="172">
        <f t="shared" si="146"/>
        <v>4975721</v>
      </c>
      <c r="AG197" s="170">
        <f t="shared" si="146"/>
        <v>4690221.7699999996</v>
      </c>
      <c r="AH197" s="171">
        <f t="shared" si="146"/>
        <v>5268004.9387349999</v>
      </c>
      <c r="AI197" s="172">
        <f t="shared" si="146"/>
        <v>4979113</v>
      </c>
      <c r="AJ197" s="170">
        <f t="shared" si="146"/>
        <v>4651586.68</v>
      </c>
      <c r="AK197" s="171">
        <f t="shared" si="146"/>
        <v>5268004.9387349999</v>
      </c>
      <c r="AL197" s="172">
        <f t="shared" si="146"/>
        <v>4959796</v>
      </c>
      <c r="AM197" s="170">
        <f t="shared" si="146"/>
        <v>5777824.2430999996</v>
      </c>
      <c r="AN197" s="171">
        <f t="shared" si="146"/>
        <v>5268004.9387349999</v>
      </c>
      <c r="AO197" s="172">
        <f t="shared" si="146"/>
        <v>5522915</v>
      </c>
      <c r="AP197" s="170">
        <f t="shared" si="146"/>
        <v>4421834.5599999996</v>
      </c>
      <c r="AQ197" s="171">
        <f t="shared" si="146"/>
        <v>4047679.3279999997</v>
      </c>
      <c r="AR197" s="172">
        <f t="shared" si="146"/>
        <v>4234756</v>
      </c>
      <c r="AS197" s="170">
        <f t="shared" si="146"/>
        <v>4492136.87</v>
      </c>
      <c r="AT197" s="171">
        <f t="shared" si="146"/>
        <v>4112032.9809999997</v>
      </c>
      <c r="AU197" s="172">
        <f t="shared" si="146"/>
        <v>4302085</v>
      </c>
      <c r="AV197" s="170">
        <f t="shared" si="146"/>
        <v>4882779.5250000004</v>
      </c>
      <c r="AW197" s="171">
        <f t="shared" si="146"/>
        <v>5268004.9387349999</v>
      </c>
      <c r="AX197" s="172">
        <f t="shared" si="146"/>
        <v>5075392</v>
      </c>
      <c r="AY197" s="170">
        <f t="shared" si="146"/>
        <v>4848125.2299999995</v>
      </c>
      <c r="AZ197" s="171">
        <f t="shared" si="146"/>
        <v>5268004.9387349999</v>
      </c>
      <c r="BA197" s="172">
        <f t="shared" si="146"/>
        <v>5058066</v>
      </c>
      <c r="BB197" s="170">
        <f t="shared" si="146"/>
        <v>4526222.4799999995</v>
      </c>
      <c r="BC197" s="171">
        <f t="shared" si="146"/>
        <v>4143234.4240000001</v>
      </c>
      <c r="BD197" s="172">
        <f t="shared" si="146"/>
        <v>4334728</v>
      </c>
      <c r="BE197" s="174">
        <f t="shared" si="127"/>
        <v>82364734</v>
      </c>
      <c r="BF197" s="29"/>
      <c r="BG197" s="29"/>
      <c r="BH197" s="29"/>
    </row>
    <row r="198" spans="1:60" ht="24.75" customHeight="1" x14ac:dyDescent="0.35">
      <c r="A198" s="362"/>
      <c r="B198" s="4">
        <v>179</v>
      </c>
      <c r="C198" s="34" t="s">
        <v>208</v>
      </c>
      <c r="D198" s="11" t="s">
        <v>22</v>
      </c>
      <c r="F198" s="164">
        <v>117170.235</v>
      </c>
      <c r="G198" s="7">
        <v>131924.67151499999</v>
      </c>
      <c r="H198" s="8">
        <f>ROUND(((F198+G198)/2),0)</f>
        <v>124547</v>
      </c>
      <c r="I198" s="164">
        <v>117170.235</v>
      </c>
      <c r="J198" s="7">
        <v>131924.67151499999</v>
      </c>
      <c r="K198" s="8">
        <f t="shared" ref="K198:K209" si="147">ROUND(((I198+J198)/2),0)</f>
        <v>124547</v>
      </c>
      <c r="L198" s="164">
        <v>192699.71500000003</v>
      </c>
      <c r="M198" s="7">
        <v>216965.05603500002</v>
      </c>
      <c r="N198" s="8">
        <f t="shared" ref="N198:N209" si="148">ROUND(((L198+M198)/2),0)</f>
        <v>204832</v>
      </c>
      <c r="O198" s="164">
        <v>211102.97</v>
      </c>
      <c r="P198" s="7">
        <v>237685.70552999998</v>
      </c>
      <c r="Q198" s="8">
        <f t="shared" ref="Q198:Q209" si="149">ROUND(((O198+P198)/2),0)</f>
        <v>224394</v>
      </c>
      <c r="R198" s="164">
        <v>211140.995</v>
      </c>
      <c r="S198" s="7">
        <v>237728.518755</v>
      </c>
      <c r="T198" s="8">
        <f t="shared" ref="T198:T209" si="150">ROUND(((R198+S198)/2),0)</f>
        <v>224435</v>
      </c>
      <c r="U198" s="164">
        <v>321106.30369999999</v>
      </c>
      <c r="V198" s="7">
        <v>303815.96427</v>
      </c>
      <c r="W198" s="8">
        <f t="shared" ref="W198:W209" si="151">ROUND(((U198+V198)/2),0)</f>
        <v>312461</v>
      </c>
      <c r="X198" s="164">
        <v>230386.71500000003</v>
      </c>
      <c r="Y198" s="7">
        <v>259397.71903500005</v>
      </c>
      <c r="Z198" s="8">
        <f t="shared" ref="Z198:Z209" si="152">ROUND(((X198+Y198)/2),0)</f>
        <v>244892</v>
      </c>
      <c r="AA198" s="164">
        <v>224683.81</v>
      </c>
      <c r="AB198" s="7">
        <v>259397.71903500005</v>
      </c>
      <c r="AC198" s="8">
        <f t="shared" ref="AC198:AC209" si="153">ROUND(((AA198+AB198)/2),0)</f>
        <v>242041</v>
      </c>
      <c r="AD198" s="164">
        <v>230386.71500000003</v>
      </c>
      <c r="AE198" s="7">
        <v>259397.71903500005</v>
      </c>
      <c r="AF198" s="8">
        <f t="shared" ref="AF198:AF209" si="154">ROUND(((AD198+AE198)/2),0)</f>
        <v>244892</v>
      </c>
      <c r="AG198" s="164">
        <v>231810.54000000004</v>
      </c>
      <c r="AH198" s="7">
        <v>259397.71903500005</v>
      </c>
      <c r="AI198" s="8">
        <f t="shared" ref="AI198:AI209" si="155">ROUND(((AG198+AH198)/2),0)</f>
        <v>245604</v>
      </c>
      <c r="AJ198" s="164">
        <v>224683.81</v>
      </c>
      <c r="AK198" s="7">
        <v>259397.71903500005</v>
      </c>
      <c r="AL198" s="8">
        <f t="shared" ref="AL198:AL209" si="156">ROUND(((AJ198+AK198)/2),0)</f>
        <v>242041</v>
      </c>
      <c r="AM198" s="164">
        <v>325076.21510000003</v>
      </c>
      <c r="AN198" s="7">
        <v>259397.71903500005</v>
      </c>
      <c r="AO198" s="8">
        <f t="shared" ref="AO198:AO209" si="157">ROUND(((AM198+AN198)/2),0)</f>
        <v>292237</v>
      </c>
      <c r="AP198" s="164">
        <v>178136.98500000002</v>
      </c>
      <c r="AQ198" s="7">
        <v>163063.85550000001</v>
      </c>
      <c r="AR198" s="8">
        <f t="shared" ref="AR198:AR209" si="158">ROUND(((AP198+AQ198)/2),0)</f>
        <v>170600</v>
      </c>
      <c r="AS198" s="164">
        <v>189135.505</v>
      </c>
      <c r="AT198" s="7">
        <v>173131.73149999999</v>
      </c>
      <c r="AU198" s="8">
        <f t="shared" ref="AU198:AU209" si="159">ROUND(((AS198+AT198)/2),0)</f>
        <v>181134</v>
      </c>
      <c r="AV198" s="164">
        <v>270462.53000000003</v>
      </c>
      <c r="AW198" s="7">
        <v>259397.71903500005</v>
      </c>
      <c r="AX198" s="8">
        <f t="shared" ref="AX198:AX209" si="160">ROUND(((AV198+AW198)/2),0)</f>
        <v>264930</v>
      </c>
      <c r="AY198" s="164">
        <v>252157.29499999998</v>
      </c>
      <c r="AZ198" s="7">
        <v>259397.71903500005</v>
      </c>
      <c r="BA198" s="8">
        <f t="shared" ref="BA198:BA209" si="161">ROUND(((AY198+AZ198)/2),0)</f>
        <v>255778</v>
      </c>
      <c r="BB198" s="164">
        <v>196700.79000000004</v>
      </c>
      <c r="BC198" s="7">
        <v>180056.87700000004</v>
      </c>
      <c r="BD198" s="8">
        <f t="shared" ref="BD198:BD209" si="162">ROUND(((BB198+BC198)/2),0)</f>
        <v>188379</v>
      </c>
      <c r="BE198" s="174">
        <f t="shared" si="127"/>
        <v>3787744</v>
      </c>
      <c r="BF198" s="29"/>
      <c r="BG198" s="29"/>
      <c r="BH198" s="29"/>
    </row>
    <row r="199" spans="1:60" ht="24.75" customHeight="1" x14ac:dyDescent="0.35">
      <c r="A199" s="362"/>
      <c r="B199" s="11">
        <v>180</v>
      </c>
      <c r="C199" s="34" t="s">
        <v>209</v>
      </c>
      <c r="D199" s="11" t="s">
        <v>22</v>
      </c>
      <c r="F199" s="165">
        <v>128149.32</v>
      </c>
      <c r="G199" s="13">
        <v>144286.27668000001</v>
      </c>
      <c r="H199" s="8">
        <f t="shared" si="129"/>
        <v>136218</v>
      </c>
      <c r="I199" s="165">
        <v>128149.32</v>
      </c>
      <c r="J199" s="7">
        <v>144286.27668000001</v>
      </c>
      <c r="K199" s="8">
        <f t="shared" si="147"/>
        <v>136218</v>
      </c>
      <c r="L199" s="165">
        <v>206925.29000000004</v>
      </c>
      <c r="M199" s="7">
        <v>232981.95921</v>
      </c>
      <c r="N199" s="8">
        <f t="shared" si="148"/>
        <v>219954</v>
      </c>
      <c r="O199" s="165">
        <v>224053.44000000003</v>
      </c>
      <c r="P199" s="7">
        <v>252266.93856000004</v>
      </c>
      <c r="Q199" s="8">
        <f t="shared" si="149"/>
        <v>238160</v>
      </c>
      <c r="R199" s="165">
        <v>224240.185</v>
      </c>
      <c r="S199" s="7">
        <v>252477.19906500002</v>
      </c>
      <c r="T199" s="8">
        <f t="shared" si="150"/>
        <v>238359</v>
      </c>
      <c r="U199" s="165">
        <v>354757.03445000004</v>
      </c>
      <c r="V199" s="7">
        <v>335654.73259500001</v>
      </c>
      <c r="W199" s="8">
        <f t="shared" si="151"/>
        <v>345206</v>
      </c>
      <c r="X199" s="165">
        <v>251759.3</v>
      </c>
      <c r="Y199" s="7">
        <v>283461.60570000001</v>
      </c>
      <c r="Z199" s="8">
        <f t="shared" si="152"/>
        <v>267610</v>
      </c>
      <c r="AA199" s="165">
        <v>244603.84000000003</v>
      </c>
      <c r="AB199" s="7">
        <v>283461.60570000001</v>
      </c>
      <c r="AC199" s="8">
        <f t="shared" si="153"/>
        <v>264033</v>
      </c>
      <c r="AD199" s="165">
        <v>253186.505</v>
      </c>
      <c r="AE199" s="7">
        <v>283461.60570000001</v>
      </c>
      <c r="AF199" s="8">
        <f t="shared" si="154"/>
        <v>268324</v>
      </c>
      <c r="AG199" s="165">
        <v>251759.3</v>
      </c>
      <c r="AH199" s="7">
        <v>283461.60570000001</v>
      </c>
      <c r="AI199" s="8">
        <f t="shared" si="155"/>
        <v>267610</v>
      </c>
      <c r="AJ199" s="165">
        <v>253186.505</v>
      </c>
      <c r="AK199" s="7">
        <v>283461.60570000001</v>
      </c>
      <c r="AL199" s="8">
        <f t="shared" si="156"/>
        <v>268324</v>
      </c>
      <c r="AM199" s="165">
        <v>344796.05615000002</v>
      </c>
      <c r="AN199" s="7">
        <v>283461.60570000001</v>
      </c>
      <c r="AO199" s="8">
        <f t="shared" si="157"/>
        <v>314129</v>
      </c>
      <c r="AP199" s="165">
        <v>191342.64499999999</v>
      </c>
      <c r="AQ199" s="7">
        <v>175152.11349999998</v>
      </c>
      <c r="AR199" s="8">
        <f t="shared" si="158"/>
        <v>183247</v>
      </c>
      <c r="AS199" s="165">
        <v>206856.845</v>
      </c>
      <c r="AT199" s="7">
        <v>189353.5735</v>
      </c>
      <c r="AU199" s="8">
        <f t="shared" si="159"/>
        <v>198105</v>
      </c>
      <c r="AV199" s="165">
        <v>300312.15500000003</v>
      </c>
      <c r="AW199" s="7">
        <v>283461.60570000001</v>
      </c>
      <c r="AX199" s="8">
        <f t="shared" si="160"/>
        <v>291887</v>
      </c>
      <c r="AY199" s="165">
        <v>351620.55500000005</v>
      </c>
      <c r="AZ199" s="7">
        <v>283461.60570000001</v>
      </c>
      <c r="BA199" s="8">
        <f t="shared" si="161"/>
        <v>317541</v>
      </c>
      <c r="BB199" s="165">
        <v>215131.08500000002</v>
      </c>
      <c r="BC199" s="7">
        <v>196927.68550000002</v>
      </c>
      <c r="BD199" s="8">
        <f t="shared" si="162"/>
        <v>206029</v>
      </c>
      <c r="BE199" s="174">
        <f t="shared" si="127"/>
        <v>4160954</v>
      </c>
      <c r="BF199" s="29"/>
      <c r="BG199" s="29"/>
      <c r="BH199" s="29"/>
    </row>
    <row r="200" spans="1:60" ht="24.75" customHeight="1" x14ac:dyDescent="0.35">
      <c r="A200" s="362"/>
      <c r="B200" s="11">
        <v>181</v>
      </c>
      <c r="C200" s="34" t="s">
        <v>210</v>
      </c>
      <c r="D200" s="11" t="s">
        <v>22</v>
      </c>
      <c r="F200" s="165">
        <v>390000</v>
      </c>
      <c r="G200" s="13">
        <v>439110</v>
      </c>
      <c r="H200" s="8">
        <f t="shared" si="129"/>
        <v>414555</v>
      </c>
      <c r="I200" s="165">
        <v>390000</v>
      </c>
      <c r="J200" s="7">
        <v>439110</v>
      </c>
      <c r="K200" s="8">
        <f t="shared" si="147"/>
        <v>414555</v>
      </c>
      <c r="L200" s="165">
        <v>390000</v>
      </c>
      <c r="M200" s="7">
        <v>439110</v>
      </c>
      <c r="N200" s="8">
        <f t="shared" si="148"/>
        <v>414555</v>
      </c>
      <c r="O200" s="165">
        <v>390000</v>
      </c>
      <c r="P200" s="7">
        <v>439110</v>
      </c>
      <c r="Q200" s="8">
        <f t="shared" si="149"/>
        <v>414555</v>
      </c>
      <c r="R200" s="165">
        <v>390000</v>
      </c>
      <c r="S200" s="7">
        <v>439110</v>
      </c>
      <c r="T200" s="8">
        <f t="shared" si="150"/>
        <v>414555</v>
      </c>
      <c r="U200" s="165">
        <v>464100</v>
      </c>
      <c r="V200" s="7">
        <v>439110</v>
      </c>
      <c r="W200" s="8">
        <f t="shared" si="151"/>
        <v>451605</v>
      </c>
      <c r="X200" s="165">
        <v>390000</v>
      </c>
      <c r="Y200" s="7">
        <v>439110</v>
      </c>
      <c r="Z200" s="8">
        <f t="shared" si="152"/>
        <v>414555</v>
      </c>
      <c r="AA200" s="165">
        <v>390000</v>
      </c>
      <c r="AB200" s="7">
        <v>439110</v>
      </c>
      <c r="AC200" s="8">
        <f t="shared" si="153"/>
        <v>414555</v>
      </c>
      <c r="AD200" s="165">
        <v>390000</v>
      </c>
      <c r="AE200" s="7">
        <v>439110</v>
      </c>
      <c r="AF200" s="8">
        <f t="shared" si="154"/>
        <v>414555</v>
      </c>
      <c r="AG200" s="165">
        <v>390000</v>
      </c>
      <c r="AH200" s="7">
        <v>439110</v>
      </c>
      <c r="AI200" s="8">
        <f t="shared" si="155"/>
        <v>414555</v>
      </c>
      <c r="AJ200" s="165">
        <v>390000</v>
      </c>
      <c r="AK200" s="7">
        <v>439110</v>
      </c>
      <c r="AL200" s="8">
        <f t="shared" si="156"/>
        <v>414555</v>
      </c>
      <c r="AM200" s="165">
        <v>464100</v>
      </c>
      <c r="AN200" s="7">
        <v>439110</v>
      </c>
      <c r="AO200" s="8">
        <f t="shared" si="157"/>
        <v>451605</v>
      </c>
      <c r="AP200" s="165">
        <v>390000</v>
      </c>
      <c r="AQ200" s="7">
        <v>357000</v>
      </c>
      <c r="AR200" s="8">
        <f t="shared" si="158"/>
        <v>373500</v>
      </c>
      <c r="AS200" s="165">
        <v>390000</v>
      </c>
      <c r="AT200" s="7">
        <v>357000</v>
      </c>
      <c r="AU200" s="8">
        <f t="shared" si="159"/>
        <v>373500</v>
      </c>
      <c r="AV200" s="165">
        <v>390000</v>
      </c>
      <c r="AW200" s="7">
        <v>439110</v>
      </c>
      <c r="AX200" s="8">
        <f t="shared" si="160"/>
        <v>414555</v>
      </c>
      <c r="AY200" s="165">
        <v>390000</v>
      </c>
      <c r="AZ200" s="7">
        <v>439110</v>
      </c>
      <c r="BA200" s="8">
        <f t="shared" si="161"/>
        <v>414555</v>
      </c>
      <c r="BB200" s="165">
        <v>390000</v>
      </c>
      <c r="BC200" s="7">
        <v>357000</v>
      </c>
      <c r="BD200" s="8">
        <f t="shared" si="162"/>
        <v>373500</v>
      </c>
      <c r="BE200" s="174">
        <f t="shared" si="127"/>
        <v>6998370</v>
      </c>
      <c r="BF200" s="29"/>
      <c r="BG200" s="29"/>
      <c r="BH200" s="29"/>
    </row>
    <row r="201" spans="1:60" ht="24.75" customHeight="1" x14ac:dyDescent="0.35">
      <c r="A201" s="362"/>
      <c r="B201" s="11">
        <v>182</v>
      </c>
      <c r="C201" s="34" t="s">
        <v>211</v>
      </c>
      <c r="D201" s="11" t="s">
        <v>22</v>
      </c>
      <c r="F201" s="165">
        <v>520000</v>
      </c>
      <c r="G201" s="13">
        <v>585480</v>
      </c>
      <c r="H201" s="8">
        <f t="shared" si="129"/>
        <v>552740</v>
      </c>
      <c r="I201" s="165">
        <v>520000</v>
      </c>
      <c r="J201" s="7">
        <v>585480</v>
      </c>
      <c r="K201" s="8">
        <f t="shared" si="147"/>
        <v>552740</v>
      </c>
      <c r="L201" s="165">
        <v>520000</v>
      </c>
      <c r="M201" s="7">
        <v>585480</v>
      </c>
      <c r="N201" s="8">
        <f t="shared" si="148"/>
        <v>552740</v>
      </c>
      <c r="O201" s="165">
        <v>520000</v>
      </c>
      <c r="P201" s="7">
        <v>585480</v>
      </c>
      <c r="Q201" s="8">
        <f t="shared" si="149"/>
        <v>552740</v>
      </c>
      <c r="R201" s="165">
        <v>520000</v>
      </c>
      <c r="S201" s="7">
        <v>585480</v>
      </c>
      <c r="T201" s="8">
        <f t="shared" si="150"/>
        <v>552740</v>
      </c>
      <c r="U201" s="165">
        <v>618800</v>
      </c>
      <c r="V201" s="7">
        <v>585480</v>
      </c>
      <c r="W201" s="8">
        <f t="shared" si="151"/>
        <v>602140</v>
      </c>
      <c r="X201" s="165">
        <v>520000</v>
      </c>
      <c r="Y201" s="7">
        <v>585480</v>
      </c>
      <c r="Z201" s="8">
        <f t="shared" si="152"/>
        <v>552740</v>
      </c>
      <c r="AA201" s="165">
        <v>520000</v>
      </c>
      <c r="AB201" s="7">
        <v>585480</v>
      </c>
      <c r="AC201" s="8">
        <f t="shared" si="153"/>
        <v>552740</v>
      </c>
      <c r="AD201" s="165">
        <v>520000</v>
      </c>
      <c r="AE201" s="7">
        <v>585480</v>
      </c>
      <c r="AF201" s="8">
        <f t="shared" si="154"/>
        <v>552740</v>
      </c>
      <c r="AG201" s="165">
        <v>520000</v>
      </c>
      <c r="AH201" s="7">
        <v>585480</v>
      </c>
      <c r="AI201" s="8">
        <f t="shared" si="155"/>
        <v>552740</v>
      </c>
      <c r="AJ201" s="165">
        <v>520000</v>
      </c>
      <c r="AK201" s="7">
        <v>585480</v>
      </c>
      <c r="AL201" s="8">
        <f t="shared" si="156"/>
        <v>552740</v>
      </c>
      <c r="AM201" s="165">
        <v>618800</v>
      </c>
      <c r="AN201" s="7">
        <v>585480</v>
      </c>
      <c r="AO201" s="8">
        <f t="shared" si="157"/>
        <v>602140</v>
      </c>
      <c r="AP201" s="165">
        <v>520000</v>
      </c>
      <c r="AQ201" s="7">
        <v>476000</v>
      </c>
      <c r="AR201" s="8">
        <f t="shared" si="158"/>
        <v>498000</v>
      </c>
      <c r="AS201" s="165">
        <v>520000</v>
      </c>
      <c r="AT201" s="7">
        <v>476000</v>
      </c>
      <c r="AU201" s="8">
        <f t="shared" si="159"/>
        <v>498000</v>
      </c>
      <c r="AV201" s="165">
        <v>520000</v>
      </c>
      <c r="AW201" s="7">
        <v>585480</v>
      </c>
      <c r="AX201" s="8">
        <f t="shared" si="160"/>
        <v>552740</v>
      </c>
      <c r="AY201" s="165">
        <v>520000</v>
      </c>
      <c r="AZ201" s="7">
        <v>585480</v>
      </c>
      <c r="BA201" s="8">
        <f t="shared" si="161"/>
        <v>552740</v>
      </c>
      <c r="BB201" s="165">
        <v>520000</v>
      </c>
      <c r="BC201" s="7">
        <v>476000</v>
      </c>
      <c r="BD201" s="8">
        <f t="shared" si="162"/>
        <v>498000</v>
      </c>
      <c r="BE201" s="174">
        <f t="shared" si="127"/>
        <v>9331160</v>
      </c>
      <c r="BF201" s="29"/>
      <c r="BG201" s="29"/>
      <c r="BH201" s="29"/>
    </row>
    <row r="202" spans="1:60" ht="24.75" customHeight="1" x14ac:dyDescent="0.35">
      <c r="A202" s="362"/>
      <c r="B202" s="11">
        <v>183</v>
      </c>
      <c r="C202" s="34" t="s">
        <v>212</v>
      </c>
      <c r="D202" s="11" t="s">
        <v>22</v>
      </c>
      <c r="F202" s="165">
        <v>520000</v>
      </c>
      <c r="G202" s="13">
        <v>585480</v>
      </c>
      <c r="H202" s="8">
        <f t="shared" si="129"/>
        <v>552740</v>
      </c>
      <c r="I202" s="165">
        <v>520000</v>
      </c>
      <c r="J202" s="7">
        <v>585480</v>
      </c>
      <c r="K202" s="8">
        <f t="shared" si="147"/>
        <v>552740</v>
      </c>
      <c r="L202" s="165">
        <v>520000</v>
      </c>
      <c r="M202" s="7">
        <v>585480</v>
      </c>
      <c r="N202" s="8">
        <f t="shared" si="148"/>
        <v>552740</v>
      </c>
      <c r="O202" s="165">
        <v>520000</v>
      </c>
      <c r="P202" s="7">
        <v>585480</v>
      </c>
      <c r="Q202" s="8">
        <f t="shared" si="149"/>
        <v>552740</v>
      </c>
      <c r="R202" s="165">
        <v>520000</v>
      </c>
      <c r="S202" s="7">
        <v>585480</v>
      </c>
      <c r="T202" s="8">
        <f t="shared" si="150"/>
        <v>552740</v>
      </c>
      <c r="U202" s="165">
        <v>618800</v>
      </c>
      <c r="V202" s="7">
        <v>585480</v>
      </c>
      <c r="W202" s="8">
        <f t="shared" si="151"/>
        <v>602140</v>
      </c>
      <c r="X202" s="165">
        <v>520000</v>
      </c>
      <c r="Y202" s="7">
        <v>585480</v>
      </c>
      <c r="Z202" s="8">
        <f t="shared" si="152"/>
        <v>552740</v>
      </c>
      <c r="AA202" s="165">
        <v>520000</v>
      </c>
      <c r="AB202" s="7">
        <v>585480</v>
      </c>
      <c r="AC202" s="8">
        <f t="shared" si="153"/>
        <v>552740</v>
      </c>
      <c r="AD202" s="165">
        <v>520000</v>
      </c>
      <c r="AE202" s="7">
        <v>585480</v>
      </c>
      <c r="AF202" s="8">
        <f t="shared" si="154"/>
        <v>552740</v>
      </c>
      <c r="AG202" s="165">
        <v>520000</v>
      </c>
      <c r="AH202" s="7">
        <v>585480</v>
      </c>
      <c r="AI202" s="8">
        <f t="shared" si="155"/>
        <v>552740</v>
      </c>
      <c r="AJ202" s="165">
        <v>520000</v>
      </c>
      <c r="AK202" s="7">
        <v>585480</v>
      </c>
      <c r="AL202" s="8">
        <f t="shared" si="156"/>
        <v>552740</v>
      </c>
      <c r="AM202" s="165">
        <v>618800</v>
      </c>
      <c r="AN202" s="7">
        <v>585480</v>
      </c>
      <c r="AO202" s="8">
        <f t="shared" si="157"/>
        <v>602140</v>
      </c>
      <c r="AP202" s="165">
        <v>520000</v>
      </c>
      <c r="AQ202" s="7">
        <v>476000</v>
      </c>
      <c r="AR202" s="8">
        <f t="shared" si="158"/>
        <v>498000</v>
      </c>
      <c r="AS202" s="165">
        <v>520000</v>
      </c>
      <c r="AT202" s="7">
        <v>476000</v>
      </c>
      <c r="AU202" s="8">
        <f t="shared" si="159"/>
        <v>498000</v>
      </c>
      <c r="AV202" s="165">
        <v>520000</v>
      </c>
      <c r="AW202" s="7">
        <v>585480</v>
      </c>
      <c r="AX202" s="8">
        <f t="shared" si="160"/>
        <v>552740</v>
      </c>
      <c r="AY202" s="165">
        <v>520000</v>
      </c>
      <c r="AZ202" s="7">
        <v>585480</v>
      </c>
      <c r="BA202" s="8">
        <f t="shared" si="161"/>
        <v>552740</v>
      </c>
      <c r="BB202" s="165">
        <v>520000</v>
      </c>
      <c r="BC202" s="7">
        <v>476000</v>
      </c>
      <c r="BD202" s="8">
        <f t="shared" si="162"/>
        <v>498000</v>
      </c>
      <c r="BE202" s="174">
        <f t="shared" si="127"/>
        <v>9331160</v>
      </c>
      <c r="BF202" s="29"/>
      <c r="BG202" s="29"/>
      <c r="BH202" s="29"/>
    </row>
    <row r="203" spans="1:60" ht="24.75" customHeight="1" x14ac:dyDescent="0.35">
      <c r="A203" s="362"/>
      <c r="B203" s="11">
        <v>184</v>
      </c>
      <c r="C203" s="34" t="s">
        <v>213</v>
      </c>
      <c r="D203" s="11" t="s">
        <v>22</v>
      </c>
      <c r="F203" s="165">
        <v>520000</v>
      </c>
      <c r="G203" s="13">
        <v>585480</v>
      </c>
      <c r="H203" s="8">
        <f t="shared" si="129"/>
        <v>552740</v>
      </c>
      <c r="I203" s="165">
        <v>520000</v>
      </c>
      <c r="J203" s="7">
        <v>585480</v>
      </c>
      <c r="K203" s="8">
        <f t="shared" si="147"/>
        <v>552740</v>
      </c>
      <c r="L203" s="165">
        <v>520000</v>
      </c>
      <c r="M203" s="7">
        <v>585480</v>
      </c>
      <c r="N203" s="8">
        <f t="shared" si="148"/>
        <v>552740</v>
      </c>
      <c r="O203" s="165">
        <v>520000</v>
      </c>
      <c r="P203" s="7">
        <v>585480</v>
      </c>
      <c r="Q203" s="8">
        <f t="shared" si="149"/>
        <v>552740</v>
      </c>
      <c r="R203" s="165">
        <v>520000</v>
      </c>
      <c r="S203" s="7">
        <v>585480</v>
      </c>
      <c r="T203" s="8">
        <f t="shared" si="150"/>
        <v>552740</v>
      </c>
      <c r="U203" s="165">
        <v>618800</v>
      </c>
      <c r="V203" s="7">
        <v>585480</v>
      </c>
      <c r="W203" s="8">
        <f t="shared" si="151"/>
        <v>602140</v>
      </c>
      <c r="X203" s="165">
        <v>520000</v>
      </c>
      <c r="Y203" s="7">
        <v>585480</v>
      </c>
      <c r="Z203" s="8">
        <f t="shared" si="152"/>
        <v>552740</v>
      </c>
      <c r="AA203" s="165">
        <v>520000</v>
      </c>
      <c r="AB203" s="7">
        <v>585480</v>
      </c>
      <c r="AC203" s="8">
        <f t="shared" si="153"/>
        <v>552740</v>
      </c>
      <c r="AD203" s="165">
        <v>520000</v>
      </c>
      <c r="AE203" s="7">
        <v>585480</v>
      </c>
      <c r="AF203" s="8">
        <f t="shared" si="154"/>
        <v>552740</v>
      </c>
      <c r="AG203" s="165">
        <v>520000</v>
      </c>
      <c r="AH203" s="7">
        <v>585480</v>
      </c>
      <c r="AI203" s="8">
        <f t="shared" si="155"/>
        <v>552740</v>
      </c>
      <c r="AJ203" s="165">
        <v>520000</v>
      </c>
      <c r="AK203" s="7">
        <v>585480</v>
      </c>
      <c r="AL203" s="8">
        <f t="shared" si="156"/>
        <v>552740</v>
      </c>
      <c r="AM203" s="165">
        <v>618800</v>
      </c>
      <c r="AN203" s="7">
        <v>585480</v>
      </c>
      <c r="AO203" s="8">
        <f t="shared" si="157"/>
        <v>602140</v>
      </c>
      <c r="AP203" s="165">
        <v>520000</v>
      </c>
      <c r="AQ203" s="7">
        <v>476000</v>
      </c>
      <c r="AR203" s="8">
        <f t="shared" si="158"/>
        <v>498000</v>
      </c>
      <c r="AS203" s="165">
        <v>520000</v>
      </c>
      <c r="AT203" s="7">
        <v>476000</v>
      </c>
      <c r="AU203" s="8">
        <f t="shared" si="159"/>
        <v>498000</v>
      </c>
      <c r="AV203" s="165">
        <v>520000</v>
      </c>
      <c r="AW203" s="7">
        <v>585480</v>
      </c>
      <c r="AX203" s="8">
        <f t="shared" si="160"/>
        <v>552740</v>
      </c>
      <c r="AY203" s="165">
        <v>520000</v>
      </c>
      <c r="AZ203" s="7">
        <v>585480</v>
      </c>
      <c r="BA203" s="8">
        <f t="shared" si="161"/>
        <v>552740</v>
      </c>
      <c r="BB203" s="165">
        <v>520000</v>
      </c>
      <c r="BC203" s="7">
        <v>476000</v>
      </c>
      <c r="BD203" s="8">
        <f t="shared" si="162"/>
        <v>498000</v>
      </c>
      <c r="BE203" s="174">
        <f t="shared" si="127"/>
        <v>9331160</v>
      </c>
      <c r="BF203" s="29"/>
      <c r="BG203" s="29"/>
      <c r="BH203" s="29"/>
    </row>
    <row r="204" spans="1:60" ht="24.75" customHeight="1" x14ac:dyDescent="0.35">
      <c r="A204" s="362"/>
      <c r="B204" s="11">
        <v>185</v>
      </c>
      <c r="C204" s="34" t="s">
        <v>214</v>
      </c>
      <c r="D204" s="11" t="s">
        <v>22</v>
      </c>
      <c r="F204" s="165">
        <v>520000</v>
      </c>
      <c r="G204" s="13">
        <v>585480</v>
      </c>
      <c r="H204" s="8">
        <f t="shared" si="129"/>
        <v>552740</v>
      </c>
      <c r="I204" s="165">
        <v>520000</v>
      </c>
      <c r="J204" s="7">
        <v>585480</v>
      </c>
      <c r="K204" s="8">
        <f t="shared" si="147"/>
        <v>552740</v>
      </c>
      <c r="L204" s="165">
        <v>520000</v>
      </c>
      <c r="M204" s="7">
        <v>585480</v>
      </c>
      <c r="N204" s="8">
        <f t="shared" si="148"/>
        <v>552740</v>
      </c>
      <c r="O204" s="165">
        <v>520000</v>
      </c>
      <c r="P204" s="7">
        <v>585480</v>
      </c>
      <c r="Q204" s="8">
        <f t="shared" si="149"/>
        <v>552740</v>
      </c>
      <c r="R204" s="165">
        <v>520000</v>
      </c>
      <c r="S204" s="7">
        <v>585480</v>
      </c>
      <c r="T204" s="8">
        <f t="shared" si="150"/>
        <v>552740</v>
      </c>
      <c r="U204" s="165">
        <v>618800</v>
      </c>
      <c r="V204" s="7">
        <v>585480</v>
      </c>
      <c r="W204" s="8">
        <f t="shared" si="151"/>
        <v>602140</v>
      </c>
      <c r="X204" s="165">
        <v>520000</v>
      </c>
      <c r="Y204" s="7">
        <v>585480</v>
      </c>
      <c r="Z204" s="8">
        <f t="shared" si="152"/>
        <v>552740</v>
      </c>
      <c r="AA204" s="165">
        <v>520000</v>
      </c>
      <c r="AB204" s="7">
        <v>585480</v>
      </c>
      <c r="AC204" s="8">
        <f t="shared" si="153"/>
        <v>552740</v>
      </c>
      <c r="AD204" s="165">
        <v>520000</v>
      </c>
      <c r="AE204" s="7">
        <v>585480</v>
      </c>
      <c r="AF204" s="8">
        <f t="shared" si="154"/>
        <v>552740</v>
      </c>
      <c r="AG204" s="165">
        <v>520000</v>
      </c>
      <c r="AH204" s="7">
        <v>585480</v>
      </c>
      <c r="AI204" s="8">
        <f t="shared" si="155"/>
        <v>552740</v>
      </c>
      <c r="AJ204" s="165">
        <v>520000</v>
      </c>
      <c r="AK204" s="7">
        <v>585480</v>
      </c>
      <c r="AL204" s="8">
        <f t="shared" si="156"/>
        <v>552740</v>
      </c>
      <c r="AM204" s="165">
        <v>618800</v>
      </c>
      <c r="AN204" s="7">
        <v>585480</v>
      </c>
      <c r="AO204" s="8">
        <f t="shared" si="157"/>
        <v>602140</v>
      </c>
      <c r="AP204" s="165">
        <v>520000</v>
      </c>
      <c r="AQ204" s="7">
        <v>476000</v>
      </c>
      <c r="AR204" s="8">
        <f t="shared" si="158"/>
        <v>498000</v>
      </c>
      <c r="AS204" s="165">
        <v>520000</v>
      </c>
      <c r="AT204" s="7">
        <v>476000</v>
      </c>
      <c r="AU204" s="8">
        <f t="shared" si="159"/>
        <v>498000</v>
      </c>
      <c r="AV204" s="165">
        <v>520000</v>
      </c>
      <c r="AW204" s="7">
        <v>585480</v>
      </c>
      <c r="AX204" s="8">
        <f t="shared" si="160"/>
        <v>552740</v>
      </c>
      <c r="AY204" s="165">
        <v>520000</v>
      </c>
      <c r="AZ204" s="7">
        <v>585480</v>
      </c>
      <c r="BA204" s="8">
        <f t="shared" si="161"/>
        <v>552740</v>
      </c>
      <c r="BB204" s="165">
        <v>520000</v>
      </c>
      <c r="BC204" s="7">
        <v>476000</v>
      </c>
      <c r="BD204" s="8">
        <f t="shared" si="162"/>
        <v>498000</v>
      </c>
      <c r="BE204" s="174">
        <f t="shared" si="127"/>
        <v>9331160</v>
      </c>
      <c r="BF204" s="29"/>
      <c r="BG204" s="29"/>
      <c r="BH204" s="29"/>
    </row>
    <row r="205" spans="1:60" ht="24.75" customHeight="1" x14ac:dyDescent="0.35">
      <c r="A205" s="362"/>
      <c r="B205" s="11">
        <v>186</v>
      </c>
      <c r="C205" s="34" t="s">
        <v>215</v>
      </c>
      <c r="D205" s="11" t="s">
        <v>22</v>
      </c>
      <c r="F205" s="165">
        <v>520000</v>
      </c>
      <c r="G205" s="13">
        <v>585480</v>
      </c>
      <c r="H205" s="8">
        <f t="shared" si="129"/>
        <v>552740</v>
      </c>
      <c r="I205" s="176">
        <v>520000</v>
      </c>
      <c r="J205" s="13">
        <v>585480</v>
      </c>
      <c r="K205" s="8">
        <f t="shared" si="147"/>
        <v>552740</v>
      </c>
      <c r="L205" s="176">
        <v>520000</v>
      </c>
      <c r="M205" s="13">
        <v>585480</v>
      </c>
      <c r="N205" s="8">
        <f t="shared" si="148"/>
        <v>552740</v>
      </c>
      <c r="O205" s="176">
        <v>520000</v>
      </c>
      <c r="P205" s="13">
        <v>585480</v>
      </c>
      <c r="Q205" s="8">
        <f t="shared" si="149"/>
        <v>552740</v>
      </c>
      <c r="R205" s="176">
        <v>520000</v>
      </c>
      <c r="S205" s="13">
        <v>585480</v>
      </c>
      <c r="T205" s="8">
        <f t="shared" si="150"/>
        <v>552740</v>
      </c>
      <c r="U205" s="176">
        <v>618800</v>
      </c>
      <c r="V205" s="13">
        <v>585480</v>
      </c>
      <c r="W205" s="8">
        <f t="shared" si="151"/>
        <v>602140</v>
      </c>
      <c r="X205" s="176">
        <v>520000</v>
      </c>
      <c r="Y205" s="13">
        <v>585480</v>
      </c>
      <c r="Z205" s="8">
        <f t="shared" si="152"/>
        <v>552740</v>
      </c>
      <c r="AA205" s="176">
        <v>520000</v>
      </c>
      <c r="AB205" s="13">
        <v>585480</v>
      </c>
      <c r="AC205" s="8">
        <f t="shared" si="153"/>
        <v>552740</v>
      </c>
      <c r="AD205" s="176">
        <v>520000</v>
      </c>
      <c r="AE205" s="13">
        <v>585480</v>
      </c>
      <c r="AF205" s="8">
        <f t="shared" si="154"/>
        <v>552740</v>
      </c>
      <c r="AG205" s="176">
        <v>520000</v>
      </c>
      <c r="AH205" s="13">
        <v>585480</v>
      </c>
      <c r="AI205" s="8">
        <f t="shared" si="155"/>
        <v>552740</v>
      </c>
      <c r="AJ205" s="176">
        <v>520000</v>
      </c>
      <c r="AK205" s="13">
        <v>585480</v>
      </c>
      <c r="AL205" s="8">
        <f t="shared" si="156"/>
        <v>552740</v>
      </c>
      <c r="AM205" s="176">
        <v>618800</v>
      </c>
      <c r="AN205" s="13">
        <v>585480</v>
      </c>
      <c r="AO205" s="8">
        <f t="shared" si="157"/>
        <v>602140</v>
      </c>
      <c r="AP205" s="176">
        <v>520000</v>
      </c>
      <c r="AQ205" s="13">
        <v>476000</v>
      </c>
      <c r="AR205" s="8">
        <f t="shared" si="158"/>
        <v>498000</v>
      </c>
      <c r="AS205" s="176">
        <v>520000</v>
      </c>
      <c r="AT205" s="13">
        <v>476000</v>
      </c>
      <c r="AU205" s="8">
        <f t="shared" si="159"/>
        <v>498000</v>
      </c>
      <c r="AV205" s="176">
        <v>520000</v>
      </c>
      <c r="AW205" s="13">
        <v>585480</v>
      </c>
      <c r="AX205" s="8">
        <f t="shared" si="160"/>
        <v>552740</v>
      </c>
      <c r="AY205" s="176">
        <v>520000</v>
      </c>
      <c r="AZ205" s="13">
        <v>585480</v>
      </c>
      <c r="BA205" s="8">
        <f t="shared" si="161"/>
        <v>552740</v>
      </c>
      <c r="BB205" s="176">
        <v>520000</v>
      </c>
      <c r="BC205" s="13">
        <v>476000</v>
      </c>
      <c r="BD205" s="8">
        <f t="shared" si="162"/>
        <v>498000</v>
      </c>
      <c r="BE205" s="174">
        <f t="shared" si="127"/>
        <v>9331160</v>
      </c>
      <c r="BF205" s="29"/>
      <c r="BG205" s="29"/>
      <c r="BH205" s="29"/>
    </row>
    <row r="206" spans="1:60" ht="24.75" customHeight="1" x14ac:dyDescent="0.35">
      <c r="A206" s="362"/>
      <c r="B206" s="11">
        <v>187</v>
      </c>
      <c r="C206" s="34" t="s">
        <v>216</v>
      </c>
      <c r="D206" s="11" t="s">
        <v>22</v>
      </c>
      <c r="F206" s="165">
        <v>520000</v>
      </c>
      <c r="G206" s="13">
        <v>585480</v>
      </c>
      <c r="H206" s="8">
        <f t="shared" si="129"/>
        <v>552740</v>
      </c>
      <c r="I206" s="176">
        <v>520000</v>
      </c>
      <c r="J206" s="7">
        <v>585480</v>
      </c>
      <c r="K206" s="8">
        <f t="shared" si="147"/>
        <v>552740</v>
      </c>
      <c r="L206" s="176">
        <v>520000</v>
      </c>
      <c r="M206" s="7">
        <v>585480</v>
      </c>
      <c r="N206" s="8">
        <f t="shared" si="148"/>
        <v>552740</v>
      </c>
      <c r="O206" s="176">
        <v>520000</v>
      </c>
      <c r="P206" s="7">
        <v>585480</v>
      </c>
      <c r="Q206" s="8">
        <f t="shared" si="149"/>
        <v>552740</v>
      </c>
      <c r="R206" s="176">
        <v>520000</v>
      </c>
      <c r="S206" s="7">
        <v>585480</v>
      </c>
      <c r="T206" s="8">
        <f t="shared" si="150"/>
        <v>552740</v>
      </c>
      <c r="U206" s="176">
        <v>618800</v>
      </c>
      <c r="V206" s="7">
        <v>585480</v>
      </c>
      <c r="W206" s="8">
        <f t="shared" si="151"/>
        <v>602140</v>
      </c>
      <c r="X206" s="176">
        <v>520000</v>
      </c>
      <c r="Y206" s="7">
        <v>585480</v>
      </c>
      <c r="Z206" s="8">
        <f t="shared" si="152"/>
        <v>552740</v>
      </c>
      <c r="AA206" s="176">
        <v>520000</v>
      </c>
      <c r="AB206" s="7">
        <v>585480</v>
      </c>
      <c r="AC206" s="8">
        <f t="shared" si="153"/>
        <v>552740</v>
      </c>
      <c r="AD206" s="176">
        <v>520000</v>
      </c>
      <c r="AE206" s="7">
        <v>585480</v>
      </c>
      <c r="AF206" s="8">
        <f t="shared" si="154"/>
        <v>552740</v>
      </c>
      <c r="AG206" s="176">
        <v>520000</v>
      </c>
      <c r="AH206" s="7">
        <v>585480</v>
      </c>
      <c r="AI206" s="8">
        <f t="shared" si="155"/>
        <v>552740</v>
      </c>
      <c r="AJ206" s="176">
        <v>520000</v>
      </c>
      <c r="AK206" s="7">
        <v>585480</v>
      </c>
      <c r="AL206" s="8">
        <f t="shared" si="156"/>
        <v>552740</v>
      </c>
      <c r="AM206" s="176">
        <v>618800</v>
      </c>
      <c r="AN206" s="7">
        <v>585480</v>
      </c>
      <c r="AO206" s="8">
        <f t="shared" si="157"/>
        <v>602140</v>
      </c>
      <c r="AP206" s="176">
        <v>520000</v>
      </c>
      <c r="AQ206" s="7">
        <v>476000</v>
      </c>
      <c r="AR206" s="8">
        <f t="shared" si="158"/>
        <v>498000</v>
      </c>
      <c r="AS206" s="176">
        <v>520000</v>
      </c>
      <c r="AT206" s="7">
        <v>476000</v>
      </c>
      <c r="AU206" s="8">
        <f t="shared" si="159"/>
        <v>498000</v>
      </c>
      <c r="AV206" s="176">
        <v>520000</v>
      </c>
      <c r="AW206" s="7">
        <v>585480</v>
      </c>
      <c r="AX206" s="8">
        <f t="shared" si="160"/>
        <v>552740</v>
      </c>
      <c r="AY206" s="176">
        <v>520000</v>
      </c>
      <c r="AZ206" s="7">
        <v>585480</v>
      </c>
      <c r="BA206" s="8">
        <f t="shared" si="161"/>
        <v>552740</v>
      </c>
      <c r="BB206" s="176">
        <v>520000</v>
      </c>
      <c r="BC206" s="7">
        <v>476000</v>
      </c>
      <c r="BD206" s="8">
        <f t="shared" si="162"/>
        <v>498000</v>
      </c>
      <c r="BE206" s="174">
        <f t="shared" si="127"/>
        <v>9331160</v>
      </c>
      <c r="BF206" s="29"/>
      <c r="BG206" s="29"/>
      <c r="BH206" s="29"/>
    </row>
    <row r="207" spans="1:60" ht="24.75" customHeight="1" x14ac:dyDescent="0.35">
      <c r="A207" s="362"/>
      <c r="B207" s="11">
        <v>188</v>
      </c>
      <c r="C207" s="34" t="s">
        <v>217</v>
      </c>
      <c r="D207" s="11" t="s">
        <v>22</v>
      </c>
      <c r="F207" s="166">
        <v>138437.19500000001</v>
      </c>
      <c r="G207" s="167">
        <v>155869.63255500002</v>
      </c>
      <c r="H207" s="8">
        <f t="shared" si="129"/>
        <v>147153</v>
      </c>
      <c r="I207" s="176">
        <v>138437.19500000001</v>
      </c>
      <c r="J207" s="13">
        <v>155869.63255500002</v>
      </c>
      <c r="K207" s="8">
        <f t="shared" si="147"/>
        <v>147153</v>
      </c>
      <c r="L207" s="176">
        <v>221839.54000000004</v>
      </c>
      <c r="M207" s="13">
        <v>249774.25746000005</v>
      </c>
      <c r="N207" s="8">
        <f t="shared" si="148"/>
        <v>235807</v>
      </c>
      <c r="O207" s="176">
        <v>252491.91500000004</v>
      </c>
      <c r="P207" s="13">
        <v>284286.47383500001</v>
      </c>
      <c r="Q207" s="8">
        <f t="shared" si="149"/>
        <v>268389</v>
      </c>
      <c r="R207" s="176">
        <v>228814.16999999998</v>
      </c>
      <c r="S207" s="13">
        <v>257627.15432999999</v>
      </c>
      <c r="T207" s="8">
        <f t="shared" si="150"/>
        <v>243221</v>
      </c>
      <c r="U207" s="176">
        <v>384068.81695000001</v>
      </c>
      <c r="V207" s="13">
        <v>363388.18834500003</v>
      </c>
      <c r="W207" s="8">
        <f t="shared" si="151"/>
        <v>373729</v>
      </c>
      <c r="X207" s="176">
        <v>270074.67499999999</v>
      </c>
      <c r="Y207" s="13">
        <v>304083.309075</v>
      </c>
      <c r="Z207" s="8">
        <f t="shared" si="152"/>
        <v>287079</v>
      </c>
      <c r="AA207" s="176">
        <v>263276.65000000002</v>
      </c>
      <c r="AB207" s="13">
        <v>304083.309075</v>
      </c>
      <c r="AC207" s="8">
        <f t="shared" si="153"/>
        <v>283680</v>
      </c>
      <c r="AD207" s="176">
        <v>268377.07</v>
      </c>
      <c r="AE207" s="13">
        <v>304083.309075</v>
      </c>
      <c r="AF207" s="8">
        <f t="shared" si="154"/>
        <v>286230</v>
      </c>
      <c r="AG207" s="176">
        <v>275164.95500000002</v>
      </c>
      <c r="AH207" s="13">
        <v>304083.309075</v>
      </c>
      <c r="AI207" s="8">
        <f t="shared" si="155"/>
        <v>289624</v>
      </c>
      <c r="AJ207" s="176">
        <v>268377.07</v>
      </c>
      <c r="AK207" s="13">
        <v>304083.309075</v>
      </c>
      <c r="AL207" s="8">
        <f t="shared" si="156"/>
        <v>286230</v>
      </c>
      <c r="AM207" s="176">
        <v>381702.75780000002</v>
      </c>
      <c r="AN207" s="13">
        <v>304083.309075</v>
      </c>
      <c r="AO207" s="8">
        <f t="shared" si="157"/>
        <v>342893</v>
      </c>
      <c r="AP207" s="176">
        <v>204196.785</v>
      </c>
      <c r="AQ207" s="13">
        <v>186918.59550000002</v>
      </c>
      <c r="AR207" s="8">
        <f t="shared" si="158"/>
        <v>195558</v>
      </c>
      <c r="AS207" s="176">
        <v>223464.47500000001</v>
      </c>
      <c r="AT207" s="13">
        <v>204555.9425</v>
      </c>
      <c r="AU207" s="8">
        <f t="shared" si="159"/>
        <v>214010</v>
      </c>
      <c r="AV207" s="176">
        <v>327670.71999999997</v>
      </c>
      <c r="AW207" s="13">
        <v>304083.309075</v>
      </c>
      <c r="AX207" s="8">
        <f t="shared" si="160"/>
        <v>315877</v>
      </c>
      <c r="AY207" s="176">
        <v>284934</v>
      </c>
      <c r="AZ207" s="13">
        <v>304083.309075</v>
      </c>
      <c r="BA207" s="8">
        <f t="shared" si="161"/>
        <v>294509</v>
      </c>
      <c r="BB207" s="176">
        <v>232402.88500000001</v>
      </c>
      <c r="BC207" s="13">
        <v>212738.02550000002</v>
      </c>
      <c r="BD207" s="8">
        <f t="shared" si="162"/>
        <v>222570</v>
      </c>
      <c r="BE207" s="174">
        <f t="shared" si="127"/>
        <v>4433712</v>
      </c>
      <c r="BF207" s="29"/>
      <c r="BG207" s="29"/>
      <c r="BH207" s="29"/>
    </row>
    <row r="208" spans="1:60" ht="24.75" customHeight="1" x14ac:dyDescent="0.35">
      <c r="A208" s="362"/>
      <c r="B208" s="11">
        <v>189</v>
      </c>
      <c r="C208" s="34" t="s">
        <v>218</v>
      </c>
      <c r="D208" s="11" t="s">
        <v>22</v>
      </c>
      <c r="F208" s="166">
        <v>130000</v>
      </c>
      <c r="G208" s="167">
        <v>146370</v>
      </c>
      <c r="H208" s="8">
        <f t="shared" si="129"/>
        <v>138185</v>
      </c>
      <c r="I208" s="176">
        <v>130000</v>
      </c>
      <c r="J208" s="13">
        <v>146370</v>
      </c>
      <c r="K208" s="8">
        <f t="shared" si="147"/>
        <v>138185</v>
      </c>
      <c r="L208" s="176">
        <v>130000</v>
      </c>
      <c r="M208" s="13">
        <v>146370</v>
      </c>
      <c r="N208" s="8">
        <f t="shared" si="148"/>
        <v>138185</v>
      </c>
      <c r="O208" s="176">
        <v>130000</v>
      </c>
      <c r="P208" s="13">
        <v>146370</v>
      </c>
      <c r="Q208" s="8">
        <f t="shared" si="149"/>
        <v>138185</v>
      </c>
      <c r="R208" s="176">
        <v>130000</v>
      </c>
      <c r="S208" s="13">
        <v>146370</v>
      </c>
      <c r="T208" s="8">
        <f t="shared" si="150"/>
        <v>138185</v>
      </c>
      <c r="U208" s="176">
        <v>154700</v>
      </c>
      <c r="V208" s="13">
        <v>146370</v>
      </c>
      <c r="W208" s="8">
        <f t="shared" si="151"/>
        <v>150535</v>
      </c>
      <c r="X208" s="176">
        <v>130000</v>
      </c>
      <c r="Y208" s="13">
        <v>146370</v>
      </c>
      <c r="Z208" s="8">
        <f t="shared" si="152"/>
        <v>138185</v>
      </c>
      <c r="AA208" s="176">
        <v>130000</v>
      </c>
      <c r="AB208" s="13">
        <v>146370</v>
      </c>
      <c r="AC208" s="8">
        <f t="shared" si="153"/>
        <v>138185</v>
      </c>
      <c r="AD208" s="176">
        <v>130000</v>
      </c>
      <c r="AE208" s="13">
        <v>146370</v>
      </c>
      <c r="AF208" s="8">
        <f t="shared" si="154"/>
        <v>138185</v>
      </c>
      <c r="AG208" s="176">
        <v>130000</v>
      </c>
      <c r="AH208" s="13">
        <v>146370</v>
      </c>
      <c r="AI208" s="8">
        <f t="shared" si="155"/>
        <v>138185</v>
      </c>
      <c r="AJ208" s="176">
        <v>130000</v>
      </c>
      <c r="AK208" s="13">
        <v>146370</v>
      </c>
      <c r="AL208" s="8">
        <f t="shared" si="156"/>
        <v>138185</v>
      </c>
      <c r="AM208" s="176">
        <v>154700</v>
      </c>
      <c r="AN208" s="13">
        <v>146370</v>
      </c>
      <c r="AO208" s="8">
        <f t="shared" si="157"/>
        <v>150535</v>
      </c>
      <c r="AP208" s="176">
        <v>130000</v>
      </c>
      <c r="AQ208" s="13">
        <v>119000</v>
      </c>
      <c r="AR208" s="8">
        <f t="shared" si="158"/>
        <v>124500</v>
      </c>
      <c r="AS208" s="176">
        <v>130000</v>
      </c>
      <c r="AT208" s="13">
        <v>119000</v>
      </c>
      <c r="AU208" s="8">
        <f t="shared" si="159"/>
        <v>124500</v>
      </c>
      <c r="AV208" s="176">
        <v>130000</v>
      </c>
      <c r="AW208" s="13">
        <v>146370</v>
      </c>
      <c r="AX208" s="8">
        <f t="shared" si="160"/>
        <v>138185</v>
      </c>
      <c r="AY208" s="176">
        <v>130000</v>
      </c>
      <c r="AZ208" s="13">
        <v>146370</v>
      </c>
      <c r="BA208" s="8">
        <f t="shared" si="161"/>
        <v>138185</v>
      </c>
      <c r="BB208" s="176">
        <v>130000</v>
      </c>
      <c r="BC208" s="13">
        <v>119000</v>
      </c>
      <c r="BD208" s="8">
        <f t="shared" si="162"/>
        <v>124500</v>
      </c>
      <c r="BE208" s="174">
        <f t="shared" si="127"/>
        <v>2332790</v>
      </c>
      <c r="BF208" s="29"/>
      <c r="BG208" s="29"/>
      <c r="BH208" s="29"/>
    </row>
    <row r="209" spans="1:172" ht="24.75" customHeight="1" thickBot="1" x14ac:dyDescent="0.4">
      <c r="A209" s="362"/>
      <c r="B209" s="15">
        <v>190</v>
      </c>
      <c r="C209" s="34" t="s">
        <v>219</v>
      </c>
      <c r="D209" s="11" t="s">
        <v>22</v>
      </c>
      <c r="F209" s="166">
        <v>144146.85999999999</v>
      </c>
      <c r="G209" s="167">
        <v>162298.27614</v>
      </c>
      <c r="H209" s="8">
        <f t="shared" si="129"/>
        <v>153223</v>
      </c>
      <c r="I209" s="176">
        <v>144146.85999999999</v>
      </c>
      <c r="J209" s="13">
        <v>162298.27614</v>
      </c>
      <c r="K209" s="8">
        <f t="shared" si="147"/>
        <v>153223</v>
      </c>
      <c r="L209" s="176">
        <v>225132.505</v>
      </c>
      <c r="M209" s="13">
        <v>253481.88274500001</v>
      </c>
      <c r="N209" s="8">
        <f t="shared" si="148"/>
        <v>239307</v>
      </c>
      <c r="O209" s="176">
        <v>260171.27499999999</v>
      </c>
      <c r="P209" s="13">
        <v>292932.84247500001</v>
      </c>
      <c r="Q209" s="8">
        <f t="shared" si="149"/>
        <v>276552</v>
      </c>
      <c r="R209" s="176">
        <v>261815.64499999999</v>
      </c>
      <c r="S209" s="13">
        <v>294784.27660499996</v>
      </c>
      <c r="T209" s="8">
        <f t="shared" si="150"/>
        <v>278300</v>
      </c>
      <c r="U209" s="176">
        <v>396921.75705000001</v>
      </c>
      <c r="V209" s="13">
        <v>375549.04705500003</v>
      </c>
      <c r="W209" s="8">
        <f t="shared" si="151"/>
        <v>386235</v>
      </c>
      <c r="X209" s="176">
        <v>286611.32500000001</v>
      </c>
      <c r="Y209" s="13">
        <v>322702.30492499995</v>
      </c>
      <c r="Z209" s="8">
        <f t="shared" si="152"/>
        <v>304657</v>
      </c>
      <c r="AA209" s="176">
        <v>271910.86</v>
      </c>
      <c r="AB209" s="13">
        <v>322702.30492499995</v>
      </c>
      <c r="AC209" s="8">
        <f t="shared" si="153"/>
        <v>297307</v>
      </c>
      <c r="AD209" s="176">
        <v>291486.97499999998</v>
      </c>
      <c r="AE209" s="13">
        <v>322702.30492499995</v>
      </c>
      <c r="AF209" s="8">
        <f t="shared" si="154"/>
        <v>307095</v>
      </c>
      <c r="AG209" s="176">
        <v>291486.97499999998</v>
      </c>
      <c r="AH209" s="13">
        <v>322702.30492499995</v>
      </c>
      <c r="AI209" s="8">
        <f t="shared" si="155"/>
        <v>307095</v>
      </c>
      <c r="AJ209" s="176">
        <v>265339.29499999998</v>
      </c>
      <c r="AK209" s="13">
        <v>322702.30492499995</v>
      </c>
      <c r="AL209" s="8">
        <f t="shared" si="156"/>
        <v>294021</v>
      </c>
      <c r="AM209" s="176">
        <v>394649.21405000001</v>
      </c>
      <c r="AN209" s="13">
        <v>322702.30492499995</v>
      </c>
      <c r="AO209" s="8">
        <f t="shared" si="157"/>
        <v>358676</v>
      </c>
      <c r="AP209" s="176">
        <v>208158.14499999999</v>
      </c>
      <c r="AQ209" s="13">
        <v>190544.7635</v>
      </c>
      <c r="AR209" s="8">
        <f t="shared" si="158"/>
        <v>199351</v>
      </c>
      <c r="AS209" s="176">
        <v>232680.04499999998</v>
      </c>
      <c r="AT209" s="13">
        <v>212991.7335</v>
      </c>
      <c r="AU209" s="8">
        <f t="shared" si="159"/>
        <v>222836</v>
      </c>
      <c r="AV209" s="176">
        <v>344334.12</v>
      </c>
      <c r="AW209" s="13">
        <v>322702.30492499995</v>
      </c>
      <c r="AX209" s="8">
        <f t="shared" si="160"/>
        <v>333518</v>
      </c>
      <c r="AY209" s="176">
        <v>319413.38</v>
      </c>
      <c r="AZ209" s="13">
        <v>322702.30492499995</v>
      </c>
      <c r="BA209" s="8">
        <f t="shared" si="161"/>
        <v>321058</v>
      </c>
      <c r="BB209" s="176">
        <v>241987.72</v>
      </c>
      <c r="BC209" s="13">
        <v>221511.83600000001</v>
      </c>
      <c r="BD209" s="8">
        <f t="shared" si="162"/>
        <v>231750</v>
      </c>
      <c r="BE209" s="174">
        <f t="shared" si="127"/>
        <v>4664204</v>
      </c>
      <c r="BF209" s="29"/>
      <c r="BG209" s="29"/>
      <c r="BH209" s="29"/>
    </row>
    <row r="210" spans="1:172" ht="34.5" customHeight="1" thickBot="1" x14ac:dyDescent="0.4">
      <c r="A210" s="363"/>
      <c r="B210" s="368" t="s">
        <v>220</v>
      </c>
      <c r="C210" s="366"/>
      <c r="D210" s="367"/>
      <c r="F210" s="170">
        <f>+SUM(F211:F220)</f>
        <v>1061571.6800000002</v>
      </c>
      <c r="G210" s="171">
        <f>+SUM(G211:G220)</f>
        <v>1195248.05232</v>
      </c>
      <c r="H210" s="172">
        <f>+SUM(H211:H220)</f>
        <v>1128412</v>
      </c>
      <c r="I210" s="170">
        <f t="shared" ref="I210:BD210" si="163">+SUM(I211:I220)</f>
        <v>1061571.6800000002</v>
      </c>
      <c r="J210" s="171">
        <f t="shared" si="163"/>
        <v>1195248.05232</v>
      </c>
      <c r="K210" s="172">
        <f t="shared" si="163"/>
        <v>1128412</v>
      </c>
      <c r="L210" s="170">
        <f t="shared" si="163"/>
        <v>1575775.3050000002</v>
      </c>
      <c r="M210" s="171">
        <f t="shared" si="163"/>
        <v>1774201.7799450001</v>
      </c>
      <c r="N210" s="172">
        <f t="shared" si="163"/>
        <v>1674990</v>
      </c>
      <c r="O210" s="170">
        <f t="shared" si="163"/>
        <v>1711501.74</v>
      </c>
      <c r="P210" s="171">
        <f t="shared" si="163"/>
        <v>1927019.3052600001</v>
      </c>
      <c r="Q210" s="172">
        <f t="shared" si="163"/>
        <v>1819260</v>
      </c>
      <c r="R210" s="170">
        <f t="shared" si="163"/>
        <v>1709859.905</v>
      </c>
      <c r="S210" s="171">
        <f t="shared" si="163"/>
        <v>1925170.7253449999</v>
      </c>
      <c r="T210" s="172">
        <f t="shared" si="163"/>
        <v>1817518</v>
      </c>
      <c r="U210" s="170">
        <f t="shared" si="163"/>
        <v>2600824.7538000001</v>
      </c>
      <c r="V210" s="171">
        <f t="shared" si="163"/>
        <v>2460780.3439799999</v>
      </c>
      <c r="W210" s="172">
        <f t="shared" si="163"/>
        <v>2530804</v>
      </c>
      <c r="X210" s="170">
        <f t="shared" si="163"/>
        <v>1871477.9850000001</v>
      </c>
      <c r="Y210" s="171">
        <f t="shared" si="163"/>
        <v>2107140.2512650006</v>
      </c>
      <c r="Z210" s="172">
        <f t="shared" si="163"/>
        <v>1989311</v>
      </c>
      <c r="AA210" s="170">
        <f t="shared" si="163"/>
        <v>1891253.52</v>
      </c>
      <c r="AB210" s="171">
        <f t="shared" si="163"/>
        <v>2107140.2512650006</v>
      </c>
      <c r="AC210" s="172">
        <f t="shared" si="163"/>
        <v>1999199</v>
      </c>
      <c r="AD210" s="170">
        <f t="shared" si="163"/>
        <v>1853923.9550000001</v>
      </c>
      <c r="AE210" s="171">
        <f t="shared" si="163"/>
        <v>2107140.2512650006</v>
      </c>
      <c r="AF210" s="172">
        <f t="shared" si="163"/>
        <v>1980535</v>
      </c>
      <c r="AG210" s="170">
        <f t="shared" si="163"/>
        <v>1897001.21</v>
      </c>
      <c r="AH210" s="171">
        <f t="shared" si="163"/>
        <v>2107140.2512650006</v>
      </c>
      <c r="AI210" s="172">
        <f t="shared" si="163"/>
        <v>2002071</v>
      </c>
      <c r="AJ210" s="170">
        <f t="shared" si="163"/>
        <v>1885816.79</v>
      </c>
      <c r="AK210" s="171">
        <f t="shared" si="163"/>
        <v>2107140.2512650006</v>
      </c>
      <c r="AL210" s="172">
        <f t="shared" si="163"/>
        <v>1996480</v>
      </c>
      <c r="AM210" s="170">
        <f t="shared" si="163"/>
        <v>2538210.1608500006</v>
      </c>
      <c r="AN210" s="171">
        <f t="shared" si="163"/>
        <v>2107140.2512650006</v>
      </c>
      <c r="AO210" s="172">
        <f t="shared" si="163"/>
        <v>2322675</v>
      </c>
      <c r="AP210" s="170">
        <f t="shared" si="163"/>
        <v>1470024.4</v>
      </c>
      <c r="AQ210" s="171">
        <f t="shared" si="163"/>
        <v>1345637.7200000002</v>
      </c>
      <c r="AR210" s="172">
        <f t="shared" si="163"/>
        <v>1407831</v>
      </c>
      <c r="AS210" s="170">
        <f t="shared" si="163"/>
        <v>1585828.2700000003</v>
      </c>
      <c r="AT210" s="171">
        <f t="shared" si="163"/>
        <v>1451642.801</v>
      </c>
      <c r="AU210" s="172">
        <f t="shared" si="163"/>
        <v>1518735</v>
      </c>
      <c r="AV210" s="170">
        <f t="shared" si="163"/>
        <v>2187591.64</v>
      </c>
      <c r="AW210" s="171">
        <f t="shared" si="163"/>
        <v>2107140.2512650006</v>
      </c>
      <c r="AX210" s="172">
        <f t="shared" si="163"/>
        <v>2147366</v>
      </c>
      <c r="AY210" s="170">
        <f t="shared" si="163"/>
        <v>2198476.9299999997</v>
      </c>
      <c r="AZ210" s="171">
        <f t="shared" si="163"/>
        <v>2107140.2512650006</v>
      </c>
      <c r="BA210" s="172">
        <f t="shared" si="163"/>
        <v>2152810</v>
      </c>
      <c r="BB210" s="170">
        <f t="shared" si="163"/>
        <v>1640942.55</v>
      </c>
      <c r="BC210" s="171">
        <f t="shared" si="163"/>
        <v>1502093.5650000002</v>
      </c>
      <c r="BD210" s="172">
        <f t="shared" si="163"/>
        <v>1571519</v>
      </c>
      <c r="BE210" s="174">
        <f t="shared" si="127"/>
        <v>31187928</v>
      </c>
      <c r="BF210" s="29"/>
      <c r="BG210" s="29"/>
      <c r="BH210" s="29"/>
    </row>
    <row r="211" spans="1:172" s="32" customFormat="1" ht="22.5" customHeight="1" x14ac:dyDescent="0.35">
      <c r="A211" s="363"/>
      <c r="B211" s="4">
        <v>191</v>
      </c>
      <c r="C211" s="34" t="s">
        <v>221</v>
      </c>
      <c r="D211" s="11" t="s">
        <v>22</v>
      </c>
      <c r="E211" s="6"/>
      <c r="F211" s="164">
        <v>201397.3</v>
      </c>
      <c r="G211" s="7">
        <v>226757.8677</v>
      </c>
      <c r="H211" s="8">
        <f t="shared" si="129"/>
        <v>214078</v>
      </c>
      <c r="I211" s="164">
        <v>201397.3</v>
      </c>
      <c r="J211" s="7">
        <v>226757.8677</v>
      </c>
      <c r="K211" s="8">
        <f t="shared" ref="K211:K220" si="164">ROUND(((I211+J211)/2),0)</f>
        <v>214078</v>
      </c>
      <c r="L211" s="164">
        <v>309337.59999999998</v>
      </c>
      <c r="M211" s="7">
        <v>348290.34240000002</v>
      </c>
      <c r="N211" s="8">
        <f t="shared" ref="N211:N220" si="165">ROUND(((L211+M211)/2),0)</f>
        <v>328814</v>
      </c>
      <c r="O211" s="164">
        <v>365351.80500000005</v>
      </c>
      <c r="P211" s="7">
        <v>411358.02844500006</v>
      </c>
      <c r="Q211" s="8">
        <f t="shared" ref="Q211:Q220" si="166">ROUND(((O211+P211)/2),0)</f>
        <v>388355</v>
      </c>
      <c r="R211" s="164">
        <v>354512.99</v>
      </c>
      <c r="S211" s="7">
        <v>399154.35650999995</v>
      </c>
      <c r="T211" s="8">
        <f t="shared" ref="T211:T220" si="167">ROUND(((R211+S211)/2),0)</f>
        <v>376834</v>
      </c>
      <c r="U211" s="164">
        <v>556435.17020000005</v>
      </c>
      <c r="V211" s="7">
        <v>526473.27642000001</v>
      </c>
      <c r="W211" s="8">
        <f t="shared" ref="W211:W220" si="168">ROUND(((U211+V211)/2),0)</f>
        <v>541454</v>
      </c>
      <c r="X211" s="164">
        <v>396673.42000000004</v>
      </c>
      <c r="Y211" s="7">
        <v>446623.75758000009</v>
      </c>
      <c r="Z211" s="8">
        <f t="shared" ref="Z211:Z220" si="169">ROUND(((X211+Y211)/2),0)</f>
        <v>421649</v>
      </c>
      <c r="AA211" s="164">
        <v>396673.42000000004</v>
      </c>
      <c r="AB211" s="7">
        <v>446623.75758000009</v>
      </c>
      <c r="AC211" s="8">
        <f t="shared" ref="AC211:AC220" si="170">ROUND(((AA211+AB211)/2),0)</f>
        <v>421649</v>
      </c>
      <c r="AD211" s="164">
        <v>389535.70500000007</v>
      </c>
      <c r="AE211" s="7">
        <v>446623.75758000009</v>
      </c>
      <c r="AF211" s="8">
        <f t="shared" ref="AF211:AF220" si="171">ROUND(((AD211+AE211)/2),0)</f>
        <v>418080</v>
      </c>
      <c r="AG211" s="164">
        <v>399048.71499999997</v>
      </c>
      <c r="AH211" s="7">
        <v>446623.75758000009</v>
      </c>
      <c r="AI211" s="8">
        <f t="shared" ref="AI211:AI220" si="172">ROUND(((AG211+AH211)/2),0)</f>
        <v>422836</v>
      </c>
      <c r="AJ211" s="164">
        <v>403796.77</v>
      </c>
      <c r="AK211" s="7">
        <v>446623.75758000009</v>
      </c>
      <c r="AL211" s="8">
        <f t="shared" ref="AL211:AL220" si="173">ROUND(((AJ211+AK211)/2),0)</f>
        <v>425210</v>
      </c>
      <c r="AM211" s="164">
        <v>556435.17020000005</v>
      </c>
      <c r="AN211" s="7">
        <v>446623.75758000009</v>
      </c>
      <c r="AO211" s="8">
        <f t="shared" ref="AO211:AO220" si="174">ROUND(((AM211+AN211)/2),0)</f>
        <v>501529</v>
      </c>
      <c r="AP211" s="164">
        <v>285486.63</v>
      </c>
      <c r="AQ211" s="7">
        <v>261330.06900000002</v>
      </c>
      <c r="AR211" s="8">
        <f t="shared" ref="AR211:AR220" si="175">ROUND(((AP211+AQ211)/2),0)</f>
        <v>273408</v>
      </c>
      <c r="AS211" s="177">
        <v>325094.315</v>
      </c>
      <c r="AT211" s="7">
        <v>297586.3345</v>
      </c>
      <c r="AU211" s="8">
        <f t="shared" ref="AU211:AU220" si="176">ROUND(((AS211+AT211)/2),0)</f>
        <v>311340</v>
      </c>
      <c r="AV211" s="164">
        <v>466151.01</v>
      </c>
      <c r="AW211" s="7">
        <v>446623.75758000009</v>
      </c>
      <c r="AX211" s="8">
        <f t="shared" ref="AX211:AX220" si="177">ROUND(((AV211+AW211)/2),0)</f>
        <v>456387</v>
      </c>
      <c r="AY211" s="164">
        <v>477726.66499999998</v>
      </c>
      <c r="AZ211" s="7">
        <v>446623.75758000009</v>
      </c>
      <c r="BA211" s="8">
        <f t="shared" ref="BA211:BA220" si="178">ROUND(((AY211+AZ211)/2),0)</f>
        <v>462175</v>
      </c>
      <c r="BB211" s="164">
        <v>338098.02</v>
      </c>
      <c r="BC211" s="7">
        <v>309489.72600000002</v>
      </c>
      <c r="BD211" s="8">
        <f t="shared" ref="BD211:BD220" si="179">ROUND(((BB211+BC211)/2),0)</f>
        <v>323794</v>
      </c>
      <c r="BE211" s="174">
        <f t="shared" si="127"/>
        <v>6501670</v>
      </c>
      <c r="BF211" s="9"/>
      <c r="BG211" s="9"/>
      <c r="BH211" s="9"/>
      <c r="BI211" s="10"/>
      <c r="BJ211" s="10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</row>
    <row r="212" spans="1:172" s="32" customFormat="1" ht="22.5" customHeight="1" x14ac:dyDescent="0.35">
      <c r="A212" s="363"/>
      <c r="B212" s="11">
        <v>192</v>
      </c>
      <c r="C212" s="34" t="s">
        <v>222</v>
      </c>
      <c r="D212" s="11" t="s">
        <v>22</v>
      </c>
      <c r="E212" s="6"/>
      <c r="F212" s="165">
        <v>91561.665000000008</v>
      </c>
      <c r="G212" s="13">
        <v>103091.391585</v>
      </c>
      <c r="H212" s="8">
        <f t="shared" si="129"/>
        <v>97327</v>
      </c>
      <c r="I212" s="165">
        <v>91561.665000000008</v>
      </c>
      <c r="J212" s="7">
        <v>103091.391585</v>
      </c>
      <c r="K212" s="8">
        <f t="shared" si="164"/>
        <v>97327</v>
      </c>
      <c r="L212" s="165">
        <v>146133.45500000002</v>
      </c>
      <c r="M212" s="7">
        <v>164535.02929500001</v>
      </c>
      <c r="N212" s="8">
        <f t="shared" si="165"/>
        <v>155334</v>
      </c>
      <c r="O212" s="165">
        <v>158401.16500000001</v>
      </c>
      <c r="P212" s="7">
        <v>178347.52708500001</v>
      </c>
      <c r="Q212" s="8">
        <f t="shared" si="166"/>
        <v>168374</v>
      </c>
      <c r="R212" s="165">
        <v>154251.37</v>
      </c>
      <c r="S212" s="7">
        <v>173675.17713</v>
      </c>
      <c r="T212" s="8">
        <f t="shared" si="167"/>
        <v>163963</v>
      </c>
      <c r="U212" s="165">
        <v>246177.74544999999</v>
      </c>
      <c r="V212" s="7">
        <v>232922.02069500001</v>
      </c>
      <c r="W212" s="8">
        <f t="shared" si="168"/>
        <v>239550</v>
      </c>
      <c r="X212" s="165">
        <v>174234.77499999999</v>
      </c>
      <c r="Y212" s="7">
        <v>196174.95397500001</v>
      </c>
      <c r="Z212" s="8">
        <f t="shared" si="169"/>
        <v>185205</v>
      </c>
      <c r="AA212" s="165">
        <v>174234.77499999999</v>
      </c>
      <c r="AB212" s="7">
        <v>196174.95397500001</v>
      </c>
      <c r="AC212" s="8">
        <f t="shared" si="170"/>
        <v>185205</v>
      </c>
      <c r="AD212" s="165">
        <v>177924.89</v>
      </c>
      <c r="AE212" s="7">
        <v>196174.95397500001</v>
      </c>
      <c r="AF212" s="8">
        <f t="shared" si="171"/>
        <v>187050</v>
      </c>
      <c r="AG212" s="165">
        <v>175159.20500000002</v>
      </c>
      <c r="AH212" s="7">
        <v>196174.95397500001</v>
      </c>
      <c r="AI212" s="8">
        <f t="shared" si="172"/>
        <v>185667</v>
      </c>
      <c r="AJ212" s="165">
        <v>174234.77499999999</v>
      </c>
      <c r="AK212" s="7">
        <v>196174.95397500001</v>
      </c>
      <c r="AL212" s="8">
        <f t="shared" si="173"/>
        <v>185205</v>
      </c>
      <c r="AM212" s="165">
        <v>201601.71395</v>
      </c>
      <c r="AN212" s="7">
        <v>196174.95397500001</v>
      </c>
      <c r="AO212" s="8">
        <f t="shared" si="174"/>
        <v>198888</v>
      </c>
      <c r="AP212" s="165">
        <v>135369.845</v>
      </c>
      <c r="AQ212" s="7">
        <v>123915.47350000001</v>
      </c>
      <c r="AR212" s="8">
        <f t="shared" si="175"/>
        <v>129643</v>
      </c>
      <c r="AS212" s="177">
        <v>147798.10500000001</v>
      </c>
      <c r="AT212" s="7">
        <v>135292.1115</v>
      </c>
      <c r="AU212" s="8">
        <f t="shared" si="176"/>
        <v>141545</v>
      </c>
      <c r="AV212" s="165">
        <v>210657.655</v>
      </c>
      <c r="AW212" s="7">
        <v>196174.95397500001</v>
      </c>
      <c r="AX212" s="8">
        <f t="shared" si="177"/>
        <v>203416</v>
      </c>
      <c r="AY212" s="165">
        <v>211766.29499999998</v>
      </c>
      <c r="AZ212" s="7">
        <v>196174.95397500001</v>
      </c>
      <c r="BA212" s="8">
        <f t="shared" si="178"/>
        <v>203971</v>
      </c>
      <c r="BB212" s="165">
        <v>153709.72500000001</v>
      </c>
      <c r="BC212" s="7">
        <v>140703.51750000002</v>
      </c>
      <c r="BD212" s="8">
        <f t="shared" si="179"/>
        <v>147207</v>
      </c>
      <c r="BE212" s="174">
        <f t="shared" si="127"/>
        <v>2874877</v>
      </c>
      <c r="BF212" s="9"/>
      <c r="BG212" s="9"/>
      <c r="BH212" s="9"/>
      <c r="BI212" s="10"/>
      <c r="BJ212" s="10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</row>
    <row r="213" spans="1:172" s="32" customFormat="1" ht="22.5" customHeight="1" x14ac:dyDescent="0.35">
      <c r="A213" s="363"/>
      <c r="B213" s="11">
        <v>193</v>
      </c>
      <c r="C213" s="34" t="s">
        <v>223</v>
      </c>
      <c r="D213" s="11" t="s">
        <v>22</v>
      </c>
      <c r="E213" s="6"/>
      <c r="F213" s="165">
        <v>76306.035000000003</v>
      </c>
      <c r="G213" s="13">
        <v>85914.725715000008</v>
      </c>
      <c r="H213" s="8">
        <f t="shared" si="129"/>
        <v>81110</v>
      </c>
      <c r="I213" s="165">
        <v>76306.035000000003</v>
      </c>
      <c r="J213" s="7">
        <v>85914.725715000008</v>
      </c>
      <c r="K213" s="8">
        <f t="shared" si="164"/>
        <v>81110</v>
      </c>
      <c r="L213" s="165">
        <v>126782.11</v>
      </c>
      <c r="M213" s="7">
        <v>142746.90338999999</v>
      </c>
      <c r="N213" s="8">
        <f t="shared" si="165"/>
        <v>134765</v>
      </c>
      <c r="O213" s="165">
        <v>136647.48499999999</v>
      </c>
      <c r="P213" s="7">
        <v>153854.55676499999</v>
      </c>
      <c r="Q213" s="8">
        <f t="shared" si="166"/>
        <v>145251</v>
      </c>
      <c r="R213" s="165">
        <v>139016.02000000002</v>
      </c>
      <c r="S213" s="7">
        <v>156521.34498000002</v>
      </c>
      <c r="T213" s="8">
        <f t="shared" si="167"/>
        <v>147769</v>
      </c>
      <c r="U213" s="165">
        <v>213230.89970000001</v>
      </c>
      <c r="V213" s="7">
        <v>201749.23587</v>
      </c>
      <c r="W213" s="8">
        <f t="shared" si="168"/>
        <v>207490</v>
      </c>
      <c r="X213" s="165">
        <v>151418.08499999999</v>
      </c>
      <c r="Y213" s="7">
        <v>170485.11616500001</v>
      </c>
      <c r="Z213" s="8">
        <f t="shared" si="169"/>
        <v>160952</v>
      </c>
      <c r="AA213" s="165">
        <v>156315.70500000002</v>
      </c>
      <c r="AB213" s="7">
        <v>170485.11616500001</v>
      </c>
      <c r="AC213" s="8">
        <f t="shared" si="170"/>
        <v>163400</v>
      </c>
      <c r="AD213" s="165">
        <v>155501.97</v>
      </c>
      <c r="AE213" s="7">
        <v>170485.11616500001</v>
      </c>
      <c r="AF213" s="8">
        <f t="shared" si="171"/>
        <v>162994</v>
      </c>
      <c r="AG213" s="165">
        <v>154687.39000000001</v>
      </c>
      <c r="AH213" s="7">
        <v>170485.11616500001</v>
      </c>
      <c r="AI213" s="8">
        <f t="shared" si="172"/>
        <v>162586</v>
      </c>
      <c r="AJ213" s="165">
        <v>151418.08499999999</v>
      </c>
      <c r="AK213" s="7">
        <v>170485.11616500001</v>
      </c>
      <c r="AL213" s="8">
        <f t="shared" si="173"/>
        <v>160952</v>
      </c>
      <c r="AM213" s="165">
        <v>216641.72529999999</v>
      </c>
      <c r="AN213" s="7">
        <v>170485.11616500001</v>
      </c>
      <c r="AO213" s="8">
        <f t="shared" si="174"/>
        <v>193563</v>
      </c>
      <c r="AP213" s="165">
        <v>117031.655</v>
      </c>
      <c r="AQ213" s="7">
        <v>107128.9765</v>
      </c>
      <c r="AR213" s="8">
        <f t="shared" si="175"/>
        <v>112080</v>
      </c>
      <c r="AS213" s="177">
        <v>123172.27000000002</v>
      </c>
      <c r="AT213" s="7">
        <v>112750.00100000002</v>
      </c>
      <c r="AU213" s="8">
        <f t="shared" si="176"/>
        <v>117961</v>
      </c>
      <c r="AV213" s="165">
        <v>182992.35500000001</v>
      </c>
      <c r="AW213" s="7">
        <v>170485.11616500001</v>
      </c>
      <c r="AX213" s="8">
        <f t="shared" si="177"/>
        <v>176739</v>
      </c>
      <c r="AY213" s="165">
        <v>180042.46000000002</v>
      </c>
      <c r="AZ213" s="7">
        <v>170485.11616500001</v>
      </c>
      <c r="BA213" s="8">
        <f t="shared" si="178"/>
        <v>175264</v>
      </c>
      <c r="BB213" s="165">
        <v>128099.465</v>
      </c>
      <c r="BC213" s="7">
        <v>117260.2795</v>
      </c>
      <c r="BD213" s="8">
        <f t="shared" si="179"/>
        <v>122680</v>
      </c>
      <c r="BE213" s="174">
        <f t="shared" si="127"/>
        <v>2506666</v>
      </c>
      <c r="BF213" s="9"/>
      <c r="BG213" s="9"/>
      <c r="BH213" s="9"/>
      <c r="BI213" s="10"/>
      <c r="BJ213" s="10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</row>
    <row r="214" spans="1:172" ht="24.75" customHeight="1" x14ac:dyDescent="0.35">
      <c r="A214" s="363"/>
      <c r="B214" s="11">
        <v>194</v>
      </c>
      <c r="C214" s="34" t="s">
        <v>224</v>
      </c>
      <c r="D214" s="11" t="s">
        <v>22</v>
      </c>
      <c r="E214" s="6"/>
      <c r="F214" s="165">
        <v>71208.149999999994</v>
      </c>
      <c r="G214" s="13">
        <v>80174.899350000007</v>
      </c>
      <c r="H214" s="8">
        <f t="shared" si="129"/>
        <v>75692</v>
      </c>
      <c r="I214" s="165">
        <v>71208.149999999994</v>
      </c>
      <c r="J214" s="7">
        <v>80174.899350000007</v>
      </c>
      <c r="K214" s="8">
        <f t="shared" si="164"/>
        <v>75692</v>
      </c>
      <c r="L214" s="165">
        <v>119644.39500000002</v>
      </c>
      <c r="M214" s="7">
        <v>134710.38535500001</v>
      </c>
      <c r="N214" s="8">
        <f t="shared" si="165"/>
        <v>127177</v>
      </c>
      <c r="O214" s="165">
        <v>134204.59</v>
      </c>
      <c r="P214" s="7">
        <v>151104.04491000003</v>
      </c>
      <c r="Q214" s="8">
        <f t="shared" si="166"/>
        <v>142654</v>
      </c>
      <c r="R214" s="165">
        <v>131122.875</v>
      </c>
      <c r="S214" s="7">
        <v>147634.27087500002</v>
      </c>
      <c r="T214" s="8">
        <f t="shared" si="167"/>
        <v>139379</v>
      </c>
      <c r="U214" s="165">
        <v>207351.44885000004</v>
      </c>
      <c r="V214" s="7">
        <v>196186.37083500001</v>
      </c>
      <c r="W214" s="8">
        <f t="shared" si="168"/>
        <v>201769</v>
      </c>
      <c r="X214" s="165">
        <v>139343.88</v>
      </c>
      <c r="Y214" s="7">
        <v>156890.49012000003</v>
      </c>
      <c r="Z214" s="8">
        <f t="shared" si="169"/>
        <v>148117</v>
      </c>
      <c r="AA214" s="165">
        <v>148682.82</v>
      </c>
      <c r="AB214" s="7">
        <v>156890.49012000003</v>
      </c>
      <c r="AC214" s="8">
        <f t="shared" si="170"/>
        <v>152787</v>
      </c>
      <c r="AD214" s="165">
        <v>144448.52499999999</v>
      </c>
      <c r="AE214" s="7">
        <v>156890.49012000003</v>
      </c>
      <c r="AF214" s="8">
        <f t="shared" si="171"/>
        <v>150670</v>
      </c>
      <c r="AG214" s="165">
        <v>147837.82</v>
      </c>
      <c r="AH214" s="7">
        <v>156890.49012000003</v>
      </c>
      <c r="AI214" s="8">
        <f t="shared" si="172"/>
        <v>152364</v>
      </c>
      <c r="AJ214" s="165">
        <v>146991.13</v>
      </c>
      <c r="AK214" s="7">
        <v>156890.49012000003</v>
      </c>
      <c r="AL214" s="8">
        <f t="shared" si="173"/>
        <v>151941</v>
      </c>
      <c r="AM214" s="165">
        <v>201442.83705</v>
      </c>
      <c r="AN214" s="7">
        <v>156890.49012000003</v>
      </c>
      <c r="AO214" s="8">
        <f t="shared" si="174"/>
        <v>179167</v>
      </c>
      <c r="AP214" s="165">
        <v>110233.63</v>
      </c>
      <c r="AQ214" s="7">
        <v>100906.16900000001</v>
      </c>
      <c r="AR214" s="8">
        <f t="shared" si="175"/>
        <v>105570</v>
      </c>
      <c r="AS214" s="177">
        <v>114943.66</v>
      </c>
      <c r="AT214" s="7">
        <v>105217.658</v>
      </c>
      <c r="AU214" s="8">
        <f t="shared" si="176"/>
        <v>110081</v>
      </c>
      <c r="AV214" s="165">
        <v>172380</v>
      </c>
      <c r="AW214" s="7">
        <v>156890.49012000003</v>
      </c>
      <c r="AX214" s="8">
        <f t="shared" si="177"/>
        <v>164635</v>
      </c>
      <c r="AY214" s="165">
        <v>170317.35500000001</v>
      </c>
      <c r="AZ214" s="7">
        <v>156890.49012000003</v>
      </c>
      <c r="BA214" s="8">
        <f t="shared" si="178"/>
        <v>163604</v>
      </c>
      <c r="BB214" s="165">
        <v>119541.30500000001</v>
      </c>
      <c r="BC214" s="7">
        <v>109426.2715</v>
      </c>
      <c r="BD214" s="8">
        <f t="shared" si="179"/>
        <v>114484</v>
      </c>
      <c r="BE214" s="174">
        <f t="shared" si="127"/>
        <v>2355783</v>
      </c>
      <c r="BF214" s="9"/>
      <c r="BG214" s="9"/>
      <c r="BH214" s="9"/>
      <c r="BI214" s="10"/>
      <c r="BJ214" s="10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</row>
    <row r="215" spans="1:172" ht="24.75" customHeight="1" x14ac:dyDescent="0.35">
      <c r="A215" s="363"/>
      <c r="B215" s="11">
        <v>195</v>
      </c>
      <c r="C215" s="34" t="s">
        <v>225</v>
      </c>
      <c r="D215" s="11" t="s">
        <v>22</v>
      </c>
      <c r="E215" s="6"/>
      <c r="F215" s="165">
        <v>66248</v>
      </c>
      <c r="G215" s="13">
        <v>74590.152000000002</v>
      </c>
      <c r="H215" s="8">
        <f t="shared" si="129"/>
        <v>70419</v>
      </c>
      <c r="I215" s="165">
        <v>66248</v>
      </c>
      <c r="J215" s="7">
        <v>74590.152000000002</v>
      </c>
      <c r="K215" s="8">
        <f t="shared" si="164"/>
        <v>70419</v>
      </c>
      <c r="L215" s="165">
        <v>109116.54000000001</v>
      </c>
      <c r="M215" s="7">
        <v>122856.83046</v>
      </c>
      <c r="N215" s="8">
        <f t="shared" si="165"/>
        <v>115987</v>
      </c>
      <c r="O215" s="165">
        <v>118940.51</v>
      </c>
      <c r="P215" s="7">
        <v>133917.86499</v>
      </c>
      <c r="Q215" s="8">
        <f t="shared" si="166"/>
        <v>126429</v>
      </c>
      <c r="R215" s="165">
        <v>116056.52499999999</v>
      </c>
      <c r="S215" s="7">
        <v>130670.719725</v>
      </c>
      <c r="T215" s="8">
        <f t="shared" si="167"/>
        <v>123364</v>
      </c>
      <c r="U215" s="165">
        <v>186793.98465</v>
      </c>
      <c r="V215" s="7">
        <v>176735.84701500001</v>
      </c>
      <c r="W215" s="8">
        <f t="shared" si="168"/>
        <v>181765</v>
      </c>
      <c r="X215" s="165">
        <v>130559.26</v>
      </c>
      <c r="Y215" s="7">
        <v>146999.68374000001</v>
      </c>
      <c r="Z215" s="8">
        <f t="shared" si="169"/>
        <v>138779</v>
      </c>
      <c r="AA215" s="165">
        <v>132537.405</v>
      </c>
      <c r="AB215" s="7">
        <v>146999.68374000001</v>
      </c>
      <c r="AC215" s="8">
        <f t="shared" si="170"/>
        <v>139769</v>
      </c>
      <c r="AD215" s="165">
        <v>131220.04999999999</v>
      </c>
      <c r="AE215" s="7">
        <v>146999.68374000001</v>
      </c>
      <c r="AF215" s="8">
        <f t="shared" si="171"/>
        <v>139110</v>
      </c>
      <c r="AG215" s="165">
        <v>134507.94500000001</v>
      </c>
      <c r="AH215" s="7">
        <v>146999.68374000001</v>
      </c>
      <c r="AI215" s="8">
        <f t="shared" si="172"/>
        <v>140754</v>
      </c>
      <c r="AJ215" s="165">
        <v>132537.405</v>
      </c>
      <c r="AK215" s="7">
        <v>146999.68374000001</v>
      </c>
      <c r="AL215" s="8">
        <f t="shared" si="173"/>
        <v>139769</v>
      </c>
      <c r="AM215" s="165">
        <v>181298.6539</v>
      </c>
      <c r="AN215" s="7">
        <v>146999.68374000001</v>
      </c>
      <c r="AO215" s="8">
        <f t="shared" si="174"/>
        <v>164149</v>
      </c>
      <c r="AP215" s="165">
        <v>101470.98000000001</v>
      </c>
      <c r="AQ215" s="7">
        <v>92884.974000000002</v>
      </c>
      <c r="AR215" s="8">
        <f t="shared" si="175"/>
        <v>97178</v>
      </c>
      <c r="AS215" s="177">
        <v>106937.285</v>
      </c>
      <c r="AT215" s="7">
        <v>97888.74549999999</v>
      </c>
      <c r="AU215" s="8">
        <f t="shared" si="176"/>
        <v>102413</v>
      </c>
      <c r="AV215" s="165">
        <v>157501.24</v>
      </c>
      <c r="AW215" s="7">
        <v>146999.68374000001</v>
      </c>
      <c r="AX215" s="8">
        <f t="shared" si="177"/>
        <v>152250</v>
      </c>
      <c r="AY215" s="165">
        <v>156716.23499999999</v>
      </c>
      <c r="AZ215" s="7">
        <v>146999.68374000001</v>
      </c>
      <c r="BA215" s="8">
        <f t="shared" si="178"/>
        <v>151858</v>
      </c>
      <c r="BB215" s="165">
        <v>111214.675</v>
      </c>
      <c r="BC215" s="7">
        <v>101804.2025</v>
      </c>
      <c r="BD215" s="8">
        <f t="shared" si="179"/>
        <v>106509</v>
      </c>
      <c r="BE215" s="174">
        <f t="shared" si="127"/>
        <v>2160921</v>
      </c>
      <c r="BF215" s="9"/>
      <c r="BG215" s="9"/>
      <c r="BH215" s="9"/>
      <c r="BI215" s="10"/>
      <c r="BJ215" s="10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</row>
    <row r="216" spans="1:172" ht="24.75" customHeight="1" x14ac:dyDescent="0.35">
      <c r="A216" s="363"/>
      <c r="B216" s="11">
        <v>196</v>
      </c>
      <c r="C216" s="34" t="s">
        <v>226</v>
      </c>
      <c r="D216" s="11" t="s">
        <v>22</v>
      </c>
      <c r="E216" s="6"/>
      <c r="F216" s="165">
        <v>13000</v>
      </c>
      <c r="G216" s="13">
        <v>14637</v>
      </c>
      <c r="H216" s="8">
        <f t="shared" si="129"/>
        <v>13819</v>
      </c>
      <c r="I216" s="165">
        <v>13000</v>
      </c>
      <c r="J216" s="7">
        <v>14637</v>
      </c>
      <c r="K216" s="8">
        <f t="shared" si="164"/>
        <v>13819</v>
      </c>
      <c r="L216" s="165">
        <v>13000</v>
      </c>
      <c r="M216" s="7">
        <v>14637</v>
      </c>
      <c r="N216" s="8">
        <f t="shared" si="165"/>
        <v>13819</v>
      </c>
      <c r="O216" s="165">
        <v>13000</v>
      </c>
      <c r="P216" s="7">
        <v>14637</v>
      </c>
      <c r="Q216" s="8">
        <f t="shared" si="166"/>
        <v>13819</v>
      </c>
      <c r="R216" s="165">
        <v>13000</v>
      </c>
      <c r="S216" s="7">
        <v>14637</v>
      </c>
      <c r="T216" s="8">
        <f t="shared" si="167"/>
        <v>13819</v>
      </c>
      <c r="U216" s="165">
        <v>15470</v>
      </c>
      <c r="V216" s="7">
        <v>14637</v>
      </c>
      <c r="W216" s="8">
        <f t="shared" si="168"/>
        <v>15054</v>
      </c>
      <c r="X216" s="165">
        <v>13000</v>
      </c>
      <c r="Y216" s="7">
        <v>14637</v>
      </c>
      <c r="Z216" s="8">
        <f t="shared" si="169"/>
        <v>13819</v>
      </c>
      <c r="AA216" s="165">
        <v>13000</v>
      </c>
      <c r="AB216" s="7">
        <v>14637</v>
      </c>
      <c r="AC216" s="8">
        <f t="shared" si="170"/>
        <v>13819</v>
      </c>
      <c r="AD216" s="165">
        <v>13000</v>
      </c>
      <c r="AE216" s="7">
        <v>14637</v>
      </c>
      <c r="AF216" s="8">
        <f t="shared" si="171"/>
        <v>13819</v>
      </c>
      <c r="AG216" s="165">
        <v>13000</v>
      </c>
      <c r="AH216" s="7">
        <v>14637</v>
      </c>
      <c r="AI216" s="8">
        <f t="shared" si="172"/>
        <v>13819</v>
      </c>
      <c r="AJ216" s="165">
        <v>13000</v>
      </c>
      <c r="AK216" s="7">
        <v>14637</v>
      </c>
      <c r="AL216" s="8">
        <f t="shared" si="173"/>
        <v>13819</v>
      </c>
      <c r="AM216" s="165">
        <v>15470</v>
      </c>
      <c r="AN216" s="7">
        <v>14637</v>
      </c>
      <c r="AO216" s="8">
        <f t="shared" si="174"/>
        <v>15054</v>
      </c>
      <c r="AP216" s="165">
        <v>13000</v>
      </c>
      <c r="AQ216" s="7">
        <v>11900</v>
      </c>
      <c r="AR216" s="8">
        <f t="shared" si="175"/>
        <v>12450</v>
      </c>
      <c r="AS216" s="177">
        <v>13000</v>
      </c>
      <c r="AT216" s="7">
        <v>11900</v>
      </c>
      <c r="AU216" s="8">
        <f t="shared" si="176"/>
        <v>12450</v>
      </c>
      <c r="AV216" s="165">
        <v>13000</v>
      </c>
      <c r="AW216" s="7">
        <v>14637</v>
      </c>
      <c r="AX216" s="8">
        <f t="shared" si="177"/>
        <v>13819</v>
      </c>
      <c r="AY216" s="165">
        <v>13000</v>
      </c>
      <c r="AZ216" s="7">
        <v>14637</v>
      </c>
      <c r="BA216" s="8">
        <f t="shared" si="178"/>
        <v>13819</v>
      </c>
      <c r="BB216" s="165">
        <v>13000</v>
      </c>
      <c r="BC216" s="7">
        <v>11900</v>
      </c>
      <c r="BD216" s="8">
        <f t="shared" si="179"/>
        <v>12450</v>
      </c>
      <c r="BE216" s="174">
        <f t="shared" si="127"/>
        <v>233286</v>
      </c>
      <c r="BF216" s="9"/>
      <c r="BG216" s="9"/>
      <c r="BH216" s="9"/>
      <c r="BI216" s="10"/>
      <c r="BJ216" s="10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</row>
    <row r="217" spans="1:172" ht="24.75" customHeight="1" x14ac:dyDescent="0.35">
      <c r="A217" s="363"/>
      <c r="B217" s="11">
        <v>197</v>
      </c>
      <c r="C217" s="34" t="s">
        <v>227</v>
      </c>
      <c r="D217" s="11" t="s">
        <v>22</v>
      </c>
      <c r="E217" s="6"/>
      <c r="F217" s="165">
        <v>89805.755000000005</v>
      </c>
      <c r="G217" s="13">
        <v>101114.37199500001</v>
      </c>
      <c r="H217" s="8">
        <f t="shared" si="129"/>
        <v>95460</v>
      </c>
      <c r="I217" s="165">
        <v>89805.755000000005</v>
      </c>
      <c r="J217" s="7">
        <v>101114.37199500001</v>
      </c>
      <c r="K217" s="8">
        <f t="shared" si="164"/>
        <v>95460</v>
      </c>
      <c r="L217" s="165">
        <v>146584.685</v>
      </c>
      <c r="M217" s="7">
        <v>165043.07956499999</v>
      </c>
      <c r="N217" s="8">
        <f t="shared" si="165"/>
        <v>155814</v>
      </c>
      <c r="O217" s="165">
        <v>156350.35</v>
      </c>
      <c r="P217" s="7">
        <v>176038.46714999998</v>
      </c>
      <c r="Q217" s="8">
        <f t="shared" si="166"/>
        <v>166194</v>
      </c>
      <c r="R217" s="165">
        <v>159842.73499999999</v>
      </c>
      <c r="S217" s="7">
        <v>179970.62401500001</v>
      </c>
      <c r="T217" s="8">
        <f t="shared" si="167"/>
        <v>169907</v>
      </c>
      <c r="U217" s="165">
        <v>243414.49404999998</v>
      </c>
      <c r="V217" s="7">
        <v>230307.55975499999</v>
      </c>
      <c r="W217" s="8">
        <f t="shared" si="168"/>
        <v>236861</v>
      </c>
      <c r="X217" s="165">
        <v>168442.3</v>
      </c>
      <c r="Y217" s="7">
        <v>189653.07270000002</v>
      </c>
      <c r="Z217" s="8">
        <f t="shared" si="169"/>
        <v>179048</v>
      </c>
      <c r="AA217" s="165">
        <v>178650.745</v>
      </c>
      <c r="AB217" s="7">
        <v>189653.07270000002</v>
      </c>
      <c r="AC217" s="8">
        <f t="shared" si="170"/>
        <v>184152</v>
      </c>
      <c r="AD217" s="165">
        <v>169376.87</v>
      </c>
      <c r="AE217" s="7">
        <v>189653.07270000002</v>
      </c>
      <c r="AF217" s="8">
        <f t="shared" si="171"/>
        <v>179515</v>
      </c>
      <c r="AG217" s="165">
        <v>174953.87</v>
      </c>
      <c r="AH217" s="7">
        <v>189653.07270000002</v>
      </c>
      <c r="AI217" s="8">
        <f t="shared" si="172"/>
        <v>182303</v>
      </c>
      <c r="AJ217" s="165">
        <v>173098.25</v>
      </c>
      <c r="AK217" s="7">
        <v>189653.07270000002</v>
      </c>
      <c r="AL217" s="8">
        <f t="shared" si="173"/>
        <v>181376</v>
      </c>
      <c r="AM217" s="165">
        <v>240831.23610000004</v>
      </c>
      <c r="AN217" s="7">
        <v>189653.07270000002</v>
      </c>
      <c r="AO217" s="8">
        <f t="shared" si="174"/>
        <v>215242</v>
      </c>
      <c r="AP217" s="165">
        <v>135679.11499999999</v>
      </c>
      <c r="AQ217" s="7">
        <v>124198.5745</v>
      </c>
      <c r="AR217" s="8">
        <f t="shared" si="175"/>
        <v>129939</v>
      </c>
      <c r="AS217" s="177">
        <v>144963.13</v>
      </c>
      <c r="AT217" s="7">
        <v>132697.019</v>
      </c>
      <c r="AU217" s="8">
        <f t="shared" si="176"/>
        <v>138830</v>
      </c>
      <c r="AV217" s="165">
        <v>209158.625</v>
      </c>
      <c r="AW217" s="7">
        <v>189653.07270000002</v>
      </c>
      <c r="AX217" s="8">
        <f t="shared" si="177"/>
        <v>199406</v>
      </c>
      <c r="AY217" s="165">
        <v>205815.80499999999</v>
      </c>
      <c r="AZ217" s="7">
        <v>189653.07270000002</v>
      </c>
      <c r="BA217" s="8">
        <f t="shared" si="178"/>
        <v>197734</v>
      </c>
      <c r="BB217" s="165">
        <v>150762.36499999999</v>
      </c>
      <c r="BC217" s="7">
        <v>138005.54949999999</v>
      </c>
      <c r="BD217" s="8">
        <f t="shared" si="179"/>
        <v>144384</v>
      </c>
      <c r="BE217" s="174">
        <f t="shared" si="127"/>
        <v>2851625</v>
      </c>
      <c r="BF217" s="9"/>
      <c r="BG217" s="9"/>
      <c r="BH217" s="9"/>
      <c r="BI217" s="10"/>
      <c r="BJ217" s="10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</row>
    <row r="218" spans="1:172" ht="24.75" customHeight="1" x14ac:dyDescent="0.35">
      <c r="A218" s="363"/>
      <c r="B218" s="36">
        <v>198</v>
      </c>
      <c r="C218" s="34" t="s">
        <v>228</v>
      </c>
      <c r="D218" s="11" t="s">
        <v>22</v>
      </c>
      <c r="E218" s="6"/>
      <c r="F218" s="166">
        <v>195000</v>
      </c>
      <c r="G218" s="13">
        <v>219555</v>
      </c>
      <c r="H218" s="8">
        <f t="shared" si="129"/>
        <v>207278</v>
      </c>
      <c r="I218" s="176">
        <v>195000</v>
      </c>
      <c r="J218" s="13">
        <v>219555</v>
      </c>
      <c r="K218" s="8">
        <f t="shared" si="164"/>
        <v>207278</v>
      </c>
      <c r="L218" s="176">
        <v>195000</v>
      </c>
      <c r="M218" s="13">
        <v>219555</v>
      </c>
      <c r="N218" s="8">
        <f t="shared" si="165"/>
        <v>207278</v>
      </c>
      <c r="O218" s="176">
        <v>195000</v>
      </c>
      <c r="P218" s="13">
        <v>219555</v>
      </c>
      <c r="Q218" s="8">
        <f t="shared" si="166"/>
        <v>207278</v>
      </c>
      <c r="R218" s="176">
        <v>195000</v>
      </c>
      <c r="S218" s="13">
        <v>219555</v>
      </c>
      <c r="T218" s="8">
        <f t="shared" si="167"/>
        <v>207278</v>
      </c>
      <c r="U218" s="176">
        <v>232050</v>
      </c>
      <c r="V218" s="13">
        <v>219555</v>
      </c>
      <c r="W218" s="8">
        <f t="shared" si="168"/>
        <v>225803</v>
      </c>
      <c r="X218" s="176">
        <v>195000</v>
      </c>
      <c r="Y218" s="13">
        <v>219555</v>
      </c>
      <c r="Z218" s="8">
        <f t="shared" si="169"/>
        <v>207278</v>
      </c>
      <c r="AA218" s="176">
        <v>195000</v>
      </c>
      <c r="AB218" s="13">
        <v>219555</v>
      </c>
      <c r="AC218" s="8">
        <f t="shared" si="170"/>
        <v>207278</v>
      </c>
      <c r="AD218" s="176">
        <v>195000</v>
      </c>
      <c r="AE218" s="13">
        <v>219555</v>
      </c>
      <c r="AF218" s="8">
        <f t="shared" si="171"/>
        <v>207278</v>
      </c>
      <c r="AG218" s="176">
        <v>195000</v>
      </c>
      <c r="AH218" s="13">
        <v>219555</v>
      </c>
      <c r="AI218" s="8">
        <f t="shared" si="172"/>
        <v>207278</v>
      </c>
      <c r="AJ218" s="176">
        <v>195000</v>
      </c>
      <c r="AK218" s="13">
        <v>219555</v>
      </c>
      <c r="AL218" s="8">
        <f t="shared" si="173"/>
        <v>207278</v>
      </c>
      <c r="AM218" s="176">
        <v>232050</v>
      </c>
      <c r="AN218" s="13">
        <v>219555</v>
      </c>
      <c r="AO218" s="8">
        <f t="shared" si="174"/>
        <v>225803</v>
      </c>
      <c r="AP218" s="176">
        <v>195000</v>
      </c>
      <c r="AQ218" s="13">
        <v>178500</v>
      </c>
      <c r="AR218" s="8">
        <f t="shared" si="175"/>
        <v>186750</v>
      </c>
      <c r="AS218" s="177">
        <v>195000</v>
      </c>
      <c r="AT218" s="13">
        <v>178500</v>
      </c>
      <c r="AU218" s="8">
        <f t="shared" si="176"/>
        <v>186750</v>
      </c>
      <c r="AV218" s="176">
        <v>195000</v>
      </c>
      <c r="AW218" s="13">
        <v>219555</v>
      </c>
      <c r="AX218" s="8">
        <f t="shared" si="177"/>
        <v>207278</v>
      </c>
      <c r="AY218" s="176">
        <v>195000</v>
      </c>
      <c r="AZ218" s="13">
        <v>219555</v>
      </c>
      <c r="BA218" s="8">
        <f t="shared" si="178"/>
        <v>207278</v>
      </c>
      <c r="BB218" s="176">
        <v>195000</v>
      </c>
      <c r="BC218" s="13">
        <v>178500</v>
      </c>
      <c r="BD218" s="8">
        <f t="shared" si="179"/>
        <v>186750</v>
      </c>
      <c r="BE218" s="174">
        <f t="shared" si="127"/>
        <v>3499192</v>
      </c>
      <c r="BF218" s="9"/>
      <c r="BG218" s="9"/>
      <c r="BH218" s="9"/>
      <c r="BI218" s="10"/>
      <c r="BJ218" s="10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</row>
    <row r="219" spans="1:172" ht="24.75" customHeight="1" x14ac:dyDescent="0.35">
      <c r="A219" s="363"/>
      <c r="B219" s="36">
        <v>199</v>
      </c>
      <c r="C219" s="34" t="s">
        <v>229</v>
      </c>
      <c r="D219" s="11" t="s">
        <v>22</v>
      </c>
      <c r="E219" s="6"/>
      <c r="F219" s="166">
        <v>125850.92000000001</v>
      </c>
      <c r="G219" s="13">
        <v>141698.45508000001</v>
      </c>
      <c r="H219" s="8">
        <f t="shared" si="129"/>
        <v>133775</v>
      </c>
      <c r="I219" s="176">
        <v>125850.92000000001</v>
      </c>
      <c r="J219" s="7">
        <v>141698.45508000001</v>
      </c>
      <c r="K219" s="8">
        <f t="shared" si="164"/>
        <v>133775</v>
      </c>
      <c r="L219" s="176">
        <v>196819.935</v>
      </c>
      <c r="M219" s="7">
        <v>221604.10681500001</v>
      </c>
      <c r="N219" s="8">
        <f t="shared" si="165"/>
        <v>209212</v>
      </c>
      <c r="O219" s="176">
        <v>213213.78</v>
      </c>
      <c r="P219" s="7">
        <v>240062.31521999999</v>
      </c>
      <c r="Q219" s="8">
        <f t="shared" si="166"/>
        <v>226638</v>
      </c>
      <c r="R219" s="176">
        <v>214570.005</v>
      </c>
      <c r="S219" s="7">
        <v>241589.32024500001</v>
      </c>
      <c r="T219" s="8">
        <f t="shared" si="167"/>
        <v>228080</v>
      </c>
      <c r="U219" s="176">
        <v>342278.15895000001</v>
      </c>
      <c r="V219" s="7">
        <v>323847.79654500005</v>
      </c>
      <c r="W219" s="8">
        <f t="shared" si="168"/>
        <v>333063</v>
      </c>
      <c r="X219" s="176">
        <v>246681.69500000001</v>
      </c>
      <c r="Y219" s="7">
        <v>277744.61305499997</v>
      </c>
      <c r="Z219" s="8">
        <f t="shared" si="169"/>
        <v>262213</v>
      </c>
      <c r="AA219" s="176">
        <v>241473.96000000002</v>
      </c>
      <c r="AB219" s="7">
        <v>277744.61305499997</v>
      </c>
      <c r="AC219" s="8">
        <f t="shared" si="170"/>
        <v>259609</v>
      </c>
      <c r="AD219" s="176">
        <v>236243.41</v>
      </c>
      <c r="AE219" s="7">
        <v>277744.61305499997</v>
      </c>
      <c r="AF219" s="8">
        <f t="shared" si="171"/>
        <v>256994</v>
      </c>
      <c r="AG219" s="176">
        <v>246681.69500000001</v>
      </c>
      <c r="AH219" s="7">
        <v>277744.61305499997</v>
      </c>
      <c r="AI219" s="8">
        <f t="shared" si="172"/>
        <v>262213</v>
      </c>
      <c r="AJ219" s="176">
        <v>245382.08500000002</v>
      </c>
      <c r="AK219" s="7">
        <v>277744.61305499997</v>
      </c>
      <c r="AL219" s="8">
        <f t="shared" si="173"/>
        <v>261563</v>
      </c>
      <c r="AM219" s="176">
        <v>336825.0613</v>
      </c>
      <c r="AN219" s="7">
        <v>277744.61305499997</v>
      </c>
      <c r="AO219" s="8">
        <f t="shared" si="174"/>
        <v>307285</v>
      </c>
      <c r="AP219" s="176">
        <v>181007.45</v>
      </c>
      <c r="AQ219" s="7">
        <v>165691.435</v>
      </c>
      <c r="AR219" s="8">
        <f t="shared" si="175"/>
        <v>173349</v>
      </c>
      <c r="AS219" s="177">
        <v>203148.14</v>
      </c>
      <c r="AT219" s="7">
        <v>185958.68200000003</v>
      </c>
      <c r="AU219" s="8">
        <f t="shared" si="176"/>
        <v>194553</v>
      </c>
      <c r="AV219" s="176">
        <v>283894.65000000002</v>
      </c>
      <c r="AW219" s="7">
        <v>277744.61305499997</v>
      </c>
      <c r="AX219" s="8">
        <f t="shared" si="177"/>
        <v>280820</v>
      </c>
      <c r="AY219" s="176">
        <v>280735.19500000001</v>
      </c>
      <c r="AZ219" s="7">
        <v>277744.61305499997</v>
      </c>
      <c r="BA219" s="8">
        <f t="shared" si="178"/>
        <v>279240</v>
      </c>
      <c r="BB219" s="176">
        <v>211274.505</v>
      </c>
      <c r="BC219" s="7">
        <v>193397.43150000001</v>
      </c>
      <c r="BD219" s="8">
        <f t="shared" si="179"/>
        <v>202336</v>
      </c>
      <c r="BE219" s="174">
        <f t="shared" si="127"/>
        <v>4004718</v>
      </c>
      <c r="BF219" s="9"/>
      <c r="BG219" s="9"/>
      <c r="BH219" s="9"/>
      <c r="BI219" s="10"/>
      <c r="BJ219" s="10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</row>
    <row r="220" spans="1:172" ht="24.75" customHeight="1" thickBot="1" x14ac:dyDescent="0.4">
      <c r="A220" s="363"/>
      <c r="B220" s="36">
        <v>200</v>
      </c>
      <c r="C220" s="34" t="s">
        <v>230</v>
      </c>
      <c r="D220" s="11" t="s">
        <v>22</v>
      </c>
      <c r="E220" s="6"/>
      <c r="F220" s="166">
        <v>131193.85500000001</v>
      </c>
      <c r="G220" s="13">
        <v>147714.188895</v>
      </c>
      <c r="H220" s="8">
        <f t="shared" si="129"/>
        <v>139454</v>
      </c>
      <c r="I220" s="176">
        <v>131193.85500000001</v>
      </c>
      <c r="J220" s="13">
        <v>147714.188895</v>
      </c>
      <c r="K220" s="8">
        <f t="shared" si="164"/>
        <v>139454</v>
      </c>
      <c r="L220" s="176">
        <v>213356.58500000002</v>
      </c>
      <c r="M220" s="13">
        <v>240223.10266500001</v>
      </c>
      <c r="N220" s="8">
        <f t="shared" si="165"/>
        <v>226790</v>
      </c>
      <c r="O220" s="176">
        <v>220392.05499999999</v>
      </c>
      <c r="P220" s="13">
        <v>248144.500695</v>
      </c>
      <c r="Q220" s="8">
        <f t="shared" si="166"/>
        <v>234268</v>
      </c>
      <c r="R220" s="176">
        <v>232487.38500000001</v>
      </c>
      <c r="S220" s="13">
        <v>261762.911865</v>
      </c>
      <c r="T220" s="8">
        <f t="shared" si="167"/>
        <v>247125</v>
      </c>
      <c r="U220" s="176">
        <v>357622.85195000004</v>
      </c>
      <c r="V220" s="13">
        <v>338366.23684500001</v>
      </c>
      <c r="W220" s="8">
        <f t="shared" si="168"/>
        <v>347995</v>
      </c>
      <c r="X220" s="176">
        <v>256124.57</v>
      </c>
      <c r="Y220" s="13">
        <v>288376.56393</v>
      </c>
      <c r="Z220" s="8">
        <f t="shared" si="169"/>
        <v>272251</v>
      </c>
      <c r="AA220" s="176">
        <v>254684.69000000003</v>
      </c>
      <c r="AB220" s="13">
        <v>288376.56393</v>
      </c>
      <c r="AC220" s="8">
        <f t="shared" si="170"/>
        <v>271531</v>
      </c>
      <c r="AD220" s="176">
        <v>241672.535</v>
      </c>
      <c r="AE220" s="13">
        <v>288376.56393</v>
      </c>
      <c r="AF220" s="8">
        <f t="shared" si="171"/>
        <v>265025</v>
      </c>
      <c r="AG220" s="176">
        <v>256124.57</v>
      </c>
      <c r="AH220" s="13">
        <v>288376.56393</v>
      </c>
      <c r="AI220" s="8">
        <f t="shared" si="172"/>
        <v>272251</v>
      </c>
      <c r="AJ220" s="176">
        <v>250358.29000000004</v>
      </c>
      <c r="AK220" s="13">
        <v>288376.56393</v>
      </c>
      <c r="AL220" s="8">
        <f t="shared" si="173"/>
        <v>269367</v>
      </c>
      <c r="AM220" s="176">
        <v>355613.76304999995</v>
      </c>
      <c r="AN220" s="13">
        <v>288376.56393</v>
      </c>
      <c r="AO220" s="8">
        <f t="shared" si="174"/>
        <v>321995</v>
      </c>
      <c r="AP220" s="176">
        <v>195745.095</v>
      </c>
      <c r="AQ220" s="13">
        <v>179182.0485</v>
      </c>
      <c r="AR220" s="8">
        <f t="shared" si="175"/>
        <v>187464</v>
      </c>
      <c r="AS220" s="177">
        <v>211771.36500000002</v>
      </c>
      <c r="AT220" s="13">
        <v>193852.24950000003</v>
      </c>
      <c r="AU220" s="8">
        <f t="shared" si="176"/>
        <v>202812</v>
      </c>
      <c r="AV220" s="176">
        <v>296856.10499999998</v>
      </c>
      <c r="AW220" s="13">
        <v>288376.56393</v>
      </c>
      <c r="AX220" s="8">
        <f t="shared" si="177"/>
        <v>292616</v>
      </c>
      <c r="AY220" s="176">
        <v>307356.92</v>
      </c>
      <c r="AZ220" s="13">
        <v>288376.56393</v>
      </c>
      <c r="BA220" s="8">
        <f t="shared" si="178"/>
        <v>297867</v>
      </c>
      <c r="BB220" s="176">
        <v>220242.49000000002</v>
      </c>
      <c r="BC220" s="13">
        <v>201606.58700000003</v>
      </c>
      <c r="BD220" s="8">
        <f t="shared" si="179"/>
        <v>210925</v>
      </c>
      <c r="BE220" s="174">
        <f t="shared" si="127"/>
        <v>4199190</v>
      </c>
      <c r="BF220" s="9"/>
      <c r="BG220" s="9"/>
      <c r="BH220" s="9"/>
      <c r="BI220" s="10"/>
      <c r="BJ220" s="10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</row>
    <row r="221" spans="1:172" ht="36" customHeight="1" thickBot="1" x14ac:dyDescent="0.4">
      <c r="A221" s="363"/>
      <c r="B221" s="370" t="s">
        <v>231</v>
      </c>
      <c r="C221" s="371"/>
      <c r="D221" s="372"/>
      <c r="E221" s="6"/>
      <c r="F221" s="170">
        <f>+SUM(F222:F240)</f>
        <v>6794525.2050000001</v>
      </c>
      <c r="G221" s="171">
        <f>+SUM(G222:G240)</f>
        <v>7650112.7250450011</v>
      </c>
      <c r="H221" s="172">
        <f>+SUM(H222:H240)</f>
        <v>7222324</v>
      </c>
      <c r="I221" s="170">
        <f t="shared" ref="I221:BD221" si="180">+SUM(I222:I240)</f>
        <v>6794525.2050000001</v>
      </c>
      <c r="J221" s="171">
        <f t="shared" si="180"/>
        <v>7650112.7250450011</v>
      </c>
      <c r="K221" s="172">
        <f t="shared" si="180"/>
        <v>7222324</v>
      </c>
      <c r="L221" s="170">
        <f t="shared" si="180"/>
        <v>12812009.145</v>
      </c>
      <c r="M221" s="171">
        <f t="shared" si="180"/>
        <v>14425336.758105002</v>
      </c>
      <c r="N221" s="172">
        <f t="shared" si="180"/>
        <v>13618674</v>
      </c>
      <c r="O221" s="170">
        <f t="shared" si="180"/>
        <v>13319553.324999999</v>
      </c>
      <c r="P221" s="171">
        <f t="shared" si="180"/>
        <v>14996792.462925002</v>
      </c>
      <c r="Q221" s="172">
        <f t="shared" si="180"/>
        <v>14158174</v>
      </c>
      <c r="R221" s="170">
        <f t="shared" si="180"/>
        <v>13220714.520000001</v>
      </c>
      <c r="S221" s="171">
        <f t="shared" si="180"/>
        <v>14885507.57148</v>
      </c>
      <c r="T221" s="172">
        <f t="shared" si="180"/>
        <v>14053112</v>
      </c>
      <c r="U221" s="170">
        <f t="shared" si="180"/>
        <v>17802517.637450002</v>
      </c>
      <c r="V221" s="171">
        <f t="shared" si="180"/>
        <v>16843920.533895001</v>
      </c>
      <c r="W221" s="172">
        <f t="shared" si="180"/>
        <v>17323222</v>
      </c>
      <c r="X221" s="170">
        <f t="shared" si="180"/>
        <v>13871451.555</v>
      </c>
      <c r="Y221" s="171">
        <f t="shared" si="180"/>
        <v>15618187.416195001</v>
      </c>
      <c r="Z221" s="172">
        <f t="shared" si="180"/>
        <v>14744821</v>
      </c>
      <c r="AA221" s="170">
        <f t="shared" si="180"/>
        <v>13805697.879999999</v>
      </c>
      <c r="AB221" s="171">
        <f t="shared" si="180"/>
        <v>15618187.416195001</v>
      </c>
      <c r="AC221" s="172">
        <f t="shared" si="180"/>
        <v>14711945</v>
      </c>
      <c r="AD221" s="170">
        <f t="shared" si="180"/>
        <v>13925244.254999999</v>
      </c>
      <c r="AE221" s="171">
        <f t="shared" si="180"/>
        <v>15618187.416195001</v>
      </c>
      <c r="AF221" s="172">
        <f t="shared" si="180"/>
        <v>14771717</v>
      </c>
      <c r="AG221" s="170">
        <f t="shared" si="180"/>
        <v>13702617.175000001</v>
      </c>
      <c r="AH221" s="171">
        <f t="shared" si="180"/>
        <v>15618187.416195001</v>
      </c>
      <c r="AI221" s="172">
        <f t="shared" si="180"/>
        <v>14660403</v>
      </c>
      <c r="AJ221" s="170">
        <f t="shared" si="180"/>
        <v>13891989.280000001</v>
      </c>
      <c r="AK221" s="171">
        <f t="shared" si="180"/>
        <v>15618187.416195001</v>
      </c>
      <c r="AL221" s="172">
        <f t="shared" si="180"/>
        <v>14755091</v>
      </c>
      <c r="AM221" s="170">
        <f t="shared" si="180"/>
        <v>17932891.217149999</v>
      </c>
      <c r="AN221" s="171">
        <f t="shared" si="180"/>
        <v>15618187.416195001</v>
      </c>
      <c r="AO221" s="172">
        <f t="shared" si="180"/>
        <v>16775542</v>
      </c>
      <c r="AP221" s="170">
        <f t="shared" si="180"/>
        <v>8444907.3800000008</v>
      </c>
      <c r="AQ221" s="171">
        <f t="shared" si="180"/>
        <v>7730338.2939999998</v>
      </c>
      <c r="AR221" s="172">
        <f t="shared" si="180"/>
        <v>8087623</v>
      </c>
      <c r="AS221" s="170">
        <f t="shared" si="180"/>
        <v>8875731.4750000015</v>
      </c>
      <c r="AT221" s="171">
        <f t="shared" si="180"/>
        <v>8124708.0424999995</v>
      </c>
      <c r="AU221" s="172">
        <f t="shared" si="180"/>
        <v>8500220</v>
      </c>
      <c r="AV221" s="170">
        <f t="shared" si="180"/>
        <v>15065013.209999999</v>
      </c>
      <c r="AW221" s="171">
        <f t="shared" si="180"/>
        <v>15618187.416195001</v>
      </c>
      <c r="AX221" s="172">
        <f t="shared" si="180"/>
        <v>15341602</v>
      </c>
      <c r="AY221" s="170">
        <f t="shared" si="180"/>
        <v>15153443.305</v>
      </c>
      <c r="AZ221" s="171">
        <f t="shared" si="180"/>
        <v>15618187.416195001</v>
      </c>
      <c r="BA221" s="172">
        <f t="shared" si="180"/>
        <v>15385817</v>
      </c>
      <c r="BB221" s="170">
        <f t="shared" si="180"/>
        <v>9094519.7199999988</v>
      </c>
      <c r="BC221" s="171">
        <f t="shared" si="180"/>
        <v>8324983.4360000007</v>
      </c>
      <c r="BD221" s="172">
        <f t="shared" si="180"/>
        <v>8709752</v>
      </c>
      <c r="BE221" s="174">
        <f t="shared" si="127"/>
        <v>220042363</v>
      </c>
      <c r="BF221" s="9"/>
      <c r="BG221" s="9"/>
      <c r="BH221" s="9"/>
      <c r="BI221" s="10"/>
      <c r="BJ221" s="10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</row>
    <row r="222" spans="1:172" ht="24.75" customHeight="1" x14ac:dyDescent="0.35">
      <c r="A222" s="362"/>
      <c r="B222" s="4">
        <v>201</v>
      </c>
      <c r="C222" s="34" t="s">
        <v>232</v>
      </c>
      <c r="D222" s="11" t="s">
        <v>22</v>
      </c>
      <c r="E222" s="6"/>
      <c r="F222" s="164">
        <v>182072.15</v>
      </c>
      <c r="G222" s="7">
        <v>204999.23535000003</v>
      </c>
      <c r="H222" s="8">
        <f t="shared" si="129"/>
        <v>193536</v>
      </c>
      <c r="I222" s="164">
        <v>182072.15</v>
      </c>
      <c r="J222" s="7">
        <v>204999.23535000003</v>
      </c>
      <c r="K222" s="8">
        <f t="shared" ref="K222:K240" si="181">ROUND(((I222+J222)/2),0)</f>
        <v>193536</v>
      </c>
      <c r="L222" s="164">
        <v>298871.43</v>
      </c>
      <c r="M222" s="7">
        <v>336506.24007</v>
      </c>
      <c r="N222" s="8">
        <f t="shared" ref="N222:N240" si="182">ROUND(((L222+M222)/2),0)</f>
        <v>317689</v>
      </c>
      <c r="O222" s="164">
        <v>311832.04000000004</v>
      </c>
      <c r="P222" s="7">
        <v>351098.88996000006</v>
      </c>
      <c r="Q222" s="8">
        <f t="shared" ref="Q222:Q240" si="183">ROUND(((O222+P222)/2),0)</f>
        <v>331465</v>
      </c>
      <c r="R222" s="164">
        <v>318960.46000000002</v>
      </c>
      <c r="S222" s="7">
        <v>359124.94254000002</v>
      </c>
      <c r="T222" s="8">
        <f t="shared" ref="T222:T240" si="184">ROUND(((R222+S222)/2),0)</f>
        <v>339043</v>
      </c>
      <c r="U222" s="164">
        <v>498965.97660000005</v>
      </c>
      <c r="V222" s="7">
        <v>472098.57786000002</v>
      </c>
      <c r="W222" s="8">
        <f t="shared" ref="W222:W240" si="185">ROUND(((U222+V222)/2),0)</f>
        <v>485532</v>
      </c>
      <c r="X222" s="164">
        <v>369093.46499999997</v>
      </c>
      <c r="Y222" s="7">
        <v>415570.84978499997</v>
      </c>
      <c r="Z222" s="8">
        <f t="shared" ref="Z222:Z240" si="186">ROUND(((X222+Y222)/2),0)</f>
        <v>392332</v>
      </c>
      <c r="AA222" s="164">
        <v>367218.41000000003</v>
      </c>
      <c r="AB222" s="7">
        <v>415570.84978499997</v>
      </c>
      <c r="AC222" s="8">
        <f t="shared" ref="AC222:AC240" si="187">ROUND(((AA222+AB222)/2),0)</f>
        <v>391395</v>
      </c>
      <c r="AD222" s="164">
        <v>367218.41000000003</v>
      </c>
      <c r="AE222" s="7">
        <v>415570.84978499997</v>
      </c>
      <c r="AF222" s="8">
        <f t="shared" ref="AF222:AF240" si="188">ROUND(((AD222+AE222)/2),0)</f>
        <v>391395</v>
      </c>
      <c r="AG222" s="164">
        <v>369093.46499999997</v>
      </c>
      <c r="AH222" s="7">
        <v>415570.84978499997</v>
      </c>
      <c r="AI222" s="8">
        <f t="shared" ref="AI222:AI240" si="189">ROUND(((AG222+AH222)/2),0)</f>
        <v>392332</v>
      </c>
      <c r="AJ222" s="164">
        <v>361581.41499999998</v>
      </c>
      <c r="AK222" s="7">
        <v>415570.84978499997</v>
      </c>
      <c r="AL222" s="8">
        <f t="shared" ref="AL222:AL240" si="190">ROUND(((AJ222+AK222)/2),0)</f>
        <v>388576</v>
      </c>
      <c r="AM222" s="164">
        <v>512087.39855000004</v>
      </c>
      <c r="AN222" s="7">
        <v>415570.84978499997</v>
      </c>
      <c r="AO222" s="8">
        <f t="shared" ref="AO222:AO240" si="191">ROUND(((AM222+AN222)/2),0)</f>
        <v>463829</v>
      </c>
      <c r="AP222" s="164">
        <v>274636.83</v>
      </c>
      <c r="AQ222" s="7">
        <v>251398.329</v>
      </c>
      <c r="AR222" s="8">
        <f t="shared" ref="AR222:AR240" si="192">ROUND(((AP222+AQ222)/2),0)</f>
        <v>263018</v>
      </c>
      <c r="AS222" s="164">
        <v>293899.45</v>
      </c>
      <c r="AT222" s="7">
        <v>269031.03500000003</v>
      </c>
      <c r="AU222" s="8">
        <f t="shared" ref="AU222:AU240" si="193">ROUND(((AS222+AT222)/2),0)</f>
        <v>281465</v>
      </c>
      <c r="AV222" s="164">
        <v>419507.85500000004</v>
      </c>
      <c r="AW222" s="7">
        <v>415570.84978499997</v>
      </c>
      <c r="AX222" s="8">
        <f t="shared" ref="AX222:AX240" si="194">ROUND(((AV222+AW222)/2),0)</f>
        <v>417539</v>
      </c>
      <c r="AY222" s="164">
        <v>433125.03</v>
      </c>
      <c r="AZ222" s="7">
        <v>415570.84978499997</v>
      </c>
      <c r="BA222" s="8">
        <f t="shared" ref="BA222:BA240" si="195">ROUND(((AY222+AZ222)/2),0)</f>
        <v>424348</v>
      </c>
      <c r="BB222" s="164">
        <v>305655.09000000003</v>
      </c>
      <c r="BC222" s="7">
        <v>279791.967</v>
      </c>
      <c r="BD222" s="8">
        <f t="shared" ref="BD222:BD240" si="196">ROUND(((BB222+BC222)/2),0)</f>
        <v>292724</v>
      </c>
      <c r="BE222" s="174">
        <f t="shared" si="127"/>
        <v>5959754</v>
      </c>
      <c r="BF222" s="9"/>
      <c r="BG222" s="9"/>
      <c r="BH222" s="9"/>
      <c r="BI222" s="10"/>
      <c r="BJ222" s="10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</row>
    <row r="223" spans="1:172" ht="24.75" customHeight="1" x14ac:dyDescent="0.35">
      <c r="A223" s="362"/>
      <c r="B223" s="11">
        <v>202</v>
      </c>
      <c r="C223" s="34" t="s">
        <v>233</v>
      </c>
      <c r="D223" s="11" t="s">
        <v>22</v>
      </c>
      <c r="E223" s="6"/>
      <c r="F223" s="165">
        <v>520000</v>
      </c>
      <c r="G223" s="7">
        <v>585480</v>
      </c>
      <c r="H223" s="8">
        <f t="shared" si="129"/>
        <v>552740</v>
      </c>
      <c r="I223" s="165">
        <v>520000</v>
      </c>
      <c r="J223" s="7">
        <v>585480</v>
      </c>
      <c r="K223" s="8">
        <f t="shared" si="181"/>
        <v>552740</v>
      </c>
      <c r="L223" s="165">
        <v>520000</v>
      </c>
      <c r="M223" s="7">
        <v>585480</v>
      </c>
      <c r="N223" s="8">
        <f t="shared" si="182"/>
        <v>552740</v>
      </c>
      <c r="O223" s="165">
        <v>520000</v>
      </c>
      <c r="P223" s="7">
        <v>585480</v>
      </c>
      <c r="Q223" s="8">
        <f t="shared" si="183"/>
        <v>552740</v>
      </c>
      <c r="R223" s="165">
        <v>520000</v>
      </c>
      <c r="S223" s="7">
        <v>585480</v>
      </c>
      <c r="T223" s="8">
        <f t="shared" si="184"/>
        <v>552740</v>
      </c>
      <c r="U223" s="165">
        <v>618800</v>
      </c>
      <c r="V223" s="7">
        <v>585480</v>
      </c>
      <c r="W223" s="8">
        <f t="shared" si="185"/>
        <v>602140</v>
      </c>
      <c r="X223" s="165">
        <v>520000</v>
      </c>
      <c r="Y223" s="7">
        <v>585480</v>
      </c>
      <c r="Z223" s="8">
        <f t="shared" si="186"/>
        <v>552740</v>
      </c>
      <c r="AA223" s="165">
        <v>520000</v>
      </c>
      <c r="AB223" s="7">
        <v>585480</v>
      </c>
      <c r="AC223" s="8">
        <f t="shared" si="187"/>
        <v>552740</v>
      </c>
      <c r="AD223" s="165">
        <v>520000</v>
      </c>
      <c r="AE223" s="7">
        <v>585480</v>
      </c>
      <c r="AF223" s="8">
        <f t="shared" si="188"/>
        <v>552740</v>
      </c>
      <c r="AG223" s="165">
        <v>520000</v>
      </c>
      <c r="AH223" s="7">
        <v>585480</v>
      </c>
      <c r="AI223" s="8">
        <f t="shared" si="189"/>
        <v>552740</v>
      </c>
      <c r="AJ223" s="165">
        <v>520000</v>
      </c>
      <c r="AK223" s="7">
        <v>585480</v>
      </c>
      <c r="AL223" s="8">
        <f t="shared" si="190"/>
        <v>552740</v>
      </c>
      <c r="AM223" s="165">
        <v>618800</v>
      </c>
      <c r="AN223" s="7">
        <v>585480</v>
      </c>
      <c r="AO223" s="8">
        <f t="shared" si="191"/>
        <v>602140</v>
      </c>
      <c r="AP223" s="165">
        <v>520000</v>
      </c>
      <c r="AQ223" s="7">
        <v>476000</v>
      </c>
      <c r="AR223" s="8">
        <f t="shared" si="192"/>
        <v>498000</v>
      </c>
      <c r="AS223" s="165">
        <v>520000</v>
      </c>
      <c r="AT223" s="7">
        <v>476000</v>
      </c>
      <c r="AU223" s="8">
        <f t="shared" si="193"/>
        <v>498000</v>
      </c>
      <c r="AV223" s="165">
        <v>520000</v>
      </c>
      <c r="AW223" s="7">
        <v>585480</v>
      </c>
      <c r="AX223" s="8">
        <f t="shared" si="194"/>
        <v>552740</v>
      </c>
      <c r="AY223" s="165">
        <v>520000</v>
      </c>
      <c r="AZ223" s="7">
        <v>585480</v>
      </c>
      <c r="BA223" s="8">
        <f t="shared" si="195"/>
        <v>552740</v>
      </c>
      <c r="BB223" s="165">
        <v>520000</v>
      </c>
      <c r="BC223" s="7">
        <v>476000</v>
      </c>
      <c r="BD223" s="8">
        <f t="shared" si="196"/>
        <v>498000</v>
      </c>
      <c r="BE223" s="174">
        <f t="shared" ref="BE223:BE241" si="197">H223+K223+N223+Q223+T223+W223+Z223+AC223+AF223+AI223+AL223+AO223+AR223+AU223+AX223+BA223+BD223</f>
        <v>9331160</v>
      </c>
      <c r="BF223" s="9"/>
      <c r="BG223" s="9"/>
      <c r="BH223" s="9"/>
      <c r="BI223" s="10"/>
      <c r="BJ223" s="10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</row>
    <row r="224" spans="1:172" ht="24.75" customHeight="1" x14ac:dyDescent="0.35">
      <c r="A224" s="362"/>
      <c r="B224" s="11">
        <v>203</v>
      </c>
      <c r="C224" s="34" t="s">
        <v>234</v>
      </c>
      <c r="D224" s="11" t="s">
        <v>22</v>
      </c>
      <c r="E224" s="6"/>
      <c r="F224" s="165">
        <v>260000</v>
      </c>
      <c r="G224" s="7">
        <v>292740</v>
      </c>
      <c r="H224" s="8">
        <f t="shared" si="129"/>
        <v>276370</v>
      </c>
      <c r="I224" s="165">
        <v>260000</v>
      </c>
      <c r="J224" s="7">
        <v>292740</v>
      </c>
      <c r="K224" s="8">
        <f t="shared" si="181"/>
        <v>276370</v>
      </c>
      <c r="L224" s="165">
        <v>260000</v>
      </c>
      <c r="M224" s="7">
        <v>292740</v>
      </c>
      <c r="N224" s="8">
        <f t="shared" si="182"/>
        <v>276370</v>
      </c>
      <c r="O224" s="165">
        <v>260000</v>
      </c>
      <c r="P224" s="7">
        <v>292740</v>
      </c>
      <c r="Q224" s="8">
        <f t="shared" si="183"/>
        <v>276370</v>
      </c>
      <c r="R224" s="165">
        <v>260000</v>
      </c>
      <c r="S224" s="7">
        <v>292740</v>
      </c>
      <c r="T224" s="8">
        <f t="shared" si="184"/>
        <v>276370</v>
      </c>
      <c r="U224" s="165">
        <v>309400</v>
      </c>
      <c r="V224" s="7">
        <v>292740</v>
      </c>
      <c r="W224" s="8">
        <f t="shared" si="185"/>
        <v>301070</v>
      </c>
      <c r="X224" s="165">
        <v>260000</v>
      </c>
      <c r="Y224" s="7">
        <v>292740</v>
      </c>
      <c r="Z224" s="8">
        <f t="shared" si="186"/>
        <v>276370</v>
      </c>
      <c r="AA224" s="165">
        <v>260000</v>
      </c>
      <c r="AB224" s="7">
        <v>292740</v>
      </c>
      <c r="AC224" s="8">
        <f t="shared" si="187"/>
        <v>276370</v>
      </c>
      <c r="AD224" s="165">
        <v>260000</v>
      </c>
      <c r="AE224" s="7">
        <v>292740</v>
      </c>
      <c r="AF224" s="8">
        <f t="shared" si="188"/>
        <v>276370</v>
      </c>
      <c r="AG224" s="165">
        <v>260000</v>
      </c>
      <c r="AH224" s="7">
        <v>292740</v>
      </c>
      <c r="AI224" s="8">
        <f t="shared" si="189"/>
        <v>276370</v>
      </c>
      <c r="AJ224" s="165">
        <v>260000</v>
      </c>
      <c r="AK224" s="7">
        <v>292740</v>
      </c>
      <c r="AL224" s="8">
        <f t="shared" si="190"/>
        <v>276370</v>
      </c>
      <c r="AM224" s="165">
        <v>309400</v>
      </c>
      <c r="AN224" s="7">
        <v>292740</v>
      </c>
      <c r="AO224" s="8">
        <f t="shared" si="191"/>
        <v>301070</v>
      </c>
      <c r="AP224" s="165">
        <v>260000</v>
      </c>
      <c r="AQ224" s="7">
        <v>238000</v>
      </c>
      <c r="AR224" s="8">
        <f t="shared" si="192"/>
        <v>249000</v>
      </c>
      <c r="AS224" s="165">
        <v>260000</v>
      </c>
      <c r="AT224" s="7">
        <v>238000</v>
      </c>
      <c r="AU224" s="8">
        <f t="shared" si="193"/>
        <v>249000</v>
      </c>
      <c r="AV224" s="165">
        <v>260000</v>
      </c>
      <c r="AW224" s="7">
        <v>292740</v>
      </c>
      <c r="AX224" s="8">
        <f t="shared" si="194"/>
        <v>276370</v>
      </c>
      <c r="AY224" s="165">
        <v>260000</v>
      </c>
      <c r="AZ224" s="7">
        <v>292740</v>
      </c>
      <c r="BA224" s="8">
        <f t="shared" si="195"/>
        <v>276370</v>
      </c>
      <c r="BB224" s="165">
        <v>260000</v>
      </c>
      <c r="BC224" s="7">
        <v>238000</v>
      </c>
      <c r="BD224" s="8">
        <f t="shared" si="196"/>
        <v>249000</v>
      </c>
      <c r="BE224" s="174">
        <f t="shared" si="197"/>
        <v>4665580</v>
      </c>
      <c r="BF224" s="9"/>
      <c r="BG224" s="9"/>
      <c r="BH224" s="9"/>
      <c r="BI224" s="10"/>
      <c r="BJ224" s="10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</row>
    <row r="225" spans="1:172" ht="24.75" customHeight="1" x14ac:dyDescent="0.35">
      <c r="A225" s="362"/>
      <c r="B225" s="11">
        <v>204</v>
      </c>
      <c r="C225" s="34" t="s">
        <v>235</v>
      </c>
      <c r="D225" s="11" t="s">
        <v>22</v>
      </c>
      <c r="E225" s="6"/>
      <c r="F225" s="165">
        <v>585000</v>
      </c>
      <c r="G225" s="7">
        <v>658665</v>
      </c>
      <c r="H225" s="8">
        <f t="shared" si="129"/>
        <v>621833</v>
      </c>
      <c r="I225" s="165">
        <v>585000</v>
      </c>
      <c r="J225" s="7">
        <v>658665</v>
      </c>
      <c r="K225" s="8">
        <f t="shared" si="181"/>
        <v>621833</v>
      </c>
      <c r="L225" s="165">
        <v>585000</v>
      </c>
      <c r="M225" s="7">
        <v>658665</v>
      </c>
      <c r="N225" s="8">
        <f t="shared" si="182"/>
        <v>621833</v>
      </c>
      <c r="O225" s="165">
        <v>585000</v>
      </c>
      <c r="P225" s="7">
        <v>658665</v>
      </c>
      <c r="Q225" s="8">
        <f t="shared" si="183"/>
        <v>621833</v>
      </c>
      <c r="R225" s="165">
        <v>585000</v>
      </c>
      <c r="S225" s="7">
        <v>658665</v>
      </c>
      <c r="T225" s="8">
        <f t="shared" si="184"/>
        <v>621833</v>
      </c>
      <c r="U225" s="165">
        <v>696150</v>
      </c>
      <c r="V225" s="7">
        <v>658665</v>
      </c>
      <c r="W225" s="8">
        <f t="shared" si="185"/>
        <v>677408</v>
      </c>
      <c r="X225" s="165">
        <v>585000</v>
      </c>
      <c r="Y225" s="7">
        <v>658665</v>
      </c>
      <c r="Z225" s="8">
        <f t="shared" si="186"/>
        <v>621833</v>
      </c>
      <c r="AA225" s="165">
        <v>585000</v>
      </c>
      <c r="AB225" s="7">
        <v>658665</v>
      </c>
      <c r="AC225" s="8">
        <f t="shared" si="187"/>
        <v>621833</v>
      </c>
      <c r="AD225" s="165">
        <v>585000</v>
      </c>
      <c r="AE225" s="7">
        <v>658665</v>
      </c>
      <c r="AF225" s="8">
        <f t="shared" si="188"/>
        <v>621833</v>
      </c>
      <c r="AG225" s="165">
        <v>585000</v>
      </c>
      <c r="AH225" s="7">
        <v>658665</v>
      </c>
      <c r="AI225" s="8">
        <f t="shared" si="189"/>
        <v>621833</v>
      </c>
      <c r="AJ225" s="165">
        <v>585000</v>
      </c>
      <c r="AK225" s="7">
        <v>658665</v>
      </c>
      <c r="AL225" s="8">
        <f t="shared" si="190"/>
        <v>621833</v>
      </c>
      <c r="AM225" s="165">
        <v>696150</v>
      </c>
      <c r="AN225" s="7">
        <v>658665</v>
      </c>
      <c r="AO225" s="8">
        <f t="shared" si="191"/>
        <v>677408</v>
      </c>
      <c r="AP225" s="165">
        <v>585000</v>
      </c>
      <c r="AQ225" s="7">
        <v>535500</v>
      </c>
      <c r="AR225" s="8">
        <f t="shared" si="192"/>
        <v>560250</v>
      </c>
      <c r="AS225" s="165">
        <v>585000</v>
      </c>
      <c r="AT225" s="7">
        <v>535500</v>
      </c>
      <c r="AU225" s="8">
        <f t="shared" si="193"/>
        <v>560250</v>
      </c>
      <c r="AV225" s="165">
        <v>585000</v>
      </c>
      <c r="AW225" s="7">
        <v>658665</v>
      </c>
      <c r="AX225" s="8">
        <f t="shared" si="194"/>
        <v>621833</v>
      </c>
      <c r="AY225" s="165">
        <v>585000</v>
      </c>
      <c r="AZ225" s="7">
        <v>658665</v>
      </c>
      <c r="BA225" s="8">
        <f t="shared" si="195"/>
        <v>621833</v>
      </c>
      <c r="BB225" s="165">
        <v>585000</v>
      </c>
      <c r="BC225" s="7">
        <v>535500</v>
      </c>
      <c r="BD225" s="8">
        <f t="shared" si="196"/>
        <v>560250</v>
      </c>
      <c r="BE225" s="174">
        <f t="shared" si="197"/>
        <v>10497562</v>
      </c>
      <c r="BF225" s="9"/>
      <c r="BG225" s="9"/>
      <c r="BH225" s="9"/>
      <c r="BI225" s="10"/>
      <c r="BJ225" s="10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</row>
    <row r="226" spans="1:172" ht="24.75" customHeight="1" x14ac:dyDescent="0.35">
      <c r="A226" s="362"/>
      <c r="B226" s="11">
        <v>205</v>
      </c>
      <c r="C226" s="34" t="s">
        <v>236</v>
      </c>
      <c r="D226" s="11" t="s">
        <v>22</v>
      </c>
      <c r="E226" s="6"/>
      <c r="F226" s="165">
        <v>195000</v>
      </c>
      <c r="G226" s="7">
        <v>219555</v>
      </c>
      <c r="H226" s="8">
        <f t="shared" si="129"/>
        <v>207278</v>
      </c>
      <c r="I226" s="165">
        <v>195000</v>
      </c>
      <c r="J226" s="7">
        <v>219555</v>
      </c>
      <c r="K226" s="8">
        <f t="shared" si="181"/>
        <v>207278</v>
      </c>
      <c r="L226" s="165">
        <v>195000</v>
      </c>
      <c r="M226" s="7">
        <v>219555</v>
      </c>
      <c r="N226" s="8">
        <f t="shared" si="182"/>
        <v>207278</v>
      </c>
      <c r="O226" s="165">
        <v>195000</v>
      </c>
      <c r="P226" s="7">
        <v>219555</v>
      </c>
      <c r="Q226" s="8">
        <f t="shared" si="183"/>
        <v>207278</v>
      </c>
      <c r="R226" s="165">
        <v>195000</v>
      </c>
      <c r="S226" s="7">
        <v>219555</v>
      </c>
      <c r="T226" s="8">
        <f t="shared" si="184"/>
        <v>207278</v>
      </c>
      <c r="U226" s="165">
        <v>232050</v>
      </c>
      <c r="V226" s="7">
        <v>219555</v>
      </c>
      <c r="W226" s="8">
        <f t="shared" si="185"/>
        <v>225803</v>
      </c>
      <c r="X226" s="165">
        <v>195000</v>
      </c>
      <c r="Y226" s="7">
        <v>219555</v>
      </c>
      <c r="Z226" s="8">
        <f t="shared" si="186"/>
        <v>207278</v>
      </c>
      <c r="AA226" s="165">
        <v>195000</v>
      </c>
      <c r="AB226" s="7">
        <v>219555</v>
      </c>
      <c r="AC226" s="8">
        <f t="shared" si="187"/>
        <v>207278</v>
      </c>
      <c r="AD226" s="165">
        <v>195000</v>
      </c>
      <c r="AE226" s="7">
        <v>219555</v>
      </c>
      <c r="AF226" s="8">
        <f t="shared" si="188"/>
        <v>207278</v>
      </c>
      <c r="AG226" s="165">
        <v>195000</v>
      </c>
      <c r="AH226" s="7">
        <v>219555</v>
      </c>
      <c r="AI226" s="8">
        <f t="shared" si="189"/>
        <v>207278</v>
      </c>
      <c r="AJ226" s="165">
        <v>195000</v>
      </c>
      <c r="AK226" s="7">
        <v>219555</v>
      </c>
      <c r="AL226" s="8">
        <f t="shared" si="190"/>
        <v>207278</v>
      </c>
      <c r="AM226" s="165">
        <v>232050</v>
      </c>
      <c r="AN226" s="7">
        <v>219555</v>
      </c>
      <c r="AO226" s="8">
        <f t="shared" si="191"/>
        <v>225803</v>
      </c>
      <c r="AP226" s="165">
        <v>195000</v>
      </c>
      <c r="AQ226" s="7">
        <v>178500</v>
      </c>
      <c r="AR226" s="8">
        <f t="shared" si="192"/>
        <v>186750</v>
      </c>
      <c r="AS226" s="165">
        <v>195000</v>
      </c>
      <c r="AT226" s="7">
        <v>178500</v>
      </c>
      <c r="AU226" s="8">
        <f t="shared" si="193"/>
        <v>186750</v>
      </c>
      <c r="AV226" s="165">
        <v>195000</v>
      </c>
      <c r="AW226" s="7">
        <v>219555</v>
      </c>
      <c r="AX226" s="8">
        <f t="shared" si="194"/>
        <v>207278</v>
      </c>
      <c r="AY226" s="165">
        <v>195000</v>
      </c>
      <c r="AZ226" s="7">
        <v>219555</v>
      </c>
      <c r="BA226" s="8">
        <f t="shared" si="195"/>
        <v>207278</v>
      </c>
      <c r="BB226" s="165">
        <v>195000</v>
      </c>
      <c r="BC226" s="7">
        <v>178500</v>
      </c>
      <c r="BD226" s="8">
        <f t="shared" si="196"/>
        <v>186750</v>
      </c>
      <c r="BE226" s="174">
        <f t="shared" si="197"/>
        <v>3499192</v>
      </c>
      <c r="BF226" s="9"/>
      <c r="BG226" s="9"/>
      <c r="BH226" s="9"/>
      <c r="BI226" s="10"/>
      <c r="BJ226" s="10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</row>
    <row r="227" spans="1:172" ht="24.75" customHeight="1" x14ac:dyDescent="0.35">
      <c r="A227" s="362"/>
      <c r="B227" s="11">
        <v>206</v>
      </c>
      <c r="C227" s="34" t="s">
        <v>237</v>
      </c>
      <c r="D227" s="11" t="s">
        <v>22</v>
      </c>
      <c r="E227" s="6"/>
      <c r="F227" s="166">
        <v>117000</v>
      </c>
      <c r="G227" s="7">
        <v>131733</v>
      </c>
      <c r="H227" s="8">
        <f t="shared" si="129"/>
        <v>124367</v>
      </c>
      <c r="I227" s="165">
        <v>117000</v>
      </c>
      <c r="J227" s="7">
        <v>131733</v>
      </c>
      <c r="K227" s="8">
        <f t="shared" si="181"/>
        <v>124367</v>
      </c>
      <c r="L227" s="165">
        <v>1196000</v>
      </c>
      <c r="M227" s="7">
        <v>1346604</v>
      </c>
      <c r="N227" s="8">
        <f t="shared" si="182"/>
        <v>1271302</v>
      </c>
      <c r="O227" s="165">
        <v>1196000</v>
      </c>
      <c r="P227" s="7">
        <v>1346604</v>
      </c>
      <c r="Q227" s="8">
        <f t="shared" si="183"/>
        <v>1271302</v>
      </c>
      <c r="R227" s="165">
        <v>1196000</v>
      </c>
      <c r="S227" s="7">
        <v>1346604</v>
      </c>
      <c r="T227" s="8">
        <f t="shared" si="184"/>
        <v>1271302</v>
      </c>
      <c r="U227" s="165">
        <v>1423240</v>
      </c>
      <c r="V227" s="7">
        <v>1346604</v>
      </c>
      <c r="W227" s="8">
        <f t="shared" si="185"/>
        <v>1384922</v>
      </c>
      <c r="X227" s="165">
        <v>1196000</v>
      </c>
      <c r="Y227" s="7">
        <v>1346604</v>
      </c>
      <c r="Z227" s="8">
        <f t="shared" si="186"/>
        <v>1271302</v>
      </c>
      <c r="AA227" s="165">
        <v>1196000</v>
      </c>
      <c r="AB227" s="7">
        <v>1346604</v>
      </c>
      <c r="AC227" s="8">
        <f t="shared" si="187"/>
        <v>1271302</v>
      </c>
      <c r="AD227" s="165">
        <v>1196000</v>
      </c>
      <c r="AE227" s="7">
        <v>1346604</v>
      </c>
      <c r="AF227" s="8">
        <f t="shared" si="188"/>
        <v>1271302</v>
      </c>
      <c r="AG227" s="165">
        <v>1196000</v>
      </c>
      <c r="AH227" s="7">
        <v>1346604</v>
      </c>
      <c r="AI227" s="8">
        <f t="shared" si="189"/>
        <v>1271302</v>
      </c>
      <c r="AJ227" s="165">
        <v>1196000</v>
      </c>
      <c r="AK227" s="7">
        <v>1346604</v>
      </c>
      <c r="AL227" s="8">
        <f t="shared" si="190"/>
        <v>1271302</v>
      </c>
      <c r="AM227" s="165">
        <v>1423240</v>
      </c>
      <c r="AN227" s="7">
        <v>1346604</v>
      </c>
      <c r="AO227" s="8">
        <f t="shared" si="191"/>
        <v>1384922</v>
      </c>
      <c r="AP227" s="165">
        <v>117000</v>
      </c>
      <c r="AQ227" s="7">
        <v>107100</v>
      </c>
      <c r="AR227" s="8">
        <f t="shared" si="192"/>
        <v>112050</v>
      </c>
      <c r="AS227" s="165">
        <v>117000</v>
      </c>
      <c r="AT227" s="7">
        <v>107100</v>
      </c>
      <c r="AU227" s="8">
        <f t="shared" si="193"/>
        <v>112050</v>
      </c>
      <c r="AV227" s="165">
        <v>1196000</v>
      </c>
      <c r="AW227" s="7">
        <v>1346604</v>
      </c>
      <c r="AX227" s="8">
        <f t="shared" si="194"/>
        <v>1271302</v>
      </c>
      <c r="AY227" s="165">
        <v>1196000</v>
      </c>
      <c r="AZ227" s="7">
        <v>1346604</v>
      </c>
      <c r="BA227" s="8">
        <f t="shared" si="195"/>
        <v>1271302</v>
      </c>
      <c r="BB227" s="165">
        <v>117000</v>
      </c>
      <c r="BC227" s="7">
        <v>107100</v>
      </c>
      <c r="BD227" s="8">
        <f t="shared" si="196"/>
        <v>112050</v>
      </c>
      <c r="BE227" s="174">
        <f t="shared" si="197"/>
        <v>16067748</v>
      </c>
      <c r="BF227" s="9"/>
      <c r="BG227" s="9"/>
      <c r="BH227" s="9"/>
      <c r="BI227" s="10"/>
      <c r="BJ227" s="10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</row>
    <row r="228" spans="1:172" ht="24.75" customHeight="1" x14ac:dyDescent="0.35">
      <c r="A228" s="362"/>
      <c r="B228" s="11">
        <v>207</v>
      </c>
      <c r="C228" s="34" t="s">
        <v>238</v>
      </c>
      <c r="D228" s="11" t="s">
        <v>22</v>
      </c>
      <c r="E228" s="6"/>
      <c r="F228" s="165">
        <v>117000</v>
      </c>
      <c r="G228" s="7">
        <v>131733</v>
      </c>
      <c r="H228" s="8">
        <f t="shared" si="129"/>
        <v>124367</v>
      </c>
      <c r="I228" s="165">
        <v>117000</v>
      </c>
      <c r="J228" s="7">
        <v>131733</v>
      </c>
      <c r="K228" s="8">
        <f t="shared" si="181"/>
        <v>124367</v>
      </c>
      <c r="L228" s="165">
        <v>396500</v>
      </c>
      <c r="M228" s="7">
        <v>446428.5</v>
      </c>
      <c r="N228" s="8">
        <f t="shared" si="182"/>
        <v>421464</v>
      </c>
      <c r="O228" s="165">
        <v>396500</v>
      </c>
      <c r="P228" s="7">
        <v>446428.5</v>
      </c>
      <c r="Q228" s="8">
        <f t="shared" si="183"/>
        <v>421464</v>
      </c>
      <c r="R228" s="165">
        <v>396500</v>
      </c>
      <c r="S228" s="7">
        <v>446428.5</v>
      </c>
      <c r="T228" s="8">
        <f t="shared" si="184"/>
        <v>421464</v>
      </c>
      <c r="U228" s="165">
        <v>471835</v>
      </c>
      <c r="V228" s="7">
        <v>446428.5</v>
      </c>
      <c r="W228" s="8">
        <f t="shared" si="185"/>
        <v>459132</v>
      </c>
      <c r="X228" s="165">
        <v>396500</v>
      </c>
      <c r="Y228" s="7">
        <v>446428.5</v>
      </c>
      <c r="Z228" s="8">
        <f t="shared" si="186"/>
        <v>421464</v>
      </c>
      <c r="AA228" s="165">
        <v>396500</v>
      </c>
      <c r="AB228" s="7">
        <v>446428.5</v>
      </c>
      <c r="AC228" s="8">
        <f t="shared" si="187"/>
        <v>421464</v>
      </c>
      <c r="AD228" s="165">
        <v>396500</v>
      </c>
      <c r="AE228" s="7">
        <v>446428.5</v>
      </c>
      <c r="AF228" s="8">
        <f t="shared" si="188"/>
        <v>421464</v>
      </c>
      <c r="AG228" s="165">
        <v>396500</v>
      </c>
      <c r="AH228" s="7">
        <v>446428.5</v>
      </c>
      <c r="AI228" s="8">
        <f t="shared" si="189"/>
        <v>421464</v>
      </c>
      <c r="AJ228" s="165">
        <v>396500</v>
      </c>
      <c r="AK228" s="7">
        <v>446428.5</v>
      </c>
      <c r="AL228" s="8">
        <f t="shared" si="190"/>
        <v>421464</v>
      </c>
      <c r="AM228" s="165">
        <v>471835</v>
      </c>
      <c r="AN228" s="7">
        <v>446428.5</v>
      </c>
      <c r="AO228" s="8">
        <f t="shared" si="191"/>
        <v>459132</v>
      </c>
      <c r="AP228" s="165">
        <v>117000</v>
      </c>
      <c r="AQ228" s="7">
        <v>107100</v>
      </c>
      <c r="AR228" s="8">
        <f t="shared" si="192"/>
        <v>112050</v>
      </c>
      <c r="AS228" s="165">
        <v>117000</v>
      </c>
      <c r="AT228" s="7">
        <v>107100</v>
      </c>
      <c r="AU228" s="8">
        <f t="shared" si="193"/>
        <v>112050</v>
      </c>
      <c r="AV228" s="165">
        <v>396500</v>
      </c>
      <c r="AW228" s="7">
        <v>446428.5</v>
      </c>
      <c r="AX228" s="8">
        <f t="shared" si="194"/>
        <v>421464</v>
      </c>
      <c r="AY228" s="165">
        <v>396500</v>
      </c>
      <c r="AZ228" s="7">
        <v>446428.5</v>
      </c>
      <c r="BA228" s="8">
        <f t="shared" si="195"/>
        <v>421464</v>
      </c>
      <c r="BB228" s="165">
        <v>117000</v>
      </c>
      <c r="BC228" s="7">
        <v>107100</v>
      </c>
      <c r="BD228" s="8">
        <f t="shared" si="196"/>
        <v>112050</v>
      </c>
      <c r="BE228" s="174">
        <f t="shared" si="197"/>
        <v>5717788</v>
      </c>
      <c r="BF228" s="9"/>
      <c r="BG228" s="9"/>
      <c r="BH228" s="9"/>
      <c r="BI228" s="10"/>
      <c r="BJ228" s="10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</row>
    <row r="229" spans="1:172" ht="24.75" customHeight="1" x14ac:dyDescent="0.35">
      <c r="A229" s="362"/>
      <c r="B229" s="11">
        <v>208</v>
      </c>
      <c r="C229" s="34" t="s">
        <v>239</v>
      </c>
      <c r="D229" s="11" t="s">
        <v>22</v>
      </c>
      <c r="E229" s="6"/>
      <c r="F229" s="165">
        <v>117000</v>
      </c>
      <c r="G229" s="7">
        <v>131733</v>
      </c>
      <c r="H229" s="8">
        <f t="shared" si="129"/>
        <v>124367</v>
      </c>
      <c r="I229" s="176">
        <v>117000</v>
      </c>
      <c r="J229" s="13">
        <v>131733</v>
      </c>
      <c r="K229" s="8">
        <f t="shared" si="181"/>
        <v>124367</v>
      </c>
      <c r="L229" s="176">
        <v>156000</v>
      </c>
      <c r="M229" s="13">
        <v>175644</v>
      </c>
      <c r="N229" s="8">
        <f t="shared" si="182"/>
        <v>165822</v>
      </c>
      <c r="O229" s="176">
        <v>156000</v>
      </c>
      <c r="P229" s="13">
        <v>175644</v>
      </c>
      <c r="Q229" s="8">
        <f t="shared" si="183"/>
        <v>165822</v>
      </c>
      <c r="R229" s="176">
        <v>156000</v>
      </c>
      <c r="S229" s="13">
        <v>175644</v>
      </c>
      <c r="T229" s="8">
        <f t="shared" si="184"/>
        <v>165822</v>
      </c>
      <c r="U229" s="176">
        <v>185640</v>
      </c>
      <c r="V229" s="13">
        <v>175644</v>
      </c>
      <c r="W229" s="8">
        <f t="shared" si="185"/>
        <v>180642</v>
      </c>
      <c r="X229" s="176">
        <v>156000</v>
      </c>
      <c r="Y229" s="13">
        <v>175644</v>
      </c>
      <c r="Z229" s="8">
        <f t="shared" si="186"/>
        <v>165822</v>
      </c>
      <c r="AA229" s="176">
        <v>156000</v>
      </c>
      <c r="AB229" s="13">
        <v>175644</v>
      </c>
      <c r="AC229" s="8">
        <f t="shared" si="187"/>
        <v>165822</v>
      </c>
      <c r="AD229" s="176">
        <v>156000</v>
      </c>
      <c r="AE229" s="13">
        <v>175644</v>
      </c>
      <c r="AF229" s="8">
        <f t="shared" si="188"/>
        <v>165822</v>
      </c>
      <c r="AG229" s="176">
        <v>156000</v>
      </c>
      <c r="AH229" s="13">
        <v>175644</v>
      </c>
      <c r="AI229" s="8">
        <f t="shared" si="189"/>
        <v>165822</v>
      </c>
      <c r="AJ229" s="176">
        <v>156000</v>
      </c>
      <c r="AK229" s="13">
        <v>175644</v>
      </c>
      <c r="AL229" s="8">
        <f t="shared" si="190"/>
        <v>165822</v>
      </c>
      <c r="AM229" s="176">
        <v>185640</v>
      </c>
      <c r="AN229" s="13">
        <v>175644</v>
      </c>
      <c r="AO229" s="8">
        <f t="shared" si="191"/>
        <v>180642</v>
      </c>
      <c r="AP229" s="176">
        <v>117000</v>
      </c>
      <c r="AQ229" s="13">
        <v>107100</v>
      </c>
      <c r="AR229" s="8">
        <f t="shared" si="192"/>
        <v>112050</v>
      </c>
      <c r="AS229" s="176">
        <v>117000</v>
      </c>
      <c r="AT229" s="13">
        <v>107100</v>
      </c>
      <c r="AU229" s="8">
        <f t="shared" si="193"/>
        <v>112050</v>
      </c>
      <c r="AV229" s="176">
        <v>156000</v>
      </c>
      <c r="AW229" s="13">
        <v>175644</v>
      </c>
      <c r="AX229" s="8">
        <f t="shared" si="194"/>
        <v>165822</v>
      </c>
      <c r="AY229" s="176">
        <v>156000</v>
      </c>
      <c r="AZ229" s="13">
        <v>175644</v>
      </c>
      <c r="BA229" s="8">
        <f t="shared" si="195"/>
        <v>165822</v>
      </c>
      <c r="BB229" s="176">
        <v>117000</v>
      </c>
      <c r="BC229" s="13">
        <v>107100</v>
      </c>
      <c r="BD229" s="8">
        <f t="shared" si="196"/>
        <v>112050</v>
      </c>
      <c r="BE229" s="174">
        <f t="shared" si="197"/>
        <v>2604388</v>
      </c>
      <c r="BF229" s="9"/>
      <c r="BG229" s="9"/>
      <c r="BH229" s="9"/>
      <c r="BI229" s="10"/>
      <c r="BJ229" s="10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</row>
    <row r="230" spans="1:172" ht="24.75" customHeight="1" x14ac:dyDescent="0.35">
      <c r="A230" s="362"/>
      <c r="B230" s="11">
        <v>209</v>
      </c>
      <c r="C230" s="34" t="s">
        <v>240</v>
      </c>
      <c r="D230" s="11" t="s">
        <v>22</v>
      </c>
      <c r="E230" s="6"/>
      <c r="F230" s="165">
        <v>78000</v>
      </c>
      <c r="G230" s="7">
        <v>87822</v>
      </c>
      <c r="H230" s="8">
        <f t="shared" si="129"/>
        <v>82911</v>
      </c>
      <c r="I230" s="176">
        <v>78000</v>
      </c>
      <c r="J230" s="7">
        <v>87822</v>
      </c>
      <c r="K230" s="8">
        <f t="shared" si="181"/>
        <v>82911</v>
      </c>
      <c r="L230" s="176">
        <v>812500</v>
      </c>
      <c r="M230" s="7">
        <v>914812.5</v>
      </c>
      <c r="N230" s="8">
        <f t="shared" si="182"/>
        <v>863656</v>
      </c>
      <c r="O230" s="176">
        <v>812500</v>
      </c>
      <c r="P230" s="7">
        <v>914812.5</v>
      </c>
      <c r="Q230" s="8">
        <f t="shared" si="183"/>
        <v>863656</v>
      </c>
      <c r="R230" s="176">
        <v>812500</v>
      </c>
      <c r="S230" s="7">
        <v>914812.5</v>
      </c>
      <c r="T230" s="8">
        <f t="shared" si="184"/>
        <v>863656</v>
      </c>
      <c r="U230" s="176">
        <v>966875</v>
      </c>
      <c r="V230" s="7">
        <v>914812.5</v>
      </c>
      <c r="W230" s="8">
        <f t="shared" si="185"/>
        <v>940844</v>
      </c>
      <c r="X230" s="176">
        <v>812500</v>
      </c>
      <c r="Y230" s="7">
        <v>914812.5</v>
      </c>
      <c r="Z230" s="8">
        <f t="shared" si="186"/>
        <v>863656</v>
      </c>
      <c r="AA230" s="176">
        <v>812500</v>
      </c>
      <c r="AB230" s="7">
        <v>914812.5</v>
      </c>
      <c r="AC230" s="8">
        <f t="shared" si="187"/>
        <v>863656</v>
      </c>
      <c r="AD230" s="176">
        <v>812500</v>
      </c>
      <c r="AE230" s="7">
        <v>914812.5</v>
      </c>
      <c r="AF230" s="8">
        <f t="shared" si="188"/>
        <v>863656</v>
      </c>
      <c r="AG230" s="176">
        <v>812500</v>
      </c>
      <c r="AH230" s="7">
        <v>914812.5</v>
      </c>
      <c r="AI230" s="8">
        <f t="shared" si="189"/>
        <v>863656</v>
      </c>
      <c r="AJ230" s="176">
        <v>812500</v>
      </c>
      <c r="AK230" s="7">
        <v>914812.5</v>
      </c>
      <c r="AL230" s="8">
        <f t="shared" si="190"/>
        <v>863656</v>
      </c>
      <c r="AM230" s="176">
        <v>966875</v>
      </c>
      <c r="AN230" s="7">
        <v>914812.5</v>
      </c>
      <c r="AO230" s="8">
        <f t="shared" si="191"/>
        <v>940844</v>
      </c>
      <c r="AP230" s="176">
        <v>78000</v>
      </c>
      <c r="AQ230" s="7">
        <v>71400</v>
      </c>
      <c r="AR230" s="8">
        <f t="shared" si="192"/>
        <v>74700</v>
      </c>
      <c r="AS230" s="176">
        <v>78000</v>
      </c>
      <c r="AT230" s="7">
        <v>71400</v>
      </c>
      <c r="AU230" s="8">
        <f t="shared" si="193"/>
        <v>74700</v>
      </c>
      <c r="AV230" s="176">
        <v>812500</v>
      </c>
      <c r="AW230" s="7">
        <v>914812.5</v>
      </c>
      <c r="AX230" s="8">
        <f t="shared" si="194"/>
        <v>863656</v>
      </c>
      <c r="AY230" s="176">
        <v>812500</v>
      </c>
      <c r="AZ230" s="7">
        <v>914812.5</v>
      </c>
      <c r="BA230" s="8">
        <f t="shared" si="195"/>
        <v>863656</v>
      </c>
      <c r="BB230" s="176">
        <v>78000</v>
      </c>
      <c r="BC230" s="7">
        <v>71400</v>
      </c>
      <c r="BD230" s="8">
        <f t="shared" si="196"/>
        <v>74700</v>
      </c>
      <c r="BE230" s="174">
        <f t="shared" si="197"/>
        <v>10908170</v>
      </c>
      <c r="BF230" s="9"/>
      <c r="BG230" s="9"/>
      <c r="BH230" s="9"/>
      <c r="BI230" s="10"/>
      <c r="BJ230" s="10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</row>
    <row r="231" spans="1:172" ht="24.75" customHeight="1" x14ac:dyDescent="0.35">
      <c r="A231" s="362"/>
      <c r="B231" s="11">
        <v>210</v>
      </c>
      <c r="C231" s="34" t="s">
        <v>241</v>
      </c>
      <c r="D231" s="11" t="s">
        <v>22</v>
      </c>
      <c r="E231" s="6"/>
      <c r="F231" s="165">
        <v>156000</v>
      </c>
      <c r="G231" s="7">
        <v>175644</v>
      </c>
      <c r="H231" s="8">
        <f t="shared" si="129"/>
        <v>165822</v>
      </c>
      <c r="I231" s="176">
        <v>156000</v>
      </c>
      <c r="J231" s="13">
        <v>175644</v>
      </c>
      <c r="K231" s="8">
        <f t="shared" si="181"/>
        <v>165822</v>
      </c>
      <c r="L231" s="176">
        <v>156000</v>
      </c>
      <c r="M231" s="13">
        <v>175644</v>
      </c>
      <c r="N231" s="8">
        <f t="shared" si="182"/>
        <v>165822</v>
      </c>
      <c r="O231" s="176">
        <v>156000</v>
      </c>
      <c r="P231" s="13">
        <v>175644</v>
      </c>
      <c r="Q231" s="8">
        <f t="shared" si="183"/>
        <v>165822</v>
      </c>
      <c r="R231" s="176">
        <v>156000</v>
      </c>
      <c r="S231" s="13">
        <v>175644</v>
      </c>
      <c r="T231" s="8">
        <f t="shared" si="184"/>
        <v>165822</v>
      </c>
      <c r="U231" s="176">
        <v>185640</v>
      </c>
      <c r="V231" s="13">
        <v>175644</v>
      </c>
      <c r="W231" s="8">
        <f t="shared" si="185"/>
        <v>180642</v>
      </c>
      <c r="X231" s="176">
        <v>156000</v>
      </c>
      <c r="Y231" s="13">
        <v>175644</v>
      </c>
      <c r="Z231" s="8">
        <f t="shared" si="186"/>
        <v>165822</v>
      </c>
      <c r="AA231" s="176">
        <v>156000</v>
      </c>
      <c r="AB231" s="13">
        <v>175644</v>
      </c>
      <c r="AC231" s="8">
        <f t="shared" si="187"/>
        <v>165822</v>
      </c>
      <c r="AD231" s="176">
        <v>156000</v>
      </c>
      <c r="AE231" s="13">
        <v>175644</v>
      </c>
      <c r="AF231" s="8">
        <f t="shared" si="188"/>
        <v>165822</v>
      </c>
      <c r="AG231" s="176">
        <v>156000</v>
      </c>
      <c r="AH231" s="13">
        <v>175644</v>
      </c>
      <c r="AI231" s="8">
        <f t="shared" si="189"/>
        <v>165822</v>
      </c>
      <c r="AJ231" s="176">
        <v>156000</v>
      </c>
      <c r="AK231" s="13">
        <v>175644</v>
      </c>
      <c r="AL231" s="8">
        <f t="shared" si="190"/>
        <v>165822</v>
      </c>
      <c r="AM231" s="176">
        <v>185640</v>
      </c>
      <c r="AN231" s="13">
        <v>175644</v>
      </c>
      <c r="AO231" s="8">
        <f t="shared" si="191"/>
        <v>180642</v>
      </c>
      <c r="AP231" s="176">
        <v>156000</v>
      </c>
      <c r="AQ231" s="13">
        <v>142800</v>
      </c>
      <c r="AR231" s="8">
        <f t="shared" si="192"/>
        <v>149400</v>
      </c>
      <c r="AS231" s="176">
        <v>156000</v>
      </c>
      <c r="AT231" s="13">
        <v>142800</v>
      </c>
      <c r="AU231" s="8">
        <f t="shared" si="193"/>
        <v>149400</v>
      </c>
      <c r="AV231" s="176">
        <v>156000</v>
      </c>
      <c r="AW231" s="13">
        <v>175644</v>
      </c>
      <c r="AX231" s="8">
        <f t="shared" si="194"/>
        <v>165822</v>
      </c>
      <c r="AY231" s="176">
        <v>156000</v>
      </c>
      <c r="AZ231" s="13">
        <v>175644</v>
      </c>
      <c r="BA231" s="8">
        <f t="shared" si="195"/>
        <v>165822</v>
      </c>
      <c r="BB231" s="176">
        <v>156000</v>
      </c>
      <c r="BC231" s="13">
        <v>142800</v>
      </c>
      <c r="BD231" s="8">
        <f t="shared" si="196"/>
        <v>149400</v>
      </c>
      <c r="BE231" s="174">
        <f t="shared" si="197"/>
        <v>2799348</v>
      </c>
      <c r="BF231" s="9"/>
      <c r="BG231" s="9"/>
      <c r="BH231" s="9"/>
      <c r="BI231" s="10"/>
      <c r="BJ231" s="10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</row>
    <row r="232" spans="1:172" ht="24.75" customHeight="1" x14ac:dyDescent="0.35">
      <c r="A232" s="362"/>
      <c r="B232" s="11">
        <v>211</v>
      </c>
      <c r="C232" s="34" t="s">
        <v>242</v>
      </c>
      <c r="D232" s="11" t="s">
        <v>22</v>
      </c>
      <c r="E232" s="6"/>
      <c r="F232" s="165">
        <v>156000</v>
      </c>
      <c r="G232" s="7">
        <v>175644</v>
      </c>
      <c r="H232" s="8">
        <f t="shared" si="129"/>
        <v>165822</v>
      </c>
      <c r="I232" s="176">
        <v>156000</v>
      </c>
      <c r="J232" s="13">
        <v>175644</v>
      </c>
      <c r="K232" s="8">
        <f t="shared" si="181"/>
        <v>165822</v>
      </c>
      <c r="L232" s="176">
        <v>156000</v>
      </c>
      <c r="M232" s="13">
        <v>175644</v>
      </c>
      <c r="N232" s="8">
        <f t="shared" si="182"/>
        <v>165822</v>
      </c>
      <c r="O232" s="176">
        <v>156000</v>
      </c>
      <c r="P232" s="13">
        <v>175644</v>
      </c>
      <c r="Q232" s="8">
        <f t="shared" si="183"/>
        <v>165822</v>
      </c>
      <c r="R232" s="176">
        <v>156000</v>
      </c>
      <c r="S232" s="13">
        <v>175644</v>
      </c>
      <c r="T232" s="8">
        <f t="shared" si="184"/>
        <v>165822</v>
      </c>
      <c r="U232" s="176">
        <v>185640</v>
      </c>
      <c r="V232" s="13">
        <v>175644</v>
      </c>
      <c r="W232" s="8">
        <f t="shared" si="185"/>
        <v>180642</v>
      </c>
      <c r="X232" s="176">
        <v>156000</v>
      </c>
      <c r="Y232" s="13">
        <v>175644</v>
      </c>
      <c r="Z232" s="8">
        <f t="shared" si="186"/>
        <v>165822</v>
      </c>
      <c r="AA232" s="176">
        <v>156000</v>
      </c>
      <c r="AB232" s="13">
        <v>175644</v>
      </c>
      <c r="AC232" s="8">
        <f t="shared" si="187"/>
        <v>165822</v>
      </c>
      <c r="AD232" s="176">
        <v>156000</v>
      </c>
      <c r="AE232" s="13">
        <v>175644</v>
      </c>
      <c r="AF232" s="8">
        <f t="shared" si="188"/>
        <v>165822</v>
      </c>
      <c r="AG232" s="176">
        <v>156000</v>
      </c>
      <c r="AH232" s="13">
        <v>175644</v>
      </c>
      <c r="AI232" s="8">
        <f t="shared" si="189"/>
        <v>165822</v>
      </c>
      <c r="AJ232" s="176">
        <v>156000</v>
      </c>
      <c r="AK232" s="13">
        <v>175644</v>
      </c>
      <c r="AL232" s="8">
        <f t="shared" si="190"/>
        <v>165822</v>
      </c>
      <c r="AM232" s="176">
        <v>185640</v>
      </c>
      <c r="AN232" s="13">
        <v>175644</v>
      </c>
      <c r="AO232" s="8">
        <f t="shared" si="191"/>
        <v>180642</v>
      </c>
      <c r="AP232" s="176">
        <v>156000</v>
      </c>
      <c r="AQ232" s="13">
        <v>142800</v>
      </c>
      <c r="AR232" s="8">
        <f t="shared" si="192"/>
        <v>149400</v>
      </c>
      <c r="AS232" s="176">
        <v>156000</v>
      </c>
      <c r="AT232" s="13">
        <v>142800</v>
      </c>
      <c r="AU232" s="8">
        <f t="shared" si="193"/>
        <v>149400</v>
      </c>
      <c r="AV232" s="176">
        <v>156000</v>
      </c>
      <c r="AW232" s="13">
        <v>175644</v>
      </c>
      <c r="AX232" s="8">
        <f t="shared" si="194"/>
        <v>165822</v>
      </c>
      <c r="AY232" s="176">
        <v>156000</v>
      </c>
      <c r="AZ232" s="13">
        <v>175644</v>
      </c>
      <c r="BA232" s="8">
        <f t="shared" si="195"/>
        <v>165822</v>
      </c>
      <c r="BB232" s="176">
        <v>156000</v>
      </c>
      <c r="BC232" s="13">
        <v>142800</v>
      </c>
      <c r="BD232" s="8">
        <f t="shared" si="196"/>
        <v>149400</v>
      </c>
      <c r="BE232" s="174">
        <f t="shared" si="197"/>
        <v>2799348</v>
      </c>
      <c r="BF232" s="9"/>
      <c r="BG232" s="9"/>
      <c r="BH232" s="9"/>
      <c r="BI232" s="10"/>
      <c r="BJ232" s="10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</row>
    <row r="233" spans="1:172" ht="24.75" customHeight="1" x14ac:dyDescent="0.35">
      <c r="A233" s="362"/>
      <c r="B233" s="11">
        <v>212</v>
      </c>
      <c r="C233" s="34" t="s">
        <v>243</v>
      </c>
      <c r="D233" s="11" t="s">
        <v>22</v>
      </c>
      <c r="E233" s="6"/>
      <c r="F233" s="165">
        <v>164017.035</v>
      </c>
      <c r="G233" s="7">
        <v>184670.56471499999</v>
      </c>
      <c r="H233" s="8">
        <f t="shared" si="129"/>
        <v>174344</v>
      </c>
      <c r="I233" s="176">
        <v>164017.035</v>
      </c>
      <c r="J233" s="13">
        <v>184670.56471499999</v>
      </c>
      <c r="K233" s="8">
        <f t="shared" si="181"/>
        <v>174344</v>
      </c>
      <c r="L233" s="176">
        <v>274326.71500000003</v>
      </c>
      <c r="M233" s="13">
        <v>308870.77903500001</v>
      </c>
      <c r="N233" s="8">
        <f t="shared" si="182"/>
        <v>291599</v>
      </c>
      <c r="O233" s="176">
        <v>302167.77500000002</v>
      </c>
      <c r="P233" s="13">
        <v>340217.67097500002</v>
      </c>
      <c r="Q233" s="8">
        <f t="shared" si="183"/>
        <v>321193</v>
      </c>
      <c r="R233" s="176">
        <v>290714.64500000002</v>
      </c>
      <c r="S233" s="13">
        <v>327322.327605</v>
      </c>
      <c r="T233" s="8">
        <f t="shared" si="184"/>
        <v>309018</v>
      </c>
      <c r="U233" s="176">
        <v>438587.72684999998</v>
      </c>
      <c r="V233" s="13">
        <v>414971.46463499998</v>
      </c>
      <c r="W233" s="8">
        <f t="shared" si="185"/>
        <v>426780</v>
      </c>
      <c r="X233" s="176">
        <v>334181.44500000001</v>
      </c>
      <c r="Y233" s="13">
        <v>376262.60080500005</v>
      </c>
      <c r="Z233" s="8">
        <f t="shared" si="186"/>
        <v>355222</v>
      </c>
      <c r="AA233" s="176">
        <v>325253.17499999999</v>
      </c>
      <c r="AB233" s="13">
        <v>376262.60080500005</v>
      </c>
      <c r="AC233" s="8">
        <f t="shared" si="187"/>
        <v>350758</v>
      </c>
      <c r="AD233" s="176">
        <v>325253.17499999999</v>
      </c>
      <c r="AE233" s="13">
        <v>376262.60080500005</v>
      </c>
      <c r="AF233" s="8">
        <f t="shared" si="188"/>
        <v>350758</v>
      </c>
      <c r="AG233" s="176">
        <v>330615.54499999998</v>
      </c>
      <c r="AH233" s="13">
        <v>376262.60080500005</v>
      </c>
      <c r="AI233" s="8">
        <f t="shared" si="189"/>
        <v>353439</v>
      </c>
      <c r="AJ233" s="176">
        <v>319874.75</v>
      </c>
      <c r="AK233" s="13">
        <v>376262.60080500005</v>
      </c>
      <c r="AL233" s="8">
        <f t="shared" si="190"/>
        <v>348069</v>
      </c>
      <c r="AM233" s="176">
        <v>453614.66605000006</v>
      </c>
      <c r="AN233" s="13">
        <v>376262.60080500005</v>
      </c>
      <c r="AO233" s="8">
        <f t="shared" si="191"/>
        <v>414939</v>
      </c>
      <c r="AP233" s="176">
        <v>252164.05499999999</v>
      </c>
      <c r="AQ233" s="13">
        <v>230827.09650000001</v>
      </c>
      <c r="AR233" s="8">
        <f t="shared" si="192"/>
        <v>241496</v>
      </c>
      <c r="AS233" s="176">
        <v>264754.55499999999</v>
      </c>
      <c r="AT233" s="13">
        <v>242352.24650000001</v>
      </c>
      <c r="AU233" s="8">
        <f t="shared" si="193"/>
        <v>253553</v>
      </c>
      <c r="AV233" s="176">
        <v>371181.46</v>
      </c>
      <c r="AW233" s="13">
        <v>376262.60080500005</v>
      </c>
      <c r="AX233" s="8">
        <f t="shared" si="194"/>
        <v>373722</v>
      </c>
      <c r="AY233" s="176">
        <v>386407.51500000001</v>
      </c>
      <c r="AZ233" s="13">
        <v>376262.60080500005</v>
      </c>
      <c r="BA233" s="8">
        <f t="shared" si="195"/>
        <v>381335</v>
      </c>
      <c r="BB233" s="176">
        <v>275344.94</v>
      </c>
      <c r="BC233" s="13">
        <v>252046.52200000003</v>
      </c>
      <c r="BD233" s="8">
        <f t="shared" si="196"/>
        <v>263696</v>
      </c>
      <c r="BE233" s="174">
        <f t="shared" si="197"/>
        <v>5384265</v>
      </c>
      <c r="BF233" s="9"/>
      <c r="BG233" s="9"/>
      <c r="BH233" s="9"/>
      <c r="BI233" s="10"/>
      <c r="BJ233" s="10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</row>
    <row r="234" spans="1:172" ht="24.75" customHeight="1" x14ac:dyDescent="0.35">
      <c r="A234" s="362"/>
      <c r="B234" s="11">
        <v>213</v>
      </c>
      <c r="C234" s="34" t="s">
        <v>244</v>
      </c>
      <c r="D234" s="11" t="s">
        <v>22</v>
      </c>
      <c r="E234" s="6"/>
      <c r="F234" s="165">
        <v>520000</v>
      </c>
      <c r="G234" s="7">
        <v>585480</v>
      </c>
      <c r="H234" s="8">
        <f t="shared" si="129"/>
        <v>552740</v>
      </c>
      <c r="I234" s="176">
        <v>520000</v>
      </c>
      <c r="J234" s="13">
        <v>585480</v>
      </c>
      <c r="K234" s="8">
        <f t="shared" si="181"/>
        <v>552740</v>
      </c>
      <c r="L234" s="176">
        <v>1807000</v>
      </c>
      <c r="M234" s="13">
        <v>2034543</v>
      </c>
      <c r="N234" s="8">
        <f t="shared" si="182"/>
        <v>1920772</v>
      </c>
      <c r="O234" s="176">
        <v>1807000</v>
      </c>
      <c r="P234" s="13">
        <v>2034543</v>
      </c>
      <c r="Q234" s="8">
        <f t="shared" si="183"/>
        <v>1920772</v>
      </c>
      <c r="R234" s="176">
        <v>1807000</v>
      </c>
      <c r="S234" s="13">
        <v>2034543</v>
      </c>
      <c r="T234" s="8">
        <f t="shared" si="184"/>
        <v>1920772</v>
      </c>
      <c r="U234" s="176">
        <v>2150330</v>
      </c>
      <c r="V234" s="13">
        <v>2034543</v>
      </c>
      <c r="W234" s="8">
        <f t="shared" si="185"/>
        <v>2092437</v>
      </c>
      <c r="X234" s="176">
        <v>1807000</v>
      </c>
      <c r="Y234" s="13">
        <v>2034543</v>
      </c>
      <c r="Z234" s="8">
        <f t="shared" si="186"/>
        <v>1920772</v>
      </c>
      <c r="AA234" s="176">
        <v>1807000</v>
      </c>
      <c r="AB234" s="13">
        <v>2034543</v>
      </c>
      <c r="AC234" s="8">
        <f t="shared" si="187"/>
        <v>1920772</v>
      </c>
      <c r="AD234" s="176">
        <v>1807000</v>
      </c>
      <c r="AE234" s="13">
        <v>2034543</v>
      </c>
      <c r="AF234" s="8">
        <f t="shared" si="188"/>
        <v>1920772</v>
      </c>
      <c r="AG234" s="176">
        <v>1807000</v>
      </c>
      <c r="AH234" s="13">
        <v>2034543</v>
      </c>
      <c r="AI234" s="8">
        <f t="shared" si="189"/>
        <v>1920772</v>
      </c>
      <c r="AJ234" s="176">
        <v>1807000</v>
      </c>
      <c r="AK234" s="13">
        <v>2034543</v>
      </c>
      <c r="AL234" s="8">
        <f t="shared" si="190"/>
        <v>1920772</v>
      </c>
      <c r="AM234" s="176">
        <v>2150330</v>
      </c>
      <c r="AN234" s="13">
        <v>2034543</v>
      </c>
      <c r="AO234" s="8">
        <f t="shared" si="191"/>
        <v>2092437</v>
      </c>
      <c r="AP234" s="176">
        <v>520000</v>
      </c>
      <c r="AQ234" s="13">
        <v>476000</v>
      </c>
      <c r="AR234" s="8">
        <f t="shared" si="192"/>
        <v>498000</v>
      </c>
      <c r="AS234" s="176">
        <v>520000</v>
      </c>
      <c r="AT234" s="13">
        <v>476000</v>
      </c>
      <c r="AU234" s="8">
        <f t="shared" si="193"/>
        <v>498000</v>
      </c>
      <c r="AV234" s="176">
        <v>1807000</v>
      </c>
      <c r="AW234" s="13">
        <v>2034543</v>
      </c>
      <c r="AX234" s="8">
        <f t="shared" si="194"/>
        <v>1920772</v>
      </c>
      <c r="AY234" s="176">
        <v>1807000</v>
      </c>
      <c r="AZ234" s="13">
        <v>2034543</v>
      </c>
      <c r="BA234" s="8">
        <f t="shared" si="195"/>
        <v>1920772</v>
      </c>
      <c r="BB234" s="176">
        <v>520000</v>
      </c>
      <c r="BC234" s="13">
        <v>476000</v>
      </c>
      <c r="BD234" s="8">
        <f t="shared" si="196"/>
        <v>498000</v>
      </c>
      <c r="BE234" s="174">
        <f t="shared" si="197"/>
        <v>25992074</v>
      </c>
      <c r="BF234" s="9"/>
      <c r="BG234" s="9"/>
      <c r="BH234" s="9"/>
      <c r="BI234" s="10"/>
      <c r="BJ234" s="10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</row>
    <row r="235" spans="1:172" ht="24.75" customHeight="1" x14ac:dyDescent="0.35">
      <c r="A235" s="362"/>
      <c r="B235" s="11">
        <v>214</v>
      </c>
      <c r="C235" s="34" t="s">
        <v>245</v>
      </c>
      <c r="D235" s="11" t="s">
        <v>22</v>
      </c>
      <c r="E235" s="6"/>
      <c r="F235" s="165">
        <v>248911.65</v>
      </c>
      <c r="G235" s="7">
        <v>280255.37085000001</v>
      </c>
      <c r="H235" s="8">
        <f t="shared" si="129"/>
        <v>264584</v>
      </c>
      <c r="I235" s="176">
        <v>248911.65</v>
      </c>
      <c r="J235" s="13">
        <v>280255.37085000001</v>
      </c>
      <c r="K235" s="8">
        <f t="shared" si="181"/>
        <v>264584</v>
      </c>
      <c r="L235" s="176">
        <v>404160.12</v>
      </c>
      <c r="M235" s="13">
        <v>455053.20588000002</v>
      </c>
      <c r="N235" s="8">
        <f t="shared" si="182"/>
        <v>429607</v>
      </c>
      <c r="O235" s="176">
        <v>442758.03</v>
      </c>
      <c r="P235" s="13">
        <v>498511.48347000004</v>
      </c>
      <c r="Q235" s="8">
        <f t="shared" si="183"/>
        <v>470635</v>
      </c>
      <c r="R235" s="176">
        <v>437696.48000000004</v>
      </c>
      <c r="S235" s="13">
        <v>492812.56752000004</v>
      </c>
      <c r="T235" s="8">
        <f t="shared" si="184"/>
        <v>465255</v>
      </c>
      <c r="U235" s="176">
        <v>655680.94409999996</v>
      </c>
      <c r="V235" s="13">
        <v>620375.04711000004</v>
      </c>
      <c r="W235" s="8">
        <f t="shared" si="185"/>
        <v>638028</v>
      </c>
      <c r="X235" s="176">
        <v>477859.33000000007</v>
      </c>
      <c r="Y235" s="13">
        <v>538032.84717000008</v>
      </c>
      <c r="Z235" s="8">
        <f t="shared" si="186"/>
        <v>507946</v>
      </c>
      <c r="AA235" s="176">
        <v>477859.33000000007</v>
      </c>
      <c r="AB235" s="13">
        <v>538032.84717000008</v>
      </c>
      <c r="AC235" s="8">
        <f t="shared" si="187"/>
        <v>507946</v>
      </c>
      <c r="AD235" s="176">
        <v>491931.96</v>
      </c>
      <c r="AE235" s="13">
        <v>538032.84717000008</v>
      </c>
      <c r="AF235" s="8">
        <f t="shared" si="188"/>
        <v>514982</v>
      </c>
      <c r="AG235" s="176">
        <v>477859.33000000007</v>
      </c>
      <c r="AH235" s="13">
        <v>538032.84717000008</v>
      </c>
      <c r="AI235" s="8">
        <f t="shared" si="189"/>
        <v>507946</v>
      </c>
      <c r="AJ235" s="176">
        <v>472214.73000000004</v>
      </c>
      <c r="AK235" s="13">
        <v>538032.84717000008</v>
      </c>
      <c r="AL235" s="8">
        <f t="shared" si="190"/>
        <v>505124</v>
      </c>
      <c r="AM235" s="176">
        <v>683224.96970000002</v>
      </c>
      <c r="AN235" s="13">
        <v>538032.84717000008</v>
      </c>
      <c r="AO235" s="8">
        <f t="shared" si="191"/>
        <v>610629</v>
      </c>
      <c r="AP235" s="176">
        <v>374694.97000000003</v>
      </c>
      <c r="AQ235" s="13">
        <v>342990.01100000006</v>
      </c>
      <c r="AR235" s="8">
        <f t="shared" si="192"/>
        <v>358842</v>
      </c>
      <c r="AS235" s="176">
        <v>401790.74</v>
      </c>
      <c r="AT235" s="13">
        <v>367793.06199999998</v>
      </c>
      <c r="AU235" s="8">
        <f t="shared" si="193"/>
        <v>384792</v>
      </c>
      <c r="AV235" s="176">
        <v>589029.22</v>
      </c>
      <c r="AW235" s="13">
        <v>538032.84717000008</v>
      </c>
      <c r="AX235" s="8">
        <f t="shared" si="194"/>
        <v>563531</v>
      </c>
      <c r="AY235" s="176">
        <v>561609.81499999994</v>
      </c>
      <c r="AZ235" s="13">
        <v>538032.84717000008</v>
      </c>
      <c r="BA235" s="8">
        <f t="shared" si="195"/>
        <v>549821</v>
      </c>
      <c r="BB235" s="176">
        <v>417862.64</v>
      </c>
      <c r="BC235" s="13">
        <v>382505.03200000001</v>
      </c>
      <c r="BD235" s="8">
        <f t="shared" si="196"/>
        <v>400184</v>
      </c>
      <c r="BE235" s="174">
        <f t="shared" si="197"/>
        <v>7944436</v>
      </c>
      <c r="BF235" s="9"/>
      <c r="BG235" s="9"/>
      <c r="BH235" s="9"/>
      <c r="BI235" s="10"/>
      <c r="BJ235" s="10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</row>
    <row r="236" spans="1:172" ht="24.75" customHeight="1" x14ac:dyDescent="0.35">
      <c r="A236" s="362"/>
      <c r="B236" s="11">
        <v>215</v>
      </c>
      <c r="C236" s="34" t="s">
        <v>246</v>
      </c>
      <c r="D236" s="11" t="s">
        <v>22</v>
      </c>
      <c r="E236" s="6"/>
      <c r="F236" s="165">
        <v>325000</v>
      </c>
      <c r="G236" s="7">
        <v>365925</v>
      </c>
      <c r="H236" s="8">
        <f t="shared" si="129"/>
        <v>345463</v>
      </c>
      <c r="I236" s="176">
        <v>325000</v>
      </c>
      <c r="J236" s="13">
        <v>365925</v>
      </c>
      <c r="K236" s="8">
        <f t="shared" si="181"/>
        <v>345463</v>
      </c>
      <c r="L236" s="176">
        <v>715000</v>
      </c>
      <c r="M236" s="13">
        <v>805035</v>
      </c>
      <c r="N236" s="8">
        <f t="shared" si="182"/>
        <v>760018</v>
      </c>
      <c r="O236" s="176">
        <v>715000</v>
      </c>
      <c r="P236" s="13">
        <v>805035</v>
      </c>
      <c r="Q236" s="8">
        <f t="shared" si="183"/>
        <v>760018</v>
      </c>
      <c r="R236" s="176">
        <v>715000</v>
      </c>
      <c r="S236" s="13">
        <v>805035</v>
      </c>
      <c r="T236" s="8">
        <f t="shared" si="184"/>
        <v>760018</v>
      </c>
      <c r="U236" s="176">
        <v>850850</v>
      </c>
      <c r="V236" s="13">
        <v>805035</v>
      </c>
      <c r="W236" s="8">
        <f t="shared" si="185"/>
        <v>827943</v>
      </c>
      <c r="X236" s="176">
        <v>715000</v>
      </c>
      <c r="Y236" s="13">
        <v>805035</v>
      </c>
      <c r="Z236" s="8">
        <f t="shared" si="186"/>
        <v>760018</v>
      </c>
      <c r="AA236" s="176">
        <v>715000</v>
      </c>
      <c r="AB236" s="13">
        <v>805035</v>
      </c>
      <c r="AC236" s="8">
        <f t="shared" si="187"/>
        <v>760018</v>
      </c>
      <c r="AD236" s="176">
        <v>715000</v>
      </c>
      <c r="AE236" s="13">
        <v>805035</v>
      </c>
      <c r="AF236" s="8">
        <f t="shared" si="188"/>
        <v>760018</v>
      </c>
      <c r="AG236" s="176">
        <v>715000</v>
      </c>
      <c r="AH236" s="13">
        <v>805035</v>
      </c>
      <c r="AI236" s="8">
        <f t="shared" si="189"/>
        <v>760018</v>
      </c>
      <c r="AJ236" s="176">
        <v>715000</v>
      </c>
      <c r="AK236" s="13">
        <v>805035</v>
      </c>
      <c r="AL236" s="8">
        <f t="shared" si="190"/>
        <v>760018</v>
      </c>
      <c r="AM236" s="176">
        <v>850850</v>
      </c>
      <c r="AN236" s="13">
        <v>805035</v>
      </c>
      <c r="AO236" s="8">
        <f t="shared" si="191"/>
        <v>827943</v>
      </c>
      <c r="AP236" s="176">
        <v>325000</v>
      </c>
      <c r="AQ236" s="13">
        <v>297500</v>
      </c>
      <c r="AR236" s="8">
        <f t="shared" si="192"/>
        <v>311250</v>
      </c>
      <c r="AS236" s="176">
        <v>325000</v>
      </c>
      <c r="AT236" s="13">
        <v>297500</v>
      </c>
      <c r="AU236" s="8">
        <f t="shared" si="193"/>
        <v>311250</v>
      </c>
      <c r="AV236" s="176">
        <v>715000</v>
      </c>
      <c r="AW236" s="13">
        <v>805035</v>
      </c>
      <c r="AX236" s="8">
        <f t="shared" si="194"/>
        <v>760018</v>
      </c>
      <c r="AY236" s="176">
        <v>715000</v>
      </c>
      <c r="AZ236" s="13">
        <v>805035</v>
      </c>
      <c r="BA236" s="8">
        <f t="shared" si="195"/>
        <v>760018</v>
      </c>
      <c r="BB236" s="176">
        <v>325000</v>
      </c>
      <c r="BC236" s="13">
        <v>297500</v>
      </c>
      <c r="BD236" s="8">
        <f t="shared" si="196"/>
        <v>311250</v>
      </c>
      <c r="BE236" s="174">
        <f t="shared" si="197"/>
        <v>10880742</v>
      </c>
      <c r="BF236" s="9"/>
      <c r="BG236" s="9"/>
      <c r="BH236" s="9"/>
      <c r="BI236" s="10"/>
      <c r="BJ236" s="10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</row>
    <row r="237" spans="1:172" ht="24.75" customHeight="1" x14ac:dyDescent="0.35">
      <c r="A237" s="362"/>
      <c r="B237" s="11">
        <v>216</v>
      </c>
      <c r="C237" s="34" t="s">
        <v>247</v>
      </c>
      <c r="D237" s="11" t="s">
        <v>22</v>
      </c>
      <c r="E237" s="6"/>
      <c r="F237" s="166">
        <v>246858.3</v>
      </c>
      <c r="G237" s="7">
        <v>277943.45669999998</v>
      </c>
      <c r="H237" s="8">
        <f t="shared" si="129"/>
        <v>262401</v>
      </c>
      <c r="I237" s="176">
        <v>246858.3</v>
      </c>
      <c r="J237" s="13">
        <v>277943.45669999998</v>
      </c>
      <c r="K237" s="8">
        <f t="shared" si="181"/>
        <v>262401</v>
      </c>
      <c r="L237" s="176">
        <v>395623.08500000002</v>
      </c>
      <c r="M237" s="13">
        <v>445441.16116500006</v>
      </c>
      <c r="N237" s="8">
        <f t="shared" si="182"/>
        <v>420532</v>
      </c>
      <c r="O237" s="176">
        <v>433405.57</v>
      </c>
      <c r="P237" s="13">
        <v>487981.33293000009</v>
      </c>
      <c r="Q237" s="8">
        <f t="shared" si="183"/>
        <v>460693</v>
      </c>
      <c r="R237" s="176">
        <v>438738.36499999999</v>
      </c>
      <c r="S237" s="13">
        <v>493985.64988500002</v>
      </c>
      <c r="T237" s="8">
        <f t="shared" si="184"/>
        <v>466362</v>
      </c>
      <c r="U237" s="176">
        <v>636866.09804999991</v>
      </c>
      <c r="V237" s="13">
        <v>602573.30815499998</v>
      </c>
      <c r="W237" s="8">
        <f t="shared" si="185"/>
        <v>619720</v>
      </c>
      <c r="X237" s="176">
        <v>486873.79</v>
      </c>
      <c r="Y237" s="13">
        <v>548182.43570999999</v>
      </c>
      <c r="Z237" s="8">
        <f t="shared" si="186"/>
        <v>517528</v>
      </c>
      <c r="AA237" s="176">
        <v>486873.79</v>
      </c>
      <c r="AB237" s="13">
        <v>548182.43570999999</v>
      </c>
      <c r="AC237" s="8">
        <f t="shared" si="187"/>
        <v>517528</v>
      </c>
      <c r="AD237" s="176">
        <v>484067.54500000004</v>
      </c>
      <c r="AE237" s="13">
        <v>548182.43570999999</v>
      </c>
      <c r="AF237" s="8">
        <f t="shared" si="188"/>
        <v>516125</v>
      </c>
      <c r="AG237" s="176">
        <v>470001.67499999999</v>
      </c>
      <c r="AH237" s="13">
        <v>548182.43570999999</v>
      </c>
      <c r="AI237" s="8">
        <f t="shared" si="189"/>
        <v>509092</v>
      </c>
      <c r="AJ237" s="176">
        <v>478446.60500000004</v>
      </c>
      <c r="AK237" s="13">
        <v>548182.43570999999</v>
      </c>
      <c r="AL237" s="8">
        <f t="shared" si="190"/>
        <v>513315</v>
      </c>
      <c r="AM237" s="176">
        <v>684046.50404999999</v>
      </c>
      <c r="AN237" s="13">
        <v>548182.43570999999</v>
      </c>
      <c r="AO237" s="8">
        <f t="shared" si="191"/>
        <v>616114</v>
      </c>
      <c r="AP237" s="176">
        <v>362682.45</v>
      </c>
      <c r="AQ237" s="13">
        <v>331993.935</v>
      </c>
      <c r="AR237" s="8">
        <f t="shared" si="192"/>
        <v>347338</v>
      </c>
      <c r="AS237" s="176">
        <v>398476.65</v>
      </c>
      <c r="AT237" s="13">
        <v>364759.39500000002</v>
      </c>
      <c r="AU237" s="8">
        <f t="shared" si="193"/>
        <v>381618</v>
      </c>
      <c r="AV237" s="176">
        <v>580033.35</v>
      </c>
      <c r="AW237" s="13">
        <v>548182.43570999999</v>
      </c>
      <c r="AX237" s="8">
        <f t="shared" si="194"/>
        <v>564108</v>
      </c>
      <c r="AY237" s="176">
        <v>562917.03</v>
      </c>
      <c r="AZ237" s="13">
        <v>548182.43570999999</v>
      </c>
      <c r="BA237" s="8">
        <f t="shared" si="195"/>
        <v>555550</v>
      </c>
      <c r="BB237" s="176">
        <v>414415.04</v>
      </c>
      <c r="BC237" s="13">
        <v>379349.152</v>
      </c>
      <c r="BD237" s="8">
        <f t="shared" si="196"/>
        <v>396882</v>
      </c>
      <c r="BE237" s="174">
        <f t="shared" si="197"/>
        <v>7927307</v>
      </c>
      <c r="BF237" s="9"/>
      <c r="BG237" s="9"/>
      <c r="BH237" s="9"/>
      <c r="BI237" s="10"/>
      <c r="BJ237" s="10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</row>
    <row r="238" spans="1:172" ht="24.75" customHeight="1" x14ac:dyDescent="0.35">
      <c r="A238" s="362"/>
      <c r="B238" s="11">
        <v>217</v>
      </c>
      <c r="C238" s="34" t="s">
        <v>248</v>
      </c>
      <c r="D238" s="11" t="s">
        <v>22</v>
      </c>
      <c r="E238" s="6"/>
      <c r="F238" s="166">
        <v>260000</v>
      </c>
      <c r="G238" s="7">
        <v>292740</v>
      </c>
      <c r="H238" s="8">
        <f t="shared" si="129"/>
        <v>276370</v>
      </c>
      <c r="I238" s="165">
        <v>260000</v>
      </c>
      <c r="J238" s="7">
        <v>292740</v>
      </c>
      <c r="K238" s="8">
        <f t="shared" si="181"/>
        <v>276370</v>
      </c>
      <c r="L238" s="165">
        <v>396500</v>
      </c>
      <c r="M238" s="7">
        <v>446428.5</v>
      </c>
      <c r="N238" s="8">
        <f t="shared" si="182"/>
        <v>421464</v>
      </c>
      <c r="O238" s="165">
        <v>396500</v>
      </c>
      <c r="P238" s="7">
        <v>446428.5</v>
      </c>
      <c r="Q238" s="8">
        <f t="shared" si="183"/>
        <v>421464</v>
      </c>
      <c r="R238" s="165">
        <v>396500</v>
      </c>
      <c r="S238" s="7">
        <v>446428.5</v>
      </c>
      <c r="T238" s="8">
        <f t="shared" si="184"/>
        <v>421464</v>
      </c>
      <c r="U238" s="165">
        <v>471835</v>
      </c>
      <c r="V238" s="7">
        <v>446428.5</v>
      </c>
      <c r="W238" s="8">
        <f t="shared" si="185"/>
        <v>459132</v>
      </c>
      <c r="X238" s="165">
        <v>396500</v>
      </c>
      <c r="Y238" s="7">
        <v>446428.5</v>
      </c>
      <c r="Z238" s="8">
        <f t="shared" si="186"/>
        <v>421464</v>
      </c>
      <c r="AA238" s="165">
        <v>396500</v>
      </c>
      <c r="AB238" s="7">
        <v>446428.5</v>
      </c>
      <c r="AC238" s="8">
        <f t="shared" si="187"/>
        <v>421464</v>
      </c>
      <c r="AD238" s="165">
        <v>396500</v>
      </c>
      <c r="AE238" s="7">
        <v>446428.5</v>
      </c>
      <c r="AF238" s="8">
        <f t="shared" si="188"/>
        <v>421464</v>
      </c>
      <c r="AG238" s="165">
        <v>396500</v>
      </c>
      <c r="AH238" s="7">
        <v>446428.5</v>
      </c>
      <c r="AI238" s="8">
        <f t="shared" si="189"/>
        <v>421464</v>
      </c>
      <c r="AJ238" s="165">
        <v>396500</v>
      </c>
      <c r="AK238" s="7">
        <v>446428.5</v>
      </c>
      <c r="AL238" s="8">
        <f t="shared" si="190"/>
        <v>421464</v>
      </c>
      <c r="AM238" s="165">
        <v>471835</v>
      </c>
      <c r="AN238" s="7">
        <v>446428.5</v>
      </c>
      <c r="AO238" s="8">
        <f t="shared" si="191"/>
        <v>459132</v>
      </c>
      <c r="AP238" s="165">
        <v>260000</v>
      </c>
      <c r="AQ238" s="7">
        <v>238000</v>
      </c>
      <c r="AR238" s="8">
        <f t="shared" si="192"/>
        <v>249000</v>
      </c>
      <c r="AS238" s="165">
        <v>260000</v>
      </c>
      <c r="AT238" s="7">
        <v>238000</v>
      </c>
      <c r="AU238" s="8">
        <f t="shared" si="193"/>
        <v>249000</v>
      </c>
      <c r="AV238" s="165">
        <v>396500</v>
      </c>
      <c r="AW238" s="7">
        <v>446428.5</v>
      </c>
      <c r="AX238" s="8">
        <f t="shared" si="194"/>
        <v>421464</v>
      </c>
      <c r="AY238" s="165">
        <v>396500</v>
      </c>
      <c r="AZ238" s="7">
        <v>446428.5</v>
      </c>
      <c r="BA238" s="8">
        <f t="shared" si="195"/>
        <v>421464</v>
      </c>
      <c r="BB238" s="165">
        <v>260000</v>
      </c>
      <c r="BC238" s="7">
        <v>238000</v>
      </c>
      <c r="BD238" s="8">
        <f t="shared" si="196"/>
        <v>249000</v>
      </c>
      <c r="BE238" s="174">
        <f t="shared" si="197"/>
        <v>6432644</v>
      </c>
      <c r="BF238" s="9"/>
      <c r="BG238" s="9"/>
      <c r="BH238" s="9"/>
      <c r="BI238" s="10"/>
      <c r="BJ238" s="10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</row>
    <row r="239" spans="1:172" ht="24.75" customHeight="1" x14ac:dyDescent="0.35">
      <c r="A239" s="362"/>
      <c r="B239" s="11">
        <v>218</v>
      </c>
      <c r="C239" s="34" t="s">
        <v>249</v>
      </c>
      <c r="D239" s="11" t="s">
        <v>22</v>
      </c>
      <c r="E239" s="6"/>
      <c r="F239" s="166">
        <v>151169.655</v>
      </c>
      <c r="G239" s="7">
        <v>170205.40309500002</v>
      </c>
      <c r="H239" s="8">
        <f t="shared" si="129"/>
        <v>160688</v>
      </c>
      <c r="I239" s="165">
        <v>151169.655</v>
      </c>
      <c r="J239" s="7">
        <v>170205.40309500002</v>
      </c>
      <c r="K239" s="8">
        <f t="shared" si="181"/>
        <v>160688</v>
      </c>
      <c r="L239" s="165">
        <v>239017.54499999998</v>
      </c>
      <c r="M239" s="7">
        <v>269115.36970500002</v>
      </c>
      <c r="N239" s="8">
        <f t="shared" si="182"/>
        <v>254066</v>
      </c>
      <c r="O239" s="165">
        <v>261843.53</v>
      </c>
      <c r="P239" s="7">
        <v>294815.67297000001</v>
      </c>
      <c r="Q239" s="8">
        <f t="shared" si="183"/>
        <v>278330</v>
      </c>
      <c r="R239" s="165">
        <v>267848.94500000001</v>
      </c>
      <c r="S239" s="7">
        <v>301577.30830500001</v>
      </c>
      <c r="T239" s="8">
        <f t="shared" si="184"/>
        <v>284713</v>
      </c>
      <c r="U239" s="165">
        <v>421689.45910000004</v>
      </c>
      <c r="V239" s="7">
        <v>398983.10360999999</v>
      </c>
      <c r="W239" s="8">
        <f t="shared" si="185"/>
        <v>410336</v>
      </c>
      <c r="X239" s="165">
        <v>296042.37</v>
      </c>
      <c r="Y239" s="7">
        <v>333320.93612999999</v>
      </c>
      <c r="Z239" s="8">
        <f t="shared" si="186"/>
        <v>314682</v>
      </c>
      <c r="AA239" s="165">
        <v>296042.37</v>
      </c>
      <c r="AB239" s="7">
        <v>333320.93612999999</v>
      </c>
      <c r="AC239" s="8">
        <f t="shared" si="187"/>
        <v>314682</v>
      </c>
      <c r="AD239" s="165">
        <v>294491.79499999998</v>
      </c>
      <c r="AE239" s="7">
        <v>333320.93612999999</v>
      </c>
      <c r="AF239" s="8">
        <f t="shared" si="188"/>
        <v>313906</v>
      </c>
      <c r="AG239" s="165">
        <v>285151.16500000004</v>
      </c>
      <c r="AH239" s="7">
        <v>333320.93612999999</v>
      </c>
      <c r="AI239" s="8">
        <f t="shared" si="189"/>
        <v>309236</v>
      </c>
      <c r="AJ239" s="165">
        <v>297590.41000000003</v>
      </c>
      <c r="AK239" s="7">
        <v>333320.93612999999</v>
      </c>
      <c r="AL239" s="8">
        <f t="shared" si="190"/>
        <v>315456</v>
      </c>
      <c r="AM239" s="165">
        <v>410897.89649999997</v>
      </c>
      <c r="AN239" s="7">
        <v>333320.93612999999</v>
      </c>
      <c r="AO239" s="8">
        <f t="shared" si="191"/>
        <v>372109</v>
      </c>
      <c r="AP239" s="165">
        <v>225788.22500000001</v>
      </c>
      <c r="AQ239" s="7">
        <v>206683.0675</v>
      </c>
      <c r="AR239" s="8">
        <f t="shared" si="192"/>
        <v>216236</v>
      </c>
      <c r="AS239" s="165">
        <v>244017.41</v>
      </c>
      <c r="AT239" s="7">
        <v>223369.78300000002</v>
      </c>
      <c r="AU239" s="8">
        <f t="shared" si="193"/>
        <v>233694</v>
      </c>
      <c r="AV239" s="165">
        <v>345468.11</v>
      </c>
      <c r="AW239" s="7">
        <v>333320.93612999999</v>
      </c>
      <c r="AX239" s="8">
        <f t="shared" si="194"/>
        <v>339395</v>
      </c>
      <c r="AY239" s="165">
        <v>347333.02500000002</v>
      </c>
      <c r="AZ239" s="7">
        <v>333320.93612999999</v>
      </c>
      <c r="BA239" s="8">
        <f t="shared" si="195"/>
        <v>340327</v>
      </c>
      <c r="BB239" s="165">
        <v>253778.005</v>
      </c>
      <c r="BC239" s="7">
        <v>232304.48149999999</v>
      </c>
      <c r="BD239" s="8">
        <f t="shared" si="196"/>
        <v>243041</v>
      </c>
      <c r="BE239" s="174">
        <f t="shared" si="197"/>
        <v>4861585</v>
      </c>
      <c r="BF239" s="9"/>
      <c r="BG239" s="9"/>
      <c r="BH239" s="9"/>
      <c r="BI239" s="10"/>
      <c r="BJ239" s="10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</row>
    <row r="240" spans="1:172" ht="24.75" customHeight="1" thickBot="1" x14ac:dyDescent="0.4">
      <c r="A240" s="362"/>
      <c r="B240" s="15">
        <v>219</v>
      </c>
      <c r="C240" s="34" t="s">
        <v>250</v>
      </c>
      <c r="D240" s="11" t="s">
        <v>22</v>
      </c>
      <c r="E240" s="6"/>
      <c r="F240" s="166">
        <v>2395496.415</v>
      </c>
      <c r="G240" s="7">
        <v>2697144.6943350001</v>
      </c>
      <c r="H240" s="8">
        <f t="shared" si="129"/>
        <v>2546321</v>
      </c>
      <c r="I240" s="165">
        <v>2395496.415</v>
      </c>
      <c r="J240" s="7">
        <v>2697144.6943350001</v>
      </c>
      <c r="K240" s="8">
        <f t="shared" si="181"/>
        <v>2546321</v>
      </c>
      <c r="L240" s="165">
        <v>3848510.25</v>
      </c>
      <c r="M240" s="7">
        <v>4333126.5022499999</v>
      </c>
      <c r="N240" s="8">
        <f t="shared" si="182"/>
        <v>4090818</v>
      </c>
      <c r="O240" s="165">
        <v>4216046.38</v>
      </c>
      <c r="P240" s="7">
        <v>4746943.9126200005</v>
      </c>
      <c r="Q240" s="8">
        <f t="shared" si="183"/>
        <v>4481495</v>
      </c>
      <c r="R240" s="165">
        <v>4115255.625</v>
      </c>
      <c r="S240" s="7">
        <v>4633461.2756249998</v>
      </c>
      <c r="T240" s="8">
        <f t="shared" si="184"/>
        <v>4374358</v>
      </c>
      <c r="U240" s="165">
        <v>6402442.4327499997</v>
      </c>
      <c r="V240" s="7">
        <v>6057695.5325249992</v>
      </c>
      <c r="W240" s="8">
        <f t="shared" si="185"/>
        <v>6230069</v>
      </c>
      <c r="X240" s="165">
        <v>4555901.1550000003</v>
      </c>
      <c r="Y240" s="7">
        <v>5129594.2465950008</v>
      </c>
      <c r="Z240" s="8">
        <f t="shared" si="186"/>
        <v>4842748</v>
      </c>
      <c r="AA240" s="165">
        <v>4500950.8049999997</v>
      </c>
      <c r="AB240" s="7">
        <v>5129594.2465950008</v>
      </c>
      <c r="AC240" s="8">
        <f t="shared" si="187"/>
        <v>4815273</v>
      </c>
      <c r="AD240" s="165">
        <v>4610781.37</v>
      </c>
      <c r="AE240" s="7">
        <v>5129594.2465950008</v>
      </c>
      <c r="AF240" s="8">
        <f t="shared" si="188"/>
        <v>4870188</v>
      </c>
      <c r="AG240" s="165">
        <v>4418395.9950000001</v>
      </c>
      <c r="AH240" s="7">
        <v>5129594.2465950008</v>
      </c>
      <c r="AI240" s="8">
        <f t="shared" si="189"/>
        <v>4773995</v>
      </c>
      <c r="AJ240" s="165">
        <v>4610781.37</v>
      </c>
      <c r="AK240" s="7">
        <v>5129594.2465950008</v>
      </c>
      <c r="AL240" s="8">
        <f t="shared" si="190"/>
        <v>4870188</v>
      </c>
      <c r="AM240" s="165">
        <v>6440734.7823000001</v>
      </c>
      <c r="AN240" s="7">
        <v>5129594.2465950008</v>
      </c>
      <c r="AO240" s="8">
        <f t="shared" si="191"/>
        <v>5785165</v>
      </c>
      <c r="AP240" s="165">
        <v>3548940.85</v>
      </c>
      <c r="AQ240" s="7">
        <v>3248645.855</v>
      </c>
      <c r="AR240" s="8">
        <f t="shared" si="192"/>
        <v>3398793</v>
      </c>
      <c r="AS240" s="165">
        <v>3866792.67</v>
      </c>
      <c r="AT240" s="7">
        <v>3539602.5209999997</v>
      </c>
      <c r="AU240" s="8">
        <f t="shared" si="193"/>
        <v>3703198</v>
      </c>
      <c r="AV240" s="165">
        <v>5408293.2149999999</v>
      </c>
      <c r="AW240" s="7">
        <v>5129594.2465950008</v>
      </c>
      <c r="AX240" s="8">
        <f t="shared" si="194"/>
        <v>5268944</v>
      </c>
      <c r="AY240" s="165">
        <v>5510550.8899999997</v>
      </c>
      <c r="AZ240" s="7">
        <v>5129594.2465950008</v>
      </c>
      <c r="BA240" s="8">
        <f t="shared" si="195"/>
        <v>5320073</v>
      </c>
      <c r="BB240" s="165">
        <v>4021464.0049999999</v>
      </c>
      <c r="BC240" s="7">
        <v>3681186.2815</v>
      </c>
      <c r="BD240" s="8">
        <f t="shared" si="196"/>
        <v>3851325</v>
      </c>
      <c r="BE240" s="174">
        <f t="shared" si="197"/>
        <v>75769272</v>
      </c>
      <c r="BF240" s="9"/>
      <c r="BG240" s="9"/>
      <c r="BH240" s="9"/>
      <c r="BI240" s="10"/>
      <c r="BJ240" s="10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</row>
    <row r="241" spans="1:172" ht="33" customHeight="1" thickBot="1" x14ac:dyDescent="0.4">
      <c r="A241" s="363"/>
      <c r="B241" s="373" t="s">
        <v>251</v>
      </c>
      <c r="C241" s="366"/>
      <c r="D241" s="367"/>
      <c r="E241" s="6"/>
      <c r="F241" s="170">
        <f>+SUM(F242:F256)</f>
        <v>2140578.83</v>
      </c>
      <c r="G241" s="171">
        <f>+SUM(G242:G256)</f>
        <v>2410127.1026700004</v>
      </c>
      <c r="H241" s="172">
        <f>+SUM(H242:H256)</f>
        <v>2275355</v>
      </c>
      <c r="I241" s="170">
        <f t="shared" ref="I241:BD241" si="198">+SUM(I242:I256)</f>
        <v>2140578.83</v>
      </c>
      <c r="J241" s="171">
        <f t="shared" si="198"/>
        <v>2410127.1026700004</v>
      </c>
      <c r="K241" s="172">
        <f t="shared" si="198"/>
        <v>2275355</v>
      </c>
      <c r="L241" s="170">
        <f t="shared" si="198"/>
        <v>2664161.9549999996</v>
      </c>
      <c r="M241" s="171">
        <f t="shared" si="198"/>
        <v>2999641.4257950005</v>
      </c>
      <c r="N241" s="172">
        <f t="shared" si="198"/>
        <v>2831904</v>
      </c>
      <c r="O241" s="170">
        <f t="shared" si="198"/>
        <v>2848006.0700000003</v>
      </c>
      <c r="P241" s="171">
        <f t="shared" si="198"/>
        <v>3206635.7574300002</v>
      </c>
      <c r="Q241" s="172">
        <f t="shared" si="198"/>
        <v>3027322</v>
      </c>
      <c r="R241" s="170">
        <f t="shared" si="198"/>
        <v>2884701.04</v>
      </c>
      <c r="S241" s="171">
        <f t="shared" si="198"/>
        <v>3247951.4709600005</v>
      </c>
      <c r="T241" s="172">
        <f t="shared" si="198"/>
        <v>3066328</v>
      </c>
      <c r="U241" s="170">
        <f t="shared" si="198"/>
        <v>4312446.3609499997</v>
      </c>
      <c r="V241" s="171">
        <f t="shared" si="198"/>
        <v>4080237.7107450003</v>
      </c>
      <c r="W241" s="172">
        <f t="shared" si="198"/>
        <v>4196344</v>
      </c>
      <c r="X241" s="170">
        <f t="shared" si="198"/>
        <v>3295600.0349999997</v>
      </c>
      <c r="Y241" s="171">
        <f t="shared" si="198"/>
        <v>3710592.1317150006</v>
      </c>
      <c r="Z241" s="172">
        <f t="shared" si="198"/>
        <v>3503097</v>
      </c>
      <c r="AA241" s="170">
        <f t="shared" si="198"/>
        <v>3316211.2749999999</v>
      </c>
      <c r="AB241" s="171">
        <f t="shared" si="198"/>
        <v>3710592.1317150006</v>
      </c>
      <c r="AC241" s="172">
        <f t="shared" si="198"/>
        <v>3513404</v>
      </c>
      <c r="AD241" s="170">
        <f t="shared" si="198"/>
        <v>3279252.6649999996</v>
      </c>
      <c r="AE241" s="171">
        <f t="shared" si="198"/>
        <v>3710592.1317150006</v>
      </c>
      <c r="AF241" s="172">
        <f t="shared" si="198"/>
        <v>3494925</v>
      </c>
      <c r="AG241" s="170">
        <f t="shared" si="198"/>
        <v>3315007.15</v>
      </c>
      <c r="AH241" s="171">
        <f t="shared" si="198"/>
        <v>3710592.1317150006</v>
      </c>
      <c r="AI241" s="172">
        <f t="shared" si="198"/>
        <v>3512803</v>
      </c>
      <c r="AJ241" s="170">
        <f t="shared" si="198"/>
        <v>3293899.895</v>
      </c>
      <c r="AK241" s="171">
        <f t="shared" si="198"/>
        <v>3710592.1317150006</v>
      </c>
      <c r="AL241" s="172">
        <f t="shared" si="198"/>
        <v>3502249</v>
      </c>
      <c r="AM241" s="170">
        <f t="shared" si="198"/>
        <v>4304882.6138500003</v>
      </c>
      <c r="AN241" s="171">
        <f t="shared" si="198"/>
        <v>3710592.1317150006</v>
      </c>
      <c r="AO241" s="172">
        <f t="shared" si="198"/>
        <v>4007739</v>
      </c>
      <c r="AP241" s="170">
        <f t="shared" si="198"/>
        <v>2791850.75</v>
      </c>
      <c r="AQ241" s="171">
        <f t="shared" si="198"/>
        <v>2555617.2250000001</v>
      </c>
      <c r="AR241" s="172">
        <f t="shared" si="198"/>
        <v>2673734</v>
      </c>
      <c r="AS241" s="170">
        <f t="shared" si="198"/>
        <v>2944298.89</v>
      </c>
      <c r="AT241" s="171">
        <f t="shared" si="198"/>
        <v>2695165.9070000001</v>
      </c>
      <c r="AU241" s="172">
        <f t="shared" si="198"/>
        <v>2819731</v>
      </c>
      <c r="AV241" s="170">
        <f t="shared" si="198"/>
        <v>3534779.82</v>
      </c>
      <c r="AW241" s="171">
        <f t="shared" si="198"/>
        <v>3710592.1317150006</v>
      </c>
      <c r="AX241" s="172">
        <f t="shared" si="198"/>
        <v>3622688</v>
      </c>
      <c r="AY241" s="170">
        <f t="shared" si="198"/>
        <v>3562725.6599999997</v>
      </c>
      <c r="AZ241" s="171">
        <f t="shared" si="198"/>
        <v>3710592.1317150006</v>
      </c>
      <c r="BA241" s="172">
        <f t="shared" si="198"/>
        <v>3636661</v>
      </c>
      <c r="BB241" s="170">
        <f t="shared" si="198"/>
        <v>3028789.5950000002</v>
      </c>
      <c r="BC241" s="171">
        <f t="shared" si="198"/>
        <v>2772507.3985000001</v>
      </c>
      <c r="BD241" s="172">
        <f t="shared" si="198"/>
        <v>2900649</v>
      </c>
      <c r="BE241" s="174">
        <f t="shared" si="197"/>
        <v>54860288</v>
      </c>
      <c r="BF241" s="9"/>
      <c r="BG241" s="9"/>
      <c r="BH241" s="9"/>
      <c r="BI241" s="10"/>
      <c r="BJ241" s="10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</row>
    <row r="242" spans="1:172" ht="23.25" customHeight="1" x14ac:dyDescent="0.35">
      <c r="A242" s="362"/>
      <c r="B242" s="4">
        <v>220</v>
      </c>
      <c r="C242" s="34" t="s">
        <v>252</v>
      </c>
      <c r="D242" s="11" t="s">
        <v>22</v>
      </c>
      <c r="E242" s="6"/>
      <c r="F242" s="164">
        <v>122052.64500000002</v>
      </c>
      <c r="G242" s="7">
        <v>137421.889605</v>
      </c>
      <c r="H242" s="8">
        <f t="shared" si="129"/>
        <v>129737</v>
      </c>
      <c r="I242" s="164">
        <v>122052.64500000002</v>
      </c>
      <c r="J242" s="7">
        <v>137421.889605</v>
      </c>
      <c r="K242" s="8">
        <f t="shared" ref="K242:K256" si="199">ROUND(((I242+J242)/2),0)</f>
        <v>129737</v>
      </c>
      <c r="L242" s="164">
        <v>192263.69500000001</v>
      </c>
      <c r="M242" s="7">
        <v>216474.13105500001</v>
      </c>
      <c r="N242" s="8">
        <f t="shared" ref="N242:N256" si="200">ROUND(((L242+M242)/2),0)</f>
        <v>204369</v>
      </c>
      <c r="O242" s="164">
        <v>210624.7</v>
      </c>
      <c r="P242" s="7">
        <v>237147.21029999998</v>
      </c>
      <c r="Q242" s="8">
        <f t="shared" ref="Q242:Q256" si="201">ROUND(((O242+P242)/2),0)</f>
        <v>223886</v>
      </c>
      <c r="R242" s="164">
        <v>212889.3</v>
      </c>
      <c r="S242" s="7">
        <v>239696.97570000001</v>
      </c>
      <c r="T242" s="8">
        <f t="shared" ref="T242:T256" si="202">ROUND(((R242+S242)/2),0)</f>
        <v>226293</v>
      </c>
      <c r="U242" s="164">
        <v>344640.19589999999</v>
      </c>
      <c r="V242" s="7">
        <v>326082.64689000003</v>
      </c>
      <c r="W242" s="8">
        <f t="shared" ref="W242:W256" si="203">ROUND(((U242+V242)/2),0)</f>
        <v>335361</v>
      </c>
      <c r="X242" s="164">
        <v>246606.49000000002</v>
      </c>
      <c r="Y242" s="7">
        <v>277659.93801000004</v>
      </c>
      <c r="Z242" s="8">
        <f t="shared" ref="Z242:Z256" si="204">ROUND(((X242+Y242)/2),0)</f>
        <v>262133</v>
      </c>
      <c r="AA242" s="164">
        <v>247890.04499999998</v>
      </c>
      <c r="AB242" s="7">
        <v>277659.93801000004</v>
      </c>
      <c r="AC242" s="8">
        <f t="shared" ref="AC242:AC256" si="205">ROUND(((AA242+AB242)/2),0)</f>
        <v>262775</v>
      </c>
      <c r="AD242" s="164">
        <v>242756.66999999998</v>
      </c>
      <c r="AE242" s="7">
        <v>277659.93801000004</v>
      </c>
      <c r="AF242" s="8">
        <f t="shared" ref="AF242:AF256" si="206">ROUND(((AD242+AE242)/2),0)</f>
        <v>260208</v>
      </c>
      <c r="AG242" s="164">
        <v>249172.755</v>
      </c>
      <c r="AH242" s="7">
        <v>277659.93801000004</v>
      </c>
      <c r="AI242" s="8">
        <f t="shared" ref="AI242:AI256" si="207">ROUND(((AG242+AH242)/2),0)</f>
        <v>263416</v>
      </c>
      <c r="AJ242" s="164">
        <v>242756.66999999998</v>
      </c>
      <c r="AK242" s="7">
        <v>277659.93801000004</v>
      </c>
      <c r="AL242" s="8">
        <f t="shared" ref="AL242:AL256" si="208">ROUND(((AJ242+AK242)/2),0)</f>
        <v>260208</v>
      </c>
      <c r="AM242" s="164">
        <v>339269.55335000006</v>
      </c>
      <c r="AN242" s="7">
        <v>277659.93801000004</v>
      </c>
      <c r="AO242" s="8">
        <f t="shared" ref="AO242:AO256" si="209">ROUND(((AM242+AN242)/2),0)</f>
        <v>308465</v>
      </c>
      <c r="AP242" s="164">
        <v>189423.65</v>
      </c>
      <c r="AQ242" s="7">
        <v>173395.495</v>
      </c>
      <c r="AR242" s="8">
        <f t="shared" ref="AR242:AR256" si="210">ROUND(((AP242+AQ242)/2),0)</f>
        <v>181410</v>
      </c>
      <c r="AS242" s="164">
        <v>197016.82</v>
      </c>
      <c r="AT242" s="7">
        <v>180346.166</v>
      </c>
      <c r="AU242" s="8">
        <f t="shared" ref="AU242:AU256" si="211">ROUND(((AS242+AT242)/2),0)</f>
        <v>188681</v>
      </c>
      <c r="AV242" s="164">
        <v>283171.33</v>
      </c>
      <c r="AW242" s="7">
        <v>277659.93801000004</v>
      </c>
      <c r="AX242" s="8">
        <f t="shared" ref="AX242:AX256" si="212">ROUND(((AV242+AW242)/2),0)</f>
        <v>280416</v>
      </c>
      <c r="AY242" s="164">
        <v>289490.24</v>
      </c>
      <c r="AZ242" s="7">
        <v>277659.93801000004</v>
      </c>
      <c r="BA242" s="8">
        <f t="shared" ref="BA242:BA256" si="213">ROUND(((AY242+AZ242)/2),0)</f>
        <v>283575</v>
      </c>
      <c r="BB242" s="164">
        <v>204897.29000000004</v>
      </c>
      <c r="BC242" s="7">
        <v>187559.82700000002</v>
      </c>
      <c r="BD242" s="8">
        <f t="shared" ref="BD242:BD256" si="214">ROUND(((BB242+BC242)/2),0)</f>
        <v>196229</v>
      </c>
      <c r="BE242" s="9"/>
      <c r="BF242" s="9"/>
      <c r="BG242" s="9"/>
      <c r="BH242" s="9"/>
      <c r="BI242" s="10"/>
      <c r="BJ242" s="10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</row>
    <row r="243" spans="1:172" ht="23.25" customHeight="1" x14ac:dyDescent="0.35">
      <c r="A243" s="362"/>
      <c r="B243" s="11">
        <v>221</v>
      </c>
      <c r="C243" s="34" t="s">
        <v>253</v>
      </c>
      <c r="D243" s="11" t="s">
        <v>22</v>
      </c>
      <c r="E243" s="6"/>
      <c r="F243" s="165">
        <v>104000</v>
      </c>
      <c r="G243" s="7">
        <v>117096</v>
      </c>
      <c r="H243" s="8">
        <f t="shared" ref="H243:H256" si="215">ROUND(((F243+G243)/2),0)</f>
        <v>110548</v>
      </c>
      <c r="I243" s="165">
        <v>104000</v>
      </c>
      <c r="J243" s="7">
        <v>117096</v>
      </c>
      <c r="K243" s="8">
        <f t="shared" si="199"/>
        <v>110548</v>
      </c>
      <c r="L243" s="165">
        <v>104000</v>
      </c>
      <c r="M243" s="7">
        <v>117096</v>
      </c>
      <c r="N243" s="8">
        <f t="shared" si="200"/>
        <v>110548</v>
      </c>
      <c r="O243" s="165">
        <v>104000</v>
      </c>
      <c r="P243" s="7">
        <v>117096</v>
      </c>
      <c r="Q243" s="8">
        <f t="shared" si="201"/>
        <v>110548</v>
      </c>
      <c r="R243" s="165">
        <v>104000</v>
      </c>
      <c r="S243" s="7">
        <v>117096</v>
      </c>
      <c r="T243" s="8">
        <f t="shared" si="202"/>
        <v>110548</v>
      </c>
      <c r="U243" s="165">
        <v>123760</v>
      </c>
      <c r="V243" s="7">
        <v>117096</v>
      </c>
      <c r="W243" s="8">
        <f t="shared" si="203"/>
        <v>120428</v>
      </c>
      <c r="X243" s="165">
        <v>104000</v>
      </c>
      <c r="Y243" s="7">
        <v>117096</v>
      </c>
      <c r="Z243" s="8">
        <f t="shared" si="204"/>
        <v>110548</v>
      </c>
      <c r="AA243" s="165">
        <v>104000</v>
      </c>
      <c r="AB243" s="7">
        <v>117096</v>
      </c>
      <c r="AC243" s="8">
        <f t="shared" si="205"/>
        <v>110548</v>
      </c>
      <c r="AD243" s="165">
        <v>104000</v>
      </c>
      <c r="AE243" s="7">
        <v>117096</v>
      </c>
      <c r="AF243" s="8">
        <f t="shared" si="206"/>
        <v>110548</v>
      </c>
      <c r="AG243" s="165">
        <v>104000</v>
      </c>
      <c r="AH243" s="7">
        <v>117096</v>
      </c>
      <c r="AI243" s="8">
        <f t="shared" si="207"/>
        <v>110548</v>
      </c>
      <c r="AJ243" s="165">
        <v>104000</v>
      </c>
      <c r="AK243" s="7">
        <v>117096</v>
      </c>
      <c r="AL243" s="8">
        <f t="shared" si="208"/>
        <v>110548</v>
      </c>
      <c r="AM243" s="165">
        <v>123760</v>
      </c>
      <c r="AN243" s="7">
        <v>117096</v>
      </c>
      <c r="AO243" s="8">
        <f t="shared" si="209"/>
        <v>120428</v>
      </c>
      <c r="AP243" s="165">
        <v>104000</v>
      </c>
      <c r="AQ243" s="7">
        <v>95200</v>
      </c>
      <c r="AR243" s="8">
        <f t="shared" si="210"/>
        <v>99600</v>
      </c>
      <c r="AS243" s="165">
        <v>104000</v>
      </c>
      <c r="AT243" s="7">
        <v>95200</v>
      </c>
      <c r="AU243" s="8">
        <f t="shared" si="211"/>
        <v>99600</v>
      </c>
      <c r="AV243" s="165">
        <v>104000</v>
      </c>
      <c r="AW243" s="7">
        <v>117096</v>
      </c>
      <c r="AX243" s="8">
        <f t="shared" si="212"/>
        <v>110548</v>
      </c>
      <c r="AY243" s="165">
        <v>104000</v>
      </c>
      <c r="AZ243" s="7">
        <v>117096</v>
      </c>
      <c r="BA243" s="8">
        <f t="shared" si="213"/>
        <v>110548</v>
      </c>
      <c r="BB243" s="165">
        <v>104000</v>
      </c>
      <c r="BC243" s="7">
        <v>95200</v>
      </c>
      <c r="BD243" s="8">
        <f t="shared" si="214"/>
        <v>99600</v>
      </c>
      <c r="BE243" s="9"/>
      <c r="BF243" s="9"/>
      <c r="BG243" s="9"/>
      <c r="BH243" s="9"/>
      <c r="BI243" s="10"/>
      <c r="BJ243" s="10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</row>
    <row r="244" spans="1:172" ht="23.25" customHeight="1" x14ac:dyDescent="0.35">
      <c r="A244" s="362"/>
      <c r="B244" s="11">
        <v>222</v>
      </c>
      <c r="C244" s="34" t="s">
        <v>254</v>
      </c>
      <c r="D244" s="11" t="s">
        <v>22</v>
      </c>
      <c r="E244" s="6"/>
      <c r="F244" s="165">
        <v>104000</v>
      </c>
      <c r="G244" s="7">
        <v>117096</v>
      </c>
      <c r="H244" s="8">
        <f t="shared" si="215"/>
        <v>110548</v>
      </c>
      <c r="I244" s="165">
        <v>104000</v>
      </c>
      <c r="J244" s="7">
        <v>117096</v>
      </c>
      <c r="K244" s="8">
        <f t="shared" si="199"/>
        <v>110548</v>
      </c>
      <c r="L244" s="165">
        <v>104000</v>
      </c>
      <c r="M244" s="7">
        <v>117096</v>
      </c>
      <c r="N244" s="8">
        <f t="shared" si="200"/>
        <v>110548</v>
      </c>
      <c r="O244" s="165">
        <v>104000</v>
      </c>
      <c r="P244" s="7">
        <v>117096</v>
      </c>
      <c r="Q244" s="8">
        <f t="shared" si="201"/>
        <v>110548</v>
      </c>
      <c r="R244" s="165">
        <v>104000</v>
      </c>
      <c r="S244" s="7">
        <v>117096</v>
      </c>
      <c r="T244" s="8">
        <f t="shared" si="202"/>
        <v>110548</v>
      </c>
      <c r="U244" s="165">
        <v>123760</v>
      </c>
      <c r="V244" s="7">
        <v>117096</v>
      </c>
      <c r="W244" s="8">
        <f t="shared" si="203"/>
        <v>120428</v>
      </c>
      <c r="X244" s="165">
        <v>104000</v>
      </c>
      <c r="Y244" s="7">
        <v>117096</v>
      </c>
      <c r="Z244" s="8">
        <f t="shared" si="204"/>
        <v>110548</v>
      </c>
      <c r="AA244" s="165">
        <v>104000</v>
      </c>
      <c r="AB244" s="7">
        <v>117096</v>
      </c>
      <c r="AC244" s="8">
        <f t="shared" si="205"/>
        <v>110548</v>
      </c>
      <c r="AD244" s="165">
        <v>104000</v>
      </c>
      <c r="AE244" s="7">
        <v>117096</v>
      </c>
      <c r="AF244" s="8">
        <f t="shared" si="206"/>
        <v>110548</v>
      </c>
      <c r="AG244" s="165">
        <v>104000</v>
      </c>
      <c r="AH244" s="7">
        <v>117096</v>
      </c>
      <c r="AI244" s="8">
        <f t="shared" si="207"/>
        <v>110548</v>
      </c>
      <c r="AJ244" s="165">
        <v>104000</v>
      </c>
      <c r="AK244" s="7">
        <v>117096</v>
      </c>
      <c r="AL244" s="8">
        <f t="shared" si="208"/>
        <v>110548</v>
      </c>
      <c r="AM244" s="165">
        <v>123760</v>
      </c>
      <c r="AN244" s="7">
        <v>117096</v>
      </c>
      <c r="AO244" s="8">
        <f t="shared" si="209"/>
        <v>120428</v>
      </c>
      <c r="AP244" s="165">
        <v>104000</v>
      </c>
      <c r="AQ244" s="7">
        <v>95200</v>
      </c>
      <c r="AR244" s="8">
        <f t="shared" si="210"/>
        <v>99600</v>
      </c>
      <c r="AS244" s="165">
        <v>104000</v>
      </c>
      <c r="AT244" s="7">
        <v>95200</v>
      </c>
      <c r="AU244" s="8">
        <f t="shared" si="211"/>
        <v>99600</v>
      </c>
      <c r="AV244" s="165">
        <v>104000</v>
      </c>
      <c r="AW244" s="7">
        <v>117096</v>
      </c>
      <c r="AX244" s="8">
        <f t="shared" si="212"/>
        <v>110548</v>
      </c>
      <c r="AY244" s="165">
        <v>104000</v>
      </c>
      <c r="AZ244" s="7">
        <v>117096</v>
      </c>
      <c r="BA244" s="8">
        <f t="shared" si="213"/>
        <v>110548</v>
      </c>
      <c r="BB244" s="165">
        <v>104000</v>
      </c>
      <c r="BC244" s="7">
        <v>95200</v>
      </c>
      <c r="BD244" s="8">
        <f t="shared" si="214"/>
        <v>99600</v>
      </c>
      <c r="BE244" s="9"/>
      <c r="BF244" s="9"/>
      <c r="BG244" s="9"/>
      <c r="BH244" s="9"/>
      <c r="BI244" s="10"/>
      <c r="BJ244" s="10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</row>
    <row r="245" spans="1:172" ht="23.25" customHeight="1" x14ac:dyDescent="0.35">
      <c r="A245" s="362"/>
      <c r="B245" s="11">
        <v>223</v>
      </c>
      <c r="C245" s="34" t="s">
        <v>255</v>
      </c>
      <c r="D245" s="11" t="s">
        <v>22</v>
      </c>
      <c r="E245" s="6"/>
      <c r="F245" s="165">
        <v>190288.08500000002</v>
      </c>
      <c r="G245" s="7">
        <v>214249.74616500002</v>
      </c>
      <c r="H245" s="8">
        <f t="shared" si="215"/>
        <v>202269</v>
      </c>
      <c r="I245" s="165">
        <v>190288.08500000002</v>
      </c>
      <c r="J245" s="7">
        <v>214249.74616500002</v>
      </c>
      <c r="K245" s="8">
        <f t="shared" si="199"/>
        <v>202269</v>
      </c>
      <c r="L245" s="165">
        <v>271086.98499999999</v>
      </c>
      <c r="M245" s="7">
        <v>305223.09226499998</v>
      </c>
      <c r="N245" s="8">
        <f t="shared" si="200"/>
        <v>288155</v>
      </c>
      <c r="O245" s="165">
        <v>296976.09499999997</v>
      </c>
      <c r="P245" s="7">
        <v>334372.23865499999</v>
      </c>
      <c r="Q245" s="8">
        <f t="shared" si="201"/>
        <v>315674</v>
      </c>
      <c r="R245" s="165">
        <v>326023.815</v>
      </c>
      <c r="S245" s="7">
        <v>367077.73693499999</v>
      </c>
      <c r="T245" s="8">
        <f t="shared" si="202"/>
        <v>346551</v>
      </c>
      <c r="U245" s="165">
        <v>502244.06959999993</v>
      </c>
      <c r="V245" s="7">
        <v>475200.15815999999</v>
      </c>
      <c r="W245" s="8">
        <f t="shared" si="203"/>
        <v>488722</v>
      </c>
      <c r="X245" s="165">
        <v>354442.85500000004</v>
      </c>
      <c r="Y245" s="7">
        <v>399075.38989500009</v>
      </c>
      <c r="Z245" s="8">
        <f t="shared" si="204"/>
        <v>376759</v>
      </c>
      <c r="AA245" s="165">
        <v>368397.185</v>
      </c>
      <c r="AB245" s="7">
        <v>399075.38989500009</v>
      </c>
      <c r="AC245" s="8">
        <f t="shared" si="205"/>
        <v>383736</v>
      </c>
      <c r="AD245" s="165">
        <v>349791.97499999998</v>
      </c>
      <c r="AE245" s="7">
        <v>399075.38989500009</v>
      </c>
      <c r="AF245" s="8">
        <f t="shared" si="206"/>
        <v>374434</v>
      </c>
      <c r="AG245" s="165">
        <v>361420.02</v>
      </c>
      <c r="AH245" s="7">
        <v>399075.38989500009</v>
      </c>
      <c r="AI245" s="8">
        <f t="shared" si="207"/>
        <v>380248</v>
      </c>
      <c r="AJ245" s="165">
        <v>363746.30500000005</v>
      </c>
      <c r="AK245" s="7">
        <v>399075.38989500009</v>
      </c>
      <c r="AL245" s="8">
        <f t="shared" si="208"/>
        <v>381411</v>
      </c>
      <c r="AM245" s="165">
        <v>505488.97945000004</v>
      </c>
      <c r="AN245" s="7">
        <v>399075.38989500009</v>
      </c>
      <c r="AO245" s="8">
        <f t="shared" si="209"/>
        <v>452282</v>
      </c>
      <c r="AP245" s="165">
        <v>281858.2</v>
      </c>
      <c r="AQ245" s="7">
        <v>258008.66</v>
      </c>
      <c r="AR245" s="8">
        <f t="shared" si="210"/>
        <v>269933</v>
      </c>
      <c r="AS245" s="165">
        <v>307161.72499999998</v>
      </c>
      <c r="AT245" s="7">
        <v>281171.11749999999</v>
      </c>
      <c r="AU245" s="8">
        <f t="shared" si="211"/>
        <v>294166</v>
      </c>
      <c r="AV245" s="165">
        <v>424831.35500000004</v>
      </c>
      <c r="AW245" s="7">
        <v>399075.38989500009</v>
      </c>
      <c r="AX245" s="8">
        <f t="shared" si="212"/>
        <v>411953</v>
      </c>
      <c r="AY245" s="165">
        <v>433419.935</v>
      </c>
      <c r="AZ245" s="7">
        <v>399075.38989500009</v>
      </c>
      <c r="BA245" s="8">
        <f t="shared" si="213"/>
        <v>416248</v>
      </c>
      <c r="BB245" s="165">
        <v>319448.02500000002</v>
      </c>
      <c r="BC245" s="7">
        <v>292417.8075</v>
      </c>
      <c r="BD245" s="8">
        <f t="shared" si="214"/>
        <v>305933</v>
      </c>
      <c r="BE245" s="9"/>
      <c r="BF245" s="9"/>
      <c r="BG245" s="9"/>
      <c r="BH245" s="9"/>
      <c r="BI245" s="10"/>
      <c r="BJ245" s="10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</row>
    <row r="246" spans="1:172" ht="23.25" customHeight="1" x14ac:dyDescent="0.35">
      <c r="A246" s="362"/>
      <c r="B246" s="11">
        <v>224</v>
      </c>
      <c r="C246" s="34" t="s">
        <v>256</v>
      </c>
      <c r="D246" s="11" t="s">
        <v>22</v>
      </c>
      <c r="E246" s="6"/>
      <c r="F246" s="165">
        <v>156000</v>
      </c>
      <c r="G246" s="7">
        <v>175644</v>
      </c>
      <c r="H246" s="8">
        <f t="shared" si="215"/>
        <v>165822</v>
      </c>
      <c r="I246" s="165">
        <v>156000</v>
      </c>
      <c r="J246" s="7">
        <v>175644</v>
      </c>
      <c r="K246" s="8">
        <f t="shared" si="199"/>
        <v>165822</v>
      </c>
      <c r="L246" s="165">
        <v>156000</v>
      </c>
      <c r="M246" s="7">
        <v>175644</v>
      </c>
      <c r="N246" s="8">
        <f t="shared" si="200"/>
        <v>165822</v>
      </c>
      <c r="O246" s="165">
        <v>156000</v>
      </c>
      <c r="P246" s="7">
        <v>175644</v>
      </c>
      <c r="Q246" s="8">
        <f t="shared" si="201"/>
        <v>165822</v>
      </c>
      <c r="R246" s="165">
        <v>156000</v>
      </c>
      <c r="S246" s="7">
        <v>175644</v>
      </c>
      <c r="T246" s="8">
        <f t="shared" si="202"/>
        <v>165822</v>
      </c>
      <c r="U246" s="165">
        <v>185640</v>
      </c>
      <c r="V246" s="7">
        <v>175644</v>
      </c>
      <c r="W246" s="8">
        <f t="shared" si="203"/>
        <v>180642</v>
      </c>
      <c r="X246" s="165">
        <v>156000</v>
      </c>
      <c r="Y246" s="7">
        <v>175644</v>
      </c>
      <c r="Z246" s="8">
        <f t="shared" si="204"/>
        <v>165822</v>
      </c>
      <c r="AA246" s="165">
        <v>156000</v>
      </c>
      <c r="AB246" s="7">
        <v>175644</v>
      </c>
      <c r="AC246" s="8">
        <f t="shared" si="205"/>
        <v>165822</v>
      </c>
      <c r="AD246" s="165">
        <v>156000</v>
      </c>
      <c r="AE246" s="7">
        <v>175644</v>
      </c>
      <c r="AF246" s="8">
        <f t="shared" si="206"/>
        <v>165822</v>
      </c>
      <c r="AG246" s="165">
        <v>156000</v>
      </c>
      <c r="AH246" s="7">
        <v>175644</v>
      </c>
      <c r="AI246" s="8">
        <f t="shared" si="207"/>
        <v>165822</v>
      </c>
      <c r="AJ246" s="165">
        <v>156000</v>
      </c>
      <c r="AK246" s="7">
        <v>175644</v>
      </c>
      <c r="AL246" s="8">
        <f t="shared" si="208"/>
        <v>165822</v>
      </c>
      <c r="AM246" s="165">
        <v>185640</v>
      </c>
      <c r="AN246" s="7">
        <v>175644</v>
      </c>
      <c r="AO246" s="8">
        <f t="shared" si="209"/>
        <v>180642</v>
      </c>
      <c r="AP246" s="165">
        <v>156000</v>
      </c>
      <c r="AQ246" s="7">
        <v>142800</v>
      </c>
      <c r="AR246" s="8">
        <f t="shared" si="210"/>
        <v>149400</v>
      </c>
      <c r="AS246" s="165">
        <v>156000</v>
      </c>
      <c r="AT246" s="7">
        <v>142800</v>
      </c>
      <c r="AU246" s="8">
        <f t="shared" si="211"/>
        <v>149400</v>
      </c>
      <c r="AV246" s="165">
        <v>156000</v>
      </c>
      <c r="AW246" s="7">
        <v>175644</v>
      </c>
      <c r="AX246" s="8">
        <f t="shared" si="212"/>
        <v>165822</v>
      </c>
      <c r="AY246" s="165">
        <v>156000</v>
      </c>
      <c r="AZ246" s="7">
        <v>175644</v>
      </c>
      <c r="BA246" s="8">
        <f t="shared" si="213"/>
        <v>165822</v>
      </c>
      <c r="BB246" s="165">
        <v>156000</v>
      </c>
      <c r="BC246" s="7">
        <v>142800</v>
      </c>
      <c r="BD246" s="8">
        <f t="shared" si="214"/>
        <v>149400</v>
      </c>
      <c r="BE246" s="9"/>
      <c r="BF246" s="9"/>
      <c r="BG246" s="9"/>
      <c r="BH246" s="9"/>
      <c r="BI246" s="10"/>
      <c r="BJ246" s="10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</row>
    <row r="247" spans="1:172" ht="23.25" customHeight="1" x14ac:dyDescent="0.35">
      <c r="A247" s="362"/>
      <c r="B247" s="11">
        <v>225</v>
      </c>
      <c r="C247" s="34" t="s">
        <v>257</v>
      </c>
      <c r="D247" s="11" t="s">
        <v>22</v>
      </c>
      <c r="E247" s="6"/>
      <c r="F247" s="165">
        <v>204441.83500000002</v>
      </c>
      <c r="G247" s="7">
        <v>230185.77991500002</v>
      </c>
      <c r="H247" s="8">
        <f t="shared" si="215"/>
        <v>217314</v>
      </c>
      <c r="I247" s="165">
        <v>204441.83500000002</v>
      </c>
      <c r="J247" s="7">
        <v>230185.77991500002</v>
      </c>
      <c r="K247" s="8">
        <f t="shared" si="199"/>
        <v>217314</v>
      </c>
      <c r="L247" s="165">
        <v>206120.005</v>
      </c>
      <c r="M247" s="7">
        <v>232075.27024500002</v>
      </c>
      <c r="N247" s="8">
        <f t="shared" si="200"/>
        <v>219098</v>
      </c>
      <c r="O247" s="165">
        <v>225805.125</v>
      </c>
      <c r="P247" s="7">
        <v>254239.20112500002</v>
      </c>
      <c r="Q247" s="8">
        <f t="shared" si="201"/>
        <v>240022</v>
      </c>
      <c r="R247" s="165">
        <v>227220.5</v>
      </c>
      <c r="S247" s="7">
        <v>255832.80449999997</v>
      </c>
      <c r="T247" s="8">
        <f t="shared" si="202"/>
        <v>241527</v>
      </c>
      <c r="U247" s="165">
        <v>370040.38890000002</v>
      </c>
      <c r="V247" s="7">
        <v>350115.13719000004</v>
      </c>
      <c r="W247" s="8">
        <f t="shared" si="203"/>
        <v>360078</v>
      </c>
      <c r="X247" s="165">
        <v>297153.54499999998</v>
      </c>
      <c r="Y247" s="7">
        <v>334572.03370500001</v>
      </c>
      <c r="Z247" s="8">
        <f t="shared" si="204"/>
        <v>315863</v>
      </c>
      <c r="AA247" s="165">
        <v>297153.54499999998</v>
      </c>
      <c r="AB247" s="7">
        <v>334572.03370500001</v>
      </c>
      <c r="AC247" s="8">
        <f t="shared" si="205"/>
        <v>315863</v>
      </c>
      <c r="AD247" s="165">
        <v>288103.59499999997</v>
      </c>
      <c r="AE247" s="7">
        <v>334572.03370500001</v>
      </c>
      <c r="AF247" s="8">
        <f t="shared" si="206"/>
        <v>311338</v>
      </c>
      <c r="AG247" s="165">
        <v>297153.54499999998</v>
      </c>
      <c r="AH247" s="7">
        <v>334572.03370500001</v>
      </c>
      <c r="AI247" s="8">
        <f t="shared" si="207"/>
        <v>315863</v>
      </c>
      <c r="AJ247" s="165">
        <v>298661.87</v>
      </c>
      <c r="AK247" s="7">
        <v>334572.03370500001</v>
      </c>
      <c r="AL247" s="8">
        <f t="shared" si="208"/>
        <v>316617</v>
      </c>
      <c r="AM247" s="165">
        <v>375426.11470000003</v>
      </c>
      <c r="AN247" s="7">
        <v>334572.03370500001</v>
      </c>
      <c r="AO247" s="8">
        <f t="shared" si="209"/>
        <v>354999</v>
      </c>
      <c r="AP247" s="165">
        <v>266986.2</v>
      </c>
      <c r="AQ247" s="7">
        <v>244395.06</v>
      </c>
      <c r="AR247" s="8">
        <f t="shared" si="210"/>
        <v>255691</v>
      </c>
      <c r="AS247" s="165">
        <v>330008.83500000002</v>
      </c>
      <c r="AT247" s="7">
        <v>302085.01050000003</v>
      </c>
      <c r="AU247" s="8">
        <f t="shared" si="211"/>
        <v>316047</v>
      </c>
      <c r="AV247" s="165">
        <v>280561.125</v>
      </c>
      <c r="AW247" s="7">
        <v>334572.03370500001</v>
      </c>
      <c r="AX247" s="8">
        <f t="shared" si="212"/>
        <v>307567</v>
      </c>
      <c r="AY247" s="165">
        <v>297153.54499999998</v>
      </c>
      <c r="AZ247" s="7">
        <v>334572.03370500001</v>
      </c>
      <c r="BA247" s="8">
        <f t="shared" si="213"/>
        <v>315863</v>
      </c>
      <c r="BB247" s="165">
        <v>343209.42499999999</v>
      </c>
      <c r="BC247" s="7">
        <v>314168.6275</v>
      </c>
      <c r="BD247" s="8">
        <f t="shared" si="214"/>
        <v>328689</v>
      </c>
      <c r="BE247" s="9"/>
      <c r="BF247" s="9"/>
      <c r="BG247" s="9"/>
      <c r="BH247" s="9"/>
      <c r="BI247" s="10"/>
      <c r="BJ247" s="10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</row>
    <row r="248" spans="1:172" ht="23.25" customHeight="1" x14ac:dyDescent="0.35">
      <c r="A248" s="362"/>
      <c r="B248" s="11">
        <v>226</v>
      </c>
      <c r="C248" s="34" t="s">
        <v>258</v>
      </c>
      <c r="D248" s="11" t="s">
        <v>22</v>
      </c>
      <c r="E248" s="6"/>
      <c r="F248" s="165">
        <v>61137.440000000002</v>
      </c>
      <c r="G248" s="7">
        <v>68836.054560000004</v>
      </c>
      <c r="H248" s="8">
        <f t="shared" si="215"/>
        <v>64987</v>
      </c>
      <c r="I248" s="165">
        <v>61137.440000000002</v>
      </c>
      <c r="J248" s="7">
        <v>68836.054560000004</v>
      </c>
      <c r="K248" s="8">
        <f t="shared" si="199"/>
        <v>64987</v>
      </c>
      <c r="L248" s="165">
        <v>100753.575</v>
      </c>
      <c r="M248" s="7">
        <v>113440.77517500002</v>
      </c>
      <c r="N248" s="8">
        <f t="shared" si="200"/>
        <v>107097</v>
      </c>
      <c r="O248" s="165">
        <v>110375.59</v>
      </c>
      <c r="P248" s="7">
        <v>124274.42391000001</v>
      </c>
      <c r="Q248" s="8">
        <f t="shared" si="201"/>
        <v>117325</v>
      </c>
      <c r="R248" s="165">
        <v>108699.955</v>
      </c>
      <c r="S248" s="7">
        <v>122387.787795</v>
      </c>
      <c r="T248" s="8">
        <f t="shared" si="202"/>
        <v>115544</v>
      </c>
      <c r="U248" s="165">
        <v>169668.4626</v>
      </c>
      <c r="V248" s="7">
        <v>160532.46846</v>
      </c>
      <c r="W248" s="8">
        <f t="shared" si="203"/>
        <v>165100</v>
      </c>
      <c r="X248" s="165">
        <v>122327.27000000002</v>
      </c>
      <c r="Y248" s="7">
        <v>137731.09623000002</v>
      </c>
      <c r="Z248" s="8">
        <f t="shared" si="204"/>
        <v>130029</v>
      </c>
      <c r="AA248" s="165">
        <v>117996.64500000002</v>
      </c>
      <c r="AB248" s="7">
        <v>137731.09623000002</v>
      </c>
      <c r="AC248" s="8">
        <f t="shared" si="205"/>
        <v>127864</v>
      </c>
      <c r="AD248" s="165">
        <v>117275.015</v>
      </c>
      <c r="AE248" s="7">
        <v>137731.09623000002</v>
      </c>
      <c r="AF248" s="8">
        <f t="shared" si="206"/>
        <v>127503</v>
      </c>
      <c r="AG248" s="165">
        <v>123048.9</v>
      </c>
      <c r="AH248" s="7">
        <v>137731.09623000002</v>
      </c>
      <c r="AI248" s="8">
        <f t="shared" si="207"/>
        <v>130390</v>
      </c>
      <c r="AJ248" s="165">
        <v>119439.905</v>
      </c>
      <c r="AK248" s="7">
        <v>137731.09623000002</v>
      </c>
      <c r="AL248" s="8">
        <f t="shared" si="208"/>
        <v>128586</v>
      </c>
      <c r="AM248" s="165">
        <v>165639.22375</v>
      </c>
      <c r="AN248" s="7">
        <v>137731.09623000002</v>
      </c>
      <c r="AO248" s="8">
        <f t="shared" si="209"/>
        <v>151685</v>
      </c>
      <c r="AP248" s="165">
        <v>91191.555000000008</v>
      </c>
      <c r="AQ248" s="7">
        <v>83475.346500000014</v>
      </c>
      <c r="AR248" s="8">
        <f t="shared" si="210"/>
        <v>87333</v>
      </c>
      <c r="AS248" s="165">
        <v>98687.55</v>
      </c>
      <c r="AT248" s="7">
        <v>90337.065000000002</v>
      </c>
      <c r="AU248" s="8">
        <f t="shared" si="211"/>
        <v>94512</v>
      </c>
      <c r="AV248" s="165">
        <v>144838.91500000001</v>
      </c>
      <c r="AW248" s="7">
        <v>137731.09623000002</v>
      </c>
      <c r="AX248" s="8">
        <f t="shared" si="212"/>
        <v>141285</v>
      </c>
      <c r="AY248" s="165">
        <v>144838.91500000001</v>
      </c>
      <c r="AZ248" s="7">
        <v>137731.09623000002</v>
      </c>
      <c r="BA248" s="8">
        <f t="shared" si="213"/>
        <v>141285</v>
      </c>
      <c r="BB248" s="165">
        <v>102634.54500000001</v>
      </c>
      <c r="BC248" s="7">
        <v>93950.083500000008</v>
      </c>
      <c r="BD248" s="8">
        <f t="shared" si="214"/>
        <v>98292</v>
      </c>
      <c r="BE248" s="9"/>
      <c r="BF248" s="9"/>
      <c r="BG248" s="9"/>
      <c r="BH248" s="9"/>
      <c r="BI248" s="10"/>
      <c r="BJ248" s="10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</row>
    <row r="249" spans="1:172" ht="23.25" customHeight="1" x14ac:dyDescent="0.35">
      <c r="A249" s="362"/>
      <c r="B249" s="11">
        <v>227</v>
      </c>
      <c r="C249" s="34" t="s">
        <v>259</v>
      </c>
      <c r="D249" s="11" t="s">
        <v>22</v>
      </c>
      <c r="E249" s="6"/>
      <c r="F249" s="165">
        <v>83829.070000000007</v>
      </c>
      <c r="G249" s="7">
        <v>94385.084430000003</v>
      </c>
      <c r="H249" s="8">
        <f t="shared" si="215"/>
        <v>89107</v>
      </c>
      <c r="I249" s="176">
        <v>83829.070000000007</v>
      </c>
      <c r="J249" s="13">
        <v>94385.084430000003</v>
      </c>
      <c r="K249" s="8">
        <f t="shared" si="199"/>
        <v>89107</v>
      </c>
      <c r="L249" s="176">
        <v>134779.19</v>
      </c>
      <c r="M249" s="13">
        <v>151751.00031</v>
      </c>
      <c r="N249" s="8">
        <f t="shared" si="200"/>
        <v>143265</v>
      </c>
      <c r="O249" s="176">
        <v>147651.07500000001</v>
      </c>
      <c r="P249" s="13">
        <v>166243.752675</v>
      </c>
      <c r="Q249" s="8">
        <f t="shared" si="201"/>
        <v>156947</v>
      </c>
      <c r="R249" s="176">
        <v>148240.88500000001</v>
      </c>
      <c r="S249" s="13">
        <v>166907.83336499997</v>
      </c>
      <c r="T249" s="8">
        <f t="shared" si="202"/>
        <v>157574</v>
      </c>
      <c r="U249" s="176">
        <v>236123.25099999999</v>
      </c>
      <c r="V249" s="13">
        <v>223408.9221</v>
      </c>
      <c r="W249" s="8">
        <f t="shared" si="203"/>
        <v>229766</v>
      </c>
      <c r="X249" s="176">
        <v>168511.59</v>
      </c>
      <c r="Y249" s="13">
        <v>189731.08791</v>
      </c>
      <c r="Z249" s="8">
        <f t="shared" si="204"/>
        <v>179121</v>
      </c>
      <c r="AA249" s="176">
        <v>167549.98000000001</v>
      </c>
      <c r="AB249" s="13">
        <v>189731.08791</v>
      </c>
      <c r="AC249" s="8">
        <f t="shared" si="205"/>
        <v>178641</v>
      </c>
      <c r="AD249" s="176">
        <v>160812.79500000001</v>
      </c>
      <c r="AE249" s="13">
        <v>189731.08791</v>
      </c>
      <c r="AF249" s="8">
        <f t="shared" si="206"/>
        <v>175272</v>
      </c>
      <c r="AG249" s="176">
        <v>170436.5</v>
      </c>
      <c r="AH249" s="13">
        <v>189731.08791</v>
      </c>
      <c r="AI249" s="8">
        <f t="shared" si="207"/>
        <v>180084</v>
      </c>
      <c r="AJ249" s="176">
        <v>156962.97500000001</v>
      </c>
      <c r="AK249" s="13">
        <v>189731.08791</v>
      </c>
      <c r="AL249" s="8">
        <f t="shared" si="208"/>
        <v>173347</v>
      </c>
      <c r="AM249" s="176">
        <v>232095.01770000003</v>
      </c>
      <c r="AN249" s="13">
        <v>189731.08791</v>
      </c>
      <c r="AO249" s="8">
        <f t="shared" si="209"/>
        <v>210913</v>
      </c>
      <c r="AP249" s="176">
        <v>124317.24500000001</v>
      </c>
      <c r="AQ249" s="13">
        <v>113798.09350000002</v>
      </c>
      <c r="AR249" s="8">
        <f t="shared" si="210"/>
        <v>119058</v>
      </c>
      <c r="AS249" s="176">
        <v>135315.76500000001</v>
      </c>
      <c r="AT249" s="13">
        <v>123865.96950000001</v>
      </c>
      <c r="AU249" s="8">
        <f t="shared" si="211"/>
        <v>129591</v>
      </c>
      <c r="AV249" s="176">
        <v>203783.58000000002</v>
      </c>
      <c r="AW249" s="13">
        <v>189731.08791</v>
      </c>
      <c r="AX249" s="8">
        <f t="shared" si="212"/>
        <v>196757</v>
      </c>
      <c r="AY249" s="176">
        <v>200229.51</v>
      </c>
      <c r="AZ249" s="13">
        <v>189731.08791</v>
      </c>
      <c r="BA249" s="8">
        <f t="shared" si="213"/>
        <v>194980</v>
      </c>
      <c r="BB249" s="176">
        <v>140728.83499999999</v>
      </c>
      <c r="BC249" s="13">
        <v>128821.0105</v>
      </c>
      <c r="BD249" s="8">
        <f t="shared" si="214"/>
        <v>134775</v>
      </c>
      <c r="BE249" s="9"/>
      <c r="BF249" s="9"/>
      <c r="BG249" s="9"/>
      <c r="BH249" s="9"/>
      <c r="BI249" s="10"/>
      <c r="BJ249" s="10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</row>
    <row r="250" spans="1:172" ht="23.25" customHeight="1" x14ac:dyDescent="0.35">
      <c r="A250" s="362"/>
      <c r="B250" s="11">
        <v>228</v>
      </c>
      <c r="C250" s="34" t="s">
        <v>260</v>
      </c>
      <c r="D250" s="11" t="s">
        <v>22</v>
      </c>
      <c r="E250" s="6"/>
      <c r="F250" s="165">
        <v>91000</v>
      </c>
      <c r="G250" s="7">
        <v>102459</v>
      </c>
      <c r="H250" s="8">
        <f t="shared" si="215"/>
        <v>96730</v>
      </c>
      <c r="I250" s="176">
        <v>91000</v>
      </c>
      <c r="J250" s="7">
        <v>102459</v>
      </c>
      <c r="K250" s="8">
        <f t="shared" si="199"/>
        <v>96730</v>
      </c>
      <c r="L250" s="176">
        <v>91000</v>
      </c>
      <c r="M250" s="7">
        <v>102459</v>
      </c>
      <c r="N250" s="8">
        <f t="shared" si="200"/>
        <v>96730</v>
      </c>
      <c r="O250" s="176">
        <v>91000</v>
      </c>
      <c r="P250" s="7">
        <v>102459</v>
      </c>
      <c r="Q250" s="8">
        <f t="shared" si="201"/>
        <v>96730</v>
      </c>
      <c r="R250" s="176">
        <v>91000</v>
      </c>
      <c r="S250" s="7">
        <v>102459</v>
      </c>
      <c r="T250" s="8">
        <f t="shared" si="202"/>
        <v>96730</v>
      </c>
      <c r="U250" s="176">
        <v>108290</v>
      </c>
      <c r="V250" s="7">
        <v>102459</v>
      </c>
      <c r="W250" s="8">
        <f t="shared" si="203"/>
        <v>105375</v>
      </c>
      <c r="X250" s="176">
        <v>91000</v>
      </c>
      <c r="Y250" s="7">
        <v>102459</v>
      </c>
      <c r="Z250" s="8">
        <f t="shared" si="204"/>
        <v>96730</v>
      </c>
      <c r="AA250" s="176">
        <v>91000</v>
      </c>
      <c r="AB250" s="7">
        <v>102459</v>
      </c>
      <c r="AC250" s="8">
        <f t="shared" si="205"/>
        <v>96730</v>
      </c>
      <c r="AD250" s="176">
        <v>91000</v>
      </c>
      <c r="AE250" s="7">
        <v>102459</v>
      </c>
      <c r="AF250" s="8">
        <f t="shared" si="206"/>
        <v>96730</v>
      </c>
      <c r="AG250" s="176">
        <v>91000</v>
      </c>
      <c r="AH250" s="7">
        <v>102459</v>
      </c>
      <c r="AI250" s="8">
        <f t="shared" si="207"/>
        <v>96730</v>
      </c>
      <c r="AJ250" s="176">
        <v>91000</v>
      </c>
      <c r="AK250" s="7">
        <v>102459</v>
      </c>
      <c r="AL250" s="8">
        <f t="shared" si="208"/>
        <v>96730</v>
      </c>
      <c r="AM250" s="176">
        <v>108290</v>
      </c>
      <c r="AN250" s="7">
        <v>102459</v>
      </c>
      <c r="AO250" s="8">
        <f t="shared" si="209"/>
        <v>105375</v>
      </c>
      <c r="AP250" s="176">
        <v>91000</v>
      </c>
      <c r="AQ250" s="7">
        <v>83300</v>
      </c>
      <c r="AR250" s="8">
        <f t="shared" si="210"/>
        <v>87150</v>
      </c>
      <c r="AS250" s="176">
        <v>91000</v>
      </c>
      <c r="AT250" s="7">
        <v>83300</v>
      </c>
      <c r="AU250" s="8">
        <f t="shared" si="211"/>
        <v>87150</v>
      </c>
      <c r="AV250" s="176">
        <v>91000</v>
      </c>
      <c r="AW250" s="7">
        <v>102459</v>
      </c>
      <c r="AX250" s="8">
        <f t="shared" si="212"/>
        <v>96730</v>
      </c>
      <c r="AY250" s="176">
        <v>91000</v>
      </c>
      <c r="AZ250" s="7">
        <v>102459</v>
      </c>
      <c r="BA250" s="8">
        <f t="shared" si="213"/>
        <v>96730</v>
      </c>
      <c r="BB250" s="176">
        <v>91000</v>
      </c>
      <c r="BC250" s="7">
        <v>83300</v>
      </c>
      <c r="BD250" s="8">
        <f t="shared" si="214"/>
        <v>87150</v>
      </c>
      <c r="BE250" s="9"/>
      <c r="BF250" s="9"/>
      <c r="BG250" s="9"/>
      <c r="BH250" s="9"/>
      <c r="BI250" s="10"/>
      <c r="BJ250" s="10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</row>
    <row r="251" spans="1:172" ht="23.25" customHeight="1" x14ac:dyDescent="0.35">
      <c r="A251" s="362"/>
      <c r="B251" s="11">
        <v>229</v>
      </c>
      <c r="C251" s="37" t="s">
        <v>261</v>
      </c>
      <c r="D251" s="36" t="s">
        <v>22</v>
      </c>
      <c r="E251" s="6"/>
      <c r="F251" s="165">
        <v>91000</v>
      </c>
      <c r="G251" s="7">
        <v>102459</v>
      </c>
      <c r="H251" s="8">
        <f t="shared" si="215"/>
        <v>96730</v>
      </c>
      <c r="I251" s="176">
        <v>91000</v>
      </c>
      <c r="J251" s="13">
        <v>102459</v>
      </c>
      <c r="K251" s="8">
        <f t="shared" si="199"/>
        <v>96730</v>
      </c>
      <c r="L251" s="176">
        <v>91000</v>
      </c>
      <c r="M251" s="13">
        <v>102459</v>
      </c>
      <c r="N251" s="8">
        <f t="shared" si="200"/>
        <v>96730</v>
      </c>
      <c r="O251" s="176">
        <v>91000</v>
      </c>
      <c r="P251" s="13">
        <v>102459</v>
      </c>
      <c r="Q251" s="8">
        <f t="shared" si="201"/>
        <v>96730</v>
      </c>
      <c r="R251" s="176">
        <v>91000</v>
      </c>
      <c r="S251" s="13">
        <v>102459</v>
      </c>
      <c r="T251" s="8">
        <f t="shared" si="202"/>
        <v>96730</v>
      </c>
      <c r="U251" s="176">
        <v>108290</v>
      </c>
      <c r="V251" s="13">
        <v>102459</v>
      </c>
      <c r="W251" s="8">
        <f t="shared" si="203"/>
        <v>105375</v>
      </c>
      <c r="X251" s="176">
        <v>91000</v>
      </c>
      <c r="Y251" s="13">
        <v>102459</v>
      </c>
      <c r="Z251" s="8">
        <f t="shared" si="204"/>
        <v>96730</v>
      </c>
      <c r="AA251" s="176">
        <v>91000</v>
      </c>
      <c r="AB251" s="13">
        <v>102459</v>
      </c>
      <c r="AC251" s="8">
        <f t="shared" si="205"/>
        <v>96730</v>
      </c>
      <c r="AD251" s="176">
        <v>91000</v>
      </c>
      <c r="AE251" s="13">
        <v>102459</v>
      </c>
      <c r="AF251" s="8">
        <f t="shared" si="206"/>
        <v>96730</v>
      </c>
      <c r="AG251" s="176">
        <v>91000</v>
      </c>
      <c r="AH251" s="13">
        <v>102459</v>
      </c>
      <c r="AI251" s="8">
        <f t="shared" si="207"/>
        <v>96730</v>
      </c>
      <c r="AJ251" s="176">
        <v>91000</v>
      </c>
      <c r="AK251" s="13">
        <v>102459</v>
      </c>
      <c r="AL251" s="8">
        <f t="shared" si="208"/>
        <v>96730</v>
      </c>
      <c r="AM251" s="176">
        <v>108290</v>
      </c>
      <c r="AN251" s="13">
        <v>102459</v>
      </c>
      <c r="AO251" s="8">
        <f t="shared" si="209"/>
        <v>105375</v>
      </c>
      <c r="AP251" s="176">
        <v>91000</v>
      </c>
      <c r="AQ251" s="13">
        <v>83300</v>
      </c>
      <c r="AR251" s="8">
        <f t="shared" si="210"/>
        <v>87150</v>
      </c>
      <c r="AS251" s="176">
        <v>91000</v>
      </c>
      <c r="AT251" s="13">
        <v>83300</v>
      </c>
      <c r="AU251" s="8">
        <f t="shared" si="211"/>
        <v>87150</v>
      </c>
      <c r="AV251" s="176">
        <v>91000</v>
      </c>
      <c r="AW251" s="13">
        <v>102459</v>
      </c>
      <c r="AX251" s="8">
        <f t="shared" si="212"/>
        <v>96730</v>
      </c>
      <c r="AY251" s="176">
        <v>91000</v>
      </c>
      <c r="AZ251" s="13">
        <v>102459</v>
      </c>
      <c r="BA251" s="8">
        <f t="shared" si="213"/>
        <v>96730</v>
      </c>
      <c r="BB251" s="176">
        <v>91000</v>
      </c>
      <c r="BC251" s="13">
        <v>83300</v>
      </c>
      <c r="BD251" s="8">
        <f t="shared" si="214"/>
        <v>87150</v>
      </c>
      <c r="BE251" s="9"/>
      <c r="BF251" s="9"/>
      <c r="BG251" s="9"/>
      <c r="BH251" s="9"/>
      <c r="BI251" s="10"/>
      <c r="BJ251" s="10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</row>
    <row r="252" spans="1:172" ht="23.25" customHeight="1" x14ac:dyDescent="0.35">
      <c r="A252" s="362"/>
      <c r="B252" s="11">
        <v>230</v>
      </c>
      <c r="C252" s="37" t="s">
        <v>262</v>
      </c>
      <c r="D252" s="36" t="s">
        <v>22</v>
      </c>
      <c r="E252" s="6"/>
      <c r="F252" s="165">
        <v>157182.67499999999</v>
      </c>
      <c r="G252" s="7">
        <v>176975.60107499998</v>
      </c>
      <c r="H252" s="8">
        <f t="shared" si="215"/>
        <v>167079</v>
      </c>
      <c r="I252" s="176">
        <v>157182.67499999999</v>
      </c>
      <c r="J252" s="13">
        <v>176975.60107499998</v>
      </c>
      <c r="K252" s="8">
        <f t="shared" si="199"/>
        <v>167079</v>
      </c>
      <c r="L252" s="176">
        <v>243994.595</v>
      </c>
      <c r="M252" s="13">
        <v>274719.14515499998</v>
      </c>
      <c r="N252" s="8">
        <f t="shared" si="200"/>
        <v>259357</v>
      </c>
      <c r="O252" s="176">
        <v>264890.59999999998</v>
      </c>
      <c r="P252" s="13">
        <v>298246.43940000003</v>
      </c>
      <c r="Q252" s="8">
        <f t="shared" si="201"/>
        <v>281569</v>
      </c>
      <c r="R252" s="176">
        <v>270621.39</v>
      </c>
      <c r="S252" s="13">
        <v>304698.86811000004</v>
      </c>
      <c r="T252" s="8">
        <f t="shared" si="202"/>
        <v>287660</v>
      </c>
      <c r="U252" s="176">
        <v>433282.44505000004</v>
      </c>
      <c r="V252" s="13">
        <v>409951.85185500002</v>
      </c>
      <c r="W252" s="8">
        <f t="shared" si="203"/>
        <v>421617</v>
      </c>
      <c r="X252" s="176">
        <v>303308.52500000002</v>
      </c>
      <c r="Y252" s="13">
        <v>341502.06772500003</v>
      </c>
      <c r="Z252" s="8">
        <f t="shared" si="204"/>
        <v>322405</v>
      </c>
      <c r="AA252" s="176">
        <v>319988.82500000001</v>
      </c>
      <c r="AB252" s="13">
        <v>341502.06772500003</v>
      </c>
      <c r="AC252" s="8">
        <f t="shared" si="205"/>
        <v>330745</v>
      </c>
      <c r="AD252" s="176">
        <v>321272.38</v>
      </c>
      <c r="AE252" s="13">
        <v>341502.06772500003</v>
      </c>
      <c r="AF252" s="8">
        <f t="shared" si="206"/>
        <v>331387</v>
      </c>
      <c r="AG252" s="176">
        <v>322555.09000000003</v>
      </c>
      <c r="AH252" s="13">
        <v>341502.06772500003</v>
      </c>
      <c r="AI252" s="8">
        <f t="shared" si="207"/>
        <v>332029</v>
      </c>
      <c r="AJ252" s="176">
        <v>325121.35499999998</v>
      </c>
      <c r="AK252" s="13">
        <v>341502.06772500003</v>
      </c>
      <c r="AL252" s="8">
        <f t="shared" si="208"/>
        <v>333312</v>
      </c>
      <c r="AM252" s="176">
        <v>438653.08759999997</v>
      </c>
      <c r="AN252" s="13">
        <v>341502.06772500003</v>
      </c>
      <c r="AO252" s="8">
        <f t="shared" si="209"/>
        <v>390078</v>
      </c>
      <c r="AP252" s="176">
        <v>230269.26</v>
      </c>
      <c r="AQ252" s="13">
        <v>210784.93800000002</v>
      </c>
      <c r="AR252" s="8">
        <f t="shared" si="210"/>
        <v>220527</v>
      </c>
      <c r="AS252" s="176">
        <v>253723.92499999999</v>
      </c>
      <c r="AT252" s="13">
        <v>232254.97750000001</v>
      </c>
      <c r="AU252" s="8">
        <f t="shared" si="211"/>
        <v>242989</v>
      </c>
      <c r="AV252" s="176">
        <v>353098.46</v>
      </c>
      <c r="AW252" s="13">
        <v>341502.06772500003</v>
      </c>
      <c r="AX252" s="8">
        <f t="shared" si="212"/>
        <v>347300</v>
      </c>
      <c r="AY252" s="176">
        <v>353098.46</v>
      </c>
      <c r="AZ252" s="13">
        <v>341502.06772500003</v>
      </c>
      <c r="BA252" s="8">
        <f t="shared" si="213"/>
        <v>347300</v>
      </c>
      <c r="BB252" s="176">
        <v>263872.375</v>
      </c>
      <c r="BC252" s="13">
        <v>241544.71249999999</v>
      </c>
      <c r="BD252" s="8">
        <f t="shared" si="214"/>
        <v>252709</v>
      </c>
      <c r="BE252" s="9"/>
      <c r="BF252" s="9"/>
      <c r="BG252" s="9"/>
      <c r="BH252" s="9"/>
      <c r="BI252" s="10"/>
      <c r="BJ252" s="10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</row>
    <row r="253" spans="1:172" ht="23.25" customHeight="1" x14ac:dyDescent="0.35">
      <c r="A253" s="362"/>
      <c r="B253" s="11">
        <v>231</v>
      </c>
      <c r="C253" s="37" t="s">
        <v>263</v>
      </c>
      <c r="D253" s="36" t="s">
        <v>22</v>
      </c>
      <c r="E253" s="6"/>
      <c r="F253" s="166">
        <v>195000</v>
      </c>
      <c r="G253" s="7">
        <v>219555</v>
      </c>
      <c r="H253" s="8">
        <f t="shared" si="215"/>
        <v>207278</v>
      </c>
      <c r="I253" s="176">
        <v>195000</v>
      </c>
      <c r="J253" s="13">
        <v>219555</v>
      </c>
      <c r="K253" s="8">
        <f t="shared" si="199"/>
        <v>207278</v>
      </c>
      <c r="L253" s="176">
        <v>195000</v>
      </c>
      <c r="M253" s="13">
        <v>219555</v>
      </c>
      <c r="N253" s="8">
        <f t="shared" si="200"/>
        <v>207278</v>
      </c>
      <c r="O253" s="176">
        <v>195000</v>
      </c>
      <c r="P253" s="13">
        <v>219555</v>
      </c>
      <c r="Q253" s="8">
        <f t="shared" si="201"/>
        <v>207278</v>
      </c>
      <c r="R253" s="176">
        <v>195000</v>
      </c>
      <c r="S253" s="13">
        <v>219555</v>
      </c>
      <c r="T253" s="8">
        <f t="shared" si="202"/>
        <v>207278</v>
      </c>
      <c r="U253" s="176">
        <v>232050</v>
      </c>
      <c r="V253" s="13">
        <v>219555</v>
      </c>
      <c r="W253" s="8">
        <f t="shared" si="203"/>
        <v>225803</v>
      </c>
      <c r="X253" s="176">
        <v>195000</v>
      </c>
      <c r="Y253" s="13">
        <v>219555</v>
      </c>
      <c r="Z253" s="8">
        <f t="shared" si="204"/>
        <v>207278</v>
      </c>
      <c r="AA253" s="176">
        <v>195000</v>
      </c>
      <c r="AB253" s="13">
        <v>219555</v>
      </c>
      <c r="AC253" s="8">
        <f t="shared" si="205"/>
        <v>207278</v>
      </c>
      <c r="AD253" s="176">
        <v>195000</v>
      </c>
      <c r="AE253" s="13">
        <v>219555</v>
      </c>
      <c r="AF253" s="8">
        <f t="shared" si="206"/>
        <v>207278</v>
      </c>
      <c r="AG253" s="176">
        <v>195000</v>
      </c>
      <c r="AH253" s="13">
        <v>219555</v>
      </c>
      <c r="AI253" s="8">
        <f t="shared" si="207"/>
        <v>207278</v>
      </c>
      <c r="AJ253" s="176">
        <v>195000</v>
      </c>
      <c r="AK253" s="13">
        <v>219555</v>
      </c>
      <c r="AL253" s="8">
        <f t="shared" si="208"/>
        <v>207278</v>
      </c>
      <c r="AM253" s="176">
        <v>232050</v>
      </c>
      <c r="AN253" s="13">
        <v>219555</v>
      </c>
      <c r="AO253" s="8">
        <f t="shared" si="209"/>
        <v>225803</v>
      </c>
      <c r="AP253" s="176">
        <v>195000</v>
      </c>
      <c r="AQ253" s="13">
        <v>178500</v>
      </c>
      <c r="AR253" s="8">
        <f t="shared" si="210"/>
        <v>186750</v>
      </c>
      <c r="AS253" s="176">
        <v>195000</v>
      </c>
      <c r="AT253" s="13">
        <v>178500</v>
      </c>
      <c r="AU253" s="8">
        <f t="shared" si="211"/>
        <v>186750</v>
      </c>
      <c r="AV253" s="176">
        <v>195000</v>
      </c>
      <c r="AW253" s="13">
        <v>219555</v>
      </c>
      <c r="AX253" s="8">
        <f t="shared" si="212"/>
        <v>207278</v>
      </c>
      <c r="AY253" s="176">
        <v>195000</v>
      </c>
      <c r="AZ253" s="13">
        <v>219555</v>
      </c>
      <c r="BA253" s="8">
        <f t="shared" si="213"/>
        <v>207278</v>
      </c>
      <c r="BB253" s="176">
        <v>195000</v>
      </c>
      <c r="BC253" s="13">
        <v>178500</v>
      </c>
      <c r="BD253" s="8">
        <f t="shared" si="214"/>
        <v>186750</v>
      </c>
      <c r="BE253" s="9"/>
      <c r="BF253" s="9"/>
      <c r="BG253" s="9"/>
      <c r="BH253" s="9"/>
      <c r="BI253" s="10"/>
      <c r="BJ253" s="10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</row>
    <row r="254" spans="1:172" ht="23.25" customHeight="1" x14ac:dyDescent="0.35">
      <c r="A254" s="362"/>
      <c r="B254" s="11">
        <v>232</v>
      </c>
      <c r="C254" s="37" t="s">
        <v>264</v>
      </c>
      <c r="D254" s="36" t="s">
        <v>22</v>
      </c>
      <c r="E254" s="6"/>
      <c r="F254" s="166">
        <v>91000</v>
      </c>
      <c r="G254" s="7">
        <v>102459</v>
      </c>
      <c r="H254" s="8">
        <f t="shared" si="215"/>
        <v>96730</v>
      </c>
      <c r="I254" s="176">
        <v>91000</v>
      </c>
      <c r="J254" s="13">
        <v>102459</v>
      </c>
      <c r="K254" s="8">
        <f t="shared" si="199"/>
        <v>96730</v>
      </c>
      <c r="L254" s="176">
        <v>91000</v>
      </c>
      <c r="M254" s="13">
        <v>102459</v>
      </c>
      <c r="N254" s="8">
        <f t="shared" si="200"/>
        <v>96730</v>
      </c>
      <c r="O254" s="176">
        <v>91000</v>
      </c>
      <c r="P254" s="13">
        <v>102459</v>
      </c>
      <c r="Q254" s="8">
        <f t="shared" si="201"/>
        <v>96730</v>
      </c>
      <c r="R254" s="176">
        <v>91000</v>
      </c>
      <c r="S254" s="13">
        <v>102459</v>
      </c>
      <c r="T254" s="8">
        <f t="shared" si="202"/>
        <v>96730</v>
      </c>
      <c r="U254" s="176">
        <v>108290</v>
      </c>
      <c r="V254" s="13">
        <v>102459</v>
      </c>
      <c r="W254" s="8">
        <f t="shared" si="203"/>
        <v>105375</v>
      </c>
      <c r="X254" s="176">
        <v>91000</v>
      </c>
      <c r="Y254" s="13">
        <v>102459</v>
      </c>
      <c r="Z254" s="8">
        <f t="shared" si="204"/>
        <v>96730</v>
      </c>
      <c r="AA254" s="176">
        <v>91000</v>
      </c>
      <c r="AB254" s="13">
        <v>102459</v>
      </c>
      <c r="AC254" s="8">
        <f t="shared" si="205"/>
        <v>96730</v>
      </c>
      <c r="AD254" s="176">
        <v>91000</v>
      </c>
      <c r="AE254" s="13">
        <v>102459</v>
      </c>
      <c r="AF254" s="8">
        <f t="shared" si="206"/>
        <v>96730</v>
      </c>
      <c r="AG254" s="176">
        <v>91000</v>
      </c>
      <c r="AH254" s="13">
        <v>102459</v>
      </c>
      <c r="AI254" s="8">
        <f t="shared" si="207"/>
        <v>96730</v>
      </c>
      <c r="AJ254" s="176">
        <v>91000</v>
      </c>
      <c r="AK254" s="13">
        <v>102459</v>
      </c>
      <c r="AL254" s="8">
        <f t="shared" si="208"/>
        <v>96730</v>
      </c>
      <c r="AM254" s="176">
        <v>108290</v>
      </c>
      <c r="AN254" s="13">
        <v>102459</v>
      </c>
      <c r="AO254" s="8">
        <f t="shared" si="209"/>
        <v>105375</v>
      </c>
      <c r="AP254" s="176">
        <v>91000</v>
      </c>
      <c r="AQ254" s="13">
        <v>83300</v>
      </c>
      <c r="AR254" s="8">
        <f t="shared" si="210"/>
        <v>87150</v>
      </c>
      <c r="AS254" s="176">
        <v>91000</v>
      </c>
      <c r="AT254" s="13">
        <v>83300</v>
      </c>
      <c r="AU254" s="8">
        <f t="shared" si="211"/>
        <v>87150</v>
      </c>
      <c r="AV254" s="176">
        <v>91000</v>
      </c>
      <c r="AW254" s="13">
        <v>102459</v>
      </c>
      <c r="AX254" s="8">
        <f t="shared" si="212"/>
        <v>96730</v>
      </c>
      <c r="AY254" s="176">
        <v>91000</v>
      </c>
      <c r="AZ254" s="13">
        <v>102459</v>
      </c>
      <c r="BA254" s="8">
        <f t="shared" si="213"/>
        <v>96730</v>
      </c>
      <c r="BB254" s="176">
        <v>91000</v>
      </c>
      <c r="BC254" s="13">
        <v>83300</v>
      </c>
      <c r="BD254" s="8">
        <f t="shared" si="214"/>
        <v>87150</v>
      </c>
      <c r="BE254" s="9"/>
      <c r="BF254" s="9"/>
      <c r="BG254" s="9"/>
      <c r="BH254" s="9"/>
      <c r="BI254" s="10"/>
      <c r="BJ254" s="10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</row>
    <row r="255" spans="1:172" ht="23.25" customHeight="1" x14ac:dyDescent="0.35">
      <c r="A255" s="362"/>
      <c r="B255" s="11">
        <v>233</v>
      </c>
      <c r="C255" s="37" t="s">
        <v>265</v>
      </c>
      <c r="D255" s="36" t="s">
        <v>22</v>
      </c>
      <c r="E255" s="6"/>
      <c r="F255" s="166">
        <v>266368.505</v>
      </c>
      <c r="G255" s="7">
        <v>299910.44674500002</v>
      </c>
      <c r="H255" s="8">
        <f t="shared" si="215"/>
        <v>283139</v>
      </c>
      <c r="I255" s="176">
        <v>266368.505</v>
      </c>
      <c r="J255" s="13">
        <v>299910.44674500002</v>
      </c>
      <c r="K255" s="8">
        <f t="shared" si="199"/>
        <v>283139</v>
      </c>
      <c r="L255" s="176">
        <v>398900.83999999997</v>
      </c>
      <c r="M255" s="13">
        <v>449131.66116000002</v>
      </c>
      <c r="N255" s="8">
        <f t="shared" si="200"/>
        <v>424016</v>
      </c>
      <c r="O255" s="176">
        <v>448272.5</v>
      </c>
      <c r="P255" s="13">
        <v>504720.35250000004</v>
      </c>
      <c r="Q255" s="8">
        <f t="shared" si="201"/>
        <v>476496</v>
      </c>
      <c r="R255" s="176">
        <v>444646.60500000004</v>
      </c>
      <c r="S255" s="13">
        <v>500637.87364500004</v>
      </c>
      <c r="T255" s="8">
        <f t="shared" si="202"/>
        <v>472642</v>
      </c>
      <c r="U255" s="176">
        <v>729007.66119999997</v>
      </c>
      <c r="V255" s="13">
        <v>689753.40252000012</v>
      </c>
      <c r="W255" s="8">
        <f t="shared" si="203"/>
        <v>709381</v>
      </c>
      <c r="X255" s="176">
        <v>548446.40500000003</v>
      </c>
      <c r="Y255" s="13">
        <v>617508.46384500002</v>
      </c>
      <c r="Z255" s="8">
        <f t="shared" si="204"/>
        <v>582977</v>
      </c>
      <c r="AA255" s="176">
        <v>542431.69500000007</v>
      </c>
      <c r="AB255" s="13">
        <v>617508.46384500002</v>
      </c>
      <c r="AC255" s="8">
        <f t="shared" si="205"/>
        <v>579970</v>
      </c>
      <c r="AD255" s="176">
        <v>544436.88</v>
      </c>
      <c r="AE255" s="13">
        <v>617508.46384500002</v>
      </c>
      <c r="AF255" s="8">
        <f t="shared" si="206"/>
        <v>580973</v>
      </c>
      <c r="AG255" s="176">
        <v>536416.98499999999</v>
      </c>
      <c r="AH255" s="13">
        <v>617508.46384500002</v>
      </c>
      <c r="AI255" s="8">
        <f t="shared" si="207"/>
        <v>576963</v>
      </c>
      <c r="AJ255" s="176">
        <v>532407.46</v>
      </c>
      <c r="AK255" s="13">
        <v>617508.46384500002</v>
      </c>
      <c r="AL255" s="8">
        <f t="shared" si="208"/>
        <v>574958</v>
      </c>
      <c r="AM255" s="176">
        <v>706630.15149999992</v>
      </c>
      <c r="AN255" s="13">
        <v>617508.46384500002</v>
      </c>
      <c r="AO255" s="8">
        <f t="shared" si="209"/>
        <v>662069</v>
      </c>
      <c r="AP255" s="176">
        <v>403884.65</v>
      </c>
      <c r="AQ255" s="13">
        <v>369709.79499999998</v>
      </c>
      <c r="AR255" s="8">
        <f t="shared" si="210"/>
        <v>386797</v>
      </c>
      <c r="AS255" s="176">
        <v>429969.8</v>
      </c>
      <c r="AT255" s="13">
        <v>393587.74</v>
      </c>
      <c r="AU255" s="8">
        <f t="shared" si="211"/>
        <v>411779</v>
      </c>
      <c r="AV255" s="176">
        <v>589691.69999999995</v>
      </c>
      <c r="AW255" s="13">
        <v>617508.46384500002</v>
      </c>
      <c r="AX255" s="8">
        <f t="shared" si="212"/>
        <v>603600</v>
      </c>
      <c r="AY255" s="176">
        <v>589691.69999999995</v>
      </c>
      <c r="AZ255" s="13">
        <v>617508.46384500002</v>
      </c>
      <c r="BA255" s="8">
        <f t="shared" si="213"/>
        <v>603600</v>
      </c>
      <c r="BB255" s="176">
        <v>447168.08500000002</v>
      </c>
      <c r="BC255" s="13">
        <v>409330.7855</v>
      </c>
      <c r="BD255" s="8">
        <f t="shared" si="214"/>
        <v>428249</v>
      </c>
      <c r="BE255" s="9"/>
      <c r="BF255" s="9"/>
      <c r="BG255" s="9"/>
      <c r="BH255" s="9"/>
      <c r="BI255" s="10"/>
      <c r="BJ255" s="10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</row>
    <row r="256" spans="1:172" ht="23.25" customHeight="1" thickBot="1" x14ac:dyDescent="0.4">
      <c r="A256" s="362"/>
      <c r="B256" s="15">
        <v>234</v>
      </c>
      <c r="C256" s="37" t="s">
        <v>266</v>
      </c>
      <c r="D256" s="36" t="s">
        <v>22</v>
      </c>
      <c r="E256" s="6"/>
      <c r="F256" s="166">
        <v>223278.57500000001</v>
      </c>
      <c r="G256" s="178">
        <v>251394.50017499999</v>
      </c>
      <c r="H256" s="8">
        <f t="shared" si="215"/>
        <v>237337</v>
      </c>
      <c r="I256" s="176">
        <v>223278.57500000001</v>
      </c>
      <c r="J256" s="13">
        <v>251394.50017499999</v>
      </c>
      <c r="K256" s="8">
        <f t="shared" si="199"/>
        <v>237337</v>
      </c>
      <c r="L256" s="176">
        <v>284263.07</v>
      </c>
      <c r="M256" s="13">
        <v>320058.35042999999</v>
      </c>
      <c r="N256" s="8">
        <f t="shared" si="200"/>
        <v>302161</v>
      </c>
      <c r="O256" s="176">
        <v>311410.38500000001</v>
      </c>
      <c r="P256" s="13">
        <v>350624.13886499999</v>
      </c>
      <c r="Q256" s="8">
        <f t="shared" si="201"/>
        <v>331017</v>
      </c>
      <c r="R256" s="176">
        <v>314358.59000000003</v>
      </c>
      <c r="S256" s="13">
        <v>353943.59091000003</v>
      </c>
      <c r="T256" s="8">
        <f t="shared" si="202"/>
        <v>334151</v>
      </c>
      <c r="U256" s="176">
        <v>537359.88670000003</v>
      </c>
      <c r="V256" s="13">
        <v>508425.12357000005</v>
      </c>
      <c r="W256" s="8">
        <f t="shared" si="203"/>
        <v>522893</v>
      </c>
      <c r="X256" s="176">
        <v>422803.35500000004</v>
      </c>
      <c r="Y256" s="13">
        <v>476044.05439500004</v>
      </c>
      <c r="Z256" s="8">
        <f t="shared" si="204"/>
        <v>449424</v>
      </c>
      <c r="AA256" s="176">
        <v>422803.35500000004</v>
      </c>
      <c r="AB256" s="13">
        <v>476044.05439500004</v>
      </c>
      <c r="AC256" s="8">
        <f t="shared" si="205"/>
        <v>449424</v>
      </c>
      <c r="AD256" s="176">
        <v>422803.35500000004</v>
      </c>
      <c r="AE256" s="13">
        <v>476044.05439500004</v>
      </c>
      <c r="AF256" s="8">
        <f t="shared" si="206"/>
        <v>449424</v>
      </c>
      <c r="AG256" s="176">
        <v>422803.35500000004</v>
      </c>
      <c r="AH256" s="13">
        <v>476044.05439500004</v>
      </c>
      <c r="AI256" s="8">
        <f t="shared" si="207"/>
        <v>449424</v>
      </c>
      <c r="AJ256" s="176">
        <v>422803.35500000004</v>
      </c>
      <c r="AK256" s="13">
        <v>476044.05439500004</v>
      </c>
      <c r="AL256" s="8">
        <f t="shared" si="208"/>
        <v>449424</v>
      </c>
      <c r="AM256" s="176">
        <v>551600.48580000002</v>
      </c>
      <c r="AN256" s="13">
        <v>476044.05439500004</v>
      </c>
      <c r="AO256" s="8">
        <f t="shared" si="209"/>
        <v>513822</v>
      </c>
      <c r="AP256" s="176">
        <v>371919.99</v>
      </c>
      <c r="AQ256" s="13">
        <v>340449.837</v>
      </c>
      <c r="AR256" s="8">
        <f t="shared" si="210"/>
        <v>356185</v>
      </c>
      <c r="AS256" s="176">
        <v>360414.47000000003</v>
      </c>
      <c r="AT256" s="13">
        <v>329917.86100000003</v>
      </c>
      <c r="AU256" s="8">
        <f t="shared" si="211"/>
        <v>345166</v>
      </c>
      <c r="AV256" s="176">
        <v>422803.35500000004</v>
      </c>
      <c r="AW256" s="13">
        <v>476044.05439500004</v>
      </c>
      <c r="AX256" s="8">
        <f t="shared" si="212"/>
        <v>449424</v>
      </c>
      <c r="AY256" s="176">
        <v>422803.35500000004</v>
      </c>
      <c r="AZ256" s="13">
        <v>476044.05439500004</v>
      </c>
      <c r="BA256" s="8">
        <f t="shared" si="213"/>
        <v>449424</v>
      </c>
      <c r="BB256" s="176">
        <v>374831.01500000001</v>
      </c>
      <c r="BC256" s="13">
        <v>343114.54449999996</v>
      </c>
      <c r="BD256" s="8">
        <f t="shared" si="214"/>
        <v>358973</v>
      </c>
      <c r="BE256" s="9"/>
      <c r="BF256" s="9"/>
      <c r="BG256" s="9"/>
      <c r="BH256" s="9"/>
      <c r="BI256" s="10"/>
      <c r="BJ256" s="10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</row>
    <row r="257" spans="1:172" ht="34.5" customHeight="1" thickBot="1" x14ac:dyDescent="0.4">
      <c r="A257" s="364"/>
      <c r="B257" s="374" t="s">
        <v>267</v>
      </c>
      <c r="C257" s="375"/>
      <c r="D257" s="376"/>
      <c r="E257" s="6"/>
      <c r="F257" s="170">
        <f t="shared" ref="F257:BD257" si="216">+F241+F221+F210+F197+F177+F135+F118+F102+F89+F85+F65+F30</f>
        <v>36175920.494999997</v>
      </c>
      <c r="G257" s="171">
        <f t="shared" si="216"/>
        <v>44798170.159575</v>
      </c>
      <c r="H257" s="172">
        <f t="shared" si="216"/>
        <v>42293081</v>
      </c>
      <c r="I257" s="170">
        <f t="shared" si="216"/>
        <v>39787949.17499999</v>
      </c>
      <c r="J257" s="171">
        <f t="shared" si="216"/>
        <v>44798170.159575</v>
      </c>
      <c r="K257" s="172">
        <f t="shared" si="216"/>
        <v>42293081</v>
      </c>
      <c r="L257" s="170">
        <f t="shared" si="216"/>
        <v>55523033.605000004</v>
      </c>
      <c r="M257" s="171">
        <f t="shared" si="216"/>
        <v>62514664.836645</v>
      </c>
      <c r="N257" s="172">
        <f t="shared" si="216"/>
        <v>59018866</v>
      </c>
      <c r="O257" s="170">
        <f t="shared" si="216"/>
        <v>57217907.564999998</v>
      </c>
      <c r="P257" s="171">
        <f t="shared" si="216"/>
        <v>64422962.540685013</v>
      </c>
      <c r="Q257" s="172">
        <f t="shared" si="216"/>
        <v>60820458</v>
      </c>
      <c r="R257" s="170">
        <f t="shared" si="216"/>
        <v>57142998.315000013</v>
      </c>
      <c r="S257" s="171">
        <f t="shared" si="216"/>
        <v>64338620.487434998</v>
      </c>
      <c r="T257" s="172">
        <f t="shared" si="216"/>
        <v>60740835</v>
      </c>
      <c r="U257" s="170">
        <f t="shared" si="216"/>
        <v>77150438.701700002</v>
      </c>
      <c r="V257" s="171">
        <f t="shared" si="216"/>
        <v>72996184.310070008</v>
      </c>
      <c r="W257" s="172">
        <f t="shared" si="216"/>
        <v>75073331</v>
      </c>
      <c r="X257" s="170">
        <f t="shared" si="216"/>
        <v>60150889.045000002</v>
      </c>
      <c r="Y257" s="171">
        <f t="shared" si="216"/>
        <v>67725274.073204994</v>
      </c>
      <c r="Z257" s="172">
        <f t="shared" si="216"/>
        <v>63938102</v>
      </c>
      <c r="AA257" s="170">
        <f t="shared" si="216"/>
        <v>60055198.710000001</v>
      </c>
      <c r="AB257" s="171">
        <f t="shared" si="216"/>
        <v>67725274.073204994</v>
      </c>
      <c r="AC257" s="172">
        <f t="shared" si="216"/>
        <v>63890262</v>
      </c>
      <c r="AD257" s="170">
        <f t="shared" si="216"/>
        <v>60121406.149999991</v>
      </c>
      <c r="AE257" s="171">
        <f t="shared" si="216"/>
        <v>67725274.073204994</v>
      </c>
      <c r="AF257" s="172">
        <f t="shared" si="216"/>
        <v>63923362</v>
      </c>
      <c r="AG257" s="170">
        <f t="shared" si="216"/>
        <v>60007356.500000007</v>
      </c>
      <c r="AH257" s="171">
        <f t="shared" si="216"/>
        <v>67725274.073204994</v>
      </c>
      <c r="AI257" s="172">
        <f t="shared" si="216"/>
        <v>63866336</v>
      </c>
      <c r="AJ257" s="170">
        <f t="shared" si="216"/>
        <v>60162926.914999999</v>
      </c>
      <c r="AK257" s="171">
        <f t="shared" si="216"/>
        <v>67725274.073204994</v>
      </c>
      <c r="AL257" s="172">
        <f t="shared" si="216"/>
        <v>63944129</v>
      </c>
      <c r="AM257" s="170">
        <f t="shared" si="216"/>
        <v>77141144.403049991</v>
      </c>
      <c r="AN257" s="171">
        <f t="shared" si="216"/>
        <v>67725274.073204994</v>
      </c>
      <c r="AO257" s="172">
        <f t="shared" si="216"/>
        <v>72433227</v>
      </c>
      <c r="AP257" s="170">
        <f t="shared" si="216"/>
        <v>46390486.350000001</v>
      </c>
      <c r="AQ257" s="171">
        <f t="shared" si="216"/>
        <v>42465137.504999995</v>
      </c>
      <c r="AR257" s="172">
        <f t="shared" si="216"/>
        <v>44427813</v>
      </c>
      <c r="AS257" s="170">
        <f t="shared" si="216"/>
        <v>49014286.555</v>
      </c>
      <c r="AT257" s="171">
        <f t="shared" si="216"/>
        <v>44866923.846500009</v>
      </c>
      <c r="AU257" s="172">
        <f t="shared" si="216"/>
        <v>46940600</v>
      </c>
      <c r="AV257" s="170">
        <f t="shared" si="216"/>
        <v>62698621.050000004</v>
      </c>
      <c r="AW257" s="171">
        <f t="shared" si="216"/>
        <v>67725274.073204994</v>
      </c>
      <c r="AX257" s="172">
        <f t="shared" si="216"/>
        <v>65211969</v>
      </c>
      <c r="AY257" s="170">
        <f t="shared" si="216"/>
        <v>65098903.999999993</v>
      </c>
      <c r="AZ257" s="171">
        <f t="shared" si="216"/>
        <v>67725274.073204994</v>
      </c>
      <c r="BA257" s="172">
        <f t="shared" si="216"/>
        <v>66412109</v>
      </c>
      <c r="BB257" s="170">
        <f t="shared" si="216"/>
        <v>50056143.540000007</v>
      </c>
      <c r="BC257" s="171">
        <f t="shared" si="216"/>
        <v>45820623.702</v>
      </c>
      <c r="BD257" s="172">
        <f t="shared" si="216"/>
        <v>47938385</v>
      </c>
      <c r="BE257" s="179">
        <f>+BD257+H257+K257+N257+Q257+T257+W257+Z257+AC257+AF257+AI257+AL257+AO257+AR257+AU257+AX257+BA257</f>
        <v>1003165946</v>
      </c>
      <c r="BF257" s="9"/>
      <c r="BG257" s="180">
        <f>BE30+BE65+BE85+BE89+BE102+BE118+BE135+BE177+BE197+BE210+BE221+BE241</f>
        <v>1003165946</v>
      </c>
      <c r="BH257" s="9"/>
      <c r="BI257" s="10"/>
      <c r="BJ257" s="10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</row>
    <row r="258" spans="1:172" s="6" customFormat="1" ht="40.5" customHeight="1" thickBot="1" x14ac:dyDescent="0.4">
      <c r="A258" s="40"/>
      <c r="B258" s="41"/>
      <c r="C258" s="42"/>
      <c r="D258" s="42"/>
      <c r="F258" s="181"/>
      <c r="G258" s="181"/>
      <c r="H258" s="181"/>
      <c r="I258" s="181"/>
      <c r="J258" s="181"/>
      <c r="K258" s="181"/>
      <c r="L258" s="181"/>
      <c r="M258" s="181"/>
      <c r="N258" s="181"/>
      <c r="O258" s="181"/>
      <c r="P258" s="181"/>
      <c r="Q258" s="181"/>
      <c r="R258" s="181"/>
      <c r="S258" s="181"/>
      <c r="T258" s="181"/>
      <c r="U258" s="181"/>
      <c r="V258" s="181"/>
      <c r="W258" s="181"/>
      <c r="X258" s="181"/>
      <c r="Y258" s="181"/>
      <c r="Z258" s="181"/>
      <c r="AA258" s="181"/>
      <c r="AB258" s="181"/>
      <c r="AC258" s="181"/>
      <c r="AD258" s="181"/>
      <c r="AE258" s="181"/>
      <c r="AF258" s="181"/>
      <c r="AG258" s="181"/>
      <c r="AH258" s="181"/>
      <c r="AI258" s="181"/>
      <c r="AJ258" s="181"/>
      <c r="AK258" s="181"/>
      <c r="AL258" s="181"/>
      <c r="AM258" s="181"/>
      <c r="AN258" s="181"/>
      <c r="AO258" s="181"/>
      <c r="AP258" s="181"/>
      <c r="AQ258" s="181"/>
      <c r="AR258" s="181"/>
      <c r="AS258" s="181"/>
      <c r="AT258" s="181"/>
      <c r="AU258" s="181"/>
      <c r="AV258" s="181"/>
      <c r="AW258" s="181"/>
      <c r="AX258" s="181"/>
      <c r="AY258" s="181"/>
      <c r="AZ258" s="181"/>
      <c r="BA258" s="181"/>
      <c r="BB258" s="181"/>
      <c r="BC258" s="181"/>
      <c r="BD258" s="181"/>
      <c r="BE258" s="9"/>
      <c r="BF258" s="9"/>
      <c r="BG258" s="9"/>
      <c r="BH258" s="10"/>
      <c r="BI258" s="10"/>
      <c r="BJ258" s="10"/>
    </row>
    <row r="259" spans="1:172" s="6" customFormat="1" ht="54" customHeight="1" thickBot="1" x14ac:dyDescent="0.4">
      <c r="A259" s="43"/>
      <c r="B259" s="377" t="s">
        <v>268</v>
      </c>
      <c r="C259" s="378"/>
      <c r="D259" s="379"/>
      <c r="E259" s="1"/>
      <c r="F259" s="347" t="s">
        <v>6</v>
      </c>
      <c r="G259" s="348"/>
      <c r="H259" s="349"/>
      <c r="I259" s="348" t="s">
        <v>7</v>
      </c>
      <c r="J259" s="348"/>
      <c r="K259" s="348"/>
      <c r="L259" s="347" t="s">
        <v>539</v>
      </c>
      <c r="M259" s="348"/>
      <c r="N259" s="348"/>
      <c r="O259" s="347" t="s">
        <v>8</v>
      </c>
      <c r="P259" s="348"/>
      <c r="Q259" s="348"/>
      <c r="R259" s="347" t="s">
        <v>540</v>
      </c>
      <c r="S259" s="348"/>
      <c r="T259" s="348"/>
      <c r="U259" s="347" t="s">
        <v>541</v>
      </c>
      <c r="V259" s="348"/>
      <c r="W259" s="348"/>
      <c r="X259" s="347" t="s">
        <v>542</v>
      </c>
      <c r="Y259" s="348"/>
      <c r="Z259" s="348"/>
      <c r="AA259" s="347" t="s">
        <v>543</v>
      </c>
      <c r="AB259" s="348"/>
      <c r="AC259" s="348"/>
      <c r="AD259" s="347" t="s">
        <v>9</v>
      </c>
      <c r="AE259" s="348"/>
      <c r="AF259" s="348"/>
      <c r="AG259" s="347" t="s">
        <v>10</v>
      </c>
      <c r="AH259" s="348"/>
      <c r="AI259" s="348"/>
      <c r="AJ259" s="347" t="s">
        <v>11</v>
      </c>
      <c r="AK259" s="348"/>
      <c r="AL259" s="348"/>
      <c r="AM259" s="347" t="s">
        <v>12</v>
      </c>
      <c r="AN259" s="348"/>
      <c r="AO259" s="348"/>
      <c r="AP259" s="347" t="s">
        <v>13</v>
      </c>
      <c r="AQ259" s="348"/>
      <c r="AR259" s="348"/>
      <c r="AS259" s="347" t="s">
        <v>544</v>
      </c>
      <c r="AT259" s="348"/>
      <c r="AU259" s="348"/>
      <c r="AV259" s="347" t="s">
        <v>14</v>
      </c>
      <c r="AW259" s="348"/>
      <c r="AX259" s="348"/>
      <c r="AY259" s="347" t="s">
        <v>15</v>
      </c>
      <c r="AZ259" s="348"/>
      <c r="BA259" s="348"/>
      <c r="BB259" s="354" t="s">
        <v>16</v>
      </c>
      <c r="BC259" s="354"/>
      <c r="BD259" s="354"/>
      <c r="BE259" s="9"/>
      <c r="BF259" s="9"/>
      <c r="BG259" s="9"/>
      <c r="BH259" s="10"/>
      <c r="BI259" s="10"/>
      <c r="BJ259" s="10"/>
    </row>
    <row r="260" spans="1:172" s="6" customFormat="1" ht="73.5" customHeight="1" thickBot="1" x14ac:dyDescent="0.4">
      <c r="A260" s="44"/>
      <c r="B260" s="380"/>
      <c r="C260" s="381"/>
      <c r="D260" s="382"/>
      <c r="E260" s="1"/>
      <c r="F260" s="161" t="s">
        <v>17</v>
      </c>
      <c r="G260" s="162" t="s">
        <v>18</v>
      </c>
      <c r="H260" s="163" t="s">
        <v>19</v>
      </c>
      <c r="I260" s="161" t="s">
        <v>17</v>
      </c>
      <c r="J260" s="162" t="s">
        <v>18</v>
      </c>
      <c r="K260" s="163" t="s">
        <v>19</v>
      </c>
      <c r="L260" s="161" t="s">
        <v>17</v>
      </c>
      <c r="M260" s="162" t="s">
        <v>18</v>
      </c>
      <c r="N260" s="163" t="s">
        <v>19</v>
      </c>
      <c r="O260" s="161" t="s">
        <v>17</v>
      </c>
      <c r="P260" s="162" t="s">
        <v>18</v>
      </c>
      <c r="Q260" s="163" t="s">
        <v>19</v>
      </c>
      <c r="R260" s="161" t="s">
        <v>17</v>
      </c>
      <c r="S260" s="162" t="s">
        <v>18</v>
      </c>
      <c r="T260" s="163" t="s">
        <v>19</v>
      </c>
      <c r="U260" s="161" t="s">
        <v>17</v>
      </c>
      <c r="V260" s="162" t="s">
        <v>18</v>
      </c>
      <c r="W260" s="163" t="s">
        <v>19</v>
      </c>
      <c r="X260" s="161" t="s">
        <v>17</v>
      </c>
      <c r="Y260" s="162" t="s">
        <v>18</v>
      </c>
      <c r="Z260" s="163" t="s">
        <v>19</v>
      </c>
      <c r="AA260" s="161" t="s">
        <v>17</v>
      </c>
      <c r="AB260" s="162" t="s">
        <v>18</v>
      </c>
      <c r="AC260" s="163" t="s">
        <v>19</v>
      </c>
      <c r="AD260" s="161" t="s">
        <v>17</v>
      </c>
      <c r="AE260" s="162" t="s">
        <v>18</v>
      </c>
      <c r="AF260" s="163" t="s">
        <v>19</v>
      </c>
      <c r="AG260" s="161" t="s">
        <v>17</v>
      </c>
      <c r="AH260" s="162" t="s">
        <v>18</v>
      </c>
      <c r="AI260" s="163" t="s">
        <v>19</v>
      </c>
      <c r="AJ260" s="161" t="s">
        <v>17</v>
      </c>
      <c r="AK260" s="162" t="s">
        <v>18</v>
      </c>
      <c r="AL260" s="163" t="s">
        <v>19</v>
      </c>
      <c r="AM260" s="161" t="s">
        <v>17</v>
      </c>
      <c r="AN260" s="162" t="s">
        <v>18</v>
      </c>
      <c r="AO260" s="163" t="s">
        <v>19</v>
      </c>
      <c r="AP260" s="161" t="s">
        <v>17</v>
      </c>
      <c r="AQ260" s="162" t="s">
        <v>18</v>
      </c>
      <c r="AR260" s="163" t="s">
        <v>19</v>
      </c>
      <c r="AS260" s="161" t="s">
        <v>17</v>
      </c>
      <c r="AT260" s="162" t="s">
        <v>18</v>
      </c>
      <c r="AU260" s="163" t="s">
        <v>19</v>
      </c>
      <c r="AV260" s="161" t="s">
        <v>17</v>
      </c>
      <c r="AW260" s="162" t="s">
        <v>18</v>
      </c>
      <c r="AX260" s="163" t="s">
        <v>19</v>
      </c>
      <c r="AY260" s="161" t="s">
        <v>17</v>
      </c>
      <c r="AZ260" s="162" t="s">
        <v>18</v>
      </c>
      <c r="BA260" s="163" t="s">
        <v>19</v>
      </c>
      <c r="BB260" s="161" t="s">
        <v>17</v>
      </c>
      <c r="BC260" s="162" t="s">
        <v>18</v>
      </c>
      <c r="BD260" s="163" t="s">
        <v>19</v>
      </c>
      <c r="BE260" s="9"/>
      <c r="BF260" s="9"/>
      <c r="BG260" s="9"/>
      <c r="BH260" s="10"/>
      <c r="BI260" s="10"/>
      <c r="BJ260" s="10"/>
    </row>
    <row r="261" spans="1:172" s="6" customFormat="1" ht="30.75" customHeight="1" thickBot="1" x14ac:dyDescent="0.4">
      <c r="A261" s="387" t="s">
        <v>269</v>
      </c>
      <c r="B261" s="389" t="s">
        <v>270</v>
      </c>
      <c r="C261" s="272"/>
      <c r="D261" s="273"/>
      <c r="F261" s="170">
        <f>+SUM(F262:F307)</f>
        <v>13926287.0656</v>
      </c>
      <c r="G261" s="171">
        <f>SUM(G262:G307)</f>
        <v>13176410.069760002</v>
      </c>
      <c r="H261" s="175">
        <f>SUM(H262:H307)</f>
        <v>13551351</v>
      </c>
      <c r="I261" s="170">
        <f>+SUM(I262:I307)</f>
        <v>13926287.0656</v>
      </c>
      <c r="J261" s="171">
        <f>SUM(J262:J307)</f>
        <v>13176410.069760002</v>
      </c>
      <c r="K261" s="175">
        <f>SUM(K262:K307)</f>
        <v>13551351</v>
      </c>
      <c r="L261" s="170">
        <f>+SUM(L262:L307)</f>
        <v>19457485.474700008</v>
      </c>
      <c r="M261" s="171">
        <f>SUM(M262:M307)</f>
        <v>18409774.718370005</v>
      </c>
      <c r="N261" s="175">
        <f>SUM(N262:N307)</f>
        <v>18933630</v>
      </c>
      <c r="O261" s="170">
        <f>+SUM(O262:O307)</f>
        <v>20690292.791350003</v>
      </c>
      <c r="P261" s="171">
        <f>SUM(P262:P307)</f>
        <v>19576200.102585007</v>
      </c>
      <c r="Q261" s="175">
        <f>SUM(Q262:Q307)</f>
        <v>20133248</v>
      </c>
      <c r="R261" s="170">
        <f>+SUM(R262:R307)</f>
        <v>20234358.32145001</v>
      </c>
      <c r="S261" s="171">
        <f>SUM(S262:S307)</f>
        <v>19144815.950295001</v>
      </c>
      <c r="T261" s="175">
        <f>SUM(T262:T307)</f>
        <v>19689591</v>
      </c>
      <c r="U261" s="170">
        <f>+SUM(U262:U307)</f>
        <v>26690891.299800001</v>
      </c>
      <c r="V261" s="171">
        <f>SUM(V262:V307)</f>
        <v>25253689.460580003</v>
      </c>
      <c r="W261" s="175">
        <f>SUM(W262:W307)</f>
        <v>25972294</v>
      </c>
      <c r="X261" s="170">
        <f>+SUM(X262:X307)</f>
        <v>24001746.923700001</v>
      </c>
      <c r="Y261" s="171">
        <f>SUM(Y262:Y307)</f>
        <v>22709345.166269999</v>
      </c>
      <c r="Z261" s="175">
        <f>SUM(Z262:Z307)</f>
        <v>23355549</v>
      </c>
      <c r="AA261" s="170">
        <f>+SUM(AA262:AA307)</f>
        <v>24202928.317749999</v>
      </c>
      <c r="AB261" s="171">
        <f>SUM(AB262:AB307)</f>
        <v>22709345.166269999</v>
      </c>
      <c r="AC261" s="175">
        <f>SUM(AC262:AC307)</f>
        <v>23456139</v>
      </c>
      <c r="AD261" s="170">
        <f>+SUM(AD262:AD307)</f>
        <v>24244668.698249999</v>
      </c>
      <c r="AE261" s="171">
        <f>SUM(AE262:AE307)</f>
        <v>22709345.166269999</v>
      </c>
      <c r="AF261" s="175">
        <f>SUM(AF262:AF307)</f>
        <v>23477013</v>
      </c>
      <c r="AG261" s="170">
        <f>+SUM(AG262:AG307)</f>
        <v>22512107.053800002</v>
      </c>
      <c r="AH261" s="171">
        <f>SUM(AH262:AH307)</f>
        <v>22709345.166269999</v>
      </c>
      <c r="AI261" s="175">
        <f>SUM(AI262:AI307)</f>
        <v>22610730</v>
      </c>
      <c r="AJ261" s="170">
        <f>+SUM(AJ262:AJ307)</f>
        <v>24049867.518949997</v>
      </c>
      <c r="AK261" s="171">
        <f>SUM(AK262:AK307)</f>
        <v>22709345.166269999</v>
      </c>
      <c r="AL261" s="175">
        <f>SUM(AL262:AL307)</f>
        <v>23379610</v>
      </c>
      <c r="AM261" s="170">
        <f>+SUM(AM262:AM307)</f>
        <v>26808745.782000002</v>
      </c>
      <c r="AN261" s="171">
        <f>SUM(AN262:AN307)</f>
        <v>22709345.166269999</v>
      </c>
      <c r="AO261" s="175">
        <f>SUM(AO262:AO307)</f>
        <v>24759050</v>
      </c>
      <c r="AP261" s="170">
        <f>+SUM(AP262:AP307)</f>
        <v>18337954.680499997</v>
      </c>
      <c r="AQ261" s="171">
        <f>SUM(AQ262:AQ307)</f>
        <v>14106118.984999998</v>
      </c>
      <c r="AR261" s="175">
        <f>SUM(AR262:AR307)</f>
        <v>16222037</v>
      </c>
      <c r="AS261" s="170">
        <f>+SUM(AS262:AS307)</f>
        <v>19375841.157400001</v>
      </c>
      <c r="AT261" s="171">
        <f>SUM(AT262:AT307)</f>
        <v>14904493.198000003</v>
      </c>
      <c r="AU261" s="175">
        <f>SUM(AU262:AU307)</f>
        <v>17140167</v>
      </c>
      <c r="AV261" s="170">
        <f>+SUM(AV262:AV307)</f>
        <v>25723448.628150009</v>
      </c>
      <c r="AW261" s="171">
        <f>SUM(AW262:AW307)</f>
        <v>22709345.166269999</v>
      </c>
      <c r="AX261" s="175">
        <f>SUM(AX262:AX307)</f>
        <v>24216401</v>
      </c>
      <c r="AY261" s="170">
        <f>+SUM(AY262:AY307)</f>
        <v>25326500.726799998</v>
      </c>
      <c r="AZ261" s="171">
        <f>SUM(AZ262:AZ307)</f>
        <v>22709345.166269999</v>
      </c>
      <c r="BA261" s="175">
        <f>SUM(BA262:BA307)</f>
        <v>24017925</v>
      </c>
      <c r="BB261" s="170">
        <f>+SUM(BB262:BB307)</f>
        <v>20503562.852500007</v>
      </c>
      <c r="BC261" s="171">
        <f>SUM(BC262:BC307)</f>
        <v>15771971.425000004</v>
      </c>
      <c r="BD261" s="172">
        <f>SUM(BD262:BD307)</f>
        <v>18137767</v>
      </c>
      <c r="BE261" s="180">
        <f>H261+K261+N261+Q261+T261+W261+Z261+AC261+AF261+AI261+AL261+AO261+AR261+AU261+AX261+BA261+BD261</f>
        <v>352603853</v>
      </c>
      <c r="BF261" s="9"/>
      <c r="BG261" s="9"/>
      <c r="BH261" s="9"/>
      <c r="BI261" s="10"/>
      <c r="BJ261" s="10"/>
    </row>
    <row r="262" spans="1:172" s="6" customFormat="1" ht="24.75" customHeight="1" x14ac:dyDescent="0.35">
      <c r="A262" s="388"/>
      <c r="B262" s="4">
        <v>235</v>
      </c>
      <c r="C262" s="34" t="s">
        <v>271</v>
      </c>
      <c r="D262" s="4" t="s">
        <v>272</v>
      </c>
      <c r="F262" s="164">
        <v>15470</v>
      </c>
      <c r="G262" s="7">
        <v>14637</v>
      </c>
      <c r="H262" s="8">
        <f t="shared" ref="H262:H307" si="217">ROUND(((F262+G262)/2),0)</f>
        <v>15054</v>
      </c>
      <c r="I262" s="164">
        <v>15470</v>
      </c>
      <c r="J262" s="7">
        <v>14637</v>
      </c>
      <c r="K262" s="8">
        <f t="shared" ref="K262:K307" si="218">ROUND(((I262+J262)/2),0)</f>
        <v>15054</v>
      </c>
      <c r="L262" s="164">
        <v>15470</v>
      </c>
      <c r="M262" s="7">
        <v>14637</v>
      </c>
      <c r="N262" s="8">
        <f t="shared" ref="N262:N307" si="219">ROUND(((L262+M262)/2),0)</f>
        <v>15054</v>
      </c>
      <c r="O262" s="164">
        <v>15470</v>
      </c>
      <c r="P262" s="7">
        <v>14637</v>
      </c>
      <c r="Q262" s="8">
        <f t="shared" ref="Q262:Q307" si="220">ROUND(((O262+P262)/2),0)</f>
        <v>15054</v>
      </c>
      <c r="R262" s="164">
        <v>15470</v>
      </c>
      <c r="S262" s="7">
        <v>14637</v>
      </c>
      <c r="T262" s="8">
        <f t="shared" ref="T262:T307" si="221">ROUND(((R262+S262)/2),0)</f>
        <v>15054</v>
      </c>
      <c r="U262" s="164">
        <v>15470</v>
      </c>
      <c r="V262" s="7">
        <v>14637</v>
      </c>
      <c r="W262" s="8">
        <f t="shared" ref="W262:W307" si="222">ROUND(((U262+V262)/2),0)</f>
        <v>15054</v>
      </c>
      <c r="X262" s="164">
        <v>15470</v>
      </c>
      <c r="Y262" s="7">
        <v>14637</v>
      </c>
      <c r="Z262" s="8">
        <f t="shared" ref="Z262:Z307" si="223">ROUND(((X262+Y262)/2),0)</f>
        <v>15054</v>
      </c>
      <c r="AA262" s="164">
        <v>15470</v>
      </c>
      <c r="AB262" s="7">
        <v>14637</v>
      </c>
      <c r="AC262" s="8">
        <f t="shared" ref="AC262:AC307" si="224">ROUND(((AA262+AB262)/2),0)</f>
        <v>15054</v>
      </c>
      <c r="AD262" s="164">
        <v>15470</v>
      </c>
      <c r="AE262" s="7">
        <v>14637</v>
      </c>
      <c r="AF262" s="8">
        <f t="shared" ref="AF262:AF307" si="225">ROUND(((AD262+AE262)/2),0)</f>
        <v>15054</v>
      </c>
      <c r="AG262" s="164">
        <v>15470</v>
      </c>
      <c r="AH262" s="7">
        <v>14637</v>
      </c>
      <c r="AI262" s="8">
        <f t="shared" ref="AI262:AI307" si="226">ROUND(((AG262+AH262)/2),0)</f>
        <v>15054</v>
      </c>
      <c r="AJ262" s="164">
        <v>15470</v>
      </c>
      <c r="AK262" s="7">
        <v>14637</v>
      </c>
      <c r="AL262" s="8">
        <f t="shared" ref="AL262:AL307" si="227">ROUND(((AJ262+AK262)/2),0)</f>
        <v>15054</v>
      </c>
      <c r="AM262" s="164">
        <v>15470</v>
      </c>
      <c r="AN262" s="7">
        <v>14637</v>
      </c>
      <c r="AO262" s="8">
        <f t="shared" ref="AO262:AO307" si="228">ROUND(((AM262+AN262)/2),0)</f>
        <v>15054</v>
      </c>
      <c r="AP262" s="164">
        <v>15470</v>
      </c>
      <c r="AQ262" s="7">
        <v>11900</v>
      </c>
      <c r="AR262" s="8">
        <f t="shared" ref="AR262:AR307" si="229">ROUND(((AP262+AQ262)/2),0)</f>
        <v>13685</v>
      </c>
      <c r="AS262" s="164">
        <v>15470</v>
      </c>
      <c r="AT262" s="7">
        <v>11900</v>
      </c>
      <c r="AU262" s="8">
        <f t="shared" ref="AU262:AU307" si="230">ROUND(((AS262+AT262)/2),0)</f>
        <v>13685</v>
      </c>
      <c r="AV262" s="164">
        <v>15470</v>
      </c>
      <c r="AW262" s="7">
        <v>14637</v>
      </c>
      <c r="AX262" s="8">
        <f t="shared" ref="AX262:AX307" si="231">ROUND(((AV262+AW262)/2),0)</f>
        <v>15054</v>
      </c>
      <c r="AY262" s="164">
        <v>15470</v>
      </c>
      <c r="AZ262" s="7">
        <v>14637</v>
      </c>
      <c r="BA262" s="8">
        <f t="shared" ref="BA262:BA307" si="232">ROUND(((AY262+AZ262)/2),0)</f>
        <v>15054</v>
      </c>
      <c r="BB262" s="164">
        <v>15470</v>
      </c>
      <c r="BC262" s="7">
        <v>11900</v>
      </c>
      <c r="BD262" s="8">
        <f t="shared" ref="BD262:BD307" si="233">ROUND(((BB262+BC262)/2),0)</f>
        <v>13685</v>
      </c>
      <c r="BE262" s="180">
        <f t="shared" ref="BE262:BE325" si="234">H262+K262+N262+Q262+T262+W262+Z262+AC262+AF262+AI262+AL262+AO262+AR262+AU262+AX262+BA262+BD262</f>
        <v>251811</v>
      </c>
      <c r="BF262" s="9"/>
      <c r="BG262" s="9"/>
      <c r="BH262" s="9"/>
      <c r="BI262" s="10"/>
      <c r="BJ262" s="10"/>
    </row>
    <row r="263" spans="1:172" s="6" customFormat="1" ht="24.75" customHeight="1" x14ac:dyDescent="0.35">
      <c r="A263" s="388"/>
      <c r="B263" s="11">
        <v>236</v>
      </c>
      <c r="C263" s="34" t="s">
        <v>273</v>
      </c>
      <c r="D263" s="11" t="s">
        <v>272</v>
      </c>
      <c r="F263" s="165">
        <v>568307.69904999994</v>
      </c>
      <c r="G263" s="7">
        <v>537706.51525499998</v>
      </c>
      <c r="H263" s="8">
        <f t="shared" si="217"/>
        <v>553007</v>
      </c>
      <c r="I263" s="165">
        <v>568307.69904999994</v>
      </c>
      <c r="J263" s="7">
        <v>537706.51525499998</v>
      </c>
      <c r="K263" s="8">
        <f t="shared" si="218"/>
        <v>553007</v>
      </c>
      <c r="L263" s="165">
        <v>1216238.8692999999</v>
      </c>
      <c r="M263" s="7">
        <v>1150749.08403</v>
      </c>
      <c r="N263" s="8">
        <f t="shared" si="219"/>
        <v>1183494</v>
      </c>
      <c r="O263" s="165">
        <v>1208260.8355999999</v>
      </c>
      <c r="P263" s="7">
        <v>1143200.6367599999</v>
      </c>
      <c r="Q263" s="8">
        <f t="shared" si="220"/>
        <v>1175731</v>
      </c>
      <c r="R263" s="165">
        <v>1211684.7333500001</v>
      </c>
      <c r="S263" s="7">
        <v>1146440.1707850001</v>
      </c>
      <c r="T263" s="8">
        <f t="shared" si="221"/>
        <v>1179062</v>
      </c>
      <c r="U263" s="165">
        <v>1232627.3232</v>
      </c>
      <c r="V263" s="7">
        <v>1166255.0827199998</v>
      </c>
      <c r="W263" s="8">
        <f t="shared" si="222"/>
        <v>1199441</v>
      </c>
      <c r="X263" s="165">
        <v>1219729.13335</v>
      </c>
      <c r="Y263" s="7">
        <v>1154051.4107850001</v>
      </c>
      <c r="Z263" s="8">
        <f t="shared" si="223"/>
        <v>1186890</v>
      </c>
      <c r="AA263" s="165">
        <v>1210421.7625500001</v>
      </c>
      <c r="AB263" s="7">
        <v>1154051.4107850001</v>
      </c>
      <c r="AC263" s="8">
        <f t="shared" si="224"/>
        <v>1182237</v>
      </c>
      <c r="AD263" s="165">
        <v>1226377.8299499999</v>
      </c>
      <c r="AE263" s="7">
        <v>1154051.4107850001</v>
      </c>
      <c r="AF263" s="8">
        <f t="shared" si="225"/>
        <v>1190215</v>
      </c>
      <c r="AG263" s="165">
        <v>1226377.8299499999</v>
      </c>
      <c r="AH263" s="7">
        <v>1154051.4107850001</v>
      </c>
      <c r="AI263" s="8">
        <f t="shared" si="226"/>
        <v>1190215</v>
      </c>
      <c r="AJ263" s="165">
        <v>1219729.13335</v>
      </c>
      <c r="AK263" s="7">
        <v>1154051.4107850001</v>
      </c>
      <c r="AL263" s="8">
        <f t="shared" si="227"/>
        <v>1186890</v>
      </c>
      <c r="AM263" s="165">
        <v>1227308.9692499998</v>
      </c>
      <c r="AN263" s="7">
        <v>1154051.4107850001</v>
      </c>
      <c r="AO263" s="8">
        <f t="shared" si="228"/>
        <v>1190680</v>
      </c>
      <c r="AP263" s="165">
        <v>732110.78850000002</v>
      </c>
      <c r="AQ263" s="7">
        <v>563162.14500000002</v>
      </c>
      <c r="AR263" s="8">
        <f t="shared" si="229"/>
        <v>647636</v>
      </c>
      <c r="AS263" s="165">
        <v>882495.81874999998</v>
      </c>
      <c r="AT263" s="7">
        <v>678842.9375</v>
      </c>
      <c r="AU263" s="8">
        <f t="shared" si="230"/>
        <v>780669</v>
      </c>
      <c r="AV263" s="165">
        <v>1301497.4427</v>
      </c>
      <c r="AW263" s="7">
        <v>1154051.4107850001</v>
      </c>
      <c r="AX263" s="8">
        <f t="shared" si="231"/>
        <v>1227774</v>
      </c>
      <c r="AY263" s="165">
        <v>1304157.1224499999</v>
      </c>
      <c r="AZ263" s="7">
        <v>1154051.4107850001</v>
      </c>
      <c r="BA263" s="8">
        <f t="shared" si="232"/>
        <v>1229104</v>
      </c>
      <c r="BB263" s="165">
        <v>882495.81874999998</v>
      </c>
      <c r="BC263" s="7">
        <v>678842.9375</v>
      </c>
      <c r="BD263" s="8">
        <f t="shared" si="233"/>
        <v>780669</v>
      </c>
      <c r="BE263" s="180">
        <f t="shared" si="234"/>
        <v>17636721</v>
      </c>
      <c r="BF263" s="9"/>
      <c r="BG263" s="9"/>
      <c r="BH263" s="9"/>
      <c r="BI263" s="10"/>
      <c r="BJ263" s="10"/>
    </row>
    <row r="264" spans="1:172" s="6" customFormat="1" ht="24.75" customHeight="1" x14ac:dyDescent="0.35">
      <c r="A264" s="388"/>
      <c r="B264" s="11">
        <v>237</v>
      </c>
      <c r="C264" s="34" t="s">
        <v>274</v>
      </c>
      <c r="D264" s="11" t="s">
        <v>272</v>
      </c>
      <c r="F264" s="165">
        <v>2320500</v>
      </c>
      <c r="G264" s="7">
        <v>2195550</v>
      </c>
      <c r="H264" s="8">
        <f t="shared" si="217"/>
        <v>2258025</v>
      </c>
      <c r="I264" s="165">
        <v>2320500</v>
      </c>
      <c r="J264" s="7">
        <v>2195550</v>
      </c>
      <c r="K264" s="8">
        <f t="shared" si="218"/>
        <v>2258025</v>
      </c>
      <c r="L264" s="165">
        <v>2320500</v>
      </c>
      <c r="M264" s="7">
        <v>2195550</v>
      </c>
      <c r="N264" s="8">
        <f t="shared" si="219"/>
        <v>2258025</v>
      </c>
      <c r="O264" s="165">
        <v>2320500</v>
      </c>
      <c r="P264" s="7">
        <v>2195550</v>
      </c>
      <c r="Q264" s="8">
        <f t="shared" si="220"/>
        <v>2258025</v>
      </c>
      <c r="R264" s="165">
        <v>2320500</v>
      </c>
      <c r="S264" s="7">
        <v>2195550</v>
      </c>
      <c r="T264" s="8">
        <f t="shared" si="221"/>
        <v>2258025</v>
      </c>
      <c r="U264" s="165">
        <v>2320500</v>
      </c>
      <c r="V264" s="7">
        <v>2195550</v>
      </c>
      <c r="W264" s="8">
        <f t="shared" si="222"/>
        <v>2258025</v>
      </c>
      <c r="X264" s="165">
        <v>2320500</v>
      </c>
      <c r="Y264" s="7">
        <v>2195550</v>
      </c>
      <c r="Z264" s="8">
        <f t="shared" si="223"/>
        <v>2258025</v>
      </c>
      <c r="AA264" s="165">
        <v>2320500</v>
      </c>
      <c r="AB264" s="7">
        <v>2195550</v>
      </c>
      <c r="AC264" s="8">
        <f t="shared" si="224"/>
        <v>2258025</v>
      </c>
      <c r="AD264" s="165">
        <v>2320500</v>
      </c>
      <c r="AE264" s="7">
        <v>2195550</v>
      </c>
      <c r="AF264" s="8">
        <f t="shared" si="225"/>
        <v>2258025</v>
      </c>
      <c r="AG264" s="165">
        <v>2320500</v>
      </c>
      <c r="AH264" s="7">
        <v>2195550</v>
      </c>
      <c r="AI264" s="8">
        <f t="shared" si="226"/>
        <v>2258025</v>
      </c>
      <c r="AJ264" s="165">
        <v>2320500</v>
      </c>
      <c r="AK264" s="7">
        <v>2195550</v>
      </c>
      <c r="AL264" s="8">
        <f t="shared" si="227"/>
        <v>2258025</v>
      </c>
      <c r="AM264" s="165">
        <v>2320500</v>
      </c>
      <c r="AN264" s="7">
        <v>2195550</v>
      </c>
      <c r="AO264" s="8">
        <f t="shared" si="228"/>
        <v>2258025</v>
      </c>
      <c r="AP264" s="165">
        <v>2320500</v>
      </c>
      <c r="AQ264" s="7">
        <v>1785000</v>
      </c>
      <c r="AR264" s="8">
        <f t="shared" si="229"/>
        <v>2052750</v>
      </c>
      <c r="AS264" s="165">
        <v>2320500</v>
      </c>
      <c r="AT264" s="7">
        <v>1785000</v>
      </c>
      <c r="AU264" s="8">
        <f t="shared" si="230"/>
        <v>2052750</v>
      </c>
      <c r="AV264" s="165">
        <v>2320500</v>
      </c>
      <c r="AW264" s="7">
        <v>2195550</v>
      </c>
      <c r="AX264" s="8">
        <f t="shared" si="231"/>
        <v>2258025</v>
      </c>
      <c r="AY264" s="165">
        <v>2320500</v>
      </c>
      <c r="AZ264" s="7">
        <v>2195550</v>
      </c>
      <c r="BA264" s="8">
        <f t="shared" si="232"/>
        <v>2258025</v>
      </c>
      <c r="BB264" s="165">
        <v>2320500</v>
      </c>
      <c r="BC264" s="7">
        <v>1785000</v>
      </c>
      <c r="BD264" s="8">
        <f t="shared" si="233"/>
        <v>2052750</v>
      </c>
      <c r="BE264" s="180">
        <f t="shared" si="234"/>
        <v>37770600</v>
      </c>
      <c r="BF264" s="9"/>
      <c r="BG264" s="9"/>
      <c r="BH264" s="9"/>
      <c r="BI264" s="10"/>
      <c r="BJ264" s="10"/>
    </row>
    <row r="265" spans="1:172" s="6" customFormat="1" ht="24.75" customHeight="1" x14ac:dyDescent="0.35">
      <c r="A265" s="388"/>
      <c r="B265" s="11">
        <v>238</v>
      </c>
      <c r="C265" s="34" t="s">
        <v>275</v>
      </c>
      <c r="D265" s="11" t="s">
        <v>272</v>
      </c>
      <c r="F265" s="165">
        <v>393667.79725</v>
      </c>
      <c r="G265" s="7">
        <v>372470.300475</v>
      </c>
      <c r="H265" s="8">
        <f t="shared" si="217"/>
        <v>383069</v>
      </c>
      <c r="I265" s="165">
        <v>393667.79725</v>
      </c>
      <c r="J265" s="7">
        <v>372470.300475</v>
      </c>
      <c r="K265" s="8">
        <f t="shared" si="218"/>
        <v>383069</v>
      </c>
      <c r="L265" s="165">
        <v>559623.76925000001</v>
      </c>
      <c r="M265" s="7">
        <v>529490.181675</v>
      </c>
      <c r="N265" s="8">
        <f t="shared" si="219"/>
        <v>544557</v>
      </c>
      <c r="O265" s="165">
        <v>594714.44759999996</v>
      </c>
      <c r="P265" s="7">
        <v>562691.36195999989</v>
      </c>
      <c r="Q265" s="8">
        <f t="shared" si="220"/>
        <v>578703</v>
      </c>
      <c r="R265" s="165">
        <v>578660.84184999997</v>
      </c>
      <c r="S265" s="7">
        <v>547502.18113499996</v>
      </c>
      <c r="T265" s="8">
        <f t="shared" si="221"/>
        <v>563082</v>
      </c>
      <c r="U265" s="165">
        <v>865644.81184999994</v>
      </c>
      <c r="V265" s="7">
        <v>819033.16813500004</v>
      </c>
      <c r="W265" s="8">
        <f t="shared" si="222"/>
        <v>842339</v>
      </c>
      <c r="X265" s="165">
        <v>741104.42770000012</v>
      </c>
      <c r="Y265" s="7">
        <v>701198.8046700001</v>
      </c>
      <c r="Z265" s="8">
        <f t="shared" si="223"/>
        <v>721152</v>
      </c>
      <c r="AA265" s="165">
        <v>768194.95024999999</v>
      </c>
      <c r="AB265" s="7">
        <v>701198.8046700001</v>
      </c>
      <c r="AC265" s="8">
        <f t="shared" si="224"/>
        <v>734697</v>
      </c>
      <c r="AD265" s="165">
        <v>760454.22635000001</v>
      </c>
      <c r="AE265" s="7">
        <v>701198.8046700001</v>
      </c>
      <c r="AF265" s="8">
        <f t="shared" si="225"/>
        <v>730827</v>
      </c>
      <c r="AG265" s="165">
        <v>679627.11179999996</v>
      </c>
      <c r="AH265" s="7">
        <v>701198.8046700001</v>
      </c>
      <c r="AI265" s="8">
        <f t="shared" si="226"/>
        <v>690413</v>
      </c>
      <c r="AJ265" s="165">
        <v>733972.06154999998</v>
      </c>
      <c r="AK265" s="7">
        <v>701198.8046700001</v>
      </c>
      <c r="AL265" s="8">
        <f t="shared" si="227"/>
        <v>717585</v>
      </c>
      <c r="AM265" s="165">
        <v>830925.18144999992</v>
      </c>
      <c r="AN265" s="7">
        <v>701198.8046700001</v>
      </c>
      <c r="AO265" s="8">
        <f t="shared" si="228"/>
        <v>766062</v>
      </c>
      <c r="AP265" s="165">
        <v>597734.11424999998</v>
      </c>
      <c r="AQ265" s="7">
        <v>459795.47250000003</v>
      </c>
      <c r="AR265" s="8">
        <f t="shared" si="229"/>
        <v>528765</v>
      </c>
      <c r="AS265" s="165">
        <v>635455.31140000001</v>
      </c>
      <c r="AT265" s="7">
        <v>488811.77800000005</v>
      </c>
      <c r="AU265" s="8">
        <f t="shared" si="230"/>
        <v>562134</v>
      </c>
      <c r="AV265" s="165">
        <v>842883.18205000006</v>
      </c>
      <c r="AW265" s="7">
        <v>701198.8046700001</v>
      </c>
      <c r="AX265" s="8">
        <f t="shared" si="231"/>
        <v>772041</v>
      </c>
      <c r="AY265" s="165">
        <v>817964.64749999996</v>
      </c>
      <c r="AZ265" s="7">
        <v>701198.8046700001</v>
      </c>
      <c r="BA265" s="8">
        <f t="shared" si="232"/>
        <v>759582</v>
      </c>
      <c r="BB265" s="165">
        <v>660873.60430000001</v>
      </c>
      <c r="BC265" s="7">
        <v>508364.31100000005</v>
      </c>
      <c r="BD265" s="8">
        <f t="shared" si="233"/>
        <v>584619</v>
      </c>
      <c r="BE265" s="180">
        <f t="shared" si="234"/>
        <v>10862696</v>
      </c>
      <c r="BF265" s="9"/>
      <c r="BG265" s="9"/>
      <c r="BH265" s="9"/>
      <c r="BI265" s="10"/>
      <c r="BJ265" s="10"/>
    </row>
    <row r="266" spans="1:172" s="6" customFormat="1" ht="24.75" customHeight="1" x14ac:dyDescent="0.35">
      <c r="A266" s="388"/>
      <c r="B266" s="11">
        <v>239</v>
      </c>
      <c r="C266" s="34" t="s">
        <v>276</v>
      </c>
      <c r="D266" s="11" t="s">
        <v>272</v>
      </c>
      <c r="F266" s="165">
        <v>441788.39250000002</v>
      </c>
      <c r="G266" s="7">
        <v>417999.78675000003</v>
      </c>
      <c r="H266" s="8">
        <f t="shared" si="217"/>
        <v>429894</v>
      </c>
      <c r="I266" s="165">
        <v>441788.39250000002</v>
      </c>
      <c r="J266" s="7">
        <v>417999.78675000003</v>
      </c>
      <c r="K266" s="8">
        <f t="shared" si="218"/>
        <v>429894</v>
      </c>
      <c r="L266" s="165">
        <v>624931.22510000004</v>
      </c>
      <c r="M266" s="7">
        <v>591281.08221000002</v>
      </c>
      <c r="N266" s="8">
        <f t="shared" si="219"/>
        <v>608106</v>
      </c>
      <c r="O266" s="165">
        <v>694094.96520000009</v>
      </c>
      <c r="P266" s="7">
        <v>656720.62092000013</v>
      </c>
      <c r="Q266" s="8">
        <f t="shared" si="220"/>
        <v>675408</v>
      </c>
      <c r="R266" s="165">
        <v>625890.51980000001</v>
      </c>
      <c r="S266" s="7">
        <v>592188.72258000006</v>
      </c>
      <c r="T266" s="8">
        <f t="shared" si="221"/>
        <v>609040</v>
      </c>
      <c r="U266" s="165">
        <v>943716.71940000018</v>
      </c>
      <c r="V266" s="7">
        <v>892901.20374000003</v>
      </c>
      <c r="W266" s="8">
        <f t="shared" si="222"/>
        <v>918309</v>
      </c>
      <c r="X266" s="165">
        <v>800655.10980000009</v>
      </c>
      <c r="Y266" s="7">
        <v>757542.91158000007</v>
      </c>
      <c r="Z266" s="8">
        <f t="shared" si="223"/>
        <v>779099</v>
      </c>
      <c r="AA266" s="165">
        <v>836978.59245</v>
      </c>
      <c r="AB266" s="7">
        <v>757542.91158000007</v>
      </c>
      <c r="AC266" s="8">
        <f t="shared" si="224"/>
        <v>797261</v>
      </c>
      <c r="AD266" s="165">
        <v>849085.41445000004</v>
      </c>
      <c r="AE266" s="7">
        <v>757542.91158000007</v>
      </c>
      <c r="AF266" s="8">
        <f t="shared" si="225"/>
        <v>803314</v>
      </c>
      <c r="AG266" s="165">
        <v>737632.26355000003</v>
      </c>
      <c r="AH266" s="7">
        <v>757542.91158000007</v>
      </c>
      <c r="AI266" s="8">
        <f t="shared" si="226"/>
        <v>747588</v>
      </c>
      <c r="AJ266" s="165">
        <v>793448.33295000007</v>
      </c>
      <c r="AK266" s="7">
        <v>757542.91158000007</v>
      </c>
      <c r="AL266" s="8">
        <f t="shared" si="227"/>
        <v>775496</v>
      </c>
      <c r="AM266" s="165">
        <v>898456.91390000004</v>
      </c>
      <c r="AN266" s="7">
        <v>757542.91158000007</v>
      </c>
      <c r="AO266" s="8">
        <f t="shared" si="228"/>
        <v>828000</v>
      </c>
      <c r="AP266" s="165">
        <v>650656.21075000009</v>
      </c>
      <c r="AQ266" s="7">
        <v>500504.77749999997</v>
      </c>
      <c r="AR266" s="8">
        <f t="shared" si="229"/>
        <v>575580</v>
      </c>
      <c r="AS266" s="165">
        <v>713132.03780000005</v>
      </c>
      <c r="AT266" s="7">
        <v>548563.10600000003</v>
      </c>
      <c r="AU266" s="8">
        <f t="shared" si="230"/>
        <v>630848</v>
      </c>
      <c r="AV266" s="165">
        <v>900063.78279999993</v>
      </c>
      <c r="AW266" s="7">
        <v>757542.91158000007</v>
      </c>
      <c r="AX266" s="8">
        <f t="shared" si="231"/>
        <v>828803</v>
      </c>
      <c r="AY266" s="165">
        <v>883503.37985000014</v>
      </c>
      <c r="AZ266" s="7">
        <v>757542.91158000007</v>
      </c>
      <c r="BA266" s="8">
        <f t="shared" si="232"/>
        <v>820523</v>
      </c>
      <c r="BB266" s="165">
        <v>741657.48020000011</v>
      </c>
      <c r="BC266" s="7">
        <v>570505.75400000007</v>
      </c>
      <c r="BD266" s="8">
        <f t="shared" si="233"/>
        <v>656082</v>
      </c>
      <c r="BE266" s="180">
        <f t="shared" si="234"/>
        <v>11913245</v>
      </c>
      <c r="BF266" s="9"/>
      <c r="BG266" s="9"/>
      <c r="BH266" s="9"/>
      <c r="BI266" s="10"/>
      <c r="BJ266" s="10"/>
    </row>
    <row r="267" spans="1:172" s="6" customFormat="1" ht="24.75" customHeight="1" x14ac:dyDescent="0.35">
      <c r="A267" s="388"/>
      <c r="B267" s="11">
        <v>240</v>
      </c>
      <c r="C267" s="34" t="s">
        <v>277</v>
      </c>
      <c r="D267" s="11" t="s">
        <v>272</v>
      </c>
      <c r="F267" s="165">
        <v>7636.1467000000002</v>
      </c>
      <c r="G267" s="7">
        <v>7224.9695700000002</v>
      </c>
      <c r="H267" s="8">
        <f t="shared" si="217"/>
        <v>7431</v>
      </c>
      <c r="I267" s="165">
        <v>7636.1467000000002</v>
      </c>
      <c r="J267" s="7">
        <v>7224.9695700000002</v>
      </c>
      <c r="K267" s="8">
        <f t="shared" si="218"/>
        <v>7431</v>
      </c>
      <c r="L267" s="165">
        <v>8461.7032500000005</v>
      </c>
      <c r="M267" s="7">
        <v>8006.0730749999993</v>
      </c>
      <c r="N267" s="8">
        <f t="shared" si="219"/>
        <v>8234</v>
      </c>
      <c r="O267" s="165">
        <v>9199.7769500000013</v>
      </c>
      <c r="P267" s="7">
        <v>8704.4043450000008</v>
      </c>
      <c r="Q267" s="8">
        <f t="shared" si="220"/>
        <v>8952</v>
      </c>
      <c r="R267" s="165">
        <v>9118.3274000000001</v>
      </c>
      <c r="S267" s="7">
        <v>8627.3405399999992</v>
      </c>
      <c r="T267" s="8">
        <f t="shared" si="221"/>
        <v>8873</v>
      </c>
      <c r="U267" s="165">
        <v>13263.2045</v>
      </c>
      <c r="V267" s="7">
        <v>12549.031950000001</v>
      </c>
      <c r="W267" s="8">
        <f t="shared" si="222"/>
        <v>12906</v>
      </c>
      <c r="X267" s="165">
        <v>12237.5435</v>
      </c>
      <c r="Y267" s="7">
        <v>11578.59885</v>
      </c>
      <c r="Z267" s="8">
        <f t="shared" si="223"/>
        <v>11908</v>
      </c>
      <c r="AA267" s="165">
        <v>12373.292750000001</v>
      </c>
      <c r="AB267" s="7">
        <v>11578.59885</v>
      </c>
      <c r="AC267" s="8">
        <f t="shared" si="224"/>
        <v>11976</v>
      </c>
      <c r="AD267" s="165">
        <v>12419.548050000001</v>
      </c>
      <c r="AE267" s="7">
        <v>11578.59885</v>
      </c>
      <c r="AF267" s="8">
        <f t="shared" si="225"/>
        <v>11999</v>
      </c>
      <c r="AG267" s="165">
        <v>10921.278549999999</v>
      </c>
      <c r="AH267" s="7">
        <v>11578.59885</v>
      </c>
      <c r="AI267" s="8">
        <f t="shared" si="226"/>
        <v>11250</v>
      </c>
      <c r="AJ267" s="165">
        <v>12237.5435</v>
      </c>
      <c r="AK267" s="7">
        <v>11578.59885</v>
      </c>
      <c r="AL267" s="8">
        <f t="shared" si="227"/>
        <v>11908</v>
      </c>
      <c r="AM267" s="165">
        <v>13491.464350000002</v>
      </c>
      <c r="AN267" s="7">
        <v>11578.59885</v>
      </c>
      <c r="AO267" s="8">
        <f t="shared" si="228"/>
        <v>12535</v>
      </c>
      <c r="AP267" s="165">
        <v>10429.5646</v>
      </c>
      <c r="AQ267" s="7">
        <v>8022.7420000000002</v>
      </c>
      <c r="AR267" s="8">
        <f t="shared" si="229"/>
        <v>9226</v>
      </c>
      <c r="AS267" s="165">
        <v>12326.0319</v>
      </c>
      <c r="AT267" s="7">
        <v>9481.5630000000001</v>
      </c>
      <c r="AU267" s="8">
        <f t="shared" si="230"/>
        <v>10904</v>
      </c>
      <c r="AV267" s="165">
        <v>12329.04855</v>
      </c>
      <c r="AW267" s="7">
        <v>11578.59885</v>
      </c>
      <c r="AX267" s="8">
        <f t="shared" si="231"/>
        <v>11954</v>
      </c>
      <c r="AY267" s="165">
        <v>12556.30285</v>
      </c>
      <c r="AZ267" s="7">
        <v>11578.59885</v>
      </c>
      <c r="BA267" s="8">
        <f t="shared" si="232"/>
        <v>12067</v>
      </c>
      <c r="BB267" s="165">
        <v>12818.751400000001</v>
      </c>
      <c r="BC267" s="7">
        <v>9860.5780000000013</v>
      </c>
      <c r="BD267" s="8">
        <f t="shared" si="233"/>
        <v>11340</v>
      </c>
      <c r="BE267" s="180">
        <f t="shared" si="234"/>
        <v>180894</v>
      </c>
      <c r="BF267" s="9"/>
      <c r="BG267" s="9"/>
      <c r="BH267" s="9"/>
      <c r="BI267" s="10"/>
      <c r="BJ267" s="10"/>
    </row>
    <row r="268" spans="1:172" s="6" customFormat="1" ht="25.5" customHeight="1" x14ac:dyDescent="0.35">
      <c r="A268" s="388"/>
      <c r="B268" s="11">
        <v>241</v>
      </c>
      <c r="C268" s="34" t="s">
        <v>278</v>
      </c>
      <c r="D268" s="11" t="s">
        <v>272</v>
      </c>
      <c r="F268" s="165">
        <v>31253.49955</v>
      </c>
      <c r="G268" s="7">
        <v>29570.618804999998</v>
      </c>
      <c r="H268" s="8">
        <f t="shared" si="217"/>
        <v>30412</v>
      </c>
      <c r="I268" s="165">
        <v>31253.49955</v>
      </c>
      <c r="J268" s="7">
        <v>29570.618804999998</v>
      </c>
      <c r="K268" s="8">
        <f t="shared" si="218"/>
        <v>30412</v>
      </c>
      <c r="L268" s="165">
        <v>31847.779600000002</v>
      </c>
      <c r="M268" s="7">
        <v>30132.899160000001</v>
      </c>
      <c r="N268" s="8">
        <f t="shared" si="219"/>
        <v>30990</v>
      </c>
      <c r="O268" s="165">
        <v>34889.568350000001</v>
      </c>
      <c r="P268" s="7">
        <v>33010.899285</v>
      </c>
      <c r="Q268" s="8">
        <f t="shared" si="220"/>
        <v>33950</v>
      </c>
      <c r="R268" s="165">
        <v>274394.484</v>
      </c>
      <c r="S268" s="7">
        <v>259619.3964</v>
      </c>
      <c r="T268" s="8">
        <f t="shared" si="221"/>
        <v>267007</v>
      </c>
      <c r="U268" s="165">
        <v>49663.108950000002</v>
      </c>
      <c r="V268" s="7">
        <v>46988.941545000001</v>
      </c>
      <c r="W268" s="8">
        <f t="shared" si="222"/>
        <v>48326</v>
      </c>
      <c r="X268" s="165">
        <v>44982.273700000005</v>
      </c>
      <c r="Y268" s="7">
        <v>42560.151270000009</v>
      </c>
      <c r="Z268" s="8">
        <f t="shared" si="223"/>
        <v>43771</v>
      </c>
      <c r="AA268" s="165">
        <v>47746.530650000001</v>
      </c>
      <c r="AB268" s="7">
        <v>42560.151270000009</v>
      </c>
      <c r="AC268" s="8">
        <f t="shared" si="224"/>
        <v>45153</v>
      </c>
      <c r="AD268" s="165">
        <v>46489.593150000001</v>
      </c>
      <c r="AE268" s="7">
        <v>42560.151270000009</v>
      </c>
      <c r="AF268" s="8">
        <f t="shared" si="225"/>
        <v>44525</v>
      </c>
      <c r="AG268" s="165">
        <v>41504.076249999998</v>
      </c>
      <c r="AH268" s="7">
        <v>42560.151270000009</v>
      </c>
      <c r="AI268" s="8">
        <f t="shared" si="226"/>
        <v>42032</v>
      </c>
      <c r="AJ268" s="165">
        <v>44982.273700000005</v>
      </c>
      <c r="AK268" s="7">
        <v>42560.151270000009</v>
      </c>
      <c r="AL268" s="8">
        <f t="shared" si="227"/>
        <v>43771</v>
      </c>
      <c r="AM268" s="165">
        <v>49411.721450000005</v>
      </c>
      <c r="AN268" s="7">
        <v>42560.151270000009</v>
      </c>
      <c r="AO268" s="8">
        <f t="shared" si="228"/>
        <v>45986</v>
      </c>
      <c r="AP268" s="165">
        <v>42050.089899999999</v>
      </c>
      <c r="AQ268" s="7">
        <v>32346.223000000002</v>
      </c>
      <c r="AR268" s="8">
        <f t="shared" si="229"/>
        <v>37198</v>
      </c>
      <c r="AS268" s="165">
        <v>50449.449050000003</v>
      </c>
      <c r="AT268" s="7">
        <v>38807.268500000006</v>
      </c>
      <c r="AU268" s="8">
        <f t="shared" si="230"/>
        <v>44628</v>
      </c>
      <c r="AV268" s="165">
        <v>46992.368150000002</v>
      </c>
      <c r="AW268" s="7">
        <v>42560.151270000009</v>
      </c>
      <c r="AX268" s="8">
        <f t="shared" si="231"/>
        <v>44776</v>
      </c>
      <c r="AY268" s="165">
        <v>47495.143150000004</v>
      </c>
      <c r="AZ268" s="7">
        <v>42560.151270000009</v>
      </c>
      <c r="BA268" s="8">
        <f t="shared" si="232"/>
        <v>45028</v>
      </c>
      <c r="BB268" s="165">
        <v>52466.582350000004</v>
      </c>
      <c r="BC268" s="7">
        <v>40358.909500000002</v>
      </c>
      <c r="BD268" s="8">
        <f t="shared" si="233"/>
        <v>46413</v>
      </c>
      <c r="BE268" s="180">
        <f t="shared" si="234"/>
        <v>924378</v>
      </c>
      <c r="BF268" s="9"/>
      <c r="BG268" s="9"/>
      <c r="BH268" s="9"/>
      <c r="BI268" s="10"/>
      <c r="BJ268" s="10"/>
    </row>
    <row r="269" spans="1:172" s="6" customFormat="1" ht="24.75" customHeight="1" x14ac:dyDescent="0.35">
      <c r="A269" s="388"/>
      <c r="B269" s="11">
        <v>242</v>
      </c>
      <c r="C269" s="34" t="s">
        <v>279</v>
      </c>
      <c r="D269" s="11" t="s">
        <v>272</v>
      </c>
      <c r="F269" s="165">
        <v>58373.18305</v>
      </c>
      <c r="G269" s="7">
        <v>55230.011655000002</v>
      </c>
      <c r="H269" s="8">
        <f t="shared" si="217"/>
        <v>56802</v>
      </c>
      <c r="I269" s="165">
        <v>58373.18305</v>
      </c>
      <c r="J269" s="7">
        <v>55230.011655000002</v>
      </c>
      <c r="K269" s="8">
        <f t="shared" si="218"/>
        <v>56802</v>
      </c>
      <c r="L269" s="165">
        <v>90120.407649999994</v>
      </c>
      <c r="M269" s="7">
        <v>85267.770315000016</v>
      </c>
      <c r="N269" s="8">
        <f t="shared" si="219"/>
        <v>87694</v>
      </c>
      <c r="O269" s="165">
        <v>99741.510050000012</v>
      </c>
      <c r="P269" s="7">
        <v>94370.813355000006</v>
      </c>
      <c r="Q269" s="8">
        <f t="shared" si="220"/>
        <v>97056</v>
      </c>
      <c r="R269" s="165">
        <v>86688.465499999991</v>
      </c>
      <c r="S269" s="7">
        <v>82020.625050000002</v>
      </c>
      <c r="T269" s="8">
        <f t="shared" si="221"/>
        <v>84355</v>
      </c>
      <c r="U269" s="165">
        <v>131952.29320000001</v>
      </c>
      <c r="V269" s="7">
        <v>124847.16972000001</v>
      </c>
      <c r="W269" s="8">
        <f t="shared" si="222"/>
        <v>128400</v>
      </c>
      <c r="X269" s="165">
        <v>118666.9666</v>
      </c>
      <c r="Y269" s="7">
        <v>112277.20686000001</v>
      </c>
      <c r="Z269" s="8">
        <f t="shared" si="223"/>
        <v>115472</v>
      </c>
      <c r="AA269" s="165">
        <v>118666.9666</v>
      </c>
      <c r="AB269" s="7">
        <v>112277.20686000001</v>
      </c>
      <c r="AC269" s="8">
        <f t="shared" si="224"/>
        <v>115472</v>
      </c>
      <c r="AD269" s="165">
        <v>115902.70965</v>
      </c>
      <c r="AE269" s="7">
        <v>112277.20686000001</v>
      </c>
      <c r="AF269" s="8">
        <f t="shared" si="225"/>
        <v>114090</v>
      </c>
      <c r="AG269" s="165">
        <v>98508.705750000008</v>
      </c>
      <c r="AH269" s="7">
        <v>112277.20686000001</v>
      </c>
      <c r="AI269" s="8">
        <f t="shared" si="226"/>
        <v>105393</v>
      </c>
      <c r="AJ269" s="165">
        <v>117323.55180000002</v>
      </c>
      <c r="AK269" s="7">
        <v>112277.20686000001</v>
      </c>
      <c r="AL269" s="8">
        <f t="shared" si="227"/>
        <v>114800</v>
      </c>
      <c r="AM269" s="165">
        <v>128852.18255000003</v>
      </c>
      <c r="AN269" s="7">
        <v>112277.20686000001</v>
      </c>
      <c r="AO269" s="8">
        <f t="shared" si="228"/>
        <v>120565</v>
      </c>
      <c r="AP269" s="165">
        <v>88160.590700000001</v>
      </c>
      <c r="AQ269" s="7">
        <v>67815.838999999993</v>
      </c>
      <c r="AR269" s="8">
        <f t="shared" si="229"/>
        <v>77988</v>
      </c>
      <c r="AS269" s="165">
        <v>94225.062750000012</v>
      </c>
      <c r="AT269" s="7">
        <v>72480.817500000005</v>
      </c>
      <c r="AU269" s="8">
        <f t="shared" si="230"/>
        <v>83353</v>
      </c>
      <c r="AV269" s="165">
        <v>128870.28245000001</v>
      </c>
      <c r="AW269" s="7">
        <v>112277.20686000001</v>
      </c>
      <c r="AX269" s="8">
        <f t="shared" si="231"/>
        <v>120574</v>
      </c>
      <c r="AY269" s="165">
        <v>125251.30799999999</v>
      </c>
      <c r="AZ269" s="7">
        <v>112277.20686000001</v>
      </c>
      <c r="BA269" s="8">
        <f t="shared" si="232"/>
        <v>118764</v>
      </c>
      <c r="BB269" s="165">
        <v>97993.864150000009</v>
      </c>
      <c r="BC269" s="7">
        <v>75379.895500000013</v>
      </c>
      <c r="BD269" s="8">
        <f t="shared" si="233"/>
        <v>86687</v>
      </c>
      <c r="BE269" s="180">
        <f t="shared" si="234"/>
        <v>1684267</v>
      </c>
      <c r="BF269" s="9"/>
      <c r="BG269" s="9"/>
      <c r="BH269" s="9"/>
      <c r="BI269" s="10"/>
      <c r="BJ269" s="10"/>
    </row>
    <row r="270" spans="1:172" s="6" customFormat="1" ht="24.75" customHeight="1" x14ac:dyDescent="0.35">
      <c r="A270" s="388"/>
      <c r="B270" s="11">
        <v>243</v>
      </c>
      <c r="C270" s="34" t="s">
        <v>280</v>
      </c>
      <c r="D270" s="11" t="s">
        <v>272</v>
      </c>
      <c r="F270" s="165">
        <v>65223.995200000005</v>
      </c>
      <c r="G270" s="7">
        <v>61711.933919999996</v>
      </c>
      <c r="H270" s="8">
        <f t="shared" si="217"/>
        <v>63468</v>
      </c>
      <c r="I270" s="165">
        <v>65223.995200000005</v>
      </c>
      <c r="J270" s="7">
        <v>61711.933919999996</v>
      </c>
      <c r="K270" s="8">
        <f t="shared" si="218"/>
        <v>63468</v>
      </c>
      <c r="L270" s="165">
        <v>95236.646049999996</v>
      </c>
      <c r="M270" s="7">
        <v>90108.518954999992</v>
      </c>
      <c r="N270" s="8">
        <f t="shared" si="219"/>
        <v>92673</v>
      </c>
      <c r="O270" s="165">
        <v>108079.53065</v>
      </c>
      <c r="P270" s="7">
        <v>102259.86361499999</v>
      </c>
      <c r="Q270" s="8">
        <f t="shared" si="220"/>
        <v>105170</v>
      </c>
      <c r="R270" s="165">
        <v>90759.937449999998</v>
      </c>
      <c r="S270" s="7">
        <v>85872.863895000002</v>
      </c>
      <c r="T270" s="8">
        <f t="shared" si="221"/>
        <v>88316</v>
      </c>
      <c r="U270" s="165">
        <v>139101.7537</v>
      </c>
      <c r="V270" s="7">
        <v>131611.65927</v>
      </c>
      <c r="W270" s="8">
        <f t="shared" si="222"/>
        <v>135357</v>
      </c>
      <c r="X270" s="165">
        <v>125927.03760000001</v>
      </c>
      <c r="Y270" s="7">
        <v>119146.35096</v>
      </c>
      <c r="Z270" s="8">
        <f t="shared" si="223"/>
        <v>122537</v>
      </c>
      <c r="AA270" s="165">
        <v>123660.5279</v>
      </c>
      <c r="AB270" s="7">
        <v>119146.35096</v>
      </c>
      <c r="AC270" s="8">
        <f t="shared" si="224"/>
        <v>121403</v>
      </c>
      <c r="AD270" s="165">
        <v>125171.86955</v>
      </c>
      <c r="AE270" s="7">
        <v>119146.35096</v>
      </c>
      <c r="AF270" s="8">
        <f t="shared" si="225"/>
        <v>122159</v>
      </c>
      <c r="AG270" s="165">
        <v>113689.4941</v>
      </c>
      <c r="AH270" s="7">
        <v>119146.35096</v>
      </c>
      <c r="AI270" s="8">
        <f t="shared" si="226"/>
        <v>116418</v>
      </c>
      <c r="AJ270" s="165">
        <v>124481.05670000002</v>
      </c>
      <c r="AK270" s="7">
        <v>119146.35096</v>
      </c>
      <c r="AL270" s="8">
        <f t="shared" si="227"/>
        <v>121814</v>
      </c>
      <c r="AM270" s="165">
        <v>143339.14139999999</v>
      </c>
      <c r="AN270" s="7">
        <v>119146.35096</v>
      </c>
      <c r="AO270" s="8">
        <f t="shared" si="228"/>
        <v>131243</v>
      </c>
      <c r="AP270" s="165">
        <v>96644.41605</v>
      </c>
      <c r="AQ270" s="7">
        <v>74341.858500000002</v>
      </c>
      <c r="AR270" s="8">
        <f t="shared" si="229"/>
        <v>85493</v>
      </c>
      <c r="AS270" s="165">
        <v>105283.0961</v>
      </c>
      <c r="AT270" s="7">
        <v>80986.997000000003</v>
      </c>
      <c r="AU270" s="8">
        <f t="shared" si="230"/>
        <v>93135</v>
      </c>
      <c r="AV270" s="165">
        <v>139451.6851</v>
      </c>
      <c r="AW270" s="7">
        <v>119146.35096</v>
      </c>
      <c r="AX270" s="8">
        <f t="shared" si="231"/>
        <v>129299</v>
      </c>
      <c r="AY270" s="165">
        <v>132958.84875</v>
      </c>
      <c r="AZ270" s="7">
        <v>119146.35096</v>
      </c>
      <c r="BA270" s="8">
        <f t="shared" si="232"/>
        <v>126053</v>
      </c>
      <c r="BB270" s="165">
        <v>109494.3395</v>
      </c>
      <c r="BC270" s="7">
        <v>84226.415000000008</v>
      </c>
      <c r="BD270" s="8">
        <f t="shared" si="233"/>
        <v>96860</v>
      </c>
      <c r="BE270" s="180">
        <f t="shared" si="234"/>
        <v>1814866</v>
      </c>
      <c r="BF270" s="9"/>
      <c r="BG270" s="9"/>
      <c r="BH270" s="9"/>
      <c r="BI270" s="10"/>
      <c r="BJ270" s="10"/>
    </row>
    <row r="271" spans="1:172" s="6" customFormat="1" ht="24.75" customHeight="1" x14ac:dyDescent="0.35">
      <c r="A271" s="388"/>
      <c r="B271" s="11">
        <v>244</v>
      </c>
      <c r="C271" s="34" t="s">
        <v>281</v>
      </c>
      <c r="D271" s="11" t="s">
        <v>272</v>
      </c>
      <c r="F271" s="165">
        <v>281628.41070000001</v>
      </c>
      <c r="G271" s="7">
        <v>266463.80397000001</v>
      </c>
      <c r="H271" s="8">
        <f t="shared" si="217"/>
        <v>274046</v>
      </c>
      <c r="I271" s="165">
        <v>281628.41070000001</v>
      </c>
      <c r="J271" s="7">
        <v>266463.80397000001</v>
      </c>
      <c r="K271" s="8">
        <f t="shared" si="218"/>
        <v>274046</v>
      </c>
      <c r="L271" s="165">
        <v>407581.59259999997</v>
      </c>
      <c r="M271" s="7">
        <v>385634.89146000001</v>
      </c>
      <c r="N271" s="8">
        <f t="shared" si="219"/>
        <v>396608</v>
      </c>
      <c r="O271" s="165">
        <v>445575.29380000004</v>
      </c>
      <c r="P271" s="7">
        <v>421582.77798000001</v>
      </c>
      <c r="Q271" s="8">
        <f t="shared" si="220"/>
        <v>433579</v>
      </c>
      <c r="R271" s="165">
        <v>419230.88934999995</v>
      </c>
      <c r="S271" s="7">
        <v>396656.91838499997</v>
      </c>
      <c r="T271" s="8">
        <f t="shared" si="221"/>
        <v>407944</v>
      </c>
      <c r="U271" s="165">
        <v>595174.98950000003</v>
      </c>
      <c r="V271" s="7">
        <v>563127.10545000003</v>
      </c>
      <c r="W271" s="8">
        <f t="shared" si="222"/>
        <v>579151</v>
      </c>
      <c r="X271" s="165">
        <v>534349.27</v>
      </c>
      <c r="Y271" s="7">
        <v>505576.61699999997</v>
      </c>
      <c r="Z271" s="8">
        <f t="shared" si="223"/>
        <v>519963</v>
      </c>
      <c r="AA271" s="165">
        <v>546143.36595000012</v>
      </c>
      <c r="AB271" s="7">
        <v>505576.61699999997</v>
      </c>
      <c r="AC271" s="8">
        <f t="shared" si="224"/>
        <v>525860</v>
      </c>
      <c r="AD271" s="165">
        <v>543195.09334999998</v>
      </c>
      <c r="AE271" s="7">
        <v>505576.61699999997</v>
      </c>
      <c r="AF271" s="8">
        <f t="shared" si="225"/>
        <v>524386</v>
      </c>
      <c r="AG271" s="165">
        <v>485141.67520000006</v>
      </c>
      <c r="AH271" s="7">
        <v>505576.61699999997</v>
      </c>
      <c r="AI271" s="8">
        <f t="shared" si="226"/>
        <v>495359</v>
      </c>
      <c r="AJ271" s="165">
        <v>528831.81715000002</v>
      </c>
      <c r="AK271" s="7">
        <v>505576.61699999997</v>
      </c>
      <c r="AL271" s="8">
        <f t="shared" si="227"/>
        <v>517204</v>
      </c>
      <c r="AM271" s="165">
        <v>611707.23705</v>
      </c>
      <c r="AN271" s="7">
        <v>505576.61699999997</v>
      </c>
      <c r="AO271" s="8">
        <f t="shared" si="228"/>
        <v>558642</v>
      </c>
      <c r="AP271" s="165">
        <v>403544.30935</v>
      </c>
      <c r="AQ271" s="7">
        <v>310418.69950000005</v>
      </c>
      <c r="AR271" s="8">
        <f t="shared" si="229"/>
        <v>356982</v>
      </c>
      <c r="AS271" s="165">
        <v>454603.12170000008</v>
      </c>
      <c r="AT271" s="7">
        <v>349694.70900000003</v>
      </c>
      <c r="AU271" s="8">
        <f t="shared" si="230"/>
        <v>402149</v>
      </c>
      <c r="AV271" s="165">
        <v>599312.82774999994</v>
      </c>
      <c r="AW271" s="7">
        <v>505576.61699999997</v>
      </c>
      <c r="AX271" s="8">
        <f t="shared" si="231"/>
        <v>552445</v>
      </c>
      <c r="AY271" s="165">
        <v>557532.22525000002</v>
      </c>
      <c r="AZ271" s="7">
        <v>505576.61699999997</v>
      </c>
      <c r="BA271" s="8">
        <f t="shared" si="232"/>
        <v>531554</v>
      </c>
      <c r="BB271" s="165">
        <v>472787.48790000007</v>
      </c>
      <c r="BC271" s="7">
        <v>363682.68300000002</v>
      </c>
      <c r="BD271" s="8">
        <f t="shared" si="233"/>
        <v>418235</v>
      </c>
      <c r="BE271" s="180">
        <f t="shared" si="234"/>
        <v>7768153</v>
      </c>
      <c r="BF271" s="9"/>
      <c r="BG271" s="9"/>
      <c r="BH271" s="9"/>
      <c r="BI271" s="10"/>
      <c r="BJ271" s="10"/>
    </row>
    <row r="272" spans="1:172" s="6" customFormat="1" ht="25.5" customHeight="1" x14ac:dyDescent="0.35">
      <c r="A272" s="388"/>
      <c r="B272" s="11">
        <v>245</v>
      </c>
      <c r="C272" s="34" t="s">
        <v>282</v>
      </c>
      <c r="D272" s="11" t="s">
        <v>283</v>
      </c>
      <c r="F272" s="165">
        <v>77700.859600000011</v>
      </c>
      <c r="G272" s="7">
        <v>73516.967160000015</v>
      </c>
      <c r="H272" s="8">
        <f t="shared" si="217"/>
        <v>75609</v>
      </c>
      <c r="I272" s="165">
        <v>77700.859600000011</v>
      </c>
      <c r="J272" s="7">
        <v>73516.967160000015</v>
      </c>
      <c r="K272" s="8">
        <f t="shared" si="218"/>
        <v>75609</v>
      </c>
      <c r="L272" s="165">
        <v>112536.12825000001</v>
      </c>
      <c r="M272" s="7">
        <v>106476.490575</v>
      </c>
      <c r="N272" s="8">
        <f t="shared" si="219"/>
        <v>109506</v>
      </c>
      <c r="O272" s="165">
        <v>123283.44665</v>
      </c>
      <c r="P272" s="7">
        <v>116645.107215</v>
      </c>
      <c r="Q272" s="8">
        <f t="shared" si="220"/>
        <v>119964</v>
      </c>
      <c r="R272" s="165">
        <v>123523.77310000001</v>
      </c>
      <c r="S272" s="7">
        <v>116872.49301000001</v>
      </c>
      <c r="T272" s="8">
        <f t="shared" si="221"/>
        <v>120198</v>
      </c>
      <c r="U272" s="165">
        <v>166172.16525000002</v>
      </c>
      <c r="V272" s="7">
        <v>157224.43327499999</v>
      </c>
      <c r="W272" s="8">
        <f t="shared" si="222"/>
        <v>161698</v>
      </c>
      <c r="X272" s="165">
        <v>165857.42809999999</v>
      </c>
      <c r="Y272" s="7">
        <v>156926.64351000002</v>
      </c>
      <c r="Z272" s="8">
        <f t="shared" si="223"/>
        <v>161392</v>
      </c>
      <c r="AA272" s="165">
        <v>163487.34675000003</v>
      </c>
      <c r="AB272" s="7">
        <v>156926.64351000002</v>
      </c>
      <c r="AC272" s="8">
        <f t="shared" si="224"/>
        <v>160207</v>
      </c>
      <c r="AD272" s="165">
        <v>165857.42809999999</v>
      </c>
      <c r="AE272" s="7">
        <v>156926.64351000002</v>
      </c>
      <c r="AF272" s="8">
        <f t="shared" si="225"/>
        <v>161392</v>
      </c>
      <c r="AG272" s="165">
        <v>146122.50380000003</v>
      </c>
      <c r="AH272" s="7">
        <v>156926.64351000002</v>
      </c>
      <c r="AI272" s="8">
        <f t="shared" si="226"/>
        <v>151525</v>
      </c>
      <c r="AJ272" s="165">
        <v>165857.42809999999</v>
      </c>
      <c r="AK272" s="7">
        <v>156926.64351000002</v>
      </c>
      <c r="AL272" s="8">
        <f t="shared" si="227"/>
        <v>161392</v>
      </c>
      <c r="AM272" s="165">
        <v>170911.3224</v>
      </c>
      <c r="AN272" s="7">
        <v>156926.64351000002</v>
      </c>
      <c r="AO272" s="8">
        <f t="shared" si="228"/>
        <v>163919</v>
      </c>
      <c r="AP272" s="165">
        <v>108417.39545000001</v>
      </c>
      <c r="AQ272" s="7">
        <v>83397.996500000008</v>
      </c>
      <c r="AR272" s="8">
        <f t="shared" si="229"/>
        <v>95908</v>
      </c>
      <c r="AS272" s="165">
        <v>125424.26260000002</v>
      </c>
      <c r="AT272" s="7">
        <v>96480.202000000005</v>
      </c>
      <c r="AU272" s="8">
        <f t="shared" si="230"/>
        <v>110952</v>
      </c>
      <c r="AV272" s="165">
        <v>166646.78485</v>
      </c>
      <c r="AW272" s="7">
        <v>156926.64351000002</v>
      </c>
      <c r="AX272" s="8">
        <f t="shared" si="231"/>
        <v>161787</v>
      </c>
      <c r="AY272" s="165">
        <v>160327.90865</v>
      </c>
      <c r="AZ272" s="7">
        <v>156926.64351000002</v>
      </c>
      <c r="BA272" s="8">
        <f t="shared" si="232"/>
        <v>158627</v>
      </c>
      <c r="BB272" s="165">
        <v>130441.9571</v>
      </c>
      <c r="BC272" s="7">
        <v>100339.967</v>
      </c>
      <c r="BD272" s="8">
        <f t="shared" si="233"/>
        <v>115391</v>
      </c>
      <c r="BE272" s="180">
        <f t="shared" si="234"/>
        <v>2265076</v>
      </c>
      <c r="BF272" s="9"/>
      <c r="BG272" s="9"/>
      <c r="BH272" s="9"/>
      <c r="BI272" s="10"/>
      <c r="BJ272" s="10"/>
    </row>
    <row r="273" spans="1:62" s="6" customFormat="1" ht="25.5" customHeight="1" x14ac:dyDescent="0.35">
      <c r="A273" s="388"/>
      <c r="B273" s="11">
        <v>246</v>
      </c>
      <c r="C273" s="34" t="s">
        <v>284</v>
      </c>
      <c r="D273" s="11" t="s">
        <v>272</v>
      </c>
      <c r="F273" s="165">
        <v>353539.31339999998</v>
      </c>
      <c r="G273" s="7">
        <v>334502.58114000002</v>
      </c>
      <c r="H273" s="8">
        <f t="shared" si="217"/>
        <v>344021</v>
      </c>
      <c r="I273" s="165">
        <v>353539.31339999998</v>
      </c>
      <c r="J273" s="7">
        <v>334502.58114000002</v>
      </c>
      <c r="K273" s="8">
        <f t="shared" si="218"/>
        <v>344021</v>
      </c>
      <c r="L273" s="165">
        <v>431762.05345000006</v>
      </c>
      <c r="M273" s="7">
        <v>408513.32749500003</v>
      </c>
      <c r="N273" s="8">
        <f t="shared" si="219"/>
        <v>420138</v>
      </c>
      <c r="O273" s="165">
        <v>469078.01395000011</v>
      </c>
      <c r="P273" s="7">
        <v>443819.96704500006</v>
      </c>
      <c r="Q273" s="8">
        <f t="shared" si="220"/>
        <v>456449</v>
      </c>
      <c r="R273" s="165">
        <v>471327.42930000002</v>
      </c>
      <c r="S273" s="7">
        <v>445948.26003000006</v>
      </c>
      <c r="T273" s="8">
        <f t="shared" si="221"/>
        <v>458638</v>
      </c>
      <c r="U273" s="165">
        <v>666564.01174999995</v>
      </c>
      <c r="V273" s="7">
        <v>630672.10342499998</v>
      </c>
      <c r="W273" s="8">
        <f t="shared" si="222"/>
        <v>648618</v>
      </c>
      <c r="X273" s="165">
        <v>646076.93605000002</v>
      </c>
      <c r="Y273" s="7">
        <v>611288.17795499996</v>
      </c>
      <c r="Z273" s="8">
        <f t="shared" si="223"/>
        <v>628683</v>
      </c>
      <c r="AA273" s="165">
        <v>638358.33424999996</v>
      </c>
      <c r="AB273" s="7">
        <v>611288.17795499996</v>
      </c>
      <c r="AC273" s="8">
        <f t="shared" si="224"/>
        <v>624823</v>
      </c>
      <c r="AD273" s="165">
        <v>646076.93605000002</v>
      </c>
      <c r="AE273" s="7">
        <v>611288.17795499996</v>
      </c>
      <c r="AF273" s="8">
        <f t="shared" si="225"/>
        <v>628683</v>
      </c>
      <c r="AG273" s="165">
        <v>583087.27295000001</v>
      </c>
      <c r="AH273" s="7">
        <v>611288.17795499996</v>
      </c>
      <c r="AI273" s="8">
        <f t="shared" si="226"/>
        <v>597188</v>
      </c>
      <c r="AJ273" s="165">
        <v>646076.93605000002</v>
      </c>
      <c r="AK273" s="7">
        <v>611288.17795499996</v>
      </c>
      <c r="AL273" s="8">
        <f t="shared" si="227"/>
        <v>628683</v>
      </c>
      <c r="AM273" s="165">
        <v>684573.41225000005</v>
      </c>
      <c r="AN273" s="7">
        <v>611288.17795499996</v>
      </c>
      <c r="AO273" s="8">
        <f t="shared" si="228"/>
        <v>647931</v>
      </c>
      <c r="AP273" s="165">
        <v>487041.15915000002</v>
      </c>
      <c r="AQ273" s="7">
        <v>374647.04550000001</v>
      </c>
      <c r="AR273" s="8">
        <f t="shared" si="229"/>
        <v>430844</v>
      </c>
      <c r="AS273" s="165">
        <v>570680.79705000005</v>
      </c>
      <c r="AT273" s="7">
        <v>438985.22850000003</v>
      </c>
      <c r="AU273" s="8">
        <f t="shared" si="230"/>
        <v>504833</v>
      </c>
      <c r="AV273" s="165">
        <v>628066.53</v>
      </c>
      <c r="AW273" s="7">
        <v>611288.17795499996</v>
      </c>
      <c r="AX273" s="8">
        <f t="shared" si="231"/>
        <v>619677</v>
      </c>
      <c r="AY273" s="165">
        <v>615202.52885</v>
      </c>
      <c r="AZ273" s="7">
        <v>611288.17795499996</v>
      </c>
      <c r="BA273" s="8">
        <f t="shared" si="232"/>
        <v>613245</v>
      </c>
      <c r="BB273" s="165">
        <v>593507.78759999992</v>
      </c>
      <c r="BC273" s="7">
        <v>456544.45199999999</v>
      </c>
      <c r="BD273" s="8">
        <f t="shared" si="233"/>
        <v>525026</v>
      </c>
      <c r="BE273" s="180">
        <f t="shared" si="234"/>
        <v>9121501</v>
      </c>
      <c r="BF273" s="9"/>
      <c r="BG273" s="9"/>
      <c r="BH273" s="9"/>
      <c r="BI273" s="10"/>
      <c r="BJ273" s="10"/>
    </row>
    <row r="274" spans="1:62" s="6" customFormat="1" ht="24.75" customHeight="1" x14ac:dyDescent="0.35">
      <c r="A274" s="388"/>
      <c r="B274" s="11">
        <v>247</v>
      </c>
      <c r="C274" s="34" t="s">
        <v>285</v>
      </c>
      <c r="D274" s="11" t="s">
        <v>283</v>
      </c>
      <c r="F274" s="165">
        <v>95738.415500000003</v>
      </c>
      <c r="G274" s="7">
        <v>90583.270050000006</v>
      </c>
      <c r="H274" s="8">
        <f t="shared" si="217"/>
        <v>93161</v>
      </c>
      <c r="I274" s="165">
        <v>95738.415500000003</v>
      </c>
      <c r="J274" s="7">
        <v>90583.270050000006</v>
      </c>
      <c r="K274" s="8">
        <f t="shared" si="218"/>
        <v>93161</v>
      </c>
      <c r="L274" s="165">
        <v>143101.8316</v>
      </c>
      <c r="M274" s="7">
        <v>135396.34836</v>
      </c>
      <c r="N274" s="8">
        <f t="shared" si="219"/>
        <v>139249</v>
      </c>
      <c r="O274" s="165">
        <v>154135.73175000001</v>
      </c>
      <c r="P274" s="7">
        <v>145836.115425</v>
      </c>
      <c r="Q274" s="8">
        <f t="shared" si="220"/>
        <v>149986</v>
      </c>
      <c r="R274" s="165">
        <v>139991.66545</v>
      </c>
      <c r="S274" s="7">
        <v>132453.652695</v>
      </c>
      <c r="T274" s="8">
        <f t="shared" si="221"/>
        <v>136223</v>
      </c>
      <c r="U274" s="165">
        <v>211347.50455000001</v>
      </c>
      <c r="V274" s="7">
        <v>199967.25430500001</v>
      </c>
      <c r="W274" s="8">
        <f t="shared" si="222"/>
        <v>205657</v>
      </c>
      <c r="X274" s="165">
        <v>187400.33130000002</v>
      </c>
      <c r="Y274" s="7">
        <v>177309.54423000003</v>
      </c>
      <c r="Z274" s="8">
        <f t="shared" si="223"/>
        <v>182355</v>
      </c>
      <c r="AA274" s="165">
        <v>187400.33130000002</v>
      </c>
      <c r="AB274" s="7">
        <v>177309.54423000003</v>
      </c>
      <c r="AC274" s="8">
        <f t="shared" si="224"/>
        <v>182355</v>
      </c>
      <c r="AD274" s="165">
        <v>191012.26690000002</v>
      </c>
      <c r="AE274" s="7">
        <v>177309.54423000003</v>
      </c>
      <c r="AF274" s="8">
        <f t="shared" si="225"/>
        <v>184161</v>
      </c>
      <c r="AG274" s="165">
        <v>171621.24069999999</v>
      </c>
      <c r="AH274" s="7">
        <v>177309.54423000003</v>
      </c>
      <c r="AI274" s="8">
        <f t="shared" si="226"/>
        <v>174465</v>
      </c>
      <c r="AJ274" s="165">
        <v>185711.00730000003</v>
      </c>
      <c r="AK274" s="7">
        <v>177309.54423000003</v>
      </c>
      <c r="AL274" s="8">
        <f t="shared" si="227"/>
        <v>181510</v>
      </c>
      <c r="AM274" s="165">
        <v>214385.27110000004</v>
      </c>
      <c r="AN274" s="7">
        <v>177309.54423000003</v>
      </c>
      <c r="AO274" s="8">
        <f t="shared" si="228"/>
        <v>195847</v>
      </c>
      <c r="AP274" s="165">
        <v>148302.5362</v>
      </c>
      <c r="AQ274" s="7">
        <v>114078.87400000001</v>
      </c>
      <c r="AR274" s="8">
        <f t="shared" si="229"/>
        <v>131191</v>
      </c>
      <c r="AS274" s="165">
        <v>154539.96285000001</v>
      </c>
      <c r="AT274" s="7">
        <v>118876.89449999999</v>
      </c>
      <c r="AU274" s="8">
        <f t="shared" si="230"/>
        <v>136708</v>
      </c>
      <c r="AV274" s="165">
        <v>204224.18835000004</v>
      </c>
      <c r="AW274" s="7">
        <v>177309.54423000003</v>
      </c>
      <c r="AX274" s="8">
        <f t="shared" si="231"/>
        <v>190767</v>
      </c>
      <c r="AY274" s="165">
        <v>194499.51430000001</v>
      </c>
      <c r="AZ274" s="7">
        <v>177309.54423000003</v>
      </c>
      <c r="BA274" s="8">
        <f t="shared" si="232"/>
        <v>185905</v>
      </c>
      <c r="BB274" s="165">
        <v>160722.08425000001</v>
      </c>
      <c r="BC274" s="7">
        <v>123632.3725</v>
      </c>
      <c r="BD274" s="8">
        <f t="shared" si="233"/>
        <v>142177</v>
      </c>
      <c r="BE274" s="180">
        <f t="shared" si="234"/>
        <v>2704878</v>
      </c>
      <c r="BF274" s="9"/>
      <c r="BG274" s="9"/>
      <c r="BH274" s="9"/>
      <c r="BI274" s="10"/>
      <c r="BJ274" s="10"/>
    </row>
    <row r="275" spans="1:62" s="6" customFormat="1" ht="24.75" customHeight="1" x14ac:dyDescent="0.35">
      <c r="A275" s="388"/>
      <c r="B275" s="11">
        <v>248</v>
      </c>
      <c r="C275" s="34" t="s">
        <v>286</v>
      </c>
      <c r="D275" s="11" t="s">
        <v>283</v>
      </c>
      <c r="F275" s="165">
        <v>278460</v>
      </c>
      <c r="G275" s="7">
        <v>263466</v>
      </c>
      <c r="H275" s="8">
        <f t="shared" si="217"/>
        <v>270963</v>
      </c>
      <c r="I275" s="165">
        <v>278460</v>
      </c>
      <c r="J275" s="7">
        <v>263466</v>
      </c>
      <c r="K275" s="8">
        <f t="shared" si="218"/>
        <v>270963</v>
      </c>
      <c r="L275" s="165">
        <v>278460</v>
      </c>
      <c r="M275" s="7">
        <v>263466</v>
      </c>
      <c r="N275" s="8">
        <f t="shared" si="219"/>
        <v>270963</v>
      </c>
      <c r="O275" s="165">
        <v>278460</v>
      </c>
      <c r="P275" s="7">
        <v>263466</v>
      </c>
      <c r="Q275" s="8">
        <f t="shared" si="220"/>
        <v>270963</v>
      </c>
      <c r="R275" s="165">
        <v>278460</v>
      </c>
      <c r="S275" s="7">
        <v>263466</v>
      </c>
      <c r="T275" s="8">
        <f t="shared" si="221"/>
        <v>270963</v>
      </c>
      <c r="U275" s="165">
        <v>278460</v>
      </c>
      <c r="V275" s="7">
        <v>263466</v>
      </c>
      <c r="W275" s="8">
        <f t="shared" si="222"/>
        <v>270963</v>
      </c>
      <c r="X275" s="165">
        <v>278460</v>
      </c>
      <c r="Y275" s="7">
        <v>263466</v>
      </c>
      <c r="Z275" s="8">
        <f t="shared" si="223"/>
        <v>270963</v>
      </c>
      <c r="AA275" s="165">
        <v>278460</v>
      </c>
      <c r="AB275" s="7">
        <v>263466</v>
      </c>
      <c r="AC275" s="8">
        <f t="shared" si="224"/>
        <v>270963</v>
      </c>
      <c r="AD275" s="165">
        <v>278460</v>
      </c>
      <c r="AE275" s="7">
        <v>263466</v>
      </c>
      <c r="AF275" s="8">
        <f t="shared" si="225"/>
        <v>270963</v>
      </c>
      <c r="AG275" s="165">
        <v>278460</v>
      </c>
      <c r="AH275" s="7">
        <v>263466</v>
      </c>
      <c r="AI275" s="8">
        <f t="shared" si="226"/>
        <v>270963</v>
      </c>
      <c r="AJ275" s="165">
        <v>278460</v>
      </c>
      <c r="AK275" s="7">
        <v>263466</v>
      </c>
      <c r="AL275" s="8">
        <f t="shared" si="227"/>
        <v>270963</v>
      </c>
      <c r="AM275" s="165">
        <v>278460</v>
      </c>
      <c r="AN275" s="7">
        <v>263466</v>
      </c>
      <c r="AO275" s="8">
        <f t="shared" si="228"/>
        <v>270963</v>
      </c>
      <c r="AP275" s="165">
        <v>278460</v>
      </c>
      <c r="AQ275" s="7">
        <v>214200</v>
      </c>
      <c r="AR275" s="8">
        <f t="shared" si="229"/>
        <v>246330</v>
      </c>
      <c r="AS275" s="165">
        <v>278460</v>
      </c>
      <c r="AT275" s="7">
        <v>214200</v>
      </c>
      <c r="AU275" s="8">
        <f t="shared" si="230"/>
        <v>246330</v>
      </c>
      <c r="AV275" s="165">
        <v>278460</v>
      </c>
      <c r="AW275" s="7">
        <v>263466</v>
      </c>
      <c r="AX275" s="8">
        <f t="shared" si="231"/>
        <v>270963</v>
      </c>
      <c r="AY275" s="165">
        <v>278460</v>
      </c>
      <c r="AZ275" s="7">
        <v>263466</v>
      </c>
      <c r="BA275" s="8">
        <f t="shared" si="232"/>
        <v>270963</v>
      </c>
      <c r="BB275" s="165">
        <v>278460</v>
      </c>
      <c r="BC275" s="7">
        <v>214200</v>
      </c>
      <c r="BD275" s="8">
        <f t="shared" si="233"/>
        <v>246330</v>
      </c>
      <c r="BE275" s="180">
        <f t="shared" si="234"/>
        <v>4532472</v>
      </c>
      <c r="BF275" s="9"/>
      <c r="BG275" s="9"/>
      <c r="BH275" s="9"/>
      <c r="BI275" s="10"/>
      <c r="BJ275" s="10"/>
    </row>
    <row r="276" spans="1:62" s="6" customFormat="1" ht="24.75" customHeight="1" x14ac:dyDescent="0.35">
      <c r="A276" s="388"/>
      <c r="B276" s="11">
        <v>249</v>
      </c>
      <c r="C276" s="34" t="s">
        <v>287</v>
      </c>
      <c r="D276" s="11" t="s">
        <v>272</v>
      </c>
      <c r="F276" s="165">
        <v>464100</v>
      </c>
      <c r="G276" s="7">
        <v>439110</v>
      </c>
      <c r="H276" s="8">
        <f t="shared" si="217"/>
        <v>451605</v>
      </c>
      <c r="I276" s="165">
        <v>464100</v>
      </c>
      <c r="J276" s="7">
        <v>439110</v>
      </c>
      <c r="K276" s="8">
        <f t="shared" si="218"/>
        <v>451605</v>
      </c>
      <c r="L276" s="165">
        <v>464100</v>
      </c>
      <c r="M276" s="7">
        <v>439110</v>
      </c>
      <c r="N276" s="8">
        <f t="shared" si="219"/>
        <v>451605</v>
      </c>
      <c r="O276" s="165">
        <v>464100</v>
      </c>
      <c r="P276" s="7">
        <v>439110</v>
      </c>
      <c r="Q276" s="8">
        <f t="shared" si="220"/>
        <v>451605</v>
      </c>
      <c r="R276" s="165">
        <v>464100</v>
      </c>
      <c r="S276" s="7">
        <v>439110</v>
      </c>
      <c r="T276" s="8">
        <f t="shared" si="221"/>
        <v>451605</v>
      </c>
      <c r="U276" s="165">
        <v>464100</v>
      </c>
      <c r="V276" s="7">
        <v>439110</v>
      </c>
      <c r="W276" s="8">
        <f t="shared" si="222"/>
        <v>451605</v>
      </c>
      <c r="X276" s="165">
        <v>464100</v>
      </c>
      <c r="Y276" s="7">
        <v>439110</v>
      </c>
      <c r="Z276" s="8">
        <f t="shared" si="223"/>
        <v>451605</v>
      </c>
      <c r="AA276" s="165">
        <v>464100</v>
      </c>
      <c r="AB276" s="7">
        <v>439110</v>
      </c>
      <c r="AC276" s="8">
        <f t="shared" si="224"/>
        <v>451605</v>
      </c>
      <c r="AD276" s="165">
        <v>464100</v>
      </c>
      <c r="AE276" s="7">
        <v>439110</v>
      </c>
      <c r="AF276" s="8">
        <f t="shared" si="225"/>
        <v>451605</v>
      </c>
      <c r="AG276" s="165">
        <v>464100</v>
      </c>
      <c r="AH276" s="7">
        <v>439110</v>
      </c>
      <c r="AI276" s="8">
        <f t="shared" si="226"/>
        <v>451605</v>
      </c>
      <c r="AJ276" s="165">
        <v>464100</v>
      </c>
      <c r="AK276" s="7">
        <v>439110</v>
      </c>
      <c r="AL276" s="8">
        <f t="shared" si="227"/>
        <v>451605</v>
      </c>
      <c r="AM276" s="165">
        <v>464100</v>
      </c>
      <c r="AN276" s="7">
        <v>439110</v>
      </c>
      <c r="AO276" s="8">
        <f t="shared" si="228"/>
        <v>451605</v>
      </c>
      <c r="AP276" s="165">
        <v>464100</v>
      </c>
      <c r="AQ276" s="7">
        <v>357000</v>
      </c>
      <c r="AR276" s="8">
        <f t="shared" si="229"/>
        <v>410550</v>
      </c>
      <c r="AS276" s="165">
        <v>464100</v>
      </c>
      <c r="AT276" s="7">
        <v>357000</v>
      </c>
      <c r="AU276" s="8">
        <f t="shared" si="230"/>
        <v>410550</v>
      </c>
      <c r="AV276" s="165">
        <v>464100</v>
      </c>
      <c r="AW276" s="7">
        <v>439110</v>
      </c>
      <c r="AX276" s="8">
        <f t="shared" si="231"/>
        <v>451605</v>
      </c>
      <c r="AY276" s="165">
        <v>464100</v>
      </c>
      <c r="AZ276" s="7">
        <v>439110</v>
      </c>
      <c r="BA276" s="8">
        <f t="shared" si="232"/>
        <v>451605</v>
      </c>
      <c r="BB276" s="165">
        <v>464100</v>
      </c>
      <c r="BC276" s="7">
        <v>357000</v>
      </c>
      <c r="BD276" s="8">
        <f t="shared" si="233"/>
        <v>410550</v>
      </c>
      <c r="BE276" s="180">
        <f t="shared" si="234"/>
        <v>7554120</v>
      </c>
      <c r="BF276" s="9"/>
      <c r="BG276" s="9"/>
      <c r="BH276" s="9"/>
      <c r="BI276" s="10"/>
      <c r="BJ276" s="10"/>
    </row>
    <row r="277" spans="1:62" s="6" customFormat="1" ht="24.75" customHeight="1" x14ac:dyDescent="0.35">
      <c r="A277" s="388"/>
      <c r="B277" s="11">
        <v>250</v>
      </c>
      <c r="C277" s="34" t="s">
        <v>286</v>
      </c>
      <c r="D277" s="11" t="s">
        <v>272</v>
      </c>
      <c r="F277" s="165">
        <v>378920.40094999998</v>
      </c>
      <c r="G277" s="7">
        <v>358516.99474499997</v>
      </c>
      <c r="H277" s="8">
        <f t="shared" si="217"/>
        <v>368719</v>
      </c>
      <c r="I277" s="165">
        <v>378920.40094999998</v>
      </c>
      <c r="J277" s="7">
        <v>358516.99474499997</v>
      </c>
      <c r="K277" s="8">
        <f t="shared" si="218"/>
        <v>368719</v>
      </c>
      <c r="L277" s="165">
        <v>541855.70074999996</v>
      </c>
      <c r="M277" s="7">
        <v>512678.85532500001</v>
      </c>
      <c r="N277" s="8">
        <f t="shared" si="219"/>
        <v>527267</v>
      </c>
      <c r="O277" s="165">
        <v>602463.21589999995</v>
      </c>
      <c r="P277" s="7">
        <v>570022.88889000006</v>
      </c>
      <c r="Q277" s="8">
        <f t="shared" si="220"/>
        <v>586243</v>
      </c>
      <c r="R277" s="165">
        <v>526228.44819999998</v>
      </c>
      <c r="S277" s="7">
        <v>497893.07022000005</v>
      </c>
      <c r="T277" s="8">
        <f t="shared" si="221"/>
        <v>512061</v>
      </c>
      <c r="U277" s="165">
        <v>796208.56770000013</v>
      </c>
      <c r="V277" s="7">
        <v>753335.79867000005</v>
      </c>
      <c r="W277" s="8">
        <f t="shared" si="222"/>
        <v>774772</v>
      </c>
      <c r="X277" s="165">
        <v>710480.40244999994</v>
      </c>
      <c r="Y277" s="7">
        <v>672223.76539499999</v>
      </c>
      <c r="Z277" s="8">
        <f t="shared" si="223"/>
        <v>691352</v>
      </c>
      <c r="AA277" s="165">
        <v>733424.0368</v>
      </c>
      <c r="AB277" s="7">
        <v>672223.76539499999</v>
      </c>
      <c r="AC277" s="8">
        <f t="shared" si="224"/>
        <v>702824</v>
      </c>
      <c r="AD277" s="165">
        <v>729599.93015000003</v>
      </c>
      <c r="AE277" s="7">
        <v>672223.76539499999</v>
      </c>
      <c r="AF277" s="8">
        <f t="shared" si="225"/>
        <v>700912</v>
      </c>
      <c r="AG277" s="165">
        <v>651860.85965</v>
      </c>
      <c r="AH277" s="7">
        <v>672223.76539499999</v>
      </c>
      <c r="AI277" s="8">
        <f t="shared" si="226"/>
        <v>662042</v>
      </c>
      <c r="AJ277" s="165">
        <v>726049.33309999993</v>
      </c>
      <c r="AK277" s="7">
        <v>672223.76539499999</v>
      </c>
      <c r="AL277" s="8">
        <f t="shared" si="227"/>
        <v>699137</v>
      </c>
      <c r="AM277" s="165">
        <v>809073.57440000004</v>
      </c>
      <c r="AN277" s="7">
        <v>672223.76539499999</v>
      </c>
      <c r="AO277" s="8">
        <f t="shared" si="228"/>
        <v>740649</v>
      </c>
      <c r="AP277" s="165">
        <v>572282.63820000004</v>
      </c>
      <c r="AQ277" s="7">
        <v>440217.41400000005</v>
      </c>
      <c r="AR277" s="8">
        <f t="shared" si="229"/>
        <v>506250</v>
      </c>
      <c r="AS277" s="165">
        <v>611650.92625000002</v>
      </c>
      <c r="AT277" s="7">
        <v>470500.71250000002</v>
      </c>
      <c r="AU277" s="8">
        <f t="shared" si="230"/>
        <v>541076</v>
      </c>
      <c r="AV277" s="165">
        <v>793708.77040000004</v>
      </c>
      <c r="AW277" s="7">
        <v>672223.76539499999</v>
      </c>
      <c r="AX277" s="8">
        <f t="shared" si="231"/>
        <v>732966</v>
      </c>
      <c r="AY277" s="165">
        <v>760937.8959</v>
      </c>
      <c r="AZ277" s="7">
        <v>672223.76539499999</v>
      </c>
      <c r="BA277" s="8">
        <f t="shared" si="232"/>
        <v>716581</v>
      </c>
      <c r="BB277" s="165">
        <v>636116.96330000006</v>
      </c>
      <c r="BC277" s="7">
        <v>489320.74100000004</v>
      </c>
      <c r="BD277" s="8">
        <f t="shared" si="233"/>
        <v>562719</v>
      </c>
      <c r="BE277" s="180">
        <f t="shared" si="234"/>
        <v>10394289</v>
      </c>
      <c r="BF277" s="9"/>
      <c r="BG277" s="9"/>
      <c r="BH277" s="9"/>
      <c r="BI277" s="10"/>
      <c r="BJ277" s="10"/>
    </row>
    <row r="278" spans="1:62" s="6" customFormat="1" ht="24.75" customHeight="1" x14ac:dyDescent="0.35">
      <c r="A278" s="388"/>
      <c r="B278" s="11">
        <v>251</v>
      </c>
      <c r="C278" s="34" t="s">
        <v>288</v>
      </c>
      <c r="D278" s="11" t="s">
        <v>272</v>
      </c>
      <c r="F278" s="165">
        <v>1235565.5403</v>
      </c>
      <c r="G278" s="7">
        <v>1169035.08813</v>
      </c>
      <c r="H278" s="8">
        <f t="shared" si="217"/>
        <v>1202300</v>
      </c>
      <c r="I278" s="165">
        <v>1235565.5403</v>
      </c>
      <c r="J278" s="7">
        <v>1169035.08813</v>
      </c>
      <c r="K278" s="8">
        <f t="shared" si="218"/>
        <v>1202300</v>
      </c>
      <c r="L278" s="165">
        <v>1865451.1102500001</v>
      </c>
      <c r="M278" s="7">
        <v>1765003.7427749999</v>
      </c>
      <c r="N278" s="8">
        <f t="shared" si="219"/>
        <v>1815227</v>
      </c>
      <c r="O278" s="165">
        <v>2091440.4283500002</v>
      </c>
      <c r="P278" s="7">
        <v>1978824.4052850001</v>
      </c>
      <c r="Q278" s="8">
        <f t="shared" si="220"/>
        <v>2035132</v>
      </c>
      <c r="R278" s="165">
        <v>2024063.5506</v>
      </c>
      <c r="S278" s="7">
        <v>1915075.5132600002</v>
      </c>
      <c r="T278" s="8">
        <f t="shared" si="221"/>
        <v>1969570</v>
      </c>
      <c r="U278" s="165">
        <v>3442690.47395</v>
      </c>
      <c r="V278" s="7">
        <v>3257314.8330450002</v>
      </c>
      <c r="W278" s="8">
        <f t="shared" si="222"/>
        <v>3350003</v>
      </c>
      <c r="X278" s="165">
        <v>2583887.4243000001</v>
      </c>
      <c r="Y278" s="7">
        <v>2444755.0245300001</v>
      </c>
      <c r="Z278" s="8">
        <f t="shared" si="223"/>
        <v>2514321</v>
      </c>
      <c r="AA278" s="165">
        <v>2712229.7930000001</v>
      </c>
      <c r="AB278" s="7">
        <v>2444755.0245300001</v>
      </c>
      <c r="AC278" s="8">
        <f t="shared" si="224"/>
        <v>2578492</v>
      </c>
      <c r="AD278" s="165">
        <v>2653892.80975</v>
      </c>
      <c r="AE278" s="7">
        <v>2444755.0245300001</v>
      </c>
      <c r="AF278" s="8">
        <f t="shared" si="225"/>
        <v>2549324</v>
      </c>
      <c r="AG278" s="165">
        <v>2373927.5787499999</v>
      </c>
      <c r="AH278" s="7">
        <v>2444755.0245300001</v>
      </c>
      <c r="AI278" s="8">
        <f t="shared" si="226"/>
        <v>2409341</v>
      </c>
      <c r="AJ278" s="165">
        <v>2664842.2437</v>
      </c>
      <c r="AK278" s="7">
        <v>2444755.0245300001</v>
      </c>
      <c r="AL278" s="8">
        <f t="shared" si="227"/>
        <v>2554799</v>
      </c>
      <c r="AM278" s="165">
        <v>3502523.7156000002</v>
      </c>
      <c r="AN278" s="7">
        <v>2444755.0245300001</v>
      </c>
      <c r="AO278" s="8">
        <f t="shared" si="228"/>
        <v>2973639</v>
      </c>
      <c r="AP278" s="165">
        <v>1803366.4421499998</v>
      </c>
      <c r="AQ278" s="7">
        <v>1387204.9554999999</v>
      </c>
      <c r="AR278" s="8">
        <f t="shared" si="229"/>
        <v>1595286</v>
      </c>
      <c r="AS278" s="165">
        <v>1994440.0476000002</v>
      </c>
      <c r="AT278" s="7">
        <v>1534184.652</v>
      </c>
      <c r="AU278" s="8">
        <f t="shared" si="230"/>
        <v>1764312</v>
      </c>
      <c r="AV278" s="165">
        <v>3225597.2567000003</v>
      </c>
      <c r="AW278" s="7">
        <v>2444755.0245300001</v>
      </c>
      <c r="AX278" s="8">
        <f t="shared" si="231"/>
        <v>2835176</v>
      </c>
      <c r="AY278" s="165">
        <v>3054474.7688000002</v>
      </c>
      <c r="AZ278" s="7">
        <v>2444755.0245300001</v>
      </c>
      <c r="BA278" s="8">
        <f t="shared" si="232"/>
        <v>2749615</v>
      </c>
      <c r="BB278" s="165">
        <v>2074217.3679500003</v>
      </c>
      <c r="BC278" s="7">
        <v>1595551.8215000001</v>
      </c>
      <c r="BD278" s="8">
        <f t="shared" si="233"/>
        <v>1834885</v>
      </c>
      <c r="BE278" s="180">
        <f t="shared" si="234"/>
        <v>37933722</v>
      </c>
      <c r="BF278" s="9"/>
      <c r="BG278" s="9"/>
      <c r="BH278" s="9"/>
      <c r="BI278" s="10"/>
      <c r="BJ278" s="10"/>
    </row>
    <row r="279" spans="1:62" s="6" customFormat="1" ht="24.75" customHeight="1" x14ac:dyDescent="0.35">
      <c r="A279" s="388"/>
      <c r="B279" s="11">
        <v>252</v>
      </c>
      <c r="C279" s="34" t="s">
        <v>289</v>
      </c>
      <c r="D279" s="11" t="s">
        <v>272</v>
      </c>
      <c r="F279" s="165">
        <v>201110</v>
      </c>
      <c r="G279" s="7">
        <v>190281</v>
      </c>
      <c r="H279" s="8">
        <f t="shared" si="217"/>
        <v>195696</v>
      </c>
      <c r="I279" s="165">
        <v>201110</v>
      </c>
      <c r="J279" s="7">
        <v>190281</v>
      </c>
      <c r="K279" s="8">
        <f t="shared" si="218"/>
        <v>195696</v>
      </c>
      <c r="L279" s="165">
        <v>201110</v>
      </c>
      <c r="M279" s="7">
        <v>190281</v>
      </c>
      <c r="N279" s="8">
        <f t="shared" si="219"/>
        <v>195696</v>
      </c>
      <c r="O279" s="165">
        <v>201110</v>
      </c>
      <c r="P279" s="7">
        <v>190281</v>
      </c>
      <c r="Q279" s="8">
        <f t="shared" si="220"/>
        <v>195696</v>
      </c>
      <c r="R279" s="165">
        <v>201110</v>
      </c>
      <c r="S279" s="7">
        <v>190281</v>
      </c>
      <c r="T279" s="8">
        <f t="shared" si="221"/>
        <v>195696</v>
      </c>
      <c r="U279" s="165">
        <v>201110</v>
      </c>
      <c r="V279" s="7">
        <v>190281</v>
      </c>
      <c r="W279" s="8">
        <f t="shared" si="222"/>
        <v>195696</v>
      </c>
      <c r="X279" s="165">
        <v>201110</v>
      </c>
      <c r="Y279" s="7">
        <v>190281</v>
      </c>
      <c r="Z279" s="8">
        <f t="shared" si="223"/>
        <v>195696</v>
      </c>
      <c r="AA279" s="165">
        <v>201110</v>
      </c>
      <c r="AB279" s="7">
        <v>190281</v>
      </c>
      <c r="AC279" s="8">
        <f t="shared" si="224"/>
        <v>195696</v>
      </c>
      <c r="AD279" s="165">
        <v>201110</v>
      </c>
      <c r="AE279" s="7">
        <v>190281</v>
      </c>
      <c r="AF279" s="8">
        <f t="shared" si="225"/>
        <v>195696</v>
      </c>
      <c r="AG279" s="165">
        <v>201110</v>
      </c>
      <c r="AH279" s="7">
        <v>190281</v>
      </c>
      <c r="AI279" s="8">
        <f t="shared" si="226"/>
        <v>195696</v>
      </c>
      <c r="AJ279" s="165">
        <v>201110</v>
      </c>
      <c r="AK279" s="7">
        <v>190281</v>
      </c>
      <c r="AL279" s="8">
        <f t="shared" si="227"/>
        <v>195696</v>
      </c>
      <c r="AM279" s="165">
        <v>201110</v>
      </c>
      <c r="AN279" s="7">
        <v>190281</v>
      </c>
      <c r="AO279" s="8">
        <f t="shared" si="228"/>
        <v>195696</v>
      </c>
      <c r="AP279" s="165">
        <v>201110</v>
      </c>
      <c r="AQ279" s="7">
        <v>154700</v>
      </c>
      <c r="AR279" s="8">
        <f t="shared" si="229"/>
        <v>177905</v>
      </c>
      <c r="AS279" s="165">
        <v>201110</v>
      </c>
      <c r="AT279" s="7">
        <v>154700</v>
      </c>
      <c r="AU279" s="8">
        <f t="shared" si="230"/>
        <v>177905</v>
      </c>
      <c r="AV279" s="165">
        <v>201110</v>
      </c>
      <c r="AW279" s="7">
        <v>190281</v>
      </c>
      <c r="AX279" s="8">
        <f t="shared" si="231"/>
        <v>195696</v>
      </c>
      <c r="AY279" s="165">
        <v>201110</v>
      </c>
      <c r="AZ279" s="7">
        <v>190281</v>
      </c>
      <c r="BA279" s="8">
        <f t="shared" si="232"/>
        <v>195696</v>
      </c>
      <c r="BB279" s="165">
        <v>201110</v>
      </c>
      <c r="BC279" s="7">
        <v>154700</v>
      </c>
      <c r="BD279" s="8">
        <f t="shared" si="233"/>
        <v>177905</v>
      </c>
      <c r="BE279" s="180">
        <f t="shared" si="234"/>
        <v>3273459</v>
      </c>
      <c r="BF279" s="9"/>
      <c r="BG279" s="9"/>
      <c r="BH279" s="9"/>
      <c r="BI279" s="10"/>
      <c r="BJ279" s="10"/>
    </row>
    <row r="280" spans="1:62" s="6" customFormat="1" ht="24.75" customHeight="1" x14ac:dyDescent="0.35">
      <c r="A280" s="388"/>
      <c r="B280" s="11">
        <v>253</v>
      </c>
      <c r="C280" s="34" t="s">
        <v>290</v>
      </c>
      <c r="D280" s="11" t="s">
        <v>272</v>
      </c>
      <c r="F280" s="165">
        <v>139230</v>
      </c>
      <c r="G280" s="7">
        <v>131733</v>
      </c>
      <c r="H280" s="8">
        <f t="shared" si="217"/>
        <v>135482</v>
      </c>
      <c r="I280" s="165">
        <v>139230</v>
      </c>
      <c r="J280" s="7">
        <v>131733</v>
      </c>
      <c r="K280" s="8">
        <f t="shared" si="218"/>
        <v>135482</v>
      </c>
      <c r="L280" s="165">
        <v>139230</v>
      </c>
      <c r="M280" s="7">
        <v>131733</v>
      </c>
      <c r="N280" s="8">
        <f t="shared" si="219"/>
        <v>135482</v>
      </c>
      <c r="O280" s="165">
        <v>139230</v>
      </c>
      <c r="P280" s="7">
        <v>131733</v>
      </c>
      <c r="Q280" s="8">
        <f t="shared" si="220"/>
        <v>135482</v>
      </c>
      <c r="R280" s="165">
        <v>139230</v>
      </c>
      <c r="S280" s="7">
        <v>131733</v>
      </c>
      <c r="T280" s="8">
        <f t="shared" si="221"/>
        <v>135482</v>
      </c>
      <c r="U280" s="165">
        <v>139230</v>
      </c>
      <c r="V280" s="7">
        <v>131733</v>
      </c>
      <c r="W280" s="8">
        <f t="shared" si="222"/>
        <v>135482</v>
      </c>
      <c r="X280" s="165">
        <v>139230</v>
      </c>
      <c r="Y280" s="7">
        <v>131733</v>
      </c>
      <c r="Z280" s="8">
        <f t="shared" si="223"/>
        <v>135482</v>
      </c>
      <c r="AA280" s="165">
        <v>139230</v>
      </c>
      <c r="AB280" s="7">
        <v>131733</v>
      </c>
      <c r="AC280" s="8">
        <f t="shared" si="224"/>
        <v>135482</v>
      </c>
      <c r="AD280" s="165">
        <v>139230</v>
      </c>
      <c r="AE280" s="7">
        <v>131733</v>
      </c>
      <c r="AF280" s="8">
        <f t="shared" si="225"/>
        <v>135482</v>
      </c>
      <c r="AG280" s="165">
        <v>139230</v>
      </c>
      <c r="AH280" s="7">
        <v>131733</v>
      </c>
      <c r="AI280" s="8">
        <f t="shared" si="226"/>
        <v>135482</v>
      </c>
      <c r="AJ280" s="165">
        <v>139230</v>
      </c>
      <c r="AK280" s="7">
        <v>131733</v>
      </c>
      <c r="AL280" s="8">
        <f t="shared" si="227"/>
        <v>135482</v>
      </c>
      <c r="AM280" s="165">
        <v>139230</v>
      </c>
      <c r="AN280" s="7">
        <v>131733</v>
      </c>
      <c r="AO280" s="8">
        <f t="shared" si="228"/>
        <v>135482</v>
      </c>
      <c r="AP280" s="165">
        <v>139230</v>
      </c>
      <c r="AQ280" s="7">
        <v>107100</v>
      </c>
      <c r="AR280" s="8">
        <f t="shared" si="229"/>
        <v>123165</v>
      </c>
      <c r="AS280" s="165">
        <v>139230</v>
      </c>
      <c r="AT280" s="7">
        <v>107100</v>
      </c>
      <c r="AU280" s="8">
        <f t="shared" si="230"/>
        <v>123165</v>
      </c>
      <c r="AV280" s="165">
        <v>139230</v>
      </c>
      <c r="AW280" s="7">
        <v>131733</v>
      </c>
      <c r="AX280" s="8">
        <f t="shared" si="231"/>
        <v>135482</v>
      </c>
      <c r="AY280" s="165">
        <v>139230</v>
      </c>
      <c r="AZ280" s="7">
        <v>131733</v>
      </c>
      <c r="BA280" s="8">
        <f t="shared" si="232"/>
        <v>135482</v>
      </c>
      <c r="BB280" s="165">
        <v>139230</v>
      </c>
      <c r="BC280" s="7">
        <v>107100</v>
      </c>
      <c r="BD280" s="8">
        <f t="shared" si="233"/>
        <v>123165</v>
      </c>
      <c r="BE280" s="180">
        <f t="shared" si="234"/>
        <v>2266243</v>
      </c>
      <c r="BF280" s="9"/>
      <c r="BG280" s="9"/>
      <c r="BH280" s="9"/>
      <c r="BI280" s="10"/>
      <c r="BJ280" s="10"/>
    </row>
    <row r="281" spans="1:62" s="6" customFormat="1" ht="24.75" customHeight="1" x14ac:dyDescent="0.35">
      <c r="A281" s="388"/>
      <c r="B281" s="11">
        <v>254</v>
      </c>
      <c r="C281" s="34" t="s">
        <v>291</v>
      </c>
      <c r="D281" s="11" t="s">
        <v>272</v>
      </c>
      <c r="F281" s="165">
        <v>441311.76180000004</v>
      </c>
      <c r="G281" s="7">
        <v>417548.82078000001</v>
      </c>
      <c r="H281" s="8">
        <f t="shared" si="217"/>
        <v>429430</v>
      </c>
      <c r="I281" s="165">
        <v>441311.76180000004</v>
      </c>
      <c r="J281" s="7">
        <v>417548.82078000001</v>
      </c>
      <c r="K281" s="8">
        <f t="shared" si="218"/>
        <v>429430</v>
      </c>
      <c r="L281" s="165">
        <v>651419.42320000008</v>
      </c>
      <c r="M281" s="7">
        <v>616342.9927200001</v>
      </c>
      <c r="N281" s="8">
        <f t="shared" si="219"/>
        <v>633881</v>
      </c>
      <c r="O281" s="165">
        <v>727835.1899</v>
      </c>
      <c r="P281" s="7">
        <v>688644.06429000001</v>
      </c>
      <c r="Q281" s="8">
        <f t="shared" si="220"/>
        <v>708240</v>
      </c>
      <c r="R281" s="165">
        <v>670404.20720000006</v>
      </c>
      <c r="S281" s="7">
        <v>634305.51911999995</v>
      </c>
      <c r="T281" s="8">
        <f t="shared" si="221"/>
        <v>652355</v>
      </c>
      <c r="U281" s="165">
        <v>983437.95549999992</v>
      </c>
      <c r="V281" s="7">
        <v>930483.60404999997</v>
      </c>
      <c r="W281" s="8">
        <f t="shared" si="222"/>
        <v>956961</v>
      </c>
      <c r="X281" s="165">
        <v>854784.87185</v>
      </c>
      <c r="Y281" s="7">
        <v>808757.99413500004</v>
      </c>
      <c r="Z281" s="8">
        <f t="shared" si="223"/>
        <v>831771</v>
      </c>
      <c r="AA281" s="165">
        <v>868109.41490000009</v>
      </c>
      <c r="AB281" s="7">
        <v>808757.99413500004</v>
      </c>
      <c r="AC281" s="8">
        <f t="shared" si="224"/>
        <v>838434</v>
      </c>
      <c r="AD281" s="165">
        <v>868109.41490000009</v>
      </c>
      <c r="AE281" s="7">
        <v>808757.99413500004</v>
      </c>
      <c r="AF281" s="8">
        <f t="shared" si="225"/>
        <v>838434</v>
      </c>
      <c r="AG281" s="165">
        <v>795725.90370000002</v>
      </c>
      <c r="AH281" s="7">
        <v>808757.99413500004</v>
      </c>
      <c r="AI281" s="8">
        <f t="shared" si="226"/>
        <v>802242</v>
      </c>
      <c r="AJ281" s="165">
        <v>859797.53860000009</v>
      </c>
      <c r="AK281" s="7">
        <v>808757.99413500004</v>
      </c>
      <c r="AL281" s="8">
        <f t="shared" si="227"/>
        <v>834278</v>
      </c>
      <c r="AM281" s="165">
        <v>968496.48804999993</v>
      </c>
      <c r="AN281" s="7">
        <v>808757.99413500004</v>
      </c>
      <c r="AO281" s="8">
        <f t="shared" si="228"/>
        <v>888627</v>
      </c>
      <c r="AP281" s="165">
        <v>692049.67649999994</v>
      </c>
      <c r="AQ281" s="7">
        <v>532345.90500000003</v>
      </c>
      <c r="AR281" s="8">
        <f t="shared" si="229"/>
        <v>612198</v>
      </c>
      <c r="AS281" s="165">
        <v>712361.78649999993</v>
      </c>
      <c r="AT281" s="7">
        <v>547970.60499999998</v>
      </c>
      <c r="AU281" s="8">
        <f t="shared" si="230"/>
        <v>630166</v>
      </c>
      <c r="AV281" s="165">
        <v>960925.70210000011</v>
      </c>
      <c r="AW281" s="7">
        <v>808757.99413500004</v>
      </c>
      <c r="AX281" s="8">
        <f t="shared" si="231"/>
        <v>884842</v>
      </c>
      <c r="AY281" s="165">
        <v>957300.69435000001</v>
      </c>
      <c r="AZ281" s="7">
        <v>808757.99413500004</v>
      </c>
      <c r="BA281" s="8">
        <f t="shared" si="232"/>
        <v>883029</v>
      </c>
      <c r="BB281" s="165">
        <v>740857.06239999994</v>
      </c>
      <c r="BC281" s="7">
        <v>569890.04799999995</v>
      </c>
      <c r="BD281" s="8">
        <f t="shared" si="233"/>
        <v>655374</v>
      </c>
      <c r="BE281" s="180">
        <f t="shared" si="234"/>
        <v>12509692</v>
      </c>
      <c r="BF281" s="9"/>
      <c r="BG281" s="9"/>
      <c r="BH281" s="9"/>
      <c r="BI281" s="10"/>
      <c r="BJ281" s="10"/>
    </row>
    <row r="282" spans="1:62" s="6" customFormat="1" ht="24.75" customHeight="1" x14ac:dyDescent="0.35">
      <c r="A282" s="388"/>
      <c r="B282" s="11">
        <v>255</v>
      </c>
      <c r="C282" s="34" t="s">
        <v>292</v>
      </c>
      <c r="D282" s="11" t="s">
        <v>283</v>
      </c>
      <c r="F282" s="165">
        <v>22041.656000000003</v>
      </c>
      <c r="G282" s="7">
        <v>20854.797600000002</v>
      </c>
      <c r="H282" s="8">
        <f t="shared" si="217"/>
        <v>21448</v>
      </c>
      <c r="I282" s="165">
        <v>22041.656000000003</v>
      </c>
      <c r="J282" s="7">
        <v>20854.797600000002</v>
      </c>
      <c r="K282" s="8">
        <f t="shared" si="218"/>
        <v>21448</v>
      </c>
      <c r="L282" s="165">
        <v>32278.154999999999</v>
      </c>
      <c r="M282" s="7">
        <v>30540.1005</v>
      </c>
      <c r="N282" s="8">
        <f t="shared" si="219"/>
        <v>31409</v>
      </c>
      <c r="O282" s="165">
        <v>35302.849400000006</v>
      </c>
      <c r="P282" s="7">
        <v>33401.926740000003</v>
      </c>
      <c r="Q282" s="8">
        <f t="shared" si="220"/>
        <v>34352</v>
      </c>
      <c r="R282" s="165">
        <v>33089.633849999998</v>
      </c>
      <c r="S282" s="7">
        <v>31307.884334999999</v>
      </c>
      <c r="T282" s="8">
        <f t="shared" si="221"/>
        <v>32199</v>
      </c>
      <c r="U282" s="165">
        <v>49968.796150000002</v>
      </c>
      <c r="V282" s="7">
        <v>47278.168665000005</v>
      </c>
      <c r="W282" s="8">
        <f t="shared" si="222"/>
        <v>48623</v>
      </c>
      <c r="X282" s="165">
        <v>42596.10355</v>
      </c>
      <c r="Y282" s="7">
        <v>40302.467205000001</v>
      </c>
      <c r="Z282" s="8">
        <f t="shared" si="223"/>
        <v>41449</v>
      </c>
      <c r="AA282" s="165">
        <v>44623.292350000003</v>
      </c>
      <c r="AB282" s="7">
        <v>40302.467205000001</v>
      </c>
      <c r="AC282" s="8">
        <f t="shared" si="224"/>
        <v>42463</v>
      </c>
      <c r="AD282" s="165">
        <v>44623.292350000003</v>
      </c>
      <c r="AE282" s="7">
        <v>40302.467205000001</v>
      </c>
      <c r="AF282" s="8">
        <f t="shared" si="225"/>
        <v>42463</v>
      </c>
      <c r="AG282" s="165">
        <v>39788.607949999998</v>
      </c>
      <c r="AH282" s="7">
        <v>40302.467205000001</v>
      </c>
      <c r="AI282" s="8">
        <f t="shared" si="226"/>
        <v>40046</v>
      </c>
      <c r="AJ282" s="165">
        <v>43178.317000000003</v>
      </c>
      <c r="AK282" s="7">
        <v>40302.467205000001</v>
      </c>
      <c r="AL282" s="8">
        <f t="shared" si="227"/>
        <v>41740</v>
      </c>
      <c r="AM282" s="165">
        <v>49762.6584</v>
      </c>
      <c r="AN282" s="7">
        <v>40302.467205000001</v>
      </c>
      <c r="AO282" s="8">
        <f t="shared" si="228"/>
        <v>45033</v>
      </c>
      <c r="AP282" s="165">
        <v>34348.582450000002</v>
      </c>
      <c r="AQ282" s="7">
        <v>26421.986500000003</v>
      </c>
      <c r="AR282" s="8">
        <f t="shared" si="229"/>
        <v>30385</v>
      </c>
      <c r="AS282" s="165">
        <v>35579.375650000002</v>
      </c>
      <c r="AT282" s="7">
        <v>27368.750500000002</v>
      </c>
      <c r="AU282" s="8">
        <f t="shared" si="230"/>
        <v>31474</v>
      </c>
      <c r="AV282" s="165">
        <v>47110.017500000002</v>
      </c>
      <c r="AW282" s="7">
        <v>40302.467205000001</v>
      </c>
      <c r="AX282" s="8">
        <f t="shared" si="231"/>
        <v>43706</v>
      </c>
      <c r="AY282" s="165">
        <v>47178.394899999999</v>
      </c>
      <c r="AZ282" s="7">
        <v>40302.467205000001</v>
      </c>
      <c r="BA282" s="8">
        <f t="shared" si="232"/>
        <v>43740</v>
      </c>
      <c r="BB282" s="165">
        <v>37002.228900000002</v>
      </c>
      <c r="BC282" s="7">
        <v>28463.253000000001</v>
      </c>
      <c r="BD282" s="8">
        <f t="shared" si="233"/>
        <v>32733</v>
      </c>
      <c r="BE282" s="180">
        <f t="shared" si="234"/>
        <v>624711</v>
      </c>
      <c r="BF282" s="9"/>
      <c r="BG282" s="9"/>
      <c r="BH282" s="9"/>
      <c r="BI282" s="10"/>
      <c r="BJ282" s="10"/>
    </row>
    <row r="283" spans="1:62" s="6" customFormat="1" ht="24.75" customHeight="1" x14ac:dyDescent="0.35">
      <c r="A283" s="388"/>
      <c r="B283" s="11">
        <v>256</v>
      </c>
      <c r="C283" s="34" t="s">
        <v>293</v>
      </c>
      <c r="D283" s="11" t="s">
        <v>272</v>
      </c>
      <c r="F283" s="165">
        <v>108290</v>
      </c>
      <c r="G283" s="7">
        <v>102459</v>
      </c>
      <c r="H283" s="8">
        <f t="shared" si="217"/>
        <v>105375</v>
      </c>
      <c r="I283" s="165">
        <v>108290</v>
      </c>
      <c r="J283" s="7">
        <v>102459</v>
      </c>
      <c r="K283" s="8">
        <f t="shared" si="218"/>
        <v>105375</v>
      </c>
      <c r="L283" s="165">
        <v>64974</v>
      </c>
      <c r="M283" s="7">
        <v>61475.4</v>
      </c>
      <c r="N283" s="8">
        <f t="shared" si="219"/>
        <v>63225</v>
      </c>
      <c r="O283" s="165">
        <v>64974</v>
      </c>
      <c r="P283" s="7">
        <v>61475.4</v>
      </c>
      <c r="Q283" s="8">
        <f t="shared" si="220"/>
        <v>63225</v>
      </c>
      <c r="R283" s="165">
        <v>64974</v>
      </c>
      <c r="S283" s="7">
        <v>61475.4</v>
      </c>
      <c r="T283" s="8">
        <f t="shared" si="221"/>
        <v>63225</v>
      </c>
      <c r="U283" s="165">
        <v>64974</v>
      </c>
      <c r="V283" s="7">
        <v>61475.4</v>
      </c>
      <c r="W283" s="8">
        <f t="shared" si="222"/>
        <v>63225</v>
      </c>
      <c r="X283" s="165">
        <v>64974</v>
      </c>
      <c r="Y283" s="7">
        <v>61475.4</v>
      </c>
      <c r="Z283" s="8">
        <f t="shared" si="223"/>
        <v>63225</v>
      </c>
      <c r="AA283" s="165">
        <v>64974</v>
      </c>
      <c r="AB283" s="7">
        <v>61475.4</v>
      </c>
      <c r="AC283" s="8">
        <f t="shared" si="224"/>
        <v>63225</v>
      </c>
      <c r="AD283" s="165">
        <v>64974</v>
      </c>
      <c r="AE283" s="7">
        <v>61475.4</v>
      </c>
      <c r="AF283" s="8">
        <f t="shared" si="225"/>
        <v>63225</v>
      </c>
      <c r="AG283" s="165">
        <v>64974</v>
      </c>
      <c r="AH283" s="7">
        <v>61475.4</v>
      </c>
      <c r="AI283" s="8">
        <f t="shared" si="226"/>
        <v>63225</v>
      </c>
      <c r="AJ283" s="165">
        <v>64974</v>
      </c>
      <c r="AK283" s="7">
        <v>61475.4</v>
      </c>
      <c r="AL283" s="8">
        <f t="shared" si="227"/>
        <v>63225</v>
      </c>
      <c r="AM283" s="165">
        <v>64974</v>
      </c>
      <c r="AN283" s="7">
        <v>61475.4</v>
      </c>
      <c r="AO283" s="8">
        <f t="shared" si="228"/>
        <v>63225</v>
      </c>
      <c r="AP283" s="165">
        <v>108290</v>
      </c>
      <c r="AQ283" s="7">
        <v>83300</v>
      </c>
      <c r="AR283" s="8">
        <f t="shared" si="229"/>
        <v>95795</v>
      </c>
      <c r="AS283" s="165">
        <v>108290</v>
      </c>
      <c r="AT283" s="7">
        <v>83300</v>
      </c>
      <c r="AU283" s="8">
        <f t="shared" si="230"/>
        <v>95795</v>
      </c>
      <c r="AV283" s="165">
        <v>64974</v>
      </c>
      <c r="AW283" s="7">
        <v>61475.4</v>
      </c>
      <c r="AX283" s="8">
        <f t="shared" si="231"/>
        <v>63225</v>
      </c>
      <c r="AY283" s="165">
        <v>64974</v>
      </c>
      <c r="AZ283" s="7">
        <v>61475.4</v>
      </c>
      <c r="BA283" s="8">
        <f t="shared" si="232"/>
        <v>63225</v>
      </c>
      <c r="BB283" s="165">
        <v>108290</v>
      </c>
      <c r="BC283" s="7">
        <v>83300</v>
      </c>
      <c r="BD283" s="8">
        <f t="shared" si="233"/>
        <v>95795</v>
      </c>
      <c r="BE283" s="180">
        <f t="shared" si="234"/>
        <v>1256835</v>
      </c>
      <c r="BF283" s="9"/>
      <c r="BG283" s="9"/>
      <c r="BH283" s="9"/>
      <c r="BI283" s="10"/>
      <c r="BJ283" s="10"/>
    </row>
    <row r="284" spans="1:62" s="6" customFormat="1" ht="24.75" customHeight="1" x14ac:dyDescent="0.35">
      <c r="A284" s="388"/>
      <c r="B284" s="11">
        <v>257</v>
      </c>
      <c r="C284" s="34" t="s">
        <v>294</v>
      </c>
      <c r="D284" s="11" t="s">
        <v>283</v>
      </c>
      <c r="F284" s="165">
        <v>185640</v>
      </c>
      <c r="G284" s="7">
        <v>175644</v>
      </c>
      <c r="H284" s="8">
        <f t="shared" si="217"/>
        <v>180642</v>
      </c>
      <c r="I284" s="165">
        <v>185640</v>
      </c>
      <c r="J284" s="7">
        <v>175644</v>
      </c>
      <c r="K284" s="8">
        <f t="shared" si="218"/>
        <v>180642</v>
      </c>
      <c r="L284" s="165">
        <v>1392300</v>
      </c>
      <c r="M284" s="7">
        <v>1317330</v>
      </c>
      <c r="N284" s="8">
        <f t="shared" si="219"/>
        <v>1354815</v>
      </c>
      <c r="O284" s="165">
        <v>1392300</v>
      </c>
      <c r="P284" s="7">
        <v>1317330</v>
      </c>
      <c r="Q284" s="8">
        <f t="shared" si="220"/>
        <v>1354815</v>
      </c>
      <c r="R284" s="165">
        <v>1392300</v>
      </c>
      <c r="S284" s="7">
        <v>1317330</v>
      </c>
      <c r="T284" s="8">
        <f t="shared" si="221"/>
        <v>1354815</v>
      </c>
      <c r="U284" s="165">
        <v>1392300</v>
      </c>
      <c r="V284" s="7">
        <v>1317330</v>
      </c>
      <c r="W284" s="8">
        <f t="shared" si="222"/>
        <v>1354815</v>
      </c>
      <c r="X284" s="165">
        <v>1392300</v>
      </c>
      <c r="Y284" s="7">
        <v>1317330</v>
      </c>
      <c r="Z284" s="8">
        <f t="shared" si="223"/>
        <v>1354815</v>
      </c>
      <c r="AA284" s="165">
        <v>1392300</v>
      </c>
      <c r="AB284" s="7">
        <v>1317330</v>
      </c>
      <c r="AC284" s="8">
        <f t="shared" si="224"/>
        <v>1354815</v>
      </c>
      <c r="AD284" s="165">
        <v>1392300</v>
      </c>
      <c r="AE284" s="7">
        <v>1317330</v>
      </c>
      <c r="AF284" s="8">
        <f t="shared" si="225"/>
        <v>1354815</v>
      </c>
      <c r="AG284" s="165">
        <v>1392300</v>
      </c>
      <c r="AH284" s="7">
        <v>1317330</v>
      </c>
      <c r="AI284" s="8">
        <f t="shared" si="226"/>
        <v>1354815</v>
      </c>
      <c r="AJ284" s="165">
        <v>1392300</v>
      </c>
      <c r="AK284" s="7">
        <v>1317330</v>
      </c>
      <c r="AL284" s="8">
        <f t="shared" si="227"/>
        <v>1354815</v>
      </c>
      <c r="AM284" s="165">
        <v>1392300</v>
      </c>
      <c r="AN284" s="7">
        <v>1317330</v>
      </c>
      <c r="AO284" s="8">
        <f t="shared" si="228"/>
        <v>1354815</v>
      </c>
      <c r="AP284" s="165">
        <v>185640</v>
      </c>
      <c r="AQ284" s="7">
        <v>142800</v>
      </c>
      <c r="AR284" s="8">
        <f t="shared" si="229"/>
        <v>164220</v>
      </c>
      <c r="AS284" s="165">
        <v>185640</v>
      </c>
      <c r="AT284" s="7">
        <v>142800</v>
      </c>
      <c r="AU284" s="8">
        <f t="shared" si="230"/>
        <v>164220</v>
      </c>
      <c r="AV284" s="165">
        <v>1392300</v>
      </c>
      <c r="AW284" s="7">
        <v>1317330</v>
      </c>
      <c r="AX284" s="8">
        <f t="shared" si="231"/>
        <v>1354815</v>
      </c>
      <c r="AY284" s="165">
        <v>1392300</v>
      </c>
      <c r="AZ284" s="7">
        <v>1317330</v>
      </c>
      <c r="BA284" s="8">
        <f t="shared" si="232"/>
        <v>1354815</v>
      </c>
      <c r="BB284" s="165">
        <v>773500</v>
      </c>
      <c r="BC284" s="7">
        <v>595000</v>
      </c>
      <c r="BD284" s="8">
        <f t="shared" si="233"/>
        <v>684250</v>
      </c>
      <c r="BE284" s="180">
        <f t="shared" si="234"/>
        <v>17631754</v>
      </c>
      <c r="BF284" s="9"/>
      <c r="BG284" s="9"/>
      <c r="BH284" s="9"/>
      <c r="BI284" s="10"/>
      <c r="BJ284" s="10"/>
    </row>
    <row r="285" spans="1:62" s="6" customFormat="1" ht="24.75" customHeight="1" x14ac:dyDescent="0.35">
      <c r="A285" s="388"/>
      <c r="B285" s="11">
        <v>258</v>
      </c>
      <c r="C285" s="34" t="s">
        <v>295</v>
      </c>
      <c r="D285" s="11" t="s">
        <v>272</v>
      </c>
      <c r="F285" s="165">
        <v>27928.145700000001</v>
      </c>
      <c r="G285" s="7">
        <v>26424.322470000003</v>
      </c>
      <c r="H285" s="8">
        <f t="shared" si="217"/>
        <v>27176</v>
      </c>
      <c r="I285" s="165">
        <v>27928.145700000001</v>
      </c>
      <c r="J285" s="7">
        <v>26424.322470000003</v>
      </c>
      <c r="K285" s="8">
        <f t="shared" si="218"/>
        <v>27176</v>
      </c>
      <c r="L285" s="165">
        <v>72345.300300000003</v>
      </c>
      <c r="M285" s="7">
        <v>68449.78413</v>
      </c>
      <c r="N285" s="8">
        <f t="shared" si="219"/>
        <v>70398</v>
      </c>
      <c r="O285" s="165">
        <v>78981.930299999993</v>
      </c>
      <c r="P285" s="7">
        <v>74729.057130000001</v>
      </c>
      <c r="Q285" s="8">
        <f t="shared" si="220"/>
        <v>76855</v>
      </c>
      <c r="R285" s="165">
        <v>76911.502850000004</v>
      </c>
      <c r="S285" s="7">
        <v>72770.114235000001</v>
      </c>
      <c r="T285" s="8">
        <f t="shared" si="221"/>
        <v>74841</v>
      </c>
      <c r="U285" s="165">
        <v>118819.81020000001</v>
      </c>
      <c r="V285" s="7">
        <v>112421.82042000002</v>
      </c>
      <c r="W285" s="8">
        <f t="shared" si="222"/>
        <v>115621</v>
      </c>
      <c r="X285" s="165">
        <v>101931.59795000001</v>
      </c>
      <c r="Y285" s="7">
        <v>96442.973445000011</v>
      </c>
      <c r="Z285" s="8">
        <f t="shared" si="223"/>
        <v>99187</v>
      </c>
      <c r="AA285" s="165">
        <v>101010.51415</v>
      </c>
      <c r="AB285" s="7">
        <v>96442.973445000011</v>
      </c>
      <c r="AC285" s="8">
        <f t="shared" si="224"/>
        <v>98727</v>
      </c>
      <c r="AD285" s="165">
        <v>101010.51415</v>
      </c>
      <c r="AE285" s="7">
        <v>96442.973445000011</v>
      </c>
      <c r="AF285" s="8">
        <f t="shared" si="225"/>
        <v>98727</v>
      </c>
      <c r="AG285" s="165">
        <v>90564.860750000007</v>
      </c>
      <c r="AH285" s="7">
        <v>96442.973445000011</v>
      </c>
      <c r="AI285" s="8">
        <f t="shared" si="226"/>
        <v>93504</v>
      </c>
      <c r="AJ285" s="165">
        <v>98986.342000000004</v>
      </c>
      <c r="AK285" s="7">
        <v>96442.973445000011</v>
      </c>
      <c r="AL285" s="8">
        <f t="shared" si="227"/>
        <v>97715</v>
      </c>
      <c r="AM285" s="165">
        <v>118303.96305000002</v>
      </c>
      <c r="AN285" s="7">
        <v>96442.973445000011</v>
      </c>
      <c r="AO285" s="8">
        <f t="shared" si="228"/>
        <v>107373</v>
      </c>
      <c r="AP285" s="165">
        <v>41989.7569</v>
      </c>
      <c r="AQ285" s="7">
        <v>32299.813000000002</v>
      </c>
      <c r="AR285" s="8">
        <f t="shared" si="229"/>
        <v>37145</v>
      </c>
      <c r="AS285" s="165">
        <v>45080.817600000002</v>
      </c>
      <c r="AT285" s="7">
        <v>34677.551999999996</v>
      </c>
      <c r="AU285" s="8">
        <f t="shared" si="230"/>
        <v>39879</v>
      </c>
      <c r="AV285" s="165">
        <v>106115.69150000002</v>
      </c>
      <c r="AW285" s="7">
        <v>96442.973445000011</v>
      </c>
      <c r="AX285" s="8">
        <f t="shared" si="231"/>
        <v>101279</v>
      </c>
      <c r="AY285" s="165">
        <v>104125.70805000002</v>
      </c>
      <c r="AZ285" s="7">
        <v>96442.973445000011</v>
      </c>
      <c r="BA285" s="8">
        <f t="shared" si="232"/>
        <v>100284</v>
      </c>
      <c r="BB285" s="165">
        <v>46883.768750000003</v>
      </c>
      <c r="BC285" s="7">
        <v>36064.4375</v>
      </c>
      <c r="BD285" s="8">
        <f t="shared" si="233"/>
        <v>41474</v>
      </c>
      <c r="BE285" s="180">
        <f t="shared" si="234"/>
        <v>1307361</v>
      </c>
      <c r="BF285" s="9"/>
      <c r="BG285" s="9"/>
      <c r="BH285" s="9"/>
      <c r="BI285" s="10"/>
      <c r="BJ285" s="10"/>
    </row>
    <row r="286" spans="1:62" s="6" customFormat="1" ht="24.75" customHeight="1" x14ac:dyDescent="0.35">
      <c r="A286" s="388"/>
      <c r="B286" s="11">
        <v>259</v>
      </c>
      <c r="C286" s="34" t="s">
        <v>296</v>
      </c>
      <c r="D286" s="11" t="s">
        <v>272</v>
      </c>
      <c r="F286" s="165">
        <v>127667.64465</v>
      </c>
      <c r="G286" s="7">
        <v>120793.23301500001</v>
      </c>
      <c r="H286" s="8">
        <f t="shared" si="217"/>
        <v>124230</v>
      </c>
      <c r="I286" s="165">
        <v>127667.64465</v>
      </c>
      <c r="J286" s="7">
        <v>120793.23301500001</v>
      </c>
      <c r="K286" s="8">
        <f t="shared" si="218"/>
        <v>124230</v>
      </c>
      <c r="L286" s="165">
        <v>181924.106</v>
      </c>
      <c r="M286" s="7">
        <v>172128.19260000001</v>
      </c>
      <c r="N286" s="8">
        <f t="shared" si="219"/>
        <v>177026</v>
      </c>
      <c r="O286" s="165">
        <v>199947.58419999998</v>
      </c>
      <c r="P286" s="7">
        <v>189181.17582000003</v>
      </c>
      <c r="Q286" s="8">
        <f t="shared" si="220"/>
        <v>194564</v>
      </c>
      <c r="R286" s="165">
        <v>196723.79089999999</v>
      </c>
      <c r="S286" s="7">
        <v>186130.97139000002</v>
      </c>
      <c r="T286" s="8">
        <f t="shared" si="221"/>
        <v>191427</v>
      </c>
      <c r="U286" s="165">
        <v>301044.57565000001</v>
      </c>
      <c r="V286" s="7">
        <v>284834.48311500001</v>
      </c>
      <c r="W286" s="8">
        <f t="shared" si="222"/>
        <v>292940</v>
      </c>
      <c r="X286" s="165">
        <v>266587.39379999996</v>
      </c>
      <c r="Y286" s="7">
        <v>252232.68797999999</v>
      </c>
      <c r="Z286" s="8">
        <f t="shared" si="223"/>
        <v>259410</v>
      </c>
      <c r="AA286" s="165">
        <v>266145.95735000004</v>
      </c>
      <c r="AB286" s="7">
        <v>252232.68797999999</v>
      </c>
      <c r="AC286" s="8">
        <f t="shared" si="224"/>
        <v>259189</v>
      </c>
      <c r="AD286" s="165">
        <v>265261.07335000002</v>
      </c>
      <c r="AE286" s="7">
        <v>252232.68797999999</v>
      </c>
      <c r="AF286" s="8">
        <f t="shared" si="225"/>
        <v>258747</v>
      </c>
      <c r="AG286" s="165">
        <v>240225.89500000002</v>
      </c>
      <c r="AH286" s="7">
        <v>252232.68797999999</v>
      </c>
      <c r="AI286" s="8">
        <f t="shared" si="226"/>
        <v>246229</v>
      </c>
      <c r="AJ286" s="165">
        <v>263125.28515000001</v>
      </c>
      <c r="AK286" s="7">
        <v>252232.68797999999</v>
      </c>
      <c r="AL286" s="8">
        <f t="shared" si="227"/>
        <v>257679</v>
      </c>
      <c r="AM286" s="165">
        <v>303028.5258</v>
      </c>
      <c r="AN286" s="7">
        <v>252232.68797999999</v>
      </c>
      <c r="AO286" s="8">
        <f t="shared" si="228"/>
        <v>277631</v>
      </c>
      <c r="AP286" s="165">
        <v>193543.23625000002</v>
      </c>
      <c r="AQ286" s="7">
        <v>148879.41250000001</v>
      </c>
      <c r="AR286" s="8">
        <f t="shared" si="229"/>
        <v>171211</v>
      </c>
      <c r="AS286" s="165">
        <v>206080.43365000002</v>
      </c>
      <c r="AT286" s="7">
        <v>158523.4105</v>
      </c>
      <c r="AU286" s="8">
        <f t="shared" si="230"/>
        <v>182302</v>
      </c>
      <c r="AV286" s="165">
        <v>274503.0834</v>
      </c>
      <c r="AW286" s="7">
        <v>252232.68797999999</v>
      </c>
      <c r="AX286" s="8">
        <f t="shared" si="231"/>
        <v>263368</v>
      </c>
      <c r="AY286" s="165">
        <v>271685.53229999996</v>
      </c>
      <c r="AZ286" s="7">
        <v>252232.68797999999</v>
      </c>
      <c r="BA286" s="8">
        <f t="shared" si="232"/>
        <v>261959</v>
      </c>
      <c r="BB286" s="165">
        <v>214323.93255</v>
      </c>
      <c r="BC286" s="7">
        <v>164864.56349999999</v>
      </c>
      <c r="BD286" s="8">
        <f t="shared" si="233"/>
        <v>189594</v>
      </c>
      <c r="BE286" s="180">
        <f t="shared" si="234"/>
        <v>3731736</v>
      </c>
      <c r="BF286" s="9"/>
      <c r="BG286" s="9"/>
      <c r="BH286" s="9"/>
      <c r="BI286" s="10"/>
      <c r="BJ286" s="10"/>
    </row>
    <row r="287" spans="1:62" s="6" customFormat="1" ht="24.75" customHeight="1" x14ac:dyDescent="0.35">
      <c r="A287" s="388"/>
      <c r="B287" s="11">
        <v>260</v>
      </c>
      <c r="C287" s="34" t="s">
        <v>297</v>
      </c>
      <c r="D287" s="11" t="s">
        <v>272</v>
      </c>
      <c r="F287" s="165">
        <v>50339.844100000002</v>
      </c>
      <c r="G287" s="7">
        <v>47629.237110000002</v>
      </c>
      <c r="H287" s="8">
        <f t="shared" si="217"/>
        <v>48985</v>
      </c>
      <c r="I287" s="165">
        <v>50339.844100000002</v>
      </c>
      <c r="J287" s="7">
        <v>47629.237110000002</v>
      </c>
      <c r="K287" s="8">
        <f t="shared" si="218"/>
        <v>48985</v>
      </c>
      <c r="L287" s="165">
        <v>69585.065549999999</v>
      </c>
      <c r="M287" s="7">
        <v>65838.177404999995</v>
      </c>
      <c r="N287" s="8">
        <f t="shared" si="219"/>
        <v>67712</v>
      </c>
      <c r="O287" s="165">
        <v>76004.496749999991</v>
      </c>
      <c r="P287" s="7">
        <v>71911.946925000011</v>
      </c>
      <c r="Q287" s="8">
        <f t="shared" si="220"/>
        <v>73958</v>
      </c>
      <c r="R287" s="165">
        <v>75759.142550000004</v>
      </c>
      <c r="S287" s="7">
        <v>71679.804105000003</v>
      </c>
      <c r="T287" s="8">
        <f t="shared" si="221"/>
        <v>73719</v>
      </c>
      <c r="U287" s="165">
        <v>117911.79855000001</v>
      </c>
      <c r="V287" s="7">
        <v>111562.70170500001</v>
      </c>
      <c r="W287" s="8">
        <f t="shared" si="222"/>
        <v>114737</v>
      </c>
      <c r="X287" s="165">
        <v>103337.35685000001</v>
      </c>
      <c r="Y287" s="7">
        <v>97773.037635000015</v>
      </c>
      <c r="Z287" s="8">
        <f t="shared" si="223"/>
        <v>100555</v>
      </c>
      <c r="AA287" s="165">
        <v>103779.79885000001</v>
      </c>
      <c r="AB287" s="7">
        <v>97773.037635000015</v>
      </c>
      <c r="AC287" s="8">
        <f t="shared" si="224"/>
        <v>100776</v>
      </c>
      <c r="AD287" s="165">
        <v>102120.64135000001</v>
      </c>
      <c r="AE287" s="7">
        <v>97773.037635000015</v>
      </c>
      <c r="AF287" s="8">
        <f t="shared" si="225"/>
        <v>99947</v>
      </c>
      <c r="AG287" s="165">
        <v>93370.345250000013</v>
      </c>
      <c r="AH287" s="7">
        <v>97773.037635000015</v>
      </c>
      <c r="AI287" s="8">
        <f t="shared" si="226"/>
        <v>95572</v>
      </c>
      <c r="AJ287" s="165">
        <v>102367.00110000001</v>
      </c>
      <c r="AK287" s="7">
        <v>97773.037635000015</v>
      </c>
      <c r="AL287" s="8">
        <f t="shared" si="227"/>
        <v>100070</v>
      </c>
      <c r="AM287" s="165">
        <v>117416.0624</v>
      </c>
      <c r="AN287" s="7">
        <v>97773.037635000015</v>
      </c>
      <c r="AO287" s="8">
        <f t="shared" si="228"/>
        <v>107595</v>
      </c>
      <c r="AP287" s="165">
        <v>73916.974950000003</v>
      </c>
      <c r="AQ287" s="7">
        <v>56859.211499999998</v>
      </c>
      <c r="AR287" s="8">
        <f t="shared" si="229"/>
        <v>65388</v>
      </c>
      <c r="AS287" s="165">
        <v>81258.49549999999</v>
      </c>
      <c r="AT287" s="7">
        <v>62506.535000000003</v>
      </c>
      <c r="AU287" s="8">
        <f t="shared" si="230"/>
        <v>71883</v>
      </c>
      <c r="AV287" s="165">
        <v>105272.03505000002</v>
      </c>
      <c r="AW287" s="7">
        <v>97773.037635000015</v>
      </c>
      <c r="AX287" s="8">
        <f t="shared" si="231"/>
        <v>101523</v>
      </c>
      <c r="AY287" s="165">
        <v>105434.93415</v>
      </c>
      <c r="AZ287" s="7">
        <v>97773.037635000015</v>
      </c>
      <c r="BA287" s="8">
        <f t="shared" si="232"/>
        <v>101604</v>
      </c>
      <c r="BB287" s="165">
        <v>84508.433100000009</v>
      </c>
      <c r="BC287" s="7">
        <v>65006.487000000001</v>
      </c>
      <c r="BD287" s="8">
        <f t="shared" si="233"/>
        <v>74757</v>
      </c>
      <c r="BE287" s="180">
        <f t="shared" si="234"/>
        <v>1447766</v>
      </c>
      <c r="BF287" s="9"/>
      <c r="BG287" s="9"/>
      <c r="BH287" s="9"/>
      <c r="BI287" s="10"/>
      <c r="BJ287" s="10"/>
    </row>
    <row r="288" spans="1:62" s="6" customFormat="1" ht="24" customHeight="1" x14ac:dyDescent="0.35">
      <c r="A288" s="388"/>
      <c r="B288" s="11">
        <v>261</v>
      </c>
      <c r="C288" s="34" t="s">
        <v>298</v>
      </c>
      <c r="D288" s="11" t="s">
        <v>283</v>
      </c>
      <c r="F288" s="165">
        <v>154700</v>
      </c>
      <c r="G288" s="7">
        <v>146370</v>
      </c>
      <c r="H288" s="8">
        <f t="shared" si="217"/>
        <v>150535</v>
      </c>
      <c r="I288" s="165">
        <v>154700</v>
      </c>
      <c r="J288" s="7">
        <v>146370</v>
      </c>
      <c r="K288" s="8">
        <f t="shared" si="218"/>
        <v>150535</v>
      </c>
      <c r="L288" s="165">
        <v>154700</v>
      </c>
      <c r="M288" s="7">
        <v>146370</v>
      </c>
      <c r="N288" s="8">
        <f t="shared" si="219"/>
        <v>150535</v>
      </c>
      <c r="O288" s="165">
        <v>154700</v>
      </c>
      <c r="P288" s="7">
        <v>146370</v>
      </c>
      <c r="Q288" s="8">
        <f t="shared" si="220"/>
        <v>150535</v>
      </c>
      <c r="R288" s="165">
        <v>154700</v>
      </c>
      <c r="S288" s="7">
        <v>146370</v>
      </c>
      <c r="T288" s="8">
        <f t="shared" si="221"/>
        <v>150535</v>
      </c>
      <c r="U288" s="165">
        <v>154700</v>
      </c>
      <c r="V288" s="7">
        <v>146370</v>
      </c>
      <c r="W288" s="8">
        <f t="shared" si="222"/>
        <v>150535</v>
      </c>
      <c r="X288" s="165">
        <v>154700</v>
      </c>
      <c r="Y288" s="7">
        <v>146370</v>
      </c>
      <c r="Z288" s="8">
        <f t="shared" si="223"/>
        <v>150535</v>
      </c>
      <c r="AA288" s="165">
        <v>154700</v>
      </c>
      <c r="AB288" s="7">
        <v>146370</v>
      </c>
      <c r="AC288" s="8">
        <f t="shared" si="224"/>
        <v>150535</v>
      </c>
      <c r="AD288" s="165">
        <v>154700</v>
      </c>
      <c r="AE288" s="7">
        <v>146370</v>
      </c>
      <c r="AF288" s="8">
        <f t="shared" si="225"/>
        <v>150535</v>
      </c>
      <c r="AG288" s="165">
        <v>154700</v>
      </c>
      <c r="AH288" s="7">
        <v>146370</v>
      </c>
      <c r="AI288" s="8">
        <f t="shared" si="226"/>
        <v>150535</v>
      </c>
      <c r="AJ288" s="165">
        <v>154700</v>
      </c>
      <c r="AK288" s="7">
        <v>146370</v>
      </c>
      <c r="AL288" s="8">
        <f t="shared" si="227"/>
        <v>150535</v>
      </c>
      <c r="AM288" s="165">
        <v>154700</v>
      </c>
      <c r="AN288" s="7">
        <v>146370</v>
      </c>
      <c r="AO288" s="8">
        <f t="shared" si="228"/>
        <v>150535</v>
      </c>
      <c r="AP288" s="165">
        <v>154700</v>
      </c>
      <c r="AQ288" s="7">
        <v>119000</v>
      </c>
      <c r="AR288" s="8">
        <f t="shared" si="229"/>
        <v>136850</v>
      </c>
      <c r="AS288" s="165">
        <v>154700</v>
      </c>
      <c r="AT288" s="7">
        <v>119000</v>
      </c>
      <c r="AU288" s="8">
        <f t="shared" si="230"/>
        <v>136850</v>
      </c>
      <c r="AV288" s="165">
        <v>154700</v>
      </c>
      <c r="AW288" s="7">
        <v>146370</v>
      </c>
      <c r="AX288" s="8">
        <f t="shared" si="231"/>
        <v>150535</v>
      </c>
      <c r="AY288" s="165">
        <v>154700</v>
      </c>
      <c r="AZ288" s="7">
        <v>146370</v>
      </c>
      <c r="BA288" s="8">
        <f t="shared" si="232"/>
        <v>150535</v>
      </c>
      <c r="BB288" s="165">
        <v>154700</v>
      </c>
      <c r="BC288" s="7">
        <v>119000</v>
      </c>
      <c r="BD288" s="8">
        <f t="shared" si="233"/>
        <v>136850</v>
      </c>
      <c r="BE288" s="180">
        <f t="shared" si="234"/>
        <v>2518040</v>
      </c>
      <c r="BF288" s="9"/>
      <c r="BG288" s="9"/>
      <c r="BH288" s="9"/>
      <c r="BI288" s="10"/>
      <c r="BJ288" s="10"/>
    </row>
    <row r="289" spans="1:172" s="46" customFormat="1" ht="24" customHeight="1" x14ac:dyDescent="0.35">
      <c r="A289" s="388"/>
      <c r="B289" s="11">
        <v>262</v>
      </c>
      <c r="C289" s="34" t="s">
        <v>299</v>
      </c>
      <c r="D289" s="11" t="s">
        <v>272</v>
      </c>
      <c r="E289" s="6"/>
      <c r="F289" s="165">
        <v>4292.6929499999997</v>
      </c>
      <c r="G289" s="7">
        <v>4061.5479449999998</v>
      </c>
      <c r="H289" s="8">
        <f t="shared" si="217"/>
        <v>4177</v>
      </c>
      <c r="I289" s="165">
        <v>4292.6929499999997</v>
      </c>
      <c r="J289" s="7">
        <v>4061.5479449999998</v>
      </c>
      <c r="K289" s="8">
        <f t="shared" si="218"/>
        <v>4177</v>
      </c>
      <c r="L289" s="165">
        <v>5397.7924000000003</v>
      </c>
      <c r="M289" s="7">
        <v>5107.1420400000006</v>
      </c>
      <c r="N289" s="8">
        <f t="shared" si="219"/>
        <v>5252</v>
      </c>
      <c r="O289" s="165">
        <v>6698.9741000000004</v>
      </c>
      <c r="P289" s="7">
        <v>6338.2601100000002</v>
      </c>
      <c r="Q289" s="8">
        <f t="shared" si="220"/>
        <v>6519</v>
      </c>
      <c r="R289" s="165">
        <v>6394.2924500000008</v>
      </c>
      <c r="S289" s="7">
        <v>6049.9843950000004</v>
      </c>
      <c r="T289" s="8">
        <f t="shared" si="221"/>
        <v>6222</v>
      </c>
      <c r="U289" s="165">
        <v>9712.6074500000013</v>
      </c>
      <c r="V289" s="7">
        <v>9189.6208950000018</v>
      </c>
      <c r="W289" s="8">
        <f t="shared" si="222"/>
        <v>9451</v>
      </c>
      <c r="X289" s="165">
        <v>8695.9964</v>
      </c>
      <c r="Y289" s="7">
        <v>8227.7504399999998</v>
      </c>
      <c r="Z289" s="8">
        <f t="shared" si="223"/>
        <v>8462</v>
      </c>
      <c r="AA289" s="165">
        <v>8640.6911500000006</v>
      </c>
      <c r="AB289" s="7">
        <v>8227.7504399999998</v>
      </c>
      <c r="AC289" s="8">
        <f t="shared" si="224"/>
        <v>8434</v>
      </c>
      <c r="AD289" s="165">
        <v>8667.8410000000003</v>
      </c>
      <c r="AE289" s="7">
        <v>8227.7504399999998</v>
      </c>
      <c r="AF289" s="8">
        <f t="shared" si="225"/>
        <v>8448</v>
      </c>
      <c r="AG289" s="165">
        <v>7676.3687000000009</v>
      </c>
      <c r="AH289" s="7">
        <v>8227.7504399999998</v>
      </c>
      <c r="AI289" s="8">
        <f t="shared" si="226"/>
        <v>7952</v>
      </c>
      <c r="AJ289" s="165">
        <v>8641.6967000000004</v>
      </c>
      <c r="AK289" s="7">
        <v>8227.7504399999998</v>
      </c>
      <c r="AL289" s="8">
        <f t="shared" si="227"/>
        <v>8435</v>
      </c>
      <c r="AM289" s="165">
        <v>9681.4354000000003</v>
      </c>
      <c r="AN289" s="7">
        <v>8227.7504399999998</v>
      </c>
      <c r="AO289" s="8">
        <f t="shared" si="228"/>
        <v>8955</v>
      </c>
      <c r="AP289" s="165">
        <v>6459.6532000000007</v>
      </c>
      <c r="AQ289" s="7">
        <v>4968.9639999999999</v>
      </c>
      <c r="AR289" s="8">
        <f t="shared" si="229"/>
        <v>5714</v>
      </c>
      <c r="AS289" s="165">
        <v>6929.2450500000004</v>
      </c>
      <c r="AT289" s="7">
        <v>5330.1885000000002</v>
      </c>
      <c r="AU289" s="8">
        <f t="shared" si="230"/>
        <v>6130</v>
      </c>
      <c r="AV289" s="165">
        <v>9166.5938000000006</v>
      </c>
      <c r="AW289" s="7">
        <v>8227.7504399999998</v>
      </c>
      <c r="AX289" s="8">
        <f t="shared" si="231"/>
        <v>8697</v>
      </c>
      <c r="AY289" s="165">
        <v>8989.6170000000002</v>
      </c>
      <c r="AZ289" s="7">
        <v>8227.7504399999998</v>
      </c>
      <c r="BA289" s="8">
        <f t="shared" si="232"/>
        <v>8609</v>
      </c>
      <c r="BB289" s="165">
        <v>7205.7713000000003</v>
      </c>
      <c r="BC289" s="7">
        <v>5542.9010000000007</v>
      </c>
      <c r="BD289" s="8">
        <f t="shared" si="233"/>
        <v>6374</v>
      </c>
      <c r="BE289" s="180">
        <f t="shared" si="234"/>
        <v>122008</v>
      </c>
      <c r="BF289" s="9"/>
      <c r="BG289" s="9"/>
      <c r="BH289" s="9"/>
      <c r="BI289" s="10"/>
      <c r="BJ289" s="10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</row>
    <row r="290" spans="1:172" s="46" customFormat="1" ht="24" customHeight="1" x14ac:dyDescent="0.35">
      <c r="A290" s="388"/>
      <c r="B290" s="11">
        <v>263</v>
      </c>
      <c r="C290" s="34" t="s">
        <v>300</v>
      </c>
      <c r="D290" s="11" t="s">
        <v>272</v>
      </c>
      <c r="E290" s="6"/>
      <c r="F290" s="165">
        <v>320499.95705000003</v>
      </c>
      <c r="G290" s="7">
        <v>303242.267055</v>
      </c>
      <c r="H290" s="8">
        <f t="shared" si="217"/>
        <v>311871</v>
      </c>
      <c r="I290" s="165">
        <v>320499.95705000003</v>
      </c>
      <c r="J290" s="7">
        <v>303242.267055</v>
      </c>
      <c r="K290" s="8">
        <f t="shared" si="218"/>
        <v>311871</v>
      </c>
      <c r="L290" s="165">
        <v>472907.14834999997</v>
      </c>
      <c r="M290" s="7">
        <v>447442.91728499997</v>
      </c>
      <c r="N290" s="8">
        <f t="shared" si="219"/>
        <v>460175</v>
      </c>
      <c r="O290" s="165">
        <v>483270.34665000002</v>
      </c>
      <c r="P290" s="7">
        <v>457248.09721500002</v>
      </c>
      <c r="Q290" s="8">
        <f t="shared" si="220"/>
        <v>470259</v>
      </c>
      <c r="R290" s="165">
        <v>455485.99459999998</v>
      </c>
      <c r="S290" s="7">
        <v>430959.82565999997</v>
      </c>
      <c r="T290" s="8">
        <f t="shared" si="221"/>
        <v>443223</v>
      </c>
      <c r="U290" s="165">
        <v>722050.26075000002</v>
      </c>
      <c r="V290" s="7">
        <v>683170.63132500008</v>
      </c>
      <c r="W290" s="8">
        <f t="shared" si="222"/>
        <v>702610</v>
      </c>
      <c r="X290" s="165">
        <v>641892.84250000003</v>
      </c>
      <c r="Y290" s="7">
        <v>607329.38175000006</v>
      </c>
      <c r="Z290" s="8">
        <f t="shared" si="223"/>
        <v>624611</v>
      </c>
      <c r="AA290" s="165">
        <v>634153.12415000005</v>
      </c>
      <c r="AB290" s="7">
        <v>607329.38175000006</v>
      </c>
      <c r="AC290" s="8">
        <f t="shared" si="224"/>
        <v>620741</v>
      </c>
      <c r="AD290" s="165">
        <v>649633.56640000013</v>
      </c>
      <c r="AE290" s="7">
        <v>607329.38175000006</v>
      </c>
      <c r="AF290" s="8">
        <f t="shared" si="225"/>
        <v>628481</v>
      </c>
      <c r="AG290" s="165">
        <v>563378.4929500001</v>
      </c>
      <c r="AH290" s="7">
        <v>607329.38175000006</v>
      </c>
      <c r="AI290" s="8">
        <f t="shared" si="226"/>
        <v>585354</v>
      </c>
      <c r="AJ290" s="165">
        <v>636954.58645000006</v>
      </c>
      <c r="AK290" s="7">
        <v>607329.38175000006</v>
      </c>
      <c r="AL290" s="8">
        <f t="shared" si="227"/>
        <v>622142</v>
      </c>
      <c r="AM290" s="165">
        <v>727836.19545</v>
      </c>
      <c r="AN290" s="7">
        <v>607329.38175000006</v>
      </c>
      <c r="AO290" s="8">
        <f t="shared" si="228"/>
        <v>667583</v>
      </c>
      <c r="AP290" s="165">
        <v>492527.43995000003</v>
      </c>
      <c r="AQ290" s="7">
        <v>378867.26150000002</v>
      </c>
      <c r="AR290" s="8">
        <f t="shared" si="229"/>
        <v>435697</v>
      </c>
      <c r="AS290" s="165">
        <v>517348.43615000002</v>
      </c>
      <c r="AT290" s="7">
        <v>397960.33550000004</v>
      </c>
      <c r="AU290" s="8">
        <f t="shared" si="230"/>
        <v>457654</v>
      </c>
      <c r="AV290" s="165">
        <v>688071.72070000006</v>
      </c>
      <c r="AW290" s="7">
        <v>607329.38175000006</v>
      </c>
      <c r="AX290" s="8">
        <f t="shared" si="231"/>
        <v>647701</v>
      </c>
      <c r="AY290" s="165">
        <v>671635.00040000002</v>
      </c>
      <c r="AZ290" s="7">
        <v>607329.38175000006</v>
      </c>
      <c r="BA290" s="8">
        <f t="shared" si="232"/>
        <v>639482</v>
      </c>
      <c r="BB290" s="165">
        <v>538042.65515000001</v>
      </c>
      <c r="BC290" s="7">
        <v>413878.96550000005</v>
      </c>
      <c r="BD290" s="8">
        <f t="shared" si="233"/>
        <v>475961</v>
      </c>
      <c r="BE290" s="180">
        <f t="shared" si="234"/>
        <v>9105416</v>
      </c>
      <c r="BF290" s="9"/>
      <c r="BG290" s="9"/>
      <c r="BH290" s="9"/>
      <c r="BI290" s="10"/>
      <c r="BJ290" s="10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</row>
    <row r="291" spans="1:172" s="46" customFormat="1" ht="24" customHeight="1" x14ac:dyDescent="0.35">
      <c r="A291" s="388"/>
      <c r="B291" s="11">
        <v>264</v>
      </c>
      <c r="C291" s="34" t="s">
        <v>301</v>
      </c>
      <c r="D291" s="11" t="s">
        <v>272</v>
      </c>
      <c r="E291" s="6"/>
      <c r="F291" s="165">
        <v>386750</v>
      </c>
      <c r="G291" s="7">
        <v>365925</v>
      </c>
      <c r="H291" s="8">
        <f t="shared" si="217"/>
        <v>376338</v>
      </c>
      <c r="I291" s="165">
        <v>386750</v>
      </c>
      <c r="J291" s="7">
        <v>365925</v>
      </c>
      <c r="K291" s="8">
        <f t="shared" si="218"/>
        <v>376338</v>
      </c>
      <c r="L291" s="165">
        <v>386750</v>
      </c>
      <c r="M291" s="7">
        <v>365925</v>
      </c>
      <c r="N291" s="8">
        <f t="shared" si="219"/>
        <v>376338</v>
      </c>
      <c r="O291" s="165">
        <v>386750</v>
      </c>
      <c r="P291" s="7">
        <v>365925</v>
      </c>
      <c r="Q291" s="8">
        <f t="shared" si="220"/>
        <v>376338</v>
      </c>
      <c r="R291" s="165">
        <v>386750</v>
      </c>
      <c r="S291" s="7">
        <v>365925</v>
      </c>
      <c r="T291" s="8">
        <f t="shared" si="221"/>
        <v>376338</v>
      </c>
      <c r="U291" s="165">
        <v>386750</v>
      </c>
      <c r="V291" s="7">
        <v>365925</v>
      </c>
      <c r="W291" s="8">
        <f t="shared" si="222"/>
        <v>376338</v>
      </c>
      <c r="X291" s="165">
        <v>386750</v>
      </c>
      <c r="Y291" s="7">
        <v>365925</v>
      </c>
      <c r="Z291" s="8">
        <f t="shared" si="223"/>
        <v>376338</v>
      </c>
      <c r="AA291" s="165">
        <v>386750</v>
      </c>
      <c r="AB291" s="7">
        <v>365925</v>
      </c>
      <c r="AC291" s="8">
        <f t="shared" si="224"/>
        <v>376338</v>
      </c>
      <c r="AD291" s="165">
        <v>386750</v>
      </c>
      <c r="AE291" s="7">
        <v>365925</v>
      </c>
      <c r="AF291" s="8">
        <f t="shared" si="225"/>
        <v>376338</v>
      </c>
      <c r="AG291" s="165">
        <v>386750</v>
      </c>
      <c r="AH291" s="7">
        <v>365925</v>
      </c>
      <c r="AI291" s="8">
        <f t="shared" si="226"/>
        <v>376338</v>
      </c>
      <c r="AJ291" s="165">
        <v>386750</v>
      </c>
      <c r="AK291" s="7">
        <v>365925</v>
      </c>
      <c r="AL291" s="8">
        <f t="shared" si="227"/>
        <v>376338</v>
      </c>
      <c r="AM291" s="165">
        <v>386750</v>
      </c>
      <c r="AN291" s="7">
        <v>365925</v>
      </c>
      <c r="AO291" s="8">
        <f t="shared" si="228"/>
        <v>376338</v>
      </c>
      <c r="AP291" s="165">
        <v>386750</v>
      </c>
      <c r="AQ291" s="7">
        <v>297500</v>
      </c>
      <c r="AR291" s="8">
        <f t="shared" si="229"/>
        <v>342125</v>
      </c>
      <c r="AS291" s="165">
        <v>386750</v>
      </c>
      <c r="AT291" s="7">
        <v>297500</v>
      </c>
      <c r="AU291" s="8">
        <f t="shared" si="230"/>
        <v>342125</v>
      </c>
      <c r="AV291" s="165">
        <v>386750</v>
      </c>
      <c r="AW291" s="7">
        <v>365925</v>
      </c>
      <c r="AX291" s="8">
        <f t="shared" si="231"/>
        <v>376338</v>
      </c>
      <c r="AY291" s="165">
        <v>386750</v>
      </c>
      <c r="AZ291" s="7">
        <v>365925</v>
      </c>
      <c r="BA291" s="8">
        <f t="shared" si="232"/>
        <v>376338</v>
      </c>
      <c r="BB291" s="165">
        <v>386750</v>
      </c>
      <c r="BC291" s="7">
        <v>297500</v>
      </c>
      <c r="BD291" s="8">
        <f t="shared" si="233"/>
        <v>342125</v>
      </c>
      <c r="BE291" s="180">
        <f t="shared" si="234"/>
        <v>6295107</v>
      </c>
      <c r="BF291" s="9"/>
      <c r="BG291" s="9"/>
      <c r="BH291" s="9"/>
      <c r="BI291" s="10"/>
      <c r="BJ291" s="10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</row>
    <row r="292" spans="1:172" s="46" customFormat="1" ht="24" customHeight="1" x14ac:dyDescent="0.35">
      <c r="A292" s="388"/>
      <c r="B292" s="11">
        <v>265</v>
      </c>
      <c r="C292" s="34" t="s">
        <v>302</v>
      </c>
      <c r="D292" s="11" t="s">
        <v>272</v>
      </c>
      <c r="E292" s="6"/>
      <c r="F292" s="165">
        <v>370480.8198</v>
      </c>
      <c r="G292" s="7">
        <v>350531.85258000001</v>
      </c>
      <c r="H292" s="8">
        <f t="shared" si="217"/>
        <v>360506</v>
      </c>
      <c r="I292" s="165">
        <v>370480.8198</v>
      </c>
      <c r="J292" s="7">
        <v>350531.85258000001</v>
      </c>
      <c r="K292" s="8">
        <f t="shared" si="218"/>
        <v>360506</v>
      </c>
      <c r="L292" s="165">
        <v>532450.7916</v>
      </c>
      <c r="M292" s="7">
        <v>503780.36436000001</v>
      </c>
      <c r="N292" s="8">
        <f t="shared" si="219"/>
        <v>518116</v>
      </c>
      <c r="O292" s="165">
        <v>582089.76734999998</v>
      </c>
      <c r="P292" s="7">
        <v>550746.47218499996</v>
      </c>
      <c r="Q292" s="8">
        <f t="shared" si="220"/>
        <v>566418</v>
      </c>
      <c r="R292" s="165">
        <v>576427.51529999997</v>
      </c>
      <c r="S292" s="7">
        <v>545389.11063000001</v>
      </c>
      <c r="T292" s="8">
        <f t="shared" si="221"/>
        <v>560908</v>
      </c>
      <c r="U292" s="165">
        <v>891114.38780000003</v>
      </c>
      <c r="V292" s="7">
        <v>843131.30538000003</v>
      </c>
      <c r="W292" s="8">
        <f t="shared" si="222"/>
        <v>867123</v>
      </c>
      <c r="X292" s="165">
        <v>780521.98770000006</v>
      </c>
      <c r="Y292" s="7">
        <v>738493.8806700001</v>
      </c>
      <c r="Z292" s="8">
        <f t="shared" si="223"/>
        <v>759508</v>
      </c>
      <c r="AA292" s="165">
        <v>780521.98770000006</v>
      </c>
      <c r="AB292" s="7">
        <v>738493.8806700001</v>
      </c>
      <c r="AC292" s="8">
        <f t="shared" si="224"/>
        <v>759508</v>
      </c>
      <c r="AD292" s="165">
        <v>780521.98770000006</v>
      </c>
      <c r="AE292" s="7">
        <v>738493.8806700001</v>
      </c>
      <c r="AF292" s="8">
        <f t="shared" si="225"/>
        <v>759508</v>
      </c>
      <c r="AG292" s="165">
        <v>696978.88260000001</v>
      </c>
      <c r="AH292" s="7">
        <v>738493.8806700001</v>
      </c>
      <c r="AI292" s="8">
        <f t="shared" si="226"/>
        <v>717736</v>
      </c>
      <c r="AJ292" s="165">
        <v>778539.04310000001</v>
      </c>
      <c r="AK292" s="7">
        <v>738493.8806700001</v>
      </c>
      <c r="AL292" s="8">
        <f t="shared" si="227"/>
        <v>758516</v>
      </c>
      <c r="AM292" s="165">
        <v>887550.71860000002</v>
      </c>
      <c r="AN292" s="7">
        <v>738493.8806700001</v>
      </c>
      <c r="AO292" s="8">
        <f t="shared" si="228"/>
        <v>813022</v>
      </c>
      <c r="AP292" s="165">
        <v>563888.30680000002</v>
      </c>
      <c r="AQ292" s="7">
        <v>433760.23600000003</v>
      </c>
      <c r="AR292" s="8">
        <f t="shared" si="229"/>
        <v>498824</v>
      </c>
      <c r="AS292" s="165">
        <v>598026.72930000001</v>
      </c>
      <c r="AT292" s="7">
        <v>460020.56100000005</v>
      </c>
      <c r="AU292" s="8">
        <f t="shared" si="230"/>
        <v>529024</v>
      </c>
      <c r="AV292" s="165">
        <v>799063.32415</v>
      </c>
      <c r="AW292" s="7">
        <v>738493.8806700001</v>
      </c>
      <c r="AX292" s="8">
        <f t="shared" si="231"/>
        <v>768779</v>
      </c>
      <c r="AY292" s="165">
        <v>782967.48530000006</v>
      </c>
      <c r="AZ292" s="7">
        <v>738493.8806700001</v>
      </c>
      <c r="BA292" s="8">
        <f t="shared" si="232"/>
        <v>760731</v>
      </c>
      <c r="BB292" s="165">
        <v>621947.75824999996</v>
      </c>
      <c r="BC292" s="7">
        <v>478421.35250000004</v>
      </c>
      <c r="BD292" s="8">
        <f t="shared" si="233"/>
        <v>550185</v>
      </c>
      <c r="BE292" s="180">
        <f t="shared" si="234"/>
        <v>10908918</v>
      </c>
      <c r="BF292" s="9"/>
      <c r="BG292" s="9"/>
      <c r="BH292" s="9"/>
      <c r="BI292" s="10"/>
      <c r="BJ292" s="10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</row>
    <row r="293" spans="1:172" s="46" customFormat="1" ht="24" customHeight="1" x14ac:dyDescent="0.35">
      <c r="A293" s="388"/>
      <c r="B293" s="11">
        <v>266</v>
      </c>
      <c r="C293" s="34" t="s">
        <v>303</v>
      </c>
      <c r="D293" s="11" t="s">
        <v>283</v>
      </c>
      <c r="E293" s="6"/>
      <c r="F293" s="165">
        <v>10990.6615</v>
      </c>
      <c r="G293" s="7">
        <v>10398.85665</v>
      </c>
      <c r="H293" s="8">
        <f t="shared" si="217"/>
        <v>10695</v>
      </c>
      <c r="I293" s="165">
        <v>10990.6615</v>
      </c>
      <c r="J293" s="7">
        <v>10398.85665</v>
      </c>
      <c r="K293" s="8">
        <f t="shared" si="218"/>
        <v>10695</v>
      </c>
      <c r="L293" s="165">
        <v>14606.619299999998</v>
      </c>
      <c r="M293" s="7">
        <v>13820.10903</v>
      </c>
      <c r="N293" s="8">
        <f t="shared" si="219"/>
        <v>14213</v>
      </c>
      <c r="O293" s="165">
        <v>16091.816650000001</v>
      </c>
      <c r="P293" s="7">
        <v>15225.334215000001</v>
      </c>
      <c r="Q293" s="8">
        <f t="shared" si="220"/>
        <v>15659</v>
      </c>
      <c r="R293" s="165">
        <v>16372.365100000001</v>
      </c>
      <c r="S293" s="7">
        <v>15490.776210000004</v>
      </c>
      <c r="T293" s="8">
        <f t="shared" si="221"/>
        <v>15932</v>
      </c>
      <c r="U293" s="165">
        <v>25128.694499999998</v>
      </c>
      <c r="V293" s="7">
        <v>23775.610950000002</v>
      </c>
      <c r="W293" s="8">
        <f t="shared" si="222"/>
        <v>24452</v>
      </c>
      <c r="X293" s="165">
        <v>22410.692849999999</v>
      </c>
      <c r="Y293" s="7">
        <v>21203.963234999999</v>
      </c>
      <c r="Z293" s="8">
        <f t="shared" si="223"/>
        <v>21807</v>
      </c>
      <c r="AA293" s="165">
        <v>22410.692849999999</v>
      </c>
      <c r="AB293" s="7">
        <v>21203.963234999999</v>
      </c>
      <c r="AC293" s="8">
        <f t="shared" si="224"/>
        <v>21807</v>
      </c>
      <c r="AD293" s="165">
        <v>22292.037950000002</v>
      </c>
      <c r="AE293" s="7">
        <v>21203.963234999999</v>
      </c>
      <c r="AF293" s="8">
        <f t="shared" si="225"/>
        <v>21748</v>
      </c>
      <c r="AG293" s="165">
        <v>20100.944499999998</v>
      </c>
      <c r="AH293" s="7">
        <v>21203.963234999999</v>
      </c>
      <c r="AI293" s="8">
        <f t="shared" si="226"/>
        <v>20652</v>
      </c>
      <c r="AJ293" s="165">
        <v>22429.798299999999</v>
      </c>
      <c r="AK293" s="7">
        <v>21203.963234999999</v>
      </c>
      <c r="AL293" s="8">
        <f t="shared" si="227"/>
        <v>21817</v>
      </c>
      <c r="AM293" s="165">
        <v>25069.367050000001</v>
      </c>
      <c r="AN293" s="7">
        <v>21203.963234999999</v>
      </c>
      <c r="AO293" s="8">
        <f t="shared" si="228"/>
        <v>23137</v>
      </c>
      <c r="AP293" s="165">
        <v>16348.231900000001</v>
      </c>
      <c r="AQ293" s="7">
        <v>12575.563</v>
      </c>
      <c r="AR293" s="8">
        <f t="shared" si="229"/>
        <v>14462</v>
      </c>
      <c r="AS293" s="165">
        <v>17741.924200000001</v>
      </c>
      <c r="AT293" s="7">
        <v>13647.634</v>
      </c>
      <c r="AU293" s="8">
        <f t="shared" si="230"/>
        <v>15695</v>
      </c>
      <c r="AV293" s="165">
        <v>22292.037950000002</v>
      </c>
      <c r="AW293" s="7">
        <v>21203.963234999999</v>
      </c>
      <c r="AX293" s="8">
        <f t="shared" si="231"/>
        <v>21748</v>
      </c>
      <c r="AY293" s="165">
        <v>22410.692849999999</v>
      </c>
      <c r="AZ293" s="7">
        <v>21203.963234999999</v>
      </c>
      <c r="BA293" s="8">
        <f t="shared" si="232"/>
        <v>21807</v>
      </c>
      <c r="BB293" s="165">
        <v>18450.836950000001</v>
      </c>
      <c r="BC293" s="7">
        <v>14192.951500000001</v>
      </c>
      <c r="BD293" s="8">
        <f t="shared" si="233"/>
        <v>16322</v>
      </c>
      <c r="BE293" s="180">
        <f t="shared" si="234"/>
        <v>312648</v>
      </c>
      <c r="BF293" s="9"/>
      <c r="BG293" s="9"/>
      <c r="BH293" s="9"/>
      <c r="BI293" s="10"/>
      <c r="BJ293" s="10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</row>
    <row r="294" spans="1:172" s="46" customFormat="1" ht="24" customHeight="1" x14ac:dyDescent="0.35">
      <c r="A294" s="388"/>
      <c r="B294" s="11">
        <v>267</v>
      </c>
      <c r="C294" s="34" t="s">
        <v>304</v>
      </c>
      <c r="D294" s="11" t="s">
        <v>283</v>
      </c>
      <c r="E294" s="6"/>
      <c r="F294" s="165">
        <v>64541.226749999994</v>
      </c>
      <c r="G294" s="7">
        <v>61065.929925000004</v>
      </c>
      <c r="H294" s="8">
        <f t="shared" si="217"/>
        <v>62804</v>
      </c>
      <c r="I294" s="165">
        <v>64541.226749999994</v>
      </c>
      <c r="J294" s="7">
        <v>61065.929925000004</v>
      </c>
      <c r="K294" s="8">
        <f t="shared" si="218"/>
        <v>62804</v>
      </c>
      <c r="L294" s="165">
        <v>92766.00970000001</v>
      </c>
      <c r="M294" s="7">
        <v>87770.916870000001</v>
      </c>
      <c r="N294" s="8">
        <f t="shared" si="219"/>
        <v>90268</v>
      </c>
      <c r="O294" s="165">
        <v>103781.80995000001</v>
      </c>
      <c r="P294" s="7">
        <v>98193.558645000012</v>
      </c>
      <c r="Q294" s="8">
        <f t="shared" si="220"/>
        <v>100988</v>
      </c>
      <c r="R294" s="165">
        <v>97389.528600000005</v>
      </c>
      <c r="S294" s="7">
        <v>92145.477060000005</v>
      </c>
      <c r="T294" s="8">
        <f t="shared" si="221"/>
        <v>94768</v>
      </c>
      <c r="U294" s="165">
        <v>145959.6047</v>
      </c>
      <c r="V294" s="7">
        <v>138100.24137</v>
      </c>
      <c r="W294" s="8">
        <f t="shared" si="222"/>
        <v>142030</v>
      </c>
      <c r="X294" s="165">
        <v>130848.19930000002</v>
      </c>
      <c r="Y294" s="7">
        <v>123802.52703000001</v>
      </c>
      <c r="Z294" s="8">
        <f t="shared" si="223"/>
        <v>127325</v>
      </c>
      <c r="AA294" s="165">
        <v>129778.2941</v>
      </c>
      <c r="AB294" s="7">
        <v>123802.52703000001</v>
      </c>
      <c r="AC294" s="8">
        <f t="shared" si="224"/>
        <v>126790</v>
      </c>
      <c r="AD294" s="165">
        <v>129244.34705000001</v>
      </c>
      <c r="AE294" s="7">
        <v>123802.52703000001</v>
      </c>
      <c r="AF294" s="8">
        <f t="shared" si="225"/>
        <v>126523</v>
      </c>
      <c r="AG294" s="165">
        <v>112413.45114999999</v>
      </c>
      <c r="AH294" s="7">
        <v>123802.52703000001</v>
      </c>
      <c r="AI294" s="8">
        <f t="shared" si="226"/>
        <v>118108</v>
      </c>
      <c r="AJ294" s="165">
        <v>129824.54939999999</v>
      </c>
      <c r="AK294" s="7">
        <v>123802.52703000001</v>
      </c>
      <c r="AL294" s="8">
        <f t="shared" si="227"/>
        <v>126814</v>
      </c>
      <c r="AM294" s="165">
        <v>139367.21890000001</v>
      </c>
      <c r="AN294" s="7">
        <v>123802.52703000001</v>
      </c>
      <c r="AO294" s="8">
        <f t="shared" si="228"/>
        <v>131585</v>
      </c>
      <c r="AP294" s="165">
        <v>98793.276400000002</v>
      </c>
      <c r="AQ294" s="7">
        <v>75994.828000000009</v>
      </c>
      <c r="AR294" s="8">
        <f t="shared" si="229"/>
        <v>87394</v>
      </c>
      <c r="AS294" s="165">
        <v>104181.01330000001</v>
      </c>
      <c r="AT294" s="7">
        <v>80139.241000000009</v>
      </c>
      <c r="AU294" s="8">
        <f t="shared" si="230"/>
        <v>92160</v>
      </c>
      <c r="AV294" s="165">
        <v>134960.89880000002</v>
      </c>
      <c r="AW294" s="7">
        <v>123802.52703000001</v>
      </c>
      <c r="AX294" s="8">
        <f t="shared" si="231"/>
        <v>129382</v>
      </c>
      <c r="AY294" s="165">
        <v>140570.86225000001</v>
      </c>
      <c r="AZ294" s="7">
        <v>123802.52703000001</v>
      </c>
      <c r="BA294" s="8">
        <f t="shared" si="232"/>
        <v>132187</v>
      </c>
      <c r="BB294" s="165">
        <v>108349.01805000001</v>
      </c>
      <c r="BC294" s="7">
        <v>83345.39850000001</v>
      </c>
      <c r="BD294" s="8">
        <f t="shared" si="233"/>
        <v>95847</v>
      </c>
      <c r="BE294" s="180">
        <f t="shared" si="234"/>
        <v>1847777</v>
      </c>
      <c r="BF294" s="9"/>
      <c r="BG294" s="9"/>
      <c r="BH294" s="9"/>
      <c r="BI294" s="10"/>
      <c r="BJ294" s="10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</row>
    <row r="295" spans="1:172" s="46" customFormat="1" ht="24" customHeight="1" x14ac:dyDescent="0.35">
      <c r="A295" s="388"/>
      <c r="B295" s="11">
        <v>268</v>
      </c>
      <c r="C295" s="34" t="s">
        <v>305</v>
      </c>
      <c r="D295" s="11" t="s">
        <v>272</v>
      </c>
      <c r="E295" s="6"/>
      <c r="F295" s="165">
        <v>1570807.8659000001</v>
      </c>
      <c r="G295" s="7">
        <v>1486225.90389</v>
      </c>
      <c r="H295" s="8">
        <f t="shared" si="217"/>
        <v>1528517</v>
      </c>
      <c r="I295" s="165">
        <v>1570807.8659000001</v>
      </c>
      <c r="J295" s="7">
        <v>1486225.90389</v>
      </c>
      <c r="K295" s="8">
        <f t="shared" si="218"/>
        <v>1528517</v>
      </c>
      <c r="L295" s="165">
        <v>2272676.7381500001</v>
      </c>
      <c r="M295" s="7">
        <v>2150301.836865</v>
      </c>
      <c r="N295" s="8">
        <f t="shared" si="219"/>
        <v>2211489</v>
      </c>
      <c r="O295" s="165">
        <v>2559924.1622500001</v>
      </c>
      <c r="P295" s="7">
        <v>2422082.0919750002</v>
      </c>
      <c r="Q295" s="8">
        <f t="shared" si="220"/>
        <v>2491003</v>
      </c>
      <c r="R295" s="165">
        <v>2386827.7797000003</v>
      </c>
      <c r="S295" s="7">
        <v>2258306.2838700004</v>
      </c>
      <c r="T295" s="8">
        <f t="shared" si="221"/>
        <v>2322567</v>
      </c>
      <c r="U295" s="165">
        <v>3595552.1738500008</v>
      </c>
      <c r="V295" s="7">
        <v>3401945.5183350006</v>
      </c>
      <c r="W295" s="8">
        <f t="shared" si="222"/>
        <v>3498749</v>
      </c>
      <c r="X295" s="165">
        <v>3186193.7744000005</v>
      </c>
      <c r="Y295" s="7">
        <v>3014629.4942400004</v>
      </c>
      <c r="Z295" s="8">
        <f t="shared" si="223"/>
        <v>3100412</v>
      </c>
      <c r="AA295" s="165">
        <v>3186193.7744000005</v>
      </c>
      <c r="AB295" s="7">
        <v>3014629.4942400004</v>
      </c>
      <c r="AC295" s="8">
        <f t="shared" si="224"/>
        <v>3100412</v>
      </c>
      <c r="AD295" s="165">
        <v>3200568.1116500003</v>
      </c>
      <c r="AE295" s="7">
        <v>3014629.4942400004</v>
      </c>
      <c r="AF295" s="8">
        <f t="shared" si="225"/>
        <v>3107599</v>
      </c>
      <c r="AG295" s="165">
        <v>2915214.1382000004</v>
      </c>
      <c r="AH295" s="7">
        <v>3014629.4942400004</v>
      </c>
      <c r="AI295" s="8">
        <f t="shared" si="226"/>
        <v>2964922</v>
      </c>
      <c r="AJ295" s="165">
        <v>3159293.3008000003</v>
      </c>
      <c r="AK295" s="7">
        <v>3014629.4942400004</v>
      </c>
      <c r="AL295" s="8">
        <f t="shared" si="227"/>
        <v>3086961</v>
      </c>
      <c r="AM295" s="165">
        <v>3660031.0564999999</v>
      </c>
      <c r="AN295" s="7">
        <v>3014629.4942400004</v>
      </c>
      <c r="AO295" s="8">
        <f t="shared" si="228"/>
        <v>3337330</v>
      </c>
      <c r="AP295" s="165">
        <v>2502269.9474499999</v>
      </c>
      <c r="AQ295" s="7">
        <v>1924823.0365000002</v>
      </c>
      <c r="AR295" s="8">
        <f t="shared" si="229"/>
        <v>2213546</v>
      </c>
      <c r="AS295" s="165">
        <v>2535586.8356000003</v>
      </c>
      <c r="AT295" s="7">
        <v>1950451.412</v>
      </c>
      <c r="AU295" s="8">
        <f t="shared" si="230"/>
        <v>2243019</v>
      </c>
      <c r="AV295" s="165">
        <v>3388829.1937500001</v>
      </c>
      <c r="AW295" s="7">
        <v>3014629.4942400004</v>
      </c>
      <c r="AX295" s="8">
        <f t="shared" si="231"/>
        <v>3201729</v>
      </c>
      <c r="AY295" s="165">
        <v>3395021.3706500004</v>
      </c>
      <c r="AZ295" s="7">
        <v>3014629.4942400004</v>
      </c>
      <c r="BA295" s="8">
        <f t="shared" si="232"/>
        <v>3204825</v>
      </c>
      <c r="BB295" s="165">
        <v>2637010.6308000004</v>
      </c>
      <c r="BC295" s="7">
        <v>2028469.7160000002</v>
      </c>
      <c r="BD295" s="8">
        <f t="shared" si="233"/>
        <v>2332740</v>
      </c>
      <c r="BE295" s="180">
        <f t="shared" si="234"/>
        <v>45474337</v>
      </c>
      <c r="BF295" s="9"/>
      <c r="BG295" s="9"/>
      <c r="BH295" s="9"/>
      <c r="BI295" s="10"/>
      <c r="BJ295" s="10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</row>
    <row r="296" spans="1:172" s="46" customFormat="1" ht="24" customHeight="1" x14ac:dyDescent="0.35">
      <c r="A296" s="388"/>
      <c r="B296" s="11">
        <v>269</v>
      </c>
      <c r="C296" s="34" t="s">
        <v>306</v>
      </c>
      <c r="D296" s="11" t="s">
        <v>272</v>
      </c>
      <c r="E296" s="6"/>
      <c r="F296" s="165">
        <v>953644.51455000008</v>
      </c>
      <c r="G296" s="7">
        <v>902294.42530500004</v>
      </c>
      <c r="H296" s="8">
        <f t="shared" si="217"/>
        <v>927969</v>
      </c>
      <c r="I296" s="165">
        <v>953644.51455000008</v>
      </c>
      <c r="J296" s="7">
        <v>902294.42530500004</v>
      </c>
      <c r="K296" s="8">
        <f t="shared" si="218"/>
        <v>927969</v>
      </c>
      <c r="L296" s="165">
        <v>1340916.00825</v>
      </c>
      <c r="M296" s="7">
        <v>1268712.8385749999</v>
      </c>
      <c r="N296" s="8">
        <f t="shared" si="219"/>
        <v>1304814</v>
      </c>
      <c r="O296" s="165">
        <v>1485842.9131</v>
      </c>
      <c r="P296" s="7">
        <v>1405835.98701</v>
      </c>
      <c r="Q296" s="8">
        <f t="shared" si="220"/>
        <v>1445839</v>
      </c>
      <c r="R296" s="165">
        <v>1441901.38365</v>
      </c>
      <c r="S296" s="7">
        <v>1364260.5399150001</v>
      </c>
      <c r="T296" s="8">
        <f t="shared" si="221"/>
        <v>1403081</v>
      </c>
      <c r="U296" s="165">
        <v>2224022.1958500003</v>
      </c>
      <c r="V296" s="7">
        <v>2104267.1545350002</v>
      </c>
      <c r="W296" s="8">
        <f t="shared" si="222"/>
        <v>2164145</v>
      </c>
      <c r="X296" s="165">
        <v>1936775.7773000002</v>
      </c>
      <c r="Y296" s="7">
        <v>1832487.8508300004</v>
      </c>
      <c r="Z296" s="8">
        <f t="shared" si="223"/>
        <v>1884632</v>
      </c>
      <c r="AA296" s="165">
        <v>1899458.81125</v>
      </c>
      <c r="AB296" s="7">
        <v>1832487.8508300004</v>
      </c>
      <c r="AC296" s="8">
        <f t="shared" si="224"/>
        <v>1865973</v>
      </c>
      <c r="AD296" s="165">
        <v>1953361.3190000001</v>
      </c>
      <c r="AE296" s="7">
        <v>1832487.8508300004</v>
      </c>
      <c r="AF296" s="8">
        <f t="shared" si="225"/>
        <v>1892925</v>
      </c>
      <c r="AG296" s="165">
        <v>1759496.30675</v>
      </c>
      <c r="AH296" s="7">
        <v>1832487.8508300004</v>
      </c>
      <c r="AI296" s="8">
        <f t="shared" si="226"/>
        <v>1795992</v>
      </c>
      <c r="AJ296" s="165">
        <v>1953657.95625</v>
      </c>
      <c r="AK296" s="7">
        <v>1832487.8508300004</v>
      </c>
      <c r="AL296" s="8">
        <f t="shared" si="227"/>
        <v>1893073</v>
      </c>
      <c r="AM296" s="165">
        <v>2233322.5278000003</v>
      </c>
      <c r="AN296" s="7">
        <v>1832487.8508300004</v>
      </c>
      <c r="AO296" s="8">
        <f t="shared" si="228"/>
        <v>2032905</v>
      </c>
      <c r="AP296" s="165">
        <v>1426664.2845000001</v>
      </c>
      <c r="AQ296" s="7">
        <v>1097434.0649999999</v>
      </c>
      <c r="AR296" s="8">
        <f t="shared" si="229"/>
        <v>1262049</v>
      </c>
      <c r="AS296" s="165">
        <v>1539366.3284999998</v>
      </c>
      <c r="AT296" s="7">
        <v>1184127.9450000001</v>
      </c>
      <c r="AU296" s="8">
        <f t="shared" si="230"/>
        <v>1361747</v>
      </c>
      <c r="AV296" s="165">
        <v>1984720.4013000003</v>
      </c>
      <c r="AW296" s="7">
        <v>1832487.8508300004</v>
      </c>
      <c r="AX296" s="8">
        <f t="shared" si="231"/>
        <v>1908604</v>
      </c>
      <c r="AY296" s="165">
        <v>1996095.1828999999</v>
      </c>
      <c r="AZ296" s="7">
        <v>1832487.8508300004</v>
      </c>
      <c r="BA296" s="8">
        <f t="shared" si="232"/>
        <v>1914292</v>
      </c>
      <c r="BB296" s="165">
        <v>1600941.1827500002</v>
      </c>
      <c r="BC296" s="7">
        <v>1231493.2175</v>
      </c>
      <c r="BD296" s="8">
        <f t="shared" si="233"/>
        <v>1416217</v>
      </c>
      <c r="BE296" s="180">
        <f t="shared" si="234"/>
        <v>27402226</v>
      </c>
      <c r="BF296" s="9"/>
      <c r="BG296" s="9"/>
      <c r="BH296" s="9"/>
      <c r="BI296" s="10"/>
      <c r="BJ296" s="10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</row>
    <row r="297" spans="1:172" s="46" customFormat="1" ht="24" customHeight="1" x14ac:dyDescent="0.35">
      <c r="A297" s="388"/>
      <c r="B297" s="11">
        <v>270</v>
      </c>
      <c r="C297" s="34" t="s">
        <v>307</v>
      </c>
      <c r="D297" s="11" t="s">
        <v>272</v>
      </c>
      <c r="E297" s="6"/>
      <c r="F297" s="165">
        <v>232050</v>
      </c>
      <c r="G297" s="7">
        <v>219555</v>
      </c>
      <c r="H297" s="8">
        <f t="shared" si="217"/>
        <v>225803</v>
      </c>
      <c r="I297" s="165">
        <v>232050</v>
      </c>
      <c r="J297" s="7">
        <v>219555</v>
      </c>
      <c r="K297" s="8">
        <f t="shared" si="218"/>
        <v>225803</v>
      </c>
      <c r="L297" s="165">
        <v>348075</v>
      </c>
      <c r="M297" s="7">
        <v>329332.5</v>
      </c>
      <c r="N297" s="8">
        <f t="shared" si="219"/>
        <v>338704</v>
      </c>
      <c r="O297" s="165">
        <v>348075</v>
      </c>
      <c r="P297" s="7">
        <v>329332.5</v>
      </c>
      <c r="Q297" s="8">
        <f t="shared" si="220"/>
        <v>338704</v>
      </c>
      <c r="R297" s="165">
        <v>348075</v>
      </c>
      <c r="S297" s="7">
        <v>329332.5</v>
      </c>
      <c r="T297" s="8">
        <f t="shared" si="221"/>
        <v>338704</v>
      </c>
      <c r="U297" s="165">
        <v>348075</v>
      </c>
      <c r="V297" s="7">
        <v>329332.5</v>
      </c>
      <c r="W297" s="8">
        <f t="shared" si="222"/>
        <v>338704</v>
      </c>
      <c r="X297" s="165">
        <v>348075</v>
      </c>
      <c r="Y297" s="7">
        <v>329332.5</v>
      </c>
      <c r="Z297" s="8">
        <f t="shared" si="223"/>
        <v>338704</v>
      </c>
      <c r="AA297" s="165">
        <v>348075</v>
      </c>
      <c r="AB297" s="7">
        <v>329332.5</v>
      </c>
      <c r="AC297" s="8">
        <f t="shared" si="224"/>
        <v>338704</v>
      </c>
      <c r="AD297" s="165">
        <v>348075</v>
      </c>
      <c r="AE297" s="7">
        <v>329332.5</v>
      </c>
      <c r="AF297" s="8">
        <f t="shared" si="225"/>
        <v>338704</v>
      </c>
      <c r="AG297" s="165">
        <v>348075</v>
      </c>
      <c r="AH297" s="7">
        <v>329332.5</v>
      </c>
      <c r="AI297" s="8">
        <f t="shared" si="226"/>
        <v>338704</v>
      </c>
      <c r="AJ297" s="165">
        <v>348075</v>
      </c>
      <c r="AK297" s="7">
        <v>329332.5</v>
      </c>
      <c r="AL297" s="8">
        <f t="shared" si="227"/>
        <v>338704</v>
      </c>
      <c r="AM297" s="165">
        <v>348075</v>
      </c>
      <c r="AN297" s="7">
        <v>329332.5</v>
      </c>
      <c r="AO297" s="8">
        <f t="shared" si="228"/>
        <v>338704</v>
      </c>
      <c r="AP297" s="165">
        <v>232050</v>
      </c>
      <c r="AQ297" s="7">
        <v>178500</v>
      </c>
      <c r="AR297" s="8">
        <f t="shared" si="229"/>
        <v>205275</v>
      </c>
      <c r="AS297" s="165">
        <v>232050</v>
      </c>
      <c r="AT297" s="7">
        <v>178500</v>
      </c>
      <c r="AU297" s="8">
        <f t="shared" si="230"/>
        <v>205275</v>
      </c>
      <c r="AV297" s="165">
        <v>348075</v>
      </c>
      <c r="AW297" s="7">
        <v>329332.5</v>
      </c>
      <c r="AX297" s="8">
        <f t="shared" si="231"/>
        <v>338704</v>
      </c>
      <c r="AY297" s="165">
        <v>348075</v>
      </c>
      <c r="AZ297" s="7">
        <v>329332.5</v>
      </c>
      <c r="BA297" s="8">
        <f t="shared" si="232"/>
        <v>338704</v>
      </c>
      <c r="BB297" s="165">
        <v>232050</v>
      </c>
      <c r="BC297" s="7">
        <v>178500</v>
      </c>
      <c r="BD297" s="8">
        <f t="shared" si="233"/>
        <v>205275</v>
      </c>
      <c r="BE297" s="180">
        <f t="shared" si="234"/>
        <v>5131879</v>
      </c>
      <c r="BF297" s="9"/>
      <c r="BG297" s="9"/>
      <c r="BH297" s="9"/>
      <c r="BI297" s="10"/>
      <c r="BJ297" s="10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</row>
    <row r="298" spans="1:172" s="46" customFormat="1" ht="24" customHeight="1" x14ac:dyDescent="0.35">
      <c r="A298" s="388"/>
      <c r="B298" s="11">
        <v>271</v>
      </c>
      <c r="C298" s="34" t="s">
        <v>308</v>
      </c>
      <c r="D298" s="11" t="s">
        <v>272</v>
      </c>
      <c r="E298" s="6"/>
      <c r="F298" s="165">
        <v>232050</v>
      </c>
      <c r="G298" s="7">
        <v>219555</v>
      </c>
      <c r="H298" s="8">
        <f t="shared" si="217"/>
        <v>225803</v>
      </c>
      <c r="I298" s="165">
        <v>232050</v>
      </c>
      <c r="J298" s="7">
        <v>219555</v>
      </c>
      <c r="K298" s="8">
        <f t="shared" si="218"/>
        <v>225803</v>
      </c>
      <c r="L298" s="165">
        <v>232050</v>
      </c>
      <c r="M298" s="7">
        <v>219555</v>
      </c>
      <c r="N298" s="8">
        <f t="shared" si="219"/>
        <v>225803</v>
      </c>
      <c r="O298" s="165">
        <v>232050</v>
      </c>
      <c r="P298" s="7">
        <v>219555</v>
      </c>
      <c r="Q298" s="8">
        <f t="shared" si="220"/>
        <v>225803</v>
      </c>
      <c r="R298" s="165">
        <v>232050</v>
      </c>
      <c r="S298" s="7">
        <v>219555</v>
      </c>
      <c r="T298" s="8">
        <f t="shared" si="221"/>
        <v>225803</v>
      </c>
      <c r="U298" s="165">
        <v>232050</v>
      </c>
      <c r="V298" s="7">
        <v>219555</v>
      </c>
      <c r="W298" s="8">
        <f t="shared" si="222"/>
        <v>225803</v>
      </c>
      <c r="X298" s="165">
        <v>232050</v>
      </c>
      <c r="Y298" s="7">
        <v>219555</v>
      </c>
      <c r="Z298" s="8">
        <f t="shared" si="223"/>
        <v>225803</v>
      </c>
      <c r="AA298" s="165">
        <v>232050</v>
      </c>
      <c r="AB298" s="7">
        <v>219555</v>
      </c>
      <c r="AC298" s="8">
        <f t="shared" si="224"/>
        <v>225803</v>
      </c>
      <c r="AD298" s="165">
        <v>232050</v>
      </c>
      <c r="AE298" s="7">
        <v>219555</v>
      </c>
      <c r="AF298" s="8">
        <f t="shared" si="225"/>
        <v>225803</v>
      </c>
      <c r="AG298" s="165">
        <v>232050</v>
      </c>
      <c r="AH298" s="7">
        <v>219555</v>
      </c>
      <c r="AI298" s="8">
        <f t="shared" si="226"/>
        <v>225803</v>
      </c>
      <c r="AJ298" s="165">
        <v>232050</v>
      </c>
      <c r="AK298" s="7">
        <v>219555</v>
      </c>
      <c r="AL298" s="8">
        <f t="shared" si="227"/>
        <v>225803</v>
      </c>
      <c r="AM298" s="165">
        <v>232050</v>
      </c>
      <c r="AN298" s="7">
        <v>219555</v>
      </c>
      <c r="AO298" s="8">
        <f t="shared" si="228"/>
        <v>225803</v>
      </c>
      <c r="AP298" s="165">
        <v>232050</v>
      </c>
      <c r="AQ298" s="7">
        <v>178500</v>
      </c>
      <c r="AR298" s="8">
        <f t="shared" si="229"/>
        <v>205275</v>
      </c>
      <c r="AS298" s="165">
        <v>232050</v>
      </c>
      <c r="AT298" s="7">
        <v>178500</v>
      </c>
      <c r="AU298" s="8">
        <f t="shared" si="230"/>
        <v>205275</v>
      </c>
      <c r="AV298" s="165">
        <v>232050</v>
      </c>
      <c r="AW298" s="7">
        <v>219555</v>
      </c>
      <c r="AX298" s="8">
        <f t="shared" si="231"/>
        <v>225803</v>
      </c>
      <c r="AY298" s="165">
        <v>232050</v>
      </c>
      <c r="AZ298" s="7">
        <v>219555</v>
      </c>
      <c r="BA298" s="8">
        <f t="shared" si="232"/>
        <v>225803</v>
      </c>
      <c r="BB298" s="165">
        <v>232050</v>
      </c>
      <c r="BC298" s="7">
        <v>178500</v>
      </c>
      <c r="BD298" s="8">
        <f t="shared" si="233"/>
        <v>205275</v>
      </c>
      <c r="BE298" s="180">
        <f t="shared" si="234"/>
        <v>3777067</v>
      </c>
      <c r="BF298" s="9"/>
      <c r="BG298" s="9"/>
      <c r="BH298" s="9"/>
      <c r="BI298" s="10"/>
      <c r="BJ298" s="10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</row>
    <row r="299" spans="1:172" s="46" customFormat="1" ht="24" customHeight="1" x14ac:dyDescent="0.35">
      <c r="A299" s="388"/>
      <c r="B299" s="11">
        <v>272</v>
      </c>
      <c r="C299" s="34" t="s">
        <v>309</v>
      </c>
      <c r="D299" s="11" t="s">
        <v>272</v>
      </c>
      <c r="E299" s="6"/>
      <c r="F299" s="165">
        <v>278460</v>
      </c>
      <c r="G299" s="7">
        <v>263466</v>
      </c>
      <c r="H299" s="8">
        <f t="shared" si="217"/>
        <v>270963</v>
      </c>
      <c r="I299" s="165">
        <v>278460</v>
      </c>
      <c r="J299" s="7">
        <v>263466</v>
      </c>
      <c r="K299" s="8">
        <f t="shared" si="218"/>
        <v>270963</v>
      </c>
      <c r="L299" s="165">
        <v>278460</v>
      </c>
      <c r="M299" s="7">
        <v>263466</v>
      </c>
      <c r="N299" s="8">
        <f t="shared" si="219"/>
        <v>270963</v>
      </c>
      <c r="O299" s="165">
        <v>278460</v>
      </c>
      <c r="P299" s="7">
        <v>263466</v>
      </c>
      <c r="Q299" s="8">
        <f t="shared" si="220"/>
        <v>270963</v>
      </c>
      <c r="R299" s="165">
        <v>278460</v>
      </c>
      <c r="S299" s="7">
        <v>263466</v>
      </c>
      <c r="T299" s="8">
        <f t="shared" si="221"/>
        <v>270963</v>
      </c>
      <c r="U299" s="165">
        <v>278460</v>
      </c>
      <c r="V299" s="7">
        <v>263466</v>
      </c>
      <c r="W299" s="8">
        <f t="shared" si="222"/>
        <v>270963</v>
      </c>
      <c r="X299" s="165">
        <v>278460</v>
      </c>
      <c r="Y299" s="7">
        <v>263466</v>
      </c>
      <c r="Z299" s="8">
        <f t="shared" si="223"/>
        <v>270963</v>
      </c>
      <c r="AA299" s="165">
        <v>278460</v>
      </c>
      <c r="AB299" s="7">
        <v>263466</v>
      </c>
      <c r="AC299" s="8">
        <f t="shared" si="224"/>
        <v>270963</v>
      </c>
      <c r="AD299" s="165">
        <v>278460</v>
      </c>
      <c r="AE299" s="7">
        <v>263466</v>
      </c>
      <c r="AF299" s="8">
        <f t="shared" si="225"/>
        <v>270963</v>
      </c>
      <c r="AG299" s="165">
        <v>278460</v>
      </c>
      <c r="AH299" s="7">
        <v>263466</v>
      </c>
      <c r="AI299" s="8">
        <f t="shared" si="226"/>
        <v>270963</v>
      </c>
      <c r="AJ299" s="165">
        <v>278460</v>
      </c>
      <c r="AK299" s="7">
        <v>263466</v>
      </c>
      <c r="AL299" s="8">
        <f t="shared" si="227"/>
        <v>270963</v>
      </c>
      <c r="AM299" s="165">
        <v>278460</v>
      </c>
      <c r="AN299" s="7">
        <v>263466</v>
      </c>
      <c r="AO299" s="8">
        <f t="shared" si="228"/>
        <v>270963</v>
      </c>
      <c r="AP299" s="165">
        <v>278460</v>
      </c>
      <c r="AQ299" s="7">
        <v>214200</v>
      </c>
      <c r="AR299" s="8">
        <f t="shared" si="229"/>
        <v>246330</v>
      </c>
      <c r="AS299" s="165">
        <v>278460</v>
      </c>
      <c r="AT299" s="7">
        <v>214200</v>
      </c>
      <c r="AU299" s="8">
        <f t="shared" si="230"/>
        <v>246330</v>
      </c>
      <c r="AV299" s="165">
        <v>278460</v>
      </c>
      <c r="AW299" s="7">
        <v>263466</v>
      </c>
      <c r="AX299" s="8">
        <f t="shared" si="231"/>
        <v>270963</v>
      </c>
      <c r="AY299" s="165">
        <v>278460</v>
      </c>
      <c r="AZ299" s="7">
        <v>263466</v>
      </c>
      <c r="BA299" s="8">
        <f t="shared" si="232"/>
        <v>270963</v>
      </c>
      <c r="BB299" s="165">
        <v>278460</v>
      </c>
      <c r="BC299" s="7">
        <v>214200</v>
      </c>
      <c r="BD299" s="8">
        <f t="shared" si="233"/>
        <v>246330</v>
      </c>
      <c r="BE299" s="180">
        <f t="shared" si="234"/>
        <v>4532472</v>
      </c>
      <c r="BF299" s="9"/>
      <c r="BG299" s="9"/>
      <c r="BH299" s="9"/>
      <c r="BI299" s="10"/>
      <c r="BJ299" s="10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</row>
    <row r="300" spans="1:172" s="46" customFormat="1" ht="24" customHeight="1" x14ac:dyDescent="0.35">
      <c r="A300" s="388"/>
      <c r="B300" s="11">
        <v>273</v>
      </c>
      <c r="C300" s="34" t="s">
        <v>310</v>
      </c>
      <c r="D300" s="11" t="s">
        <v>283</v>
      </c>
      <c r="E300" s="6"/>
      <c r="F300" s="165">
        <v>94726.832200000004</v>
      </c>
      <c r="G300" s="7">
        <v>89626.156619999994</v>
      </c>
      <c r="H300" s="8">
        <f t="shared" si="217"/>
        <v>92176</v>
      </c>
      <c r="I300" s="165">
        <v>94726.832200000004</v>
      </c>
      <c r="J300" s="7">
        <v>89626.156619999994</v>
      </c>
      <c r="K300" s="8">
        <f t="shared" si="218"/>
        <v>92176</v>
      </c>
      <c r="L300" s="165">
        <v>136104.20915000001</v>
      </c>
      <c r="M300" s="7">
        <v>128775.52096499999</v>
      </c>
      <c r="N300" s="8">
        <f t="shared" si="219"/>
        <v>132440</v>
      </c>
      <c r="O300" s="165">
        <v>148228.12549999999</v>
      </c>
      <c r="P300" s="7">
        <v>140246.61105000001</v>
      </c>
      <c r="Q300" s="8">
        <f t="shared" si="220"/>
        <v>144237</v>
      </c>
      <c r="R300" s="165">
        <v>140659.35064999998</v>
      </c>
      <c r="S300" s="7">
        <v>133085.38561499998</v>
      </c>
      <c r="T300" s="8">
        <f t="shared" si="221"/>
        <v>136872</v>
      </c>
      <c r="U300" s="165">
        <v>210290.6715</v>
      </c>
      <c r="V300" s="7">
        <v>198967.32764999999</v>
      </c>
      <c r="W300" s="8">
        <f t="shared" si="222"/>
        <v>204629</v>
      </c>
      <c r="X300" s="165">
        <v>180994.97779999999</v>
      </c>
      <c r="Y300" s="7">
        <v>171249.09438000002</v>
      </c>
      <c r="Z300" s="8">
        <f t="shared" si="223"/>
        <v>176122</v>
      </c>
      <c r="AA300" s="165">
        <v>188366.66485</v>
      </c>
      <c r="AB300" s="7">
        <v>171249.09438000002</v>
      </c>
      <c r="AC300" s="8">
        <f t="shared" si="224"/>
        <v>179808</v>
      </c>
      <c r="AD300" s="165">
        <v>188366.66485</v>
      </c>
      <c r="AE300" s="7">
        <v>171249.09438000002</v>
      </c>
      <c r="AF300" s="8">
        <f t="shared" si="225"/>
        <v>179808</v>
      </c>
      <c r="AG300" s="165">
        <v>166095.74345000001</v>
      </c>
      <c r="AH300" s="7">
        <v>171249.09438000002</v>
      </c>
      <c r="AI300" s="8">
        <f t="shared" si="226"/>
        <v>168672</v>
      </c>
      <c r="AJ300" s="165">
        <v>186218.81005000003</v>
      </c>
      <c r="AK300" s="7">
        <v>171249.09438000002</v>
      </c>
      <c r="AL300" s="8">
        <f t="shared" si="227"/>
        <v>178734</v>
      </c>
      <c r="AM300" s="165">
        <v>209464.10940000002</v>
      </c>
      <c r="AN300" s="7">
        <v>171249.09438000002</v>
      </c>
      <c r="AO300" s="8">
        <f t="shared" si="228"/>
        <v>190357</v>
      </c>
      <c r="AP300" s="165">
        <v>141248.60295</v>
      </c>
      <c r="AQ300" s="7">
        <v>108652.7715</v>
      </c>
      <c r="AR300" s="8">
        <f t="shared" si="229"/>
        <v>124951</v>
      </c>
      <c r="AS300" s="165">
        <v>152906.94965</v>
      </c>
      <c r="AT300" s="7">
        <v>117620.73050000001</v>
      </c>
      <c r="AU300" s="8">
        <f t="shared" si="230"/>
        <v>135264</v>
      </c>
      <c r="AV300" s="165">
        <v>202494.64235000001</v>
      </c>
      <c r="AW300" s="7">
        <v>171249.09438000002</v>
      </c>
      <c r="AX300" s="8">
        <f t="shared" si="231"/>
        <v>186872</v>
      </c>
      <c r="AY300" s="165">
        <v>199402.57610000001</v>
      </c>
      <c r="AZ300" s="7">
        <v>171249.09438000002</v>
      </c>
      <c r="BA300" s="8">
        <f t="shared" si="232"/>
        <v>185326</v>
      </c>
      <c r="BB300" s="165">
        <v>159022.70475</v>
      </c>
      <c r="BC300" s="7">
        <v>122325.1575</v>
      </c>
      <c r="BD300" s="8">
        <f t="shared" si="233"/>
        <v>140674</v>
      </c>
      <c r="BE300" s="180">
        <f t="shared" si="234"/>
        <v>2649118</v>
      </c>
      <c r="BF300" s="9"/>
      <c r="BG300" s="9"/>
      <c r="BH300" s="9"/>
      <c r="BI300" s="10"/>
      <c r="BJ300" s="10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</row>
    <row r="301" spans="1:172" s="46" customFormat="1" ht="24" customHeight="1" x14ac:dyDescent="0.35">
      <c r="A301" s="388"/>
      <c r="B301" s="11">
        <v>274</v>
      </c>
      <c r="C301" s="34" t="s">
        <v>311</v>
      </c>
      <c r="D301" s="11" t="s">
        <v>283</v>
      </c>
      <c r="E301" s="6"/>
      <c r="F301" s="165">
        <v>102635.48295000001</v>
      </c>
      <c r="G301" s="7">
        <v>97108.956944999998</v>
      </c>
      <c r="H301" s="8">
        <f t="shared" si="217"/>
        <v>99872</v>
      </c>
      <c r="I301" s="165">
        <v>102635.48295000001</v>
      </c>
      <c r="J301" s="7">
        <v>97108.956944999998</v>
      </c>
      <c r="K301" s="8">
        <f t="shared" si="218"/>
        <v>99872</v>
      </c>
      <c r="L301" s="165">
        <v>148327.67495000002</v>
      </c>
      <c r="M301" s="7">
        <v>140340.80014499999</v>
      </c>
      <c r="N301" s="8">
        <f t="shared" si="219"/>
        <v>144334</v>
      </c>
      <c r="O301" s="165">
        <v>160961.40515000001</v>
      </c>
      <c r="P301" s="7">
        <v>152294.252565</v>
      </c>
      <c r="Q301" s="8">
        <f t="shared" si="220"/>
        <v>156628</v>
      </c>
      <c r="R301" s="165">
        <v>156118.67635000002</v>
      </c>
      <c r="S301" s="7">
        <v>147712.286085</v>
      </c>
      <c r="T301" s="8">
        <f t="shared" si="221"/>
        <v>151915</v>
      </c>
      <c r="U301" s="165">
        <v>231947.20185000001</v>
      </c>
      <c r="V301" s="7">
        <v>219457.73713500003</v>
      </c>
      <c r="W301" s="8">
        <f t="shared" si="222"/>
        <v>225702</v>
      </c>
      <c r="X301" s="165">
        <v>202951.16205000001</v>
      </c>
      <c r="Y301" s="7">
        <v>192023.02255499997</v>
      </c>
      <c r="Z301" s="8">
        <f t="shared" si="223"/>
        <v>197487</v>
      </c>
      <c r="AA301" s="165">
        <v>209584.77540000001</v>
      </c>
      <c r="AB301" s="7">
        <v>192023.02255499997</v>
      </c>
      <c r="AC301" s="8">
        <f t="shared" si="224"/>
        <v>200804</v>
      </c>
      <c r="AD301" s="165">
        <v>207373.57095000002</v>
      </c>
      <c r="AE301" s="7">
        <v>192023.02255499997</v>
      </c>
      <c r="AF301" s="8">
        <f t="shared" si="225"/>
        <v>199698</v>
      </c>
      <c r="AG301" s="165">
        <v>186538.57495000001</v>
      </c>
      <c r="AH301" s="7">
        <v>192023.02255499997</v>
      </c>
      <c r="AI301" s="8">
        <f t="shared" si="226"/>
        <v>189281</v>
      </c>
      <c r="AJ301" s="165">
        <v>203782.7519</v>
      </c>
      <c r="AK301" s="7">
        <v>192023.02255499997</v>
      </c>
      <c r="AL301" s="8">
        <f t="shared" si="227"/>
        <v>197903</v>
      </c>
      <c r="AM301" s="165">
        <v>230294.07764999999</v>
      </c>
      <c r="AN301" s="7">
        <v>192023.02255499997</v>
      </c>
      <c r="AO301" s="8">
        <f t="shared" si="228"/>
        <v>211159</v>
      </c>
      <c r="AP301" s="165">
        <v>148349.79704999999</v>
      </c>
      <c r="AQ301" s="7">
        <v>114115.22850000001</v>
      </c>
      <c r="AR301" s="8">
        <f t="shared" si="229"/>
        <v>131233</v>
      </c>
      <c r="AS301" s="165">
        <v>165674.41800000001</v>
      </c>
      <c r="AT301" s="7">
        <v>127441.86</v>
      </c>
      <c r="AU301" s="8">
        <f t="shared" si="230"/>
        <v>146558</v>
      </c>
      <c r="AV301" s="165">
        <v>220568.39805000002</v>
      </c>
      <c r="AW301" s="7">
        <v>192023.02255499997</v>
      </c>
      <c r="AX301" s="8">
        <f t="shared" si="231"/>
        <v>206296</v>
      </c>
      <c r="AY301" s="165">
        <v>213414.91535000002</v>
      </c>
      <c r="AZ301" s="7">
        <v>192023.02255499997</v>
      </c>
      <c r="BA301" s="8">
        <f t="shared" si="232"/>
        <v>202719</v>
      </c>
      <c r="BB301" s="165">
        <v>172300.99249999999</v>
      </c>
      <c r="BC301" s="7">
        <v>132539.22500000001</v>
      </c>
      <c r="BD301" s="8">
        <f t="shared" si="233"/>
        <v>152420</v>
      </c>
      <c r="BE301" s="180">
        <f t="shared" si="234"/>
        <v>2913881</v>
      </c>
      <c r="BF301" s="9"/>
      <c r="BG301" s="9"/>
      <c r="BH301" s="9"/>
      <c r="BI301" s="10"/>
      <c r="BJ301" s="10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</row>
    <row r="302" spans="1:172" s="46" customFormat="1" ht="24" customHeight="1" x14ac:dyDescent="0.35">
      <c r="A302" s="388"/>
      <c r="B302" s="11">
        <v>275</v>
      </c>
      <c r="C302" s="34" t="s">
        <v>284</v>
      </c>
      <c r="D302" s="11" t="s">
        <v>272</v>
      </c>
      <c r="E302" s="6"/>
      <c r="F302" s="165">
        <v>379199.94385000004</v>
      </c>
      <c r="G302" s="7">
        <v>358781.48533500009</v>
      </c>
      <c r="H302" s="8">
        <f t="shared" si="217"/>
        <v>368991</v>
      </c>
      <c r="I302" s="165">
        <v>379199.94385000004</v>
      </c>
      <c r="J302" s="7">
        <v>358781.48533500009</v>
      </c>
      <c r="K302" s="8">
        <f t="shared" si="218"/>
        <v>368991</v>
      </c>
      <c r="L302" s="165">
        <v>533219.0318</v>
      </c>
      <c r="M302" s="7">
        <v>504507.23778000002</v>
      </c>
      <c r="N302" s="8">
        <f t="shared" si="219"/>
        <v>518863</v>
      </c>
      <c r="O302" s="165">
        <v>574632.60855</v>
      </c>
      <c r="P302" s="7">
        <v>543690.85270500008</v>
      </c>
      <c r="Q302" s="8">
        <f t="shared" si="220"/>
        <v>559162</v>
      </c>
      <c r="R302" s="165">
        <v>560311.56545000011</v>
      </c>
      <c r="S302" s="7">
        <v>530140.94269500009</v>
      </c>
      <c r="T302" s="8">
        <f t="shared" si="221"/>
        <v>545226</v>
      </c>
      <c r="U302" s="165">
        <v>787518.60459999996</v>
      </c>
      <c r="V302" s="7">
        <v>745113.75665999996</v>
      </c>
      <c r="W302" s="8">
        <f t="shared" si="222"/>
        <v>766316</v>
      </c>
      <c r="X302" s="165">
        <v>710105.33230000001</v>
      </c>
      <c r="Y302" s="7">
        <v>671868.89133000001</v>
      </c>
      <c r="Z302" s="8">
        <f t="shared" si="223"/>
        <v>690987</v>
      </c>
      <c r="AA302" s="165">
        <v>732357.14825000009</v>
      </c>
      <c r="AB302" s="7">
        <v>671868.89133000001</v>
      </c>
      <c r="AC302" s="8">
        <f t="shared" si="224"/>
        <v>702113</v>
      </c>
      <c r="AD302" s="165">
        <v>732357.14825000009</v>
      </c>
      <c r="AE302" s="7">
        <v>671868.89133000001</v>
      </c>
      <c r="AF302" s="8">
        <f t="shared" si="225"/>
        <v>702113</v>
      </c>
      <c r="AG302" s="165">
        <v>647102.5970500001</v>
      </c>
      <c r="AH302" s="7">
        <v>671868.89133000001</v>
      </c>
      <c r="AI302" s="8">
        <f t="shared" si="226"/>
        <v>659486</v>
      </c>
      <c r="AJ302" s="165">
        <v>720141.72684999998</v>
      </c>
      <c r="AK302" s="7">
        <v>671868.89133000001</v>
      </c>
      <c r="AL302" s="8">
        <f t="shared" si="227"/>
        <v>696005</v>
      </c>
      <c r="AM302" s="165">
        <v>830297.71825000003</v>
      </c>
      <c r="AN302" s="7">
        <v>671868.89133000001</v>
      </c>
      <c r="AO302" s="8">
        <f t="shared" si="228"/>
        <v>751083</v>
      </c>
      <c r="AP302" s="165">
        <v>572705.97475000005</v>
      </c>
      <c r="AQ302" s="7">
        <v>440543.0575</v>
      </c>
      <c r="AR302" s="8">
        <f t="shared" si="229"/>
        <v>506625</v>
      </c>
      <c r="AS302" s="165">
        <v>612102.41820000007</v>
      </c>
      <c r="AT302" s="7">
        <v>470848.01400000002</v>
      </c>
      <c r="AU302" s="8">
        <f t="shared" si="230"/>
        <v>541475</v>
      </c>
      <c r="AV302" s="165">
        <v>787982.16315000004</v>
      </c>
      <c r="AW302" s="7">
        <v>671868.89133000001</v>
      </c>
      <c r="AX302" s="8">
        <f t="shared" si="231"/>
        <v>729926</v>
      </c>
      <c r="AY302" s="165">
        <v>753820.6129999999</v>
      </c>
      <c r="AZ302" s="7">
        <v>671868.89133000001</v>
      </c>
      <c r="BA302" s="8">
        <f t="shared" si="232"/>
        <v>712845</v>
      </c>
      <c r="BB302" s="165">
        <v>636586.55515000003</v>
      </c>
      <c r="BC302" s="7">
        <v>489681.96550000005</v>
      </c>
      <c r="BD302" s="8">
        <f t="shared" si="233"/>
        <v>563134</v>
      </c>
      <c r="BE302" s="180">
        <f t="shared" si="234"/>
        <v>10383341</v>
      </c>
      <c r="BF302" s="9"/>
      <c r="BG302" s="9"/>
      <c r="BH302" s="9"/>
      <c r="BI302" s="10"/>
      <c r="BJ302" s="10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</row>
    <row r="303" spans="1:172" s="46" customFormat="1" ht="24" customHeight="1" x14ac:dyDescent="0.35">
      <c r="A303" s="388"/>
      <c r="B303" s="11">
        <v>276</v>
      </c>
      <c r="C303" s="34" t="s">
        <v>312</v>
      </c>
      <c r="D303" s="11" t="s">
        <v>283</v>
      </c>
      <c r="E303" s="6"/>
      <c r="F303" s="165">
        <v>71637.393100000001</v>
      </c>
      <c r="G303" s="7">
        <v>67779.995010000013</v>
      </c>
      <c r="H303" s="8">
        <f t="shared" si="217"/>
        <v>69709</v>
      </c>
      <c r="I303" s="165">
        <v>71637.393100000001</v>
      </c>
      <c r="J303" s="7">
        <v>67779.995010000013</v>
      </c>
      <c r="K303" s="8">
        <f t="shared" si="218"/>
        <v>69709</v>
      </c>
      <c r="L303" s="165">
        <v>100276.46265</v>
      </c>
      <c r="M303" s="7">
        <v>94876.960815000013</v>
      </c>
      <c r="N303" s="8">
        <f t="shared" si="219"/>
        <v>97577</v>
      </c>
      <c r="O303" s="165">
        <v>109644.16645</v>
      </c>
      <c r="P303" s="7">
        <v>103740.24979500001</v>
      </c>
      <c r="Q303" s="8">
        <f t="shared" si="220"/>
        <v>106692</v>
      </c>
      <c r="R303" s="165">
        <v>103960.79785</v>
      </c>
      <c r="S303" s="7">
        <v>98362.908735000019</v>
      </c>
      <c r="T303" s="8">
        <f t="shared" si="221"/>
        <v>101162</v>
      </c>
      <c r="U303" s="165">
        <v>158121.73194999999</v>
      </c>
      <c r="V303" s="7">
        <v>149607.484845</v>
      </c>
      <c r="W303" s="8">
        <f t="shared" si="222"/>
        <v>153865</v>
      </c>
      <c r="X303" s="165">
        <v>140688.5116</v>
      </c>
      <c r="Y303" s="7">
        <v>133112.97636</v>
      </c>
      <c r="Z303" s="8">
        <f t="shared" si="223"/>
        <v>136901</v>
      </c>
      <c r="AA303" s="165">
        <v>136496.37364999999</v>
      </c>
      <c r="AB303" s="7">
        <v>133112.97636</v>
      </c>
      <c r="AC303" s="8">
        <f t="shared" si="224"/>
        <v>134805</v>
      </c>
      <c r="AD303" s="165">
        <v>136496.37364999999</v>
      </c>
      <c r="AE303" s="7">
        <v>133112.97636</v>
      </c>
      <c r="AF303" s="8">
        <f t="shared" si="225"/>
        <v>134805</v>
      </c>
      <c r="AG303" s="165">
        <v>119528.72295000001</v>
      </c>
      <c r="AH303" s="7">
        <v>133112.97636</v>
      </c>
      <c r="AI303" s="8">
        <f t="shared" si="226"/>
        <v>126321</v>
      </c>
      <c r="AJ303" s="165">
        <v>133031.24835000001</v>
      </c>
      <c r="AK303" s="7">
        <v>133112.97636</v>
      </c>
      <c r="AL303" s="8">
        <f t="shared" si="227"/>
        <v>133072</v>
      </c>
      <c r="AM303" s="165">
        <v>156778.31714999999</v>
      </c>
      <c r="AN303" s="7">
        <v>133112.97636</v>
      </c>
      <c r="AO303" s="8">
        <f t="shared" si="228"/>
        <v>144946</v>
      </c>
      <c r="AP303" s="165">
        <v>108684.87174999999</v>
      </c>
      <c r="AQ303" s="7">
        <v>83603.747499999998</v>
      </c>
      <c r="AR303" s="8">
        <f t="shared" si="229"/>
        <v>96144</v>
      </c>
      <c r="AS303" s="165">
        <v>115636.2389</v>
      </c>
      <c r="AT303" s="7">
        <v>88950.952999999994</v>
      </c>
      <c r="AU303" s="8">
        <f t="shared" si="230"/>
        <v>102294</v>
      </c>
      <c r="AV303" s="165">
        <v>147496.08510000003</v>
      </c>
      <c r="AW303" s="7">
        <v>133112.97636</v>
      </c>
      <c r="AX303" s="8">
        <f t="shared" si="231"/>
        <v>140305</v>
      </c>
      <c r="AY303" s="165">
        <v>143068.64845000001</v>
      </c>
      <c r="AZ303" s="7">
        <v>133112.97636</v>
      </c>
      <c r="BA303" s="8">
        <f t="shared" si="232"/>
        <v>138091</v>
      </c>
      <c r="BB303" s="165">
        <v>120261.7689</v>
      </c>
      <c r="BC303" s="7">
        <v>92509.053</v>
      </c>
      <c r="BD303" s="8">
        <f t="shared" si="233"/>
        <v>106385</v>
      </c>
      <c r="BE303" s="180">
        <f t="shared" si="234"/>
        <v>1992783</v>
      </c>
      <c r="BF303" s="9"/>
      <c r="BG303" s="9"/>
      <c r="BH303" s="9"/>
      <c r="BI303" s="10"/>
      <c r="BJ303" s="10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</row>
    <row r="304" spans="1:172" s="46" customFormat="1" ht="24" customHeight="1" x14ac:dyDescent="0.35">
      <c r="A304" s="388"/>
      <c r="B304" s="11">
        <v>277</v>
      </c>
      <c r="C304" s="34" t="s">
        <v>313</v>
      </c>
      <c r="D304" s="11" t="s">
        <v>272</v>
      </c>
      <c r="E304" s="6"/>
      <c r="F304" s="165">
        <v>93524.194400000008</v>
      </c>
      <c r="G304" s="7">
        <v>88488.276240000007</v>
      </c>
      <c r="H304" s="8">
        <f t="shared" si="217"/>
        <v>91006</v>
      </c>
      <c r="I304" s="165">
        <v>93524.194400000008</v>
      </c>
      <c r="J304" s="7">
        <v>88488.276240000007</v>
      </c>
      <c r="K304" s="8">
        <f t="shared" si="218"/>
        <v>91006</v>
      </c>
      <c r="L304" s="165">
        <v>134347.51330000002</v>
      </c>
      <c r="M304" s="7">
        <v>127113.41643000001</v>
      </c>
      <c r="N304" s="8">
        <f t="shared" si="219"/>
        <v>130730</v>
      </c>
      <c r="O304" s="165">
        <v>143682.03395000001</v>
      </c>
      <c r="P304" s="7">
        <v>135945.309045</v>
      </c>
      <c r="Q304" s="8">
        <f t="shared" si="220"/>
        <v>139814</v>
      </c>
      <c r="R304" s="165">
        <v>138365.6911</v>
      </c>
      <c r="S304" s="7">
        <v>130915.23081000001</v>
      </c>
      <c r="T304" s="8">
        <f t="shared" si="221"/>
        <v>134640</v>
      </c>
      <c r="U304" s="165">
        <v>214424.48754999999</v>
      </c>
      <c r="V304" s="7">
        <v>202878.55360499999</v>
      </c>
      <c r="W304" s="8">
        <f t="shared" si="222"/>
        <v>208652</v>
      </c>
      <c r="X304" s="165">
        <v>187628.59114999999</v>
      </c>
      <c r="Y304" s="7">
        <v>177525.51316500001</v>
      </c>
      <c r="Z304" s="8">
        <f t="shared" si="223"/>
        <v>182577</v>
      </c>
      <c r="AA304" s="165">
        <v>188366.66485</v>
      </c>
      <c r="AB304" s="7">
        <v>177525.51316500001</v>
      </c>
      <c r="AC304" s="8">
        <f t="shared" si="224"/>
        <v>182946</v>
      </c>
      <c r="AD304" s="165">
        <v>180994.97779999999</v>
      </c>
      <c r="AE304" s="7">
        <v>177525.51316500001</v>
      </c>
      <c r="AF304" s="8">
        <f t="shared" si="225"/>
        <v>179260</v>
      </c>
      <c r="AG304" s="165">
        <v>162815.63934999998</v>
      </c>
      <c r="AH304" s="7">
        <v>177525.51316500001</v>
      </c>
      <c r="AI304" s="8">
        <f t="shared" si="226"/>
        <v>170171</v>
      </c>
      <c r="AJ304" s="165">
        <v>181857.73970000001</v>
      </c>
      <c r="AK304" s="7">
        <v>177525.51316500001</v>
      </c>
      <c r="AL304" s="8">
        <f t="shared" si="227"/>
        <v>179692</v>
      </c>
      <c r="AM304" s="165">
        <v>212770.3578</v>
      </c>
      <c r="AN304" s="7">
        <v>177525.51316500001</v>
      </c>
      <c r="AO304" s="8">
        <f t="shared" si="228"/>
        <v>195148</v>
      </c>
      <c r="AP304" s="165">
        <v>141248.60295</v>
      </c>
      <c r="AQ304" s="7">
        <v>108652.7715</v>
      </c>
      <c r="AR304" s="8">
        <f t="shared" si="229"/>
        <v>124951</v>
      </c>
      <c r="AS304" s="165">
        <v>150965.23260000002</v>
      </c>
      <c r="AT304" s="7">
        <v>116127.102</v>
      </c>
      <c r="AU304" s="8">
        <f t="shared" si="230"/>
        <v>133546</v>
      </c>
      <c r="AV304" s="165">
        <v>202494.64235000001</v>
      </c>
      <c r="AW304" s="7">
        <v>177525.51316500001</v>
      </c>
      <c r="AX304" s="8">
        <f t="shared" si="231"/>
        <v>190010</v>
      </c>
      <c r="AY304" s="165">
        <v>196126.49419999999</v>
      </c>
      <c r="AZ304" s="7">
        <v>177525.51316500001</v>
      </c>
      <c r="BA304" s="8">
        <f t="shared" si="232"/>
        <v>186826</v>
      </c>
      <c r="BB304" s="165">
        <v>157004.56589999999</v>
      </c>
      <c r="BC304" s="7">
        <v>120772.743</v>
      </c>
      <c r="BD304" s="8">
        <f t="shared" si="233"/>
        <v>138889</v>
      </c>
      <c r="BE304" s="180">
        <f t="shared" si="234"/>
        <v>2659864</v>
      </c>
      <c r="BF304" s="9"/>
      <c r="BG304" s="9"/>
      <c r="BH304" s="9"/>
      <c r="BI304" s="10"/>
      <c r="BJ304" s="10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</row>
    <row r="305" spans="1:172" s="46" customFormat="1" ht="24" customHeight="1" x14ac:dyDescent="0.35">
      <c r="A305" s="388"/>
      <c r="B305" s="11">
        <v>278</v>
      </c>
      <c r="C305" s="34" t="s">
        <v>314</v>
      </c>
      <c r="D305" s="11" t="s">
        <v>272</v>
      </c>
      <c r="E305" s="6"/>
      <c r="F305" s="165">
        <v>39556.325900000003</v>
      </c>
      <c r="G305" s="7">
        <v>37426.369890000002</v>
      </c>
      <c r="H305" s="8">
        <f t="shared" si="217"/>
        <v>38491</v>
      </c>
      <c r="I305" s="165">
        <v>39556.325900000003</v>
      </c>
      <c r="J305" s="7">
        <v>37426.369890000002</v>
      </c>
      <c r="K305" s="8">
        <f t="shared" si="218"/>
        <v>38491</v>
      </c>
      <c r="L305" s="165">
        <v>56615.481650000002</v>
      </c>
      <c r="M305" s="7">
        <v>53566.955715000004</v>
      </c>
      <c r="N305" s="8">
        <f t="shared" si="219"/>
        <v>55091</v>
      </c>
      <c r="O305" s="165">
        <v>63717.681300000004</v>
      </c>
      <c r="P305" s="7">
        <v>60286.729229999997</v>
      </c>
      <c r="Q305" s="8">
        <f t="shared" si="220"/>
        <v>62002</v>
      </c>
      <c r="R305" s="165">
        <v>54624.492650000007</v>
      </c>
      <c r="S305" s="7">
        <v>51683.173815000009</v>
      </c>
      <c r="T305" s="8">
        <f t="shared" si="221"/>
        <v>53154</v>
      </c>
      <c r="U305" s="165">
        <v>83397.300350000005</v>
      </c>
      <c r="V305" s="7">
        <v>78906.676485000004</v>
      </c>
      <c r="W305" s="8">
        <f t="shared" si="222"/>
        <v>81152</v>
      </c>
      <c r="X305" s="165">
        <v>74062.779699999999</v>
      </c>
      <c r="Y305" s="7">
        <v>70074.783869999999</v>
      </c>
      <c r="Z305" s="8">
        <f t="shared" si="223"/>
        <v>72069</v>
      </c>
      <c r="AA305" s="165">
        <v>75306.645050000006</v>
      </c>
      <c r="AB305" s="7">
        <v>70074.783869999999</v>
      </c>
      <c r="AC305" s="8">
        <f t="shared" si="224"/>
        <v>72691</v>
      </c>
      <c r="AD305" s="165">
        <v>72818.914350000006</v>
      </c>
      <c r="AE305" s="7">
        <v>70074.783869999999</v>
      </c>
      <c r="AF305" s="8">
        <f t="shared" si="225"/>
        <v>71447</v>
      </c>
      <c r="AG305" s="165">
        <v>66142.062350000007</v>
      </c>
      <c r="AH305" s="7">
        <v>70074.783869999999</v>
      </c>
      <c r="AI305" s="8">
        <f t="shared" si="226"/>
        <v>68108</v>
      </c>
      <c r="AJ305" s="165">
        <v>70425.705350000004</v>
      </c>
      <c r="AK305" s="7">
        <v>70074.783869999999</v>
      </c>
      <c r="AL305" s="8">
        <f t="shared" si="227"/>
        <v>70250</v>
      </c>
      <c r="AM305" s="165">
        <v>84791.998200000002</v>
      </c>
      <c r="AN305" s="7">
        <v>70074.783869999999</v>
      </c>
      <c r="AO305" s="8">
        <f t="shared" si="228"/>
        <v>77433</v>
      </c>
      <c r="AP305" s="165">
        <v>57698.459000000003</v>
      </c>
      <c r="AQ305" s="7">
        <v>44383.43</v>
      </c>
      <c r="AR305" s="8">
        <f t="shared" si="229"/>
        <v>51041</v>
      </c>
      <c r="AS305" s="165">
        <v>63851.419450000001</v>
      </c>
      <c r="AT305" s="7">
        <v>49116.476499999997</v>
      </c>
      <c r="AU305" s="8">
        <f t="shared" si="230"/>
        <v>56484</v>
      </c>
      <c r="AV305" s="165">
        <v>82728.609599999996</v>
      </c>
      <c r="AW305" s="7">
        <v>70074.783869999999</v>
      </c>
      <c r="AX305" s="8">
        <f t="shared" si="231"/>
        <v>76402</v>
      </c>
      <c r="AY305" s="165">
        <v>82389.739249999999</v>
      </c>
      <c r="AZ305" s="7">
        <v>70074.783869999999</v>
      </c>
      <c r="BA305" s="8">
        <f t="shared" si="232"/>
        <v>76232</v>
      </c>
      <c r="BB305" s="165">
        <v>66405.516449999996</v>
      </c>
      <c r="BC305" s="7">
        <v>51081.166499999999</v>
      </c>
      <c r="BD305" s="8">
        <f t="shared" si="233"/>
        <v>58743</v>
      </c>
      <c r="BE305" s="180">
        <f t="shared" si="234"/>
        <v>1079281</v>
      </c>
      <c r="BF305" s="9"/>
      <c r="BG305" s="9"/>
      <c r="BH305" s="9"/>
      <c r="BI305" s="10"/>
      <c r="BJ305" s="10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</row>
    <row r="306" spans="1:172" s="46" customFormat="1" ht="24" customHeight="1" x14ac:dyDescent="0.35">
      <c r="A306" s="388"/>
      <c r="B306" s="11">
        <v>279</v>
      </c>
      <c r="C306" s="34" t="s">
        <v>315</v>
      </c>
      <c r="D306" s="11" t="s">
        <v>272</v>
      </c>
      <c r="E306" s="6"/>
      <c r="F306" s="165">
        <v>38880.596299999997</v>
      </c>
      <c r="G306" s="7">
        <v>36787.025730000008</v>
      </c>
      <c r="H306" s="8">
        <f t="shared" si="217"/>
        <v>37834</v>
      </c>
      <c r="I306" s="165">
        <v>38880.596299999997</v>
      </c>
      <c r="J306" s="7">
        <v>36787.025730000008</v>
      </c>
      <c r="K306" s="8">
        <f t="shared" si="218"/>
        <v>37834</v>
      </c>
      <c r="L306" s="165">
        <v>57274.116900000008</v>
      </c>
      <c r="M306" s="7">
        <v>54190.12599</v>
      </c>
      <c r="N306" s="8">
        <f t="shared" si="219"/>
        <v>55732</v>
      </c>
      <c r="O306" s="165">
        <v>62987.652000000002</v>
      </c>
      <c r="P306" s="7">
        <v>59596.0092</v>
      </c>
      <c r="Q306" s="8">
        <f t="shared" si="220"/>
        <v>61292</v>
      </c>
      <c r="R306" s="165">
        <v>55591.831749999998</v>
      </c>
      <c r="S306" s="7">
        <v>52598.425424999994</v>
      </c>
      <c r="T306" s="8">
        <f t="shared" si="221"/>
        <v>54095</v>
      </c>
      <c r="U306" s="165">
        <v>82466.161049999995</v>
      </c>
      <c r="V306" s="7">
        <v>78025.675455000004</v>
      </c>
      <c r="W306" s="8">
        <f t="shared" si="222"/>
        <v>80246</v>
      </c>
      <c r="X306" s="165">
        <v>73234.2065</v>
      </c>
      <c r="Y306" s="7">
        <v>69290.826149999994</v>
      </c>
      <c r="Z306" s="8">
        <f t="shared" si="223"/>
        <v>71263</v>
      </c>
      <c r="AA306" s="165">
        <v>74062.779699999999</v>
      </c>
      <c r="AB306" s="7">
        <v>69290.826149999994</v>
      </c>
      <c r="AC306" s="8">
        <f t="shared" si="224"/>
        <v>71677</v>
      </c>
      <c r="AD306" s="165">
        <v>71160.762400000007</v>
      </c>
      <c r="AE306" s="7">
        <v>69290.826149999994</v>
      </c>
      <c r="AF306" s="8">
        <f t="shared" si="225"/>
        <v>70226</v>
      </c>
      <c r="AG306" s="165">
        <v>67986.241049999997</v>
      </c>
      <c r="AH306" s="7">
        <v>69290.826149999994</v>
      </c>
      <c r="AI306" s="8">
        <f t="shared" si="226"/>
        <v>68639</v>
      </c>
      <c r="AJ306" s="165">
        <v>75330.778250000003</v>
      </c>
      <c r="AK306" s="7">
        <v>69290.826149999994</v>
      </c>
      <c r="AL306" s="8">
        <f t="shared" si="227"/>
        <v>72311</v>
      </c>
      <c r="AM306" s="165">
        <v>83397.300350000005</v>
      </c>
      <c r="AN306" s="7">
        <v>69290.826149999994</v>
      </c>
      <c r="AO306" s="8">
        <f t="shared" si="228"/>
        <v>76344</v>
      </c>
      <c r="AP306" s="165">
        <v>56335.938750000001</v>
      </c>
      <c r="AQ306" s="7">
        <v>43335.337500000001</v>
      </c>
      <c r="AR306" s="8">
        <f t="shared" si="229"/>
        <v>49836</v>
      </c>
      <c r="AS306" s="165">
        <v>62760.397700000001</v>
      </c>
      <c r="AT306" s="7">
        <v>48277.228999999999</v>
      </c>
      <c r="AU306" s="8">
        <f t="shared" si="230"/>
        <v>55519</v>
      </c>
      <c r="AV306" s="165">
        <v>81317.822949999987</v>
      </c>
      <c r="AW306" s="7">
        <v>69290.826149999994</v>
      </c>
      <c r="AX306" s="8">
        <f t="shared" si="231"/>
        <v>75304</v>
      </c>
      <c r="AY306" s="165">
        <v>81468.655449999991</v>
      </c>
      <c r="AZ306" s="7">
        <v>69290.826149999994</v>
      </c>
      <c r="BA306" s="8">
        <f t="shared" si="232"/>
        <v>75380</v>
      </c>
      <c r="BB306" s="165">
        <v>65271.256049999996</v>
      </c>
      <c r="BC306" s="7">
        <v>50208.658500000005</v>
      </c>
      <c r="BD306" s="8">
        <f t="shared" si="233"/>
        <v>57740</v>
      </c>
      <c r="BE306" s="180">
        <f t="shared" si="234"/>
        <v>1071272</v>
      </c>
      <c r="BF306" s="9"/>
      <c r="BG306" s="9"/>
      <c r="BH306" s="9"/>
      <c r="BI306" s="10"/>
      <c r="BJ306" s="10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</row>
    <row r="307" spans="1:172" s="46" customFormat="1" ht="24" customHeight="1" thickBot="1" x14ac:dyDescent="0.4">
      <c r="A307" s="388"/>
      <c r="B307" s="15">
        <v>280</v>
      </c>
      <c r="C307" s="34" t="s">
        <v>316</v>
      </c>
      <c r="D307" s="11" t="s">
        <v>272</v>
      </c>
      <c r="E307" s="6"/>
      <c r="F307" s="165">
        <v>155425.85239999997</v>
      </c>
      <c r="G307" s="7">
        <v>147056.76804</v>
      </c>
      <c r="H307" s="8">
        <f t="shared" si="217"/>
        <v>151241</v>
      </c>
      <c r="I307" s="165">
        <v>155425.85239999997</v>
      </c>
      <c r="J307" s="7">
        <v>147056.76804</v>
      </c>
      <c r="K307" s="8">
        <f t="shared" si="218"/>
        <v>151241</v>
      </c>
      <c r="L307" s="165">
        <v>147120.00939999998</v>
      </c>
      <c r="M307" s="7">
        <v>139198.16274</v>
      </c>
      <c r="N307" s="8">
        <f t="shared" si="219"/>
        <v>143159</v>
      </c>
      <c r="O307" s="165">
        <v>159531.51305000001</v>
      </c>
      <c r="P307" s="7">
        <v>150941.354655</v>
      </c>
      <c r="Q307" s="8">
        <f t="shared" si="220"/>
        <v>155236</v>
      </c>
      <c r="R307" s="165">
        <v>133296.71355000001</v>
      </c>
      <c r="S307" s="7">
        <v>126119.19820500001</v>
      </c>
      <c r="T307" s="8">
        <f t="shared" si="221"/>
        <v>129708</v>
      </c>
      <c r="U307" s="165">
        <v>207696.35250000001</v>
      </c>
      <c r="V307" s="7">
        <v>196512.70275</v>
      </c>
      <c r="W307" s="8">
        <f t="shared" si="222"/>
        <v>202105</v>
      </c>
      <c r="X307" s="165">
        <v>187971.48370000001</v>
      </c>
      <c r="Y307" s="7">
        <v>177849.94227</v>
      </c>
      <c r="Z307" s="8">
        <f t="shared" si="223"/>
        <v>182911</v>
      </c>
      <c r="AA307" s="165">
        <v>178296.0816</v>
      </c>
      <c r="AB307" s="7">
        <v>177849.94227</v>
      </c>
      <c r="AC307" s="8">
        <f t="shared" si="224"/>
        <v>178073</v>
      </c>
      <c r="AD307" s="165">
        <v>187971.48370000001</v>
      </c>
      <c r="AE307" s="7">
        <v>177849.94227</v>
      </c>
      <c r="AF307" s="8">
        <f t="shared" si="225"/>
        <v>182911</v>
      </c>
      <c r="AG307" s="165">
        <v>164762.38415</v>
      </c>
      <c r="AH307" s="7">
        <v>177849.94227</v>
      </c>
      <c r="AI307" s="8">
        <f t="shared" si="226"/>
        <v>171306</v>
      </c>
      <c r="AJ307" s="165">
        <v>182561.62470000001</v>
      </c>
      <c r="AK307" s="7">
        <v>177849.94227</v>
      </c>
      <c r="AL307" s="8">
        <f t="shared" si="227"/>
        <v>180206</v>
      </c>
      <c r="AM307" s="165">
        <v>199946.57865000004</v>
      </c>
      <c r="AN307" s="7">
        <v>177849.94227</v>
      </c>
      <c r="AO307" s="8">
        <f t="shared" si="228"/>
        <v>188898</v>
      </c>
      <c r="AP307" s="165">
        <v>231332.81080000001</v>
      </c>
      <c r="AQ307" s="7">
        <v>177948.31599999999</v>
      </c>
      <c r="AR307" s="8">
        <f t="shared" si="229"/>
        <v>204641</v>
      </c>
      <c r="AS307" s="165">
        <v>250886.73610000004</v>
      </c>
      <c r="AT307" s="7">
        <v>192989.79700000002</v>
      </c>
      <c r="AU307" s="8">
        <f t="shared" si="230"/>
        <v>221938</v>
      </c>
      <c r="AV307" s="165">
        <v>211512.41475</v>
      </c>
      <c r="AW307" s="7">
        <v>177849.94227</v>
      </c>
      <c r="AX307" s="8">
        <f t="shared" si="231"/>
        <v>194681</v>
      </c>
      <c r="AY307" s="165">
        <v>210353.01560000001</v>
      </c>
      <c r="AZ307" s="7">
        <v>177849.94227</v>
      </c>
      <c r="BA307" s="8">
        <f t="shared" si="232"/>
        <v>194101</v>
      </c>
      <c r="BB307" s="165">
        <v>260922.12510000006</v>
      </c>
      <c r="BC307" s="7">
        <v>200709.32700000002</v>
      </c>
      <c r="BD307" s="8">
        <f t="shared" si="233"/>
        <v>230816</v>
      </c>
      <c r="BE307" s="180">
        <f t="shared" si="234"/>
        <v>3063172</v>
      </c>
      <c r="BF307" s="9"/>
      <c r="BG307" s="9"/>
      <c r="BH307" s="9"/>
      <c r="BI307" s="10"/>
      <c r="BJ307" s="10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</row>
    <row r="308" spans="1:172" s="6" customFormat="1" ht="29.25" customHeight="1" thickBot="1" x14ac:dyDescent="0.4">
      <c r="A308" s="387"/>
      <c r="B308" s="271" t="s">
        <v>317</v>
      </c>
      <c r="C308" s="272"/>
      <c r="D308" s="273"/>
      <c r="F308" s="170">
        <f>+SUM(F309:F325)</f>
        <v>4440081.9053499997</v>
      </c>
      <c r="G308" s="171">
        <f>SUM(G309:G325)</f>
        <v>4201000.5719850007</v>
      </c>
      <c r="H308" s="175">
        <f>SUM(H309:H325)</f>
        <v>4320542</v>
      </c>
      <c r="I308" s="170">
        <f>+SUM(I309:I325)</f>
        <v>4440081.9053499997</v>
      </c>
      <c r="J308" s="171">
        <f>SUM(J309:J325)</f>
        <v>4201000.5719850007</v>
      </c>
      <c r="K308" s="175">
        <f>SUM(K309:K325)</f>
        <v>4320542</v>
      </c>
      <c r="L308" s="170">
        <f>+SUM(L309:L325)</f>
        <v>6461210.332849999</v>
      </c>
      <c r="M308" s="171">
        <f>SUM(M309:M325)</f>
        <v>6113299.0072349999</v>
      </c>
      <c r="N308" s="175">
        <f>SUM(N309:N325)</f>
        <v>6287258</v>
      </c>
      <c r="O308" s="170">
        <f>+SUM(O309:O325)</f>
        <v>7036508.6154999994</v>
      </c>
      <c r="P308" s="171">
        <f>SUM(P309:P325)</f>
        <v>6657619.6900499994</v>
      </c>
      <c r="Q308" s="175">
        <f>SUM(Q309:Q325)</f>
        <v>6847066</v>
      </c>
      <c r="R308" s="170">
        <f>+SUM(R309:R325)</f>
        <v>6439239.0653499989</v>
      </c>
      <c r="S308" s="171">
        <f>SUM(S309:S325)</f>
        <v>6092510.8079849994</v>
      </c>
      <c r="T308" s="175">
        <f>SUM(T309:T325)</f>
        <v>6265877</v>
      </c>
      <c r="U308" s="170">
        <f>+SUM(U309:U325)</f>
        <v>8564813.8940000013</v>
      </c>
      <c r="V308" s="171">
        <f>SUM(V309:V325)</f>
        <v>8103631.6074000001</v>
      </c>
      <c r="W308" s="175">
        <f>SUM(W309:W325)</f>
        <v>8334223</v>
      </c>
      <c r="X308" s="170">
        <f>+SUM(X309:X325)</f>
        <v>7807032.4195500007</v>
      </c>
      <c r="Y308" s="171">
        <f>SUM(Y309:Y325)</f>
        <v>7386653.7508049998</v>
      </c>
      <c r="Z308" s="175">
        <f>SUM(Z309:Z325)</f>
        <v>7596845</v>
      </c>
      <c r="AA308" s="170">
        <f>+SUM(AA309:AA325)</f>
        <v>7851105.6760499999</v>
      </c>
      <c r="AB308" s="171">
        <f>SUM(AB309:AB325)</f>
        <v>7386653.7508049998</v>
      </c>
      <c r="AC308" s="175">
        <f>SUM(AC309:AC325)</f>
        <v>7618883</v>
      </c>
      <c r="AD308" s="170">
        <f>+SUM(AD309:AD325)</f>
        <v>7908446.1592500005</v>
      </c>
      <c r="AE308" s="171">
        <f>SUM(AE309:AE325)</f>
        <v>7386653.7508049998</v>
      </c>
      <c r="AF308" s="175">
        <f>SUM(AF309:AF325)</f>
        <v>7647553</v>
      </c>
      <c r="AG308" s="170">
        <f>+SUM(AG309:AG325)</f>
        <v>7203925.6516500004</v>
      </c>
      <c r="AH308" s="171">
        <f>SUM(AH309:AH325)</f>
        <v>7386653.7508049998</v>
      </c>
      <c r="AI308" s="175">
        <f>SUM(AI309:AI325)</f>
        <v>7295290</v>
      </c>
      <c r="AJ308" s="170">
        <f>+SUM(AJ309:AJ325)</f>
        <v>7752381.7826000005</v>
      </c>
      <c r="AK308" s="171">
        <f>SUM(AK309:AK325)</f>
        <v>7386653.7508049998</v>
      </c>
      <c r="AL308" s="175">
        <f>SUM(AL309:AL325)</f>
        <v>7569519</v>
      </c>
      <c r="AM308" s="170">
        <f>+SUM(AM309:AM325)</f>
        <v>8601367.6476000007</v>
      </c>
      <c r="AN308" s="171">
        <f>SUM(AN309:AN325)</f>
        <v>7386653.7508049998</v>
      </c>
      <c r="AO308" s="175">
        <f>SUM(AO309:AO325)</f>
        <v>7994011</v>
      </c>
      <c r="AP308" s="170">
        <f>+SUM(AP309:AP325)</f>
        <v>6101620.5477499999</v>
      </c>
      <c r="AQ308" s="171">
        <f>SUM(AQ309:AQ325)</f>
        <v>4693554.2675000001</v>
      </c>
      <c r="AR308" s="175">
        <f>SUM(AR309:AR325)</f>
        <v>5397589</v>
      </c>
      <c r="AS308" s="170">
        <f>+SUM(AS309:AS325)</f>
        <v>6511538.0329999998</v>
      </c>
      <c r="AT308" s="171">
        <f>SUM(AT309:AT325)</f>
        <v>5008875.4099999992</v>
      </c>
      <c r="AU308" s="175">
        <f>SUM(AU309:AU325)</f>
        <v>5760206</v>
      </c>
      <c r="AV308" s="170">
        <f>+SUM(AV309:AV325)</f>
        <v>8558385.41285</v>
      </c>
      <c r="AW308" s="171">
        <f>SUM(AW309:AW325)</f>
        <v>7386653.7508049998</v>
      </c>
      <c r="AX308" s="175">
        <f>SUM(AX309:AX325)</f>
        <v>7972521</v>
      </c>
      <c r="AY308" s="170">
        <f>+SUM(AY309:AY325)</f>
        <v>8363002.0201000003</v>
      </c>
      <c r="AZ308" s="171">
        <f>SUM(AZ309:AZ325)</f>
        <v>7386653.7508049998</v>
      </c>
      <c r="BA308" s="175">
        <f>SUM(BA309:BA325)</f>
        <v>7874831</v>
      </c>
      <c r="BB308" s="170">
        <f>+SUM(BB309:BB325)</f>
        <v>6729302.9576499993</v>
      </c>
      <c r="BC308" s="171">
        <f>SUM(BC309:BC325)</f>
        <v>5176386.8904999997</v>
      </c>
      <c r="BD308" s="172">
        <f>SUM(BD309:BD325)</f>
        <v>5952845</v>
      </c>
      <c r="BE308" s="180">
        <f t="shared" si="234"/>
        <v>115055601</v>
      </c>
      <c r="BF308" s="9"/>
      <c r="BG308" s="9"/>
      <c r="BH308" s="9"/>
      <c r="BI308" s="10"/>
      <c r="BJ308" s="10"/>
    </row>
    <row r="309" spans="1:172" s="6" customFormat="1" ht="24" customHeight="1" x14ac:dyDescent="0.35">
      <c r="A309" s="388"/>
      <c r="B309" s="4">
        <v>281</v>
      </c>
      <c r="C309" s="34" t="s">
        <v>318</v>
      </c>
      <c r="D309" s="31" t="s">
        <v>283</v>
      </c>
      <c r="F309" s="164">
        <v>653415.43995000003</v>
      </c>
      <c r="G309" s="7">
        <v>618231.5316450001</v>
      </c>
      <c r="H309" s="8">
        <f t="shared" ref="H309:H373" si="235">ROUND(((F309+G309)/2),0)</f>
        <v>635823</v>
      </c>
      <c r="I309" s="164">
        <v>653415.43995000003</v>
      </c>
      <c r="J309" s="7">
        <v>618231.5316450001</v>
      </c>
      <c r="K309" s="8">
        <f t="shared" ref="K309:K325" si="236">ROUND(((I309+J309)/2),0)</f>
        <v>635823</v>
      </c>
      <c r="L309" s="164">
        <v>988912.16969999997</v>
      </c>
      <c r="M309" s="7">
        <v>935663.05287000001</v>
      </c>
      <c r="N309" s="8">
        <f t="shared" ref="N309:N325" si="237">ROUND(((L309+M309)/2),0)</f>
        <v>962288</v>
      </c>
      <c r="O309" s="164">
        <v>1100727.3186000001</v>
      </c>
      <c r="P309" s="7">
        <v>1041457.3860600002</v>
      </c>
      <c r="Q309" s="8">
        <f t="shared" ref="Q309:Q325" si="238">ROUND(((O309+P309)/2),0)</f>
        <v>1071092</v>
      </c>
      <c r="R309" s="164">
        <v>981809.97005</v>
      </c>
      <c r="S309" s="7">
        <v>928943.27935500001</v>
      </c>
      <c r="T309" s="8">
        <f t="shared" ref="T309:T325" si="239">ROUND(((R309+S309)/2),0)</f>
        <v>955377</v>
      </c>
      <c r="U309" s="164">
        <v>1395045.7703000002</v>
      </c>
      <c r="V309" s="7">
        <v>1319927.9211300001</v>
      </c>
      <c r="W309" s="8">
        <f t="shared" ref="W309:W325" si="240">ROUND(((U309+V309)/2),0)</f>
        <v>1357487</v>
      </c>
      <c r="X309" s="164">
        <v>1247928.77755</v>
      </c>
      <c r="Y309" s="7">
        <v>1180732.6126050001</v>
      </c>
      <c r="Z309" s="8">
        <f t="shared" ref="Z309:Z325" si="241">ROUND(((X309+Y309)/2),0)</f>
        <v>1214331</v>
      </c>
      <c r="AA309" s="164">
        <v>1226946.9712499999</v>
      </c>
      <c r="AB309" s="7">
        <v>1180732.6126050001</v>
      </c>
      <c r="AC309" s="8">
        <f t="shared" ref="AC309:AC325" si="242">ROUND(((AA309+AB309)/2),0)</f>
        <v>1203840</v>
      </c>
      <c r="AD309" s="164">
        <v>1247928.77755</v>
      </c>
      <c r="AE309" s="7">
        <v>1180732.6126050001</v>
      </c>
      <c r="AF309" s="8">
        <f t="shared" ref="AF309:AF325" si="243">ROUND(((AD309+AE309)/2),0)</f>
        <v>1214331</v>
      </c>
      <c r="AG309" s="164">
        <v>1119235.4719000002</v>
      </c>
      <c r="AH309" s="7">
        <v>1180732.6126050001</v>
      </c>
      <c r="AI309" s="8">
        <f t="shared" ref="AI309:AI325" si="244">ROUND(((AG309+AH309)/2),0)</f>
        <v>1149984</v>
      </c>
      <c r="AJ309" s="164">
        <v>1191782.88775</v>
      </c>
      <c r="AK309" s="7">
        <v>1180732.6126050001</v>
      </c>
      <c r="AL309" s="8">
        <f t="shared" ref="AL309:AL325" si="245">ROUND(((AJ309+AK309)/2),0)</f>
        <v>1186258</v>
      </c>
      <c r="AM309" s="164">
        <v>1387165.27495</v>
      </c>
      <c r="AN309" s="7">
        <v>1180732.6126050001</v>
      </c>
      <c r="AO309" s="8">
        <f t="shared" ref="AO309:AO325" si="246">ROUND(((AM309+AN309)/2),0)</f>
        <v>1283949</v>
      </c>
      <c r="AP309" s="164">
        <v>1001463.4448000001</v>
      </c>
      <c r="AQ309" s="7">
        <v>770356.49600000004</v>
      </c>
      <c r="AR309" s="8">
        <f t="shared" ref="AR309:AU325" si="247">ROUND(((AP309+AQ309)/2),0)</f>
        <v>885910</v>
      </c>
      <c r="AS309" s="164">
        <v>1054738.4893499999</v>
      </c>
      <c r="AT309" s="7">
        <v>811337.29950000008</v>
      </c>
      <c r="AU309" s="8">
        <f t="shared" si="247"/>
        <v>933038</v>
      </c>
      <c r="AV309" s="164">
        <v>1384311.5240500001</v>
      </c>
      <c r="AW309" s="7">
        <v>1180732.6126050001</v>
      </c>
      <c r="AX309" s="8">
        <f t="shared" ref="AX309:AX325" si="248">ROUND(((AV309+AW309)/2),0)</f>
        <v>1282522</v>
      </c>
      <c r="AY309" s="164">
        <v>1353562.8106</v>
      </c>
      <c r="AZ309" s="7">
        <v>1180732.6126050001</v>
      </c>
      <c r="BA309" s="8">
        <f t="shared" ref="BA309:BA325" si="249">ROUND(((AY309+AZ309)/2),0)</f>
        <v>1267148</v>
      </c>
      <c r="BB309" s="164">
        <v>1096928.3507000001</v>
      </c>
      <c r="BC309" s="7">
        <v>843791.03899999999</v>
      </c>
      <c r="BD309" s="8">
        <f t="shared" ref="BD309:BD325" si="250">ROUND(((BB309+BC309)/2),0)</f>
        <v>970360</v>
      </c>
      <c r="BE309" s="180">
        <f t="shared" si="234"/>
        <v>18209561</v>
      </c>
      <c r="BF309" s="9"/>
      <c r="BG309" s="9"/>
      <c r="BH309" s="9"/>
      <c r="BI309" s="10"/>
      <c r="BJ309" s="10"/>
    </row>
    <row r="310" spans="1:172" s="6" customFormat="1" ht="24" customHeight="1" x14ac:dyDescent="0.35">
      <c r="A310" s="388"/>
      <c r="B310" s="11">
        <v>282</v>
      </c>
      <c r="C310" s="34" t="s">
        <v>319</v>
      </c>
      <c r="D310" s="11" t="s">
        <v>283</v>
      </c>
      <c r="F310" s="165">
        <v>672047.27590000001</v>
      </c>
      <c r="G310" s="7">
        <v>635860.11489000008</v>
      </c>
      <c r="H310" s="8">
        <f t="shared" si="235"/>
        <v>653954</v>
      </c>
      <c r="I310" s="165">
        <v>672047.27590000001</v>
      </c>
      <c r="J310" s="7">
        <v>635860.11489000008</v>
      </c>
      <c r="K310" s="8">
        <f t="shared" si="236"/>
        <v>653954</v>
      </c>
      <c r="L310" s="165">
        <v>961516.96549999993</v>
      </c>
      <c r="M310" s="7">
        <v>909742.97505000001</v>
      </c>
      <c r="N310" s="8">
        <f t="shared" si="237"/>
        <v>935630</v>
      </c>
      <c r="O310" s="165">
        <v>1070395.9084000001</v>
      </c>
      <c r="P310" s="7">
        <v>1012759.2056400001</v>
      </c>
      <c r="Q310" s="8">
        <f t="shared" si="238"/>
        <v>1041578</v>
      </c>
      <c r="R310" s="165">
        <v>965575.36529999995</v>
      </c>
      <c r="S310" s="7">
        <v>913582.84563</v>
      </c>
      <c r="T310" s="8">
        <f t="shared" si="239"/>
        <v>939579</v>
      </c>
      <c r="U310" s="165">
        <v>1363480.5502500001</v>
      </c>
      <c r="V310" s="7">
        <v>1290062.366775</v>
      </c>
      <c r="W310" s="8">
        <f t="shared" si="240"/>
        <v>1326771</v>
      </c>
      <c r="X310" s="165">
        <v>1275812.6790500002</v>
      </c>
      <c r="Y310" s="7">
        <v>1207115.0732550002</v>
      </c>
      <c r="Z310" s="8">
        <f t="shared" si="241"/>
        <v>1241464</v>
      </c>
      <c r="AA310" s="165">
        <v>1198877.0430000001</v>
      </c>
      <c r="AB310" s="7">
        <v>1207115.0732550002</v>
      </c>
      <c r="AC310" s="8">
        <f t="shared" si="242"/>
        <v>1202996</v>
      </c>
      <c r="AD310" s="165">
        <v>1275812.6790500002</v>
      </c>
      <c r="AE310" s="7">
        <v>1207115.0732550002</v>
      </c>
      <c r="AF310" s="8">
        <f t="shared" si="243"/>
        <v>1241464</v>
      </c>
      <c r="AG310" s="165">
        <v>1106795.8128500001</v>
      </c>
      <c r="AH310" s="7">
        <v>1207115.0732550002</v>
      </c>
      <c r="AI310" s="8">
        <f t="shared" si="244"/>
        <v>1156955</v>
      </c>
      <c r="AJ310" s="165">
        <v>1212549.5063499999</v>
      </c>
      <c r="AK310" s="7">
        <v>1207115.0732550002</v>
      </c>
      <c r="AL310" s="8">
        <f t="shared" si="245"/>
        <v>1209832</v>
      </c>
      <c r="AM310" s="165">
        <v>1355569.8884000001</v>
      </c>
      <c r="AN310" s="7">
        <v>1207115.0732550002</v>
      </c>
      <c r="AO310" s="8">
        <f t="shared" si="246"/>
        <v>1281342</v>
      </c>
      <c r="AP310" s="165">
        <v>990287.76210000017</v>
      </c>
      <c r="AQ310" s="7">
        <v>761759.81700000004</v>
      </c>
      <c r="AR310" s="8">
        <f t="shared" si="247"/>
        <v>876024</v>
      </c>
      <c r="AS310" s="165">
        <v>1084813.4842999999</v>
      </c>
      <c r="AT310" s="7">
        <v>834471.91100000008</v>
      </c>
      <c r="AU310" s="8">
        <f t="shared" si="247"/>
        <v>959643</v>
      </c>
      <c r="AV310" s="165">
        <v>1368617.9052000002</v>
      </c>
      <c r="AW310" s="7">
        <v>1207115.0732550002</v>
      </c>
      <c r="AX310" s="8">
        <f t="shared" si="248"/>
        <v>1287866</v>
      </c>
      <c r="AY310" s="165">
        <v>1368952.7533500001</v>
      </c>
      <c r="AZ310" s="7">
        <v>1207115.0732550002</v>
      </c>
      <c r="BA310" s="8">
        <f t="shared" si="249"/>
        <v>1288034</v>
      </c>
      <c r="BB310" s="165">
        <v>1128205.9834499999</v>
      </c>
      <c r="BC310" s="7">
        <v>867850.7564999999</v>
      </c>
      <c r="BD310" s="8">
        <f t="shared" si="250"/>
        <v>998028</v>
      </c>
      <c r="BE310" s="180">
        <f t="shared" si="234"/>
        <v>18295114</v>
      </c>
      <c r="BF310" s="9"/>
      <c r="BG310" s="9"/>
      <c r="BH310" s="9"/>
      <c r="BI310" s="10"/>
      <c r="BJ310" s="10"/>
    </row>
    <row r="311" spans="1:172" s="6" customFormat="1" ht="24" customHeight="1" x14ac:dyDescent="0.35">
      <c r="A311" s="388"/>
      <c r="B311" s="11">
        <v>283</v>
      </c>
      <c r="C311" s="34" t="s">
        <v>320</v>
      </c>
      <c r="D311" s="11" t="s">
        <v>283</v>
      </c>
      <c r="F311" s="165">
        <v>123760</v>
      </c>
      <c r="G311" s="7">
        <v>117096</v>
      </c>
      <c r="H311" s="8">
        <f t="shared" si="235"/>
        <v>120428</v>
      </c>
      <c r="I311" s="165">
        <v>123760</v>
      </c>
      <c r="J311" s="7">
        <v>117096</v>
      </c>
      <c r="K311" s="8">
        <f t="shared" si="236"/>
        <v>120428</v>
      </c>
      <c r="L311" s="165">
        <v>123760</v>
      </c>
      <c r="M311" s="7">
        <v>117096</v>
      </c>
      <c r="N311" s="8">
        <f t="shared" si="237"/>
        <v>120428</v>
      </c>
      <c r="O311" s="165">
        <v>123760</v>
      </c>
      <c r="P311" s="7">
        <v>117096</v>
      </c>
      <c r="Q311" s="8">
        <f t="shared" si="238"/>
        <v>120428</v>
      </c>
      <c r="R311" s="165">
        <v>123760</v>
      </c>
      <c r="S311" s="7">
        <v>117096</v>
      </c>
      <c r="T311" s="8">
        <f t="shared" si="239"/>
        <v>120428</v>
      </c>
      <c r="U311" s="165">
        <v>123760</v>
      </c>
      <c r="V311" s="7">
        <v>117096</v>
      </c>
      <c r="W311" s="8">
        <f t="shared" si="240"/>
        <v>120428</v>
      </c>
      <c r="X311" s="165">
        <v>123760</v>
      </c>
      <c r="Y311" s="7">
        <v>117096</v>
      </c>
      <c r="Z311" s="8">
        <f t="shared" si="241"/>
        <v>120428</v>
      </c>
      <c r="AA311" s="165">
        <v>123760</v>
      </c>
      <c r="AB311" s="7">
        <v>117096</v>
      </c>
      <c r="AC311" s="8">
        <f t="shared" si="242"/>
        <v>120428</v>
      </c>
      <c r="AD311" s="165">
        <v>123760</v>
      </c>
      <c r="AE311" s="7">
        <v>117096</v>
      </c>
      <c r="AF311" s="8">
        <f t="shared" si="243"/>
        <v>120428</v>
      </c>
      <c r="AG311" s="165">
        <v>123760</v>
      </c>
      <c r="AH311" s="7">
        <v>117096</v>
      </c>
      <c r="AI311" s="8">
        <f t="shared" si="244"/>
        <v>120428</v>
      </c>
      <c r="AJ311" s="165">
        <v>123760</v>
      </c>
      <c r="AK311" s="7">
        <v>117096</v>
      </c>
      <c r="AL311" s="8">
        <f t="shared" si="245"/>
        <v>120428</v>
      </c>
      <c r="AM311" s="165">
        <v>123760</v>
      </c>
      <c r="AN311" s="7">
        <v>117096</v>
      </c>
      <c r="AO311" s="8">
        <f t="shared" si="246"/>
        <v>120428</v>
      </c>
      <c r="AP311" s="165">
        <v>123760</v>
      </c>
      <c r="AQ311" s="7">
        <v>95200</v>
      </c>
      <c r="AR311" s="8">
        <f t="shared" si="247"/>
        <v>109480</v>
      </c>
      <c r="AS311" s="165">
        <v>123760</v>
      </c>
      <c r="AT311" s="7">
        <v>95200</v>
      </c>
      <c r="AU311" s="8">
        <f t="shared" si="247"/>
        <v>109480</v>
      </c>
      <c r="AV311" s="165">
        <v>123760</v>
      </c>
      <c r="AW311" s="7">
        <v>117096</v>
      </c>
      <c r="AX311" s="8">
        <f t="shared" si="248"/>
        <v>120428</v>
      </c>
      <c r="AY311" s="165">
        <v>123760</v>
      </c>
      <c r="AZ311" s="7">
        <v>117096</v>
      </c>
      <c r="BA311" s="8">
        <f t="shared" si="249"/>
        <v>120428</v>
      </c>
      <c r="BB311" s="165">
        <v>123760</v>
      </c>
      <c r="BC311" s="7">
        <v>95200</v>
      </c>
      <c r="BD311" s="8">
        <f t="shared" si="250"/>
        <v>109480</v>
      </c>
      <c r="BE311" s="180">
        <f t="shared" si="234"/>
        <v>2014432</v>
      </c>
      <c r="BF311" s="9"/>
      <c r="BG311" s="9"/>
      <c r="BH311" s="9"/>
      <c r="BI311" s="10"/>
      <c r="BJ311" s="10"/>
    </row>
    <row r="312" spans="1:172" s="6" customFormat="1" ht="24" customHeight="1" x14ac:dyDescent="0.35">
      <c r="A312" s="388"/>
      <c r="B312" s="11">
        <v>284</v>
      </c>
      <c r="C312" s="34" t="s">
        <v>321</v>
      </c>
      <c r="D312" s="11" t="s">
        <v>283</v>
      </c>
      <c r="F312" s="165">
        <v>123760</v>
      </c>
      <c r="G312" s="7">
        <v>117096</v>
      </c>
      <c r="H312" s="8">
        <f t="shared" si="235"/>
        <v>120428</v>
      </c>
      <c r="I312" s="165">
        <v>123760</v>
      </c>
      <c r="J312" s="7">
        <v>117096</v>
      </c>
      <c r="K312" s="8">
        <f t="shared" si="236"/>
        <v>120428</v>
      </c>
      <c r="L312" s="165">
        <v>123760</v>
      </c>
      <c r="M312" s="7">
        <v>117096</v>
      </c>
      <c r="N312" s="8">
        <f t="shared" si="237"/>
        <v>120428</v>
      </c>
      <c r="O312" s="165">
        <v>123760</v>
      </c>
      <c r="P312" s="7">
        <v>117096</v>
      </c>
      <c r="Q312" s="8">
        <f t="shared" si="238"/>
        <v>120428</v>
      </c>
      <c r="R312" s="165">
        <v>123760</v>
      </c>
      <c r="S312" s="7">
        <v>117096</v>
      </c>
      <c r="T312" s="8">
        <f t="shared" si="239"/>
        <v>120428</v>
      </c>
      <c r="U312" s="165">
        <v>123760</v>
      </c>
      <c r="V312" s="7">
        <v>117096</v>
      </c>
      <c r="W312" s="8">
        <f t="shared" si="240"/>
        <v>120428</v>
      </c>
      <c r="X312" s="165">
        <v>123760</v>
      </c>
      <c r="Y312" s="7">
        <v>117096</v>
      </c>
      <c r="Z312" s="8">
        <f t="shared" si="241"/>
        <v>120428</v>
      </c>
      <c r="AA312" s="165">
        <v>123760</v>
      </c>
      <c r="AB312" s="7">
        <v>117096</v>
      </c>
      <c r="AC312" s="8">
        <f t="shared" si="242"/>
        <v>120428</v>
      </c>
      <c r="AD312" s="165">
        <v>123760</v>
      </c>
      <c r="AE312" s="7">
        <v>117096</v>
      </c>
      <c r="AF312" s="8">
        <f t="shared" si="243"/>
        <v>120428</v>
      </c>
      <c r="AG312" s="165">
        <v>123760</v>
      </c>
      <c r="AH312" s="7">
        <v>117096</v>
      </c>
      <c r="AI312" s="8">
        <f t="shared" si="244"/>
        <v>120428</v>
      </c>
      <c r="AJ312" s="165">
        <v>123760</v>
      </c>
      <c r="AK312" s="7">
        <v>117096</v>
      </c>
      <c r="AL312" s="8">
        <f t="shared" si="245"/>
        <v>120428</v>
      </c>
      <c r="AM312" s="165">
        <v>123760</v>
      </c>
      <c r="AN312" s="7">
        <v>117096</v>
      </c>
      <c r="AO312" s="8">
        <f t="shared" si="246"/>
        <v>120428</v>
      </c>
      <c r="AP312" s="165">
        <v>123760</v>
      </c>
      <c r="AQ312" s="7">
        <v>95200</v>
      </c>
      <c r="AR312" s="8">
        <f t="shared" si="247"/>
        <v>109480</v>
      </c>
      <c r="AS312" s="165">
        <v>123760</v>
      </c>
      <c r="AT312" s="7">
        <v>95200</v>
      </c>
      <c r="AU312" s="8">
        <f t="shared" si="247"/>
        <v>109480</v>
      </c>
      <c r="AV312" s="165">
        <v>123760</v>
      </c>
      <c r="AW312" s="7">
        <v>117096</v>
      </c>
      <c r="AX312" s="8">
        <f t="shared" si="248"/>
        <v>120428</v>
      </c>
      <c r="AY312" s="165">
        <v>123760</v>
      </c>
      <c r="AZ312" s="7">
        <v>117096</v>
      </c>
      <c r="BA312" s="8">
        <f t="shared" si="249"/>
        <v>120428</v>
      </c>
      <c r="BB312" s="165">
        <v>123760</v>
      </c>
      <c r="BC312" s="7">
        <v>95200</v>
      </c>
      <c r="BD312" s="8">
        <f t="shared" si="250"/>
        <v>109480</v>
      </c>
      <c r="BE312" s="180">
        <f t="shared" si="234"/>
        <v>2014432</v>
      </c>
      <c r="BF312" s="9"/>
      <c r="BG312" s="9"/>
      <c r="BH312" s="9"/>
      <c r="BI312" s="10"/>
      <c r="BJ312" s="10"/>
    </row>
    <row r="313" spans="1:172" s="6" customFormat="1" ht="24" customHeight="1" x14ac:dyDescent="0.35">
      <c r="A313" s="388"/>
      <c r="B313" s="11">
        <v>285</v>
      </c>
      <c r="C313" s="34" t="s">
        <v>322</v>
      </c>
      <c r="D313" s="11" t="s">
        <v>283</v>
      </c>
      <c r="F313" s="165">
        <v>114962.52040000001</v>
      </c>
      <c r="G313" s="7">
        <v>108772.23084</v>
      </c>
      <c r="H313" s="8">
        <f t="shared" si="235"/>
        <v>111867</v>
      </c>
      <c r="I313" s="165">
        <v>114962.52040000001</v>
      </c>
      <c r="J313" s="7">
        <v>108772.23084</v>
      </c>
      <c r="K313" s="8">
        <f t="shared" si="236"/>
        <v>111867</v>
      </c>
      <c r="L313" s="165">
        <v>159783.90609999999</v>
      </c>
      <c r="M313" s="7">
        <v>151180.15731000001</v>
      </c>
      <c r="N313" s="8">
        <f t="shared" si="237"/>
        <v>155482</v>
      </c>
      <c r="O313" s="165">
        <v>188724.64065000002</v>
      </c>
      <c r="P313" s="7">
        <v>178562.54461499999</v>
      </c>
      <c r="Q313" s="8">
        <f t="shared" si="238"/>
        <v>183644</v>
      </c>
      <c r="R313" s="165">
        <v>168818.77285000001</v>
      </c>
      <c r="S313" s="7">
        <v>159728.531235</v>
      </c>
      <c r="T313" s="8">
        <f t="shared" si="239"/>
        <v>164274</v>
      </c>
      <c r="U313" s="165">
        <v>234894.46890000001</v>
      </c>
      <c r="V313" s="7">
        <v>222246.30519000004</v>
      </c>
      <c r="W313" s="8">
        <f t="shared" si="240"/>
        <v>228570</v>
      </c>
      <c r="X313" s="165">
        <v>216381.28785000002</v>
      </c>
      <c r="Y313" s="7">
        <v>204729.98773500003</v>
      </c>
      <c r="Z313" s="8">
        <f t="shared" si="241"/>
        <v>210556</v>
      </c>
      <c r="AA313" s="165">
        <v>219053.03419999999</v>
      </c>
      <c r="AB313" s="7">
        <v>204729.98773500003</v>
      </c>
      <c r="AC313" s="8">
        <f t="shared" si="242"/>
        <v>211892</v>
      </c>
      <c r="AD313" s="165">
        <v>219053.03419999999</v>
      </c>
      <c r="AE313" s="7">
        <v>204729.98773500003</v>
      </c>
      <c r="AF313" s="8">
        <f t="shared" si="243"/>
        <v>211892</v>
      </c>
      <c r="AG313" s="165">
        <v>190418.99239999999</v>
      </c>
      <c r="AH313" s="7">
        <v>204729.98773500003</v>
      </c>
      <c r="AI313" s="8">
        <f t="shared" si="244"/>
        <v>197574</v>
      </c>
      <c r="AJ313" s="165">
        <v>200407.12054999999</v>
      </c>
      <c r="AK313" s="7">
        <v>204729.98773500003</v>
      </c>
      <c r="AL313" s="8">
        <f t="shared" si="245"/>
        <v>202569</v>
      </c>
      <c r="AM313" s="165">
        <v>246924.86910000001</v>
      </c>
      <c r="AN313" s="7">
        <v>204729.98773500003</v>
      </c>
      <c r="AO313" s="8">
        <f t="shared" si="246"/>
        <v>225827</v>
      </c>
      <c r="AP313" s="165">
        <v>167707.64010000002</v>
      </c>
      <c r="AQ313" s="7">
        <v>129005.87700000001</v>
      </c>
      <c r="AR313" s="8">
        <f t="shared" si="247"/>
        <v>148357</v>
      </c>
      <c r="AS313" s="165">
        <v>185572.2414</v>
      </c>
      <c r="AT313" s="7">
        <v>142747.878</v>
      </c>
      <c r="AU313" s="8">
        <f t="shared" si="247"/>
        <v>164160</v>
      </c>
      <c r="AV313" s="165">
        <v>228428.78240000003</v>
      </c>
      <c r="AW313" s="7">
        <v>204729.98773500003</v>
      </c>
      <c r="AX313" s="8">
        <f t="shared" si="248"/>
        <v>216579</v>
      </c>
      <c r="AY313" s="165">
        <v>236204.70055000001</v>
      </c>
      <c r="AZ313" s="7">
        <v>204729.98773500003</v>
      </c>
      <c r="BA313" s="8">
        <f t="shared" si="249"/>
        <v>220467</v>
      </c>
      <c r="BB313" s="165">
        <v>192994.20595</v>
      </c>
      <c r="BC313" s="7">
        <v>148457.0815</v>
      </c>
      <c r="BD313" s="8">
        <f t="shared" si="250"/>
        <v>170726</v>
      </c>
      <c r="BE313" s="180">
        <f t="shared" si="234"/>
        <v>3136303</v>
      </c>
      <c r="BF313" s="9"/>
      <c r="BG313" s="9"/>
      <c r="BH313" s="9"/>
      <c r="BI313" s="10"/>
      <c r="BJ313" s="10"/>
    </row>
    <row r="314" spans="1:172" s="6" customFormat="1" ht="24" customHeight="1" x14ac:dyDescent="0.35">
      <c r="A314" s="388"/>
      <c r="B314" s="11">
        <v>286</v>
      </c>
      <c r="C314" s="34" t="s">
        <v>323</v>
      </c>
      <c r="D314" s="11" t="s">
        <v>283</v>
      </c>
      <c r="F314" s="165">
        <v>130909.53784999999</v>
      </c>
      <c r="G314" s="7">
        <v>123860.562735</v>
      </c>
      <c r="H314" s="8">
        <f t="shared" si="235"/>
        <v>127385</v>
      </c>
      <c r="I314" s="165">
        <v>130909.53784999999</v>
      </c>
      <c r="J314" s="7">
        <v>123860.562735</v>
      </c>
      <c r="K314" s="8">
        <f t="shared" si="236"/>
        <v>127385</v>
      </c>
      <c r="L314" s="165">
        <v>189585.39145000002</v>
      </c>
      <c r="M314" s="7">
        <v>179376.94729500002</v>
      </c>
      <c r="N314" s="8">
        <f t="shared" si="237"/>
        <v>184481</v>
      </c>
      <c r="O314" s="165">
        <v>211267.06054999999</v>
      </c>
      <c r="P314" s="7">
        <v>199891.141905</v>
      </c>
      <c r="Q314" s="8">
        <f t="shared" si="238"/>
        <v>205579</v>
      </c>
      <c r="R314" s="165">
        <v>193985.67825</v>
      </c>
      <c r="S314" s="7">
        <v>183540.295575</v>
      </c>
      <c r="T314" s="8">
        <f t="shared" si="239"/>
        <v>188763</v>
      </c>
      <c r="U314" s="165">
        <v>262423.41125</v>
      </c>
      <c r="V314" s="7">
        <v>248292.91987500002</v>
      </c>
      <c r="W314" s="8">
        <f t="shared" si="240"/>
        <v>255358</v>
      </c>
      <c r="X314" s="165">
        <v>242901.66355</v>
      </c>
      <c r="Y314" s="7">
        <v>229822.34320499998</v>
      </c>
      <c r="Z314" s="8">
        <f t="shared" si="241"/>
        <v>236362</v>
      </c>
      <c r="AA314" s="165">
        <v>247331.11129999999</v>
      </c>
      <c r="AB314" s="7">
        <v>229822.34320499998</v>
      </c>
      <c r="AC314" s="8">
        <f t="shared" si="242"/>
        <v>238577</v>
      </c>
      <c r="AD314" s="165">
        <v>242901.66355</v>
      </c>
      <c r="AE314" s="7">
        <v>229822.34320499998</v>
      </c>
      <c r="AF314" s="8">
        <f t="shared" si="243"/>
        <v>236362</v>
      </c>
      <c r="AG314" s="165">
        <v>219118.39495000002</v>
      </c>
      <c r="AH314" s="7">
        <v>229822.34320499998</v>
      </c>
      <c r="AI314" s="8">
        <f t="shared" si="244"/>
        <v>224470</v>
      </c>
      <c r="AJ314" s="165">
        <v>247153.12895000001</v>
      </c>
      <c r="AK314" s="7">
        <v>229822.34320499998</v>
      </c>
      <c r="AL314" s="8">
        <f t="shared" si="245"/>
        <v>238488</v>
      </c>
      <c r="AM314" s="165">
        <v>279064.25819999998</v>
      </c>
      <c r="AN314" s="7">
        <v>229822.34320499998</v>
      </c>
      <c r="AO314" s="8">
        <f t="shared" si="246"/>
        <v>254443</v>
      </c>
      <c r="AP314" s="165">
        <v>197966.6507</v>
      </c>
      <c r="AQ314" s="7">
        <v>152282.03900000002</v>
      </c>
      <c r="AR314" s="8">
        <f t="shared" si="247"/>
        <v>175124</v>
      </c>
      <c r="AS314" s="165">
        <v>211312.31030000001</v>
      </c>
      <c r="AT314" s="7">
        <v>162547.93099999998</v>
      </c>
      <c r="AU314" s="8">
        <f t="shared" si="247"/>
        <v>186930</v>
      </c>
      <c r="AV314" s="165">
        <v>266084.6188</v>
      </c>
      <c r="AW314" s="7">
        <v>229822.34320499998</v>
      </c>
      <c r="AX314" s="8">
        <f t="shared" si="248"/>
        <v>247953</v>
      </c>
      <c r="AY314" s="165">
        <v>271209.90715000004</v>
      </c>
      <c r="AZ314" s="7">
        <v>229822.34320499998</v>
      </c>
      <c r="BA314" s="8">
        <f t="shared" si="249"/>
        <v>250516</v>
      </c>
      <c r="BB314" s="165">
        <v>219764.96360000005</v>
      </c>
      <c r="BC314" s="7">
        <v>169049.97200000001</v>
      </c>
      <c r="BD314" s="8">
        <f t="shared" si="250"/>
        <v>194407</v>
      </c>
      <c r="BE314" s="180">
        <f t="shared" si="234"/>
        <v>3572583</v>
      </c>
      <c r="BF314" s="9"/>
      <c r="BG314" s="9"/>
      <c r="BH314" s="9"/>
      <c r="BI314" s="10"/>
      <c r="BJ314" s="10"/>
    </row>
    <row r="315" spans="1:172" s="6" customFormat="1" ht="24" customHeight="1" x14ac:dyDescent="0.35">
      <c r="A315" s="388"/>
      <c r="B315" s="11">
        <v>287</v>
      </c>
      <c r="C315" s="34" t="s">
        <v>324</v>
      </c>
      <c r="D315" s="11" t="s">
        <v>272</v>
      </c>
      <c r="F315" s="165">
        <v>77373.050300000003</v>
      </c>
      <c r="G315" s="7">
        <v>73206.809130000009</v>
      </c>
      <c r="H315" s="8">
        <f t="shared" si="235"/>
        <v>75290</v>
      </c>
      <c r="I315" s="165">
        <v>77373.050300000003</v>
      </c>
      <c r="J315" s="7">
        <v>73206.809130000009</v>
      </c>
      <c r="K315" s="8">
        <f t="shared" si="236"/>
        <v>75290</v>
      </c>
      <c r="L315" s="165">
        <v>115094.24745000001</v>
      </c>
      <c r="M315" s="7">
        <v>108896.86489500001</v>
      </c>
      <c r="N315" s="8">
        <f t="shared" si="237"/>
        <v>111996</v>
      </c>
      <c r="O315" s="165">
        <v>127424.30155</v>
      </c>
      <c r="P315" s="7">
        <v>120562.99300500001</v>
      </c>
      <c r="Q315" s="8">
        <f t="shared" si="238"/>
        <v>123994</v>
      </c>
      <c r="R315" s="165">
        <v>113397.88459999999</v>
      </c>
      <c r="S315" s="7">
        <v>107291.84466</v>
      </c>
      <c r="T315" s="8">
        <f t="shared" si="239"/>
        <v>110345</v>
      </c>
      <c r="U315" s="165">
        <v>170274.80925000002</v>
      </c>
      <c r="V315" s="7">
        <v>161106.165675</v>
      </c>
      <c r="W315" s="8">
        <f t="shared" si="240"/>
        <v>165690</v>
      </c>
      <c r="X315" s="165">
        <v>144816.29435000001</v>
      </c>
      <c r="Y315" s="7">
        <v>137018.493885</v>
      </c>
      <c r="Z315" s="8">
        <f t="shared" si="241"/>
        <v>140917</v>
      </c>
      <c r="AA315" s="165">
        <v>146545.84035000001</v>
      </c>
      <c r="AB315" s="7">
        <v>137018.493885</v>
      </c>
      <c r="AC315" s="8">
        <f t="shared" si="242"/>
        <v>141782</v>
      </c>
      <c r="AD315" s="165">
        <v>149997.89350000001</v>
      </c>
      <c r="AE315" s="7">
        <v>137018.493885</v>
      </c>
      <c r="AF315" s="8">
        <f t="shared" si="243"/>
        <v>143508</v>
      </c>
      <c r="AG315" s="165">
        <v>132984.99305000002</v>
      </c>
      <c r="AH315" s="7">
        <v>137018.493885</v>
      </c>
      <c r="AI315" s="8">
        <f t="shared" si="244"/>
        <v>135002</v>
      </c>
      <c r="AJ315" s="165">
        <v>147350.28035000002</v>
      </c>
      <c r="AK315" s="7">
        <v>137018.493885</v>
      </c>
      <c r="AL315" s="8">
        <f t="shared" si="245"/>
        <v>142184</v>
      </c>
      <c r="AM315" s="165">
        <v>165424.03605000002</v>
      </c>
      <c r="AN315" s="7">
        <v>137018.493885</v>
      </c>
      <c r="AO315" s="8">
        <f t="shared" si="246"/>
        <v>151221</v>
      </c>
      <c r="AP315" s="165">
        <v>117253.16330000001</v>
      </c>
      <c r="AQ315" s="7">
        <v>90194.741000000009</v>
      </c>
      <c r="AR315" s="8">
        <f t="shared" si="247"/>
        <v>103724</v>
      </c>
      <c r="AS315" s="165">
        <v>124894.33775000001</v>
      </c>
      <c r="AT315" s="7">
        <v>96072.567500000005</v>
      </c>
      <c r="AU315" s="8">
        <f t="shared" si="247"/>
        <v>110483</v>
      </c>
      <c r="AV315" s="165">
        <v>156025.16020000001</v>
      </c>
      <c r="AW315" s="7">
        <v>137018.493885</v>
      </c>
      <c r="AX315" s="8">
        <f t="shared" si="248"/>
        <v>146522</v>
      </c>
      <c r="AY315" s="165">
        <v>163894.59449999998</v>
      </c>
      <c r="AZ315" s="7">
        <v>137018.493885</v>
      </c>
      <c r="BA315" s="8">
        <f t="shared" si="249"/>
        <v>150457</v>
      </c>
      <c r="BB315" s="165">
        <v>129889.91015</v>
      </c>
      <c r="BC315" s="7">
        <v>99915.315499999997</v>
      </c>
      <c r="BD315" s="8">
        <f t="shared" si="250"/>
        <v>114903</v>
      </c>
      <c r="BE315" s="180">
        <f t="shared" si="234"/>
        <v>2143308</v>
      </c>
      <c r="BF315" s="9"/>
      <c r="BG315" s="9"/>
      <c r="BH315" s="9"/>
      <c r="BI315" s="10"/>
      <c r="BJ315" s="10"/>
    </row>
    <row r="316" spans="1:172" s="6" customFormat="1" ht="24" customHeight="1" x14ac:dyDescent="0.35">
      <c r="A316" s="388"/>
      <c r="B316" s="11">
        <v>288</v>
      </c>
      <c r="C316" s="34" t="s">
        <v>325</v>
      </c>
      <c r="D316" s="11" t="s">
        <v>272</v>
      </c>
      <c r="F316" s="165">
        <v>194304.4376</v>
      </c>
      <c r="G316" s="7">
        <v>183841.89095999999</v>
      </c>
      <c r="H316" s="8">
        <f t="shared" si="235"/>
        <v>189073</v>
      </c>
      <c r="I316" s="165">
        <v>194304.4376</v>
      </c>
      <c r="J316" s="7">
        <v>183841.89095999999</v>
      </c>
      <c r="K316" s="8">
        <f t="shared" si="236"/>
        <v>189073</v>
      </c>
      <c r="L316" s="165">
        <v>285647.59405000001</v>
      </c>
      <c r="M316" s="7">
        <v>270266.569755</v>
      </c>
      <c r="N316" s="8">
        <f t="shared" si="237"/>
        <v>277957</v>
      </c>
      <c r="O316" s="165">
        <v>317115.27574999997</v>
      </c>
      <c r="P316" s="7">
        <v>300039.837825</v>
      </c>
      <c r="Q316" s="8">
        <f t="shared" si="238"/>
        <v>308578</v>
      </c>
      <c r="R316" s="165">
        <v>291753.29365000001</v>
      </c>
      <c r="S316" s="7">
        <v>276043.50091499998</v>
      </c>
      <c r="T316" s="8">
        <f t="shared" si="239"/>
        <v>283898</v>
      </c>
      <c r="U316" s="165">
        <v>429296.44484999997</v>
      </c>
      <c r="V316" s="7">
        <v>406180.48243499995</v>
      </c>
      <c r="W316" s="8">
        <f t="shared" si="240"/>
        <v>417738</v>
      </c>
      <c r="X316" s="165">
        <v>362320.78155000001</v>
      </c>
      <c r="Y316" s="7">
        <v>342811.20100499998</v>
      </c>
      <c r="Z316" s="8">
        <f t="shared" si="241"/>
        <v>352566</v>
      </c>
      <c r="AA316" s="165">
        <v>379824.39040000003</v>
      </c>
      <c r="AB316" s="7">
        <v>342811.20100499998</v>
      </c>
      <c r="AC316" s="8">
        <f t="shared" si="242"/>
        <v>361318</v>
      </c>
      <c r="AD316" s="165">
        <v>374602.56925</v>
      </c>
      <c r="AE316" s="7">
        <v>342811.20100499998</v>
      </c>
      <c r="AF316" s="8">
        <f t="shared" si="243"/>
        <v>358707</v>
      </c>
      <c r="AG316" s="165">
        <v>339500.82984999998</v>
      </c>
      <c r="AH316" s="7">
        <v>342811.20100499998</v>
      </c>
      <c r="AI316" s="8">
        <f t="shared" si="244"/>
        <v>341156</v>
      </c>
      <c r="AJ316" s="165">
        <v>367561.70815000002</v>
      </c>
      <c r="AK316" s="7">
        <v>342811.20100499998</v>
      </c>
      <c r="AL316" s="8">
        <f t="shared" si="245"/>
        <v>355186</v>
      </c>
      <c r="AM316" s="165">
        <v>431259.2784500001</v>
      </c>
      <c r="AN316" s="7">
        <v>342811.20100499998</v>
      </c>
      <c r="AO316" s="8">
        <f t="shared" si="246"/>
        <v>387035</v>
      </c>
      <c r="AP316" s="165">
        <v>281097.4803</v>
      </c>
      <c r="AQ316" s="7">
        <v>216228.83100000001</v>
      </c>
      <c r="AR316" s="8">
        <f t="shared" si="247"/>
        <v>248663</v>
      </c>
      <c r="AS316" s="165">
        <v>313644.11715000001</v>
      </c>
      <c r="AT316" s="7">
        <v>241264.70550000001</v>
      </c>
      <c r="AU316" s="8">
        <f t="shared" si="247"/>
        <v>277454</v>
      </c>
      <c r="AV316" s="165">
        <v>415502.30995000002</v>
      </c>
      <c r="AW316" s="7">
        <v>342811.20100499998</v>
      </c>
      <c r="AX316" s="8">
        <f t="shared" si="248"/>
        <v>379157</v>
      </c>
      <c r="AY316" s="165">
        <v>409784.75264999998</v>
      </c>
      <c r="AZ316" s="7">
        <v>342811.20100499998</v>
      </c>
      <c r="BA316" s="8">
        <f t="shared" si="249"/>
        <v>376298</v>
      </c>
      <c r="BB316" s="165">
        <v>326190.36449999997</v>
      </c>
      <c r="BC316" s="7">
        <v>250915.66500000001</v>
      </c>
      <c r="BD316" s="8">
        <f t="shared" si="250"/>
        <v>288553</v>
      </c>
      <c r="BE316" s="180">
        <f t="shared" si="234"/>
        <v>5392410</v>
      </c>
      <c r="BF316" s="9"/>
      <c r="BG316" s="9"/>
      <c r="BH316" s="9"/>
      <c r="BI316" s="10"/>
      <c r="BJ316" s="10"/>
    </row>
    <row r="317" spans="1:172" s="6" customFormat="1" ht="24" customHeight="1" x14ac:dyDescent="0.35">
      <c r="A317" s="388"/>
      <c r="B317" s="11">
        <v>289</v>
      </c>
      <c r="C317" s="34" t="s">
        <v>326</v>
      </c>
      <c r="D317" s="11" t="s">
        <v>283</v>
      </c>
      <c r="F317" s="165">
        <v>139230</v>
      </c>
      <c r="G317" s="7">
        <v>131733</v>
      </c>
      <c r="H317" s="8">
        <f t="shared" si="235"/>
        <v>135482</v>
      </c>
      <c r="I317" s="165">
        <v>139230</v>
      </c>
      <c r="J317" s="7">
        <v>131733</v>
      </c>
      <c r="K317" s="8">
        <f t="shared" si="236"/>
        <v>135482</v>
      </c>
      <c r="L317" s="165">
        <v>139230</v>
      </c>
      <c r="M317" s="7">
        <v>131733</v>
      </c>
      <c r="N317" s="8">
        <f t="shared" si="237"/>
        <v>135482</v>
      </c>
      <c r="O317" s="165">
        <v>139230</v>
      </c>
      <c r="P317" s="7">
        <v>131733</v>
      </c>
      <c r="Q317" s="8">
        <f t="shared" si="238"/>
        <v>135482</v>
      </c>
      <c r="R317" s="165">
        <v>139230</v>
      </c>
      <c r="S317" s="7">
        <v>131733</v>
      </c>
      <c r="T317" s="8">
        <f t="shared" si="239"/>
        <v>135482</v>
      </c>
      <c r="U317" s="165">
        <v>139230</v>
      </c>
      <c r="V317" s="7">
        <v>131733</v>
      </c>
      <c r="W317" s="8">
        <f t="shared" si="240"/>
        <v>135482</v>
      </c>
      <c r="X317" s="165">
        <v>139230</v>
      </c>
      <c r="Y317" s="7">
        <v>131733</v>
      </c>
      <c r="Z317" s="8">
        <f t="shared" si="241"/>
        <v>135482</v>
      </c>
      <c r="AA317" s="165">
        <v>139230</v>
      </c>
      <c r="AB317" s="7">
        <v>131733</v>
      </c>
      <c r="AC317" s="8">
        <f t="shared" si="242"/>
        <v>135482</v>
      </c>
      <c r="AD317" s="165">
        <v>139230</v>
      </c>
      <c r="AE317" s="7">
        <v>131733</v>
      </c>
      <c r="AF317" s="8">
        <f t="shared" si="243"/>
        <v>135482</v>
      </c>
      <c r="AG317" s="165">
        <v>139230</v>
      </c>
      <c r="AH317" s="7">
        <v>131733</v>
      </c>
      <c r="AI317" s="8">
        <f t="shared" si="244"/>
        <v>135482</v>
      </c>
      <c r="AJ317" s="165">
        <v>139230</v>
      </c>
      <c r="AK317" s="7">
        <v>131733</v>
      </c>
      <c r="AL317" s="8">
        <f t="shared" si="245"/>
        <v>135482</v>
      </c>
      <c r="AM317" s="165">
        <v>139230</v>
      </c>
      <c r="AN317" s="7">
        <v>131733</v>
      </c>
      <c r="AO317" s="8">
        <f t="shared" si="246"/>
        <v>135482</v>
      </c>
      <c r="AP317" s="165">
        <v>139230</v>
      </c>
      <c r="AQ317" s="7">
        <v>107100</v>
      </c>
      <c r="AR317" s="8">
        <f t="shared" si="247"/>
        <v>123165</v>
      </c>
      <c r="AS317" s="165">
        <v>139230</v>
      </c>
      <c r="AT317" s="7">
        <v>107100</v>
      </c>
      <c r="AU317" s="8">
        <f t="shared" si="247"/>
        <v>123165</v>
      </c>
      <c r="AV317" s="165">
        <v>139230</v>
      </c>
      <c r="AW317" s="7">
        <v>131733</v>
      </c>
      <c r="AX317" s="8">
        <f t="shared" si="248"/>
        <v>135482</v>
      </c>
      <c r="AY317" s="165">
        <v>139230</v>
      </c>
      <c r="AZ317" s="7">
        <v>131733</v>
      </c>
      <c r="BA317" s="8">
        <f t="shared" si="249"/>
        <v>135482</v>
      </c>
      <c r="BB317" s="165">
        <v>139230</v>
      </c>
      <c r="BC317" s="7">
        <v>107100</v>
      </c>
      <c r="BD317" s="8">
        <f t="shared" si="250"/>
        <v>123165</v>
      </c>
      <c r="BE317" s="180">
        <f t="shared" si="234"/>
        <v>2266243</v>
      </c>
      <c r="BF317" s="9"/>
      <c r="BG317" s="9"/>
      <c r="BH317" s="9"/>
      <c r="BI317" s="10"/>
      <c r="BJ317" s="10"/>
    </row>
    <row r="318" spans="1:172" s="6" customFormat="1" ht="24" customHeight="1" x14ac:dyDescent="0.35">
      <c r="A318" s="388"/>
      <c r="B318" s="11">
        <v>290</v>
      </c>
      <c r="C318" s="34" t="s">
        <v>327</v>
      </c>
      <c r="D318" s="11" t="s">
        <v>272</v>
      </c>
      <c r="F318" s="165">
        <v>144366.81349999999</v>
      </c>
      <c r="G318" s="7">
        <v>136593.21585000001</v>
      </c>
      <c r="H318" s="8">
        <f t="shared" si="235"/>
        <v>140480</v>
      </c>
      <c r="I318" s="165">
        <v>144366.81349999999</v>
      </c>
      <c r="J318" s="7">
        <v>136593.21585000001</v>
      </c>
      <c r="K318" s="8">
        <f t="shared" si="236"/>
        <v>140480</v>
      </c>
      <c r="L318" s="165">
        <v>214167.06675</v>
      </c>
      <c r="M318" s="7">
        <v>202634.99392500002</v>
      </c>
      <c r="N318" s="8">
        <f t="shared" si="237"/>
        <v>208401</v>
      </c>
      <c r="O318" s="165">
        <v>234473.14345</v>
      </c>
      <c r="P318" s="7">
        <v>221847.66649500001</v>
      </c>
      <c r="Q318" s="8">
        <f t="shared" si="238"/>
        <v>228160</v>
      </c>
      <c r="R318" s="165">
        <v>208255.43830000001</v>
      </c>
      <c r="S318" s="7">
        <v>197041.68393</v>
      </c>
      <c r="T318" s="8">
        <f t="shared" si="239"/>
        <v>202649</v>
      </c>
      <c r="U318" s="165">
        <v>301809.79920000001</v>
      </c>
      <c r="V318" s="7">
        <v>285558.50232000003</v>
      </c>
      <c r="W318" s="8">
        <f t="shared" si="240"/>
        <v>293684</v>
      </c>
      <c r="X318" s="165">
        <v>262567.20490000001</v>
      </c>
      <c r="Y318" s="7">
        <v>248428.97079000002</v>
      </c>
      <c r="Z318" s="8">
        <f t="shared" si="241"/>
        <v>255498</v>
      </c>
      <c r="AA318" s="165">
        <v>274877.14800000004</v>
      </c>
      <c r="AB318" s="7">
        <v>248428.97079000002</v>
      </c>
      <c r="AC318" s="8">
        <f t="shared" si="242"/>
        <v>261653</v>
      </c>
      <c r="AD318" s="165">
        <v>270269.71789999999</v>
      </c>
      <c r="AE318" s="7">
        <v>248428.97079000002</v>
      </c>
      <c r="AF318" s="8">
        <f t="shared" si="243"/>
        <v>259349</v>
      </c>
      <c r="AG318" s="165">
        <v>245039.46285000001</v>
      </c>
      <c r="AH318" s="7">
        <v>248428.97079000002</v>
      </c>
      <c r="AI318" s="8">
        <f t="shared" si="244"/>
        <v>246734</v>
      </c>
      <c r="AJ318" s="165">
        <v>271510.56660000002</v>
      </c>
      <c r="AK318" s="7">
        <v>248428.97079000002</v>
      </c>
      <c r="AL318" s="8">
        <f t="shared" si="245"/>
        <v>259970</v>
      </c>
      <c r="AM318" s="165">
        <v>310454.51254999998</v>
      </c>
      <c r="AN318" s="7">
        <v>248428.97079000002</v>
      </c>
      <c r="AO318" s="8">
        <f t="shared" si="246"/>
        <v>279442</v>
      </c>
      <c r="AP318" s="165">
        <v>214737.21360000005</v>
      </c>
      <c r="AQ318" s="7">
        <v>165182.47200000001</v>
      </c>
      <c r="AR318" s="8">
        <f t="shared" si="247"/>
        <v>189960</v>
      </c>
      <c r="AS318" s="165">
        <v>233036.21249999999</v>
      </c>
      <c r="AT318" s="7">
        <v>179258.625</v>
      </c>
      <c r="AU318" s="8">
        <f t="shared" si="247"/>
        <v>206147</v>
      </c>
      <c r="AV318" s="165">
        <v>302710.772</v>
      </c>
      <c r="AW318" s="7">
        <v>248428.97079000002</v>
      </c>
      <c r="AX318" s="8">
        <f t="shared" si="248"/>
        <v>275570</v>
      </c>
      <c r="AY318" s="165">
        <v>288993.0589</v>
      </c>
      <c r="AZ318" s="7">
        <v>248428.97079000002</v>
      </c>
      <c r="BA318" s="8">
        <f t="shared" si="249"/>
        <v>268711</v>
      </c>
      <c r="BB318" s="165">
        <v>242357.66099999999</v>
      </c>
      <c r="BC318" s="7">
        <v>186428.97</v>
      </c>
      <c r="BD318" s="8">
        <f t="shared" si="250"/>
        <v>214393</v>
      </c>
      <c r="BE318" s="180">
        <f t="shared" si="234"/>
        <v>3931281</v>
      </c>
      <c r="BF318" s="9"/>
      <c r="BG318" s="9"/>
      <c r="BH318" s="9"/>
      <c r="BI318" s="10"/>
      <c r="BJ318" s="10"/>
    </row>
    <row r="319" spans="1:172" s="6" customFormat="1" ht="24" customHeight="1" x14ac:dyDescent="0.35">
      <c r="A319" s="388"/>
      <c r="B319" s="11">
        <v>291</v>
      </c>
      <c r="C319" s="34" t="s">
        <v>328</v>
      </c>
      <c r="D319" s="11" t="s">
        <v>272</v>
      </c>
      <c r="F319" s="165">
        <v>128726.48880000002</v>
      </c>
      <c r="G319" s="7">
        <v>121795.06248000002</v>
      </c>
      <c r="H319" s="8">
        <f t="shared" si="235"/>
        <v>125261</v>
      </c>
      <c r="I319" s="165">
        <v>128726.48880000002</v>
      </c>
      <c r="J319" s="7">
        <v>121795.06248000002</v>
      </c>
      <c r="K319" s="8">
        <f t="shared" si="236"/>
        <v>125261</v>
      </c>
      <c r="L319" s="165">
        <v>195638.80245000002</v>
      </c>
      <c r="M319" s="7">
        <v>185104.40539500001</v>
      </c>
      <c r="N319" s="8">
        <f t="shared" si="237"/>
        <v>190372</v>
      </c>
      <c r="O319" s="165">
        <v>210271.56604999996</v>
      </c>
      <c r="P319" s="7">
        <v>198949.250955</v>
      </c>
      <c r="Q319" s="8">
        <f t="shared" si="238"/>
        <v>204610</v>
      </c>
      <c r="R319" s="165">
        <v>183717.00164999999</v>
      </c>
      <c r="S319" s="7">
        <v>173824.54771499999</v>
      </c>
      <c r="T319" s="8">
        <f t="shared" si="239"/>
        <v>178771</v>
      </c>
      <c r="U319" s="165">
        <v>272252.66249999998</v>
      </c>
      <c r="V319" s="7">
        <v>257592.90375</v>
      </c>
      <c r="W319" s="8">
        <f t="shared" si="240"/>
        <v>264923</v>
      </c>
      <c r="X319" s="165">
        <v>241346.07770000002</v>
      </c>
      <c r="Y319" s="7">
        <v>228350.51967000001</v>
      </c>
      <c r="Z319" s="8">
        <f t="shared" si="241"/>
        <v>234848</v>
      </c>
      <c r="AA319" s="165">
        <v>241346.07770000002</v>
      </c>
      <c r="AB319" s="7">
        <v>228350.51967000001</v>
      </c>
      <c r="AC319" s="8">
        <f t="shared" si="242"/>
        <v>234848</v>
      </c>
      <c r="AD319" s="165">
        <v>247235.58405</v>
      </c>
      <c r="AE319" s="7">
        <v>228350.51967000001</v>
      </c>
      <c r="AF319" s="8">
        <f t="shared" si="243"/>
        <v>237793</v>
      </c>
      <c r="AG319" s="165">
        <v>221624.22555</v>
      </c>
      <c r="AH319" s="7">
        <v>228350.51967000001</v>
      </c>
      <c r="AI319" s="8">
        <f t="shared" si="244"/>
        <v>224987</v>
      </c>
      <c r="AJ319" s="165">
        <v>238306.30004999999</v>
      </c>
      <c r="AK319" s="7">
        <v>228350.51967000001</v>
      </c>
      <c r="AL319" s="8">
        <f t="shared" si="245"/>
        <v>233328</v>
      </c>
      <c r="AM319" s="165">
        <v>277220.07949999999</v>
      </c>
      <c r="AN319" s="7">
        <v>228350.51967000001</v>
      </c>
      <c r="AO319" s="8">
        <f t="shared" si="246"/>
        <v>252785</v>
      </c>
      <c r="AP319" s="165">
        <v>195870.07895000002</v>
      </c>
      <c r="AQ319" s="7">
        <v>150669.29149999999</v>
      </c>
      <c r="AR319" s="8">
        <f t="shared" si="247"/>
        <v>173270</v>
      </c>
      <c r="AS319" s="165">
        <v>207789.86865000002</v>
      </c>
      <c r="AT319" s="7">
        <v>159838.36050000001</v>
      </c>
      <c r="AU319" s="8">
        <f t="shared" si="247"/>
        <v>183814</v>
      </c>
      <c r="AV319" s="165">
        <v>271293.36780000001</v>
      </c>
      <c r="AW319" s="7">
        <v>228350.51967000001</v>
      </c>
      <c r="AX319" s="8">
        <f t="shared" si="248"/>
        <v>249822</v>
      </c>
      <c r="AY319" s="165">
        <v>255054.74085000003</v>
      </c>
      <c r="AZ319" s="7">
        <v>228350.51967000001</v>
      </c>
      <c r="BA319" s="8">
        <f t="shared" si="249"/>
        <v>241703</v>
      </c>
      <c r="BB319" s="165">
        <v>216101.74495000002</v>
      </c>
      <c r="BC319" s="7">
        <v>166232.1115</v>
      </c>
      <c r="BD319" s="8">
        <f t="shared" si="250"/>
        <v>191167</v>
      </c>
      <c r="BE319" s="180">
        <f t="shared" si="234"/>
        <v>3547563</v>
      </c>
      <c r="BF319" s="9"/>
      <c r="BG319" s="9"/>
      <c r="BH319" s="9"/>
      <c r="BI319" s="10"/>
      <c r="BJ319" s="10"/>
    </row>
    <row r="320" spans="1:172" s="6" customFormat="1" ht="24" customHeight="1" x14ac:dyDescent="0.35">
      <c r="A320" s="388"/>
      <c r="B320" s="11">
        <v>292</v>
      </c>
      <c r="C320" s="34" t="s">
        <v>329</v>
      </c>
      <c r="D320" s="11" t="s">
        <v>283</v>
      </c>
      <c r="F320" s="165">
        <v>262990</v>
      </c>
      <c r="G320" s="7">
        <v>248829</v>
      </c>
      <c r="H320" s="8">
        <f t="shared" si="235"/>
        <v>255910</v>
      </c>
      <c r="I320" s="165">
        <v>262990</v>
      </c>
      <c r="J320" s="7">
        <v>248829</v>
      </c>
      <c r="K320" s="8">
        <f t="shared" si="236"/>
        <v>255910</v>
      </c>
      <c r="L320" s="165">
        <v>386750</v>
      </c>
      <c r="M320" s="7">
        <v>365925</v>
      </c>
      <c r="N320" s="8">
        <f t="shared" si="237"/>
        <v>376338</v>
      </c>
      <c r="O320" s="165">
        <v>386750</v>
      </c>
      <c r="P320" s="7">
        <v>365925</v>
      </c>
      <c r="Q320" s="8">
        <f t="shared" si="238"/>
        <v>376338</v>
      </c>
      <c r="R320" s="165">
        <v>386750</v>
      </c>
      <c r="S320" s="7">
        <v>365925</v>
      </c>
      <c r="T320" s="8">
        <f t="shared" si="239"/>
        <v>376338</v>
      </c>
      <c r="U320" s="165">
        <v>386750</v>
      </c>
      <c r="V320" s="7">
        <v>365925</v>
      </c>
      <c r="W320" s="8">
        <f t="shared" si="240"/>
        <v>376338</v>
      </c>
      <c r="X320" s="165">
        <v>386750</v>
      </c>
      <c r="Y320" s="7">
        <v>365925</v>
      </c>
      <c r="Z320" s="8">
        <f t="shared" si="241"/>
        <v>376338</v>
      </c>
      <c r="AA320" s="165">
        <v>386750</v>
      </c>
      <c r="AB320" s="7">
        <v>365925</v>
      </c>
      <c r="AC320" s="8">
        <f t="shared" si="242"/>
        <v>376338</v>
      </c>
      <c r="AD320" s="165">
        <v>386750</v>
      </c>
      <c r="AE320" s="7">
        <v>365925</v>
      </c>
      <c r="AF320" s="8">
        <f t="shared" si="243"/>
        <v>376338</v>
      </c>
      <c r="AG320" s="165">
        <v>386750</v>
      </c>
      <c r="AH320" s="7">
        <v>365925</v>
      </c>
      <c r="AI320" s="8">
        <f t="shared" si="244"/>
        <v>376338</v>
      </c>
      <c r="AJ320" s="165">
        <v>386750</v>
      </c>
      <c r="AK320" s="7">
        <v>365925</v>
      </c>
      <c r="AL320" s="8">
        <f t="shared" si="245"/>
        <v>376338</v>
      </c>
      <c r="AM320" s="165">
        <v>386750</v>
      </c>
      <c r="AN320" s="7">
        <v>365925</v>
      </c>
      <c r="AO320" s="8">
        <f t="shared" si="246"/>
        <v>376338</v>
      </c>
      <c r="AP320" s="165">
        <v>262990</v>
      </c>
      <c r="AQ320" s="7">
        <v>202300</v>
      </c>
      <c r="AR320" s="8">
        <f t="shared" si="247"/>
        <v>232645</v>
      </c>
      <c r="AS320" s="165">
        <v>262990</v>
      </c>
      <c r="AT320" s="7">
        <v>202300</v>
      </c>
      <c r="AU320" s="8">
        <f t="shared" si="247"/>
        <v>232645</v>
      </c>
      <c r="AV320" s="165">
        <v>386750</v>
      </c>
      <c r="AW320" s="7">
        <v>365925</v>
      </c>
      <c r="AX320" s="8">
        <f t="shared" si="248"/>
        <v>376338</v>
      </c>
      <c r="AY320" s="165">
        <v>386750</v>
      </c>
      <c r="AZ320" s="7">
        <v>365925</v>
      </c>
      <c r="BA320" s="8">
        <f t="shared" si="249"/>
        <v>376338</v>
      </c>
      <c r="BB320" s="165">
        <v>262990</v>
      </c>
      <c r="BC320" s="7">
        <v>202300</v>
      </c>
      <c r="BD320" s="8">
        <f t="shared" si="250"/>
        <v>232645</v>
      </c>
      <c r="BE320" s="180">
        <f t="shared" si="234"/>
        <v>5725811</v>
      </c>
      <c r="BF320" s="9"/>
      <c r="BG320" s="9"/>
      <c r="BH320" s="9"/>
      <c r="BI320" s="10"/>
      <c r="BJ320" s="10"/>
    </row>
    <row r="321" spans="1:172" s="6" customFormat="1" ht="24" customHeight="1" x14ac:dyDescent="0.35">
      <c r="A321" s="388"/>
      <c r="B321" s="11">
        <v>293</v>
      </c>
      <c r="C321" s="34" t="s">
        <v>330</v>
      </c>
      <c r="D321" s="11" t="s">
        <v>283</v>
      </c>
      <c r="F321" s="165">
        <v>262990</v>
      </c>
      <c r="G321" s="7">
        <v>248829</v>
      </c>
      <c r="H321" s="8">
        <f t="shared" si="235"/>
        <v>255910</v>
      </c>
      <c r="I321" s="165">
        <v>262990</v>
      </c>
      <c r="J321" s="7">
        <v>248829</v>
      </c>
      <c r="K321" s="8">
        <f t="shared" si="236"/>
        <v>255910</v>
      </c>
      <c r="L321" s="165">
        <v>386750</v>
      </c>
      <c r="M321" s="7">
        <v>365925</v>
      </c>
      <c r="N321" s="8">
        <f t="shared" si="237"/>
        <v>376338</v>
      </c>
      <c r="O321" s="165">
        <v>386750</v>
      </c>
      <c r="P321" s="7">
        <v>365925</v>
      </c>
      <c r="Q321" s="8">
        <f t="shared" si="238"/>
        <v>376338</v>
      </c>
      <c r="R321" s="165">
        <v>386750</v>
      </c>
      <c r="S321" s="7">
        <v>365925</v>
      </c>
      <c r="T321" s="8">
        <f t="shared" si="239"/>
        <v>376338</v>
      </c>
      <c r="U321" s="165">
        <v>386750</v>
      </c>
      <c r="V321" s="7">
        <v>365925</v>
      </c>
      <c r="W321" s="8">
        <f t="shared" si="240"/>
        <v>376338</v>
      </c>
      <c r="X321" s="165">
        <v>386750</v>
      </c>
      <c r="Y321" s="7">
        <v>365925</v>
      </c>
      <c r="Z321" s="8">
        <f t="shared" si="241"/>
        <v>376338</v>
      </c>
      <c r="AA321" s="165">
        <v>386750</v>
      </c>
      <c r="AB321" s="7">
        <v>365925</v>
      </c>
      <c r="AC321" s="8">
        <f t="shared" si="242"/>
        <v>376338</v>
      </c>
      <c r="AD321" s="165">
        <v>386750</v>
      </c>
      <c r="AE321" s="7">
        <v>365925</v>
      </c>
      <c r="AF321" s="8">
        <f t="shared" si="243"/>
        <v>376338</v>
      </c>
      <c r="AG321" s="165">
        <v>386750</v>
      </c>
      <c r="AH321" s="7">
        <v>365925</v>
      </c>
      <c r="AI321" s="8">
        <f t="shared" si="244"/>
        <v>376338</v>
      </c>
      <c r="AJ321" s="165">
        <v>386750</v>
      </c>
      <c r="AK321" s="7">
        <v>365925</v>
      </c>
      <c r="AL321" s="8">
        <f t="shared" si="245"/>
        <v>376338</v>
      </c>
      <c r="AM321" s="165">
        <v>386750</v>
      </c>
      <c r="AN321" s="7">
        <v>365925</v>
      </c>
      <c r="AO321" s="8">
        <f t="shared" si="246"/>
        <v>376338</v>
      </c>
      <c r="AP321" s="165">
        <v>262990</v>
      </c>
      <c r="AQ321" s="7">
        <v>202300</v>
      </c>
      <c r="AR321" s="8">
        <f t="shared" si="247"/>
        <v>232645</v>
      </c>
      <c r="AS321" s="165">
        <v>262990</v>
      </c>
      <c r="AT321" s="7">
        <v>202300</v>
      </c>
      <c r="AU321" s="8">
        <f t="shared" si="247"/>
        <v>232645</v>
      </c>
      <c r="AV321" s="165">
        <v>386750</v>
      </c>
      <c r="AW321" s="7">
        <v>365925</v>
      </c>
      <c r="AX321" s="8">
        <f t="shared" si="248"/>
        <v>376338</v>
      </c>
      <c r="AY321" s="165">
        <v>386750</v>
      </c>
      <c r="AZ321" s="7">
        <v>365925</v>
      </c>
      <c r="BA321" s="8">
        <f t="shared" si="249"/>
        <v>376338</v>
      </c>
      <c r="BB321" s="165">
        <v>262990</v>
      </c>
      <c r="BC321" s="7">
        <v>202300</v>
      </c>
      <c r="BD321" s="8">
        <f t="shared" si="250"/>
        <v>232645</v>
      </c>
      <c r="BE321" s="180">
        <f t="shared" si="234"/>
        <v>5725811</v>
      </c>
      <c r="BF321" s="9"/>
      <c r="BG321" s="9"/>
      <c r="BH321" s="9"/>
      <c r="BI321" s="10"/>
      <c r="BJ321" s="10"/>
    </row>
    <row r="322" spans="1:172" s="6" customFormat="1" ht="24" customHeight="1" x14ac:dyDescent="0.35">
      <c r="A322" s="388"/>
      <c r="B322" s="11">
        <v>294</v>
      </c>
      <c r="C322" s="34" t="s">
        <v>331</v>
      </c>
      <c r="D322" s="11" t="s">
        <v>272</v>
      </c>
      <c r="F322" s="165">
        <v>154700</v>
      </c>
      <c r="G322" s="7">
        <v>146370</v>
      </c>
      <c r="H322" s="8">
        <f t="shared" si="235"/>
        <v>150535</v>
      </c>
      <c r="I322" s="165">
        <v>154700</v>
      </c>
      <c r="J322" s="7">
        <v>146370</v>
      </c>
      <c r="K322" s="8">
        <f t="shared" si="236"/>
        <v>150535</v>
      </c>
      <c r="L322" s="165">
        <v>386750</v>
      </c>
      <c r="M322" s="7">
        <v>365925</v>
      </c>
      <c r="N322" s="8">
        <f t="shared" si="237"/>
        <v>376338</v>
      </c>
      <c r="O322" s="165">
        <v>386750</v>
      </c>
      <c r="P322" s="7">
        <v>365925</v>
      </c>
      <c r="Q322" s="8">
        <f t="shared" si="238"/>
        <v>376338</v>
      </c>
      <c r="R322" s="165">
        <v>386750</v>
      </c>
      <c r="S322" s="7">
        <v>365925</v>
      </c>
      <c r="T322" s="8">
        <f t="shared" si="239"/>
        <v>376338</v>
      </c>
      <c r="U322" s="165">
        <v>386750</v>
      </c>
      <c r="V322" s="7">
        <v>365925</v>
      </c>
      <c r="W322" s="8">
        <f t="shared" si="240"/>
        <v>376338</v>
      </c>
      <c r="X322" s="165">
        <v>386750</v>
      </c>
      <c r="Y322" s="7">
        <v>365925</v>
      </c>
      <c r="Z322" s="8">
        <f t="shared" si="241"/>
        <v>376338</v>
      </c>
      <c r="AA322" s="165">
        <v>386750</v>
      </c>
      <c r="AB322" s="7">
        <v>365925</v>
      </c>
      <c r="AC322" s="8">
        <f t="shared" si="242"/>
        <v>376338</v>
      </c>
      <c r="AD322" s="165">
        <v>386750</v>
      </c>
      <c r="AE322" s="7">
        <v>365925</v>
      </c>
      <c r="AF322" s="8">
        <f t="shared" si="243"/>
        <v>376338</v>
      </c>
      <c r="AG322" s="165">
        <v>386750</v>
      </c>
      <c r="AH322" s="7">
        <v>365925</v>
      </c>
      <c r="AI322" s="8">
        <f t="shared" si="244"/>
        <v>376338</v>
      </c>
      <c r="AJ322" s="165">
        <v>386750</v>
      </c>
      <c r="AK322" s="7">
        <v>365925</v>
      </c>
      <c r="AL322" s="8">
        <f t="shared" si="245"/>
        <v>376338</v>
      </c>
      <c r="AM322" s="165">
        <v>386750</v>
      </c>
      <c r="AN322" s="7">
        <v>365925</v>
      </c>
      <c r="AO322" s="8">
        <f t="shared" si="246"/>
        <v>376338</v>
      </c>
      <c r="AP322" s="165">
        <v>154700</v>
      </c>
      <c r="AQ322" s="7">
        <v>119000</v>
      </c>
      <c r="AR322" s="8">
        <f t="shared" si="247"/>
        <v>136850</v>
      </c>
      <c r="AS322" s="165">
        <v>154700</v>
      </c>
      <c r="AT322" s="7">
        <v>119000</v>
      </c>
      <c r="AU322" s="8">
        <f t="shared" si="247"/>
        <v>136850</v>
      </c>
      <c r="AV322" s="165">
        <v>386750</v>
      </c>
      <c r="AW322" s="7">
        <v>365925</v>
      </c>
      <c r="AX322" s="8">
        <f t="shared" si="248"/>
        <v>376338</v>
      </c>
      <c r="AY322" s="165">
        <v>386750</v>
      </c>
      <c r="AZ322" s="7">
        <v>365925</v>
      </c>
      <c r="BA322" s="8">
        <f t="shared" si="249"/>
        <v>376338</v>
      </c>
      <c r="BB322" s="165">
        <v>154700</v>
      </c>
      <c r="BC322" s="7">
        <v>119000</v>
      </c>
      <c r="BD322" s="8">
        <f t="shared" si="250"/>
        <v>136850</v>
      </c>
      <c r="BE322" s="180">
        <f t="shared" si="234"/>
        <v>5227676</v>
      </c>
      <c r="BF322" s="9"/>
      <c r="BG322" s="9"/>
      <c r="BH322" s="9"/>
      <c r="BI322" s="10"/>
      <c r="BJ322" s="10"/>
    </row>
    <row r="323" spans="1:172" s="6" customFormat="1" ht="24" customHeight="1" x14ac:dyDescent="0.35">
      <c r="A323" s="388"/>
      <c r="B323" s="11">
        <v>295</v>
      </c>
      <c r="C323" s="34" t="s">
        <v>332</v>
      </c>
      <c r="D323" s="11" t="s">
        <v>283</v>
      </c>
      <c r="F323" s="166">
        <v>649091.57495000004</v>
      </c>
      <c r="G323" s="7">
        <v>614140.49014500005</v>
      </c>
      <c r="H323" s="8">
        <f t="shared" si="235"/>
        <v>631616</v>
      </c>
      <c r="I323" s="166">
        <v>649091.57495000004</v>
      </c>
      <c r="J323" s="7">
        <v>614140.49014500005</v>
      </c>
      <c r="K323" s="8">
        <f t="shared" si="236"/>
        <v>631616</v>
      </c>
      <c r="L323" s="166">
        <v>920116.46090000006</v>
      </c>
      <c r="M323" s="7">
        <v>870571.72839000006</v>
      </c>
      <c r="N323" s="8">
        <f t="shared" si="237"/>
        <v>895344</v>
      </c>
      <c r="O323" s="166">
        <v>1024056.1422</v>
      </c>
      <c r="P323" s="7">
        <v>968914.65762000007</v>
      </c>
      <c r="Q323" s="8">
        <f t="shared" si="238"/>
        <v>996485</v>
      </c>
      <c r="R323" s="166">
        <v>877923.58290000015</v>
      </c>
      <c r="S323" s="7">
        <v>830650.77459000004</v>
      </c>
      <c r="T323" s="8">
        <f t="shared" si="239"/>
        <v>854287</v>
      </c>
      <c r="U323" s="166">
        <v>1311960.1904499999</v>
      </c>
      <c r="V323" s="7">
        <v>1241316.180195</v>
      </c>
      <c r="W323" s="8">
        <f t="shared" si="240"/>
        <v>1276638</v>
      </c>
      <c r="X323" s="166">
        <v>1163681.7874499999</v>
      </c>
      <c r="Y323" s="7">
        <v>1101021.998895</v>
      </c>
      <c r="Z323" s="8">
        <f t="shared" si="241"/>
        <v>1132352</v>
      </c>
      <c r="AA323" s="166">
        <v>1200761.4436999999</v>
      </c>
      <c r="AB323" s="7">
        <v>1101021.998895</v>
      </c>
      <c r="AC323" s="8">
        <f t="shared" si="242"/>
        <v>1150892</v>
      </c>
      <c r="AD323" s="166">
        <v>1194598.42775</v>
      </c>
      <c r="AE323" s="7">
        <v>1101021.998895</v>
      </c>
      <c r="AF323" s="8">
        <f t="shared" si="243"/>
        <v>1147810</v>
      </c>
      <c r="AG323" s="166">
        <v>1065092.6376999998</v>
      </c>
      <c r="AH323" s="7">
        <v>1101021.998895</v>
      </c>
      <c r="AI323" s="8">
        <f t="shared" si="244"/>
        <v>1083057</v>
      </c>
      <c r="AJ323" s="166">
        <v>1186232.2517499998</v>
      </c>
      <c r="AK323" s="7">
        <v>1101021.998895</v>
      </c>
      <c r="AL323" s="8">
        <f t="shared" si="245"/>
        <v>1143627</v>
      </c>
      <c r="AM323" s="166">
        <v>1332916.858</v>
      </c>
      <c r="AN323" s="7">
        <v>1101021.998895</v>
      </c>
      <c r="AO323" s="8">
        <f t="shared" si="246"/>
        <v>1216969</v>
      </c>
      <c r="AP323" s="166">
        <v>962845.29705000005</v>
      </c>
      <c r="AQ323" s="7">
        <v>740650.22849999997</v>
      </c>
      <c r="AR323" s="8">
        <f t="shared" si="247"/>
        <v>851748</v>
      </c>
      <c r="AS323" s="166">
        <v>1047757.9612499999</v>
      </c>
      <c r="AT323" s="7">
        <v>805967.66249999998</v>
      </c>
      <c r="AU323" s="8">
        <f t="shared" si="247"/>
        <v>926863</v>
      </c>
      <c r="AV323" s="166">
        <v>1321597.3816500001</v>
      </c>
      <c r="AW323" s="7">
        <v>1101021.998895</v>
      </c>
      <c r="AX323" s="8">
        <f t="shared" si="248"/>
        <v>1211310</v>
      </c>
      <c r="AY323" s="166">
        <v>1265016.0887</v>
      </c>
      <c r="AZ323" s="7">
        <v>1101021.998895</v>
      </c>
      <c r="BA323" s="8">
        <f t="shared" si="249"/>
        <v>1183019</v>
      </c>
      <c r="BB323" s="166">
        <v>1089668.2797000001</v>
      </c>
      <c r="BC323" s="7">
        <v>838206.36899999995</v>
      </c>
      <c r="BD323" s="8">
        <f t="shared" si="250"/>
        <v>963937</v>
      </c>
      <c r="BE323" s="180">
        <f t="shared" si="234"/>
        <v>17297570</v>
      </c>
      <c r="BF323" s="9"/>
      <c r="BG323" s="9"/>
      <c r="BH323" s="9"/>
      <c r="BI323" s="10"/>
      <c r="BJ323" s="10"/>
    </row>
    <row r="324" spans="1:172" s="6" customFormat="1" ht="24" customHeight="1" x14ac:dyDescent="0.35">
      <c r="A324" s="388"/>
      <c r="B324" s="11">
        <v>296</v>
      </c>
      <c r="C324" s="34" t="s">
        <v>333</v>
      </c>
      <c r="D324" s="11" t="s">
        <v>283</v>
      </c>
      <c r="F324" s="166">
        <v>570363.04324999999</v>
      </c>
      <c r="G324" s="7">
        <v>539651.18707500002</v>
      </c>
      <c r="H324" s="8">
        <f t="shared" si="235"/>
        <v>555007</v>
      </c>
      <c r="I324" s="166">
        <v>570363.04324999999</v>
      </c>
      <c r="J324" s="7">
        <v>539651.18707500002</v>
      </c>
      <c r="K324" s="8">
        <f t="shared" si="236"/>
        <v>555007</v>
      </c>
      <c r="L324" s="166">
        <v>828987.48659999995</v>
      </c>
      <c r="M324" s="7">
        <v>784349.69886000012</v>
      </c>
      <c r="N324" s="8">
        <f t="shared" si="237"/>
        <v>806669</v>
      </c>
      <c r="O324" s="166">
        <v>943758.95250000001</v>
      </c>
      <c r="P324" s="7">
        <v>892941.1627499999</v>
      </c>
      <c r="Q324" s="8">
        <f t="shared" si="238"/>
        <v>918350</v>
      </c>
      <c r="R324" s="166">
        <v>851656.60580000002</v>
      </c>
      <c r="S324" s="7">
        <v>805798.17318000004</v>
      </c>
      <c r="T324" s="8">
        <f t="shared" si="239"/>
        <v>828727</v>
      </c>
      <c r="U324" s="166">
        <v>1196387.3012000001</v>
      </c>
      <c r="V324" s="7">
        <v>1131966.44652</v>
      </c>
      <c r="W324" s="8">
        <f t="shared" si="240"/>
        <v>1164177</v>
      </c>
      <c r="X324" s="166">
        <v>1033077.9368</v>
      </c>
      <c r="Y324" s="7">
        <v>977450.66327999998</v>
      </c>
      <c r="Z324" s="8">
        <f t="shared" si="241"/>
        <v>1005264</v>
      </c>
      <c r="AA324" s="166">
        <v>1098161.155</v>
      </c>
      <c r="AB324" s="7">
        <v>977450.66327999998</v>
      </c>
      <c r="AC324" s="8">
        <f t="shared" si="242"/>
        <v>1037806</v>
      </c>
      <c r="AD324" s="166">
        <v>1068664.3513</v>
      </c>
      <c r="AE324" s="7">
        <v>977450.66327999998</v>
      </c>
      <c r="AF324" s="8">
        <f t="shared" si="243"/>
        <v>1023058</v>
      </c>
      <c r="AG324" s="166">
        <v>952582.65375000006</v>
      </c>
      <c r="AH324" s="7">
        <v>977450.66327999998</v>
      </c>
      <c r="AI324" s="8">
        <f t="shared" si="244"/>
        <v>965017</v>
      </c>
      <c r="AJ324" s="166">
        <v>1072965.08865</v>
      </c>
      <c r="AK324" s="7">
        <v>977450.66327999998</v>
      </c>
      <c r="AL324" s="8">
        <f t="shared" si="245"/>
        <v>1025208</v>
      </c>
      <c r="AM324" s="166">
        <v>1189710.4491999999</v>
      </c>
      <c r="AN324" s="7">
        <v>977450.66327999998</v>
      </c>
      <c r="AO324" s="8">
        <f t="shared" si="246"/>
        <v>1083581</v>
      </c>
      <c r="AP324" s="166">
        <v>848806.87710000016</v>
      </c>
      <c r="AQ324" s="7">
        <v>652928.36700000009</v>
      </c>
      <c r="AR324" s="8">
        <f t="shared" si="247"/>
        <v>750868</v>
      </c>
      <c r="AS324" s="166">
        <v>920676.55225000007</v>
      </c>
      <c r="AT324" s="7">
        <v>708212.73250000004</v>
      </c>
      <c r="AU324" s="8">
        <f t="shared" si="247"/>
        <v>814445</v>
      </c>
      <c r="AV324" s="166">
        <v>1217502.84565</v>
      </c>
      <c r="AW324" s="7">
        <v>977450.66327999998</v>
      </c>
      <c r="AX324" s="8">
        <f t="shared" si="248"/>
        <v>1097477</v>
      </c>
      <c r="AY324" s="166">
        <v>1124463.32635</v>
      </c>
      <c r="AZ324" s="7">
        <v>977450.66327999998</v>
      </c>
      <c r="BA324" s="8">
        <f t="shared" si="249"/>
        <v>1050957</v>
      </c>
      <c r="BB324" s="166">
        <v>957503.81544999988</v>
      </c>
      <c r="BC324" s="7">
        <v>736541.39650000003</v>
      </c>
      <c r="BD324" s="8">
        <f t="shared" si="250"/>
        <v>847023</v>
      </c>
      <c r="BE324" s="180">
        <f t="shared" si="234"/>
        <v>15528641</v>
      </c>
      <c r="BF324" s="9"/>
      <c r="BG324" s="9"/>
      <c r="BH324" s="9"/>
      <c r="BI324" s="10"/>
      <c r="BJ324" s="10"/>
    </row>
    <row r="325" spans="1:172" s="6" customFormat="1" ht="24" customHeight="1" thickBot="1" x14ac:dyDescent="0.4">
      <c r="A325" s="388"/>
      <c r="B325" s="15">
        <v>297</v>
      </c>
      <c r="C325" s="34" t="s">
        <v>334</v>
      </c>
      <c r="D325" s="11" t="s">
        <v>272</v>
      </c>
      <c r="F325" s="166">
        <v>37091.722849999998</v>
      </c>
      <c r="G325" s="7">
        <v>35094.476234999995</v>
      </c>
      <c r="H325" s="8">
        <f t="shared" si="235"/>
        <v>36093</v>
      </c>
      <c r="I325" s="166">
        <v>37091.722849999998</v>
      </c>
      <c r="J325" s="7">
        <v>35094.476234999995</v>
      </c>
      <c r="K325" s="8">
        <f t="shared" si="236"/>
        <v>36093</v>
      </c>
      <c r="L325" s="166">
        <v>54760.241900000008</v>
      </c>
      <c r="M325" s="7">
        <v>51811.613490000003</v>
      </c>
      <c r="N325" s="8">
        <f t="shared" si="237"/>
        <v>53286</v>
      </c>
      <c r="O325" s="166">
        <v>61294.305800000002</v>
      </c>
      <c r="P325" s="7">
        <v>57993.843179999996</v>
      </c>
      <c r="Q325" s="8">
        <f t="shared" si="238"/>
        <v>59644</v>
      </c>
      <c r="R325" s="166">
        <v>55345.472000000002</v>
      </c>
      <c r="S325" s="7">
        <v>52365.331199999993</v>
      </c>
      <c r="T325" s="8">
        <f t="shared" si="239"/>
        <v>53855</v>
      </c>
      <c r="U325" s="166">
        <v>79988.485849999997</v>
      </c>
      <c r="V325" s="7">
        <v>75681.413535</v>
      </c>
      <c r="W325" s="8">
        <f t="shared" si="240"/>
        <v>77835</v>
      </c>
      <c r="X325" s="166">
        <v>69197.928800000009</v>
      </c>
      <c r="Y325" s="7">
        <v>65471.886480000001</v>
      </c>
      <c r="Z325" s="8">
        <f t="shared" si="241"/>
        <v>67335</v>
      </c>
      <c r="AA325" s="166">
        <v>70381.461150000003</v>
      </c>
      <c r="AB325" s="7">
        <v>65471.886480000001</v>
      </c>
      <c r="AC325" s="8">
        <f t="shared" si="242"/>
        <v>67927</v>
      </c>
      <c r="AD325" s="166">
        <v>70381.461150000003</v>
      </c>
      <c r="AE325" s="7">
        <v>65471.886480000001</v>
      </c>
      <c r="AF325" s="8">
        <f t="shared" si="243"/>
        <v>67927</v>
      </c>
      <c r="AG325" s="166">
        <v>64532.176800000001</v>
      </c>
      <c r="AH325" s="7">
        <v>65471.886480000001</v>
      </c>
      <c r="AI325" s="8">
        <f t="shared" si="244"/>
        <v>65002</v>
      </c>
      <c r="AJ325" s="166">
        <v>69562.943449999992</v>
      </c>
      <c r="AK325" s="7">
        <v>65471.886480000001</v>
      </c>
      <c r="AL325" s="8">
        <f t="shared" si="245"/>
        <v>67517</v>
      </c>
      <c r="AM325" s="166">
        <v>78658.143199999991</v>
      </c>
      <c r="AN325" s="7">
        <v>65471.886480000001</v>
      </c>
      <c r="AO325" s="8">
        <f t="shared" si="246"/>
        <v>72065</v>
      </c>
      <c r="AP325" s="166">
        <v>56154.939750000005</v>
      </c>
      <c r="AQ325" s="7">
        <v>43196.107499999998</v>
      </c>
      <c r="AR325" s="8">
        <f t="shared" si="247"/>
        <v>49676</v>
      </c>
      <c r="AS325" s="166">
        <v>59872.458100000003</v>
      </c>
      <c r="AT325" s="7">
        <v>46055.737000000001</v>
      </c>
      <c r="AU325" s="8">
        <f t="shared" si="247"/>
        <v>52964</v>
      </c>
      <c r="AV325" s="166">
        <v>79310.745150000002</v>
      </c>
      <c r="AW325" s="7">
        <v>65471.886480000001</v>
      </c>
      <c r="AX325" s="8">
        <f t="shared" si="248"/>
        <v>72391</v>
      </c>
      <c r="AY325" s="166">
        <v>78865.286500000002</v>
      </c>
      <c r="AZ325" s="7">
        <v>65471.886480000001</v>
      </c>
      <c r="BA325" s="8">
        <f t="shared" si="249"/>
        <v>72169</v>
      </c>
      <c r="BB325" s="166">
        <v>62267.678199999995</v>
      </c>
      <c r="BC325" s="7">
        <v>47898.214</v>
      </c>
      <c r="BD325" s="8">
        <f t="shared" si="250"/>
        <v>55083</v>
      </c>
      <c r="BE325" s="180">
        <f t="shared" si="234"/>
        <v>1026862</v>
      </c>
      <c r="BF325" s="9"/>
      <c r="BG325" s="9"/>
      <c r="BH325" s="9"/>
      <c r="BI325" s="10"/>
      <c r="BJ325" s="10"/>
    </row>
    <row r="326" spans="1:172" s="6" customFormat="1" ht="28.5" customHeight="1" thickBot="1" x14ac:dyDescent="0.4">
      <c r="A326" s="387"/>
      <c r="B326" s="271" t="s">
        <v>98</v>
      </c>
      <c r="C326" s="272"/>
      <c r="D326" s="294"/>
      <c r="F326" s="170">
        <f>+SUM(F327:F329)</f>
        <v>486419.41985000001</v>
      </c>
      <c r="G326" s="171">
        <f>+SUM(G327:G329)</f>
        <v>460227.60493500001</v>
      </c>
      <c r="H326" s="172">
        <f>+SUM(H327:H329)</f>
        <v>473324</v>
      </c>
      <c r="I326" s="170">
        <f t="shared" ref="I326:BD326" si="251">+SUM(I327:I329)</f>
        <v>486419.41985000001</v>
      </c>
      <c r="J326" s="171">
        <f t="shared" si="251"/>
        <v>460227.60493500001</v>
      </c>
      <c r="K326" s="172">
        <f t="shared" si="251"/>
        <v>473324</v>
      </c>
      <c r="L326" s="170">
        <f t="shared" si="251"/>
        <v>959029.85360000003</v>
      </c>
      <c r="M326" s="171">
        <f t="shared" si="251"/>
        <v>907389.78456000006</v>
      </c>
      <c r="N326" s="172">
        <f t="shared" si="251"/>
        <v>933210</v>
      </c>
      <c r="O326" s="170">
        <f t="shared" si="251"/>
        <v>971423.25734999997</v>
      </c>
      <c r="P326" s="171">
        <f t="shared" si="251"/>
        <v>919115.85118500004</v>
      </c>
      <c r="Q326" s="172">
        <f t="shared" si="251"/>
        <v>945270</v>
      </c>
      <c r="R326" s="170">
        <f t="shared" si="251"/>
        <v>724742.50485000003</v>
      </c>
      <c r="S326" s="171">
        <f t="shared" si="251"/>
        <v>685717.90843499999</v>
      </c>
      <c r="T326" s="172">
        <f t="shared" si="251"/>
        <v>705230</v>
      </c>
      <c r="U326" s="170">
        <f t="shared" si="251"/>
        <v>791399.40879999998</v>
      </c>
      <c r="V326" s="171">
        <f t="shared" si="251"/>
        <v>748785.59447999997</v>
      </c>
      <c r="W326" s="172">
        <f t="shared" si="251"/>
        <v>770093</v>
      </c>
      <c r="X326" s="170">
        <f t="shared" si="251"/>
        <v>769265.24219999998</v>
      </c>
      <c r="Y326" s="171">
        <f t="shared" si="251"/>
        <v>727843.26762000006</v>
      </c>
      <c r="Z326" s="172">
        <f t="shared" si="251"/>
        <v>748554</v>
      </c>
      <c r="AA326" s="170">
        <f t="shared" si="251"/>
        <v>765512.52960000001</v>
      </c>
      <c r="AB326" s="171">
        <f t="shared" si="251"/>
        <v>727843.26762000006</v>
      </c>
      <c r="AC326" s="172">
        <f t="shared" si="251"/>
        <v>746678</v>
      </c>
      <c r="AD326" s="170">
        <f t="shared" si="251"/>
        <v>765512.52960000001</v>
      </c>
      <c r="AE326" s="171">
        <f t="shared" si="251"/>
        <v>727843.26762000006</v>
      </c>
      <c r="AF326" s="172">
        <f t="shared" si="251"/>
        <v>746678</v>
      </c>
      <c r="AG326" s="170">
        <f t="shared" si="251"/>
        <v>745502.08459999994</v>
      </c>
      <c r="AH326" s="171">
        <f t="shared" si="251"/>
        <v>727843.26762000006</v>
      </c>
      <c r="AI326" s="172">
        <f t="shared" si="251"/>
        <v>736673</v>
      </c>
      <c r="AJ326" s="170">
        <f t="shared" si="251"/>
        <v>756939.21030000004</v>
      </c>
      <c r="AK326" s="171">
        <f t="shared" si="251"/>
        <v>727843.26762000006</v>
      </c>
      <c r="AL326" s="172">
        <f t="shared" si="251"/>
        <v>742391</v>
      </c>
      <c r="AM326" s="170">
        <f t="shared" si="251"/>
        <v>789290.77044999995</v>
      </c>
      <c r="AN326" s="171">
        <f t="shared" si="251"/>
        <v>727843.26762000006</v>
      </c>
      <c r="AO326" s="172">
        <f t="shared" si="251"/>
        <v>758567</v>
      </c>
      <c r="AP326" s="170">
        <f t="shared" si="251"/>
        <v>532706.89745000005</v>
      </c>
      <c r="AQ326" s="171">
        <f t="shared" si="251"/>
        <v>409774.53649999999</v>
      </c>
      <c r="AR326" s="172">
        <f t="shared" si="251"/>
        <v>471241</v>
      </c>
      <c r="AS326" s="170">
        <f t="shared" si="251"/>
        <v>542885.07455000002</v>
      </c>
      <c r="AT326" s="171">
        <f t="shared" si="251"/>
        <v>417603.90350000001</v>
      </c>
      <c r="AU326" s="172">
        <f t="shared" si="251"/>
        <v>480245</v>
      </c>
      <c r="AV326" s="170">
        <f t="shared" si="251"/>
        <v>788782.96770000004</v>
      </c>
      <c r="AW326" s="171">
        <f t="shared" si="251"/>
        <v>727843.26762000006</v>
      </c>
      <c r="AX326" s="172">
        <f t="shared" si="251"/>
        <v>758313</v>
      </c>
      <c r="AY326" s="170">
        <f t="shared" si="251"/>
        <v>780321.26445000002</v>
      </c>
      <c r="AZ326" s="171">
        <f t="shared" si="251"/>
        <v>727843.26762000006</v>
      </c>
      <c r="BA326" s="172">
        <f t="shared" si="251"/>
        <v>754082</v>
      </c>
      <c r="BB326" s="170">
        <f t="shared" si="251"/>
        <v>548820.83620000002</v>
      </c>
      <c r="BC326" s="171">
        <f t="shared" si="251"/>
        <v>422169.87400000001</v>
      </c>
      <c r="BD326" s="172">
        <f t="shared" si="251"/>
        <v>485496</v>
      </c>
      <c r="BE326" s="180">
        <f t="shared" ref="BE326:BE390" si="252">H326+K326+N326+Q326+T326+W326+Z326+AC326+AF326+AI326+AL326+AO326+AR326+AU326+AX326+BA326+BD326</f>
        <v>11729369</v>
      </c>
      <c r="BF326" s="9"/>
      <c r="BG326" s="9"/>
      <c r="BH326" s="9"/>
      <c r="BI326" s="10"/>
      <c r="BJ326" s="10"/>
    </row>
    <row r="327" spans="1:172" s="6" customFormat="1" ht="24.75" customHeight="1" x14ac:dyDescent="0.35">
      <c r="A327" s="388"/>
      <c r="B327" s="4">
        <v>298</v>
      </c>
      <c r="C327" s="35" t="s">
        <v>335</v>
      </c>
      <c r="D327" s="4" t="s">
        <v>272</v>
      </c>
      <c r="F327" s="164">
        <v>91934.419850000006</v>
      </c>
      <c r="G327" s="7">
        <v>86984.10493500001</v>
      </c>
      <c r="H327" s="8">
        <f t="shared" si="235"/>
        <v>89459</v>
      </c>
      <c r="I327" s="164">
        <v>91934.419850000006</v>
      </c>
      <c r="J327" s="7">
        <v>86984.10493500001</v>
      </c>
      <c r="K327" s="8">
        <f>ROUND(((I327+J327)/2),0)</f>
        <v>89459</v>
      </c>
      <c r="L327" s="164">
        <v>139119.8536</v>
      </c>
      <c r="M327" s="7">
        <v>131628.78456</v>
      </c>
      <c r="N327" s="8">
        <f>ROUND(((L327+M327)/2),0)</f>
        <v>135374</v>
      </c>
      <c r="O327" s="164">
        <v>151513.25735</v>
      </c>
      <c r="P327" s="7">
        <v>143354.85118500001</v>
      </c>
      <c r="Q327" s="8">
        <f>ROUND(((O327+P327)/2),0)</f>
        <v>147434</v>
      </c>
      <c r="R327" s="164">
        <v>136882.50485</v>
      </c>
      <c r="S327" s="7">
        <v>129511.908435</v>
      </c>
      <c r="T327" s="8">
        <f>ROUND(((R327+S327)/2),0)</f>
        <v>133197</v>
      </c>
      <c r="U327" s="164">
        <v>203539.40879999998</v>
      </c>
      <c r="V327" s="7">
        <v>192579.59448</v>
      </c>
      <c r="W327" s="8">
        <f>ROUND(((U327+V327)/2),0)</f>
        <v>198060</v>
      </c>
      <c r="X327" s="164">
        <v>181405.24220000001</v>
      </c>
      <c r="Y327" s="7">
        <v>171637.26762000003</v>
      </c>
      <c r="Z327" s="8">
        <f>ROUND(((X327+Y327)/2),0)</f>
        <v>176521</v>
      </c>
      <c r="AA327" s="164">
        <v>177652.52960000001</v>
      </c>
      <c r="AB327" s="7">
        <v>171637.26762000003</v>
      </c>
      <c r="AC327" s="8">
        <f>ROUND(((AA327+AB327)/2),0)</f>
        <v>174645</v>
      </c>
      <c r="AD327" s="164">
        <v>177652.52960000001</v>
      </c>
      <c r="AE327" s="7">
        <v>171637.26762000003</v>
      </c>
      <c r="AF327" s="8">
        <f>ROUND(((AD327+AE327)/2),0)</f>
        <v>174645</v>
      </c>
      <c r="AG327" s="164">
        <v>157642.0846</v>
      </c>
      <c r="AH327" s="7">
        <v>171637.26762000003</v>
      </c>
      <c r="AI327" s="8">
        <f>ROUND(((AG327+AH327)/2),0)</f>
        <v>164640</v>
      </c>
      <c r="AJ327" s="164">
        <v>169079.21030000001</v>
      </c>
      <c r="AK327" s="7">
        <v>171637.26762000003</v>
      </c>
      <c r="AL327" s="8">
        <f>ROUND(((AJ327+AK327)/2),0)</f>
        <v>170358</v>
      </c>
      <c r="AM327" s="164">
        <v>201430.77044999998</v>
      </c>
      <c r="AN327" s="7">
        <v>171637.26762000003</v>
      </c>
      <c r="AO327" s="8">
        <f t="shared" ref="AO327:AO339" si="253">ROUND(((AM327+AN327)/2),0)</f>
        <v>186534</v>
      </c>
      <c r="AP327" s="164">
        <v>138221.89745000002</v>
      </c>
      <c r="AQ327" s="7">
        <v>106324.5365</v>
      </c>
      <c r="AR327" s="8">
        <f>ROUND(((AP327+AQ327)/2),0)</f>
        <v>122273</v>
      </c>
      <c r="AS327" s="164">
        <v>148400.07455000002</v>
      </c>
      <c r="AT327" s="7">
        <v>114153.90350000001</v>
      </c>
      <c r="AU327" s="8">
        <f>ROUND(((AS327+AT327)/2),0)</f>
        <v>131277</v>
      </c>
      <c r="AV327" s="164">
        <v>200922.96770000001</v>
      </c>
      <c r="AW327" s="7">
        <v>171637.26762000003</v>
      </c>
      <c r="AX327" s="8">
        <f>ROUND(((AV327+AW327)/2),0)</f>
        <v>186280</v>
      </c>
      <c r="AY327" s="164">
        <v>192461.26444999999</v>
      </c>
      <c r="AZ327" s="7">
        <v>171637.26762000003</v>
      </c>
      <c r="BA327" s="8">
        <f>ROUND(((AY327+AZ327)/2),0)</f>
        <v>182049</v>
      </c>
      <c r="BB327" s="164">
        <v>154335.83620000002</v>
      </c>
      <c r="BC327" s="7">
        <v>118719.87400000001</v>
      </c>
      <c r="BD327" s="8">
        <f>ROUND(((BB327+BC327)/2),0)</f>
        <v>136528</v>
      </c>
      <c r="BE327" s="180">
        <f t="shared" si="252"/>
        <v>2598733</v>
      </c>
      <c r="BF327" s="9"/>
      <c r="BG327" s="9"/>
      <c r="BH327" s="9"/>
      <c r="BI327" s="10"/>
      <c r="BJ327" s="10"/>
    </row>
    <row r="328" spans="1:172" s="6" customFormat="1" ht="24.75" customHeight="1" x14ac:dyDescent="0.35">
      <c r="A328" s="388"/>
      <c r="B328" s="11">
        <v>299</v>
      </c>
      <c r="C328" s="34" t="s">
        <v>336</v>
      </c>
      <c r="D328" s="11" t="s">
        <v>272</v>
      </c>
      <c r="F328" s="165">
        <v>170170</v>
      </c>
      <c r="G328" s="7">
        <v>161007</v>
      </c>
      <c r="H328" s="8">
        <f t="shared" si="235"/>
        <v>165589</v>
      </c>
      <c r="I328" s="165">
        <v>170170</v>
      </c>
      <c r="J328" s="7">
        <v>161007</v>
      </c>
      <c r="K328" s="8">
        <f>ROUND(((I328+J328)/2),0)</f>
        <v>165589</v>
      </c>
      <c r="L328" s="165">
        <v>278460</v>
      </c>
      <c r="M328" s="7">
        <v>263466</v>
      </c>
      <c r="N328" s="8">
        <f>ROUND(((L328+M328)/2),0)</f>
        <v>270963</v>
      </c>
      <c r="O328" s="165">
        <v>278460</v>
      </c>
      <c r="P328" s="7">
        <v>263466</v>
      </c>
      <c r="Q328" s="8">
        <f>ROUND(((O328+P328)/2),0)</f>
        <v>270963</v>
      </c>
      <c r="R328" s="165">
        <v>278460</v>
      </c>
      <c r="S328" s="7">
        <v>263466</v>
      </c>
      <c r="T328" s="8">
        <f>ROUND(((R328+S328)/2),0)</f>
        <v>270963</v>
      </c>
      <c r="U328" s="165">
        <v>278460</v>
      </c>
      <c r="V328" s="7">
        <v>263466</v>
      </c>
      <c r="W328" s="8">
        <f>ROUND(((U328+V328)/2),0)</f>
        <v>270963</v>
      </c>
      <c r="X328" s="165">
        <v>278460</v>
      </c>
      <c r="Y328" s="7">
        <v>263466</v>
      </c>
      <c r="Z328" s="8">
        <f>ROUND(((X328+Y328)/2),0)</f>
        <v>270963</v>
      </c>
      <c r="AA328" s="165">
        <v>278460</v>
      </c>
      <c r="AB328" s="7">
        <v>263466</v>
      </c>
      <c r="AC328" s="8">
        <f>ROUND(((AA328+AB328)/2),0)</f>
        <v>270963</v>
      </c>
      <c r="AD328" s="165">
        <v>278460</v>
      </c>
      <c r="AE328" s="7">
        <v>263466</v>
      </c>
      <c r="AF328" s="8">
        <f>ROUND(((AD328+AE328)/2),0)</f>
        <v>270963</v>
      </c>
      <c r="AG328" s="165">
        <v>278460</v>
      </c>
      <c r="AH328" s="7">
        <v>263466</v>
      </c>
      <c r="AI328" s="8">
        <f>ROUND(((AG328+AH328)/2),0)</f>
        <v>270963</v>
      </c>
      <c r="AJ328" s="165">
        <v>278460</v>
      </c>
      <c r="AK328" s="7">
        <v>263466</v>
      </c>
      <c r="AL328" s="8">
        <f>ROUND(((AJ328+AK328)/2),0)</f>
        <v>270963</v>
      </c>
      <c r="AM328" s="165">
        <v>278460</v>
      </c>
      <c r="AN328" s="7">
        <v>263466</v>
      </c>
      <c r="AO328" s="8">
        <f t="shared" si="253"/>
        <v>270963</v>
      </c>
      <c r="AP328" s="165">
        <v>170170</v>
      </c>
      <c r="AQ328" s="7">
        <v>130900</v>
      </c>
      <c r="AR328" s="8">
        <f>ROUND(((AP328+AQ328)/2),0)</f>
        <v>150535</v>
      </c>
      <c r="AS328" s="165">
        <v>170170</v>
      </c>
      <c r="AT328" s="7">
        <v>130900</v>
      </c>
      <c r="AU328" s="8">
        <f>ROUND(((AS328+AT328)/2),0)</f>
        <v>150535</v>
      </c>
      <c r="AV328" s="165">
        <v>278460</v>
      </c>
      <c r="AW328" s="7">
        <v>263466</v>
      </c>
      <c r="AX328" s="8">
        <f>ROUND(((AV328+AW328)/2),0)</f>
        <v>270963</v>
      </c>
      <c r="AY328" s="165">
        <v>278460</v>
      </c>
      <c r="AZ328" s="7">
        <v>263466</v>
      </c>
      <c r="BA328" s="8">
        <f>ROUND(((AY328+AZ328)/2),0)</f>
        <v>270963</v>
      </c>
      <c r="BB328" s="165">
        <v>170170</v>
      </c>
      <c r="BC328" s="7">
        <v>130900</v>
      </c>
      <c r="BD328" s="8">
        <f>ROUND(((BB328+BC328)/2),0)</f>
        <v>150535</v>
      </c>
      <c r="BE328" s="180">
        <f t="shared" si="252"/>
        <v>4034339</v>
      </c>
      <c r="BF328" s="9"/>
      <c r="BG328" s="9"/>
      <c r="BH328" s="9"/>
      <c r="BI328" s="10"/>
      <c r="BJ328" s="10"/>
    </row>
    <row r="329" spans="1:172" s="6" customFormat="1" ht="24.75" customHeight="1" thickBot="1" x14ac:dyDescent="0.4">
      <c r="A329" s="388"/>
      <c r="B329" s="11">
        <v>300</v>
      </c>
      <c r="C329" s="34" t="s">
        <v>337</v>
      </c>
      <c r="D329" s="11" t="s">
        <v>272</v>
      </c>
      <c r="F329" s="165">
        <v>224315</v>
      </c>
      <c r="G329" s="7">
        <v>212236.5</v>
      </c>
      <c r="H329" s="8">
        <f t="shared" si="235"/>
        <v>218276</v>
      </c>
      <c r="I329" s="165">
        <v>224315</v>
      </c>
      <c r="J329" s="7">
        <v>212236.5</v>
      </c>
      <c r="K329" s="8">
        <f>ROUND(((I329+J329)/2),0)</f>
        <v>218276</v>
      </c>
      <c r="L329" s="165">
        <v>541450</v>
      </c>
      <c r="M329" s="7">
        <v>512295</v>
      </c>
      <c r="N329" s="8">
        <f>ROUND(((L329+M329)/2),0)</f>
        <v>526873</v>
      </c>
      <c r="O329" s="165">
        <v>541450</v>
      </c>
      <c r="P329" s="7">
        <v>512295</v>
      </c>
      <c r="Q329" s="8">
        <f>ROUND(((O329+P329)/2),0)</f>
        <v>526873</v>
      </c>
      <c r="R329" s="165">
        <v>309400</v>
      </c>
      <c r="S329" s="7">
        <v>292740</v>
      </c>
      <c r="T329" s="8">
        <f>ROUND(((R329+S329)/2),0)</f>
        <v>301070</v>
      </c>
      <c r="U329" s="165">
        <v>309400</v>
      </c>
      <c r="V329" s="7">
        <v>292740</v>
      </c>
      <c r="W329" s="8">
        <f>ROUND(((U329+V329)/2),0)</f>
        <v>301070</v>
      </c>
      <c r="X329" s="165">
        <v>309400</v>
      </c>
      <c r="Y329" s="7">
        <v>292740</v>
      </c>
      <c r="Z329" s="8">
        <f>ROUND(((X329+Y329)/2),0)</f>
        <v>301070</v>
      </c>
      <c r="AA329" s="165">
        <v>309400</v>
      </c>
      <c r="AB329" s="7">
        <v>292740</v>
      </c>
      <c r="AC329" s="8">
        <f>ROUND(((AA329+AB329)/2),0)</f>
        <v>301070</v>
      </c>
      <c r="AD329" s="165">
        <v>309400</v>
      </c>
      <c r="AE329" s="7">
        <v>292740</v>
      </c>
      <c r="AF329" s="8">
        <f>ROUND(((AD329+AE329)/2),0)</f>
        <v>301070</v>
      </c>
      <c r="AG329" s="165">
        <v>309400</v>
      </c>
      <c r="AH329" s="7">
        <v>292740</v>
      </c>
      <c r="AI329" s="8">
        <f>ROUND(((AG329+AH329)/2),0)</f>
        <v>301070</v>
      </c>
      <c r="AJ329" s="165">
        <v>309400</v>
      </c>
      <c r="AK329" s="7">
        <v>292740</v>
      </c>
      <c r="AL329" s="8">
        <f>ROUND(((AJ329+AK329)/2),0)</f>
        <v>301070</v>
      </c>
      <c r="AM329" s="165">
        <v>309400</v>
      </c>
      <c r="AN329" s="7">
        <v>292740</v>
      </c>
      <c r="AO329" s="8">
        <f t="shared" si="253"/>
        <v>301070</v>
      </c>
      <c r="AP329" s="165">
        <v>224315</v>
      </c>
      <c r="AQ329" s="7">
        <v>172550</v>
      </c>
      <c r="AR329" s="8">
        <f>ROUND(((AP329+AQ329)/2),0)</f>
        <v>198433</v>
      </c>
      <c r="AS329" s="165">
        <v>224315</v>
      </c>
      <c r="AT329" s="7">
        <v>172550</v>
      </c>
      <c r="AU329" s="8">
        <f>ROUND(((AS329+AT329)/2),0)</f>
        <v>198433</v>
      </c>
      <c r="AV329" s="165">
        <v>309400</v>
      </c>
      <c r="AW329" s="7">
        <v>292740</v>
      </c>
      <c r="AX329" s="8">
        <f>ROUND(((AV329+AW329)/2),0)</f>
        <v>301070</v>
      </c>
      <c r="AY329" s="165">
        <v>309400</v>
      </c>
      <c r="AZ329" s="7">
        <v>292740</v>
      </c>
      <c r="BA329" s="8">
        <f>ROUND(((AY329+AZ329)/2),0)</f>
        <v>301070</v>
      </c>
      <c r="BB329" s="165">
        <v>224315</v>
      </c>
      <c r="BC329" s="7">
        <v>172550</v>
      </c>
      <c r="BD329" s="8">
        <f>ROUND(((BB329+BC329)/2),0)</f>
        <v>198433</v>
      </c>
      <c r="BE329" s="180">
        <f t="shared" si="252"/>
        <v>5096297</v>
      </c>
      <c r="BF329" s="9"/>
      <c r="BG329" s="9"/>
      <c r="BH329" s="9"/>
      <c r="BI329" s="10"/>
      <c r="BJ329" s="10"/>
    </row>
    <row r="330" spans="1:172" s="6" customFormat="1" ht="28.5" customHeight="1" thickBot="1" x14ac:dyDescent="0.4">
      <c r="A330" s="388"/>
      <c r="B330" s="289" t="s">
        <v>102</v>
      </c>
      <c r="C330" s="272"/>
      <c r="D330" s="273"/>
      <c r="F330" s="170">
        <f>+SUM(F331:F339)</f>
        <v>2351503.8137500002</v>
      </c>
      <c r="G330" s="171">
        <f>SUM(G331:G339)</f>
        <v>2224884.3776250002</v>
      </c>
      <c r="H330" s="175">
        <f>SUM(H331:H339)</f>
        <v>2288194</v>
      </c>
      <c r="I330" s="170">
        <f>+SUM(I331:I339)</f>
        <v>2351503.8137500002</v>
      </c>
      <c r="J330" s="171">
        <f>SUM(J331:J339)</f>
        <v>2224884.3776250002</v>
      </c>
      <c r="K330" s="175">
        <f>SUM(K331:K339)</f>
        <v>2288194</v>
      </c>
      <c r="L330" s="170">
        <f>+SUM(L331:L339)</f>
        <v>3510723.9758500005</v>
      </c>
      <c r="M330" s="171">
        <f>SUM(M331:M339)</f>
        <v>3321684.9925349997</v>
      </c>
      <c r="N330" s="175">
        <f>SUM(N331:N339)</f>
        <v>3416205</v>
      </c>
      <c r="O330" s="170">
        <f>+SUM(O331:O339)</f>
        <v>3890049.6134500001</v>
      </c>
      <c r="P330" s="171">
        <f>SUM(P331:P339)</f>
        <v>3680585.4034949997</v>
      </c>
      <c r="Q330" s="175">
        <f>SUM(Q331:Q339)</f>
        <v>3785317</v>
      </c>
      <c r="R330" s="170">
        <f>+SUM(R331:R339)</f>
        <v>3532045.6580500002</v>
      </c>
      <c r="S330" s="171">
        <f>SUM(S331:S339)</f>
        <v>3341858.5841549998</v>
      </c>
      <c r="T330" s="175">
        <f>SUM(T331:T339)</f>
        <v>3436952</v>
      </c>
      <c r="U330" s="170">
        <f>+SUM(U331:U339)</f>
        <v>5222237.4476999994</v>
      </c>
      <c r="V330" s="171">
        <f>SUM(V331:V339)</f>
        <v>4941040.0466700001</v>
      </c>
      <c r="W330" s="175">
        <f>SUM(W331:W339)</f>
        <v>5081639</v>
      </c>
      <c r="X330" s="170">
        <f>+SUM(X331:X339)</f>
        <v>4540901.9064499997</v>
      </c>
      <c r="Y330" s="171">
        <f>SUM(Y331:Y339)</f>
        <v>4296391.8037950005</v>
      </c>
      <c r="Z330" s="175">
        <f>SUM(Z331:Z339)</f>
        <v>4418647</v>
      </c>
      <c r="AA330" s="170">
        <f>+SUM(AA331:AA339)</f>
        <v>4581052.5123999994</v>
      </c>
      <c r="AB330" s="171">
        <f>SUM(AB331:AB339)</f>
        <v>4296391.8037950005</v>
      </c>
      <c r="AC330" s="175">
        <f>SUM(AC331:AC339)</f>
        <v>4438722</v>
      </c>
      <c r="AD330" s="170">
        <f>+SUM(AD331:AD339)</f>
        <v>4606497.9551499998</v>
      </c>
      <c r="AE330" s="171">
        <f>SUM(AE331:AE339)</f>
        <v>4296391.8037950005</v>
      </c>
      <c r="AF330" s="175">
        <f>SUM(AF331:AF339)</f>
        <v>4451445</v>
      </c>
      <c r="AG330" s="170">
        <f>+SUM(AG331:AG339)</f>
        <v>4044389.4718500003</v>
      </c>
      <c r="AH330" s="171">
        <f>SUM(AH331:AH339)</f>
        <v>4296391.8037950005</v>
      </c>
      <c r="AI330" s="175">
        <f>SUM(AI331:AI339)</f>
        <v>4170391</v>
      </c>
      <c r="AJ330" s="170">
        <f>+SUM(AJ331:AJ339)</f>
        <v>4565844.5741999997</v>
      </c>
      <c r="AK330" s="171">
        <f>SUM(AK331:AK339)</f>
        <v>4296391.8037950005</v>
      </c>
      <c r="AL330" s="175">
        <f>SUM(AL331:AL339)</f>
        <v>4431120</v>
      </c>
      <c r="AM330" s="170">
        <f>+SUM(AM331:AM339)</f>
        <v>5176288.84045</v>
      </c>
      <c r="AN330" s="171">
        <f>SUM(AN331:AN339)</f>
        <v>4296391.8037950005</v>
      </c>
      <c r="AO330" s="175">
        <f>SUM(AO331:AO339)</f>
        <v>4736339</v>
      </c>
      <c r="AP330" s="170">
        <f>+SUM(AP331:AP339)</f>
        <v>3501500.0656999997</v>
      </c>
      <c r="AQ330" s="171">
        <f>SUM(AQ331:AQ339)</f>
        <v>2693461.5890000002</v>
      </c>
      <c r="AR330" s="175">
        <f>SUM(AR331:AR339)</f>
        <v>3097481</v>
      </c>
      <c r="AS330" s="170">
        <f>+SUM(AS331:AS339)</f>
        <v>3795784.3287000004</v>
      </c>
      <c r="AT330" s="171">
        <f>SUM(AT331:AT339)</f>
        <v>2919834.0989999999</v>
      </c>
      <c r="AU330" s="175">
        <f>SUM(AU331:AU339)</f>
        <v>3357809</v>
      </c>
      <c r="AV330" s="170">
        <f>+SUM(AV331:AV339)</f>
        <v>5049873.1055500004</v>
      </c>
      <c r="AW330" s="171">
        <f>SUM(AW331:AW339)</f>
        <v>4296391.8037950005</v>
      </c>
      <c r="AX330" s="175">
        <f>SUM(AX331:AX339)</f>
        <v>4673132</v>
      </c>
      <c r="AY330" s="170">
        <f>+SUM(AY331:AY339)</f>
        <v>4936712.5307500008</v>
      </c>
      <c r="AZ330" s="171">
        <f>SUM(AZ331:AZ339)</f>
        <v>4296391.8037950005</v>
      </c>
      <c r="BA330" s="175">
        <f>SUM(BA331:BA339)</f>
        <v>4616553</v>
      </c>
      <c r="BB330" s="170">
        <f>+SUM(BB331:BB339)</f>
        <v>3947614.3343000002</v>
      </c>
      <c r="BC330" s="171">
        <f>SUM(BC331:BC339)</f>
        <v>3036626.4109999998</v>
      </c>
      <c r="BD330" s="172">
        <f>SUM(BD331:BD339)</f>
        <v>3492121</v>
      </c>
      <c r="BE330" s="180">
        <f t="shared" si="252"/>
        <v>66180261</v>
      </c>
      <c r="BF330" s="9"/>
      <c r="BG330" s="9"/>
      <c r="BH330" s="9"/>
      <c r="BI330" s="10"/>
      <c r="BJ330" s="10"/>
    </row>
    <row r="331" spans="1:172" s="6" customFormat="1" ht="24.75" customHeight="1" x14ac:dyDescent="0.35">
      <c r="A331" s="387"/>
      <c r="B331" s="31">
        <v>301</v>
      </c>
      <c r="C331" s="47" t="s">
        <v>338</v>
      </c>
      <c r="D331" s="31" t="s">
        <v>283</v>
      </c>
      <c r="F331" s="164">
        <v>115880.58755000003</v>
      </c>
      <c r="G331" s="7">
        <v>109640.86360500002</v>
      </c>
      <c r="H331" s="8">
        <f t="shared" si="235"/>
        <v>112761</v>
      </c>
      <c r="I331" s="164">
        <v>115880.58755000003</v>
      </c>
      <c r="J331" s="7">
        <v>109640.86360500002</v>
      </c>
      <c r="K331" s="8">
        <f t="shared" ref="K331:K339" si="254">ROUND(((I331+J331)/2),0)</f>
        <v>112761</v>
      </c>
      <c r="L331" s="164">
        <v>170493.01360000001</v>
      </c>
      <c r="M331" s="7">
        <v>161312.62055999998</v>
      </c>
      <c r="N331" s="8">
        <f t="shared" ref="N331:N339" si="255">ROUND(((L331+M331)/2),0)</f>
        <v>165903</v>
      </c>
      <c r="O331" s="164">
        <v>184933.71714999998</v>
      </c>
      <c r="P331" s="7">
        <v>174975.74776499998</v>
      </c>
      <c r="Q331" s="8">
        <f t="shared" ref="Q331:Q339" si="256">ROUND(((O331+P331)/2),0)</f>
        <v>179955</v>
      </c>
      <c r="R331" s="164">
        <v>168734.30665000001</v>
      </c>
      <c r="S331" s="7">
        <v>159648.61321499999</v>
      </c>
      <c r="T331" s="8">
        <f t="shared" ref="T331:T339" si="257">ROUND(((R331+S331)/2),0)</f>
        <v>164191</v>
      </c>
      <c r="U331" s="164">
        <v>251215.55095</v>
      </c>
      <c r="V331" s="7">
        <v>237688.55974500001</v>
      </c>
      <c r="W331" s="8">
        <f t="shared" ref="W331:W339" si="258">ROUND(((U331+V331)/2),0)</f>
        <v>244452</v>
      </c>
      <c r="X331" s="164">
        <v>217671.40849999999</v>
      </c>
      <c r="Y331" s="7">
        <v>205950.64035</v>
      </c>
      <c r="Z331" s="8">
        <f t="shared" ref="Z331:Z339" si="259">ROUND(((X331+Y331)/2),0)</f>
        <v>211811</v>
      </c>
      <c r="AA331" s="164">
        <v>221840.41879999998</v>
      </c>
      <c r="AB331" s="7">
        <v>205950.64035</v>
      </c>
      <c r="AC331" s="8">
        <f t="shared" ref="AC331:AC339" si="260">ROUND(((AA331+AB331)/2),0)</f>
        <v>213896</v>
      </c>
      <c r="AD331" s="164">
        <v>206073.39479999998</v>
      </c>
      <c r="AE331" s="7">
        <v>205950.64035</v>
      </c>
      <c r="AF331" s="8">
        <f t="shared" ref="AF331:AF339" si="261">ROUND(((AD331+AE331)/2),0)</f>
        <v>206012</v>
      </c>
      <c r="AG331" s="164">
        <v>197186.34390000001</v>
      </c>
      <c r="AH331" s="7">
        <v>205950.64035</v>
      </c>
      <c r="AI331" s="8">
        <f t="shared" ref="AI331:AI339" si="262">ROUND(((AG331+AH331)/2),0)</f>
        <v>201568</v>
      </c>
      <c r="AJ331" s="164">
        <v>208130.75010000003</v>
      </c>
      <c r="AK331" s="7">
        <v>205950.64035</v>
      </c>
      <c r="AL331" s="8">
        <f t="shared" ref="AL331:AL339" si="263">ROUND(((AJ331+AK331)/2),0)</f>
        <v>207041</v>
      </c>
      <c r="AM331" s="164">
        <v>246517.62135000003</v>
      </c>
      <c r="AN331" s="7">
        <v>205950.64035</v>
      </c>
      <c r="AO331" s="8">
        <f t="shared" si="253"/>
        <v>226234</v>
      </c>
      <c r="AP331" s="164">
        <v>167360.72535000002</v>
      </c>
      <c r="AQ331" s="7">
        <v>128739.01949999999</v>
      </c>
      <c r="AR331" s="8">
        <f t="shared" ref="AR331:AR339" si="264">ROUND(((AP331+AQ331)/2),0)</f>
        <v>148050</v>
      </c>
      <c r="AS331" s="164">
        <v>187054.4221</v>
      </c>
      <c r="AT331" s="7">
        <v>143888.01699999999</v>
      </c>
      <c r="AU331" s="8">
        <f t="shared" ref="AU331:AU339" si="265">ROUND(((AS331+AT331)/2),0)</f>
        <v>165471</v>
      </c>
      <c r="AV331" s="164">
        <v>238747.7365</v>
      </c>
      <c r="AW331" s="7">
        <v>205950.64035</v>
      </c>
      <c r="AX331" s="8">
        <f t="shared" ref="AX331:AX339" si="266">ROUND(((AV331+AW331)/2),0)</f>
        <v>222349</v>
      </c>
      <c r="AY331" s="164">
        <v>159912.6165</v>
      </c>
      <c r="AZ331" s="7">
        <v>205950.64035</v>
      </c>
      <c r="BA331" s="8">
        <f t="shared" ref="BA331:BA339" si="267">ROUND(((AY331+AZ331)/2),0)</f>
        <v>182932</v>
      </c>
      <c r="BB331" s="164">
        <v>194535.71410000001</v>
      </c>
      <c r="BC331" s="7">
        <v>149642.85700000002</v>
      </c>
      <c r="BD331" s="8">
        <f t="shared" ref="BD331:BD339" si="268">ROUND(((BB331+BC331)/2),0)</f>
        <v>172089</v>
      </c>
      <c r="BE331" s="180">
        <f t="shared" si="252"/>
        <v>3137476</v>
      </c>
      <c r="BF331" s="9"/>
      <c r="BG331" s="9"/>
      <c r="BH331" s="9"/>
      <c r="BI331" s="10"/>
      <c r="BJ331" s="10"/>
    </row>
    <row r="332" spans="1:172" s="6" customFormat="1" ht="24.75" customHeight="1" x14ac:dyDescent="0.35">
      <c r="A332" s="387"/>
      <c r="B332" s="31">
        <v>302</v>
      </c>
      <c r="C332" s="48" t="s">
        <v>339</v>
      </c>
      <c r="D332" s="11" t="s">
        <v>283</v>
      </c>
      <c r="F332" s="165">
        <v>186698.45739999998</v>
      </c>
      <c r="G332" s="7">
        <v>176645.46354</v>
      </c>
      <c r="H332" s="8">
        <f t="shared" si="235"/>
        <v>181672</v>
      </c>
      <c r="I332" s="165">
        <v>186698.45739999998</v>
      </c>
      <c r="J332" s="7">
        <v>176645.46354</v>
      </c>
      <c r="K332" s="8">
        <f t="shared" si="254"/>
        <v>181672</v>
      </c>
      <c r="L332" s="165">
        <v>235130.77315000002</v>
      </c>
      <c r="M332" s="7">
        <v>222469.88536500005</v>
      </c>
      <c r="N332" s="8">
        <f t="shared" si="255"/>
        <v>228800</v>
      </c>
      <c r="O332" s="165">
        <v>308937.13760000002</v>
      </c>
      <c r="P332" s="7">
        <v>292302.06096000003</v>
      </c>
      <c r="Q332" s="8">
        <f t="shared" si="256"/>
        <v>300620</v>
      </c>
      <c r="R332" s="165">
        <v>281946.16449999996</v>
      </c>
      <c r="S332" s="7">
        <v>266764.44795</v>
      </c>
      <c r="T332" s="8">
        <f t="shared" si="257"/>
        <v>274355</v>
      </c>
      <c r="U332" s="165">
        <v>417040.80145000009</v>
      </c>
      <c r="V332" s="7">
        <v>394584.75829500007</v>
      </c>
      <c r="W332" s="8">
        <f t="shared" si="258"/>
        <v>405813</v>
      </c>
      <c r="X332" s="165">
        <v>374761.44615000003</v>
      </c>
      <c r="Y332" s="7">
        <v>354581.98366500007</v>
      </c>
      <c r="Z332" s="8">
        <f t="shared" si="259"/>
        <v>364672</v>
      </c>
      <c r="AA332" s="165">
        <v>371199.78804999997</v>
      </c>
      <c r="AB332" s="7">
        <v>354581.98366500007</v>
      </c>
      <c r="AC332" s="8">
        <f t="shared" si="260"/>
        <v>362891</v>
      </c>
      <c r="AD332" s="165">
        <v>372981.62264999998</v>
      </c>
      <c r="AE332" s="7">
        <v>354581.98366500007</v>
      </c>
      <c r="AF332" s="8">
        <f t="shared" si="261"/>
        <v>363782</v>
      </c>
      <c r="AG332" s="165">
        <v>326717.27270000003</v>
      </c>
      <c r="AH332" s="7">
        <v>354581.98366500007</v>
      </c>
      <c r="AI332" s="8">
        <f t="shared" si="262"/>
        <v>340650</v>
      </c>
      <c r="AJ332" s="165">
        <v>370825.72344999999</v>
      </c>
      <c r="AK332" s="7">
        <v>354581.98366500007</v>
      </c>
      <c r="AL332" s="8">
        <f t="shared" si="263"/>
        <v>362704</v>
      </c>
      <c r="AM332" s="165">
        <v>415020.65149999998</v>
      </c>
      <c r="AN332" s="7">
        <v>354581.98366500007</v>
      </c>
      <c r="AO332" s="8">
        <f t="shared" si="253"/>
        <v>384801</v>
      </c>
      <c r="AP332" s="165">
        <v>281586.17760000005</v>
      </c>
      <c r="AQ332" s="7">
        <v>216604.75200000004</v>
      </c>
      <c r="AR332" s="8">
        <f t="shared" si="264"/>
        <v>249095</v>
      </c>
      <c r="AS332" s="165">
        <v>301367.35720000003</v>
      </c>
      <c r="AT332" s="7">
        <v>231821.04399999999</v>
      </c>
      <c r="AU332" s="8">
        <f t="shared" si="265"/>
        <v>266594</v>
      </c>
      <c r="AV332" s="165">
        <v>409267.89995000005</v>
      </c>
      <c r="AW332" s="7">
        <v>354581.98366500007</v>
      </c>
      <c r="AX332" s="8">
        <f t="shared" si="266"/>
        <v>381925</v>
      </c>
      <c r="AY332" s="165">
        <v>327377.91905000003</v>
      </c>
      <c r="AZ332" s="7">
        <v>354581.98366500007</v>
      </c>
      <c r="BA332" s="8">
        <f t="shared" si="267"/>
        <v>340980</v>
      </c>
      <c r="BB332" s="165">
        <v>313421.89059999998</v>
      </c>
      <c r="BC332" s="7">
        <v>241093.76200000002</v>
      </c>
      <c r="BD332" s="8">
        <f t="shared" si="268"/>
        <v>277258</v>
      </c>
      <c r="BE332" s="180">
        <f t="shared" si="252"/>
        <v>5268284</v>
      </c>
      <c r="BF332" s="9"/>
      <c r="BG332" s="9"/>
      <c r="BH332" s="9"/>
      <c r="BI332" s="10"/>
      <c r="BJ332" s="10"/>
    </row>
    <row r="333" spans="1:172" s="6" customFormat="1" ht="24.75" customHeight="1" x14ac:dyDescent="0.35">
      <c r="A333" s="387"/>
      <c r="B333" s="31">
        <v>303</v>
      </c>
      <c r="C333" s="48" t="s">
        <v>340</v>
      </c>
      <c r="D333" s="11" t="s">
        <v>272</v>
      </c>
      <c r="F333" s="165">
        <v>245082.70150000002</v>
      </c>
      <c r="G333" s="7">
        <v>231885.94065</v>
      </c>
      <c r="H333" s="8">
        <f t="shared" si="235"/>
        <v>238484</v>
      </c>
      <c r="I333" s="165">
        <v>245082.70150000002</v>
      </c>
      <c r="J333" s="7">
        <v>231885.94065</v>
      </c>
      <c r="K333" s="8">
        <f t="shared" si="254"/>
        <v>238484</v>
      </c>
      <c r="L333" s="165">
        <v>392175.56104999996</v>
      </c>
      <c r="M333" s="7">
        <v>371058.41545500001</v>
      </c>
      <c r="N333" s="8">
        <f t="shared" si="255"/>
        <v>381617</v>
      </c>
      <c r="O333" s="165">
        <v>393320.88250000001</v>
      </c>
      <c r="P333" s="7">
        <v>372142.06575000001</v>
      </c>
      <c r="Q333" s="8">
        <f t="shared" si="256"/>
        <v>382731</v>
      </c>
      <c r="R333" s="165">
        <v>355098.92145000002</v>
      </c>
      <c r="S333" s="7">
        <v>335978.21029500006</v>
      </c>
      <c r="T333" s="8">
        <f t="shared" si="257"/>
        <v>345539</v>
      </c>
      <c r="U333" s="165">
        <v>558811.28485000005</v>
      </c>
      <c r="V333" s="7">
        <v>528721.44643500005</v>
      </c>
      <c r="W333" s="8">
        <f t="shared" si="258"/>
        <v>543766</v>
      </c>
      <c r="X333" s="165">
        <v>497569.26764999999</v>
      </c>
      <c r="Y333" s="7">
        <v>470777.07631500007</v>
      </c>
      <c r="Z333" s="8">
        <f t="shared" si="259"/>
        <v>484173</v>
      </c>
      <c r="AA333" s="165">
        <v>489329.79095000005</v>
      </c>
      <c r="AB333" s="7">
        <v>470777.07631500007</v>
      </c>
      <c r="AC333" s="8">
        <f t="shared" si="260"/>
        <v>480053</v>
      </c>
      <c r="AD333" s="165">
        <v>505787.62780000002</v>
      </c>
      <c r="AE333" s="7">
        <v>470777.07631500007</v>
      </c>
      <c r="AF333" s="8">
        <f t="shared" si="261"/>
        <v>488282</v>
      </c>
      <c r="AG333" s="165">
        <v>431532.78805000003</v>
      </c>
      <c r="AH333" s="7">
        <v>470777.07631500007</v>
      </c>
      <c r="AI333" s="8">
        <f t="shared" si="262"/>
        <v>451155</v>
      </c>
      <c r="AJ333" s="165">
        <v>491713.95</v>
      </c>
      <c r="AK333" s="7">
        <v>470777.07631500007</v>
      </c>
      <c r="AL333" s="8">
        <f t="shared" si="263"/>
        <v>481246</v>
      </c>
      <c r="AM333" s="165">
        <v>564981.33964999998</v>
      </c>
      <c r="AN333" s="7">
        <v>470777.07631500007</v>
      </c>
      <c r="AO333" s="8">
        <f t="shared" si="253"/>
        <v>517879</v>
      </c>
      <c r="AP333" s="165">
        <v>387227.24949999998</v>
      </c>
      <c r="AQ333" s="7">
        <v>297867.11499999999</v>
      </c>
      <c r="AR333" s="8">
        <f t="shared" si="264"/>
        <v>342547</v>
      </c>
      <c r="AS333" s="165">
        <v>395610.51984999998</v>
      </c>
      <c r="AT333" s="7">
        <v>304315.78450000001</v>
      </c>
      <c r="AU333" s="8">
        <f t="shared" si="265"/>
        <v>349963</v>
      </c>
      <c r="AV333" s="165">
        <v>552000.69470000011</v>
      </c>
      <c r="AW333" s="7">
        <v>470777.07631500007</v>
      </c>
      <c r="AX333" s="8">
        <f t="shared" si="266"/>
        <v>511389</v>
      </c>
      <c r="AY333" s="165">
        <v>417380.67735000001</v>
      </c>
      <c r="AZ333" s="7">
        <v>470777.07631500007</v>
      </c>
      <c r="BA333" s="8">
        <f t="shared" si="267"/>
        <v>444079</v>
      </c>
      <c r="BB333" s="165">
        <v>411434.86020000011</v>
      </c>
      <c r="BC333" s="7">
        <v>316488.35400000005</v>
      </c>
      <c r="BD333" s="8">
        <f t="shared" si="268"/>
        <v>363962</v>
      </c>
      <c r="BE333" s="180">
        <f t="shared" si="252"/>
        <v>7045349</v>
      </c>
      <c r="BF333" s="9"/>
      <c r="BG333" s="9"/>
      <c r="BH333" s="9"/>
      <c r="BI333" s="10"/>
      <c r="BJ333" s="10"/>
    </row>
    <row r="334" spans="1:172" s="46" customFormat="1" ht="24.75" customHeight="1" x14ac:dyDescent="0.35">
      <c r="A334" s="387"/>
      <c r="B334" s="31">
        <v>304</v>
      </c>
      <c r="C334" s="49" t="s">
        <v>341</v>
      </c>
      <c r="D334" s="11" t="s">
        <v>283</v>
      </c>
      <c r="E334" s="6"/>
      <c r="F334" s="165">
        <v>254572.07685000001</v>
      </c>
      <c r="G334" s="7">
        <v>240864.34963500005</v>
      </c>
      <c r="H334" s="8">
        <f t="shared" si="235"/>
        <v>247718</v>
      </c>
      <c r="I334" s="165">
        <v>254572.07685000001</v>
      </c>
      <c r="J334" s="7">
        <v>240864.34963500005</v>
      </c>
      <c r="K334" s="8">
        <f t="shared" si="254"/>
        <v>247718</v>
      </c>
      <c r="L334" s="165">
        <v>404701.6974</v>
      </c>
      <c r="M334" s="7">
        <v>382910.06754000002</v>
      </c>
      <c r="N334" s="8">
        <f t="shared" si="255"/>
        <v>393806</v>
      </c>
      <c r="O334" s="165">
        <v>440547.54380000004</v>
      </c>
      <c r="P334" s="7">
        <v>416825.75298000005</v>
      </c>
      <c r="Q334" s="8">
        <f t="shared" si="256"/>
        <v>428687</v>
      </c>
      <c r="R334" s="165">
        <v>397010.24544999999</v>
      </c>
      <c r="S334" s="7">
        <v>375632.77069500001</v>
      </c>
      <c r="T334" s="8">
        <f t="shared" si="257"/>
        <v>386322</v>
      </c>
      <c r="U334" s="165">
        <v>579231.99424999999</v>
      </c>
      <c r="V334" s="7">
        <v>548042.57917499996</v>
      </c>
      <c r="W334" s="8">
        <f t="shared" si="258"/>
        <v>563637</v>
      </c>
      <c r="X334" s="165">
        <v>501504.99035000004</v>
      </c>
      <c r="Y334" s="7">
        <v>474500.87548499997</v>
      </c>
      <c r="Z334" s="8">
        <f t="shared" si="259"/>
        <v>488003</v>
      </c>
      <c r="AA334" s="165">
        <v>501504.99035000004</v>
      </c>
      <c r="AB334" s="7">
        <v>474500.87548499997</v>
      </c>
      <c r="AC334" s="8">
        <f t="shared" si="260"/>
        <v>488003</v>
      </c>
      <c r="AD334" s="165">
        <v>501504.99035000004</v>
      </c>
      <c r="AE334" s="7">
        <v>474500.87548499997</v>
      </c>
      <c r="AF334" s="8">
        <f t="shared" si="261"/>
        <v>488003</v>
      </c>
      <c r="AG334" s="165">
        <v>431859.59180000005</v>
      </c>
      <c r="AH334" s="7">
        <v>474500.87548499997</v>
      </c>
      <c r="AI334" s="8">
        <f t="shared" si="262"/>
        <v>453180</v>
      </c>
      <c r="AJ334" s="165">
        <v>495568.22314999998</v>
      </c>
      <c r="AK334" s="7">
        <v>474500.87548499997</v>
      </c>
      <c r="AL334" s="8">
        <f t="shared" si="263"/>
        <v>485035</v>
      </c>
      <c r="AM334" s="165">
        <v>569555.58660000004</v>
      </c>
      <c r="AN334" s="7">
        <v>474500.87548499997</v>
      </c>
      <c r="AO334" s="8">
        <f t="shared" si="253"/>
        <v>522028</v>
      </c>
      <c r="AP334" s="165">
        <v>396024.80645000003</v>
      </c>
      <c r="AQ334" s="7">
        <v>304634.46649999998</v>
      </c>
      <c r="AR334" s="8">
        <f t="shared" si="264"/>
        <v>350330</v>
      </c>
      <c r="AS334" s="165">
        <v>410929.06855000008</v>
      </c>
      <c r="AT334" s="7">
        <v>316099.28350000002</v>
      </c>
      <c r="AU334" s="8">
        <f t="shared" si="265"/>
        <v>363514</v>
      </c>
      <c r="AV334" s="165">
        <v>556711.69645000005</v>
      </c>
      <c r="AW334" s="7">
        <v>474500.87548499997</v>
      </c>
      <c r="AX334" s="8">
        <f t="shared" si="266"/>
        <v>515606</v>
      </c>
      <c r="AY334" s="165">
        <v>437836.58100000001</v>
      </c>
      <c r="AZ334" s="7">
        <v>474500.87548499997</v>
      </c>
      <c r="BA334" s="8">
        <f t="shared" si="267"/>
        <v>456169</v>
      </c>
      <c r="BB334" s="165">
        <v>427366.79440000001</v>
      </c>
      <c r="BC334" s="7">
        <v>328743.68800000002</v>
      </c>
      <c r="BD334" s="8">
        <f t="shared" si="268"/>
        <v>378055</v>
      </c>
      <c r="BE334" s="180">
        <f t="shared" si="252"/>
        <v>7255814</v>
      </c>
      <c r="BF334" s="9"/>
      <c r="BG334" s="9"/>
      <c r="BH334" s="9"/>
      <c r="BI334" s="10"/>
      <c r="BJ334" s="10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</row>
    <row r="335" spans="1:172" s="46" customFormat="1" ht="24.75" customHeight="1" x14ac:dyDescent="0.35">
      <c r="A335" s="387"/>
      <c r="B335" s="31">
        <v>305</v>
      </c>
      <c r="C335" s="49" t="s">
        <v>342</v>
      </c>
      <c r="D335" s="11" t="s">
        <v>283</v>
      </c>
      <c r="E335" s="6"/>
      <c r="F335" s="165">
        <v>131002.04845</v>
      </c>
      <c r="G335" s="7">
        <v>123948.09199500001</v>
      </c>
      <c r="H335" s="8">
        <f t="shared" si="235"/>
        <v>127475</v>
      </c>
      <c r="I335" s="165">
        <v>131002.04845</v>
      </c>
      <c r="J335" s="7">
        <v>123948.09199500001</v>
      </c>
      <c r="K335" s="8">
        <f t="shared" si="254"/>
        <v>127475</v>
      </c>
      <c r="L335" s="165">
        <v>192866.50109999999</v>
      </c>
      <c r="M335" s="7">
        <v>182481.38180999999</v>
      </c>
      <c r="N335" s="8">
        <f t="shared" si="255"/>
        <v>187674</v>
      </c>
      <c r="O335" s="165">
        <v>220599.57010000004</v>
      </c>
      <c r="P335" s="7">
        <v>208721.13171000002</v>
      </c>
      <c r="Q335" s="8">
        <f t="shared" si="256"/>
        <v>214660</v>
      </c>
      <c r="R335" s="165">
        <v>199163.25520000001</v>
      </c>
      <c r="S335" s="7">
        <v>188439.07992000002</v>
      </c>
      <c r="T335" s="8">
        <f t="shared" si="257"/>
        <v>193801</v>
      </c>
      <c r="U335" s="165">
        <v>286601.86099999998</v>
      </c>
      <c r="V335" s="7">
        <v>271169.45309999998</v>
      </c>
      <c r="W335" s="8">
        <f t="shared" si="258"/>
        <v>278886</v>
      </c>
      <c r="X335" s="165">
        <v>254754.0814</v>
      </c>
      <c r="Y335" s="7">
        <v>241036.55394000001</v>
      </c>
      <c r="Z335" s="8">
        <f t="shared" si="259"/>
        <v>247895</v>
      </c>
      <c r="AA335" s="165">
        <v>254754.0814</v>
      </c>
      <c r="AB335" s="7">
        <v>241036.55394000001</v>
      </c>
      <c r="AC335" s="8">
        <f t="shared" si="260"/>
        <v>247895</v>
      </c>
      <c r="AD335" s="165">
        <v>246533.71015</v>
      </c>
      <c r="AE335" s="7">
        <v>241036.55394000001</v>
      </c>
      <c r="AF335" s="8">
        <f t="shared" si="261"/>
        <v>243785</v>
      </c>
      <c r="AG335" s="165">
        <v>218692.04175</v>
      </c>
      <c r="AH335" s="7">
        <v>241036.55394000001</v>
      </c>
      <c r="AI335" s="8">
        <f t="shared" si="262"/>
        <v>229864</v>
      </c>
      <c r="AJ335" s="165">
        <v>253135.1459</v>
      </c>
      <c r="AK335" s="7">
        <v>241036.55394000001</v>
      </c>
      <c r="AL335" s="8">
        <f t="shared" si="263"/>
        <v>247086</v>
      </c>
      <c r="AM335" s="165">
        <v>281976.33100000001</v>
      </c>
      <c r="AN335" s="7">
        <v>241036.55394000001</v>
      </c>
      <c r="AO335" s="8">
        <f t="shared" si="253"/>
        <v>261506</v>
      </c>
      <c r="AP335" s="165">
        <v>193836.85684999998</v>
      </c>
      <c r="AQ335" s="7">
        <v>149105.2745</v>
      </c>
      <c r="AR335" s="8">
        <f t="shared" si="264"/>
        <v>171471</v>
      </c>
      <c r="AS335" s="165">
        <v>211462.13725</v>
      </c>
      <c r="AT335" s="7">
        <v>162663.1825</v>
      </c>
      <c r="AU335" s="8">
        <f t="shared" si="265"/>
        <v>187063</v>
      </c>
      <c r="AV335" s="165">
        <v>273112.40775000001</v>
      </c>
      <c r="AW335" s="7">
        <v>241036.55394000001</v>
      </c>
      <c r="AX335" s="8">
        <f t="shared" si="266"/>
        <v>257074</v>
      </c>
      <c r="AY335" s="165">
        <v>221111.39504999999</v>
      </c>
      <c r="AZ335" s="7">
        <v>241036.55394000001</v>
      </c>
      <c r="BA335" s="8">
        <f t="shared" si="267"/>
        <v>231074</v>
      </c>
      <c r="BB335" s="165">
        <v>219920.82385000004</v>
      </c>
      <c r="BC335" s="7">
        <v>169169.86450000003</v>
      </c>
      <c r="BD335" s="8">
        <f t="shared" si="268"/>
        <v>194545</v>
      </c>
      <c r="BE335" s="180">
        <f t="shared" si="252"/>
        <v>3649229</v>
      </c>
      <c r="BF335" s="9"/>
      <c r="BG335" s="9"/>
      <c r="BH335" s="9"/>
      <c r="BI335" s="10"/>
      <c r="BJ335" s="10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</row>
    <row r="336" spans="1:172" s="46" customFormat="1" ht="24.75" customHeight="1" x14ac:dyDescent="0.35">
      <c r="A336" s="387"/>
      <c r="B336" s="31">
        <v>306</v>
      </c>
      <c r="C336" s="49" t="s">
        <v>343</v>
      </c>
      <c r="D336" s="11" t="s">
        <v>272</v>
      </c>
      <c r="E336" s="6"/>
      <c r="F336" s="165">
        <v>284981.91995000001</v>
      </c>
      <c r="G336" s="7">
        <v>269636.73964500002</v>
      </c>
      <c r="H336" s="8">
        <f t="shared" si="235"/>
        <v>277309</v>
      </c>
      <c r="I336" s="165">
        <v>284981.91995000001</v>
      </c>
      <c r="J336" s="7">
        <v>269636.73964500002</v>
      </c>
      <c r="K336" s="8">
        <f t="shared" si="254"/>
        <v>277309</v>
      </c>
      <c r="L336" s="165">
        <v>407401.59915000002</v>
      </c>
      <c r="M336" s="7">
        <v>385464.58996499999</v>
      </c>
      <c r="N336" s="8">
        <f t="shared" si="255"/>
        <v>396433</v>
      </c>
      <c r="O336" s="165">
        <v>458711.799</v>
      </c>
      <c r="P336" s="7">
        <v>434011.93290000001</v>
      </c>
      <c r="Q336" s="8">
        <f t="shared" si="256"/>
        <v>446362</v>
      </c>
      <c r="R336" s="165">
        <v>413562.60399999999</v>
      </c>
      <c r="S336" s="7">
        <v>391293.84839999996</v>
      </c>
      <c r="T336" s="8">
        <f t="shared" si="257"/>
        <v>402428</v>
      </c>
      <c r="U336" s="165">
        <v>605423.5551</v>
      </c>
      <c r="V336" s="7">
        <v>572823.82521000004</v>
      </c>
      <c r="W336" s="8">
        <f t="shared" si="258"/>
        <v>589124</v>
      </c>
      <c r="X336" s="165">
        <v>543401.23109999998</v>
      </c>
      <c r="Y336" s="7">
        <v>514141.16480999999</v>
      </c>
      <c r="Z336" s="8">
        <f t="shared" si="259"/>
        <v>528771</v>
      </c>
      <c r="AA336" s="165">
        <v>537496.64149999991</v>
      </c>
      <c r="AB336" s="7">
        <v>514141.16480999999</v>
      </c>
      <c r="AC336" s="8">
        <f t="shared" si="260"/>
        <v>525819</v>
      </c>
      <c r="AD336" s="165">
        <v>534540.32449999999</v>
      </c>
      <c r="AE336" s="7">
        <v>514141.16480999999</v>
      </c>
      <c r="AF336" s="8">
        <f t="shared" si="261"/>
        <v>524341</v>
      </c>
      <c r="AG336" s="165">
        <v>458214.05174999998</v>
      </c>
      <c r="AH336" s="7">
        <v>514141.16480999999</v>
      </c>
      <c r="AI336" s="8">
        <f t="shared" si="262"/>
        <v>486178</v>
      </c>
      <c r="AJ336" s="165">
        <v>536956.66115000006</v>
      </c>
      <c r="AK336" s="7">
        <v>514141.16480999999</v>
      </c>
      <c r="AL336" s="8">
        <f t="shared" si="263"/>
        <v>525549</v>
      </c>
      <c r="AM336" s="165">
        <v>568568.13650000002</v>
      </c>
      <c r="AN336" s="7">
        <v>514141.16480999999</v>
      </c>
      <c r="AO336" s="8">
        <f t="shared" si="253"/>
        <v>541355</v>
      </c>
      <c r="AP336" s="165">
        <v>410612.32030000002</v>
      </c>
      <c r="AQ336" s="7">
        <v>315855.63100000005</v>
      </c>
      <c r="AR336" s="8">
        <f t="shared" si="264"/>
        <v>363234</v>
      </c>
      <c r="AS336" s="165">
        <v>460017.00290000002</v>
      </c>
      <c r="AT336" s="7">
        <v>353859.23300000001</v>
      </c>
      <c r="AU336" s="8">
        <f t="shared" si="265"/>
        <v>406938</v>
      </c>
      <c r="AV336" s="165">
        <v>573343.49345000007</v>
      </c>
      <c r="AW336" s="7">
        <v>514141.16480999999</v>
      </c>
      <c r="AX336" s="8">
        <f t="shared" si="266"/>
        <v>543742</v>
      </c>
      <c r="AY336" s="165">
        <v>496902.58799999999</v>
      </c>
      <c r="AZ336" s="7">
        <v>514141.16480999999</v>
      </c>
      <c r="BA336" s="8">
        <f t="shared" si="267"/>
        <v>505522</v>
      </c>
      <c r="BB336" s="165">
        <v>478417.56235000002</v>
      </c>
      <c r="BC336" s="7">
        <v>368013.50949999999</v>
      </c>
      <c r="BD336" s="8">
        <f t="shared" si="268"/>
        <v>423216</v>
      </c>
      <c r="BE336" s="180">
        <f t="shared" si="252"/>
        <v>7763630</v>
      </c>
      <c r="BF336" s="9"/>
      <c r="BG336" s="9"/>
      <c r="BH336" s="9"/>
      <c r="BI336" s="10"/>
      <c r="BJ336" s="10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</row>
    <row r="337" spans="1:172" s="46" customFormat="1" ht="24.75" customHeight="1" x14ac:dyDescent="0.35">
      <c r="A337" s="387"/>
      <c r="B337" s="31">
        <v>307</v>
      </c>
      <c r="C337" s="49" t="s">
        <v>344</v>
      </c>
      <c r="D337" s="11" t="s">
        <v>272</v>
      </c>
      <c r="E337" s="6"/>
      <c r="F337" s="165">
        <v>193321.0097</v>
      </c>
      <c r="G337" s="7">
        <v>182911.41687000002</v>
      </c>
      <c r="H337" s="8">
        <f t="shared" si="235"/>
        <v>188116</v>
      </c>
      <c r="I337" s="165">
        <v>193321.0097</v>
      </c>
      <c r="J337" s="7">
        <v>182911.41687000002</v>
      </c>
      <c r="K337" s="8">
        <f t="shared" si="254"/>
        <v>188116</v>
      </c>
      <c r="L337" s="165">
        <v>312837.66605</v>
      </c>
      <c r="M337" s="7">
        <v>295992.56095499999</v>
      </c>
      <c r="N337" s="8">
        <f t="shared" si="255"/>
        <v>304415</v>
      </c>
      <c r="O337" s="165">
        <v>352231.09285000002</v>
      </c>
      <c r="P337" s="7">
        <v>333264.80323500006</v>
      </c>
      <c r="Q337" s="8">
        <f t="shared" si="256"/>
        <v>342748</v>
      </c>
      <c r="R337" s="165">
        <v>325354.75244999997</v>
      </c>
      <c r="S337" s="7">
        <v>307835.650395</v>
      </c>
      <c r="T337" s="8">
        <f t="shared" si="257"/>
        <v>316595</v>
      </c>
      <c r="U337" s="165">
        <v>486617.82259999996</v>
      </c>
      <c r="V337" s="7">
        <v>460415.32445999997</v>
      </c>
      <c r="W337" s="8">
        <f t="shared" si="258"/>
        <v>473517</v>
      </c>
      <c r="X337" s="165">
        <v>419050.8959</v>
      </c>
      <c r="Y337" s="7">
        <v>396486.61689</v>
      </c>
      <c r="Z337" s="8">
        <f t="shared" si="259"/>
        <v>407769</v>
      </c>
      <c r="AA337" s="165">
        <v>419050.8959</v>
      </c>
      <c r="AB337" s="7">
        <v>396486.61689</v>
      </c>
      <c r="AC337" s="8">
        <f t="shared" si="260"/>
        <v>407769</v>
      </c>
      <c r="AD337" s="165">
        <v>420975.51860000001</v>
      </c>
      <c r="AE337" s="7">
        <v>396486.61689</v>
      </c>
      <c r="AF337" s="8">
        <f t="shared" si="261"/>
        <v>408731</v>
      </c>
      <c r="AG337" s="165">
        <v>383213.09389999998</v>
      </c>
      <c r="AH337" s="7">
        <v>396486.61689</v>
      </c>
      <c r="AI337" s="8">
        <f t="shared" si="262"/>
        <v>389850</v>
      </c>
      <c r="AJ337" s="165">
        <v>415129.25089999998</v>
      </c>
      <c r="AK337" s="7">
        <v>396486.61689</v>
      </c>
      <c r="AL337" s="8">
        <f t="shared" si="263"/>
        <v>405808</v>
      </c>
      <c r="AM337" s="165">
        <v>495398.2852000001</v>
      </c>
      <c r="AN337" s="7">
        <v>396486.61689</v>
      </c>
      <c r="AO337" s="8">
        <f t="shared" si="253"/>
        <v>445942</v>
      </c>
      <c r="AP337" s="165">
        <v>286560.63345000002</v>
      </c>
      <c r="AQ337" s="7">
        <v>220431.25650000002</v>
      </c>
      <c r="AR337" s="8">
        <f t="shared" si="264"/>
        <v>253496</v>
      </c>
      <c r="AS337" s="165">
        <v>312058.36479999998</v>
      </c>
      <c r="AT337" s="7">
        <v>240044.89600000001</v>
      </c>
      <c r="AU337" s="8">
        <f t="shared" si="265"/>
        <v>276052</v>
      </c>
      <c r="AV337" s="165">
        <v>448881.54220000008</v>
      </c>
      <c r="AW337" s="7">
        <v>396486.61689</v>
      </c>
      <c r="AX337" s="8">
        <f t="shared" si="266"/>
        <v>422684</v>
      </c>
      <c r="AY337" s="165">
        <v>594594.78714999999</v>
      </c>
      <c r="AZ337" s="7">
        <v>396486.61689</v>
      </c>
      <c r="BA337" s="8">
        <f t="shared" si="267"/>
        <v>495541</v>
      </c>
      <c r="BB337" s="165">
        <v>324540.25695000001</v>
      </c>
      <c r="BC337" s="7">
        <v>249646.35149999999</v>
      </c>
      <c r="BD337" s="8">
        <f t="shared" si="268"/>
        <v>287093</v>
      </c>
      <c r="BE337" s="180">
        <f t="shared" si="252"/>
        <v>6014242</v>
      </c>
      <c r="BF337" s="9"/>
      <c r="BG337" s="9"/>
      <c r="BH337" s="9"/>
      <c r="BI337" s="10"/>
      <c r="BJ337" s="10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</row>
    <row r="338" spans="1:172" s="46" customFormat="1" ht="24.75" customHeight="1" x14ac:dyDescent="0.35">
      <c r="A338" s="387"/>
      <c r="B338" s="31">
        <v>308</v>
      </c>
      <c r="C338" s="49" t="s">
        <v>345</v>
      </c>
      <c r="D338" s="11" t="s">
        <v>283</v>
      </c>
      <c r="E338" s="6"/>
      <c r="F338" s="165">
        <v>237317.8444</v>
      </c>
      <c r="G338" s="7">
        <v>224539.19124000001</v>
      </c>
      <c r="H338" s="8">
        <f t="shared" si="235"/>
        <v>230929</v>
      </c>
      <c r="I338" s="165">
        <v>237317.8444</v>
      </c>
      <c r="J338" s="7">
        <v>224539.19124000001</v>
      </c>
      <c r="K338" s="8">
        <f t="shared" si="254"/>
        <v>230929</v>
      </c>
      <c r="L338" s="165">
        <v>339673.78445000004</v>
      </c>
      <c r="M338" s="7">
        <v>321383.657595</v>
      </c>
      <c r="N338" s="8">
        <f t="shared" si="255"/>
        <v>330529</v>
      </c>
      <c r="O338" s="165">
        <v>382390.554</v>
      </c>
      <c r="P338" s="7">
        <v>361800.29339999997</v>
      </c>
      <c r="Q338" s="8">
        <f t="shared" si="256"/>
        <v>372095</v>
      </c>
      <c r="R338" s="165">
        <v>341409.36375000002</v>
      </c>
      <c r="S338" s="7">
        <v>323025.78262499999</v>
      </c>
      <c r="T338" s="8">
        <f t="shared" si="257"/>
        <v>332218</v>
      </c>
      <c r="U338" s="165">
        <v>506764.01685000001</v>
      </c>
      <c r="V338" s="7">
        <v>479476.723635</v>
      </c>
      <c r="W338" s="8">
        <f t="shared" si="258"/>
        <v>493120</v>
      </c>
      <c r="X338" s="165">
        <v>433958.17465</v>
      </c>
      <c r="Y338" s="7">
        <v>410591.19601500005</v>
      </c>
      <c r="Z338" s="8">
        <f t="shared" si="259"/>
        <v>422275</v>
      </c>
      <c r="AA338" s="165">
        <v>411605.80370000005</v>
      </c>
      <c r="AB338" s="7">
        <v>410591.19601500005</v>
      </c>
      <c r="AC338" s="8">
        <f t="shared" si="260"/>
        <v>411098</v>
      </c>
      <c r="AD338" s="165">
        <v>443830.66454999999</v>
      </c>
      <c r="AE338" s="7">
        <v>410591.19601500005</v>
      </c>
      <c r="AF338" s="8">
        <f t="shared" si="261"/>
        <v>427211</v>
      </c>
      <c r="AG338" s="165">
        <v>398086.18395000004</v>
      </c>
      <c r="AH338" s="7">
        <v>410591.19601500005</v>
      </c>
      <c r="AI338" s="8">
        <f t="shared" si="262"/>
        <v>404339</v>
      </c>
      <c r="AJ338" s="165">
        <v>443518.94404999999</v>
      </c>
      <c r="AK338" s="7">
        <v>410591.19601500005</v>
      </c>
      <c r="AL338" s="8">
        <f t="shared" si="263"/>
        <v>427055</v>
      </c>
      <c r="AM338" s="165">
        <v>512293.53630000004</v>
      </c>
      <c r="AN338" s="7">
        <v>410591.19601500005</v>
      </c>
      <c r="AO338" s="8">
        <f t="shared" si="253"/>
        <v>461442</v>
      </c>
      <c r="AP338" s="165">
        <v>341794.48940000002</v>
      </c>
      <c r="AQ338" s="7">
        <v>262918.83799999999</v>
      </c>
      <c r="AR338" s="8">
        <f t="shared" si="264"/>
        <v>302357</v>
      </c>
      <c r="AS338" s="165">
        <v>383077.34464999998</v>
      </c>
      <c r="AT338" s="7">
        <v>294674.88050000003</v>
      </c>
      <c r="AU338" s="8">
        <f t="shared" si="265"/>
        <v>338876</v>
      </c>
      <c r="AV338" s="165">
        <v>466916.08145000006</v>
      </c>
      <c r="AW338" s="7">
        <v>410591.19601500005</v>
      </c>
      <c r="AX338" s="8">
        <f t="shared" si="266"/>
        <v>438754</v>
      </c>
      <c r="AY338" s="165">
        <v>404035.01775</v>
      </c>
      <c r="AZ338" s="7">
        <v>410591.19601500005</v>
      </c>
      <c r="BA338" s="8">
        <f t="shared" si="267"/>
        <v>407313</v>
      </c>
      <c r="BB338" s="165">
        <v>398399.91555000003</v>
      </c>
      <c r="BC338" s="7">
        <v>306461.47350000002</v>
      </c>
      <c r="BD338" s="8">
        <f t="shared" si="268"/>
        <v>352431</v>
      </c>
      <c r="BE338" s="180">
        <f t="shared" si="252"/>
        <v>6382971</v>
      </c>
      <c r="BF338" s="9"/>
      <c r="BG338" s="9"/>
      <c r="BH338" s="9"/>
      <c r="BI338" s="10"/>
      <c r="BJ338" s="10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</row>
    <row r="339" spans="1:172" s="46" customFormat="1" ht="24.75" customHeight="1" thickBot="1" x14ac:dyDescent="0.4">
      <c r="A339" s="387"/>
      <c r="B339" s="31">
        <v>309</v>
      </c>
      <c r="C339" s="49" t="s">
        <v>346</v>
      </c>
      <c r="D339" s="11" t="s">
        <v>272</v>
      </c>
      <c r="E339" s="6"/>
      <c r="F339" s="166">
        <v>702647.16795000003</v>
      </c>
      <c r="G339" s="7">
        <v>664812.32044500008</v>
      </c>
      <c r="H339" s="8">
        <f t="shared" si="235"/>
        <v>683730</v>
      </c>
      <c r="I339" s="166">
        <v>702647.16795000003</v>
      </c>
      <c r="J339" s="7">
        <v>664812.32044500008</v>
      </c>
      <c r="K339" s="8">
        <f t="shared" si="254"/>
        <v>683730</v>
      </c>
      <c r="L339" s="166">
        <v>1055443.3799000001</v>
      </c>
      <c r="M339" s="7">
        <v>998611.81329000019</v>
      </c>
      <c r="N339" s="8">
        <f t="shared" si="255"/>
        <v>1027028</v>
      </c>
      <c r="O339" s="166">
        <v>1148377.31645</v>
      </c>
      <c r="P339" s="7">
        <v>1086541.6147950001</v>
      </c>
      <c r="Q339" s="8">
        <f t="shared" si="256"/>
        <v>1117459</v>
      </c>
      <c r="R339" s="166">
        <v>1049766.0446000001</v>
      </c>
      <c r="S339" s="7">
        <v>993240.18066000007</v>
      </c>
      <c r="T339" s="8">
        <f t="shared" si="257"/>
        <v>1021503</v>
      </c>
      <c r="U339" s="166">
        <v>1530530.5606499999</v>
      </c>
      <c r="V339" s="7">
        <v>1448117.3766150002</v>
      </c>
      <c r="W339" s="8">
        <f t="shared" si="258"/>
        <v>1489324</v>
      </c>
      <c r="X339" s="166">
        <v>1298230.41075</v>
      </c>
      <c r="Y339" s="7">
        <v>1228325.6963249999</v>
      </c>
      <c r="Z339" s="8">
        <f t="shared" si="259"/>
        <v>1263278</v>
      </c>
      <c r="AA339" s="166">
        <v>1374270.1017499999</v>
      </c>
      <c r="AB339" s="7">
        <v>1228325.6963249999</v>
      </c>
      <c r="AC339" s="8">
        <f t="shared" si="260"/>
        <v>1301298</v>
      </c>
      <c r="AD339" s="166">
        <v>1374270.1017499999</v>
      </c>
      <c r="AE339" s="7">
        <v>1228325.6963249999</v>
      </c>
      <c r="AF339" s="8">
        <f t="shared" si="261"/>
        <v>1301298</v>
      </c>
      <c r="AG339" s="166">
        <v>1198888.10405</v>
      </c>
      <c r="AH339" s="7">
        <v>1228325.6963249999</v>
      </c>
      <c r="AI339" s="8">
        <f t="shared" si="262"/>
        <v>1213607</v>
      </c>
      <c r="AJ339" s="166">
        <v>1350865.9254999999</v>
      </c>
      <c r="AK339" s="7">
        <v>1228325.6963249999</v>
      </c>
      <c r="AL339" s="8">
        <f t="shared" si="263"/>
        <v>1289596</v>
      </c>
      <c r="AM339" s="166">
        <v>1521977.3523499998</v>
      </c>
      <c r="AN339" s="7">
        <v>1228325.6963249999</v>
      </c>
      <c r="AO339" s="8">
        <f t="shared" si="253"/>
        <v>1375152</v>
      </c>
      <c r="AP339" s="166">
        <v>1036496.8067999999</v>
      </c>
      <c r="AQ339" s="7">
        <v>797305.23600000003</v>
      </c>
      <c r="AR339" s="8">
        <f t="shared" si="264"/>
        <v>916901</v>
      </c>
      <c r="AS339" s="166">
        <v>1134208.1114000001</v>
      </c>
      <c r="AT339" s="7">
        <v>872467.77800000005</v>
      </c>
      <c r="AU339" s="8">
        <f t="shared" si="265"/>
        <v>1003338</v>
      </c>
      <c r="AV339" s="166">
        <v>1530891.5530999999</v>
      </c>
      <c r="AW339" s="7">
        <v>1228325.6963249999</v>
      </c>
      <c r="AX339" s="8">
        <f t="shared" si="266"/>
        <v>1379609</v>
      </c>
      <c r="AY339" s="166">
        <v>1877560.9489000002</v>
      </c>
      <c r="AZ339" s="7">
        <v>1228325.6963249999</v>
      </c>
      <c r="BA339" s="8">
        <f t="shared" si="267"/>
        <v>1552943</v>
      </c>
      <c r="BB339" s="166">
        <v>1179576.5163</v>
      </c>
      <c r="BC339" s="7">
        <v>907366.55099999998</v>
      </c>
      <c r="BD339" s="8">
        <f t="shared" si="268"/>
        <v>1043472</v>
      </c>
      <c r="BE339" s="180">
        <f t="shared" si="252"/>
        <v>19663266</v>
      </c>
      <c r="BF339" s="9"/>
      <c r="BG339" s="9"/>
      <c r="BH339" s="9"/>
      <c r="BI339" s="10"/>
      <c r="BJ339" s="10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</row>
    <row r="340" spans="1:172" s="6" customFormat="1" ht="30" customHeight="1" thickBot="1" x14ac:dyDescent="0.4">
      <c r="A340" s="387"/>
      <c r="B340" s="289" t="s">
        <v>115</v>
      </c>
      <c r="C340" s="272"/>
      <c r="D340" s="273"/>
      <c r="F340" s="170">
        <f>+SUM(F341:F355)</f>
        <v>4193964.1061499994</v>
      </c>
      <c r="G340" s="171">
        <f>SUM(G341:G355)</f>
        <v>3968135.2696650005</v>
      </c>
      <c r="H340" s="175">
        <f>SUM(H341:H355)</f>
        <v>4081050</v>
      </c>
      <c r="I340" s="170">
        <f>+SUM(I341:I355)</f>
        <v>4193964.1061499994</v>
      </c>
      <c r="J340" s="171">
        <f>SUM(J341:J355)</f>
        <v>3968135.2696650005</v>
      </c>
      <c r="K340" s="175">
        <f>SUM(K341:K355)</f>
        <v>4081050</v>
      </c>
      <c r="L340" s="170">
        <f>+SUM(L341:L355)</f>
        <v>5611324.0365000004</v>
      </c>
      <c r="M340" s="171">
        <f>SUM(M341:M355)</f>
        <v>5309175.8191499999</v>
      </c>
      <c r="N340" s="175">
        <f>SUM(N341:N355)</f>
        <v>5460249</v>
      </c>
      <c r="O340" s="170">
        <f>+SUM(O341:O355)</f>
        <v>6160107.9767500004</v>
      </c>
      <c r="P340" s="171">
        <f>SUM(P341:P355)</f>
        <v>5828409.8549249992</v>
      </c>
      <c r="Q340" s="175">
        <f>SUM(Q341:Q355)</f>
        <v>5994258</v>
      </c>
      <c r="R340" s="170">
        <f>+SUM(R341:R355)</f>
        <v>5567353.3460999997</v>
      </c>
      <c r="S340" s="171">
        <f>SUM(S341:S355)</f>
        <v>5267572.7813100005</v>
      </c>
      <c r="T340" s="175">
        <f>SUM(T341:T355)</f>
        <v>5417462</v>
      </c>
      <c r="U340" s="170">
        <f>+SUM(U341:U355)</f>
        <v>8067653.4210999999</v>
      </c>
      <c r="V340" s="171">
        <f>SUM(V341:V355)</f>
        <v>7633241.3138099983</v>
      </c>
      <c r="W340" s="175">
        <f>SUM(W341:W355)</f>
        <v>7850447</v>
      </c>
      <c r="X340" s="170">
        <f>+SUM(X341:X355)</f>
        <v>7182969.5255500004</v>
      </c>
      <c r="Y340" s="171">
        <f>SUM(Y341:Y355)</f>
        <v>6796194.2434050022</v>
      </c>
      <c r="Z340" s="175">
        <f>SUM(Z341:Z355)</f>
        <v>6989582</v>
      </c>
      <c r="AA340" s="170">
        <f>+SUM(AA341:AA355)</f>
        <v>7182860.9261500007</v>
      </c>
      <c r="AB340" s="171">
        <f>SUM(AB341:AB355)</f>
        <v>6796194.2434050022</v>
      </c>
      <c r="AC340" s="175">
        <f>SUM(AC341:AC355)</f>
        <v>6989526</v>
      </c>
      <c r="AD340" s="170">
        <f>+SUM(AD341:AD355)</f>
        <v>7119326.2549500018</v>
      </c>
      <c r="AE340" s="171">
        <f>SUM(AE341:AE355)</f>
        <v>6796194.2434050022</v>
      </c>
      <c r="AF340" s="175">
        <f>SUM(AF341:AF355)</f>
        <v>6957757</v>
      </c>
      <c r="AG340" s="170">
        <f>+SUM(AG341:AG355)</f>
        <v>6402454.5767000001</v>
      </c>
      <c r="AH340" s="171">
        <f>SUM(AH341:AH355)</f>
        <v>6796194.2434050022</v>
      </c>
      <c r="AI340" s="175">
        <f>SUM(AI341:AI355)</f>
        <v>6599325</v>
      </c>
      <c r="AJ340" s="170">
        <f>+SUM(AJ341:AJ355)</f>
        <v>6959936.5244500013</v>
      </c>
      <c r="AK340" s="171">
        <f>SUM(AK341:AK355)</f>
        <v>6796194.2434050022</v>
      </c>
      <c r="AL340" s="175">
        <f>SUM(AL341:AL355)</f>
        <v>6878066</v>
      </c>
      <c r="AM340" s="170">
        <f>+SUM(AM341:AM355)</f>
        <v>8124625.8730000015</v>
      </c>
      <c r="AN340" s="171">
        <f>SUM(AN341:AN355)</f>
        <v>6796194.2434050022</v>
      </c>
      <c r="AO340" s="175">
        <f>SUM(AO341:AO355)</f>
        <v>7460409</v>
      </c>
      <c r="AP340" s="170">
        <f>+SUM(AP341:AP355)</f>
        <v>6048421.5382500002</v>
      </c>
      <c r="AQ340" s="171">
        <f>SUM(AQ341:AQ355)</f>
        <v>4652631.9524999997</v>
      </c>
      <c r="AR340" s="175">
        <f>SUM(AR341:AR355)</f>
        <v>5350526</v>
      </c>
      <c r="AS340" s="170">
        <f>+SUM(AS341:AS355)</f>
        <v>6598841.5083499998</v>
      </c>
      <c r="AT340" s="171">
        <f>SUM(AT341:AT355)</f>
        <v>5076031.9295000006</v>
      </c>
      <c r="AU340" s="175">
        <f>SUM(AU341:AU355)</f>
        <v>5837437</v>
      </c>
      <c r="AV340" s="170">
        <f>+SUM(AV341:AV355)</f>
        <v>8137044.415500002</v>
      </c>
      <c r="AW340" s="171">
        <f>SUM(AW341:AW355)</f>
        <v>6796194.2434050022</v>
      </c>
      <c r="AX340" s="175">
        <f>SUM(AX341:AX355)</f>
        <v>7466619</v>
      </c>
      <c r="AY340" s="170">
        <f>+SUM(AY341:AY355)</f>
        <v>7991210.5045500016</v>
      </c>
      <c r="AZ340" s="171">
        <f>SUM(AZ341:AZ355)</f>
        <v>6796194.2434050022</v>
      </c>
      <c r="BA340" s="175">
        <f>SUM(BA341:BA355)</f>
        <v>7393700</v>
      </c>
      <c r="BB340" s="170">
        <f>+SUM(BB341:BB355)</f>
        <v>6851656.8893500008</v>
      </c>
      <c r="BC340" s="171">
        <f>SUM(BC341:BC355)</f>
        <v>5270505.2994999997</v>
      </c>
      <c r="BD340" s="172">
        <f>SUM(BD341:BD355)</f>
        <v>6061080</v>
      </c>
      <c r="BE340" s="180">
        <f t="shared" si="252"/>
        <v>106868543</v>
      </c>
      <c r="BF340" s="9"/>
      <c r="BG340" s="9"/>
      <c r="BH340" s="9"/>
      <c r="BI340" s="10"/>
      <c r="BJ340" s="10"/>
    </row>
    <row r="341" spans="1:172" s="6" customFormat="1" ht="24.75" customHeight="1" x14ac:dyDescent="0.35">
      <c r="A341" s="388"/>
      <c r="B341" s="31">
        <v>310</v>
      </c>
      <c r="C341" s="50" t="s">
        <v>347</v>
      </c>
      <c r="D341" s="31" t="s">
        <v>283</v>
      </c>
      <c r="F341" s="164">
        <v>327584.05679999996</v>
      </c>
      <c r="G341" s="7">
        <v>309944.91528000002</v>
      </c>
      <c r="H341" s="8">
        <f t="shared" si="235"/>
        <v>318764</v>
      </c>
      <c r="I341" s="164">
        <v>327584.05679999996</v>
      </c>
      <c r="J341" s="7">
        <v>309944.91528000002</v>
      </c>
      <c r="K341" s="8">
        <f t="shared" ref="K341:K355" si="269">ROUND(((I341+J341)/2),0)</f>
        <v>318764</v>
      </c>
      <c r="L341" s="164">
        <v>489439.3959</v>
      </c>
      <c r="M341" s="7">
        <v>463084.96689000004</v>
      </c>
      <c r="N341" s="8">
        <f t="shared" ref="N341:N355" si="270">ROUND(((L341+M341)/2),0)</f>
        <v>476262</v>
      </c>
      <c r="O341" s="164">
        <v>526501.95779999997</v>
      </c>
      <c r="P341" s="7">
        <v>498151.85238000005</v>
      </c>
      <c r="Q341" s="8">
        <f t="shared" ref="Q341:Q355" si="271">ROUND(((O341+P341)/2),0)</f>
        <v>512327</v>
      </c>
      <c r="R341" s="164">
        <v>502520.59584999998</v>
      </c>
      <c r="S341" s="7">
        <v>475461.79453499999</v>
      </c>
      <c r="T341" s="8">
        <f t="shared" ref="T341:T355" si="272">ROUND(((R341+S341)/2),0)</f>
        <v>488991</v>
      </c>
      <c r="U341" s="164">
        <v>683234.01965000003</v>
      </c>
      <c r="V341" s="7">
        <v>646444.49551500008</v>
      </c>
      <c r="W341" s="8">
        <f t="shared" ref="W341:W355" si="273">ROUND(((U341+V341)/2),0)</f>
        <v>664839</v>
      </c>
      <c r="X341" s="164">
        <v>613981.79115000006</v>
      </c>
      <c r="Y341" s="7">
        <v>580921.23316499998</v>
      </c>
      <c r="Z341" s="8">
        <f t="shared" ref="Z341:Z355" si="274">ROUND(((X341+Y341)/2),0)</f>
        <v>597452</v>
      </c>
      <c r="AA341" s="164">
        <v>638082.81355000008</v>
      </c>
      <c r="AB341" s="7">
        <v>580921.23316499998</v>
      </c>
      <c r="AC341" s="8">
        <f t="shared" ref="AC341:AC355" si="275">ROUND(((AA341+AB341)/2),0)</f>
        <v>609502</v>
      </c>
      <c r="AD341" s="164">
        <v>638082.81355000008</v>
      </c>
      <c r="AE341" s="7">
        <v>580921.23316499998</v>
      </c>
      <c r="AF341" s="8">
        <f t="shared" ref="AF341:AF355" si="276">ROUND(((AD341+AE341)/2),0)</f>
        <v>609502</v>
      </c>
      <c r="AG341" s="164">
        <v>560330.67090000003</v>
      </c>
      <c r="AH341" s="7">
        <v>580921.23316499998</v>
      </c>
      <c r="AI341" s="8">
        <f t="shared" ref="AI341:AI355" si="277">ROUND(((AG341+AH341)/2),0)</f>
        <v>570626</v>
      </c>
      <c r="AJ341" s="164">
        <v>624258.51214999997</v>
      </c>
      <c r="AK341" s="7">
        <v>580921.23316499998</v>
      </c>
      <c r="AL341" s="8">
        <f t="shared" ref="AL341:AL355" si="278">ROUND(((AJ341+AK341)/2),0)</f>
        <v>602590</v>
      </c>
      <c r="AM341" s="164">
        <v>729975.00029999996</v>
      </c>
      <c r="AN341" s="7">
        <v>580921.23316499998</v>
      </c>
      <c r="AO341" s="8">
        <f t="shared" ref="AO341:AO355" si="279">ROUND(((AM341+AN341)/2),0)</f>
        <v>655448</v>
      </c>
      <c r="AP341" s="164">
        <v>493718.01115000003</v>
      </c>
      <c r="AQ341" s="7">
        <v>379783.08550000004</v>
      </c>
      <c r="AR341" s="8">
        <f t="shared" ref="AR341:AR355" si="280">ROUND(((AP341+AQ341)/2),0)</f>
        <v>436751</v>
      </c>
      <c r="AS341" s="164">
        <v>528783.55074999994</v>
      </c>
      <c r="AT341" s="7">
        <v>406756.57750000001</v>
      </c>
      <c r="AU341" s="8">
        <f t="shared" ref="AU341:AU355" si="281">ROUND(((AS341+AT341)/2),0)</f>
        <v>467770</v>
      </c>
      <c r="AV341" s="164">
        <v>703513.95205000008</v>
      </c>
      <c r="AW341" s="7">
        <v>580921.23316499998</v>
      </c>
      <c r="AX341" s="8">
        <f t="shared" ref="AX341:AX355" si="282">ROUND(((AV341+AW341)/2),0)</f>
        <v>642218</v>
      </c>
      <c r="AY341" s="164">
        <v>665984.81495000003</v>
      </c>
      <c r="AZ341" s="7">
        <v>580921.23316499998</v>
      </c>
      <c r="BA341" s="8">
        <f t="shared" ref="BA341:BA355" si="283">ROUND(((AY341+AZ341)/2),0)</f>
        <v>623453</v>
      </c>
      <c r="BB341" s="164">
        <v>549934.28945000004</v>
      </c>
      <c r="BC341" s="7">
        <v>423026.37650000001</v>
      </c>
      <c r="BD341" s="8">
        <f t="shared" ref="BD341:BD355" si="284">ROUND(((BB341+BC341)/2),0)</f>
        <v>486480</v>
      </c>
      <c r="BE341" s="180">
        <f t="shared" si="252"/>
        <v>9081739</v>
      </c>
      <c r="BF341" s="9"/>
      <c r="BG341" s="9"/>
      <c r="BH341" s="9"/>
      <c r="BI341" s="10"/>
      <c r="BJ341" s="10"/>
    </row>
    <row r="342" spans="1:172" s="6" customFormat="1" ht="24" customHeight="1" x14ac:dyDescent="0.35">
      <c r="A342" s="388"/>
      <c r="B342" s="11">
        <v>311</v>
      </c>
      <c r="C342" s="51" t="s">
        <v>348</v>
      </c>
      <c r="D342" s="11" t="s">
        <v>283</v>
      </c>
      <c r="F342" s="165">
        <v>322994.72659999999</v>
      </c>
      <c r="G342" s="7">
        <v>305602.70286000002</v>
      </c>
      <c r="H342" s="8">
        <f t="shared" si="235"/>
        <v>314299</v>
      </c>
      <c r="I342" s="165">
        <v>322994.72659999999</v>
      </c>
      <c r="J342" s="7">
        <v>305602.70286000002</v>
      </c>
      <c r="K342" s="8">
        <f t="shared" si="269"/>
        <v>314299</v>
      </c>
      <c r="L342" s="165">
        <v>469494.31165000005</v>
      </c>
      <c r="M342" s="7">
        <v>444213.84871499997</v>
      </c>
      <c r="N342" s="8">
        <f t="shared" si="270"/>
        <v>456854</v>
      </c>
      <c r="O342" s="165">
        <v>513664.10095000011</v>
      </c>
      <c r="P342" s="7">
        <v>486005.26474500005</v>
      </c>
      <c r="Q342" s="8">
        <f t="shared" si="271"/>
        <v>499835</v>
      </c>
      <c r="R342" s="165">
        <v>474506.97839999996</v>
      </c>
      <c r="S342" s="7">
        <v>448956.60264</v>
      </c>
      <c r="T342" s="8">
        <f t="shared" si="272"/>
        <v>461732</v>
      </c>
      <c r="U342" s="165">
        <v>711519.13560000004</v>
      </c>
      <c r="V342" s="7">
        <v>673206.56675999996</v>
      </c>
      <c r="W342" s="8">
        <f t="shared" si="273"/>
        <v>692363</v>
      </c>
      <c r="X342" s="165">
        <v>631536.68304999999</v>
      </c>
      <c r="Y342" s="7">
        <v>597530.86165500013</v>
      </c>
      <c r="Z342" s="8">
        <f t="shared" si="274"/>
        <v>614534</v>
      </c>
      <c r="AA342" s="165">
        <v>608598.07645000005</v>
      </c>
      <c r="AB342" s="7">
        <v>597530.86165500013</v>
      </c>
      <c r="AC342" s="8">
        <f t="shared" si="275"/>
        <v>603064</v>
      </c>
      <c r="AD342" s="165">
        <v>608598.07645000005</v>
      </c>
      <c r="AE342" s="7">
        <v>597530.86165500013</v>
      </c>
      <c r="AF342" s="8">
        <f t="shared" si="276"/>
        <v>603064</v>
      </c>
      <c r="AG342" s="165">
        <v>528556.29645000014</v>
      </c>
      <c r="AH342" s="7">
        <v>597530.86165500013</v>
      </c>
      <c r="AI342" s="8">
        <f t="shared" si="277"/>
        <v>563044</v>
      </c>
      <c r="AJ342" s="165">
        <v>588920.46850000008</v>
      </c>
      <c r="AK342" s="7">
        <v>597530.86165500013</v>
      </c>
      <c r="AL342" s="8">
        <f t="shared" si="278"/>
        <v>593226</v>
      </c>
      <c r="AM342" s="165">
        <v>704145.43744999997</v>
      </c>
      <c r="AN342" s="7">
        <v>597530.86165500013</v>
      </c>
      <c r="AO342" s="8">
        <f t="shared" si="279"/>
        <v>650838</v>
      </c>
      <c r="AP342" s="165">
        <v>489542.96755000006</v>
      </c>
      <c r="AQ342" s="7">
        <v>376571.5135</v>
      </c>
      <c r="AR342" s="8">
        <f t="shared" si="280"/>
        <v>433057</v>
      </c>
      <c r="AS342" s="165">
        <v>521375.66389999999</v>
      </c>
      <c r="AT342" s="7">
        <v>401058.20300000004</v>
      </c>
      <c r="AU342" s="8">
        <f t="shared" si="281"/>
        <v>461217</v>
      </c>
      <c r="AV342" s="165">
        <v>674083.51465000003</v>
      </c>
      <c r="AW342" s="7">
        <v>597530.86165500013</v>
      </c>
      <c r="AX342" s="8">
        <f t="shared" si="282"/>
        <v>635807</v>
      </c>
      <c r="AY342" s="165">
        <v>649111.68595000007</v>
      </c>
      <c r="AZ342" s="7">
        <v>597530.86165500013</v>
      </c>
      <c r="BA342" s="8">
        <f t="shared" si="283"/>
        <v>623321</v>
      </c>
      <c r="BB342" s="165">
        <v>542230.7709</v>
      </c>
      <c r="BC342" s="7">
        <v>417100.59299999999</v>
      </c>
      <c r="BD342" s="8">
        <f t="shared" si="284"/>
        <v>479666</v>
      </c>
      <c r="BE342" s="180">
        <f t="shared" si="252"/>
        <v>9000220</v>
      </c>
      <c r="BF342" s="9"/>
      <c r="BG342" s="9"/>
      <c r="BH342" s="9"/>
      <c r="BI342" s="10"/>
      <c r="BJ342" s="10"/>
    </row>
    <row r="343" spans="1:172" s="6" customFormat="1" ht="24.75" customHeight="1" x14ac:dyDescent="0.35">
      <c r="A343" s="388"/>
      <c r="B343" s="11">
        <v>312</v>
      </c>
      <c r="C343" s="51" t="s">
        <v>349</v>
      </c>
      <c r="D343" s="11" t="s">
        <v>272</v>
      </c>
      <c r="F343" s="165">
        <v>462799.35975000006</v>
      </c>
      <c r="G343" s="7">
        <v>437879.394225</v>
      </c>
      <c r="H343" s="8">
        <f t="shared" si="235"/>
        <v>450339</v>
      </c>
      <c r="I343" s="165">
        <v>462799.35975000006</v>
      </c>
      <c r="J343" s="7">
        <v>437879.394225</v>
      </c>
      <c r="K343" s="8">
        <f t="shared" si="269"/>
        <v>450339</v>
      </c>
      <c r="L343" s="165">
        <v>665164.28614999994</v>
      </c>
      <c r="M343" s="7">
        <v>629347.74766500003</v>
      </c>
      <c r="N343" s="8">
        <f t="shared" si="270"/>
        <v>647256</v>
      </c>
      <c r="O343" s="165">
        <v>705192.21499999997</v>
      </c>
      <c r="P343" s="7">
        <v>667220.32649999997</v>
      </c>
      <c r="Q343" s="8">
        <f t="shared" si="271"/>
        <v>686206</v>
      </c>
      <c r="R343" s="165">
        <v>653799.56004999997</v>
      </c>
      <c r="S343" s="7">
        <v>618594.96835500002</v>
      </c>
      <c r="T343" s="8">
        <f t="shared" si="272"/>
        <v>636197</v>
      </c>
      <c r="U343" s="165">
        <v>999396.03399999999</v>
      </c>
      <c r="V343" s="7">
        <v>945582.40140000009</v>
      </c>
      <c r="W343" s="8">
        <f t="shared" si="273"/>
        <v>972489</v>
      </c>
      <c r="X343" s="165">
        <v>869951.58250000002</v>
      </c>
      <c r="Y343" s="7">
        <v>823108.03575000004</v>
      </c>
      <c r="Z343" s="8">
        <f t="shared" si="274"/>
        <v>846530</v>
      </c>
      <c r="AA343" s="165">
        <v>875061.78760000004</v>
      </c>
      <c r="AB343" s="7">
        <v>823108.03575000004</v>
      </c>
      <c r="AC343" s="8">
        <f t="shared" si="275"/>
        <v>849085</v>
      </c>
      <c r="AD343" s="165">
        <v>823792.81530000002</v>
      </c>
      <c r="AE343" s="7">
        <v>823108.03575000004</v>
      </c>
      <c r="AF343" s="8">
        <f t="shared" si="276"/>
        <v>823450</v>
      </c>
      <c r="AG343" s="165">
        <v>738999.81154999998</v>
      </c>
      <c r="AH343" s="7">
        <v>823108.03575000004</v>
      </c>
      <c r="AI343" s="8">
        <f t="shared" si="277"/>
        <v>781054</v>
      </c>
      <c r="AJ343" s="165">
        <v>828969.38669999992</v>
      </c>
      <c r="AK343" s="7">
        <v>823108.03575000004</v>
      </c>
      <c r="AL343" s="8">
        <f t="shared" si="278"/>
        <v>826039</v>
      </c>
      <c r="AM343" s="165">
        <v>987911.64745000005</v>
      </c>
      <c r="AN343" s="7">
        <v>823108.03575000004</v>
      </c>
      <c r="AO343" s="8">
        <f t="shared" si="279"/>
        <v>905510</v>
      </c>
      <c r="AP343" s="165">
        <v>676886.98804999993</v>
      </c>
      <c r="AQ343" s="7">
        <v>520682.29850000003</v>
      </c>
      <c r="AR343" s="8">
        <f t="shared" si="280"/>
        <v>598785</v>
      </c>
      <c r="AS343" s="165">
        <v>747048.23375000001</v>
      </c>
      <c r="AT343" s="7">
        <v>574652.48750000005</v>
      </c>
      <c r="AU343" s="8">
        <f t="shared" si="281"/>
        <v>660850</v>
      </c>
      <c r="AV343" s="165">
        <v>980625.43215000012</v>
      </c>
      <c r="AW343" s="7">
        <v>823108.03575000004</v>
      </c>
      <c r="AX343" s="8">
        <f t="shared" si="282"/>
        <v>901867</v>
      </c>
      <c r="AY343" s="165">
        <v>935396.79869999993</v>
      </c>
      <c r="AZ343" s="7">
        <v>823108.03575000004</v>
      </c>
      <c r="BA343" s="8">
        <f t="shared" si="283"/>
        <v>879252</v>
      </c>
      <c r="BB343" s="165">
        <v>776930.16310000001</v>
      </c>
      <c r="BC343" s="7">
        <v>597638.58699999994</v>
      </c>
      <c r="BD343" s="8">
        <f t="shared" si="284"/>
        <v>687284</v>
      </c>
      <c r="BE343" s="180">
        <f t="shared" si="252"/>
        <v>12602532</v>
      </c>
      <c r="BF343" s="9"/>
      <c r="BG343" s="9"/>
      <c r="BH343" s="9"/>
      <c r="BI343" s="10"/>
      <c r="BJ343" s="10"/>
    </row>
    <row r="344" spans="1:172" s="6" customFormat="1" ht="24.75" customHeight="1" x14ac:dyDescent="0.35">
      <c r="A344" s="388"/>
      <c r="B344" s="11">
        <v>313</v>
      </c>
      <c r="C344" s="51" t="s">
        <v>350</v>
      </c>
      <c r="D344" s="11" t="s">
        <v>272</v>
      </c>
      <c r="F344" s="165">
        <v>871446.83535000007</v>
      </c>
      <c r="G344" s="7">
        <v>824522.77498500003</v>
      </c>
      <c r="H344" s="8">
        <f t="shared" si="235"/>
        <v>847985</v>
      </c>
      <c r="I344" s="165">
        <v>871446.83535000007</v>
      </c>
      <c r="J344" s="7">
        <v>824522.77498500003</v>
      </c>
      <c r="K344" s="8">
        <f t="shared" si="269"/>
        <v>847985</v>
      </c>
      <c r="L344" s="165">
        <v>1282812.3126000001</v>
      </c>
      <c r="M344" s="7">
        <v>1213737.8034600001</v>
      </c>
      <c r="N344" s="8">
        <f t="shared" si="270"/>
        <v>1248275</v>
      </c>
      <c r="O344" s="165">
        <v>1439409.63075</v>
      </c>
      <c r="P344" s="7">
        <v>1361902.958325</v>
      </c>
      <c r="Q344" s="8">
        <f t="shared" si="271"/>
        <v>1400656</v>
      </c>
      <c r="R344" s="165">
        <v>1244835.70575</v>
      </c>
      <c r="S344" s="7">
        <v>1177806.0908250001</v>
      </c>
      <c r="T344" s="8">
        <f t="shared" si="272"/>
        <v>1211321</v>
      </c>
      <c r="U344" s="165">
        <v>1892326.4451000001</v>
      </c>
      <c r="V344" s="7">
        <v>1790431.9442099999</v>
      </c>
      <c r="W344" s="8">
        <f t="shared" si="273"/>
        <v>1841379</v>
      </c>
      <c r="X344" s="165">
        <v>1666157.1335500001</v>
      </c>
      <c r="Y344" s="7">
        <v>1576440.9802050004</v>
      </c>
      <c r="Z344" s="8">
        <f t="shared" si="274"/>
        <v>1621299</v>
      </c>
      <c r="AA344" s="165">
        <v>1690619.1483999998</v>
      </c>
      <c r="AB344" s="7">
        <v>1576440.9802050004</v>
      </c>
      <c r="AC344" s="8">
        <f t="shared" si="275"/>
        <v>1633530</v>
      </c>
      <c r="AD344" s="165">
        <v>1641591.5470500004</v>
      </c>
      <c r="AE344" s="7">
        <v>1576440.9802050004</v>
      </c>
      <c r="AF344" s="8">
        <f t="shared" si="276"/>
        <v>1609016</v>
      </c>
      <c r="AG344" s="165">
        <v>1488127.5227000001</v>
      </c>
      <c r="AH344" s="7">
        <v>1576440.9802050004</v>
      </c>
      <c r="AI344" s="8">
        <f t="shared" si="277"/>
        <v>1532284</v>
      </c>
      <c r="AJ344" s="165">
        <v>1592099.3816000002</v>
      </c>
      <c r="AK344" s="7">
        <v>1576440.9802050004</v>
      </c>
      <c r="AL344" s="8">
        <f t="shared" si="278"/>
        <v>1584270</v>
      </c>
      <c r="AM344" s="165">
        <v>1919937.8425500002</v>
      </c>
      <c r="AN344" s="7">
        <v>1576440.9802050004</v>
      </c>
      <c r="AO344" s="8">
        <f t="shared" si="279"/>
        <v>1748189</v>
      </c>
      <c r="AP344" s="165">
        <v>1251644.2848</v>
      </c>
      <c r="AQ344" s="7">
        <v>962803.29600000009</v>
      </c>
      <c r="AR344" s="8">
        <f t="shared" si="280"/>
        <v>1107224</v>
      </c>
      <c r="AS344" s="165">
        <v>1406684.0059999998</v>
      </c>
      <c r="AT344" s="7">
        <v>1082064.6200000001</v>
      </c>
      <c r="AU344" s="8">
        <f t="shared" si="281"/>
        <v>1244374</v>
      </c>
      <c r="AV344" s="165">
        <v>1853505.17625</v>
      </c>
      <c r="AW344" s="7">
        <v>1576440.9802050004</v>
      </c>
      <c r="AX344" s="8">
        <f t="shared" si="282"/>
        <v>1714973</v>
      </c>
      <c r="AY344" s="165">
        <v>1843823.7408500002</v>
      </c>
      <c r="AZ344" s="7">
        <v>1576440.9802050004</v>
      </c>
      <c r="BA344" s="8">
        <f t="shared" si="283"/>
        <v>1710132</v>
      </c>
      <c r="BB344" s="165">
        <v>1462951.5673499999</v>
      </c>
      <c r="BC344" s="7">
        <v>1125347.3595</v>
      </c>
      <c r="BD344" s="8">
        <f t="shared" si="284"/>
        <v>1294149</v>
      </c>
      <c r="BE344" s="180">
        <f t="shared" si="252"/>
        <v>24197041</v>
      </c>
      <c r="BF344" s="9"/>
      <c r="BG344" s="9"/>
      <c r="BH344" s="9"/>
      <c r="BI344" s="10"/>
      <c r="BJ344" s="10"/>
    </row>
    <row r="345" spans="1:172" s="6" customFormat="1" ht="24" customHeight="1" x14ac:dyDescent="0.35">
      <c r="A345" s="388"/>
      <c r="B345" s="11">
        <v>314</v>
      </c>
      <c r="C345" s="51" t="s">
        <v>351</v>
      </c>
      <c r="D345" s="11" t="s">
        <v>283</v>
      </c>
      <c r="F345" s="165">
        <v>186179.59359999999</v>
      </c>
      <c r="G345" s="7">
        <v>176154.53856000002</v>
      </c>
      <c r="H345" s="8">
        <f t="shared" si="235"/>
        <v>181167</v>
      </c>
      <c r="I345" s="165">
        <v>186179.59359999999</v>
      </c>
      <c r="J345" s="7">
        <v>176154.53856000002</v>
      </c>
      <c r="K345" s="8">
        <f t="shared" si="269"/>
        <v>181167</v>
      </c>
      <c r="L345" s="165">
        <v>268892.11440000002</v>
      </c>
      <c r="M345" s="7">
        <v>254413.30824000004</v>
      </c>
      <c r="N345" s="8">
        <f t="shared" si="270"/>
        <v>261653</v>
      </c>
      <c r="O345" s="165">
        <v>296063.08094999997</v>
      </c>
      <c r="P345" s="7">
        <v>280121.22274500004</v>
      </c>
      <c r="Q345" s="8">
        <f t="shared" si="271"/>
        <v>288092</v>
      </c>
      <c r="R345" s="165">
        <v>256658.59310000003</v>
      </c>
      <c r="S345" s="7">
        <v>242838.51501000003</v>
      </c>
      <c r="T345" s="8">
        <f t="shared" si="272"/>
        <v>249749</v>
      </c>
      <c r="U345" s="165">
        <v>376668.97450000001</v>
      </c>
      <c r="V345" s="7">
        <v>356386.79895000003</v>
      </c>
      <c r="W345" s="8">
        <f t="shared" si="273"/>
        <v>366528</v>
      </c>
      <c r="X345" s="165">
        <v>333228.20895</v>
      </c>
      <c r="Y345" s="7">
        <v>315285.15154500003</v>
      </c>
      <c r="Z345" s="8">
        <f t="shared" si="274"/>
        <v>324257</v>
      </c>
      <c r="AA345" s="165">
        <v>337158.90389999998</v>
      </c>
      <c r="AB345" s="7">
        <v>315285.15154500003</v>
      </c>
      <c r="AC345" s="8">
        <f t="shared" si="275"/>
        <v>326222</v>
      </c>
      <c r="AD345" s="165">
        <v>323373.81895000004</v>
      </c>
      <c r="AE345" s="7">
        <v>315285.15154500003</v>
      </c>
      <c r="AF345" s="8">
        <f t="shared" si="276"/>
        <v>319329</v>
      </c>
      <c r="AG345" s="165">
        <v>309271.98574999999</v>
      </c>
      <c r="AH345" s="7">
        <v>315285.15154500003</v>
      </c>
      <c r="AI345" s="8">
        <f t="shared" si="277"/>
        <v>312279</v>
      </c>
      <c r="AJ345" s="165">
        <v>342681.38449999999</v>
      </c>
      <c r="AK345" s="7">
        <v>315285.15154500003</v>
      </c>
      <c r="AL345" s="8">
        <f t="shared" si="278"/>
        <v>328983</v>
      </c>
      <c r="AM345" s="165">
        <v>381093.39449999999</v>
      </c>
      <c r="AN345" s="7">
        <v>315285.15154500003</v>
      </c>
      <c r="AO345" s="8">
        <f t="shared" si="279"/>
        <v>348189</v>
      </c>
      <c r="AP345" s="165">
        <v>259297.15629999997</v>
      </c>
      <c r="AQ345" s="7">
        <v>199459.351</v>
      </c>
      <c r="AR345" s="8">
        <f t="shared" si="280"/>
        <v>229378</v>
      </c>
      <c r="AS345" s="165">
        <v>300529.73404999997</v>
      </c>
      <c r="AT345" s="7">
        <v>231176.71849999999</v>
      </c>
      <c r="AU345" s="8">
        <f t="shared" si="281"/>
        <v>265853</v>
      </c>
      <c r="AV345" s="165">
        <v>375689.56880000001</v>
      </c>
      <c r="AW345" s="7">
        <v>315285.15154500003</v>
      </c>
      <c r="AX345" s="8">
        <f t="shared" si="282"/>
        <v>345487</v>
      </c>
      <c r="AY345" s="165">
        <v>375670.46335000003</v>
      </c>
      <c r="AZ345" s="7">
        <v>315285.15154500003</v>
      </c>
      <c r="BA345" s="8">
        <f t="shared" si="283"/>
        <v>345478</v>
      </c>
      <c r="BB345" s="165">
        <v>312551.08429999999</v>
      </c>
      <c r="BC345" s="7">
        <v>240423.91099999999</v>
      </c>
      <c r="BD345" s="8">
        <f t="shared" si="284"/>
        <v>276487</v>
      </c>
      <c r="BE345" s="180">
        <f t="shared" si="252"/>
        <v>4950298</v>
      </c>
      <c r="BF345" s="9"/>
      <c r="BG345" s="9"/>
      <c r="BH345" s="9"/>
      <c r="BI345" s="10"/>
      <c r="BJ345" s="10"/>
    </row>
    <row r="346" spans="1:172" s="6" customFormat="1" ht="24.75" customHeight="1" x14ac:dyDescent="0.35">
      <c r="A346" s="388"/>
      <c r="B346" s="11">
        <v>315</v>
      </c>
      <c r="C346" s="51" t="s">
        <v>352</v>
      </c>
      <c r="D346" s="11" t="s">
        <v>283</v>
      </c>
      <c r="F346" s="165">
        <v>176925.51694999999</v>
      </c>
      <c r="G346" s="7">
        <v>167398.75834500001</v>
      </c>
      <c r="H346" s="8">
        <f t="shared" si="235"/>
        <v>172162</v>
      </c>
      <c r="I346" s="165">
        <v>176925.51694999999</v>
      </c>
      <c r="J346" s="7">
        <v>167398.75834500001</v>
      </c>
      <c r="K346" s="8">
        <f t="shared" si="269"/>
        <v>172162</v>
      </c>
      <c r="L346" s="165">
        <v>267350.60625000001</v>
      </c>
      <c r="M346" s="7">
        <v>252954.80437500001</v>
      </c>
      <c r="N346" s="8">
        <f t="shared" si="270"/>
        <v>260153</v>
      </c>
      <c r="O346" s="165">
        <v>290924.72045000002</v>
      </c>
      <c r="P346" s="7">
        <v>275259.54319500003</v>
      </c>
      <c r="Q346" s="8">
        <f t="shared" si="271"/>
        <v>283092</v>
      </c>
      <c r="R346" s="165">
        <v>250535.79915000001</v>
      </c>
      <c r="S346" s="7">
        <v>237045.409965</v>
      </c>
      <c r="T346" s="8">
        <f t="shared" si="272"/>
        <v>243791</v>
      </c>
      <c r="U346" s="165">
        <v>387713.93570000003</v>
      </c>
      <c r="V346" s="7">
        <v>366837.03146999999</v>
      </c>
      <c r="W346" s="8">
        <f t="shared" si="273"/>
        <v>377275</v>
      </c>
      <c r="X346" s="165">
        <v>346956.98310000001</v>
      </c>
      <c r="Y346" s="7">
        <v>328274.68401000003</v>
      </c>
      <c r="Z346" s="8">
        <f t="shared" si="274"/>
        <v>337616</v>
      </c>
      <c r="AA346" s="165">
        <v>333228.20895</v>
      </c>
      <c r="AB346" s="7">
        <v>328274.68401000003</v>
      </c>
      <c r="AC346" s="8">
        <f t="shared" si="275"/>
        <v>330751</v>
      </c>
      <c r="AD346" s="165">
        <v>346956.98310000001</v>
      </c>
      <c r="AE346" s="7">
        <v>328274.68401000003</v>
      </c>
      <c r="AF346" s="8">
        <f t="shared" si="276"/>
        <v>337616</v>
      </c>
      <c r="AG346" s="165">
        <v>305785.7439</v>
      </c>
      <c r="AH346" s="7">
        <v>328274.68401000003</v>
      </c>
      <c r="AI346" s="8">
        <f t="shared" si="277"/>
        <v>317030</v>
      </c>
      <c r="AJ346" s="165">
        <v>338820.07250000001</v>
      </c>
      <c r="AK346" s="7">
        <v>328274.68401000003</v>
      </c>
      <c r="AL346" s="8">
        <f t="shared" si="278"/>
        <v>333547</v>
      </c>
      <c r="AM346" s="165">
        <v>376668.97450000001</v>
      </c>
      <c r="AN346" s="7">
        <v>328274.68401000003</v>
      </c>
      <c r="AO346" s="8">
        <f t="shared" si="279"/>
        <v>352472</v>
      </c>
      <c r="AP346" s="165">
        <v>259750.65935000003</v>
      </c>
      <c r="AQ346" s="7">
        <v>199808.19950000002</v>
      </c>
      <c r="AR346" s="8">
        <f t="shared" si="280"/>
        <v>229779</v>
      </c>
      <c r="AS346" s="165">
        <v>285592.28879999998</v>
      </c>
      <c r="AT346" s="7">
        <v>219686.37599999999</v>
      </c>
      <c r="AU346" s="8">
        <f t="shared" si="281"/>
        <v>252639</v>
      </c>
      <c r="AV346" s="165">
        <v>384513.27005000005</v>
      </c>
      <c r="AW346" s="7">
        <v>328274.68401000003</v>
      </c>
      <c r="AX346" s="8">
        <f t="shared" si="282"/>
        <v>356394</v>
      </c>
      <c r="AY346" s="165">
        <v>382152.23865000001</v>
      </c>
      <c r="AZ346" s="7">
        <v>328274.68401000003</v>
      </c>
      <c r="BA346" s="8">
        <f t="shared" si="283"/>
        <v>355213</v>
      </c>
      <c r="BB346" s="165">
        <v>297016.34235000005</v>
      </c>
      <c r="BC346" s="7">
        <v>228474.10950000002</v>
      </c>
      <c r="BD346" s="8">
        <f t="shared" si="284"/>
        <v>262745</v>
      </c>
      <c r="BE346" s="180">
        <f t="shared" si="252"/>
        <v>4974437</v>
      </c>
      <c r="BF346" s="9"/>
      <c r="BG346" s="9"/>
      <c r="BH346" s="9"/>
      <c r="BI346" s="10"/>
      <c r="BJ346" s="10"/>
    </row>
    <row r="347" spans="1:172" s="6" customFormat="1" ht="24.75" customHeight="1" x14ac:dyDescent="0.35">
      <c r="A347" s="388"/>
      <c r="B347" s="11">
        <v>316</v>
      </c>
      <c r="C347" s="51" t="s">
        <v>353</v>
      </c>
      <c r="D347" s="11" t="s">
        <v>272</v>
      </c>
      <c r="F347" s="165">
        <v>148715.81724999999</v>
      </c>
      <c r="G347" s="7">
        <v>140708.04247499999</v>
      </c>
      <c r="H347" s="8">
        <f t="shared" si="235"/>
        <v>144712</v>
      </c>
      <c r="I347" s="165">
        <v>148715.81724999999</v>
      </c>
      <c r="J347" s="7">
        <v>140708.04247499999</v>
      </c>
      <c r="K347" s="8">
        <f t="shared" si="269"/>
        <v>144712</v>
      </c>
      <c r="L347" s="165">
        <v>221200.88900000002</v>
      </c>
      <c r="M347" s="7">
        <v>209290.07190000001</v>
      </c>
      <c r="N347" s="8">
        <f t="shared" si="270"/>
        <v>215245</v>
      </c>
      <c r="O347" s="165">
        <v>239822.66944999999</v>
      </c>
      <c r="P347" s="7">
        <v>226909.141095</v>
      </c>
      <c r="Q347" s="8">
        <f t="shared" si="271"/>
        <v>233366</v>
      </c>
      <c r="R347" s="165">
        <v>220359.24365000002</v>
      </c>
      <c r="S347" s="7">
        <v>208493.74591500001</v>
      </c>
      <c r="T347" s="8">
        <f t="shared" si="272"/>
        <v>214426</v>
      </c>
      <c r="U347" s="165">
        <v>316575.29540000006</v>
      </c>
      <c r="V347" s="7">
        <v>299528.93334000005</v>
      </c>
      <c r="W347" s="8">
        <f t="shared" si="273"/>
        <v>308052</v>
      </c>
      <c r="X347" s="165">
        <v>283438.4007</v>
      </c>
      <c r="Y347" s="7">
        <v>268176.33296999999</v>
      </c>
      <c r="Z347" s="8">
        <f t="shared" si="274"/>
        <v>275807</v>
      </c>
      <c r="AA347" s="165">
        <v>270934.38644999999</v>
      </c>
      <c r="AB347" s="7">
        <v>268176.33296999999</v>
      </c>
      <c r="AC347" s="8">
        <f t="shared" si="275"/>
        <v>269555</v>
      </c>
      <c r="AD347" s="165">
        <v>283438.4007</v>
      </c>
      <c r="AE347" s="7">
        <v>268176.33296999999</v>
      </c>
      <c r="AF347" s="8">
        <f t="shared" si="276"/>
        <v>275807</v>
      </c>
      <c r="AG347" s="165">
        <v>256868.75305</v>
      </c>
      <c r="AH347" s="7">
        <v>268176.33296999999</v>
      </c>
      <c r="AI347" s="8">
        <f t="shared" si="277"/>
        <v>262523</v>
      </c>
      <c r="AJ347" s="165">
        <v>276433.73940000002</v>
      </c>
      <c r="AK347" s="7">
        <v>268176.33296999999</v>
      </c>
      <c r="AL347" s="8">
        <f t="shared" si="278"/>
        <v>272305</v>
      </c>
      <c r="AM347" s="165">
        <v>307156.30854999996</v>
      </c>
      <c r="AN347" s="7">
        <v>268176.33296999999</v>
      </c>
      <c r="AO347" s="8">
        <f t="shared" si="279"/>
        <v>287666</v>
      </c>
      <c r="AP347" s="165">
        <v>205320.23785000003</v>
      </c>
      <c r="AQ347" s="7">
        <v>157938.64450000002</v>
      </c>
      <c r="AR347" s="8">
        <f t="shared" si="280"/>
        <v>181629</v>
      </c>
      <c r="AS347" s="165">
        <v>240055.95705000003</v>
      </c>
      <c r="AT347" s="7">
        <v>184658.42849999998</v>
      </c>
      <c r="AU347" s="8">
        <f t="shared" si="281"/>
        <v>212357</v>
      </c>
      <c r="AV347" s="165">
        <v>310360.9964</v>
      </c>
      <c r="AW347" s="7">
        <v>268176.33296999999</v>
      </c>
      <c r="AX347" s="8">
        <f t="shared" si="282"/>
        <v>289269</v>
      </c>
      <c r="AY347" s="165">
        <v>302793.22710000002</v>
      </c>
      <c r="AZ347" s="7">
        <v>268176.33296999999</v>
      </c>
      <c r="BA347" s="8">
        <f t="shared" si="283"/>
        <v>285485</v>
      </c>
      <c r="BB347" s="165">
        <v>249657.954</v>
      </c>
      <c r="BC347" s="7">
        <v>192044.58000000002</v>
      </c>
      <c r="BD347" s="8">
        <f t="shared" si="284"/>
        <v>220851</v>
      </c>
      <c r="BE347" s="180">
        <f t="shared" si="252"/>
        <v>4093767</v>
      </c>
      <c r="BF347" s="9"/>
      <c r="BG347" s="9"/>
      <c r="BH347" s="9"/>
      <c r="BI347" s="10"/>
      <c r="BJ347" s="10"/>
    </row>
    <row r="348" spans="1:172" s="6" customFormat="1" ht="24.75" customHeight="1" x14ac:dyDescent="0.35">
      <c r="A348" s="388"/>
      <c r="B348" s="11">
        <v>317</v>
      </c>
      <c r="C348" s="51" t="s">
        <v>354</v>
      </c>
      <c r="D348" s="11" t="s">
        <v>283</v>
      </c>
      <c r="F348" s="165">
        <v>525197.75945000001</v>
      </c>
      <c r="G348" s="7">
        <v>496917.88009500003</v>
      </c>
      <c r="H348" s="8">
        <f t="shared" si="235"/>
        <v>511058</v>
      </c>
      <c r="I348" s="165">
        <v>525197.75945000001</v>
      </c>
      <c r="J348" s="7">
        <v>496917.88009500003</v>
      </c>
      <c r="K348" s="8">
        <f t="shared" si="269"/>
        <v>511058</v>
      </c>
      <c r="L348" s="165">
        <v>749333.8489000001</v>
      </c>
      <c r="M348" s="7">
        <v>708985.10318999994</v>
      </c>
      <c r="N348" s="8">
        <f t="shared" si="270"/>
        <v>729159</v>
      </c>
      <c r="O348" s="165">
        <v>834242.49090000009</v>
      </c>
      <c r="P348" s="7">
        <v>789321.7413900001</v>
      </c>
      <c r="Q348" s="8">
        <f t="shared" si="271"/>
        <v>811782</v>
      </c>
      <c r="R348" s="165">
        <v>741065.21125000005</v>
      </c>
      <c r="S348" s="7">
        <v>701161.69987499993</v>
      </c>
      <c r="T348" s="8">
        <f t="shared" si="272"/>
        <v>721113</v>
      </c>
      <c r="U348" s="165">
        <v>1052897.3273</v>
      </c>
      <c r="V348" s="7">
        <v>996202.85583000001</v>
      </c>
      <c r="W348" s="8">
        <f t="shared" si="273"/>
        <v>1024550</v>
      </c>
      <c r="X348" s="165">
        <v>940195.28330000001</v>
      </c>
      <c r="Y348" s="7">
        <v>889569.38343000005</v>
      </c>
      <c r="Z348" s="8">
        <f t="shared" si="274"/>
        <v>914882</v>
      </c>
      <c r="AA348" s="165">
        <v>924702.77445000003</v>
      </c>
      <c r="AB348" s="7">
        <v>889569.38343000005</v>
      </c>
      <c r="AC348" s="8">
        <f t="shared" si="275"/>
        <v>907136</v>
      </c>
      <c r="AD348" s="165">
        <v>940195.28330000001</v>
      </c>
      <c r="AE348" s="7">
        <v>889569.38343000005</v>
      </c>
      <c r="AF348" s="8">
        <f t="shared" si="276"/>
        <v>914882</v>
      </c>
      <c r="AG348" s="165">
        <v>842696.1497500001</v>
      </c>
      <c r="AH348" s="7">
        <v>889569.38343000005</v>
      </c>
      <c r="AI348" s="8">
        <f t="shared" si="277"/>
        <v>866133</v>
      </c>
      <c r="AJ348" s="165">
        <v>898024.52740000014</v>
      </c>
      <c r="AK348" s="7">
        <v>889569.38343000005</v>
      </c>
      <c r="AL348" s="8">
        <f t="shared" si="278"/>
        <v>893797</v>
      </c>
      <c r="AM348" s="165">
        <v>1047073.1817</v>
      </c>
      <c r="AN348" s="7">
        <v>889569.38343000005</v>
      </c>
      <c r="AO348" s="8">
        <f t="shared" si="279"/>
        <v>968321</v>
      </c>
      <c r="AP348" s="165">
        <v>854746.66095000005</v>
      </c>
      <c r="AQ348" s="7">
        <v>657497.43149999995</v>
      </c>
      <c r="AR348" s="8">
        <f t="shared" si="280"/>
        <v>756122</v>
      </c>
      <c r="AS348" s="165">
        <v>847770.15505000006</v>
      </c>
      <c r="AT348" s="7">
        <v>652130.8885</v>
      </c>
      <c r="AU348" s="8">
        <f t="shared" si="281"/>
        <v>749951</v>
      </c>
      <c r="AV348" s="165">
        <v>1047358.7579000002</v>
      </c>
      <c r="AW348" s="7">
        <v>889569.38343000005</v>
      </c>
      <c r="AX348" s="8">
        <f t="shared" si="282"/>
        <v>968464</v>
      </c>
      <c r="AY348" s="165">
        <v>1023577.5004000003</v>
      </c>
      <c r="AZ348" s="7">
        <v>889569.38343000005</v>
      </c>
      <c r="BA348" s="8">
        <f t="shared" si="283"/>
        <v>956573</v>
      </c>
      <c r="BB348" s="165">
        <v>881680.31770000001</v>
      </c>
      <c r="BC348" s="7">
        <v>678215.62899999996</v>
      </c>
      <c r="BD348" s="8">
        <f t="shared" si="284"/>
        <v>779948</v>
      </c>
      <c r="BE348" s="180">
        <f t="shared" si="252"/>
        <v>13984929</v>
      </c>
      <c r="BF348" s="9"/>
      <c r="BG348" s="9"/>
      <c r="BH348" s="9"/>
      <c r="BI348" s="10"/>
      <c r="BJ348" s="10"/>
    </row>
    <row r="349" spans="1:172" s="6" customFormat="1" ht="24.75" customHeight="1" x14ac:dyDescent="0.35">
      <c r="A349" s="388"/>
      <c r="B349" s="11">
        <v>318</v>
      </c>
      <c r="C349" s="51" t="s">
        <v>355</v>
      </c>
      <c r="D349" s="11" t="s">
        <v>272</v>
      </c>
      <c r="F349" s="165">
        <v>90317.495449999988</v>
      </c>
      <c r="G349" s="7">
        <v>85454.245695000005</v>
      </c>
      <c r="H349" s="8">
        <f t="shared" si="235"/>
        <v>87886</v>
      </c>
      <c r="I349" s="165">
        <v>90317.495449999988</v>
      </c>
      <c r="J349" s="7">
        <v>85454.245695000005</v>
      </c>
      <c r="K349" s="8">
        <f t="shared" si="269"/>
        <v>87886</v>
      </c>
      <c r="L349" s="165">
        <v>132696.4002</v>
      </c>
      <c r="M349" s="7">
        <v>125551.20942000001</v>
      </c>
      <c r="N349" s="8">
        <f t="shared" si="270"/>
        <v>129124</v>
      </c>
      <c r="O349" s="165">
        <v>147306.03615</v>
      </c>
      <c r="P349" s="7">
        <v>139374.17266499999</v>
      </c>
      <c r="Q349" s="8">
        <f t="shared" si="271"/>
        <v>143340</v>
      </c>
      <c r="R349" s="165">
        <v>135699.97805000003</v>
      </c>
      <c r="S349" s="7">
        <v>128393.05615500003</v>
      </c>
      <c r="T349" s="8">
        <f t="shared" si="272"/>
        <v>132047</v>
      </c>
      <c r="U349" s="165">
        <v>195216.47145000001</v>
      </c>
      <c r="V349" s="7">
        <v>184704.81529500001</v>
      </c>
      <c r="W349" s="8">
        <f t="shared" si="273"/>
        <v>189961</v>
      </c>
      <c r="X349" s="165">
        <v>180008.53324999998</v>
      </c>
      <c r="Y349" s="7">
        <v>170315.76607499999</v>
      </c>
      <c r="Z349" s="8">
        <f t="shared" si="274"/>
        <v>175162</v>
      </c>
      <c r="AA349" s="165">
        <v>170983.72199999998</v>
      </c>
      <c r="AB349" s="7">
        <v>170315.76607499999</v>
      </c>
      <c r="AC349" s="8">
        <f t="shared" si="275"/>
        <v>170650</v>
      </c>
      <c r="AD349" s="165">
        <v>180008.53324999998</v>
      </c>
      <c r="AE349" s="7">
        <v>170315.76607499999</v>
      </c>
      <c r="AF349" s="8">
        <f t="shared" si="276"/>
        <v>175162</v>
      </c>
      <c r="AG349" s="165">
        <v>157273.04775</v>
      </c>
      <c r="AH349" s="7">
        <v>170315.76607499999</v>
      </c>
      <c r="AI349" s="8">
        <f t="shared" si="277"/>
        <v>163794</v>
      </c>
      <c r="AJ349" s="165">
        <v>172639.86285</v>
      </c>
      <c r="AK349" s="7">
        <v>170315.76607499999</v>
      </c>
      <c r="AL349" s="8">
        <f t="shared" si="278"/>
        <v>171478</v>
      </c>
      <c r="AM349" s="165">
        <v>194282.31550000003</v>
      </c>
      <c r="AN349" s="7">
        <v>170315.76607499999</v>
      </c>
      <c r="AO349" s="8">
        <f t="shared" si="279"/>
        <v>182299</v>
      </c>
      <c r="AP349" s="165">
        <v>134849.28275000001</v>
      </c>
      <c r="AQ349" s="7">
        <v>103730.2175</v>
      </c>
      <c r="AR349" s="8">
        <f t="shared" si="280"/>
        <v>119290</v>
      </c>
      <c r="AS349" s="165">
        <v>145789.66675</v>
      </c>
      <c r="AT349" s="7">
        <v>112145.89749999999</v>
      </c>
      <c r="AU349" s="8">
        <f t="shared" si="281"/>
        <v>128968</v>
      </c>
      <c r="AV349" s="165">
        <v>190403.90914999999</v>
      </c>
      <c r="AW349" s="7">
        <v>170315.76607499999</v>
      </c>
      <c r="AX349" s="8">
        <f t="shared" si="282"/>
        <v>180360</v>
      </c>
      <c r="AY349" s="165">
        <v>190504.46415000001</v>
      </c>
      <c r="AZ349" s="7">
        <v>170315.76607499999</v>
      </c>
      <c r="BA349" s="8">
        <f t="shared" si="283"/>
        <v>180410</v>
      </c>
      <c r="BB349" s="165">
        <v>151621.85675000001</v>
      </c>
      <c r="BC349" s="7">
        <v>116632.19750000001</v>
      </c>
      <c r="BD349" s="8">
        <f t="shared" si="284"/>
        <v>134127</v>
      </c>
      <c r="BE349" s="180">
        <f t="shared" si="252"/>
        <v>2551944</v>
      </c>
      <c r="BF349" s="9"/>
      <c r="BG349" s="9"/>
      <c r="BH349" s="9"/>
      <c r="BI349" s="10"/>
      <c r="BJ349" s="10"/>
    </row>
    <row r="350" spans="1:172" s="6" customFormat="1" ht="24.75" customHeight="1" x14ac:dyDescent="0.35">
      <c r="A350" s="388"/>
      <c r="B350" s="11">
        <v>319</v>
      </c>
      <c r="C350" s="51" t="s">
        <v>356</v>
      </c>
      <c r="D350" s="11" t="s">
        <v>357</v>
      </c>
      <c r="F350" s="165">
        <v>216719.15265</v>
      </c>
      <c r="G350" s="7">
        <v>205049.65981499999</v>
      </c>
      <c r="H350" s="8">
        <f t="shared" si="235"/>
        <v>210884</v>
      </c>
      <c r="I350" s="165">
        <v>216719.15265</v>
      </c>
      <c r="J350" s="7">
        <v>205049.65981499999</v>
      </c>
      <c r="K350" s="8">
        <f t="shared" si="269"/>
        <v>210884</v>
      </c>
      <c r="L350" s="165">
        <v>318704.04475</v>
      </c>
      <c r="M350" s="7">
        <v>301543.05772500002</v>
      </c>
      <c r="N350" s="8">
        <f t="shared" si="270"/>
        <v>310124</v>
      </c>
      <c r="O350" s="165">
        <v>373718.69079999998</v>
      </c>
      <c r="P350" s="7">
        <v>353595.37667999999</v>
      </c>
      <c r="Q350" s="8">
        <f t="shared" si="271"/>
        <v>363657</v>
      </c>
      <c r="R350" s="165">
        <v>336512.33525</v>
      </c>
      <c r="S350" s="7">
        <v>318392.440275</v>
      </c>
      <c r="T350" s="8">
        <f t="shared" si="272"/>
        <v>327452</v>
      </c>
      <c r="U350" s="165">
        <v>473304.3406</v>
      </c>
      <c r="V350" s="7">
        <v>447818.72225999995</v>
      </c>
      <c r="W350" s="8">
        <f t="shared" si="273"/>
        <v>460562</v>
      </c>
      <c r="X350" s="165">
        <v>432434.76639999996</v>
      </c>
      <c r="Y350" s="7">
        <v>409149.81744000007</v>
      </c>
      <c r="Z350" s="8">
        <f t="shared" si="274"/>
        <v>420792</v>
      </c>
      <c r="AA350" s="165">
        <v>437211.12890000001</v>
      </c>
      <c r="AB350" s="7">
        <v>409149.81744000007</v>
      </c>
      <c r="AC350" s="8">
        <f t="shared" si="275"/>
        <v>423180</v>
      </c>
      <c r="AD350" s="165">
        <v>437211.12890000001</v>
      </c>
      <c r="AE350" s="7">
        <v>409149.81744000007</v>
      </c>
      <c r="AF350" s="8">
        <f t="shared" si="276"/>
        <v>423180</v>
      </c>
      <c r="AG350" s="165">
        <v>381339.75425</v>
      </c>
      <c r="AH350" s="7">
        <v>409149.81744000007</v>
      </c>
      <c r="AI350" s="8">
        <f t="shared" si="277"/>
        <v>395245</v>
      </c>
      <c r="AJ350" s="165">
        <v>403563.41480000003</v>
      </c>
      <c r="AK350" s="7">
        <v>409149.81744000007</v>
      </c>
      <c r="AL350" s="8">
        <f t="shared" si="278"/>
        <v>406357</v>
      </c>
      <c r="AM350" s="165">
        <v>494879.42139999999</v>
      </c>
      <c r="AN350" s="7">
        <v>409149.81744000007</v>
      </c>
      <c r="AO350" s="8">
        <f t="shared" si="279"/>
        <v>452015</v>
      </c>
      <c r="AP350" s="165">
        <v>325296.43054999999</v>
      </c>
      <c r="AQ350" s="7">
        <v>250228.02350000001</v>
      </c>
      <c r="AR350" s="8">
        <f t="shared" si="280"/>
        <v>287762</v>
      </c>
      <c r="AS350" s="165">
        <v>349826.82279999997</v>
      </c>
      <c r="AT350" s="7">
        <v>269097.55599999998</v>
      </c>
      <c r="AU350" s="8">
        <f t="shared" si="281"/>
        <v>309462</v>
      </c>
      <c r="AV350" s="165">
        <v>456291.44014999998</v>
      </c>
      <c r="AW350" s="7">
        <v>409149.81744000007</v>
      </c>
      <c r="AX350" s="8">
        <f t="shared" si="282"/>
        <v>432721</v>
      </c>
      <c r="AY350" s="165">
        <v>469785.92115000001</v>
      </c>
      <c r="AZ350" s="7">
        <v>409149.81744000007</v>
      </c>
      <c r="BA350" s="8">
        <f t="shared" si="283"/>
        <v>439468</v>
      </c>
      <c r="BB350" s="165">
        <v>363820.05660000001</v>
      </c>
      <c r="BC350" s="7">
        <v>279861.58200000005</v>
      </c>
      <c r="BD350" s="8">
        <f t="shared" si="284"/>
        <v>321841</v>
      </c>
      <c r="BE350" s="180">
        <f t="shared" si="252"/>
        <v>6195586</v>
      </c>
      <c r="BF350" s="9"/>
      <c r="BG350" s="9"/>
      <c r="BH350" s="9"/>
      <c r="BI350" s="10"/>
      <c r="BJ350" s="10"/>
    </row>
    <row r="351" spans="1:172" s="6" customFormat="1" ht="24.75" customHeight="1" x14ac:dyDescent="0.35">
      <c r="A351" s="388"/>
      <c r="B351" s="11">
        <v>320</v>
      </c>
      <c r="C351" s="51" t="s">
        <v>358</v>
      </c>
      <c r="D351" s="11" t="s">
        <v>272</v>
      </c>
      <c r="F351" s="165">
        <v>18886.240100000003</v>
      </c>
      <c r="G351" s="7">
        <v>17869.288710000004</v>
      </c>
      <c r="H351" s="8">
        <f t="shared" si="235"/>
        <v>18378</v>
      </c>
      <c r="I351" s="165">
        <v>18886.240100000003</v>
      </c>
      <c r="J351" s="7">
        <v>17869.288710000004</v>
      </c>
      <c r="K351" s="8">
        <f t="shared" si="269"/>
        <v>18378</v>
      </c>
      <c r="L351" s="165">
        <v>21850.601499999997</v>
      </c>
      <c r="M351" s="7">
        <v>20674.030650000001</v>
      </c>
      <c r="N351" s="8">
        <f t="shared" si="270"/>
        <v>21262</v>
      </c>
      <c r="O351" s="165">
        <v>24058.7893</v>
      </c>
      <c r="P351" s="7">
        <v>22763.316029999998</v>
      </c>
      <c r="Q351" s="8">
        <f t="shared" si="271"/>
        <v>23411</v>
      </c>
      <c r="R351" s="165">
        <v>24324.254499999999</v>
      </c>
      <c r="S351" s="7">
        <v>23014.486949999999</v>
      </c>
      <c r="T351" s="8">
        <f t="shared" si="272"/>
        <v>23669</v>
      </c>
      <c r="U351" s="165">
        <v>32675.347250000003</v>
      </c>
      <c r="V351" s="7">
        <v>30915.905475000003</v>
      </c>
      <c r="W351" s="8">
        <f t="shared" si="273"/>
        <v>31796</v>
      </c>
      <c r="X351" s="165">
        <v>31461.648400000002</v>
      </c>
      <c r="Y351" s="7">
        <v>29767.559639999999</v>
      </c>
      <c r="Z351" s="8">
        <f t="shared" si="274"/>
        <v>30615</v>
      </c>
      <c r="AA351" s="165">
        <v>31855.824000000001</v>
      </c>
      <c r="AB351" s="7">
        <v>29767.559639999999</v>
      </c>
      <c r="AC351" s="8">
        <f t="shared" si="275"/>
        <v>30812</v>
      </c>
      <c r="AD351" s="165">
        <v>31461.648400000002</v>
      </c>
      <c r="AE351" s="7">
        <v>29767.559639999999</v>
      </c>
      <c r="AF351" s="8">
        <f t="shared" si="276"/>
        <v>30615</v>
      </c>
      <c r="AG351" s="165">
        <v>28606.891950000005</v>
      </c>
      <c r="AH351" s="7">
        <v>29767.559639999999</v>
      </c>
      <c r="AI351" s="8">
        <f t="shared" si="277"/>
        <v>29187</v>
      </c>
      <c r="AJ351" s="165">
        <v>32090.117150000002</v>
      </c>
      <c r="AK351" s="7">
        <v>29767.559639999999</v>
      </c>
      <c r="AL351" s="8">
        <f t="shared" si="278"/>
        <v>30929</v>
      </c>
      <c r="AM351" s="165">
        <v>34056.972950000003</v>
      </c>
      <c r="AN351" s="7">
        <v>29767.559639999999</v>
      </c>
      <c r="AO351" s="8">
        <f t="shared" si="279"/>
        <v>31912</v>
      </c>
      <c r="AP351" s="165">
        <v>26610.875200000002</v>
      </c>
      <c r="AQ351" s="7">
        <v>20469.904000000002</v>
      </c>
      <c r="AR351" s="8">
        <f t="shared" si="280"/>
        <v>23540</v>
      </c>
      <c r="AS351" s="165">
        <v>30486.264899999998</v>
      </c>
      <c r="AT351" s="7">
        <v>23450.973000000002</v>
      </c>
      <c r="AU351" s="8">
        <f t="shared" si="281"/>
        <v>26969</v>
      </c>
      <c r="AV351" s="165">
        <v>30849.268450000007</v>
      </c>
      <c r="AW351" s="7">
        <v>29767.559639999999</v>
      </c>
      <c r="AX351" s="8">
        <f t="shared" si="282"/>
        <v>30308</v>
      </c>
      <c r="AY351" s="165">
        <v>31616.503099999998</v>
      </c>
      <c r="AZ351" s="7">
        <v>29767.559639999999</v>
      </c>
      <c r="BA351" s="8">
        <f t="shared" si="283"/>
        <v>30692</v>
      </c>
      <c r="BB351" s="165">
        <v>31705.997049999998</v>
      </c>
      <c r="BC351" s="7">
        <v>24389.228500000001</v>
      </c>
      <c r="BD351" s="8">
        <f t="shared" si="284"/>
        <v>28048</v>
      </c>
      <c r="BE351" s="180">
        <f t="shared" si="252"/>
        <v>460521</v>
      </c>
      <c r="BF351" s="9"/>
      <c r="BG351" s="9"/>
      <c r="BH351" s="9"/>
      <c r="BI351" s="10"/>
      <c r="BJ351" s="10"/>
    </row>
    <row r="352" spans="1:172" s="6" customFormat="1" ht="24.75" customHeight="1" x14ac:dyDescent="0.35">
      <c r="A352" s="388"/>
      <c r="B352" s="11">
        <v>321</v>
      </c>
      <c r="C352" s="51" t="s">
        <v>359</v>
      </c>
      <c r="D352" s="11" t="s">
        <v>272</v>
      </c>
      <c r="F352" s="165">
        <v>92752.937550000002</v>
      </c>
      <c r="G352" s="7">
        <v>87758.548605000004</v>
      </c>
      <c r="H352" s="8">
        <f t="shared" si="235"/>
        <v>90256</v>
      </c>
      <c r="I352" s="165">
        <v>92752.937550000002</v>
      </c>
      <c r="J352" s="7">
        <v>87758.548605000004</v>
      </c>
      <c r="K352" s="8">
        <f t="shared" si="269"/>
        <v>90256</v>
      </c>
      <c r="L352" s="165">
        <v>140105.29260000002</v>
      </c>
      <c r="M352" s="7">
        <v>132561.16146</v>
      </c>
      <c r="N352" s="8">
        <f t="shared" si="270"/>
        <v>136333</v>
      </c>
      <c r="O352" s="165">
        <v>154893.91644999999</v>
      </c>
      <c r="P352" s="7">
        <v>146553.47479500002</v>
      </c>
      <c r="Q352" s="8">
        <f t="shared" si="271"/>
        <v>150724</v>
      </c>
      <c r="R352" s="165">
        <v>140261.15285000001</v>
      </c>
      <c r="S352" s="7">
        <v>132708.629235</v>
      </c>
      <c r="T352" s="8">
        <f t="shared" si="272"/>
        <v>136485</v>
      </c>
      <c r="U352" s="165">
        <v>211436.99849999999</v>
      </c>
      <c r="V352" s="7">
        <v>200051.92934999999</v>
      </c>
      <c r="W352" s="8">
        <f t="shared" si="273"/>
        <v>205744</v>
      </c>
      <c r="X352" s="165">
        <v>180341.37030000001</v>
      </c>
      <c r="Y352" s="7">
        <v>170630.68113000001</v>
      </c>
      <c r="Z352" s="8">
        <f t="shared" si="274"/>
        <v>175486</v>
      </c>
      <c r="AA352" s="165">
        <v>182130.24374999999</v>
      </c>
      <c r="AB352" s="7">
        <v>170630.68113000001</v>
      </c>
      <c r="AC352" s="8">
        <f t="shared" si="275"/>
        <v>176380</v>
      </c>
      <c r="AD352" s="165">
        <v>185693.91295</v>
      </c>
      <c r="AE352" s="7">
        <v>170630.68113000001</v>
      </c>
      <c r="AF352" s="8">
        <f t="shared" si="276"/>
        <v>178162</v>
      </c>
      <c r="AG352" s="165">
        <v>165077.12130000003</v>
      </c>
      <c r="AH352" s="7">
        <v>170630.68113000001</v>
      </c>
      <c r="AI352" s="8">
        <f t="shared" si="277"/>
        <v>167854</v>
      </c>
      <c r="AJ352" s="165">
        <v>182910.55054999999</v>
      </c>
      <c r="AK352" s="7">
        <v>170630.68113000001</v>
      </c>
      <c r="AL352" s="8">
        <f t="shared" si="278"/>
        <v>176771</v>
      </c>
      <c r="AM352" s="165">
        <v>206417.2929</v>
      </c>
      <c r="AN352" s="7">
        <v>170630.68113000001</v>
      </c>
      <c r="AO352" s="8">
        <f t="shared" si="279"/>
        <v>188524</v>
      </c>
      <c r="AP352" s="165">
        <v>141046.48739999998</v>
      </c>
      <c r="AQ352" s="7">
        <v>108497.298</v>
      </c>
      <c r="AR352" s="8">
        <f t="shared" si="280"/>
        <v>124772</v>
      </c>
      <c r="AS352" s="165">
        <v>149721.36724999998</v>
      </c>
      <c r="AT352" s="7">
        <v>115170.2825</v>
      </c>
      <c r="AU352" s="8">
        <f t="shared" si="281"/>
        <v>132446</v>
      </c>
      <c r="AV352" s="165">
        <v>192385.84820000001</v>
      </c>
      <c r="AW352" s="7">
        <v>170630.68113000001</v>
      </c>
      <c r="AX352" s="8">
        <f t="shared" si="282"/>
        <v>181508</v>
      </c>
      <c r="AY352" s="165">
        <v>200371.92630000002</v>
      </c>
      <c r="AZ352" s="7">
        <v>170630.68113000001</v>
      </c>
      <c r="BA352" s="8">
        <f t="shared" si="283"/>
        <v>185501</v>
      </c>
      <c r="BB352" s="165">
        <v>155710.42305000001</v>
      </c>
      <c r="BC352" s="7">
        <v>119777.24850000002</v>
      </c>
      <c r="BD352" s="8">
        <f t="shared" si="284"/>
        <v>137744</v>
      </c>
      <c r="BE352" s="180">
        <f t="shared" si="252"/>
        <v>2634946</v>
      </c>
      <c r="BF352" s="9"/>
      <c r="BG352" s="9"/>
      <c r="BH352" s="9"/>
      <c r="BI352" s="10"/>
      <c r="BJ352" s="10"/>
    </row>
    <row r="353" spans="1:62" s="6" customFormat="1" ht="24.75" customHeight="1" x14ac:dyDescent="0.35">
      <c r="A353" s="388"/>
      <c r="B353" s="11">
        <v>322</v>
      </c>
      <c r="C353" s="51" t="s">
        <v>360</v>
      </c>
      <c r="D353" s="11" t="s">
        <v>283</v>
      </c>
      <c r="F353" s="165">
        <v>366064.44419999997</v>
      </c>
      <c r="G353" s="7">
        <v>346353.28182000003</v>
      </c>
      <c r="H353" s="8">
        <f t="shared" si="235"/>
        <v>356209</v>
      </c>
      <c r="I353" s="165">
        <v>366064.44419999997</v>
      </c>
      <c r="J353" s="7">
        <v>346353.28182000003</v>
      </c>
      <c r="K353" s="8">
        <f t="shared" si="269"/>
        <v>356209</v>
      </c>
      <c r="L353" s="165">
        <v>142222.9809</v>
      </c>
      <c r="M353" s="7">
        <v>134564.82039000001</v>
      </c>
      <c r="N353" s="8">
        <f t="shared" si="270"/>
        <v>138394</v>
      </c>
      <c r="O353" s="165">
        <v>156776.30605000001</v>
      </c>
      <c r="P353" s="7">
        <v>148334.50495500001</v>
      </c>
      <c r="Q353" s="8">
        <f t="shared" si="271"/>
        <v>152555</v>
      </c>
      <c r="R353" s="165">
        <v>147295.98064999998</v>
      </c>
      <c r="S353" s="7">
        <v>139364.65861499999</v>
      </c>
      <c r="T353" s="8">
        <f t="shared" si="272"/>
        <v>143330</v>
      </c>
      <c r="U353" s="165">
        <v>222038.51215000002</v>
      </c>
      <c r="V353" s="7">
        <v>210082.59226500001</v>
      </c>
      <c r="W353" s="8">
        <f t="shared" si="273"/>
        <v>216061</v>
      </c>
      <c r="X353" s="165">
        <v>191404.4314</v>
      </c>
      <c r="Y353" s="7">
        <v>181098.03894</v>
      </c>
      <c r="Z353" s="8">
        <f t="shared" si="274"/>
        <v>186251</v>
      </c>
      <c r="AA353" s="165">
        <v>191404.4314</v>
      </c>
      <c r="AB353" s="7">
        <v>181098.03894</v>
      </c>
      <c r="AC353" s="8">
        <f t="shared" si="275"/>
        <v>186251</v>
      </c>
      <c r="AD353" s="165">
        <v>191404.4314</v>
      </c>
      <c r="AE353" s="7">
        <v>181098.03894</v>
      </c>
      <c r="AF353" s="8">
        <f t="shared" si="276"/>
        <v>186251</v>
      </c>
      <c r="AG353" s="165">
        <v>171505.60245000001</v>
      </c>
      <c r="AH353" s="7">
        <v>181098.03894</v>
      </c>
      <c r="AI353" s="8">
        <f t="shared" si="277"/>
        <v>176302</v>
      </c>
      <c r="AJ353" s="165">
        <v>190032.86120000001</v>
      </c>
      <c r="AK353" s="7">
        <v>181098.03894</v>
      </c>
      <c r="AL353" s="8">
        <f t="shared" si="278"/>
        <v>185565</v>
      </c>
      <c r="AM353" s="165">
        <v>222038.51215000002</v>
      </c>
      <c r="AN353" s="7">
        <v>181098.03894</v>
      </c>
      <c r="AO353" s="8">
        <f t="shared" si="279"/>
        <v>201568</v>
      </c>
      <c r="AP353" s="165">
        <v>487820.46040000004</v>
      </c>
      <c r="AQ353" s="7">
        <v>375246.50800000003</v>
      </c>
      <c r="AR353" s="8">
        <f t="shared" si="280"/>
        <v>431533</v>
      </c>
      <c r="AS353" s="165">
        <v>590899.3909</v>
      </c>
      <c r="AT353" s="7">
        <v>454537.99300000002</v>
      </c>
      <c r="AU353" s="8">
        <f t="shared" si="281"/>
        <v>522719</v>
      </c>
      <c r="AV353" s="165">
        <v>426812.73634999996</v>
      </c>
      <c r="AW353" s="7">
        <v>181098.03894</v>
      </c>
      <c r="AX353" s="8">
        <f t="shared" si="282"/>
        <v>303955</v>
      </c>
      <c r="AY353" s="165">
        <v>419690.42570000002</v>
      </c>
      <c r="AZ353" s="7">
        <v>181098.03894</v>
      </c>
      <c r="BA353" s="8">
        <f t="shared" si="283"/>
        <v>300394</v>
      </c>
      <c r="BB353" s="165">
        <v>614534.84365000005</v>
      </c>
      <c r="BC353" s="7">
        <v>472719.11050000001</v>
      </c>
      <c r="BD353" s="8">
        <f t="shared" si="284"/>
        <v>543627</v>
      </c>
      <c r="BE353" s="180">
        <f t="shared" si="252"/>
        <v>4587174</v>
      </c>
      <c r="BF353" s="9"/>
      <c r="BG353" s="9"/>
      <c r="BH353" s="9"/>
      <c r="BI353" s="10"/>
      <c r="BJ353" s="10"/>
    </row>
    <row r="354" spans="1:62" s="6" customFormat="1" ht="24.75" customHeight="1" x14ac:dyDescent="0.35">
      <c r="A354" s="388"/>
      <c r="B354" s="11">
        <v>323</v>
      </c>
      <c r="C354" s="51" t="s">
        <v>361</v>
      </c>
      <c r="D354" s="11" t="s">
        <v>283</v>
      </c>
      <c r="F354" s="165">
        <v>278460</v>
      </c>
      <c r="G354" s="7">
        <v>263466</v>
      </c>
      <c r="H354" s="8">
        <f t="shared" si="235"/>
        <v>270963</v>
      </c>
      <c r="I354" s="165">
        <v>278460</v>
      </c>
      <c r="J354" s="7">
        <v>263466</v>
      </c>
      <c r="K354" s="8">
        <f t="shared" si="269"/>
        <v>270963</v>
      </c>
      <c r="L354" s="165">
        <v>278460</v>
      </c>
      <c r="M354" s="7">
        <v>263466</v>
      </c>
      <c r="N354" s="8">
        <f t="shared" si="270"/>
        <v>270963</v>
      </c>
      <c r="O354" s="165">
        <v>278460</v>
      </c>
      <c r="P354" s="7">
        <v>263466</v>
      </c>
      <c r="Q354" s="8">
        <f t="shared" si="271"/>
        <v>270963</v>
      </c>
      <c r="R354" s="165">
        <v>278460</v>
      </c>
      <c r="S354" s="7">
        <v>263466</v>
      </c>
      <c r="T354" s="8">
        <f t="shared" si="272"/>
        <v>270963</v>
      </c>
      <c r="U354" s="165">
        <v>278460</v>
      </c>
      <c r="V354" s="7">
        <v>263466</v>
      </c>
      <c r="W354" s="8">
        <f t="shared" si="273"/>
        <v>270963</v>
      </c>
      <c r="X354" s="165">
        <v>278460</v>
      </c>
      <c r="Y354" s="7">
        <v>263466</v>
      </c>
      <c r="Z354" s="8">
        <f t="shared" si="274"/>
        <v>270963</v>
      </c>
      <c r="AA354" s="165">
        <v>278460</v>
      </c>
      <c r="AB354" s="7">
        <v>263466</v>
      </c>
      <c r="AC354" s="8">
        <f t="shared" si="275"/>
        <v>270963</v>
      </c>
      <c r="AD354" s="165">
        <v>278460</v>
      </c>
      <c r="AE354" s="7">
        <v>263466</v>
      </c>
      <c r="AF354" s="8">
        <f t="shared" si="276"/>
        <v>270963</v>
      </c>
      <c r="AG354" s="165">
        <v>278460</v>
      </c>
      <c r="AH354" s="7">
        <v>263466</v>
      </c>
      <c r="AI354" s="8">
        <f t="shared" si="277"/>
        <v>270963</v>
      </c>
      <c r="AJ354" s="165">
        <v>278460</v>
      </c>
      <c r="AK354" s="7">
        <v>263466</v>
      </c>
      <c r="AL354" s="8">
        <f t="shared" si="278"/>
        <v>270963</v>
      </c>
      <c r="AM354" s="165">
        <v>278460</v>
      </c>
      <c r="AN354" s="7">
        <v>263466</v>
      </c>
      <c r="AO354" s="8">
        <f t="shared" si="279"/>
        <v>270963</v>
      </c>
      <c r="AP354" s="165">
        <v>278460</v>
      </c>
      <c r="AQ354" s="7">
        <v>214200</v>
      </c>
      <c r="AR354" s="8">
        <f t="shared" si="280"/>
        <v>246330</v>
      </c>
      <c r="AS354" s="165">
        <v>278460</v>
      </c>
      <c r="AT354" s="7">
        <v>214200</v>
      </c>
      <c r="AU354" s="8">
        <f t="shared" si="281"/>
        <v>246330</v>
      </c>
      <c r="AV354" s="165">
        <v>278460</v>
      </c>
      <c r="AW354" s="7">
        <v>263466</v>
      </c>
      <c r="AX354" s="8">
        <f t="shared" si="282"/>
        <v>270963</v>
      </c>
      <c r="AY354" s="165">
        <v>278460</v>
      </c>
      <c r="AZ354" s="7">
        <v>263466</v>
      </c>
      <c r="BA354" s="8">
        <f t="shared" si="283"/>
        <v>270963</v>
      </c>
      <c r="BB354" s="165">
        <v>278460</v>
      </c>
      <c r="BC354" s="7">
        <v>214200</v>
      </c>
      <c r="BD354" s="8">
        <f t="shared" si="284"/>
        <v>246330</v>
      </c>
      <c r="BE354" s="180">
        <f t="shared" si="252"/>
        <v>4532472</v>
      </c>
      <c r="BF354" s="9"/>
      <c r="BG354" s="9"/>
      <c r="BH354" s="9"/>
      <c r="BI354" s="10"/>
      <c r="BJ354" s="10"/>
    </row>
    <row r="355" spans="1:62" s="6" customFormat="1" ht="24.75" customHeight="1" thickBot="1" x14ac:dyDescent="0.4">
      <c r="A355" s="388"/>
      <c r="B355" s="15">
        <v>324</v>
      </c>
      <c r="C355" s="51" t="s">
        <v>362</v>
      </c>
      <c r="D355" s="11" t="s">
        <v>272</v>
      </c>
      <c r="F355" s="166">
        <v>108920.17045000001</v>
      </c>
      <c r="G355" s="7">
        <v>103055.238195</v>
      </c>
      <c r="H355" s="8">
        <f t="shared" si="235"/>
        <v>105988</v>
      </c>
      <c r="I355" s="166">
        <v>108920.17045000001</v>
      </c>
      <c r="J355" s="7">
        <v>103055.238195</v>
      </c>
      <c r="K355" s="8">
        <f t="shared" si="269"/>
        <v>105988</v>
      </c>
      <c r="L355" s="166">
        <v>163596.95169999998</v>
      </c>
      <c r="M355" s="7">
        <v>154787.88507000002</v>
      </c>
      <c r="N355" s="8">
        <f t="shared" si="270"/>
        <v>159192</v>
      </c>
      <c r="O355" s="166">
        <v>179073.37175000002</v>
      </c>
      <c r="P355" s="7">
        <v>169430.95942499998</v>
      </c>
      <c r="Q355" s="8">
        <f t="shared" si="271"/>
        <v>174252</v>
      </c>
      <c r="R355" s="166">
        <v>160517.95760000002</v>
      </c>
      <c r="S355" s="7">
        <v>151874.68296000001</v>
      </c>
      <c r="T355" s="8">
        <f t="shared" si="272"/>
        <v>156196</v>
      </c>
      <c r="U355" s="166">
        <v>234190.5839</v>
      </c>
      <c r="V355" s="7">
        <v>221580.32169000001</v>
      </c>
      <c r="W355" s="8">
        <f t="shared" si="273"/>
        <v>227885</v>
      </c>
      <c r="X355" s="166">
        <v>203412.7095</v>
      </c>
      <c r="Y355" s="7">
        <v>192459.71745</v>
      </c>
      <c r="Z355" s="8">
        <f t="shared" si="274"/>
        <v>197936</v>
      </c>
      <c r="AA355" s="166">
        <v>212429.47635000004</v>
      </c>
      <c r="AB355" s="7">
        <v>192459.71745</v>
      </c>
      <c r="AC355" s="8">
        <f t="shared" si="275"/>
        <v>202445</v>
      </c>
      <c r="AD355" s="166">
        <v>209056.86165000001</v>
      </c>
      <c r="AE355" s="7">
        <v>192459.71745</v>
      </c>
      <c r="AF355" s="8">
        <f t="shared" si="276"/>
        <v>200758</v>
      </c>
      <c r="AG355" s="166">
        <v>189555.22495</v>
      </c>
      <c r="AH355" s="7">
        <v>192459.71745</v>
      </c>
      <c r="AI355" s="8">
        <f t="shared" si="277"/>
        <v>191007</v>
      </c>
      <c r="AJ355" s="166">
        <v>210032.24515</v>
      </c>
      <c r="AK355" s="7">
        <v>192459.71745</v>
      </c>
      <c r="AL355" s="8">
        <f t="shared" si="278"/>
        <v>201246</v>
      </c>
      <c r="AM355" s="166">
        <v>240529.57110000003</v>
      </c>
      <c r="AN355" s="7">
        <v>192459.71745</v>
      </c>
      <c r="AO355" s="8">
        <f t="shared" si="279"/>
        <v>216495</v>
      </c>
      <c r="AP355" s="166">
        <v>163431.03594999999</v>
      </c>
      <c r="AQ355" s="7">
        <v>125716.18150000001</v>
      </c>
      <c r="AR355" s="8">
        <f t="shared" si="280"/>
        <v>144574</v>
      </c>
      <c r="AS355" s="166">
        <v>175818.40640000001</v>
      </c>
      <c r="AT355" s="7">
        <v>135244.92799999999</v>
      </c>
      <c r="AU355" s="8">
        <f t="shared" si="281"/>
        <v>155532</v>
      </c>
      <c r="AV355" s="166">
        <v>232190.54495000001</v>
      </c>
      <c r="AW355" s="7">
        <v>192459.71745</v>
      </c>
      <c r="AX355" s="8">
        <f t="shared" si="282"/>
        <v>212325</v>
      </c>
      <c r="AY355" s="166">
        <v>222270.7942</v>
      </c>
      <c r="AZ355" s="7">
        <v>192459.71745</v>
      </c>
      <c r="BA355" s="8">
        <f t="shared" si="283"/>
        <v>207365</v>
      </c>
      <c r="BB355" s="166">
        <v>182851.2231</v>
      </c>
      <c r="BC355" s="7">
        <v>140654.78700000001</v>
      </c>
      <c r="BD355" s="8">
        <f t="shared" si="284"/>
        <v>161753</v>
      </c>
      <c r="BE355" s="180">
        <f t="shared" si="252"/>
        <v>3020937</v>
      </c>
      <c r="BF355" s="9"/>
      <c r="BG355" s="9"/>
      <c r="BH355" s="9"/>
      <c r="BI355" s="10"/>
      <c r="BJ355" s="10"/>
    </row>
    <row r="356" spans="1:62" s="6" customFormat="1" ht="30" customHeight="1" thickBot="1" x14ac:dyDescent="0.4">
      <c r="A356" s="387"/>
      <c r="B356" s="289" t="s">
        <v>131</v>
      </c>
      <c r="C356" s="272"/>
      <c r="D356" s="273"/>
      <c r="F356" s="170">
        <f>+SUM(F357:F370)</f>
        <v>7976363.5588000007</v>
      </c>
      <c r="G356" s="171">
        <f>SUM(G357:G370)</f>
        <v>7546867.0594800003</v>
      </c>
      <c r="H356" s="175">
        <f>SUM(H357:H370)</f>
        <v>7761617</v>
      </c>
      <c r="I356" s="170">
        <f>+SUM(I357:I370)</f>
        <v>7976363.5588000007</v>
      </c>
      <c r="J356" s="171">
        <f>SUM(J357:J370)</f>
        <v>7546867.0594800003</v>
      </c>
      <c r="K356" s="175">
        <f>SUM(K357:K370)</f>
        <v>7761617</v>
      </c>
      <c r="L356" s="170">
        <f>+SUM(L357:L370)</f>
        <v>13759124.742999999</v>
      </c>
      <c r="M356" s="171">
        <f>SUM(M357:M370)</f>
        <v>13018248.795300003</v>
      </c>
      <c r="N356" s="175">
        <f>SUM(N357:N370)</f>
        <v>13388686</v>
      </c>
      <c r="O356" s="170">
        <f>+SUM(O357:O370)</f>
        <v>14760121.612599999</v>
      </c>
      <c r="P356" s="171">
        <f>SUM(P357:P370)</f>
        <v>13965345.833460001</v>
      </c>
      <c r="Q356" s="175">
        <f>SUM(Q357:Q370)</f>
        <v>14362735</v>
      </c>
      <c r="R356" s="170">
        <f>+SUM(R357:R370)</f>
        <v>14285468.82945</v>
      </c>
      <c r="S356" s="171">
        <f>SUM(S357:S370)</f>
        <v>13516251.277095001</v>
      </c>
      <c r="T356" s="175">
        <f>SUM(T357:T370)</f>
        <v>13900859</v>
      </c>
      <c r="U356" s="170">
        <f>+SUM(U357:U370)</f>
        <v>20160214.711000003</v>
      </c>
      <c r="V356" s="171">
        <f>SUM(V357:V370)</f>
        <v>19074664.688100003</v>
      </c>
      <c r="W356" s="175">
        <f>SUM(W357:W370)</f>
        <v>19617441</v>
      </c>
      <c r="X356" s="170">
        <f>+SUM(X357:X370)</f>
        <v>13234950.63345</v>
      </c>
      <c r="Y356" s="171">
        <f>SUM(Y357:Y370)</f>
        <v>12522299.445495</v>
      </c>
      <c r="Z356" s="175">
        <f>SUM(Z357:Z370)</f>
        <v>12878625</v>
      </c>
      <c r="AA356" s="170">
        <f>+SUM(AA357:AA370)</f>
        <v>13262427.2872</v>
      </c>
      <c r="AB356" s="171">
        <f>SUM(AB357:AB370)</f>
        <v>12522299.445495</v>
      </c>
      <c r="AC356" s="175">
        <f>SUM(AC357:AC370)</f>
        <v>12892365</v>
      </c>
      <c r="AD356" s="170">
        <f>+SUM(AD357:AD370)</f>
        <v>13196174.614349999</v>
      </c>
      <c r="AE356" s="171">
        <f>SUM(AE357:AE370)</f>
        <v>12522299.445495</v>
      </c>
      <c r="AF356" s="175">
        <f>SUM(AF357:AF370)</f>
        <v>12859238</v>
      </c>
      <c r="AG356" s="170">
        <f>+SUM(AG357:AG370)</f>
        <v>12229951.674850002</v>
      </c>
      <c r="AH356" s="171">
        <f>SUM(AH357:AH370)</f>
        <v>12522299.445495</v>
      </c>
      <c r="AI356" s="175">
        <f>SUM(AI357:AI370)</f>
        <v>12376126</v>
      </c>
      <c r="AJ356" s="170">
        <f>+SUM(AJ357:AJ370)</f>
        <v>13129351.79465</v>
      </c>
      <c r="AK356" s="171">
        <f>SUM(AK357:AK370)</f>
        <v>12522299.445495</v>
      </c>
      <c r="AL356" s="175">
        <f>SUM(AL357:AL370)</f>
        <v>12825827</v>
      </c>
      <c r="AM356" s="170">
        <f>+SUM(AM357:AM370)</f>
        <v>20216706.509999998</v>
      </c>
      <c r="AN356" s="171">
        <f>SUM(AN357:AN370)</f>
        <v>12522299.445495</v>
      </c>
      <c r="AO356" s="175">
        <f>SUM(AO357:AO370)</f>
        <v>16369504</v>
      </c>
      <c r="AP356" s="170">
        <f>+SUM(AP357:AP370)</f>
        <v>10488804.6445</v>
      </c>
      <c r="AQ356" s="171">
        <f>SUM(AQ357:AQ370)</f>
        <v>8068311.2649999997</v>
      </c>
      <c r="AR356" s="175">
        <f>SUM(AR357:AR370)</f>
        <v>9278558</v>
      </c>
      <c r="AS356" s="170">
        <f>+SUM(AS357:AS370)</f>
        <v>10975077.563449999</v>
      </c>
      <c r="AT356" s="171">
        <f>SUM(AT357:AT370)</f>
        <v>8442367.3564999998</v>
      </c>
      <c r="AU356" s="175">
        <f>SUM(AU357:AU370)</f>
        <v>9708723</v>
      </c>
      <c r="AV356" s="170">
        <f>+SUM(AV357:AV370)</f>
        <v>13725164.302850001</v>
      </c>
      <c r="AW356" s="171">
        <f>SUM(AW357:AW370)</f>
        <v>12522299.445495</v>
      </c>
      <c r="AX356" s="175">
        <f>SUM(AX357:AX370)</f>
        <v>13123733</v>
      </c>
      <c r="AY356" s="170">
        <f>+SUM(AY357:AY370)</f>
        <v>13716068.097550001</v>
      </c>
      <c r="AZ356" s="171">
        <f>SUM(AZ357:AZ370)</f>
        <v>12522299.445495</v>
      </c>
      <c r="BA356" s="175">
        <f>SUM(BA357:BA370)</f>
        <v>13119185</v>
      </c>
      <c r="BB356" s="170">
        <f>+SUM(BB357:BB370)</f>
        <v>11290319.49955</v>
      </c>
      <c r="BC356" s="171">
        <f>SUM(BC357:BC370)</f>
        <v>8684861.1535000019</v>
      </c>
      <c r="BD356" s="172">
        <f>SUM(BD357:BD370)</f>
        <v>9987590</v>
      </c>
      <c r="BE356" s="180">
        <f t="shared" si="252"/>
        <v>212212429</v>
      </c>
      <c r="BF356" s="9"/>
      <c r="BG356" s="9"/>
      <c r="BH356" s="9"/>
      <c r="BI356" s="10"/>
      <c r="BJ356" s="10"/>
    </row>
    <row r="357" spans="1:62" s="6" customFormat="1" ht="20.25" customHeight="1" x14ac:dyDescent="0.35">
      <c r="A357" s="388"/>
      <c r="B357" s="31">
        <v>325</v>
      </c>
      <c r="C357" s="50" t="s">
        <v>363</v>
      </c>
      <c r="D357" s="31" t="s">
        <v>272</v>
      </c>
      <c r="F357" s="164">
        <v>1009135.7913</v>
      </c>
      <c r="G357" s="7">
        <v>954797.71022999997</v>
      </c>
      <c r="H357" s="8">
        <f t="shared" si="235"/>
        <v>981967</v>
      </c>
      <c r="I357" s="164">
        <v>1009135.7913</v>
      </c>
      <c r="J357" s="7">
        <v>954797.71022999997</v>
      </c>
      <c r="K357" s="8">
        <f t="shared" ref="K357:K370" si="285">ROUND(((I357+J357)/2),0)</f>
        <v>981967</v>
      </c>
      <c r="L357" s="164">
        <v>2827953.5147500001</v>
      </c>
      <c r="M357" s="7">
        <v>2675679.0947250002</v>
      </c>
      <c r="N357" s="8">
        <f t="shared" ref="N357:N370" si="286">ROUND(((L357+M357)/2),0)</f>
        <v>2751816</v>
      </c>
      <c r="O357" s="164">
        <v>3098025.1393000004</v>
      </c>
      <c r="P357" s="7">
        <v>2931208.4010300003</v>
      </c>
      <c r="Q357" s="8">
        <f t="shared" ref="Q357:Q370" si="287">ROUND(((O357+P357)/2),0)</f>
        <v>3014617</v>
      </c>
      <c r="R357" s="164">
        <v>2835236.7133999998</v>
      </c>
      <c r="S357" s="7">
        <v>2682570.1211400004</v>
      </c>
      <c r="T357" s="8">
        <f t="shared" ref="T357:T370" si="288">ROUND(((R357+S357)/2),0)</f>
        <v>2758903</v>
      </c>
      <c r="U357" s="164">
        <v>4349221.9543500002</v>
      </c>
      <c r="V357" s="7">
        <v>4115033.0798850004</v>
      </c>
      <c r="W357" s="8">
        <f t="shared" ref="W357:W370" si="289">ROUND(((U357+V357)/2),0)</f>
        <v>4232128</v>
      </c>
      <c r="X357" s="164">
        <v>2090772.74315</v>
      </c>
      <c r="Y357" s="7">
        <v>1978192.672365</v>
      </c>
      <c r="Z357" s="8">
        <f t="shared" ref="Z357:Z370" si="290">ROUND(((X357+Y357)/2),0)</f>
        <v>2034483</v>
      </c>
      <c r="AA357" s="164">
        <v>2073819.1701500001</v>
      </c>
      <c r="AB357" s="7">
        <v>1978192.672365</v>
      </c>
      <c r="AC357" s="8">
        <f t="shared" ref="AC357:AC370" si="291">ROUND(((AA357+AB357)/2),0)</f>
        <v>2026006</v>
      </c>
      <c r="AD357" s="164">
        <v>2048387.8051</v>
      </c>
      <c r="AE357" s="7">
        <v>1978192.672365</v>
      </c>
      <c r="AF357" s="8">
        <f t="shared" ref="AF357:AF370" si="292">ROUND(((AD357+AE357)/2),0)</f>
        <v>2013290</v>
      </c>
      <c r="AG357" s="164">
        <v>1856985.3848000001</v>
      </c>
      <c r="AH357" s="7">
        <v>1978192.672365</v>
      </c>
      <c r="AI357" s="8">
        <f t="shared" ref="AI357:AI370" si="293">ROUND(((AG357+AH357)/2),0)</f>
        <v>1917589</v>
      </c>
      <c r="AJ357" s="164">
        <v>2024167.12225</v>
      </c>
      <c r="AK357" s="7">
        <v>1978192.672365</v>
      </c>
      <c r="AL357" s="8">
        <f t="shared" ref="AL357:AL370" si="294">ROUND(((AJ357+AK357)/2),0)</f>
        <v>2001180</v>
      </c>
      <c r="AM357" s="164">
        <v>4358727.4184999997</v>
      </c>
      <c r="AN357" s="7">
        <v>1978192.672365</v>
      </c>
      <c r="AO357" s="8">
        <f t="shared" ref="AO357:AO370" si="295">ROUND(((AM357+AN357)/2),0)</f>
        <v>3168460</v>
      </c>
      <c r="AP357" s="164">
        <v>1544985.3418999999</v>
      </c>
      <c r="AQ357" s="7">
        <v>1188450.263</v>
      </c>
      <c r="AR357" s="8">
        <f t="shared" ref="AR357:AR370" si="296">ROUND(((AP357+AQ357)/2),0)</f>
        <v>1366718</v>
      </c>
      <c r="AS357" s="164">
        <v>1628939.71695</v>
      </c>
      <c r="AT357" s="7">
        <v>1253030.5515000001</v>
      </c>
      <c r="AU357" s="8">
        <f t="shared" ref="AU357:AU370" si="297">ROUND(((AS357+AT357)/2),0)</f>
        <v>1440985</v>
      </c>
      <c r="AV357" s="164">
        <v>2196719.5022499999</v>
      </c>
      <c r="AW357" s="7">
        <v>1978192.672365</v>
      </c>
      <c r="AX357" s="8">
        <f t="shared" ref="AX357:AX370" si="298">ROUND(((AV357+AW357)/2),0)</f>
        <v>2087456</v>
      </c>
      <c r="AY357" s="164">
        <v>2162125.5655999999</v>
      </c>
      <c r="AZ357" s="7">
        <v>1978192.672365</v>
      </c>
      <c r="BA357" s="8">
        <f t="shared" ref="BA357:BA370" si="299">ROUND(((AY357+AZ357)/2),0)</f>
        <v>2070159</v>
      </c>
      <c r="BB357" s="164">
        <v>1694097.3458500002</v>
      </c>
      <c r="BC357" s="7">
        <v>1303151.8045000001</v>
      </c>
      <c r="BD357" s="8">
        <f t="shared" ref="BD357:BD370" si="300">ROUND(((BB357+BC357)/2),0)</f>
        <v>1498625</v>
      </c>
      <c r="BE357" s="180">
        <f t="shared" si="252"/>
        <v>36346349</v>
      </c>
      <c r="BF357" s="9"/>
      <c r="BG357" s="9"/>
      <c r="BH357" s="9"/>
      <c r="BI357" s="10"/>
      <c r="BJ357" s="10"/>
    </row>
    <row r="358" spans="1:62" s="6" customFormat="1" ht="20.25" customHeight="1" x14ac:dyDescent="0.35">
      <c r="A358" s="388"/>
      <c r="B358" s="11">
        <v>326</v>
      </c>
      <c r="C358" s="51" t="s">
        <v>364</v>
      </c>
      <c r="D358" s="11" t="s">
        <v>272</v>
      </c>
      <c r="F358" s="165">
        <v>541450</v>
      </c>
      <c r="G358" s="7">
        <v>512295</v>
      </c>
      <c r="H358" s="8">
        <f t="shared" si="235"/>
        <v>526873</v>
      </c>
      <c r="I358" s="165">
        <v>541450</v>
      </c>
      <c r="J358" s="7">
        <v>512295</v>
      </c>
      <c r="K358" s="8">
        <f t="shared" si="285"/>
        <v>526873</v>
      </c>
      <c r="L358" s="165">
        <v>541450</v>
      </c>
      <c r="M358" s="7">
        <v>512295</v>
      </c>
      <c r="N358" s="8">
        <f t="shared" si="286"/>
        <v>526873</v>
      </c>
      <c r="O358" s="165">
        <v>541450</v>
      </c>
      <c r="P358" s="7">
        <v>512295</v>
      </c>
      <c r="Q358" s="8">
        <f t="shared" si="287"/>
        <v>526873</v>
      </c>
      <c r="R358" s="165">
        <v>541450</v>
      </c>
      <c r="S358" s="7">
        <v>512295</v>
      </c>
      <c r="T358" s="8">
        <f t="shared" si="288"/>
        <v>526873</v>
      </c>
      <c r="U358" s="165">
        <v>541450</v>
      </c>
      <c r="V358" s="7">
        <v>512295</v>
      </c>
      <c r="W358" s="8">
        <f t="shared" si="289"/>
        <v>526873</v>
      </c>
      <c r="X358" s="165">
        <v>541450</v>
      </c>
      <c r="Y358" s="7">
        <v>512295</v>
      </c>
      <c r="Z358" s="8">
        <f t="shared" si="290"/>
        <v>526873</v>
      </c>
      <c r="AA358" s="165">
        <v>541450</v>
      </c>
      <c r="AB358" s="7">
        <v>512295</v>
      </c>
      <c r="AC358" s="8">
        <f t="shared" si="291"/>
        <v>526873</v>
      </c>
      <c r="AD358" s="165">
        <v>541450</v>
      </c>
      <c r="AE358" s="7">
        <v>512295</v>
      </c>
      <c r="AF358" s="8">
        <f t="shared" si="292"/>
        <v>526873</v>
      </c>
      <c r="AG358" s="165">
        <v>541450</v>
      </c>
      <c r="AH358" s="7">
        <v>512295</v>
      </c>
      <c r="AI358" s="8">
        <f t="shared" si="293"/>
        <v>526873</v>
      </c>
      <c r="AJ358" s="165">
        <v>541450</v>
      </c>
      <c r="AK358" s="7">
        <v>512295</v>
      </c>
      <c r="AL358" s="8">
        <f t="shared" si="294"/>
        <v>526873</v>
      </c>
      <c r="AM358" s="165">
        <v>541450</v>
      </c>
      <c r="AN358" s="7">
        <v>512295</v>
      </c>
      <c r="AO358" s="8">
        <f t="shared" si="295"/>
        <v>526873</v>
      </c>
      <c r="AP358" s="165">
        <v>541450</v>
      </c>
      <c r="AQ358" s="7">
        <v>416500</v>
      </c>
      <c r="AR358" s="8">
        <f t="shared" si="296"/>
        <v>478975</v>
      </c>
      <c r="AS358" s="165">
        <v>541450</v>
      </c>
      <c r="AT358" s="7">
        <v>416500</v>
      </c>
      <c r="AU358" s="8">
        <f t="shared" si="297"/>
        <v>478975</v>
      </c>
      <c r="AV358" s="165">
        <v>541450</v>
      </c>
      <c r="AW358" s="7">
        <v>512295</v>
      </c>
      <c r="AX358" s="8">
        <f t="shared" si="298"/>
        <v>526873</v>
      </c>
      <c r="AY358" s="165">
        <v>541450</v>
      </c>
      <c r="AZ358" s="7">
        <v>512295</v>
      </c>
      <c r="BA358" s="8">
        <f t="shared" si="299"/>
        <v>526873</v>
      </c>
      <c r="BB358" s="165">
        <v>541450</v>
      </c>
      <c r="BC358" s="7">
        <v>416500</v>
      </c>
      <c r="BD358" s="8">
        <f t="shared" si="300"/>
        <v>478975</v>
      </c>
      <c r="BE358" s="180">
        <f t="shared" si="252"/>
        <v>8813147</v>
      </c>
      <c r="BF358" s="9"/>
      <c r="BG358" s="9"/>
      <c r="BH358" s="9"/>
      <c r="BI358" s="10"/>
      <c r="BJ358" s="10"/>
    </row>
    <row r="359" spans="1:62" s="6" customFormat="1" ht="20.25" customHeight="1" x14ac:dyDescent="0.35">
      <c r="A359" s="388"/>
      <c r="B359" s="11">
        <v>327</v>
      </c>
      <c r="C359" s="51" t="s">
        <v>365</v>
      </c>
      <c r="D359" s="11" t="s">
        <v>272</v>
      </c>
      <c r="F359" s="165">
        <v>167850.42819999999</v>
      </c>
      <c r="G359" s="7">
        <v>158812.32822000002</v>
      </c>
      <c r="H359" s="8">
        <f t="shared" si="235"/>
        <v>163331</v>
      </c>
      <c r="I359" s="165">
        <v>167850.42819999999</v>
      </c>
      <c r="J359" s="7">
        <v>158812.32822000002</v>
      </c>
      <c r="K359" s="8">
        <f t="shared" si="285"/>
        <v>163331</v>
      </c>
      <c r="L359" s="165">
        <v>237397.28285000002</v>
      </c>
      <c r="M359" s="7">
        <v>224614.352235</v>
      </c>
      <c r="N359" s="8">
        <f t="shared" si="286"/>
        <v>231006</v>
      </c>
      <c r="O359" s="165">
        <v>262227.32900000003</v>
      </c>
      <c r="P359" s="7">
        <v>248107.39589999997</v>
      </c>
      <c r="Q359" s="8">
        <f t="shared" si="287"/>
        <v>255167</v>
      </c>
      <c r="R359" s="165">
        <v>254138.68479999999</v>
      </c>
      <c r="S359" s="7">
        <v>240454.29407999999</v>
      </c>
      <c r="T359" s="8">
        <f t="shared" si="288"/>
        <v>247296</v>
      </c>
      <c r="U359" s="165">
        <v>383543.91985000001</v>
      </c>
      <c r="V359" s="7">
        <v>362891.55493500002</v>
      </c>
      <c r="W359" s="8">
        <f t="shared" si="289"/>
        <v>373218</v>
      </c>
      <c r="X359" s="165">
        <v>338675.2733</v>
      </c>
      <c r="Y359" s="7">
        <v>320438.91243000003</v>
      </c>
      <c r="Z359" s="8">
        <f t="shared" si="290"/>
        <v>329557</v>
      </c>
      <c r="AA359" s="165">
        <v>344369.70295000001</v>
      </c>
      <c r="AB359" s="7">
        <v>320438.91243000003</v>
      </c>
      <c r="AC359" s="8">
        <f t="shared" si="291"/>
        <v>332404</v>
      </c>
      <c r="AD359" s="165">
        <v>342471.22454999998</v>
      </c>
      <c r="AE359" s="7">
        <v>320438.91243000003</v>
      </c>
      <c r="AF359" s="8">
        <f t="shared" si="292"/>
        <v>331455</v>
      </c>
      <c r="AG359" s="165">
        <v>306622.3615</v>
      </c>
      <c r="AH359" s="7">
        <v>320438.91243000003</v>
      </c>
      <c r="AI359" s="8">
        <f t="shared" si="293"/>
        <v>313531</v>
      </c>
      <c r="AJ359" s="165">
        <v>339746.18404999998</v>
      </c>
      <c r="AK359" s="7">
        <v>320438.91243000003</v>
      </c>
      <c r="AL359" s="8">
        <f t="shared" si="294"/>
        <v>330093</v>
      </c>
      <c r="AM359" s="165">
        <v>387800.413</v>
      </c>
      <c r="AN359" s="7">
        <v>320438.91243000003</v>
      </c>
      <c r="AO359" s="8">
        <f t="shared" si="295"/>
        <v>354120</v>
      </c>
      <c r="AP359" s="165">
        <v>251945.58025</v>
      </c>
      <c r="AQ359" s="7">
        <v>193804.29250000001</v>
      </c>
      <c r="AR359" s="8">
        <f t="shared" si="296"/>
        <v>222875</v>
      </c>
      <c r="AS359" s="165">
        <v>270943.43640000001</v>
      </c>
      <c r="AT359" s="7">
        <v>208418.02800000002</v>
      </c>
      <c r="AU359" s="8">
        <f t="shared" si="297"/>
        <v>239681</v>
      </c>
      <c r="AV359" s="165">
        <v>357052.70510000002</v>
      </c>
      <c r="AW359" s="7">
        <v>320438.91243000003</v>
      </c>
      <c r="AX359" s="8">
        <f t="shared" si="298"/>
        <v>338746</v>
      </c>
      <c r="AY359" s="165">
        <v>356364.90889999998</v>
      </c>
      <c r="AZ359" s="7">
        <v>320438.91243000003</v>
      </c>
      <c r="BA359" s="8">
        <f t="shared" si="299"/>
        <v>338402</v>
      </c>
      <c r="BB359" s="165">
        <v>281780.24875000003</v>
      </c>
      <c r="BC359" s="7">
        <v>216754.03750000001</v>
      </c>
      <c r="BD359" s="8">
        <f t="shared" si="300"/>
        <v>249267</v>
      </c>
      <c r="BE359" s="180">
        <f t="shared" si="252"/>
        <v>4813480</v>
      </c>
      <c r="BF359" s="9"/>
      <c r="BG359" s="9"/>
      <c r="BH359" s="9"/>
      <c r="BI359" s="10"/>
      <c r="BJ359" s="10"/>
    </row>
    <row r="360" spans="1:62" s="6" customFormat="1" ht="20.25" customHeight="1" x14ac:dyDescent="0.35">
      <c r="A360" s="388"/>
      <c r="B360" s="11">
        <v>328</v>
      </c>
      <c r="C360" s="51" t="s">
        <v>366</v>
      </c>
      <c r="D360" s="11" t="s">
        <v>272</v>
      </c>
      <c r="F360" s="165">
        <v>618800</v>
      </c>
      <c r="G360" s="7">
        <v>585480</v>
      </c>
      <c r="H360" s="8">
        <f t="shared" si="235"/>
        <v>602140</v>
      </c>
      <c r="I360" s="165">
        <v>618800</v>
      </c>
      <c r="J360" s="7">
        <v>585480</v>
      </c>
      <c r="K360" s="8">
        <f t="shared" si="285"/>
        <v>602140</v>
      </c>
      <c r="L360" s="165">
        <v>773500</v>
      </c>
      <c r="M360" s="7">
        <v>731850</v>
      </c>
      <c r="N360" s="8">
        <f t="shared" si="286"/>
        <v>752675</v>
      </c>
      <c r="O360" s="165">
        <v>773500</v>
      </c>
      <c r="P360" s="7">
        <v>731850</v>
      </c>
      <c r="Q360" s="8">
        <f t="shared" si="287"/>
        <v>752675</v>
      </c>
      <c r="R360" s="165">
        <v>773500</v>
      </c>
      <c r="S360" s="7">
        <v>731850</v>
      </c>
      <c r="T360" s="8">
        <f t="shared" si="288"/>
        <v>752675</v>
      </c>
      <c r="U360" s="165">
        <v>773500</v>
      </c>
      <c r="V360" s="7">
        <v>731850</v>
      </c>
      <c r="W360" s="8">
        <f t="shared" si="289"/>
        <v>752675</v>
      </c>
      <c r="X360" s="165">
        <v>773500</v>
      </c>
      <c r="Y360" s="7">
        <v>731850</v>
      </c>
      <c r="Z360" s="8">
        <f t="shared" si="290"/>
        <v>752675</v>
      </c>
      <c r="AA360" s="165">
        <v>773500</v>
      </c>
      <c r="AB360" s="7">
        <v>731850</v>
      </c>
      <c r="AC360" s="8">
        <f t="shared" si="291"/>
        <v>752675</v>
      </c>
      <c r="AD360" s="165">
        <v>773500</v>
      </c>
      <c r="AE360" s="7">
        <v>731850</v>
      </c>
      <c r="AF360" s="8">
        <f t="shared" si="292"/>
        <v>752675</v>
      </c>
      <c r="AG360" s="165">
        <v>773500</v>
      </c>
      <c r="AH360" s="7">
        <v>731850</v>
      </c>
      <c r="AI360" s="8">
        <f t="shared" si="293"/>
        <v>752675</v>
      </c>
      <c r="AJ360" s="165">
        <v>773500</v>
      </c>
      <c r="AK360" s="7">
        <v>731850</v>
      </c>
      <c r="AL360" s="8">
        <f t="shared" si="294"/>
        <v>752675</v>
      </c>
      <c r="AM360" s="165">
        <v>773500</v>
      </c>
      <c r="AN360" s="7">
        <v>731850</v>
      </c>
      <c r="AO360" s="8">
        <f t="shared" si="295"/>
        <v>752675</v>
      </c>
      <c r="AP360" s="165">
        <v>618800</v>
      </c>
      <c r="AQ360" s="7">
        <v>476000</v>
      </c>
      <c r="AR360" s="8">
        <f t="shared" si="296"/>
        <v>547400</v>
      </c>
      <c r="AS360" s="165">
        <v>618800</v>
      </c>
      <c r="AT360" s="7">
        <v>476000</v>
      </c>
      <c r="AU360" s="8">
        <f t="shared" si="297"/>
        <v>547400</v>
      </c>
      <c r="AV360" s="165">
        <v>773500</v>
      </c>
      <c r="AW360" s="7">
        <v>731850</v>
      </c>
      <c r="AX360" s="8">
        <f t="shared" si="298"/>
        <v>752675</v>
      </c>
      <c r="AY360" s="165">
        <v>773500</v>
      </c>
      <c r="AZ360" s="7">
        <v>731850</v>
      </c>
      <c r="BA360" s="8">
        <f t="shared" si="299"/>
        <v>752675</v>
      </c>
      <c r="BB360" s="165">
        <v>618800</v>
      </c>
      <c r="BC360" s="7">
        <v>476000</v>
      </c>
      <c r="BD360" s="8">
        <f t="shared" si="300"/>
        <v>547400</v>
      </c>
      <c r="BE360" s="180">
        <f t="shared" si="252"/>
        <v>11878580</v>
      </c>
      <c r="BF360" s="9"/>
      <c r="BG360" s="9"/>
      <c r="BH360" s="9"/>
      <c r="BI360" s="10"/>
      <c r="BJ360" s="10"/>
    </row>
    <row r="361" spans="1:62" s="6" customFormat="1" ht="20.25" customHeight="1" x14ac:dyDescent="0.35">
      <c r="A361" s="388"/>
      <c r="B361" s="11">
        <v>329</v>
      </c>
      <c r="C361" s="51" t="s">
        <v>367</v>
      </c>
      <c r="D361" s="11" t="s">
        <v>272</v>
      </c>
      <c r="F361" s="165">
        <v>293930</v>
      </c>
      <c r="G361" s="7">
        <v>278103</v>
      </c>
      <c r="H361" s="8">
        <f t="shared" si="235"/>
        <v>286017</v>
      </c>
      <c r="I361" s="165">
        <v>293930</v>
      </c>
      <c r="J361" s="7">
        <v>278103</v>
      </c>
      <c r="K361" s="8">
        <f t="shared" si="285"/>
        <v>286017</v>
      </c>
      <c r="L361" s="165">
        <v>340340</v>
      </c>
      <c r="M361" s="7">
        <v>322014</v>
      </c>
      <c r="N361" s="8">
        <f t="shared" si="286"/>
        <v>331177</v>
      </c>
      <c r="O361" s="165">
        <v>340340</v>
      </c>
      <c r="P361" s="7">
        <v>322014</v>
      </c>
      <c r="Q361" s="8">
        <f t="shared" si="287"/>
        <v>331177</v>
      </c>
      <c r="R361" s="165">
        <v>340340</v>
      </c>
      <c r="S361" s="7">
        <v>322014</v>
      </c>
      <c r="T361" s="8">
        <f t="shared" si="288"/>
        <v>331177</v>
      </c>
      <c r="U361" s="165">
        <v>340340</v>
      </c>
      <c r="V361" s="7">
        <v>322014</v>
      </c>
      <c r="W361" s="8">
        <f t="shared" si="289"/>
        <v>331177</v>
      </c>
      <c r="X361" s="165">
        <v>340340</v>
      </c>
      <c r="Y361" s="7">
        <v>322014</v>
      </c>
      <c r="Z361" s="8">
        <f t="shared" si="290"/>
        <v>331177</v>
      </c>
      <c r="AA361" s="165">
        <v>340340</v>
      </c>
      <c r="AB361" s="7">
        <v>322014</v>
      </c>
      <c r="AC361" s="8">
        <f t="shared" si="291"/>
        <v>331177</v>
      </c>
      <c r="AD361" s="165">
        <v>340340</v>
      </c>
      <c r="AE361" s="7">
        <v>322014</v>
      </c>
      <c r="AF361" s="8">
        <f t="shared" si="292"/>
        <v>331177</v>
      </c>
      <c r="AG361" s="165">
        <v>340340</v>
      </c>
      <c r="AH361" s="7">
        <v>322014</v>
      </c>
      <c r="AI361" s="8">
        <f t="shared" si="293"/>
        <v>331177</v>
      </c>
      <c r="AJ361" s="165">
        <v>340340</v>
      </c>
      <c r="AK361" s="7">
        <v>322014</v>
      </c>
      <c r="AL361" s="8">
        <f t="shared" si="294"/>
        <v>331177</v>
      </c>
      <c r="AM361" s="165">
        <v>340340</v>
      </c>
      <c r="AN361" s="7">
        <v>322014</v>
      </c>
      <c r="AO361" s="8">
        <f t="shared" si="295"/>
        <v>331177</v>
      </c>
      <c r="AP361" s="165">
        <v>293930</v>
      </c>
      <c r="AQ361" s="7">
        <v>226100</v>
      </c>
      <c r="AR361" s="8">
        <f t="shared" si="296"/>
        <v>260015</v>
      </c>
      <c r="AS361" s="165">
        <v>293930</v>
      </c>
      <c r="AT361" s="7">
        <v>226100</v>
      </c>
      <c r="AU361" s="8">
        <f t="shared" si="297"/>
        <v>260015</v>
      </c>
      <c r="AV361" s="165">
        <v>340340</v>
      </c>
      <c r="AW361" s="7">
        <v>322014</v>
      </c>
      <c r="AX361" s="8">
        <f t="shared" si="298"/>
        <v>331177</v>
      </c>
      <c r="AY361" s="165">
        <v>340340</v>
      </c>
      <c r="AZ361" s="7">
        <v>322014</v>
      </c>
      <c r="BA361" s="8">
        <f t="shared" si="299"/>
        <v>331177</v>
      </c>
      <c r="BB361" s="165">
        <v>293930</v>
      </c>
      <c r="BC361" s="7">
        <v>226100</v>
      </c>
      <c r="BD361" s="8">
        <f t="shared" si="300"/>
        <v>260015</v>
      </c>
      <c r="BE361" s="180">
        <f t="shared" si="252"/>
        <v>5326203</v>
      </c>
      <c r="BF361" s="9"/>
      <c r="BG361" s="9"/>
      <c r="BH361" s="9"/>
      <c r="BI361" s="10"/>
      <c r="BJ361" s="10"/>
    </row>
    <row r="362" spans="1:62" s="6" customFormat="1" ht="20.25" customHeight="1" x14ac:dyDescent="0.35">
      <c r="A362" s="388"/>
      <c r="B362" s="11">
        <v>330</v>
      </c>
      <c r="C362" s="51" t="s">
        <v>368</v>
      </c>
      <c r="D362" s="11" t="s">
        <v>272</v>
      </c>
      <c r="F362" s="165">
        <v>584797.71350000007</v>
      </c>
      <c r="G362" s="7">
        <v>553308.60584999993</v>
      </c>
      <c r="H362" s="8">
        <f t="shared" si="235"/>
        <v>569053</v>
      </c>
      <c r="I362" s="165">
        <v>584797.71350000007</v>
      </c>
      <c r="J362" s="7">
        <v>553308.60584999993</v>
      </c>
      <c r="K362" s="8">
        <f t="shared" si="285"/>
        <v>569053</v>
      </c>
      <c r="L362" s="165">
        <v>869509.14049999998</v>
      </c>
      <c r="M362" s="7">
        <v>822689.41755000001</v>
      </c>
      <c r="N362" s="8">
        <f t="shared" si="286"/>
        <v>846099</v>
      </c>
      <c r="O362" s="165">
        <v>982135.76825000008</v>
      </c>
      <c r="P362" s="7">
        <v>929251.53457500006</v>
      </c>
      <c r="Q362" s="8">
        <f t="shared" si="287"/>
        <v>955694</v>
      </c>
      <c r="R362" s="165">
        <v>877956.76605000009</v>
      </c>
      <c r="S362" s="7">
        <v>830682.17095499998</v>
      </c>
      <c r="T362" s="8">
        <f t="shared" si="288"/>
        <v>854319</v>
      </c>
      <c r="U362" s="165">
        <v>1370521.41135</v>
      </c>
      <c r="V362" s="7">
        <v>1296724.1045850001</v>
      </c>
      <c r="W362" s="8">
        <f t="shared" si="289"/>
        <v>1333623</v>
      </c>
      <c r="X362" s="165">
        <v>1212257.8968499999</v>
      </c>
      <c r="Y362" s="7">
        <v>1146982.4716350001</v>
      </c>
      <c r="Z362" s="8">
        <f t="shared" si="290"/>
        <v>1179620</v>
      </c>
      <c r="AA362" s="165">
        <v>1221102.7146500002</v>
      </c>
      <c r="AB362" s="7">
        <v>1146982.4716350001</v>
      </c>
      <c r="AC362" s="8">
        <f t="shared" si="291"/>
        <v>1184043</v>
      </c>
      <c r="AD362" s="165">
        <v>1229948.5379999999</v>
      </c>
      <c r="AE362" s="7">
        <v>1146982.4716350001</v>
      </c>
      <c r="AF362" s="8">
        <f t="shared" si="292"/>
        <v>1188466</v>
      </c>
      <c r="AG362" s="165">
        <v>1110319.2600499999</v>
      </c>
      <c r="AH362" s="7">
        <v>1146982.4716350001</v>
      </c>
      <c r="AI362" s="8">
        <f t="shared" si="293"/>
        <v>1128651</v>
      </c>
      <c r="AJ362" s="165">
        <v>1199746.84375</v>
      </c>
      <c r="AK362" s="7">
        <v>1146982.4716350001</v>
      </c>
      <c r="AL362" s="8">
        <f t="shared" si="294"/>
        <v>1173365</v>
      </c>
      <c r="AM362" s="165">
        <v>1390361.9184000001</v>
      </c>
      <c r="AN362" s="7">
        <v>1146982.4716350001</v>
      </c>
      <c r="AO362" s="8">
        <f t="shared" si="295"/>
        <v>1268672</v>
      </c>
      <c r="AP362" s="165">
        <v>937714.59144999995</v>
      </c>
      <c r="AQ362" s="7">
        <v>721318.91649999993</v>
      </c>
      <c r="AR362" s="8">
        <f t="shared" si="296"/>
        <v>829517</v>
      </c>
      <c r="AS362" s="165">
        <v>943976.15130000003</v>
      </c>
      <c r="AT362" s="7">
        <v>726135.50100000005</v>
      </c>
      <c r="AU362" s="8">
        <f t="shared" si="297"/>
        <v>835056</v>
      </c>
      <c r="AV362" s="165">
        <v>1288465.5146999999</v>
      </c>
      <c r="AW362" s="7">
        <v>1146982.4716350001</v>
      </c>
      <c r="AX362" s="8">
        <f t="shared" si="298"/>
        <v>1217724</v>
      </c>
      <c r="AY362" s="165">
        <v>1295184.5998</v>
      </c>
      <c r="AZ362" s="7">
        <v>1146982.4716350001</v>
      </c>
      <c r="BA362" s="8">
        <f t="shared" si="299"/>
        <v>1221084</v>
      </c>
      <c r="BB362" s="165">
        <v>981735.55935</v>
      </c>
      <c r="BC362" s="7">
        <v>755181.1995000001</v>
      </c>
      <c r="BD362" s="8">
        <f t="shared" si="300"/>
        <v>868458</v>
      </c>
      <c r="BE362" s="180">
        <f t="shared" si="252"/>
        <v>17222497</v>
      </c>
      <c r="BF362" s="9"/>
      <c r="BG362" s="9"/>
      <c r="BH362" s="9"/>
      <c r="BI362" s="10"/>
      <c r="BJ362" s="10"/>
    </row>
    <row r="363" spans="1:62" s="6" customFormat="1" ht="20.25" customHeight="1" x14ac:dyDescent="0.35">
      <c r="A363" s="388"/>
      <c r="B363" s="11">
        <v>331</v>
      </c>
      <c r="C363" s="51" t="s">
        <v>369</v>
      </c>
      <c r="D363" s="11" t="s">
        <v>272</v>
      </c>
      <c r="F363" s="165">
        <v>541047.23855000001</v>
      </c>
      <c r="G363" s="7">
        <v>511913.92570500006</v>
      </c>
      <c r="H363" s="8">
        <f t="shared" si="235"/>
        <v>526481</v>
      </c>
      <c r="I363" s="165">
        <v>541047.23855000001</v>
      </c>
      <c r="J363" s="7">
        <v>511913.92570500006</v>
      </c>
      <c r="K363" s="8">
        <f t="shared" si="285"/>
        <v>526481</v>
      </c>
      <c r="L363" s="165">
        <v>1526678.2985999999</v>
      </c>
      <c r="M363" s="7">
        <v>1444472.5440600002</v>
      </c>
      <c r="N363" s="8">
        <f t="shared" si="286"/>
        <v>1485575</v>
      </c>
      <c r="O363" s="165">
        <v>1671388.0046499998</v>
      </c>
      <c r="P363" s="7">
        <v>1581390.1890150001</v>
      </c>
      <c r="Q363" s="8">
        <f t="shared" si="287"/>
        <v>1626389</v>
      </c>
      <c r="R363" s="165">
        <v>1665336.6047499999</v>
      </c>
      <c r="S363" s="7">
        <v>1575664.6337250001</v>
      </c>
      <c r="T363" s="8">
        <f t="shared" si="288"/>
        <v>1620501</v>
      </c>
      <c r="U363" s="165">
        <v>2559554.1198499999</v>
      </c>
      <c r="V363" s="7">
        <v>2421731.9749349998</v>
      </c>
      <c r="W363" s="8">
        <f t="shared" si="289"/>
        <v>2490643</v>
      </c>
      <c r="X363" s="165">
        <v>1082004.9831500002</v>
      </c>
      <c r="Y363" s="7">
        <v>1023743.1763650002</v>
      </c>
      <c r="Z363" s="8">
        <f t="shared" si="290"/>
        <v>1052874</v>
      </c>
      <c r="AA363" s="165">
        <v>1092010.2056500001</v>
      </c>
      <c r="AB363" s="7">
        <v>1023743.1763650002</v>
      </c>
      <c r="AC363" s="8">
        <f t="shared" si="291"/>
        <v>1057877</v>
      </c>
      <c r="AD363" s="165">
        <v>1092010.2056500001</v>
      </c>
      <c r="AE363" s="7">
        <v>1023743.1763650002</v>
      </c>
      <c r="AF363" s="8">
        <f t="shared" si="292"/>
        <v>1057877</v>
      </c>
      <c r="AG363" s="165">
        <v>982705.9151000001</v>
      </c>
      <c r="AH363" s="7">
        <v>1023743.1763650002</v>
      </c>
      <c r="AI363" s="8">
        <f t="shared" si="293"/>
        <v>1003225</v>
      </c>
      <c r="AJ363" s="165">
        <v>1065850.8224000002</v>
      </c>
      <c r="AK363" s="7">
        <v>1023743.1763650002</v>
      </c>
      <c r="AL363" s="8">
        <f t="shared" si="294"/>
        <v>1044797</v>
      </c>
      <c r="AM363" s="165">
        <v>2570776.05785</v>
      </c>
      <c r="AN363" s="7">
        <v>1023743.1763650002</v>
      </c>
      <c r="AO363" s="8">
        <f t="shared" si="295"/>
        <v>1797260</v>
      </c>
      <c r="AP363" s="165">
        <v>803443.49994999997</v>
      </c>
      <c r="AQ363" s="7">
        <v>618033.46150000009</v>
      </c>
      <c r="AR363" s="8">
        <f t="shared" si="296"/>
        <v>710738</v>
      </c>
      <c r="AS363" s="165">
        <v>873354.36369999999</v>
      </c>
      <c r="AT363" s="7">
        <v>671811.049</v>
      </c>
      <c r="AU363" s="8">
        <f t="shared" si="297"/>
        <v>772583</v>
      </c>
      <c r="AV363" s="165">
        <v>1152158.1844500001</v>
      </c>
      <c r="AW363" s="7">
        <v>1023743.1763650002</v>
      </c>
      <c r="AX363" s="8">
        <f t="shared" si="298"/>
        <v>1087951</v>
      </c>
      <c r="AY363" s="165">
        <v>1141948.8352999999</v>
      </c>
      <c r="AZ363" s="7">
        <v>1023743.1763650002</v>
      </c>
      <c r="BA363" s="8">
        <f t="shared" si="299"/>
        <v>1082846</v>
      </c>
      <c r="BB363" s="165">
        <v>908288.17625000002</v>
      </c>
      <c r="BC363" s="7">
        <v>698683.21250000002</v>
      </c>
      <c r="BD363" s="8">
        <f t="shared" si="300"/>
        <v>803486</v>
      </c>
      <c r="BE363" s="180">
        <f t="shared" si="252"/>
        <v>19747584</v>
      </c>
      <c r="BF363" s="9"/>
      <c r="BG363" s="9"/>
      <c r="BH363" s="9"/>
      <c r="BI363" s="10"/>
      <c r="BJ363" s="10"/>
    </row>
    <row r="364" spans="1:62" s="6" customFormat="1" ht="20.25" customHeight="1" x14ac:dyDescent="0.35">
      <c r="A364" s="388"/>
      <c r="B364" s="11">
        <v>332</v>
      </c>
      <c r="C364" s="51" t="s">
        <v>370</v>
      </c>
      <c r="D364" s="11" t="s">
        <v>272</v>
      </c>
      <c r="F364" s="165">
        <v>371280</v>
      </c>
      <c r="G364" s="7">
        <v>351288</v>
      </c>
      <c r="H364" s="8">
        <f t="shared" si="235"/>
        <v>361284</v>
      </c>
      <c r="I364" s="165">
        <v>371280</v>
      </c>
      <c r="J364" s="7">
        <v>351288</v>
      </c>
      <c r="K364" s="8">
        <f t="shared" si="285"/>
        <v>361284</v>
      </c>
      <c r="L364" s="165">
        <v>371280</v>
      </c>
      <c r="M364" s="7">
        <v>351288</v>
      </c>
      <c r="N364" s="8">
        <f t="shared" si="286"/>
        <v>361284</v>
      </c>
      <c r="O364" s="165">
        <v>371280</v>
      </c>
      <c r="P364" s="7">
        <v>351288</v>
      </c>
      <c r="Q364" s="8">
        <f t="shared" si="287"/>
        <v>361284</v>
      </c>
      <c r="R364" s="165">
        <v>371280</v>
      </c>
      <c r="S364" s="7">
        <v>351288</v>
      </c>
      <c r="T364" s="8">
        <f t="shared" si="288"/>
        <v>361284</v>
      </c>
      <c r="U364" s="165">
        <v>371280</v>
      </c>
      <c r="V364" s="7">
        <v>351288</v>
      </c>
      <c r="W364" s="8">
        <f t="shared" si="289"/>
        <v>361284</v>
      </c>
      <c r="X364" s="165">
        <v>371280</v>
      </c>
      <c r="Y364" s="7">
        <v>351288</v>
      </c>
      <c r="Z364" s="8">
        <f t="shared" si="290"/>
        <v>361284</v>
      </c>
      <c r="AA364" s="165">
        <v>371280</v>
      </c>
      <c r="AB364" s="7">
        <v>351288</v>
      </c>
      <c r="AC364" s="8">
        <f t="shared" si="291"/>
        <v>361284</v>
      </c>
      <c r="AD364" s="165">
        <v>371280</v>
      </c>
      <c r="AE364" s="7">
        <v>351288</v>
      </c>
      <c r="AF364" s="8">
        <f t="shared" si="292"/>
        <v>361284</v>
      </c>
      <c r="AG364" s="165">
        <v>371280</v>
      </c>
      <c r="AH364" s="7">
        <v>351288</v>
      </c>
      <c r="AI364" s="8">
        <f t="shared" si="293"/>
        <v>361284</v>
      </c>
      <c r="AJ364" s="165">
        <v>371280</v>
      </c>
      <c r="AK364" s="7">
        <v>351288</v>
      </c>
      <c r="AL364" s="8">
        <f t="shared" si="294"/>
        <v>361284</v>
      </c>
      <c r="AM364" s="165">
        <v>371280</v>
      </c>
      <c r="AN364" s="7">
        <v>351288</v>
      </c>
      <c r="AO364" s="8">
        <f t="shared" si="295"/>
        <v>361284</v>
      </c>
      <c r="AP364" s="165">
        <v>371280</v>
      </c>
      <c r="AQ364" s="7">
        <v>285600</v>
      </c>
      <c r="AR364" s="8">
        <f t="shared" si="296"/>
        <v>328440</v>
      </c>
      <c r="AS364" s="165">
        <v>371280</v>
      </c>
      <c r="AT364" s="7">
        <v>285600</v>
      </c>
      <c r="AU364" s="8">
        <f t="shared" si="297"/>
        <v>328440</v>
      </c>
      <c r="AV364" s="165">
        <v>371280</v>
      </c>
      <c r="AW364" s="7">
        <v>351288</v>
      </c>
      <c r="AX364" s="8">
        <f t="shared" si="298"/>
        <v>361284</v>
      </c>
      <c r="AY364" s="165">
        <v>371280</v>
      </c>
      <c r="AZ364" s="7">
        <v>351288</v>
      </c>
      <c r="BA364" s="8">
        <f t="shared" si="299"/>
        <v>361284</v>
      </c>
      <c r="BB364" s="165">
        <v>371280</v>
      </c>
      <c r="BC364" s="7">
        <v>285600</v>
      </c>
      <c r="BD364" s="8">
        <f t="shared" si="300"/>
        <v>328440</v>
      </c>
      <c r="BE364" s="180">
        <f t="shared" si="252"/>
        <v>6043296</v>
      </c>
      <c r="BF364" s="9"/>
      <c r="BG364" s="9"/>
      <c r="BH364" s="9"/>
      <c r="BI364" s="10"/>
      <c r="BJ364" s="10"/>
    </row>
    <row r="365" spans="1:62" s="6" customFormat="1" ht="20.25" customHeight="1" x14ac:dyDescent="0.35">
      <c r="A365" s="388"/>
      <c r="B365" s="11">
        <v>333</v>
      </c>
      <c r="C365" s="51" t="s">
        <v>371</v>
      </c>
      <c r="D365" s="11" t="s">
        <v>272</v>
      </c>
      <c r="F365" s="165">
        <v>356078.32714999997</v>
      </c>
      <c r="G365" s="7">
        <v>336904.87876500003</v>
      </c>
      <c r="H365" s="8">
        <f t="shared" si="235"/>
        <v>346492</v>
      </c>
      <c r="I365" s="165">
        <v>356078.32714999997</v>
      </c>
      <c r="J365" s="7">
        <v>336904.87876500003</v>
      </c>
      <c r="K365" s="8">
        <f t="shared" si="285"/>
        <v>346492</v>
      </c>
      <c r="L365" s="165">
        <v>1030378.0350500001</v>
      </c>
      <c r="M365" s="7">
        <v>974896.14085500001</v>
      </c>
      <c r="N365" s="8">
        <f t="shared" si="286"/>
        <v>1002637</v>
      </c>
      <c r="O365" s="165">
        <v>1138196.1226999999</v>
      </c>
      <c r="P365" s="7">
        <v>1076908.6391700001</v>
      </c>
      <c r="Q365" s="8">
        <f t="shared" si="287"/>
        <v>1107552</v>
      </c>
      <c r="R365" s="165">
        <v>1104832.9792499999</v>
      </c>
      <c r="S365" s="7">
        <v>1045341.9726750001</v>
      </c>
      <c r="T365" s="8">
        <f t="shared" si="288"/>
        <v>1075087</v>
      </c>
      <c r="U365" s="165">
        <v>1661767.9078000002</v>
      </c>
      <c r="V365" s="7">
        <v>1572288.0973800002</v>
      </c>
      <c r="W365" s="8">
        <f t="shared" si="289"/>
        <v>1617028</v>
      </c>
      <c r="X365" s="165">
        <v>656464.26754999999</v>
      </c>
      <c r="Y365" s="7">
        <v>621116.19160500006</v>
      </c>
      <c r="Z365" s="8">
        <f t="shared" si="290"/>
        <v>638790</v>
      </c>
      <c r="AA365" s="165">
        <v>668599.24494999996</v>
      </c>
      <c r="AB365" s="7">
        <v>621116.19160500006</v>
      </c>
      <c r="AC365" s="8">
        <f t="shared" si="291"/>
        <v>644858</v>
      </c>
      <c r="AD365" s="165">
        <v>660508.58964999998</v>
      </c>
      <c r="AE365" s="7">
        <v>621116.19160500006</v>
      </c>
      <c r="AF365" s="8">
        <f t="shared" si="292"/>
        <v>640812</v>
      </c>
      <c r="AG365" s="165">
        <v>578328.0048</v>
      </c>
      <c r="AH365" s="7">
        <v>621116.19160500006</v>
      </c>
      <c r="AI365" s="8">
        <f t="shared" si="293"/>
        <v>599722</v>
      </c>
      <c r="AJ365" s="165">
        <v>644790.83760000009</v>
      </c>
      <c r="AK365" s="7">
        <v>621116.19160500006</v>
      </c>
      <c r="AL365" s="8">
        <f t="shared" si="294"/>
        <v>632954</v>
      </c>
      <c r="AM365" s="165">
        <v>1666303.9438499999</v>
      </c>
      <c r="AN365" s="7">
        <v>621116.19160500006</v>
      </c>
      <c r="AO365" s="8">
        <f t="shared" si="295"/>
        <v>1143710</v>
      </c>
      <c r="AP365" s="165">
        <v>527816.21165000007</v>
      </c>
      <c r="AQ365" s="7">
        <v>406012.4705</v>
      </c>
      <c r="AR365" s="8">
        <f t="shared" si="296"/>
        <v>466914</v>
      </c>
      <c r="AS365" s="165">
        <v>574779.41885000002</v>
      </c>
      <c r="AT365" s="7">
        <v>442138.01449999999</v>
      </c>
      <c r="AU365" s="8">
        <f t="shared" si="297"/>
        <v>508459</v>
      </c>
      <c r="AV365" s="165">
        <v>714568.96875</v>
      </c>
      <c r="AW365" s="7">
        <v>621116.19160500006</v>
      </c>
      <c r="AX365" s="8">
        <f t="shared" si="298"/>
        <v>667843</v>
      </c>
      <c r="AY365" s="165">
        <v>720620.36864999996</v>
      </c>
      <c r="AZ365" s="7">
        <v>621116.19160500006</v>
      </c>
      <c r="BA365" s="8">
        <f t="shared" si="299"/>
        <v>670868</v>
      </c>
      <c r="BB365" s="165">
        <v>597770.31405000004</v>
      </c>
      <c r="BC365" s="7">
        <v>459823.31850000005</v>
      </c>
      <c r="BD365" s="8">
        <f t="shared" si="300"/>
        <v>528797</v>
      </c>
      <c r="BE365" s="180">
        <f t="shared" si="252"/>
        <v>12639015</v>
      </c>
      <c r="BF365" s="9"/>
      <c r="BG365" s="9"/>
      <c r="BH365" s="9"/>
      <c r="BI365" s="10"/>
      <c r="BJ365" s="10"/>
    </row>
    <row r="366" spans="1:62" s="6" customFormat="1" ht="20.25" customHeight="1" x14ac:dyDescent="0.35">
      <c r="A366" s="388"/>
      <c r="B366" s="11">
        <v>334</v>
      </c>
      <c r="C366" s="51" t="s">
        <v>372</v>
      </c>
      <c r="D366" s="11" t="s">
        <v>272</v>
      </c>
      <c r="F366" s="166">
        <v>151437.84109999999</v>
      </c>
      <c r="G366" s="7">
        <v>143283.49580999999</v>
      </c>
      <c r="H366" s="8">
        <f t="shared" si="235"/>
        <v>147361</v>
      </c>
      <c r="I366" s="166">
        <v>151437.84109999999</v>
      </c>
      <c r="J366" s="7">
        <v>143283.49580999999</v>
      </c>
      <c r="K366" s="8">
        <f t="shared" si="285"/>
        <v>147361</v>
      </c>
      <c r="L366" s="166">
        <v>216829.76315000001</v>
      </c>
      <c r="M366" s="7">
        <v>205154.314365</v>
      </c>
      <c r="N366" s="8">
        <f t="shared" si="286"/>
        <v>210992</v>
      </c>
      <c r="O366" s="166">
        <v>237310.80554999999</v>
      </c>
      <c r="P366" s="7">
        <v>224532.53140499999</v>
      </c>
      <c r="Q366" s="8">
        <f t="shared" si="287"/>
        <v>230922</v>
      </c>
      <c r="R366" s="166">
        <v>230668.14224999998</v>
      </c>
      <c r="S366" s="7">
        <v>218247.54997499997</v>
      </c>
      <c r="T366" s="8">
        <f t="shared" si="288"/>
        <v>224458</v>
      </c>
      <c r="U366" s="166">
        <v>356119.55469999998</v>
      </c>
      <c r="V366" s="7">
        <v>336943.88637000002</v>
      </c>
      <c r="W366" s="8">
        <f t="shared" si="289"/>
        <v>346532</v>
      </c>
      <c r="X366" s="166">
        <v>309907.49335</v>
      </c>
      <c r="Y366" s="7">
        <v>293220.16678500001</v>
      </c>
      <c r="Z366" s="8">
        <f t="shared" si="290"/>
        <v>301564</v>
      </c>
      <c r="AA366" s="166">
        <v>311345.42985000001</v>
      </c>
      <c r="AB366" s="7">
        <v>293220.16678500001</v>
      </c>
      <c r="AC366" s="8">
        <f t="shared" si="291"/>
        <v>302283</v>
      </c>
      <c r="AD366" s="166">
        <v>313501.32905</v>
      </c>
      <c r="AE366" s="7">
        <v>293220.16678500001</v>
      </c>
      <c r="AF366" s="8">
        <f t="shared" si="292"/>
        <v>303361</v>
      </c>
      <c r="AG366" s="166">
        <v>282334.30680000002</v>
      </c>
      <c r="AH366" s="7">
        <v>293220.16678500001</v>
      </c>
      <c r="AI366" s="8">
        <f t="shared" si="293"/>
        <v>287777</v>
      </c>
      <c r="AJ366" s="166">
        <v>311416.82390000002</v>
      </c>
      <c r="AK366" s="7">
        <v>293220.16678500001</v>
      </c>
      <c r="AL366" s="8">
        <f t="shared" si="294"/>
        <v>302318</v>
      </c>
      <c r="AM366" s="166">
        <v>356119.55469999998</v>
      </c>
      <c r="AN366" s="7">
        <v>293220.16678500001</v>
      </c>
      <c r="AO366" s="8">
        <f t="shared" si="295"/>
        <v>324670</v>
      </c>
      <c r="AP366" s="166">
        <v>228716.36970000001</v>
      </c>
      <c r="AQ366" s="7">
        <v>175935.66899999999</v>
      </c>
      <c r="AR366" s="8">
        <f t="shared" si="296"/>
        <v>202326</v>
      </c>
      <c r="AS366" s="166">
        <v>244450.21055000002</v>
      </c>
      <c r="AT366" s="7">
        <v>188038.62349999999</v>
      </c>
      <c r="AU366" s="8">
        <f t="shared" si="297"/>
        <v>216244</v>
      </c>
      <c r="AV366" s="166">
        <v>326366.33574999997</v>
      </c>
      <c r="AW366" s="7">
        <v>293220.16678500001</v>
      </c>
      <c r="AX366" s="8">
        <f t="shared" si="298"/>
        <v>309793</v>
      </c>
      <c r="AY366" s="166">
        <v>322585.46774999995</v>
      </c>
      <c r="AZ366" s="7">
        <v>293220.16678500001</v>
      </c>
      <c r="BA366" s="8">
        <f t="shared" si="299"/>
        <v>307903</v>
      </c>
      <c r="BB366" s="166">
        <v>254228.17874999999</v>
      </c>
      <c r="BC366" s="7">
        <v>195560.13750000001</v>
      </c>
      <c r="BD366" s="8">
        <f t="shared" si="300"/>
        <v>224894</v>
      </c>
      <c r="BE366" s="180">
        <f t="shared" si="252"/>
        <v>4390759</v>
      </c>
      <c r="BF366" s="9"/>
      <c r="BG366" s="9"/>
      <c r="BH366" s="9"/>
      <c r="BI366" s="10"/>
      <c r="BJ366" s="10"/>
    </row>
    <row r="367" spans="1:62" s="6" customFormat="1" ht="20.25" customHeight="1" x14ac:dyDescent="0.35">
      <c r="A367" s="388"/>
      <c r="B367" s="11">
        <v>335</v>
      </c>
      <c r="C367" s="51" t="s">
        <v>373</v>
      </c>
      <c r="D367" s="11" t="s">
        <v>272</v>
      </c>
      <c r="F367" s="166">
        <v>185640</v>
      </c>
      <c r="G367" s="7">
        <v>175644</v>
      </c>
      <c r="H367" s="8">
        <f t="shared" si="235"/>
        <v>180642</v>
      </c>
      <c r="I367" s="166">
        <v>185640</v>
      </c>
      <c r="J367" s="7">
        <v>175644</v>
      </c>
      <c r="K367" s="8">
        <f t="shared" si="285"/>
        <v>180642</v>
      </c>
      <c r="L367" s="166">
        <v>185640</v>
      </c>
      <c r="M367" s="7">
        <v>175644</v>
      </c>
      <c r="N367" s="8">
        <f t="shared" si="286"/>
        <v>180642</v>
      </c>
      <c r="O367" s="166">
        <v>185640</v>
      </c>
      <c r="P367" s="7">
        <v>175644</v>
      </c>
      <c r="Q367" s="8">
        <f t="shared" si="287"/>
        <v>180642</v>
      </c>
      <c r="R367" s="166">
        <v>185640</v>
      </c>
      <c r="S367" s="7">
        <v>175644</v>
      </c>
      <c r="T367" s="8">
        <f t="shared" si="288"/>
        <v>180642</v>
      </c>
      <c r="U367" s="166">
        <v>185640</v>
      </c>
      <c r="V367" s="7">
        <v>175644</v>
      </c>
      <c r="W367" s="8">
        <f t="shared" si="289"/>
        <v>180642</v>
      </c>
      <c r="X367" s="166">
        <v>185640</v>
      </c>
      <c r="Y367" s="7">
        <v>175644</v>
      </c>
      <c r="Z367" s="8">
        <f t="shared" si="290"/>
        <v>180642</v>
      </c>
      <c r="AA367" s="166">
        <v>185640</v>
      </c>
      <c r="AB367" s="7">
        <v>175644</v>
      </c>
      <c r="AC367" s="8">
        <f t="shared" si="291"/>
        <v>180642</v>
      </c>
      <c r="AD367" s="166">
        <v>185640</v>
      </c>
      <c r="AE367" s="7">
        <v>175644</v>
      </c>
      <c r="AF367" s="8">
        <f t="shared" si="292"/>
        <v>180642</v>
      </c>
      <c r="AG367" s="166">
        <v>185640</v>
      </c>
      <c r="AH367" s="7">
        <v>175644</v>
      </c>
      <c r="AI367" s="8">
        <f t="shared" si="293"/>
        <v>180642</v>
      </c>
      <c r="AJ367" s="166">
        <v>185640</v>
      </c>
      <c r="AK367" s="7">
        <v>175644</v>
      </c>
      <c r="AL367" s="8">
        <f t="shared" si="294"/>
        <v>180642</v>
      </c>
      <c r="AM367" s="166">
        <v>185640</v>
      </c>
      <c r="AN367" s="7">
        <v>175644</v>
      </c>
      <c r="AO367" s="8">
        <f t="shared" si="295"/>
        <v>180642</v>
      </c>
      <c r="AP367" s="166">
        <v>185640</v>
      </c>
      <c r="AQ367" s="7">
        <v>142800</v>
      </c>
      <c r="AR367" s="8">
        <f t="shared" si="296"/>
        <v>164220</v>
      </c>
      <c r="AS367" s="166">
        <v>185640</v>
      </c>
      <c r="AT367" s="7">
        <v>142800</v>
      </c>
      <c r="AU367" s="8">
        <f t="shared" si="297"/>
        <v>164220</v>
      </c>
      <c r="AV367" s="166">
        <v>185640</v>
      </c>
      <c r="AW367" s="7">
        <v>175644</v>
      </c>
      <c r="AX367" s="8">
        <f t="shared" si="298"/>
        <v>180642</v>
      </c>
      <c r="AY367" s="166">
        <v>185640</v>
      </c>
      <c r="AZ367" s="7">
        <v>175644</v>
      </c>
      <c r="BA367" s="8">
        <f t="shared" si="299"/>
        <v>180642</v>
      </c>
      <c r="BB367" s="166">
        <v>185640</v>
      </c>
      <c r="BC367" s="7">
        <v>142800</v>
      </c>
      <c r="BD367" s="8">
        <f t="shared" si="300"/>
        <v>164220</v>
      </c>
      <c r="BE367" s="180">
        <f t="shared" si="252"/>
        <v>3021648</v>
      </c>
      <c r="BF367" s="9"/>
      <c r="BG367" s="9"/>
      <c r="BH367" s="9"/>
      <c r="BI367" s="10"/>
      <c r="BJ367" s="10"/>
    </row>
    <row r="368" spans="1:62" s="6" customFormat="1" ht="20.25" customHeight="1" x14ac:dyDescent="0.35">
      <c r="A368" s="388"/>
      <c r="B368" s="11">
        <v>336</v>
      </c>
      <c r="C368" s="51" t="s">
        <v>374</v>
      </c>
      <c r="D368" s="11" t="s">
        <v>272</v>
      </c>
      <c r="F368" s="166">
        <v>590284.99985000002</v>
      </c>
      <c r="G368" s="7">
        <v>558500.42293499992</v>
      </c>
      <c r="H368" s="8">
        <f t="shared" si="235"/>
        <v>574393</v>
      </c>
      <c r="I368" s="166">
        <v>590284.99985000002</v>
      </c>
      <c r="J368" s="7">
        <v>558500.42293499992</v>
      </c>
      <c r="K368" s="8">
        <f t="shared" si="285"/>
        <v>574393</v>
      </c>
      <c r="L368" s="166">
        <v>1647316.1432</v>
      </c>
      <c r="M368" s="7">
        <v>1558614.5047200003</v>
      </c>
      <c r="N368" s="8">
        <f t="shared" si="286"/>
        <v>1602965</v>
      </c>
      <c r="O368" s="166">
        <v>1784934.71065</v>
      </c>
      <c r="P368" s="7">
        <v>1688822.841615</v>
      </c>
      <c r="Q368" s="8">
        <f t="shared" si="287"/>
        <v>1736879</v>
      </c>
      <c r="R368" s="166">
        <v>1758982.4706999999</v>
      </c>
      <c r="S368" s="7">
        <v>1664268.02997</v>
      </c>
      <c r="T368" s="8">
        <f t="shared" si="288"/>
        <v>1711625</v>
      </c>
      <c r="U368" s="166">
        <v>2713498.7971000001</v>
      </c>
      <c r="V368" s="7">
        <v>2567387.3234100002</v>
      </c>
      <c r="W368" s="8">
        <f t="shared" si="289"/>
        <v>2640443</v>
      </c>
      <c r="X368" s="166">
        <v>1195118.2971000001</v>
      </c>
      <c r="Y368" s="7">
        <v>1130765.7734100001</v>
      </c>
      <c r="Z368" s="8">
        <f t="shared" si="290"/>
        <v>1162942</v>
      </c>
      <c r="AA368" s="166">
        <v>1207696.72205</v>
      </c>
      <c r="AB368" s="7">
        <v>1130765.7734100001</v>
      </c>
      <c r="AC368" s="8">
        <f t="shared" si="291"/>
        <v>1169231</v>
      </c>
      <c r="AD368" s="166">
        <v>1190926.1591500002</v>
      </c>
      <c r="AE368" s="7">
        <v>1130765.7734100001</v>
      </c>
      <c r="AF368" s="8">
        <f t="shared" si="292"/>
        <v>1160846</v>
      </c>
      <c r="AG368" s="166">
        <v>1071464.8080499999</v>
      </c>
      <c r="AH368" s="7">
        <v>1130765.7734100001</v>
      </c>
      <c r="AI368" s="8">
        <f t="shared" si="293"/>
        <v>1101115</v>
      </c>
      <c r="AJ368" s="166">
        <v>1199611.0945000001</v>
      </c>
      <c r="AK368" s="7">
        <v>1130765.7734100001</v>
      </c>
      <c r="AL368" s="8">
        <f t="shared" si="294"/>
        <v>1165188</v>
      </c>
      <c r="AM368" s="166">
        <v>2741708.4968000003</v>
      </c>
      <c r="AN368" s="7">
        <v>1130765.7734100001</v>
      </c>
      <c r="AO368" s="8">
        <f t="shared" si="295"/>
        <v>1936237</v>
      </c>
      <c r="AP368" s="166">
        <v>888062.54355000006</v>
      </c>
      <c r="AQ368" s="7">
        <v>683125.03350000002</v>
      </c>
      <c r="AR368" s="8">
        <f t="shared" si="296"/>
        <v>785594</v>
      </c>
      <c r="AS368" s="166">
        <v>952835.04680000001</v>
      </c>
      <c r="AT368" s="7">
        <v>732950.03600000008</v>
      </c>
      <c r="AU368" s="8">
        <f t="shared" si="297"/>
        <v>842893</v>
      </c>
      <c r="AV368" s="166">
        <v>1264286.0594000001</v>
      </c>
      <c r="AW368" s="7">
        <v>1130765.7734100001</v>
      </c>
      <c r="AX368" s="8">
        <f t="shared" si="298"/>
        <v>1197526</v>
      </c>
      <c r="AY368" s="166">
        <v>1261149.7489500002</v>
      </c>
      <c r="AZ368" s="7">
        <v>1130765.7734100001</v>
      </c>
      <c r="BA368" s="8">
        <f t="shared" si="299"/>
        <v>1195958</v>
      </c>
      <c r="BB368" s="166">
        <v>990948.40844999999</v>
      </c>
      <c r="BC368" s="7">
        <v>762268.00650000002</v>
      </c>
      <c r="BD368" s="8">
        <f t="shared" si="300"/>
        <v>876608</v>
      </c>
      <c r="BE368" s="180">
        <f t="shared" si="252"/>
        <v>21434836</v>
      </c>
      <c r="BF368" s="9"/>
      <c r="BG368" s="9"/>
      <c r="BH368" s="9"/>
      <c r="BI368" s="10"/>
      <c r="BJ368" s="10"/>
    </row>
    <row r="369" spans="1:62" s="6" customFormat="1" ht="20.25" customHeight="1" x14ac:dyDescent="0.35">
      <c r="A369" s="388"/>
      <c r="B369" s="11">
        <v>337</v>
      </c>
      <c r="C369" s="51" t="s">
        <v>375</v>
      </c>
      <c r="D369" s="11" t="s">
        <v>272</v>
      </c>
      <c r="F369" s="166">
        <v>1082900</v>
      </c>
      <c r="G369" s="7">
        <v>1024590</v>
      </c>
      <c r="H369" s="8">
        <f t="shared" si="235"/>
        <v>1053745</v>
      </c>
      <c r="I369" s="166">
        <v>1082900</v>
      </c>
      <c r="J369" s="7">
        <v>1024590</v>
      </c>
      <c r="K369" s="8">
        <f t="shared" si="285"/>
        <v>1053745</v>
      </c>
      <c r="L369" s="166">
        <v>1082900</v>
      </c>
      <c r="M369" s="7">
        <v>1024590</v>
      </c>
      <c r="N369" s="8">
        <f t="shared" si="286"/>
        <v>1053745</v>
      </c>
      <c r="O369" s="166">
        <v>1082900</v>
      </c>
      <c r="P369" s="7">
        <v>1024590</v>
      </c>
      <c r="Q369" s="8">
        <f t="shared" si="287"/>
        <v>1053745</v>
      </c>
      <c r="R369" s="166">
        <v>1082900</v>
      </c>
      <c r="S369" s="7">
        <v>1024590</v>
      </c>
      <c r="T369" s="8">
        <f t="shared" si="288"/>
        <v>1053745</v>
      </c>
      <c r="U369" s="166">
        <v>1082900</v>
      </c>
      <c r="V369" s="7">
        <v>1024590</v>
      </c>
      <c r="W369" s="8">
        <f t="shared" si="289"/>
        <v>1053745</v>
      </c>
      <c r="X369" s="166">
        <v>1082900</v>
      </c>
      <c r="Y369" s="7">
        <v>1024590</v>
      </c>
      <c r="Z369" s="8">
        <f t="shared" si="290"/>
        <v>1053745</v>
      </c>
      <c r="AA369" s="166">
        <v>1082900</v>
      </c>
      <c r="AB369" s="7">
        <v>1024590</v>
      </c>
      <c r="AC369" s="8">
        <f t="shared" si="291"/>
        <v>1053745</v>
      </c>
      <c r="AD369" s="166">
        <v>1082900</v>
      </c>
      <c r="AE369" s="7">
        <v>1024590</v>
      </c>
      <c r="AF369" s="8">
        <f t="shared" si="292"/>
        <v>1053745</v>
      </c>
      <c r="AG369" s="166">
        <v>1082900</v>
      </c>
      <c r="AH369" s="7">
        <v>1024590</v>
      </c>
      <c r="AI369" s="8">
        <f t="shared" si="293"/>
        <v>1053745</v>
      </c>
      <c r="AJ369" s="166">
        <v>1082900</v>
      </c>
      <c r="AK369" s="7">
        <v>1024590</v>
      </c>
      <c r="AL369" s="8">
        <f t="shared" si="294"/>
        <v>1053745</v>
      </c>
      <c r="AM369" s="166">
        <v>1082900</v>
      </c>
      <c r="AN369" s="7">
        <v>1024590</v>
      </c>
      <c r="AO369" s="8">
        <f t="shared" si="295"/>
        <v>1053745</v>
      </c>
      <c r="AP369" s="166">
        <v>1082900</v>
      </c>
      <c r="AQ369" s="7">
        <v>833000</v>
      </c>
      <c r="AR369" s="8">
        <f t="shared" si="296"/>
        <v>957950</v>
      </c>
      <c r="AS369" s="166">
        <v>1082900</v>
      </c>
      <c r="AT369" s="7">
        <v>833000</v>
      </c>
      <c r="AU369" s="8">
        <f t="shared" si="297"/>
        <v>957950</v>
      </c>
      <c r="AV369" s="166">
        <v>1082900</v>
      </c>
      <c r="AW369" s="7">
        <v>1024590</v>
      </c>
      <c r="AX369" s="8">
        <f t="shared" si="298"/>
        <v>1053745</v>
      </c>
      <c r="AY369" s="166">
        <v>1082900</v>
      </c>
      <c r="AZ369" s="7">
        <v>1024590</v>
      </c>
      <c r="BA369" s="8">
        <f t="shared" si="299"/>
        <v>1053745</v>
      </c>
      <c r="BB369" s="166">
        <v>1082900</v>
      </c>
      <c r="BC369" s="7">
        <v>833000</v>
      </c>
      <c r="BD369" s="8">
        <f t="shared" si="300"/>
        <v>957950</v>
      </c>
      <c r="BE369" s="180">
        <f t="shared" si="252"/>
        <v>17626280</v>
      </c>
      <c r="BF369" s="9"/>
      <c r="BG369" s="9"/>
      <c r="BH369" s="9"/>
      <c r="BI369" s="10"/>
      <c r="BJ369" s="10"/>
    </row>
    <row r="370" spans="1:62" s="6" customFormat="1" ht="20.25" customHeight="1" thickBot="1" x14ac:dyDescent="0.4">
      <c r="A370" s="388"/>
      <c r="B370" s="15">
        <v>338</v>
      </c>
      <c r="C370" s="51" t="s">
        <v>376</v>
      </c>
      <c r="D370" s="11" t="s">
        <v>272</v>
      </c>
      <c r="F370" s="166">
        <v>1481731.2191500003</v>
      </c>
      <c r="G370" s="7">
        <v>1401945.6919650002</v>
      </c>
      <c r="H370" s="8">
        <f t="shared" si="235"/>
        <v>1441838</v>
      </c>
      <c r="I370" s="166">
        <v>1481731.2191500003</v>
      </c>
      <c r="J370" s="7">
        <v>1401945.6919650002</v>
      </c>
      <c r="K370" s="8">
        <f t="shared" si="285"/>
        <v>1441838</v>
      </c>
      <c r="L370" s="166">
        <v>2107952.5649000001</v>
      </c>
      <c r="M370" s="7">
        <v>1994447.4267899999</v>
      </c>
      <c r="N370" s="8">
        <f t="shared" si="286"/>
        <v>2051200</v>
      </c>
      <c r="O370" s="166">
        <v>2290793.7324999999</v>
      </c>
      <c r="P370" s="7">
        <v>2167443.3007499999</v>
      </c>
      <c r="Q370" s="8">
        <f t="shared" si="287"/>
        <v>2229119</v>
      </c>
      <c r="R370" s="166">
        <v>2263206.4682499999</v>
      </c>
      <c r="S370" s="7">
        <v>2141341.5045750001</v>
      </c>
      <c r="T370" s="8">
        <f t="shared" si="288"/>
        <v>2202274</v>
      </c>
      <c r="U370" s="166">
        <v>3470877.0460000001</v>
      </c>
      <c r="V370" s="7">
        <v>3283983.6666000001</v>
      </c>
      <c r="W370" s="8">
        <f t="shared" si="289"/>
        <v>3377430</v>
      </c>
      <c r="X370" s="166">
        <v>3054639.679</v>
      </c>
      <c r="Y370" s="7">
        <v>2890159.0808999999</v>
      </c>
      <c r="Z370" s="8">
        <f t="shared" si="290"/>
        <v>2972399</v>
      </c>
      <c r="AA370" s="166">
        <v>3048374.0969500002</v>
      </c>
      <c r="AB370" s="7">
        <v>2890159.0808999999</v>
      </c>
      <c r="AC370" s="8">
        <f t="shared" si="291"/>
        <v>2969267</v>
      </c>
      <c r="AD370" s="166">
        <v>3023310.7632000004</v>
      </c>
      <c r="AE370" s="7">
        <v>2890159.0808999999</v>
      </c>
      <c r="AF370" s="8">
        <f t="shared" si="292"/>
        <v>2956735</v>
      </c>
      <c r="AG370" s="166">
        <v>2746081.63375</v>
      </c>
      <c r="AH370" s="7">
        <v>2890159.0808999999</v>
      </c>
      <c r="AI370" s="8">
        <f t="shared" si="293"/>
        <v>2818120</v>
      </c>
      <c r="AJ370" s="166">
        <v>3048912.0662000002</v>
      </c>
      <c r="AK370" s="7">
        <v>2890159.0808999999</v>
      </c>
      <c r="AL370" s="8">
        <f t="shared" si="294"/>
        <v>2969536</v>
      </c>
      <c r="AM370" s="166">
        <v>3449798.7069000006</v>
      </c>
      <c r="AN370" s="7">
        <v>2890159.0808999999</v>
      </c>
      <c r="AO370" s="8">
        <f t="shared" si="295"/>
        <v>3169979</v>
      </c>
      <c r="AP370" s="166">
        <v>2212120.50605</v>
      </c>
      <c r="AQ370" s="7">
        <v>1701631.1585000001</v>
      </c>
      <c r="AR370" s="8">
        <f t="shared" si="296"/>
        <v>1956876</v>
      </c>
      <c r="AS370" s="166">
        <v>2391799.2189000002</v>
      </c>
      <c r="AT370" s="7">
        <v>1839845.5529999998</v>
      </c>
      <c r="AU370" s="8">
        <f t="shared" si="297"/>
        <v>2115822</v>
      </c>
      <c r="AV370" s="166">
        <v>3130437.0324499998</v>
      </c>
      <c r="AW370" s="7">
        <v>2890159.0808999999</v>
      </c>
      <c r="AX370" s="8">
        <f t="shared" si="298"/>
        <v>3010298</v>
      </c>
      <c r="AY370" s="166">
        <v>3160978.6025999999</v>
      </c>
      <c r="AZ370" s="7">
        <v>2890159.0808999999</v>
      </c>
      <c r="BA370" s="8">
        <f t="shared" si="299"/>
        <v>3025569</v>
      </c>
      <c r="BB370" s="166">
        <v>2487471.2681</v>
      </c>
      <c r="BC370" s="7">
        <v>1913439.4369999999</v>
      </c>
      <c r="BD370" s="8">
        <f t="shared" si="300"/>
        <v>2200455</v>
      </c>
      <c r="BE370" s="180">
        <f t="shared" si="252"/>
        <v>42908755</v>
      </c>
      <c r="BF370" s="9"/>
      <c r="BG370" s="9"/>
      <c r="BH370" s="9"/>
      <c r="BI370" s="10"/>
      <c r="BJ370" s="10"/>
    </row>
    <row r="371" spans="1:62" s="6" customFormat="1" ht="38.5" customHeight="1" thickBot="1" x14ac:dyDescent="0.4">
      <c r="A371" s="387"/>
      <c r="B371" s="271" t="s">
        <v>147</v>
      </c>
      <c r="C371" s="272"/>
      <c r="D371" s="273"/>
      <c r="F371" s="170">
        <f>+SUM(F372:F410)</f>
        <v>18802600.848850001</v>
      </c>
      <c r="G371" s="171">
        <f>SUM(G372:G410)</f>
        <v>17790153.110834997</v>
      </c>
      <c r="H371" s="175">
        <f>SUM(H372:H410)</f>
        <v>18296377</v>
      </c>
      <c r="I371" s="170">
        <f>+SUM(I372:I410)</f>
        <v>18802600.848850001</v>
      </c>
      <c r="J371" s="171">
        <f>SUM(J372:J410)</f>
        <v>17790153.110834997</v>
      </c>
      <c r="K371" s="175">
        <f>SUM(K372:K410)</f>
        <v>18296377</v>
      </c>
      <c r="L371" s="170">
        <f>+SUM(L372:L410)</f>
        <v>34099975.68249999</v>
      </c>
      <c r="M371" s="171">
        <f>SUM(M372:M410)</f>
        <v>32263823.145750001</v>
      </c>
      <c r="N371" s="175">
        <f>SUM(N372:N410)</f>
        <v>33181901</v>
      </c>
      <c r="O371" s="170">
        <f>+SUM(O372:O410)</f>
        <v>37678232.396349996</v>
      </c>
      <c r="P371" s="171">
        <f>SUM(P372:P410)</f>
        <v>35649404.498084992</v>
      </c>
      <c r="Q371" s="175">
        <f>SUM(Q372:Q410)</f>
        <v>36663819</v>
      </c>
      <c r="R371" s="170">
        <f>+SUM(R372:R410)</f>
        <v>34278769.511350006</v>
      </c>
      <c r="S371" s="171">
        <f>SUM(S372:S410)</f>
        <v>32432989.614585005</v>
      </c>
      <c r="T371" s="175">
        <f>SUM(T372:T410)</f>
        <v>33355879</v>
      </c>
      <c r="U371" s="170">
        <f>+SUM(U372:U410)</f>
        <v>49688120.381899998</v>
      </c>
      <c r="V371" s="171">
        <f>SUM(V372:V410)</f>
        <v>47012606.207489997</v>
      </c>
      <c r="W371" s="175">
        <f>SUM(W372:W410)</f>
        <v>48350363</v>
      </c>
      <c r="X371" s="170">
        <f>+SUM(X372:X410)</f>
        <v>95362969.207489997</v>
      </c>
      <c r="Y371" s="171">
        <f>SUM(Y372:Y410)</f>
        <v>41479471.627335005</v>
      </c>
      <c r="Z371" s="175">
        <f>SUM(Z372:Z410)</f>
        <v>68421222</v>
      </c>
      <c r="AA371" s="170">
        <f>+SUM(AA372:AA410)</f>
        <v>43841423.31205</v>
      </c>
      <c r="AB371" s="171">
        <f>SUM(AB372:AB410)</f>
        <v>41479471.627335005</v>
      </c>
      <c r="AC371" s="175">
        <f>SUM(AC372:AC410)</f>
        <v>42660446</v>
      </c>
      <c r="AD371" s="170">
        <f>+SUM(AD372:AD410)</f>
        <v>44218782.093850002</v>
      </c>
      <c r="AE371" s="171">
        <f>SUM(AE372:AE410)</f>
        <v>41479471.627335005</v>
      </c>
      <c r="AF371" s="175">
        <f>SUM(AF372:AF410)</f>
        <v>42849128</v>
      </c>
      <c r="AG371" s="170">
        <f>+SUM(AG372:AG410)</f>
        <v>39329647.161349997</v>
      </c>
      <c r="AH371" s="171">
        <f>SUM(AH372:AH410)</f>
        <v>41479471.627335005</v>
      </c>
      <c r="AI371" s="175">
        <f>SUM(AI372:AI410)</f>
        <v>40404561</v>
      </c>
      <c r="AJ371" s="170">
        <f>+SUM(AJ372:AJ410)</f>
        <v>43546978.161049999</v>
      </c>
      <c r="AK371" s="171">
        <f>SUM(AK372:AK410)</f>
        <v>41479471.627335005</v>
      </c>
      <c r="AL371" s="175">
        <f>SUM(AL372:AL410)</f>
        <v>42513226</v>
      </c>
      <c r="AM371" s="170">
        <f>+SUM(AM372:AM410)</f>
        <v>49841206.319450013</v>
      </c>
      <c r="AN371" s="171">
        <f>SUM(AN372:AN410)</f>
        <v>41479471.627335005</v>
      </c>
      <c r="AO371" s="175">
        <f>SUM(AO372:AO410)</f>
        <v>45660343</v>
      </c>
      <c r="AP371" s="170">
        <f>+SUM(AP372:AP410)</f>
        <v>26172184.288249999</v>
      </c>
      <c r="AQ371" s="171">
        <f>SUM(AQ372:AQ410)</f>
        <v>20132449.452500001</v>
      </c>
      <c r="AR371" s="175">
        <f>SUM(AR372:AR410)</f>
        <v>23152314</v>
      </c>
      <c r="AS371" s="170">
        <f>+SUM(AS372:AS410)</f>
        <v>29989958.989899993</v>
      </c>
      <c r="AT371" s="171">
        <f>SUM(AT372:AT410)</f>
        <v>23069199.222999997</v>
      </c>
      <c r="AU371" s="175">
        <f>SUM(AU372:AU410)</f>
        <v>26529581</v>
      </c>
      <c r="AV371" s="170">
        <f>+SUM(AV372:AV410)</f>
        <v>48397463.773749985</v>
      </c>
      <c r="AW371" s="171">
        <f>SUM(AW372:AW410)</f>
        <v>41479471.627335005</v>
      </c>
      <c r="AX371" s="175">
        <f>SUM(AX372:AX410)</f>
        <v>44938469</v>
      </c>
      <c r="AY371" s="170">
        <f>+SUM(AY372:AY410)</f>
        <v>47966058.690549999</v>
      </c>
      <c r="AZ371" s="171">
        <f>SUM(AZ372:AZ410)</f>
        <v>41479471.627335005</v>
      </c>
      <c r="BA371" s="175">
        <f>SUM(BA372:BA410)</f>
        <v>44722766</v>
      </c>
      <c r="BB371" s="170">
        <f>+SUM(BB372:BB410)</f>
        <v>31166044.236599993</v>
      </c>
      <c r="BC371" s="171">
        <f>SUM(BC372:BC410)</f>
        <v>23973880.182000004</v>
      </c>
      <c r="BD371" s="172">
        <f>SUM(BD372:BD410)</f>
        <v>27569960</v>
      </c>
      <c r="BE371" s="180">
        <f t="shared" si="252"/>
        <v>637566732</v>
      </c>
      <c r="BF371" s="9"/>
      <c r="BG371" s="9"/>
      <c r="BH371" s="9"/>
      <c r="BI371" s="10"/>
      <c r="BJ371" s="10"/>
    </row>
    <row r="372" spans="1:62" s="6" customFormat="1" ht="24.75" customHeight="1" x14ac:dyDescent="0.35">
      <c r="A372" s="388"/>
      <c r="B372" s="4">
        <v>339</v>
      </c>
      <c r="C372" s="51" t="s">
        <v>377</v>
      </c>
      <c r="D372" s="11" t="s">
        <v>283</v>
      </c>
      <c r="F372" s="164">
        <v>939307.38265000004</v>
      </c>
      <c r="G372" s="7">
        <v>888729.29281500005</v>
      </c>
      <c r="H372" s="8">
        <f t="shared" si="235"/>
        <v>914018</v>
      </c>
      <c r="I372" s="164">
        <v>939307.38265000004</v>
      </c>
      <c r="J372" s="7">
        <v>888729.29281500005</v>
      </c>
      <c r="K372" s="8">
        <f t="shared" ref="K372:K410" si="301">ROUND(((I372+J372)/2),0)</f>
        <v>914018</v>
      </c>
      <c r="L372" s="164">
        <v>1413693.69505</v>
      </c>
      <c r="M372" s="7">
        <v>1337571.7268550002</v>
      </c>
      <c r="N372" s="8">
        <f t="shared" ref="N372:N410" si="302">ROUND(((L372+M372)/2),0)</f>
        <v>1375633</v>
      </c>
      <c r="O372" s="164">
        <v>1574591.75055</v>
      </c>
      <c r="P372" s="7">
        <v>1489806.0409049999</v>
      </c>
      <c r="Q372" s="8">
        <f t="shared" ref="Q372:Q410" si="303">ROUND(((O372+P372)/2),0)</f>
        <v>1532199</v>
      </c>
      <c r="R372" s="164">
        <v>1382711.6940000001</v>
      </c>
      <c r="S372" s="7">
        <v>1308257.9874</v>
      </c>
      <c r="T372" s="8">
        <f t="shared" ref="T372:T410" si="304">ROUND(((R372+S372)/2),0)</f>
        <v>1345485</v>
      </c>
      <c r="U372" s="164">
        <v>2005999.8503999999</v>
      </c>
      <c r="V372" s="7">
        <v>1897984.4738400001</v>
      </c>
      <c r="W372" s="8">
        <f t="shared" ref="W372:W410" si="305">ROUND(((U372+V372)/2),0)</f>
        <v>1951992</v>
      </c>
      <c r="X372" s="164">
        <f t="shared" ref="X372:X410" si="306">+V372+W372</f>
        <v>3849976.4738400001</v>
      </c>
      <c r="Y372" s="7">
        <v>1740019.847475</v>
      </c>
      <c r="Z372" s="8">
        <f t="shared" ref="Z372:Z410" si="307">ROUND(((X372+Y372)/2),0)</f>
        <v>2794998</v>
      </c>
      <c r="AA372" s="164">
        <v>1849636.8254</v>
      </c>
      <c r="AB372" s="7">
        <v>1740019.847475</v>
      </c>
      <c r="AC372" s="8">
        <f t="shared" ref="AC372:AC410" si="308">ROUND(((AA372+AB372)/2),0)</f>
        <v>1794828</v>
      </c>
      <c r="AD372" s="164">
        <v>1817840.3288500002</v>
      </c>
      <c r="AE372" s="7">
        <v>1740019.847475</v>
      </c>
      <c r="AF372" s="8">
        <f t="shared" ref="AF372:AF410" si="309">ROUND(((AD372+AE372)/2),0)</f>
        <v>1778930</v>
      </c>
      <c r="AG372" s="164">
        <v>1639578.4359500001</v>
      </c>
      <c r="AH372" s="7">
        <v>1740019.847475</v>
      </c>
      <c r="AI372" s="8">
        <f t="shared" ref="AI372:AI410" si="310">ROUND(((AG372+AH372)/2),0)</f>
        <v>1689799</v>
      </c>
      <c r="AJ372" s="164">
        <v>1764334.0078000003</v>
      </c>
      <c r="AK372" s="7">
        <v>1740019.847475</v>
      </c>
      <c r="AL372" s="8">
        <f t="shared" ref="AL372:AL410" si="311">ROUND(((AJ372+AK372)/2),0)</f>
        <v>1752177</v>
      </c>
      <c r="AM372" s="164">
        <v>2053823.8084</v>
      </c>
      <c r="AN372" s="7">
        <v>1740019.847475</v>
      </c>
      <c r="AO372" s="8">
        <f t="shared" ref="AO372:AO410" si="312">ROUND(((AM372+AN372)/2),0)</f>
        <v>1896922</v>
      </c>
      <c r="AP372" s="164">
        <v>1430648.2736</v>
      </c>
      <c r="AQ372" s="7">
        <v>1100498.672</v>
      </c>
      <c r="AR372" s="8">
        <f t="shared" ref="AR372:AR410" si="313">ROUND(((AP372+AQ372)/2),0)</f>
        <v>1265573</v>
      </c>
      <c r="AS372" s="164">
        <v>1516222.5896999999</v>
      </c>
      <c r="AT372" s="7">
        <v>1166325.0689999999</v>
      </c>
      <c r="AU372" s="8">
        <f t="shared" ref="AU372:AU410" si="314">ROUND(((AS372+AT372)/2),0)</f>
        <v>1341274</v>
      </c>
      <c r="AV372" s="164">
        <v>2023121.3502500001</v>
      </c>
      <c r="AW372" s="7">
        <v>1740019.847475</v>
      </c>
      <c r="AX372" s="8">
        <f t="shared" ref="AX372:AX410" si="315">ROUND(((AV372+AW372)/2),0)</f>
        <v>1881571</v>
      </c>
      <c r="AY372" s="164">
        <v>1976689.07345</v>
      </c>
      <c r="AZ372" s="7">
        <v>1740019.847475</v>
      </c>
      <c r="BA372" s="8">
        <f t="shared" ref="BA372:BA410" si="316">ROUND(((AY372+AZ372)/2),0)</f>
        <v>1858354</v>
      </c>
      <c r="BB372" s="164">
        <v>1576872.3379499998</v>
      </c>
      <c r="BC372" s="7">
        <v>1212978.7215</v>
      </c>
      <c r="BD372" s="177">
        <f t="shared" ref="BD372:BD410" si="317">ROUND(((BB372+BC372)/2),0)</f>
        <v>1394926</v>
      </c>
      <c r="BE372" s="180">
        <f t="shared" si="252"/>
        <v>27482697</v>
      </c>
      <c r="BF372" s="9"/>
      <c r="BG372" s="9"/>
      <c r="BH372" s="9"/>
      <c r="BI372" s="10"/>
      <c r="BJ372" s="10"/>
    </row>
    <row r="373" spans="1:62" s="6" customFormat="1" ht="24.75" customHeight="1" x14ac:dyDescent="0.35">
      <c r="A373" s="388"/>
      <c r="B373" s="11">
        <v>340</v>
      </c>
      <c r="C373" s="51" t="s">
        <v>378</v>
      </c>
      <c r="D373" s="11" t="s">
        <v>272</v>
      </c>
      <c r="F373" s="165">
        <v>461726.43790000002</v>
      </c>
      <c r="G373" s="7">
        <v>436864.24508999998</v>
      </c>
      <c r="H373" s="8">
        <f t="shared" si="235"/>
        <v>449295</v>
      </c>
      <c r="I373" s="165">
        <v>461726.43790000002</v>
      </c>
      <c r="J373" s="7">
        <v>436864.24508999998</v>
      </c>
      <c r="K373" s="8">
        <f t="shared" si="301"/>
        <v>449295</v>
      </c>
      <c r="L373" s="165">
        <v>1523762.2035999999</v>
      </c>
      <c r="M373" s="7">
        <v>1441713.4695600001</v>
      </c>
      <c r="N373" s="8">
        <f t="shared" si="302"/>
        <v>1482738</v>
      </c>
      <c r="O373" s="165">
        <v>1689517.0655999999</v>
      </c>
      <c r="P373" s="7">
        <v>1598543.0697600003</v>
      </c>
      <c r="Q373" s="8">
        <f t="shared" si="303"/>
        <v>1644030</v>
      </c>
      <c r="R373" s="165">
        <v>1615909.80005</v>
      </c>
      <c r="S373" s="7">
        <v>1528899.272355</v>
      </c>
      <c r="T373" s="8">
        <f t="shared" si="304"/>
        <v>1572405</v>
      </c>
      <c r="U373" s="165">
        <v>2435228.9233999997</v>
      </c>
      <c r="V373" s="7">
        <v>2304101.21214</v>
      </c>
      <c r="W373" s="8">
        <f t="shared" si="305"/>
        <v>2369665</v>
      </c>
      <c r="X373" s="165">
        <f t="shared" si="306"/>
        <v>4673766.2121399995</v>
      </c>
      <c r="Y373" s="7">
        <v>1828236.0218850002</v>
      </c>
      <c r="Z373" s="8">
        <f t="shared" si="307"/>
        <v>3251001</v>
      </c>
      <c r="AA373" s="165">
        <v>1967340.4750999999</v>
      </c>
      <c r="AB373" s="7">
        <v>1828236.0218850002</v>
      </c>
      <c r="AC373" s="8">
        <f t="shared" si="308"/>
        <v>1897788</v>
      </c>
      <c r="AD373" s="165">
        <v>1955661.0118499999</v>
      </c>
      <c r="AE373" s="7">
        <v>1828236.0218850002</v>
      </c>
      <c r="AF373" s="8">
        <f t="shared" si="309"/>
        <v>1891949</v>
      </c>
      <c r="AG373" s="165">
        <v>1700461.4718000002</v>
      </c>
      <c r="AH373" s="7">
        <v>1828236.0218850002</v>
      </c>
      <c r="AI373" s="8">
        <f t="shared" si="310"/>
        <v>1764349</v>
      </c>
      <c r="AJ373" s="165">
        <v>1815760.85145</v>
      </c>
      <c r="AK373" s="7">
        <v>1828236.0218850002</v>
      </c>
      <c r="AL373" s="8">
        <f t="shared" si="311"/>
        <v>1821998</v>
      </c>
      <c r="AM373" s="165">
        <v>2592225.4449</v>
      </c>
      <c r="AN373" s="7">
        <v>1828236.0218850002</v>
      </c>
      <c r="AO373" s="8">
        <f t="shared" si="312"/>
        <v>2210231</v>
      </c>
      <c r="AP373" s="165">
        <v>645412.26749999996</v>
      </c>
      <c r="AQ373" s="7">
        <v>496470.97499999998</v>
      </c>
      <c r="AR373" s="8">
        <f t="shared" si="313"/>
        <v>570942</v>
      </c>
      <c r="AS373" s="165">
        <v>745315.67109999992</v>
      </c>
      <c r="AT373" s="7">
        <v>573319.74699999997</v>
      </c>
      <c r="AU373" s="8">
        <f t="shared" si="314"/>
        <v>659318</v>
      </c>
      <c r="AV373" s="165">
        <v>2150124.3263500002</v>
      </c>
      <c r="AW373" s="7">
        <v>1828236.0218850002</v>
      </c>
      <c r="AX373" s="8">
        <f t="shared" si="315"/>
        <v>1989180</v>
      </c>
      <c r="AY373" s="165">
        <v>2098122.3081</v>
      </c>
      <c r="AZ373" s="7">
        <v>1828236.0218850002</v>
      </c>
      <c r="BA373" s="8">
        <f t="shared" si="316"/>
        <v>1963179</v>
      </c>
      <c r="BB373" s="165">
        <v>775128.21750000003</v>
      </c>
      <c r="BC373" s="7">
        <v>596252.47499999998</v>
      </c>
      <c r="BD373" s="177">
        <f t="shared" si="317"/>
        <v>685690</v>
      </c>
      <c r="BE373" s="180">
        <f t="shared" si="252"/>
        <v>26673053</v>
      </c>
      <c r="BF373" s="9"/>
      <c r="BG373" s="9"/>
      <c r="BH373" s="9"/>
      <c r="BI373" s="10"/>
      <c r="BJ373" s="10"/>
    </row>
    <row r="374" spans="1:62" s="6" customFormat="1" ht="24.75" customHeight="1" x14ac:dyDescent="0.35">
      <c r="A374" s="388"/>
      <c r="B374" s="11">
        <v>341</v>
      </c>
      <c r="C374" s="51" t="s">
        <v>379</v>
      </c>
      <c r="D374" s="11" t="s">
        <v>272</v>
      </c>
      <c r="F374" s="165">
        <v>1129457.8932</v>
      </c>
      <c r="G374" s="7">
        <v>1068640.9297199999</v>
      </c>
      <c r="H374" s="8">
        <f t="shared" ref="H374:H438" si="318">ROUND(((F374+G374)/2),0)</f>
        <v>1099049</v>
      </c>
      <c r="I374" s="165">
        <v>1129457.8932</v>
      </c>
      <c r="J374" s="7">
        <v>1068640.9297199999</v>
      </c>
      <c r="K374" s="8">
        <f t="shared" si="301"/>
        <v>1099049</v>
      </c>
      <c r="L374" s="165">
        <v>1709025.7411499999</v>
      </c>
      <c r="M374" s="7">
        <v>1617001.278165</v>
      </c>
      <c r="N374" s="8">
        <f t="shared" si="302"/>
        <v>1663014</v>
      </c>
      <c r="O374" s="165">
        <v>1880802.8421</v>
      </c>
      <c r="P374" s="7">
        <v>1779528.8429099999</v>
      </c>
      <c r="Q374" s="8">
        <f t="shared" si="303"/>
        <v>1830166</v>
      </c>
      <c r="R374" s="165">
        <v>1662459.7261999999</v>
      </c>
      <c r="S374" s="7">
        <v>1572942.6640200003</v>
      </c>
      <c r="T374" s="8">
        <f t="shared" si="304"/>
        <v>1617701</v>
      </c>
      <c r="U374" s="165">
        <v>2463395.3844499998</v>
      </c>
      <c r="V374" s="7">
        <v>2330751.0175950001</v>
      </c>
      <c r="W374" s="8">
        <f t="shared" si="305"/>
        <v>2397073</v>
      </c>
      <c r="X374" s="165">
        <f t="shared" si="306"/>
        <v>4727824.0175950006</v>
      </c>
      <c r="Y374" s="7">
        <v>2025088.37622</v>
      </c>
      <c r="Z374" s="8">
        <f t="shared" si="307"/>
        <v>3376456</v>
      </c>
      <c r="AA374" s="165">
        <v>2164952.16665</v>
      </c>
      <c r="AB374" s="7">
        <v>2025088.37622</v>
      </c>
      <c r="AC374" s="8">
        <f t="shared" si="308"/>
        <v>2095020</v>
      </c>
      <c r="AD374" s="165">
        <v>2214054.1787</v>
      </c>
      <c r="AE374" s="7">
        <v>2025088.37622</v>
      </c>
      <c r="AF374" s="8">
        <f t="shared" si="309"/>
        <v>2119571</v>
      </c>
      <c r="AG374" s="165">
        <v>1931423.2346499998</v>
      </c>
      <c r="AH374" s="7">
        <v>2025088.37622</v>
      </c>
      <c r="AI374" s="8">
        <f t="shared" si="310"/>
        <v>1978256</v>
      </c>
      <c r="AJ374" s="165">
        <v>2103612.6110999999</v>
      </c>
      <c r="AK374" s="7">
        <v>2025088.37622</v>
      </c>
      <c r="AL374" s="8">
        <f t="shared" si="311"/>
        <v>2064350</v>
      </c>
      <c r="AM374" s="165">
        <v>2504840.13325</v>
      </c>
      <c r="AN374" s="7">
        <v>2025088.37622</v>
      </c>
      <c r="AO374" s="8">
        <f t="shared" si="312"/>
        <v>2264964</v>
      </c>
      <c r="AP374" s="165">
        <v>1706295.6728999999</v>
      </c>
      <c r="AQ374" s="7">
        <v>1312535.1329999999</v>
      </c>
      <c r="AR374" s="8">
        <f t="shared" si="313"/>
        <v>1509415</v>
      </c>
      <c r="AS374" s="165">
        <v>1823162.7050000001</v>
      </c>
      <c r="AT374" s="7">
        <v>1402432.85</v>
      </c>
      <c r="AU374" s="8">
        <f t="shared" si="314"/>
        <v>1612798</v>
      </c>
      <c r="AV374" s="165">
        <v>2451386.1008000001</v>
      </c>
      <c r="AW374" s="7">
        <v>2025088.37622</v>
      </c>
      <c r="AX374" s="8">
        <f t="shared" si="315"/>
        <v>2238237</v>
      </c>
      <c r="AY374" s="165">
        <v>2275753.7211500001</v>
      </c>
      <c r="AZ374" s="7">
        <v>2025088.37622</v>
      </c>
      <c r="BA374" s="8">
        <f t="shared" si="316"/>
        <v>2150421</v>
      </c>
      <c r="BB374" s="165">
        <v>1896089.2132000001</v>
      </c>
      <c r="BC374" s="7">
        <v>1458530.1640000001</v>
      </c>
      <c r="BD374" s="177">
        <f t="shared" si="317"/>
        <v>1677310</v>
      </c>
      <c r="BE374" s="180">
        <f t="shared" si="252"/>
        <v>32792850</v>
      </c>
      <c r="BF374" s="9"/>
      <c r="BG374" s="9"/>
      <c r="BH374" s="9"/>
      <c r="BI374" s="10"/>
      <c r="BJ374" s="10"/>
    </row>
    <row r="375" spans="1:62" s="6" customFormat="1" ht="24.75" customHeight="1" x14ac:dyDescent="0.35">
      <c r="A375" s="388"/>
      <c r="B375" s="11">
        <v>342</v>
      </c>
      <c r="C375" s="51" t="s">
        <v>380</v>
      </c>
      <c r="D375" s="11" t="s">
        <v>272</v>
      </c>
      <c r="F375" s="165">
        <v>572445.53730000008</v>
      </c>
      <c r="G375" s="7">
        <v>541621.54683000001</v>
      </c>
      <c r="H375" s="8">
        <f t="shared" si="318"/>
        <v>557034</v>
      </c>
      <c r="I375" s="165">
        <v>572445.53730000008</v>
      </c>
      <c r="J375" s="7">
        <v>541621.54683000001</v>
      </c>
      <c r="K375" s="8">
        <f t="shared" si="301"/>
        <v>557034</v>
      </c>
      <c r="L375" s="165">
        <v>280596.71639999998</v>
      </c>
      <c r="M375" s="7">
        <v>265487.66244000004</v>
      </c>
      <c r="N375" s="8">
        <f t="shared" si="302"/>
        <v>273042</v>
      </c>
      <c r="O375" s="165">
        <v>307701.31664999999</v>
      </c>
      <c r="P375" s="7">
        <v>291132.78421499999</v>
      </c>
      <c r="Q375" s="8">
        <f t="shared" si="303"/>
        <v>299417</v>
      </c>
      <c r="R375" s="165">
        <v>306805.37160000001</v>
      </c>
      <c r="S375" s="7">
        <v>290285.08236</v>
      </c>
      <c r="T375" s="8">
        <f t="shared" si="304"/>
        <v>298545</v>
      </c>
      <c r="U375" s="165">
        <v>472636.65540000005</v>
      </c>
      <c r="V375" s="7">
        <v>447186.98933999997</v>
      </c>
      <c r="W375" s="8">
        <f t="shared" si="305"/>
        <v>459912</v>
      </c>
      <c r="X375" s="165">
        <f t="shared" si="306"/>
        <v>907098.98933999997</v>
      </c>
      <c r="Y375" s="7">
        <v>387107.66639999999</v>
      </c>
      <c r="Z375" s="8">
        <f t="shared" si="307"/>
        <v>647103</v>
      </c>
      <c r="AA375" s="165">
        <v>409138.18399999995</v>
      </c>
      <c r="AB375" s="7">
        <v>387107.66639999999</v>
      </c>
      <c r="AC375" s="8">
        <f t="shared" si="308"/>
        <v>398123</v>
      </c>
      <c r="AD375" s="165">
        <v>409138.18399999995</v>
      </c>
      <c r="AE375" s="7">
        <v>387107.66639999999</v>
      </c>
      <c r="AF375" s="8">
        <f t="shared" si="309"/>
        <v>398123</v>
      </c>
      <c r="AG375" s="165">
        <v>368889.03415000002</v>
      </c>
      <c r="AH375" s="7">
        <v>387107.66639999999</v>
      </c>
      <c r="AI375" s="8">
        <f t="shared" si="310"/>
        <v>377998</v>
      </c>
      <c r="AJ375" s="165">
        <v>408739.98620000004</v>
      </c>
      <c r="AK375" s="7">
        <v>387107.66639999999</v>
      </c>
      <c r="AL375" s="8">
        <f t="shared" si="311"/>
        <v>397924</v>
      </c>
      <c r="AM375" s="165">
        <v>472636.65540000005</v>
      </c>
      <c r="AN375" s="7">
        <v>387107.66639999999</v>
      </c>
      <c r="AO375" s="8">
        <f t="shared" si="312"/>
        <v>429872</v>
      </c>
      <c r="AP375" s="165">
        <v>256544.96595000001</v>
      </c>
      <c r="AQ375" s="7">
        <v>197342.28150000001</v>
      </c>
      <c r="AR375" s="8">
        <f t="shared" si="313"/>
        <v>226944</v>
      </c>
      <c r="AS375" s="165">
        <v>924037.10034999996</v>
      </c>
      <c r="AT375" s="7">
        <v>710797.76950000005</v>
      </c>
      <c r="AU375" s="8">
        <f t="shared" si="314"/>
        <v>817417</v>
      </c>
      <c r="AV375" s="165">
        <v>412852.68570000003</v>
      </c>
      <c r="AW375" s="7">
        <v>387107.66639999999</v>
      </c>
      <c r="AX375" s="8">
        <f t="shared" si="315"/>
        <v>399980</v>
      </c>
      <c r="AY375" s="165">
        <v>412224.21695000003</v>
      </c>
      <c r="AZ375" s="7">
        <v>387107.66639999999</v>
      </c>
      <c r="BA375" s="8">
        <f t="shared" si="316"/>
        <v>399666</v>
      </c>
      <c r="BB375" s="165">
        <v>960998.10169999988</v>
      </c>
      <c r="BC375" s="7">
        <v>739229.30900000001</v>
      </c>
      <c r="BD375" s="177">
        <f t="shared" si="317"/>
        <v>850114</v>
      </c>
      <c r="BE375" s="180">
        <f t="shared" si="252"/>
        <v>7788248</v>
      </c>
      <c r="BF375" s="9"/>
      <c r="BG375" s="9"/>
      <c r="BH375" s="9"/>
      <c r="BI375" s="10"/>
      <c r="BJ375" s="10"/>
    </row>
    <row r="376" spans="1:62" s="6" customFormat="1" ht="24.75" customHeight="1" x14ac:dyDescent="0.35">
      <c r="A376" s="388"/>
      <c r="B376" s="11">
        <v>343</v>
      </c>
      <c r="C376" s="51" t="s">
        <v>381</v>
      </c>
      <c r="D376" s="11" t="s">
        <v>283</v>
      </c>
      <c r="F376" s="165">
        <v>25552.031050000001</v>
      </c>
      <c r="G376" s="7">
        <v>24176.152455000003</v>
      </c>
      <c r="H376" s="8">
        <f t="shared" si="318"/>
        <v>24864</v>
      </c>
      <c r="I376" s="165">
        <v>25552.031050000001</v>
      </c>
      <c r="J376" s="7">
        <v>24176.152455000003</v>
      </c>
      <c r="K376" s="8">
        <f t="shared" si="301"/>
        <v>24864</v>
      </c>
      <c r="L376" s="165">
        <v>40788.124649999998</v>
      </c>
      <c r="M376" s="7">
        <v>38591.841014999998</v>
      </c>
      <c r="N376" s="8">
        <f t="shared" si="302"/>
        <v>39690</v>
      </c>
      <c r="O376" s="165">
        <v>44607.203549999998</v>
      </c>
      <c r="P376" s="7">
        <v>42205.277204999999</v>
      </c>
      <c r="Q376" s="8">
        <f t="shared" si="303"/>
        <v>43406</v>
      </c>
      <c r="R376" s="165">
        <v>41024.428899999999</v>
      </c>
      <c r="S376" s="7">
        <v>38815.421190000001</v>
      </c>
      <c r="T376" s="8">
        <f t="shared" si="304"/>
        <v>39920</v>
      </c>
      <c r="U376" s="165">
        <v>61522.565650000011</v>
      </c>
      <c r="V376" s="7">
        <v>58209.812115000008</v>
      </c>
      <c r="W376" s="8">
        <f t="shared" si="305"/>
        <v>59866</v>
      </c>
      <c r="X376" s="165">
        <f t="shared" si="306"/>
        <v>118075.81211500001</v>
      </c>
      <c r="Y376" s="7">
        <v>49580.568765000004</v>
      </c>
      <c r="Z376" s="8">
        <f t="shared" si="307"/>
        <v>83828</v>
      </c>
      <c r="AA376" s="165">
        <v>53878.37455</v>
      </c>
      <c r="AB376" s="7">
        <v>49580.568765000004</v>
      </c>
      <c r="AC376" s="8">
        <f t="shared" si="308"/>
        <v>51729</v>
      </c>
      <c r="AD376" s="165">
        <v>53288.116699999999</v>
      </c>
      <c r="AE376" s="7">
        <v>49580.568765000004</v>
      </c>
      <c r="AF376" s="8">
        <f t="shared" si="309"/>
        <v>51434</v>
      </c>
      <c r="AG376" s="165">
        <v>47042.645650000006</v>
      </c>
      <c r="AH376" s="7">
        <v>49580.568765000004</v>
      </c>
      <c r="AI376" s="8">
        <f t="shared" si="310"/>
        <v>48312</v>
      </c>
      <c r="AJ376" s="165">
        <v>54162.945200000002</v>
      </c>
      <c r="AK376" s="7">
        <v>49580.568765000004</v>
      </c>
      <c r="AL376" s="8">
        <f t="shared" si="311"/>
        <v>51872</v>
      </c>
      <c r="AM376" s="165">
        <v>60196.245200000005</v>
      </c>
      <c r="AN376" s="7">
        <v>49580.568765000004</v>
      </c>
      <c r="AO376" s="8">
        <f t="shared" si="312"/>
        <v>54888</v>
      </c>
      <c r="AP376" s="165">
        <v>37479.865149999998</v>
      </c>
      <c r="AQ376" s="7">
        <v>28830.665500000003</v>
      </c>
      <c r="AR376" s="8">
        <f t="shared" si="313"/>
        <v>33155</v>
      </c>
      <c r="AS376" s="165">
        <v>41245.649899999997</v>
      </c>
      <c r="AT376" s="7">
        <v>31727.423000000003</v>
      </c>
      <c r="AU376" s="8">
        <f t="shared" si="314"/>
        <v>36487</v>
      </c>
      <c r="AV376" s="165">
        <v>58680.881350000003</v>
      </c>
      <c r="AW376" s="7">
        <v>49580.568765000004</v>
      </c>
      <c r="AX376" s="8">
        <f t="shared" si="315"/>
        <v>54131</v>
      </c>
      <c r="AY376" s="165">
        <v>55491.276749999997</v>
      </c>
      <c r="AZ376" s="7">
        <v>49580.568765000004</v>
      </c>
      <c r="BA376" s="8">
        <f t="shared" si="316"/>
        <v>52536</v>
      </c>
      <c r="BB376" s="165">
        <v>42894.751900000003</v>
      </c>
      <c r="BC376" s="7">
        <v>32995.963000000003</v>
      </c>
      <c r="BD376" s="177">
        <f t="shared" si="317"/>
        <v>37945</v>
      </c>
      <c r="BE376" s="180">
        <f t="shared" si="252"/>
        <v>788927</v>
      </c>
      <c r="BF376" s="9"/>
      <c r="BG376" s="9"/>
      <c r="BH376" s="9"/>
      <c r="BI376" s="10"/>
      <c r="BJ376" s="10"/>
    </row>
    <row r="377" spans="1:62" s="6" customFormat="1" ht="24.75" customHeight="1" x14ac:dyDescent="0.35">
      <c r="A377" s="388"/>
      <c r="B377" s="11">
        <v>344</v>
      </c>
      <c r="C377" s="51" t="s">
        <v>382</v>
      </c>
      <c r="D377" s="11" t="s">
        <v>272</v>
      </c>
      <c r="F377" s="165">
        <v>882764.30059999996</v>
      </c>
      <c r="G377" s="7">
        <v>835230.83826000011</v>
      </c>
      <c r="H377" s="8">
        <f t="shared" si="318"/>
        <v>858998</v>
      </c>
      <c r="I377" s="165">
        <v>882764.30059999996</v>
      </c>
      <c r="J377" s="7">
        <v>835230.83826000011</v>
      </c>
      <c r="K377" s="8">
        <f t="shared" si="301"/>
        <v>858998</v>
      </c>
      <c r="L377" s="165">
        <v>1555406.8621</v>
      </c>
      <c r="M377" s="7">
        <v>1471654.1849100001</v>
      </c>
      <c r="N377" s="8">
        <f t="shared" si="302"/>
        <v>1513531</v>
      </c>
      <c r="O377" s="165">
        <v>1665680.5028500003</v>
      </c>
      <c r="P377" s="7">
        <v>1575990.0142350001</v>
      </c>
      <c r="Q377" s="8">
        <f t="shared" si="303"/>
        <v>1620835</v>
      </c>
      <c r="R377" s="165">
        <v>1619672.5681499999</v>
      </c>
      <c r="S377" s="7">
        <v>1532459.4298650001</v>
      </c>
      <c r="T377" s="8">
        <f t="shared" si="304"/>
        <v>1576066</v>
      </c>
      <c r="U377" s="165">
        <v>2508754.7393999998</v>
      </c>
      <c r="V377" s="7">
        <v>2373667.9457399999</v>
      </c>
      <c r="W377" s="8">
        <f t="shared" si="305"/>
        <v>2441211</v>
      </c>
      <c r="X377" s="165">
        <f t="shared" si="306"/>
        <v>4814878.9457399994</v>
      </c>
      <c r="Y377" s="7">
        <v>1984816.3539750001</v>
      </c>
      <c r="Z377" s="8">
        <f t="shared" si="307"/>
        <v>3399848</v>
      </c>
      <c r="AA377" s="165">
        <v>2229249.0447499999</v>
      </c>
      <c r="AB377" s="7">
        <v>1984816.3539750001</v>
      </c>
      <c r="AC377" s="8">
        <f t="shared" si="308"/>
        <v>2107033</v>
      </c>
      <c r="AD377" s="165">
        <v>2157719.2455000002</v>
      </c>
      <c r="AE377" s="7">
        <v>1984816.3539750001</v>
      </c>
      <c r="AF377" s="8">
        <f t="shared" si="309"/>
        <v>2071268</v>
      </c>
      <c r="AG377" s="165">
        <v>1979596.1184999999</v>
      </c>
      <c r="AH377" s="7">
        <v>1984816.3539750001</v>
      </c>
      <c r="AI377" s="8">
        <f t="shared" si="310"/>
        <v>1982206</v>
      </c>
      <c r="AJ377" s="165">
        <v>2164421.2362500001</v>
      </c>
      <c r="AK377" s="7">
        <v>1984816.3539750001</v>
      </c>
      <c r="AL377" s="8">
        <f t="shared" si="311"/>
        <v>2074619</v>
      </c>
      <c r="AM377" s="165">
        <v>2495327.6302499999</v>
      </c>
      <c r="AN377" s="7">
        <v>1984816.3539750001</v>
      </c>
      <c r="AO377" s="8">
        <f t="shared" si="312"/>
        <v>2240072</v>
      </c>
      <c r="AP377" s="165">
        <v>986759.28715000011</v>
      </c>
      <c r="AQ377" s="7">
        <v>759045.60550000006</v>
      </c>
      <c r="AR377" s="8">
        <f t="shared" si="313"/>
        <v>872902</v>
      </c>
      <c r="AS377" s="165">
        <v>1424951.8328500001</v>
      </c>
      <c r="AT377" s="7">
        <v>1096116.7945000001</v>
      </c>
      <c r="AU377" s="8">
        <f t="shared" si="314"/>
        <v>1260534</v>
      </c>
      <c r="AV377" s="165">
        <v>2209594.5644499999</v>
      </c>
      <c r="AW377" s="7">
        <v>1984816.3539750001</v>
      </c>
      <c r="AX377" s="8">
        <f t="shared" si="315"/>
        <v>2097205</v>
      </c>
      <c r="AY377" s="165">
        <v>2295189.9971000003</v>
      </c>
      <c r="AZ377" s="7">
        <v>1984816.3539750001</v>
      </c>
      <c r="BA377" s="8">
        <f t="shared" si="316"/>
        <v>2140003</v>
      </c>
      <c r="BB377" s="165">
        <v>1481949.4234999998</v>
      </c>
      <c r="BC377" s="7">
        <v>1139961.095</v>
      </c>
      <c r="BD377" s="177">
        <f t="shared" si="317"/>
        <v>1310955</v>
      </c>
      <c r="BE377" s="180">
        <f t="shared" si="252"/>
        <v>30426284</v>
      </c>
      <c r="BF377" s="9"/>
      <c r="BG377" s="9"/>
      <c r="BH377" s="9"/>
      <c r="BI377" s="10"/>
      <c r="BJ377" s="10"/>
    </row>
    <row r="378" spans="1:62" s="6" customFormat="1" ht="24.75" customHeight="1" x14ac:dyDescent="0.35">
      <c r="A378" s="388"/>
      <c r="B378" s="11">
        <v>345</v>
      </c>
      <c r="C378" s="51" t="s">
        <v>383</v>
      </c>
      <c r="D378" s="11" t="s">
        <v>272</v>
      </c>
      <c r="F378" s="165">
        <v>419518.47665000003</v>
      </c>
      <c r="G378" s="7">
        <v>396929.02021500003</v>
      </c>
      <c r="H378" s="8">
        <f t="shared" si="318"/>
        <v>408224</v>
      </c>
      <c r="I378" s="165">
        <v>419518.47665000003</v>
      </c>
      <c r="J378" s="7">
        <v>396929.02021500003</v>
      </c>
      <c r="K378" s="8">
        <f t="shared" si="301"/>
        <v>408224</v>
      </c>
      <c r="L378" s="165">
        <v>151470.01870000002</v>
      </c>
      <c r="M378" s="7">
        <v>143313.94076999999</v>
      </c>
      <c r="N378" s="8">
        <f t="shared" si="302"/>
        <v>147392</v>
      </c>
      <c r="O378" s="165">
        <v>166969.56640000001</v>
      </c>
      <c r="P378" s="7">
        <v>157978.89743999997</v>
      </c>
      <c r="Q378" s="8">
        <f t="shared" si="303"/>
        <v>162474</v>
      </c>
      <c r="R378" s="165">
        <v>156872.83885</v>
      </c>
      <c r="S378" s="7">
        <v>148425.83983499999</v>
      </c>
      <c r="T378" s="8">
        <f t="shared" si="304"/>
        <v>152649</v>
      </c>
      <c r="U378" s="165">
        <v>236474.18794999999</v>
      </c>
      <c r="V378" s="7">
        <v>223740.96244500001</v>
      </c>
      <c r="W378" s="8">
        <f t="shared" si="305"/>
        <v>230108</v>
      </c>
      <c r="X378" s="165">
        <f t="shared" si="306"/>
        <v>453848.96244500001</v>
      </c>
      <c r="Y378" s="7">
        <v>192872.62722000002</v>
      </c>
      <c r="Z378" s="8">
        <f t="shared" si="307"/>
        <v>323361</v>
      </c>
      <c r="AA378" s="165">
        <v>203849.1182</v>
      </c>
      <c r="AB378" s="7">
        <v>192872.62722000002</v>
      </c>
      <c r="AC378" s="8">
        <f t="shared" si="308"/>
        <v>198361</v>
      </c>
      <c r="AD378" s="165">
        <v>203849.1182</v>
      </c>
      <c r="AE378" s="7">
        <v>192872.62722000002</v>
      </c>
      <c r="AF378" s="8">
        <f t="shared" si="309"/>
        <v>198361</v>
      </c>
      <c r="AG378" s="165">
        <v>182655.14085</v>
      </c>
      <c r="AH378" s="7">
        <v>192872.62722000002</v>
      </c>
      <c r="AI378" s="8">
        <f t="shared" si="310"/>
        <v>187764</v>
      </c>
      <c r="AJ378" s="165">
        <v>202387.0485</v>
      </c>
      <c r="AK378" s="7">
        <v>192872.62722000002</v>
      </c>
      <c r="AL378" s="8">
        <f t="shared" si="311"/>
        <v>197630</v>
      </c>
      <c r="AM378" s="165">
        <v>236474.18794999999</v>
      </c>
      <c r="AN378" s="7">
        <v>192872.62722000002</v>
      </c>
      <c r="AO378" s="8">
        <f t="shared" si="312"/>
        <v>214673</v>
      </c>
      <c r="AP378" s="165">
        <v>621189.57355000009</v>
      </c>
      <c r="AQ378" s="7">
        <v>477838.1335</v>
      </c>
      <c r="AR378" s="8">
        <f t="shared" si="313"/>
        <v>549514</v>
      </c>
      <c r="AS378" s="165">
        <v>677183.62529999996</v>
      </c>
      <c r="AT378" s="7">
        <v>520910.48100000003</v>
      </c>
      <c r="AU378" s="8">
        <f t="shared" si="314"/>
        <v>599047</v>
      </c>
      <c r="AV378" s="165">
        <v>217036.90645000001</v>
      </c>
      <c r="AW378" s="7">
        <v>192872.62722000002</v>
      </c>
      <c r="AX378" s="8">
        <f t="shared" si="315"/>
        <v>204955</v>
      </c>
      <c r="AY378" s="165">
        <v>214854.86294999998</v>
      </c>
      <c r="AZ378" s="7">
        <v>192872.62722000002</v>
      </c>
      <c r="BA378" s="8">
        <f t="shared" si="316"/>
        <v>203864</v>
      </c>
      <c r="BB378" s="165">
        <v>704271.13119999995</v>
      </c>
      <c r="BC378" s="7">
        <v>541747.02400000009</v>
      </c>
      <c r="BD378" s="177">
        <f t="shared" si="317"/>
        <v>623009</v>
      </c>
      <c r="BE378" s="180">
        <f t="shared" si="252"/>
        <v>5009610</v>
      </c>
      <c r="BF378" s="9"/>
      <c r="BG378" s="9"/>
      <c r="BH378" s="9"/>
      <c r="BI378" s="10"/>
      <c r="BJ378" s="10"/>
    </row>
    <row r="379" spans="1:62" s="6" customFormat="1" ht="24.75" customHeight="1" x14ac:dyDescent="0.35">
      <c r="A379" s="388"/>
      <c r="B379" s="11">
        <v>346</v>
      </c>
      <c r="C379" s="51" t="s">
        <v>384</v>
      </c>
      <c r="D379" s="11" t="s">
        <v>272</v>
      </c>
      <c r="F379" s="165">
        <v>105365.55120000002</v>
      </c>
      <c r="G379" s="7">
        <v>99692.021520000009</v>
      </c>
      <c r="H379" s="8">
        <f t="shared" si="318"/>
        <v>102529</v>
      </c>
      <c r="I379" s="165">
        <v>105365.55120000002</v>
      </c>
      <c r="J379" s="7">
        <v>99692.021520000009</v>
      </c>
      <c r="K379" s="8">
        <f t="shared" si="301"/>
        <v>102529</v>
      </c>
      <c r="L379" s="165">
        <v>135477.75150000001</v>
      </c>
      <c r="M379" s="7">
        <v>128182.79565000001</v>
      </c>
      <c r="N379" s="8">
        <f t="shared" si="302"/>
        <v>131830</v>
      </c>
      <c r="O379" s="165">
        <v>146450.3131</v>
      </c>
      <c r="P379" s="7">
        <v>138564.52701000002</v>
      </c>
      <c r="Q379" s="8">
        <f t="shared" si="303"/>
        <v>142507</v>
      </c>
      <c r="R379" s="165">
        <v>138921.76024999999</v>
      </c>
      <c r="S379" s="7">
        <v>131441.35777500001</v>
      </c>
      <c r="T379" s="8">
        <f t="shared" si="304"/>
        <v>135182</v>
      </c>
      <c r="U379" s="165">
        <v>199954.62304999999</v>
      </c>
      <c r="V379" s="7">
        <v>189187.835655</v>
      </c>
      <c r="W379" s="8">
        <f t="shared" si="305"/>
        <v>194571</v>
      </c>
      <c r="X379" s="165">
        <f t="shared" si="306"/>
        <v>383758.835655</v>
      </c>
      <c r="Y379" s="7">
        <v>172051.128795</v>
      </c>
      <c r="Z379" s="8">
        <f t="shared" si="307"/>
        <v>277905</v>
      </c>
      <c r="AA379" s="165">
        <v>178879.30059999999</v>
      </c>
      <c r="AB379" s="7">
        <v>172051.128795</v>
      </c>
      <c r="AC379" s="8">
        <f t="shared" si="308"/>
        <v>175465</v>
      </c>
      <c r="AD379" s="165">
        <v>175905.88925000001</v>
      </c>
      <c r="AE379" s="7">
        <v>172051.128795</v>
      </c>
      <c r="AF379" s="8">
        <f t="shared" si="309"/>
        <v>173979</v>
      </c>
      <c r="AG379" s="165">
        <v>163139.42645000003</v>
      </c>
      <c r="AH379" s="7">
        <v>172051.128795</v>
      </c>
      <c r="AI379" s="8">
        <f t="shared" si="310"/>
        <v>167595</v>
      </c>
      <c r="AJ379" s="165">
        <v>180763.70130000002</v>
      </c>
      <c r="AK379" s="7">
        <v>172051.128795</v>
      </c>
      <c r="AL379" s="8">
        <f t="shared" si="311"/>
        <v>176407</v>
      </c>
      <c r="AM379" s="165">
        <v>206630.46949999998</v>
      </c>
      <c r="AN379" s="7">
        <v>172051.128795</v>
      </c>
      <c r="AO379" s="8">
        <f t="shared" si="312"/>
        <v>189341</v>
      </c>
      <c r="AP379" s="165">
        <v>133103.64795000001</v>
      </c>
      <c r="AQ379" s="7">
        <v>102387.42150000001</v>
      </c>
      <c r="AR379" s="8">
        <f t="shared" si="313"/>
        <v>117746</v>
      </c>
      <c r="AS379" s="165">
        <v>170080.73809999999</v>
      </c>
      <c r="AT379" s="7">
        <v>130831.337</v>
      </c>
      <c r="AU379" s="8">
        <f t="shared" si="314"/>
        <v>150456</v>
      </c>
      <c r="AV379" s="165">
        <v>194276.28220000002</v>
      </c>
      <c r="AW379" s="7">
        <v>172051.128795</v>
      </c>
      <c r="AX379" s="8">
        <f t="shared" si="315"/>
        <v>183164</v>
      </c>
      <c r="AY379" s="165">
        <v>194442.19795</v>
      </c>
      <c r="AZ379" s="7">
        <v>172051.128795</v>
      </c>
      <c r="BA379" s="8">
        <f t="shared" si="316"/>
        <v>183247</v>
      </c>
      <c r="BB379" s="165">
        <v>176883.28385000001</v>
      </c>
      <c r="BC379" s="7">
        <v>136064.06450000001</v>
      </c>
      <c r="BD379" s="177">
        <f t="shared" si="317"/>
        <v>156474</v>
      </c>
      <c r="BE379" s="180">
        <f t="shared" si="252"/>
        <v>2760927</v>
      </c>
      <c r="BF379" s="9"/>
      <c r="BG379" s="9"/>
      <c r="BH379" s="9"/>
      <c r="BI379" s="10"/>
      <c r="BJ379" s="10"/>
    </row>
    <row r="380" spans="1:62" s="6" customFormat="1" ht="24.75" customHeight="1" x14ac:dyDescent="0.35">
      <c r="A380" s="388"/>
      <c r="B380" s="11">
        <v>347</v>
      </c>
      <c r="C380" s="51" t="s">
        <v>367</v>
      </c>
      <c r="D380" s="11" t="s">
        <v>272</v>
      </c>
      <c r="F380" s="165">
        <v>108933.24260000001</v>
      </c>
      <c r="G380" s="7">
        <v>103067.60646000001</v>
      </c>
      <c r="H380" s="8">
        <f t="shared" si="318"/>
        <v>106000</v>
      </c>
      <c r="I380" s="165">
        <v>108933.24260000001</v>
      </c>
      <c r="J380" s="7">
        <v>103067.60646000001</v>
      </c>
      <c r="K380" s="8">
        <f t="shared" si="301"/>
        <v>106000</v>
      </c>
      <c r="L380" s="165">
        <v>152066.30984999999</v>
      </c>
      <c r="M380" s="7">
        <v>143878.12393500001</v>
      </c>
      <c r="N380" s="8">
        <f t="shared" si="302"/>
        <v>147972</v>
      </c>
      <c r="O380" s="165">
        <v>180251.87635000001</v>
      </c>
      <c r="P380" s="7">
        <v>170546.006085</v>
      </c>
      <c r="Q380" s="8">
        <f t="shared" si="303"/>
        <v>175399</v>
      </c>
      <c r="R380" s="165">
        <v>160477.73559999999</v>
      </c>
      <c r="S380" s="7">
        <v>151836.62676000001</v>
      </c>
      <c r="T380" s="8">
        <f t="shared" si="304"/>
        <v>156157</v>
      </c>
      <c r="U380" s="165">
        <v>224499.09300000002</v>
      </c>
      <c r="V380" s="7">
        <v>212410.68030000001</v>
      </c>
      <c r="W380" s="8">
        <f t="shared" si="305"/>
        <v>218455</v>
      </c>
      <c r="X380" s="165">
        <f t="shared" si="306"/>
        <v>430865.68030000001</v>
      </c>
      <c r="Y380" s="7">
        <v>194408.19489000004</v>
      </c>
      <c r="Z380" s="8">
        <f t="shared" si="307"/>
        <v>312637</v>
      </c>
      <c r="AA380" s="165">
        <v>203171.3775</v>
      </c>
      <c r="AB380" s="7">
        <v>194408.19489000004</v>
      </c>
      <c r="AC380" s="8">
        <f t="shared" si="308"/>
        <v>198790</v>
      </c>
      <c r="AD380" s="165">
        <v>197399.52050000001</v>
      </c>
      <c r="AE380" s="7">
        <v>194408.19489000004</v>
      </c>
      <c r="AF380" s="8">
        <f t="shared" si="309"/>
        <v>195904</v>
      </c>
      <c r="AG380" s="165">
        <v>186402.82569999999</v>
      </c>
      <c r="AH380" s="7">
        <v>194408.19489000004</v>
      </c>
      <c r="AI380" s="8">
        <f t="shared" si="310"/>
        <v>190406</v>
      </c>
      <c r="AJ380" s="165">
        <v>208799.44085000001</v>
      </c>
      <c r="AK380" s="7">
        <v>194408.19489000004</v>
      </c>
      <c r="AL380" s="8">
        <f t="shared" si="311"/>
        <v>201604</v>
      </c>
      <c r="AM380" s="165">
        <v>236159.45079999999</v>
      </c>
      <c r="AN380" s="7">
        <v>194408.19489000004</v>
      </c>
      <c r="AO380" s="8">
        <f t="shared" si="312"/>
        <v>215284</v>
      </c>
      <c r="AP380" s="165">
        <v>164031.3493</v>
      </c>
      <c r="AQ380" s="7">
        <v>126177.96100000001</v>
      </c>
      <c r="AR380" s="8">
        <f t="shared" si="313"/>
        <v>145105</v>
      </c>
      <c r="AS380" s="165">
        <v>175839.52294999998</v>
      </c>
      <c r="AT380" s="7">
        <v>135261.1715</v>
      </c>
      <c r="AU380" s="8">
        <f t="shared" si="314"/>
        <v>155550</v>
      </c>
      <c r="AV380" s="165">
        <v>218099.77279999998</v>
      </c>
      <c r="AW380" s="7">
        <v>194408.19489000004</v>
      </c>
      <c r="AX380" s="8">
        <f t="shared" si="315"/>
        <v>206254</v>
      </c>
      <c r="AY380" s="165">
        <v>228532.35404999999</v>
      </c>
      <c r="AZ380" s="7">
        <v>194408.19489000004</v>
      </c>
      <c r="BA380" s="8">
        <f t="shared" si="316"/>
        <v>211470</v>
      </c>
      <c r="BB380" s="165">
        <v>182873.34520000001</v>
      </c>
      <c r="BC380" s="7">
        <v>140671.804</v>
      </c>
      <c r="BD380" s="177">
        <f t="shared" si="317"/>
        <v>161773</v>
      </c>
      <c r="BE380" s="180">
        <f t="shared" si="252"/>
        <v>3104760</v>
      </c>
      <c r="BF380" s="9"/>
      <c r="BG380" s="9"/>
      <c r="BH380" s="9"/>
      <c r="BI380" s="10"/>
      <c r="BJ380" s="10"/>
    </row>
    <row r="381" spans="1:62" s="6" customFormat="1" ht="24.75" customHeight="1" x14ac:dyDescent="0.35">
      <c r="A381" s="388"/>
      <c r="B381" s="11">
        <v>348</v>
      </c>
      <c r="C381" s="51" t="s">
        <v>385</v>
      </c>
      <c r="D381" s="11" t="s">
        <v>272</v>
      </c>
      <c r="F381" s="165">
        <v>110072.53075000001</v>
      </c>
      <c r="G381" s="7">
        <v>104145.54832500001</v>
      </c>
      <c r="H381" s="8">
        <f t="shared" si="318"/>
        <v>107109</v>
      </c>
      <c r="I381" s="165">
        <v>110072.53075000001</v>
      </c>
      <c r="J381" s="7">
        <v>104145.54832500001</v>
      </c>
      <c r="K381" s="8">
        <f t="shared" si="301"/>
        <v>107109</v>
      </c>
      <c r="L381" s="165">
        <v>162753.29525</v>
      </c>
      <c r="M381" s="7">
        <v>153989.65627500002</v>
      </c>
      <c r="N381" s="8">
        <f t="shared" si="302"/>
        <v>158371</v>
      </c>
      <c r="O381" s="165">
        <v>178118.09925000003</v>
      </c>
      <c r="P381" s="7">
        <v>168527.124675</v>
      </c>
      <c r="Q381" s="8">
        <f t="shared" si="303"/>
        <v>173323</v>
      </c>
      <c r="R381" s="165">
        <v>162106.72660000002</v>
      </c>
      <c r="S381" s="7">
        <v>153377.90286</v>
      </c>
      <c r="T381" s="8">
        <f t="shared" si="304"/>
        <v>157742</v>
      </c>
      <c r="U381" s="165">
        <v>228166.33385000005</v>
      </c>
      <c r="V381" s="7">
        <v>215880.45433500005</v>
      </c>
      <c r="W381" s="8">
        <f t="shared" si="305"/>
        <v>222023</v>
      </c>
      <c r="X381" s="165">
        <f t="shared" si="306"/>
        <v>437903.45433500002</v>
      </c>
      <c r="Y381" s="7">
        <v>198560.12631000002</v>
      </c>
      <c r="Z381" s="8">
        <f t="shared" si="307"/>
        <v>318232</v>
      </c>
      <c r="AA381" s="165">
        <v>198359.82074999998</v>
      </c>
      <c r="AB381" s="7">
        <v>198560.12631000002</v>
      </c>
      <c r="AC381" s="8">
        <f t="shared" si="308"/>
        <v>198460</v>
      </c>
      <c r="AD381" s="165">
        <v>211004.61199999999</v>
      </c>
      <c r="AE381" s="7">
        <v>198560.12631000002</v>
      </c>
      <c r="AF381" s="8">
        <f t="shared" si="309"/>
        <v>204782</v>
      </c>
      <c r="AG381" s="165">
        <v>183155.90474999999</v>
      </c>
      <c r="AH381" s="7">
        <v>198560.12631000002</v>
      </c>
      <c r="AI381" s="8">
        <f t="shared" si="310"/>
        <v>190858</v>
      </c>
      <c r="AJ381" s="165">
        <v>202942.11210000003</v>
      </c>
      <c r="AK381" s="7">
        <v>198560.12631000002</v>
      </c>
      <c r="AL381" s="8">
        <f t="shared" si="311"/>
        <v>200751</v>
      </c>
      <c r="AM381" s="165">
        <v>235925.15765000001</v>
      </c>
      <c r="AN381" s="7">
        <v>198560.12631000002</v>
      </c>
      <c r="AO381" s="8">
        <f t="shared" si="312"/>
        <v>217243</v>
      </c>
      <c r="AP381" s="165">
        <v>162068.51569999999</v>
      </c>
      <c r="AQ381" s="7">
        <v>124668.08900000001</v>
      </c>
      <c r="AR381" s="8">
        <f t="shared" si="313"/>
        <v>143368</v>
      </c>
      <c r="AS381" s="165">
        <v>177678.67389999999</v>
      </c>
      <c r="AT381" s="7">
        <v>136675.90299999999</v>
      </c>
      <c r="AU381" s="8">
        <f t="shared" si="314"/>
        <v>157177</v>
      </c>
      <c r="AV381" s="165">
        <v>233371.06065</v>
      </c>
      <c r="AW381" s="7">
        <v>198560.12631000002</v>
      </c>
      <c r="AX381" s="8">
        <f t="shared" si="315"/>
        <v>215966</v>
      </c>
      <c r="AY381" s="165">
        <v>229591.19819999998</v>
      </c>
      <c r="AZ381" s="7">
        <v>198560.12631000002</v>
      </c>
      <c r="BA381" s="8">
        <f t="shared" si="316"/>
        <v>214076</v>
      </c>
      <c r="BB381" s="165">
        <v>184785.90130000003</v>
      </c>
      <c r="BC381" s="7">
        <v>142143.00100000002</v>
      </c>
      <c r="BD381" s="177">
        <f t="shared" si="317"/>
        <v>163464</v>
      </c>
      <c r="BE381" s="180">
        <f t="shared" si="252"/>
        <v>3150054</v>
      </c>
      <c r="BF381" s="9"/>
      <c r="BG381" s="9"/>
      <c r="BH381" s="9"/>
      <c r="BI381" s="10"/>
      <c r="BJ381" s="10"/>
    </row>
    <row r="382" spans="1:62" s="6" customFormat="1" ht="24.75" customHeight="1" x14ac:dyDescent="0.35">
      <c r="A382" s="388"/>
      <c r="B382" s="11">
        <v>349</v>
      </c>
      <c r="C382" s="51" t="s">
        <v>386</v>
      </c>
      <c r="D382" s="11" t="s">
        <v>272</v>
      </c>
      <c r="F382" s="165">
        <v>293930</v>
      </c>
      <c r="G382" s="7">
        <v>278103</v>
      </c>
      <c r="H382" s="8">
        <f t="shared" si="318"/>
        <v>286017</v>
      </c>
      <c r="I382" s="165">
        <v>293930</v>
      </c>
      <c r="J382" s="7">
        <v>278103</v>
      </c>
      <c r="K382" s="8">
        <f t="shared" si="301"/>
        <v>286017</v>
      </c>
      <c r="L382" s="165">
        <v>293930</v>
      </c>
      <c r="M382" s="7">
        <v>278103</v>
      </c>
      <c r="N382" s="8">
        <f t="shared" si="302"/>
        <v>286017</v>
      </c>
      <c r="O382" s="165">
        <v>293930</v>
      </c>
      <c r="P382" s="7">
        <v>278103</v>
      </c>
      <c r="Q382" s="8">
        <f t="shared" si="303"/>
        <v>286017</v>
      </c>
      <c r="R382" s="165">
        <v>293930</v>
      </c>
      <c r="S382" s="7">
        <v>278103</v>
      </c>
      <c r="T382" s="8">
        <f t="shared" si="304"/>
        <v>286017</v>
      </c>
      <c r="U382" s="165">
        <v>293930</v>
      </c>
      <c r="V382" s="7">
        <v>278103</v>
      </c>
      <c r="W382" s="8">
        <f t="shared" si="305"/>
        <v>286017</v>
      </c>
      <c r="X382" s="165">
        <f t="shared" si="306"/>
        <v>564120</v>
      </c>
      <c r="Y382" s="7">
        <v>278103</v>
      </c>
      <c r="Z382" s="8">
        <f t="shared" si="307"/>
        <v>421112</v>
      </c>
      <c r="AA382" s="165">
        <v>293930</v>
      </c>
      <c r="AB382" s="7">
        <v>278103</v>
      </c>
      <c r="AC382" s="8">
        <f t="shared" si="308"/>
        <v>286017</v>
      </c>
      <c r="AD382" s="165">
        <v>293930</v>
      </c>
      <c r="AE382" s="7">
        <v>278103</v>
      </c>
      <c r="AF382" s="8">
        <f t="shared" si="309"/>
        <v>286017</v>
      </c>
      <c r="AG382" s="165">
        <v>293930</v>
      </c>
      <c r="AH382" s="7">
        <v>278103</v>
      </c>
      <c r="AI382" s="8">
        <f t="shared" si="310"/>
        <v>286017</v>
      </c>
      <c r="AJ382" s="165">
        <v>293930</v>
      </c>
      <c r="AK382" s="7">
        <v>278103</v>
      </c>
      <c r="AL382" s="8">
        <f t="shared" si="311"/>
        <v>286017</v>
      </c>
      <c r="AM382" s="165">
        <v>293930</v>
      </c>
      <c r="AN382" s="7">
        <v>278103</v>
      </c>
      <c r="AO382" s="8">
        <f t="shared" si="312"/>
        <v>286017</v>
      </c>
      <c r="AP382" s="165">
        <v>293930</v>
      </c>
      <c r="AQ382" s="7">
        <v>226100</v>
      </c>
      <c r="AR382" s="8">
        <f t="shared" si="313"/>
        <v>260015</v>
      </c>
      <c r="AS382" s="165">
        <v>293930</v>
      </c>
      <c r="AT382" s="7">
        <v>226100</v>
      </c>
      <c r="AU382" s="8">
        <f t="shared" si="314"/>
        <v>260015</v>
      </c>
      <c r="AV382" s="165">
        <v>293930</v>
      </c>
      <c r="AW382" s="7">
        <v>278103</v>
      </c>
      <c r="AX382" s="8">
        <f t="shared" si="315"/>
        <v>286017</v>
      </c>
      <c r="AY382" s="165">
        <v>293930</v>
      </c>
      <c r="AZ382" s="7">
        <v>278103</v>
      </c>
      <c r="BA382" s="8">
        <f t="shared" si="316"/>
        <v>286017</v>
      </c>
      <c r="BB382" s="165">
        <v>293930</v>
      </c>
      <c r="BC382" s="7">
        <v>226100</v>
      </c>
      <c r="BD382" s="177">
        <f t="shared" si="317"/>
        <v>260015</v>
      </c>
      <c r="BE382" s="180">
        <f t="shared" si="252"/>
        <v>4919378</v>
      </c>
      <c r="BF382" s="9"/>
      <c r="BG382" s="9"/>
      <c r="BH382" s="9"/>
      <c r="BI382" s="10"/>
      <c r="BJ382" s="10"/>
    </row>
    <row r="383" spans="1:62" s="6" customFormat="1" ht="24.75" customHeight="1" x14ac:dyDescent="0.35">
      <c r="A383" s="388"/>
      <c r="B383" s="11">
        <v>350</v>
      </c>
      <c r="C383" s="51" t="s">
        <v>387</v>
      </c>
      <c r="D383" s="11" t="s">
        <v>272</v>
      </c>
      <c r="F383" s="165">
        <v>205036.67275</v>
      </c>
      <c r="G383" s="7">
        <v>193996.23652499999</v>
      </c>
      <c r="H383" s="8">
        <f t="shared" si="318"/>
        <v>199516</v>
      </c>
      <c r="I383" s="165">
        <v>205036.67275</v>
      </c>
      <c r="J383" s="7">
        <v>193996.23652499999</v>
      </c>
      <c r="K383" s="8">
        <f t="shared" si="301"/>
        <v>199516</v>
      </c>
      <c r="L383" s="165">
        <v>302957.13175</v>
      </c>
      <c r="M383" s="7">
        <v>286644.05542500003</v>
      </c>
      <c r="N383" s="8">
        <f t="shared" si="302"/>
        <v>294801</v>
      </c>
      <c r="O383" s="165">
        <v>329675.60080000001</v>
      </c>
      <c r="P383" s="7">
        <v>311923.83768</v>
      </c>
      <c r="Q383" s="8">
        <f t="shared" si="303"/>
        <v>320800</v>
      </c>
      <c r="R383" s="165">
        <v>305472.0123</v>
      </c>
      <c r="S383" s="7">
        <v>289023.51933000004</v>
      </c>
      <c r="T383" s="8">
        <f t="shared" si="304"/>
        <v>297248</v>
      </c>
      <c r="U383" s="165">
        <v>425793.10865000001</v>
      </c>
      <c r="V383" s="7">
        <v>402865.78741500003</v>
      </c>
      <c r="W383" s="8">
        <f t="shared" si="305"/>
        <v>414329</v>
      </c>
      <c r="X383" s="165">
        <f t="shared" si="306"/>
        <v>817194.78741500003</v>
      </c>
      <c r="Y383" s="7">
        <v>379191.97679999995</v>
      </c>
      <c r="Z383" s="8">
        <f t="shared" si="307"/>
        <v>598193</v>
      </c>
      <c r="AA383" s="165">
        <v>384192.49960000004</v>
      </c>
      <c r="AB383" s="7">
        <v>379191.97679999995</v>
      </c>
      <c r="AC383" s="8">
        <f t="shared" si="308"/>
        <v>381692</v>
      </c>
      <c r="AD383" s="165">
        <v>396641.20860000001</v>
      </c>
      <c r="AE383" s="7">
        <v>379191.97679999995</v>
      </c>
      <c r="AF383" s="8">
        <f t="shared" si="309"/>
        <v>387917</v>
      </c>
      <c r="AG383" s="165">
        <v>344934.82205000002</v>
      </c>
      <c r="AH383" s="7">
        <v>379191.97679999995</v>
      </c>
      <c r="AI383" s="8">
        <f t="shared" si="310"/>
        <v>362063</v>
      </c>
      <c r="AJ383" s="165">
        <v>394476.25945000001</v>
      </c>
      <c r="AK383" s="7">
        <v>379191.97679999995</v>
      </c>
      <c r="AL383" s="8">
        <f t="shared" si="311"/>
        <v>386834</v>
      </c>
      <c r="AM383" s="165">
        <v>442223.79564999999</v>
      </c>
      <c r="AN383" s="7">
        <v>379191.97679999995</v>
      </c>
      <c r="AO383" s="8">
        <f t="shared" si="312"/>
        <v>410708</v>
      </c>
      <c r="AP383" s="165">
        <v>298110.38075000001</v>
      </c>
      <c r="AQ383" s="7">
        <v>229315.67749999999</v>
      </c>
      <c r="AR383" s="8">
        <f t="shared" si="313"/>
        <v>263713</v>
      </c>
      <c r="AS383" s="165">
        <v>330968.73809999996</v>
      </c>
      <c r="AT383" s="7">
        <v>254591.33700000003</v>
      </c>
      <c r="AU383" s="8">
        <f t="shared" si="314"/>
        <v>292780</v>
      </c>
      <c r="AV383" s="165">
        <v>435666.6041</v>
      </c>
      <c r="AW383" s="7">
        <v>379191.97679999995</v>
      </c>
      <c r="AX383" s="8">
        <f t="shared" si="315"/>
        <v>407429</v>
      </c>
      <c r="AY383" s="165">
        <v>422262.6226</v>
      </c>
      <c r="AZ383" s="7">
        <v>379191.97679999995</v>
      </c>
      <c r="BA383" s="8">
        <f t="shared" si="316"/>
        <v>400727</v>
      </c>
      <c r="BB383" s="165">
        <v>344207.80940000003</v>
      </c>
      <c r="BC383" s="7">
        <v>264775.23800000001</v>
      </c>
      <c r="BD383" s="177">
        <f t="shared" si="317"/>
        <v>304492</v>
      </c>
      <c r="BE383" s="180">
        <f t="shared" si="252"/>
        <v>5922758</v>
      </c>
      <c r="BF383" s="9"/>
      <c r="BG383" s="9"/>
      <c r="BH383" s="9"/>
      <c r="BI383" s="10"/>
      <c r="BJ383" s="10"/>
    </row>
    <row r="384" spans="1:62" s="6" customFormat="1" ht="24.75" customHeight="1" x14ac:dyDescent="0.35">
      <c r="A384" s="388"/>
      <c r="B384" s="11">
        <v>351</v>
      </c>
      <c r="C384" s="51" t="s">
        <v>388</v>
      </c>
      <c r="D384" s="11" t="s">
        <v>272</v>
      </c>
      <c r="F384" s="165">
        <v>93363.306400000001</v>
      </c>
      <c r="G384" s="7">
        <v>88336.05144000001</v>
      </c>
      <c r="H384" s="8">
        <f t="shared" si="318"/>
        <v>90850</v>
      </c>
      <c r="I384" s="165">
        <v>93363.306400000001</v>
      </c>
      <c r="J384" s="7">
        <v>88336.05144000001</v>
      </c>
      <c r="K384" s="8">
        <f t="shared" si="301"/>
        <v>90850</v>
      </c>
      <c r="L384" s="165">
        <v>137312.88025000002</v>
      </c>
      <c r="M384" s="7">
        <v>129919.109775</v>
      </c>
      <c r="N384" s="8">
        <f t="shared" si="302"/>
        <v>133616</v>
      </c>
      <c r="O384" s="165">
        <v>155290.10314999998</v>
      </c>
      <c r="P384" s="7">
        <v>146928.32836499999</v>
      </c>
      <c r="Q384" s="8">
        <f t="shared" si="303"/>
        <v>151109</v>
      </c>
      <c r="R384" s="165">
        <v>137913.1936</v>
      </c>
      <c r="S384" s="7">
        <v>130487.09856000001</v>
      </c>
      <c r="T384" s="8">
        <f t="shared" si="304"/>
        <v>134200</v>
      </c>
      <c r="U384" s="165">
        <v>207624.95845000001</v>
      </c>
      <c r="V384" s="7">
        <v>196445.15299500001</v>
      </c>
      <c r="W384" s="8">
        <f t="shared" si="305"/>
        <v>202035</v>
      </c>
      <c r="X384" s="165">
        <f t="shared" si="306"/>
        <v>398480.15299500001</v>
      </c>
      <c r="Y384" s="7">
        <v>169101.77329500002</v>
      </c>
      <c r="Z384" s="8">
        <f t="shared" si="307"/>
        <v>283791</v>
      </c>
      <c r="AA384" s="165">
        <v>171862.57270000002</v>
      </c>
      <c r="AB384" s="7">
        <v>169101.77329500002</v>
      </c>
      <c r="AC384" s="8">
        <f t="shared" si="308"/>
        <v>170482</v>
      </c>
      <c r="AD384" s="165">
        <v>178725.45145000002</v>
      </c>
      <c r="AE384" s="7">
        <v>169101.77329500002</v>
      </c>
      <c r="AF384" s="8">
        <f t="shared" si="309"/>
        <v>173914</v>
      </c>
      <c r="AG384" s="165">
        <v>154279.52540000001</v>
      </c>
      <c r="AH384" s="7">
        <v>169101.77329500002</v>
      </c>
      <c r="AI384" s="8">
        <f t="shared" si="310"/>
        <v>161691</v>
      </c>
      <c r="AJ384" s="165">
        <v>177713.86815000002</v>
      </c>
      <c r="AK384" s="7">
        <v>169101.77329500002</v>
      </c>
      <c r="AL384" s="8">
        <f t="shared" si="311"/>
        <v>173408</v>
      </c>
      <c r="AM384" s="165">
        <v>198834.44035000002</v>
      </c>
      <c r="AN384" s="7">
        <v>169101.77329500002</v>
      </c>
      <c r="AO384" s="8">
        <f t="shared" si="312"/>
        <v>183968</v>
      </c>
      <c r="AP384" s="165">
        <v>141118.88699999999</v>
      </c>
      <c r="AQ384" s="7">
        <v>108552.99</v>
      </c>
      <c r="AR384" s="8">
        <f t="shared" si="313"/>
        <v>124836</v>
      </c>
      <c r="AS384" s="165">
        <v>150705.80069999999</v>
      </c>
      <c r="AT384" s="7">
        <v>115927.539</v>
      </c>
      <c r="AU384" s="8">
        <f t="shared" si="314"/>
        <v>133317</v>
      </c>
      <c r="AV384" s="165">
        <v>197074.72785000002</v>
      </c>
      <c r="AW384" s="7">
        <v>169101.77329500002</v>
      </c>
      <c r="AX384" s="8">
        <f t="shared" si="315"/>
        <v>183088</v>
      </c>
      <c r="AY384" s="165">
        <v>198261.27684999999</v>
      </c>
      <c r="AZ384" s="7">
        <v>169101.77329500002</v>
      </c>
      <c r="BA384" s="8">
        <f t="shared" si="316"/>
        <v>183682</v>
      </c>
      <c r="BB384" s="165">
        <v>156734.07295</v>
      </c>
      <c r="BC384" s="7">
        <v>120564.67150000001</v>
      </c>
      <c r="BD384" s="177">
        <f t="shared" si="317"/>
        <v>138649</v>
      </c>
      <c r="BE384" s="180">
        <f t="shared" si="252"/>
        <v>2713486</v>
      </c>
      <c r="BF384" s="9"/>
      <c r="BG384" s="9"/>
      <c r="BH384" s="9"/>
      <c r="BI384" s="10"/>
      <c r="BJ384" s="10"/>
    </row>
    <row r="385" spans="1:62" s="6" customFormat="1" ht="24.75" customHeight="1" x14ac:dyDescent="0.35">
      <c r="A385" s="388"/>
      <c r="B385" s="11">
        <v>352</v>
      </c>
      <c r="C385" s="51" t="s">
        <v>389</v>
      </c>
      <c r="D385" s="11" t="s">
        <v>283</v>
      </c>
      <c r="F385" s="165">
        <v>293930</v>
      </c>
      <c r="G385" s="7">
        <v>278103</v>
      </c>
      <c r="H385" s="8">
        <f t="shared" si="318"/>
        <v>286017</v>
      </c>
      <c r="I385" s="165">
        <v>293930</v>
      </c>
      <c r="J385" s="7">
        <v>278103</v>
      </c>
      <c r="K385" s="8">
        <f t="shared" si="301"/>
        <v>286017</v>
      </c>
      <c r="L385" s="165">
        <v>293930</v>
      </c>
      <c r="M385" s="7">
        <v>278103</v>
      </c>
      <c r="N385" s="8">
        <f t="shared" si="302"/>
        <v>286017</v>
      </c>
      <c r="O385" s="165">
        <v>293930</v>
      </c>
      <c r="P385" s="7">
        <v>278103</v>
      </c>
      <c r="Q385" s="8">
        <f t="shared" si="303"/>
        <v>286017</v>
      </c>
      <c r="R385" s="165">
        <v>293930</v>
      </c>
      <c r="S385" s="7">
        <v>278103</v>
      </c>
      <c r="T385" s="8">
        <f t="shared" si="304"/>
        <v>286017</v>
      </c>
      <c r="U385" s="165">
        <v>293930</v>
      </c>
      <c r="V385" s="7">
        <v>278103</v>
      </c>
      <c r="W385" s="8">
        <f t="shared" si="305"/>
        <v>286017</v>
      </c>
      <c r="X385" s="165">
        <f t="shared" si="306"/>
        <v>564120</v>
      </c>
      <c r="Y385" s="7">
        <v>278103</v>
      </c>
      <c r="Z385" s="8">
        <f t="shared" si="307"/>
        <v>421112</v>
      </c>
      <c r="AA385" s="165">
        <v>293930</v>
      </c>
      <c r="AB385" s="7">
        <v>278103</v>
      </c>
      <c r="AC385" s="8">
        <f t="shared" si="308"/>
        <v>286017</v>
      </c>
      <c r="AD385" s="165">
        <v>293930</v>
      </c>
      <c r="AE385" s="7">
        <v>278103</v>
      </c>
      <c r="AF385" s="8">
        <f t="shared" si="309"/>
        <v>286017</v>
      </c>
      <c r="AG385" s="165">
        <v>293930</v>
      </c>
      <c r="AH385" s="7">
        <v>278103</v>
      </c>
      <c r="AI385" s="8">
        <f t="shared" si="310"/>
        <v>286017</v>
      </c>
      <c r="AJ385" s="165">
        <v>293930</v>
      </c>
      <c r="AK385" s="7">
        <v>278103</v>
      </c>
      <c r="AL385" s="8">
        <f t="shared" si="311"/>
        <v>286017</v>
      </c>
      <c r="AM385" s="165">
        <v>293930</v>
      </c>
      <c r="AN385" s="7">
        <v>278103</v>
      </c>
      <c r="AO385" s="8">
        <f t="shared" si="312"/>
        <v>286017</v>
      </c>
      <c r="AP385" s="165">
        <v>293930</v>
      </c>
      <c r="AQ385" s="7">
        <v>226100</v>
      </c>
      <c r="AR385" s="8">
        <f t="shared" si="313"/>
        <v>260015</v>
      </c>
      <c r="AS385" s="165">
        <v>293930</v>
      </c>
      <c r="AT385" s="7">
        <v>226100</v>
      </c>
      <c r="AU385" s="8">
        <f t="shared" si="314"/>
        <v>260015</v>
      </c>
      <c r="AV385" s="165">
        <v>293930</v>
      </c>
      <c r="AW385" s="7">
        <v>278103</v>
      </c>
      <c r="AX385" s="8">
        <f t="shared" si="315"/>
        <v>286017</v>
      </c>
      <c r="AY385" s="165">
        <v>293930</v>
      </c>
      <c r="AZ385" s="7">
        <v>278103</v>
      </c>
      <c r="BA385" s="8">
        <f t="shared" si="316"/>
        <v>286017</v>
      </c>
      <c r="BB385" s="165">
        <v>293930</v>
      </c>
      <c r="BC385" s="7">
        <v>226100</v>
      </c>
      <c r="BD385" s="177">
        <f t="shared" si="317"/>
        <v>260015</v>
      </c>
      <c r="BE385" s="180">
        <f t="shared" si="252"/>
        <v>4919378</v>
      </c>
      <c r="BF385" s="9"/>
      <c r="BG385" s="9"/>
      <c r="BH385" s="9"/>
      <c r="BI385" s="10"/>
      <c r="BJ385" s="10"/>
    </row>
    <row r="386" spans="1:62" s="6" customFormat="1" ht="24.75" customHeight="1" x14ac:dyDescent="0.35">
      <c r="A386" s="388"/>
      <c r="B386" s="11">
        <v>353</v>
      </c>
      <c r="C386" s="51" t="s">
        <v>390</v>
      </c>
      <c r="D386" s="11" t="s">
        <v>272</v>
      </c>
      <c r="F386" s="166">
        <v>386010.53399999999</v>
      </c>
      <c r="G386" s="7">
        <v>365225.35139999999</v>
      </c>
      <c r="H386" s="8">
        <f t="shared" si="318"/>
        <v>375618</v>
      </c>
      <c r="I386" s="166">
        <v>386010.53399999999</v>
      </c>
      <c r="J386" s="7">
        <v>365225.35139999999</v>
      </c>
      <c r="K386" s="8">
        <f t="shared" si="301"/>
        <v>375618</v>
      </c>
      <c r="L386" s="166">
        <v>589272.41100000008</v>
      </c>
      <c r="M386" s="7">
        <v>557542.35809999995</v>
      </c>
      <c r="N386" s="8">
        <f t="shared" si="302"/>
        <v>573407</v>
      </c>
      <c r="O386" s="166">
        <v>654580.87239999999</v>
      </c>
      <c r="P386" s="7">
        <v>619334.21004000003</v>
      </c>
      <c r="Q386" s="8">
        <f t="shared" si="303"/>
        <v>636958</v>
      </c>
      <c r="R386" s="166">
        <v>597144.86195000005</v>
      </c>
      <c r="S386" s="7">
        <v>564990.90784500004</v>
      </c>
      <c r="T386" s="8">
        <f t="shared" si="304"/>
        <v>581068</v>
      </c>
      <c r="U386" s="166">
        <v>876839.6</v>
      </c>
      <c r="V386" s="7">
        <v>829625.16</v>
      </c>
      <c r="W386" s="8">
        <f t="shared" si="305"/>
        <v>853232</v>
      </c>
      <c r="X386" s="166">
        <f t="shared" si="306"/>
        <v>1682857.1600000001</v>
      </c>
      <c r="Y386" s="7">
        <v>734921.35489500011</v>
      </c>
      <c r="Z386" s="8">
        <f t="shared" si="307"/>
        <v>1208889</v>
      </c>
      <c r="AA386" s="166">
        <v>780510.92665000004</v>
      </c>
      <c r="AB386" s="7">
        <v>734921.35489500011</v>
      </c>
      <c r="AC386" s="8">
        <f t="shared" si="308"/>
        <v>757716</v>
      </c>
      <c r="AD386" s="166">
        <v>776746.14744999993</v>
      </c>
      <c r="AE386" s="7">
        <v>734921.35489500011</v>
      </c>
      <c r="AF386" s="8">
        <f t="shared" si="309"/>
        <v>755834</v>
      </c>
      <c r="AG386" s="166">
        <v>670386.10730000003</v>
      </c>
      <c r="AH386" s="7">
        <v>734921.35489500011</v>
      </c>
      <c r="AI386" s="8">
        <f t="shared" si="310"/>
        <v>702654</v>
      </c>
      <c r="AJ386" s="166">
        <v>754053.90060000005</v>
      </c>
      <c r="AK386" s="7">
        <v>734921.35489500011</v>
      </c>
      <c r="AL386" s="8">
        <f t="shared" si="311"/>
        <v>744488</v>
      </c>
      <c r="AM386" s="166">
        <v>855493.78460000013</v>
      </c>
      <c r="AN386" s="7">
        <v>734921.35489500011</v>
      </c>
      <c r="AO386" s="8">
        <f t="shared" si="312"/>
        <v>795208</v>
      </c>
      <c r="AP386" s="166">
        <v>589272.41100000008</v>
      </c>
      <c r="AQ386" s="7">
        <v>453286.47</v>
      </c>
      <c r="AR386" s="8">
        <f t="shared" si="313"/>
        <v>521279</v>
      </c>
      <c r="AS386" s="166">
        <v>623095.09080000001</v>
      </c>
      <c r="AT386" s="7">
        <v>479303.91600000003</v>
      </c>
      <c r="AU386" s="8">
        <f t="shared" si="314"/>
        <v>551200</v>
      </c>
      <c r="AV386" s="166">
        <v>848709.33875</v>
      </c>
      <c r="AW386" s="7">
        <v>734921.35489500011</v>
      </c>
      <c r="AX386" s="8">
        <f t="shared" si="315"/>
        <v>791815</v>
      </c>
      <c r="AY386" s="166">
        <v>824192.0186500001</v>
      </c>
      <c r="AZ386" s="7">
        <v>734921.35489500011</v>
      </c>
      <c r="BA386" s="8">
        <f t="shared" si="316"/>
        <v>779557</v>
      </c>
      <c r="BB386" s="166">
        <v>648018.6531</v>
      </c>
      <c r="BC386" s="7">
        <v>498475.88699999999</v>
      </c>
      <c r="BD386" s="177">
        <f t="shared" si="317"/>
        <v>573247</v>
      </c>
      <c r="BE386" s="180">
        <f t="shared" si="252"/>
        <v>11577788</v>
      </c>
      <c r="BF386" s="9"/>
      <c r="BG386" s="9"/>
      <c r="BH386" s="9"/>
      <c r="BI386" s="10"/>
      <c r="BJ386" s="10"/>
    </row>
    <row r="387" spans="1:62" s="6" customFormat="1" ht="24.75" customHeight="1" x14ac:dyDescent="0.35">
      <c r="A387" s="388"/>
      <c r="B387" s="11">
        <v>354</v>
      </c>
      <c r="C387" s="51" t="s">
        <v>391</v>
      </c>
      <c r="D387" s="11" t="s">
        <v>272</v>
      </c>
      <c r="F387" s="166">
        <v>202095.43900000001</v>
      </c>
      <c r="G387" s="7">
        <v>191213.3769</v>
      </c>
      <c r="H387" s="8">
        <f t="shared" si="318"/>
        <v>196654</v>
      </c>
      <c r="I387" s="166">
        <v>202095.43900000001</v>
      </c>
      <c r="J387" s="7">
        <v>191213.3769</v>
      </c>
      <c r="K387" s="8">
        <f t="shared" si="301"/>
        <v>196654</v>
      </c>
      <c r="L387" s="166">
        <v>319063.02610000002</v>
      </c>
      <c r="M387" s="7">
        <v>301882.70931000001</v>
      </c>
      <c r="N387" s="8">
        <f t="shared" si="302"/>
        <v>310473</v>
      </c>
      <c r="O387" s="166">
        <v>342560.71850000002</v>
      </c>
      <c r="P387" s="7">
        <v>324115.14134999999</v>
      </c>
      <c r="Q387" s="8">
        <f t="shared" si="303"/>
        <v>333338</v>
      </c>
      <c r="R387" s="166">
        <v>312918.11005000002</v>
      </c>
      <c r="S387" s="7">
        <v>296068.67335499998</v>
      </c>
      <c r="T387" s="8">
        <f t="shared" si="304"/>
        <v>304493</v>
      </c>
      <c r="U387" s="166">
        <v>447356.12285000004</v>
      </c>
      <c r="V387" s="7">
        <v>423267.716235</v>
      </c>
      <c r="W387" s="8">
        <f t="shared" si="305"/>
        <v>435312</v>
      </c>
      <c r="X387" s="166">
        <f t="shared" si="306"/>
        <v>858579.71623499994</v>
      </c>
      <c r="Y387" s="7">
        <v>377553.65739000007</v>
      </c>
      <c r="Z387" s="8">
        <f t="shared" si="307"/>
        <v>618067</v>
      </c>
      <c r="AA387" s="166">
        <v>404001.83460000006</v>
      </c>
      <c r="AB387" s="7">
        <v>377553.65739000007</v>
      </c>
      <c r="AC387" s="8">
        <f t="shared" si="308"/>
        <v>390778</v>
      </c>
      <c r="AD387" s="166">
        <v>408958.19055000006</v>
      </c>
      <c r="AE387" s="7">
        <v>377553.65739000007</v>
      </c>
      <c r="AF387" s="8">
        <f t="shared" si="309"/>
        <v>393256</v>
      </c>
      <c r="AG387" s="166">
        <v>337926.13854999997</v>
      </c>
      <c r="AH387" s="7">
        <v>377553.65739000007</v>
      </c>
      <c r="AI387" s="8">
        <f t="shared" si="310"/>
        <v>357740</v>
      </c>
      <c r="AJ387" s="166">
        <v>401401.48230000003</v>
      </c>
      <c r="AK387" s="7">
        <v>377553.65739000007</v>
      </c>
      <c r="AL387" s="8">
        <f t="shared" si="311"/>
        <v>389478</v>
      </c>
      <c r="AM387" s="166">
        <v>450147.52964999998</v>
      </c>
      <c r="AN387" s="7">
        <v>377553.65739000007</v>
      </c>
      <c r="AO387" s="8">
        <f t="shared" si="312"/>
        <v>413851</v>
      </c>
      <c r="AP387" s="166">
        <v>313481.21804999997</v>
      </c>
      <c r="AQ387" s="7">
        <v>241139.39850000001</v>
      </c>
      <c r="AR387" s="8">
        <f t="shared" si="313"/>
        <v>277310</v>
      </c>
      <c r="AS387" s="166">
        <v>326220.53100000002</v>
      </c>
      <c r="AT387" s="7">
        <v>250938.87</v>
      </c>
      <c r="AU387" s="8">
        <f t="shared" si="314"/>
        <v>288580</v>
      </c>
      <c r="AV387" s="166">
        <v>456585.06075</v>
      </c>
      <c r="AW387" s="7">
        <v>377553.65739000007</v>
      </c>
      <c r="AX387" s="8">
        <f t="shared" si="315"/>
        <v>417069</v>
      </c>
      <c r="AY387" s="166">
        <v>434818.9254500001</v>
      </c>
      <c r="AZ387" s="7">
        <v>377553.65739000007</v>
      </c>
      <c r="BA387" s="8">
        <f t="shared" si="316"/>
        <v>406186</v>
      </c>
      <c r="BB387" s="166">
        <v>339269.55335000006</v>
      </c>
      <c r="BC387" s="7">
        <v>260976.57950000002</v>
      </c>
      <c r="BD387" s="177">
        <f t="shared" si="317"/>
        <v>300123</v>
      </c>
      <c r="BE387" s="180">
        <f t="shared" si="252"/>
        <v>6029362</v>
      </c>
      <c r="BF387" s="9"/>
      <c r="BG387" s="9"/>
      <c r="BH387" s="9"/>
      <c r="BI387" s="10"/>
      <c r="BJ387" s="10"/>
    </row>
    <row r="388" spans="1:62" s="6" customFormat="1" ht="24.75" customHeight="1" x14ac:dyDescent="0.35">
      <c r="A388" s="388"/>
      <c r="B388" s="11">
        <v>355</v>
      </c>
      <c r="C388" s="51" t="s">
        <v>392</v>
      </c>
      <c r="D388" s="11" t="s">
        <v>272</v>
      </c>
      <c r="F388" s="165">
        <v>206113.61680000002</v>
      </c>
      <c r="G388" s="7">
        <v>195015.19128</v>
      </c>
      <c r="H388" s="8">
        <f t="shared" si="318"/>
        <v>200564</v>
      </c>
      <c r="I388" s="165">
        <v>206113.61680000002</v>
      </c>
      <c r="J388" s="7">
        <v>195015.19128</v>
      </c>
      <c r="K388" s="8">
        <f t="shared" si="301"/>
        <v>200564</v>
      </c>
      <c r="L388" s="165">
        <v>309286.06345000002</v>
      </c>
      <c r="M388" s="7">
        <v>292632.19849500002</v>
      </c>
      <c r="N388" s="8">
        <f t="shared" si="302"/>
        <v>300959</v>
      </c>
      <c r="O388" s="165">
        <v>351233.58725000004</v>
      </c>
      <c r="P388" s="7">
        <v>332321.00947499997</v>
      </c>
      <c r="Q388" s="8">
        <f t="shared" si="303"/>
        <v>341777</v>
      </c>
      <c r="R388" s="165">
        <v>312918.11005000002</v>
      </c>
      <c r="S388" s="7">
        <v>296068.67335499998</v>
      </c>
      <c r="T388" s="8">
        <f t="shared" si="304"/>
        <v>304493</v>
      </c>
      <c r="U388" s="165">
        <v>458509.68345000007</v>
      </c>
      <c r="V388" s="7">
        <v>433820.70049500006</v>
      </c>
      <c r="W388" s="8">
        <f t="shared" si="305"/>
        <v>446165</v>
      </c>
      <c r="X388" s="165">
        <f t="shared" si="306"/>
        <v>879985.700495</v>
      </c>
      <c r="Y388" s="7">
        <v>375205.58984999999</v>
      </c>
      <c r="Z388" s="8">
        <f t="shared" si="307"/>
        <v>627596</v>
      </c>
      <c r="AA388" s="165">
        <v>396558.75350000005</v>
      </c>
      <c r="AB388" s="7">
        <v>375205.58984999999</v>
      </c>
      <c r="AC388" s="8">
        <f t="shared" si="308"/>
        <v>385882</v>
      </c>
      <c r="AD388" s="165">
        <v>396558.75350000005</v>
      </c>
      <c r="AE388" s="7">
        <v>375205.58984999999</v>
      </c>
      <c r="AF388" s="8">
        <f t="shared" si="309"/>
        <v>385882</v>
      </c>
      <c r="AG388" s="165">
        <v>364472.65854999999</v>
      </c>
      <c r="AH388" s="7">
        <v>375205.58984999999</v>
      </c>
      <c r="AI388" s="8">
        <f t="shared" si="310"/>
        <v>369839</v>
      </c>
      <c r="AJ388" s="165">
        <v>398956.99024999997</v>
      </c>
      <c r="AK388" s="7">
        <v>375205.58984999999</v>
      </c>
      <c r="AL388" s="8">
        <f t="shared" si="311"/>
        <v>387081</v>
      </c>
      <c r="AM388" s="165">
        <v>452935.91980000003</v>
      </c>
      <c r="AN388" s="7">
        <v>375205.58984999999</v>
      </c>
      <c r="AO388" s="8">
        <f t="shared" si="312"/>
        <v>414071</v>
      </c>
      <c r="AP388" s="165">
        <v>321507.51815000002</v>
      </c>
      <c r="AQ388" s="7">
        <v>247313.4755</v>
      </c>
      <c r="AR388" s="8">
        <f t="shared" si="313"/>
        <v>284410</v>
      </c>
      <c r="AS388" s="165">
        <v>332707.33405</v>
      </c>
      <c r="AT388" s="7">
        <v>255928.71849999999</v>
      </c>
      <c r="AU388" s="8">
        <f t="shared" si="314"/>
        <v>294318</v>
      </c>
      <c r="AV388" s="165">
        <v>442615.96015</v>
      </c>
      <c r="AW388" s="7">
        <v>375205.58984999999</v>
      </c>
      <c r="AX388" s="8">
        <f t="shared" si="315"/>
        <v>408911</v>
      </c>
      <c r="AY388" s="165">
        <v>445784.44820000004</v>
      </c>
      <c r="AZ388" s="7">
        <v>375205.58984999999</v>
      </c>
      <c r="BA388" s="8">
        <f t="shared" si="316"/>
        <v>410495</v>
      </c>
      <c r="BB388" s="165">
        <v>346015.78830000001</v>
      </c>
      <c r="BC388" s="7">
        <v>266165.99099999998</v>
      </c>
      <c r="BD388" s="177">
        <f t="shared" si="317"/>
        <v>306091</v>
      </c>
      <c r="BE388" s="180">
        <f t="shared" si="252"/>
        <v>6069098</v>
      </c>
      <c r="BF388" s="9"/>
      <c r="BG388" s="9"/>
      <c r="BH388" s="9"/>
      <c r="BI388" s="10"/>
      <c r="BJ388" s="10"/>
    </row>
    <row r="389" spans="1:62" s="6" customFormat="1" ht="24.75" customHeight="1" x14ac:dyDescent="0.35">
      <c r="A389" s="388"/>
      <c r="B389" s="11"/>
      <c r="C389" s="51"/>
      <c r="D389" s="11"/>
      <c r="F389" s="165"/>
      <c r="G389" s="7"/>
      <c r="H389" s="8"/>
      <c r="I389" s="165"/>
      <c r="J389" s="7"/>
      <c r="K389" s="8"/>
      <c r="L389" s="165"/>
      <c r="M389" s="7"/>
      <c r="N389" s="8"/>
      <c r="O389" s="165"/>
      <c r="P389" s="7"/>
      <c r="Q389" s="8"/>
      <c r="R389" s="165"/>
      <c r="S389" s="7"/>
      <c r="T389" s="8"/>
      <c r="U389" s="165"/>
      <c r="V389" s="7"/>
      <c r="W389" s="8"/>
      <c r="X389" s="165"/>
      <c r="Y389" s="7"/>
      <c r="Z389" s="8"/>
      <c r="AA389" s="165"/>
      <c r="AB389" s="7"/>
      <c r="AC389" s="8"/>
      <c r="AD389" s="165"/>
      <c r="AE389" s="7"/>
      <c r="AF389" s="8"/>
      <c r="AG389" s="165"/>
      <c r="AH389" s="7"/>
      <c r="AI389" s="8"/>
      <c r="AJ389" s="165"/>
      <c r="AK389" s="7"/>
      <c r="AL389" s="8"/>
      <c r="AM389" s="165"/>
      <c r="AN389" s="7"/>
      <c r="AO389" s="8"/>
      <c r="AP389" s="165"/>
      <c r="AQ389" s="7"/>
      <c r="AR389" s="8"/>
      <c r="AS389" s="165"/>
      <c r="AT389" s="7"/>
      <c r="AU389" s="8"/>
      <c r="AV389" s="165"/>
      <c r="AW389" s="7"/>
      <c r="AX389" s="8"/>
      <c r="AY389" s="165"/>
      <c r="AZ389" s="7"/>
      <c r="BA389" s="8"/>
      <c r="BB389" s="165"/>
      <c r="BC389" s="7"/>
      <c r="BD389" s="177"/>
      <c r="BE389" s="180"/>
      <c r="BF389" s="9"/>
      <c r="BG389" s="9"/>
      <c r="BH389" s="9"/>
      <c r="BI389" s="10"/>
      <c r="BJ389" s="10"/>
    </row>
    <row r="390" spans="1:62" s="6" customFormat="1" ht="24.75" customHeight="1" x14ac:dyDescent="0.35">
      <c r="A390" s="388"/>
      <c r="B390" s="11">
        <v>356</v>
      </c>
      <c r="C390" s="51" t="s">
        <v>393</v>
      </c>
      <c r="D390" s="11" t="s">
        <v>272</v>
      </c>
      <c r="F390" s="165">
        <v>464930.12020000012</v>
      </c>
      <c r="G390" s="7">
        <v>439895.42142000003</v>
      </c>
      <c r="H390" s="8">
        <f t="shared" si="318"/>
        <v>452413</v>
      </c>
      <c r="I390" s="165">
        <v>464930.12020000012</v>
      </c>
      <c r="J390" s="7">
        <v>439895.42142000003</v>
      </c>
      <c r="K390" s="8">
        <f t="shared" si="301"/>
        <v>452413</v>
      </c>
      <c r="L390" s="165">
        <v>1460757.45725</v>
      </c>
      <c r="M390" s="7">
        <v>1382101.286475</v>
      </c>
      <c r="N390" s="8">
        <f t="shared" si="302"/>
        <v>1421429</v>
      </c>
      <c r="O390" s="165">
        <v>1588975.1377500002</v>
      </c>
      <c r="P390" s="7">
        <v>1503414.938025</v>
      </c>
      <c r="Q390" s="8">
        <f t="shared" si="303"/>
        <v>1546195</v>
      </c>
      <c r="R390" s="165">
        <v>1428896.6055000001</v>
      </c>
      <c r="S390" s="7">
        <v>1351956.0190500002</v>
      </c>
      <c r="T390" s="8">
        <f t="shared" si="304"/>
        <v>1390426</v>
      </c>
      <c r="U390" s="165">
        <v>2151150.9929</v>
      </c>
      <c r="V390" s="7">
        <v>2035319.78559</v>
      </c>
      <c r="W390" s="8">
        <f t="shared" si="305"/>
        <v>2093235</v>
      </c>
      <c r="X390" s="165">
        <f t="shared" si="306"/>
        <v>4128554.78559</v>
      </c>
      <c r="Y390" s="7">
        <v>1682639.6605200002</v>
      </c>
      <c r="Z390" s="8">
        <f t="shared" si="307"/>
        <v>2905597</v>
      </c>
      <c r="AA390" s="165">
        <v>1830769.6907500001</v>
      </c>
      <c r="AB390" s="7">
        <v>1682639.6605200002</v>
      </c>
      <c r="AC390" s="8">
        <f t="shared" si="308"/>
        <v>1756705</v>
      </c>
      <c r="AD390" s="165">
        <v>1830769.6907500001</v>
      </c>
      <c r="AE390" s="7">
        <v>1682639.6605200002</v>
      </c>
      <c r="AF390" s="8">
        <f t="shared" si="309"/>
        <v>1756705</v>
      </c>
      <c r="AG390" s="165">
        <v>1623324.72575</v>
      </c>
      <c r="AH390" s="7">
        <v>1682639.6605200002</v>
      </c>
      <c r="AI390" s="8">
        <f t="shared" si="310"/>
        <v>1652982</v>
      </c>
      <c r="AJ390" s="165">
        <v>1798688.6235500001</v>
      </c>
      <c r="AK390" s="7">
        <v>1682639.6605200002</v>
      </c>
      <c r="AL390" s="8">
        <f t="shared" si="311"/>
        <v>1740664</v>
      </c>
      <c r="AM390" s="165">
        <v>2139220.1421499997</v>
      </c>
      <c r="AN390" s="7">
        <v>1682639.6605200002</v>
      </c>
      <c r="AO390" s="8">
        <f t="shared" si="312"/>
        <v>1910930</v>
      </c>
      <c r="AP390" s="165">
        <v>746769.69640000002</v>
      </c>
      <c r="AQ390" s="7">
        <v>574438.228</v>
      </c>
      <c r="AR390" s="8">
        <f t="shared" si="313"/>
        <v>660604</v>
      </c>
      <c r="AS390" s="165">
        <v>750487.21475000004</v>
      </c>
      <c r="AT390" s="7">
        <v>577297.85750000004</v>
      </c>
      <c r="AU390" s="8">
        <f t="shared" si="314"/>
        <v>663893</v>
      </c>
      <c r="AV390" s="165">
        <v>2033251.26095</v>
      </c>
      <c r="AW390" s="7">
        <v>1682639.6605200002</v>
      </c>
      <c r="AX390" s="8">
        <f t="shared" si="315"/>
        <v>1857945</v>
      </c>
      <c r="AY390" s="165">
        <v>1987470.5805500003</v>
      </c>
      <c r="AZ390" s="7">
        <v>1682639.6605200002</v>
      </c>
      <c r="BA390" s="8">
        <f t="shared" si="316"/>
        <v>1835055</v>
      </c>
      <c r="BB390" s="165">
        <v>780506.90445000003</v>
      </c>
      <c r="BC390" s="7">
        <v>600389.92650000006</v>
      </c>
      <c r="BD390" s="177">
        <f t="shared" si="317"/>
        <v>690448</v>
      </c>
      <c r="BE390" s="180">
        <f t="shared" si="252"/>
        <v>24787639</v>
      </c>
      <c r="BF390" s="9"/>
      <c r="BG390" s="9"/>
      <c r="BH390" s="9"/>
      <c r="BI390" s="10"/>
      <c r="BJ390" s="10"/>
    </row>
    <row r="391" spans="1:62" s="6" customFormat="1" ht="24.75" customHeight="1" x14ac:dyDescent="0.35">
      <c r="A391" s="388"/>
      <c r="B391" s="11">
        <v>357</v>
      </c>
      <c r="C391" s="51" t="s">
        <v>394</v>
      </c>
      <c r="D391" s="11" t="s">
        <v>283</v>
      </c>
      <c r="F391" s="165">
        <v>389888.94035000005</v>
      </c>
      <c r="G391" s="7">
        <v>368894.92048500001</v>
      </c>
      <c r="H391" s="8">
        <f t="shared" si="318"/>
        <v>379392</v>
      </c>
      <c r="I391" s="165">
        <v>389888.94035000005</v>
      </c>
      <c r="J391" s="7">
        <v>368894.92048500001</v>
      </c>
      <c r="K391" s="8">
        <f t="shared" si="301"/>
        <v>379392</v>
      </c>
      <c r="L391" s="165">
        <v>566293.58240000007</v>
      </c>
      <c r="M391" s="7">
        <v>535800.85103999998</v>
      </c>
      <c r="N391" s="8">
        <f t="shared" si="302"/>
        <v>551047</v>
      </c>
      <c r="O391" s="165">
        <v>632942.44195000001</v>
      </c>
      <c r="P391" s="7">
        <v>598860.92584500008</v>
      </c>
      <c r="Q391" s="8">
        <f t="shared" si="303"/>
        <v>615902</v>
      </c>
      <c r="R391" s="165">
        <v>558392.97605000006</v>
      </c>
      <c r="S391" s="7">
        <v>528325.66195500002</v>
      </c>
      <c r="T391" s="8">
        <f t="shared" si="304"/>
        <v>543359</v>
      </c>
      <c r="U391" s="165">
        <v>833372.69015000004</v>
      </c>
      <c r="V391" s="7">
        <v>788498.7760650001</v>
      </c>
      <c r="W391" s="8">
        <f t="shared" si="305"/>
        <v>810936</v>
      </c>
      <c r="X391" s="165">
        <f t="shared" si="306"/>
        <v>1599434.7760650001</v>
      </c>
      <c r="Y391" s="7">
        <v>685337.93191499996</v>
      </c>
      <c r="Z391" s="8">
        <f t="shared" si="307"/>
        <v>1142386</v>
      </c>
      <c r="AA391" s="165">
        <v>755010.1786499999</v>
      </c>
      <c r="AB391" s="7">
        <v>685337.93191499996</v>
      </c>
      <c r="AC391" s="8">
        <f t="shared" si="308"/>
        <v>720174</v>
      </c>
      <c r="AD391" s="165">
        <v>739710.73540000001</v>
      </c>
      <c r="AE391" s="7">
        <v>685337.93191499996</v>
      </c>
      <c r="AF391" s="8">
        <f t="shared" si="309"/>
        <v>712524</v>
      </c>
      <c r="AG391" s="165">
        <v>657017.32004999998</v>
      </c>
      <c r="AH391" s="7">
        <v>685337.93191499996</v>
      </c>
      <c r="AI391" s="8">
        <f t="shared" si="310"/>
        <v>671178</v>
      </c>
      <c r="AJ391" s="165">
        <v>727994.06679999991</v>
      </c>
      <c r="AK391" s="7">
        <v>685337.93191499996</v>
      </c>
      <c r="AL391" s="8">
        <f t="shared" si="311"/>
        <v>706666</v>
      </c>
      <c r="AM391" s="165">
        <v>846326.18524999998</v>
      </c>
      <c r="AN391" s="7">
        <v>685337.93191499996</v>
      </c>
      <c r="AO391" s="8">
        <f t="shared" si="312"/>
        <v>765832</v>
      </c>
      <c r="AP391" s="165">
        <v>557588.53605</v>
      </c>
      <c r="AQ391" s="7">
        <v>428914.2585</v>
      </c>
      <c r="AR391" s="8">
        <f t="shared" si="313"/>
        <v>493251</v>
      </c>
      <c r="AS391" s="165">
        <v>629355.64510000008</v>
      </c>
      <c r="AT391" s="7">
        <v>484119.72699999996</v>
      </c>
      <c r="AU391" s="8">
        <f t="shared" si="314"/>
        <v>556738</v>
      </c>
      <c r="AV391" s="165">
        <v>813313.97875000001</v>
      </c>
      <c r="AW391" s="7">
        <v>685337.93191499996</v>
      </c>
      <c r="AX391" s="8">
        <f t="shared" si="315"/>
        <v>749326</v>
      </c>
      <c r="AY391" s="165">
        <v>809289.76765000005</v>
      </c>
      <c r="AZ391" s="7">
        <v>685337.93191499996</v>
      </c>
      <c r="BA391" s="8">
        <f t="shared" si="316"/>
        <v>747314</v>
      </c>
      <c r="BB391" s="165">
        <v>654530.59489999991</v>
      </c>
      <c r="BC391" s="7">
        <v>503485.07300000003</v>
      </c>
      <c r="BD391" s="177">
        <f t="shared" si="317"/>
        <v>579008</v>
      </c>
      <c r="BE391" s="180">
        <f t="shared" ref="BE391:BE454" si="319">H391+K391+N391+Q391+T391+W391+Z391+AC391+AF391+AI391+AL391+AO391+AR391+AU391+AX391+BA391+BD391</f>
        <v>11124425</v>
      </c>
      <c r="BF391" s="9"/>
      <c r="BG391" s="9"/>
      <c r="BH391" s="9"/>
      <c r="BI391" s="10"/>
      <c r="BJ391" s="10"/>
    </row>
    <row r="392" spans="1:62" s="6" customFormat="1" ht="24.75" customHeight="1" x14ac:dyDescent="0.35">
      <c r="A392" s="388"/>
      <c r="B392" s="11">
        <v>358</v>
      </c>
      <c r="C392" s="51" t="s">
        <v>395</v>
      </c>
      <c r="D392" s="11" t="s">
        <v>283</v>
      </c>
      <c r="F392" s="165">
        <v>396663.33070000005</v>
      </c>
      <c r="G392" s="7">
        <v>375304.53596999997</v>
      </c>
      <c r="H392" s="8">
        <f t="shared" si="318"/>
        <v>385984</v>
      </c>
      <c r="I392" s="165">
        <v>396663.33070000005</v>
      </c>
      <c r="J392" s="7">
        <v>375304.53596999997</v>
      </c>
      <c r="K392" s="8">
        <f t="shared" si="301"/>
        <v>385984</v>
      </c>
      <c r="L392" s="165">
        <v>580452.73195000004</v>
      </c>
      <c r="M392" s="7">
        <v>549197.58484500006</v>
      </c>
      <c r="N392" s="8">
        <f t="shared" si="302"/>
        <v>564825</v>
      </c>
      <c r="O392" s="165">
        <v>635044.04145000014</v>
      </c>
      <c r="P392" s="7">
        <v>600849.362295</v>
      </c>
      <c r="Q392" s="8">
        <f t="shared" si="303"/>
        <v>617947</v>
      </c>
      <c r="R392" s="165">
        <v>564329.74324999994</v>
      </c>
      <c r="S392" s="7">
        <v>533942.75707499997</v>
      </c>
      <c r="T392" s="8">
        <f t="shared" si="304"/>
        <v>549136</v>
      </c>
      <c r="U392" s="165">
        <v>852247.86919999996</v>
      </c>
      <c r="V392" s="7">
        <v>806357.59931999992</v>
      </c>
      <c r="W392" s="8">
        <f t="shared" si="305"/>
        <v>829303</v>
      </c>
      <c r="X392" s="165">
        <f t="shared" si="306"/>
        <v>1635660.59932</v>
      </c>
      <c r="Y392" s="7">
        <v>718778.86626000004</v>
      </c>
      <c r="Z392" s="8">
        <f t="shared" si="307"/>
        <v>1177220</v>
      </c>
      <c r="AA392" s="165">
        <v>737745.89069999999</v>
      </c>
      <c r="AB392" s="7">
        <v>718778.86626000004</v>
      </c>
      <c r="AC392" s="8">
        <f t="shared" si="308"/>
        <v>728262</v>
      </c>
      <c r="AD392" s="165">
        <v>737745.89069999999</v>
      </c>
      <c r="AE392" s="7">
        <v>718778.86626000004</v>
      </c>
      <c r="AF392" s="8">
        <f t="shared" si="309"/>
        <v>728262</v>
      </c>
      <c r="AG392" s="165">
        <v>673398.73510000005</v>
      </c>
      <c r="AH392" s="7">
        <v>718778.86626000004</v>
      </c>
      <c r="AI392" s="8">
        <f t="shared" si="310"/>
        <v>696089</v>
      </c>
      <c r="AJ392" s="165">
        <v>715794.73420000006</v>
      </c>
      <c r="AK392" s="7">
        <v>718778.86626000004</v>
      </c>
      <c r="AL392" s="8">
        <f t="shared" si="311"/>
        <v>717287</v>
      </c>
      <c r="AM392" s="165">
        <v>832504.90049999999</v>
      </c>
      <c r="AN392" s="7">
        <v>718778.86626000004</v>
      </c>
      <c r="AO392" s="8">
        <f t="shared" si="312"/>
        <v>775642</v>
      </c>
      <c r="AP392" s="165">
        <v>589529.83180000004</v>
      </c>
      <c r="AQ392" s="7">
        <v>453484.48600000003</v>
      </c>
      <c r="AR392" s="8">
        <f t="shared" si="313"/>
        <v>521507</v>
      </c>
      <c r="AS392" s="165">
        <v>640291.00135000004</v>
      </c>
      <c r="AT392" s="7">
        <v>492531.53949999996</v>
      </c>
      <c r="AU392" s="8">
        <f t="shared" si="314"/>
        <v>566411</v>
      </c>
      <c r="AV392" s="165">
        <v>835622.10549999995</v>
      </c>
      <c r="AW392" s="7">
        <v>718778.86626000004</v>
      </c>
      <c r="AX392" s="8">
        <f t="shared" si="315"/>
        <v>777200</v>
      </c>
      <c r="AY392" s="165">
        <v>806754.77610000013</v>
      </c>
      <c r="AZ392" s="7">
        <v>718778.86626000004</v>
      </c>
      <c r="BA392" s="8">
        <f t="shared" si="316"/>
        <v>762767</v>
      </c>
      <c r="BB392" s="165">
        <v>665902.35984999989</v>
      </c>
      <c r="BC392" s="7">
        <v>512232.5845</v>
      </c>
      <c r="BD392" s="177">
        <f t="shared" si="317"/>
        <v>589067</v>
      </c>
      <c r="BE392" s="180">
        <f t="shared" si="319"/>
        <v>11372893</v>
      </c>
      <c r="BF392" s="9"/>
      <c r="BG392" s="9"/>
      <c r="BH392" s="9"/>
      <c r="BI392" s="10"/>
      <c r="BJ392" s="10"/>
    </row>
    <row r="393" spans="1:62" s="6" customFormat="1" ht="24.75" customHeight="1" x14ac:dyDescent="0.35">
      <c r="A393" s="388"/>
      <c r="B393" s="11">
        <v>359</v>
      </c>
      <c r="C393" s="51" t="s">
        <v>396</v>
      </c>
      <c r="D393" s="11" t="s">
        <v>283</v>
      </c>
      <c r="F393" s="165">
        <v>207450.99830000001</v>
      </c>
      <c r="G393" s="7">
        <v>196280.55992999999</v>
      </c>
      <c r="H393" s="8">
        <f t="shared" si="318"/>
        <v>201866</v>
      </c>
      <c r="I393" s="165">
        <v>207450.99830000001</v>
      </c>
      <c r="J393" s="7">
        <v>196280.55992999999</v>
      </c>
      <c r="K393" s="8">
        <f t="shared" si="301"/>
        <v>201866</v>
      </c>
      <c r="L393" s="165">
        <v>314541.06774999999</v>
      </c>
      <c r="M393" s="7">
        <v>297604.241025</v>
      </c>
      <c r="N393" s="8">
        <f t="shared" si="302"/>
        <v>306073</v>
      </c>
      <c r="O393" s="165">
        <v>342421.95260000008</v>
      </c>
      <c r="P393" s="7">
        <v>323983.84746000002</v>
      </c>
      <c r="Q393" s="8">
        <f t="shared" si="303"/>
        <v>333203</v>
      </c>
      <c r="R393" s="165">
        <v>311380.62410000002</v>
      </c>
      <c r="S393" s="7">
        <v>294613.97511000006</v>
      </c>
      <c r="T393" s="8">
        <f t="shared" si="304"/>
        <v>302997</v>
      </c>
      <c r="U393" s="165">
        <v>456601.14954999997</v>
      </c>
      <c r="V393" s="7">
        <v>432014.93380500004</v>
      </c>
      <c r="W393" s="8">
        <f t="shared" si="305"/>
        <v>444308</v>
      </c>
      <c r="X393" s="165">
        <f t="shared" si="306"/>
        <v>876322.93380500004</v>
      </c>
      <c r="Y393" s="7">
        <v>385902.23626500001</v>
      </c>
      <c r="Z393" s="8">
        <f t="shared" si="307"/>
        <v>631113</v>
      </c>
      <c r="AA393" s="165">
        <v>409983.85155000002</v>
      </c>
      <c r="AB393" s="7">
        <v>385902.23626500001</v>
      </c>
      <c r="AC393" s="8">
        <f t="shared" si="308"/>
        <v>397943</v>
      </c>
      <c r="AD393" s="165">
        <v>377940.99524999998</v>
      </c>
      <c r="AE393" s="7">
        <v>385902.23626500001</v>
      </c>
      <c r="AF393" s="8">
        <f t="shared" si="309"/>
        <v>381922</v>
      </c>
      <c r="AG393" s="165">
        <v>367869.40645000001</v>
      </c>
      <c r="AH393" s="7">
        <v>385902.23626500001</v>
      </c>
      <c r="AI393" s="8">
        <f t="shared" si="310"/>
        <v>376886</v>
      </c>
      <c r="AJ393" s="165">
        <v>392931.73465</v>
      </c>
      <c r="AK393" s="7">
        <v>385902.23626500001</v>
      </c>
      <c r="AL393" s="8">
        <f t="shared" si="311"/>
        <v>389417</v>
      </c>
      <c r="AM393" s="165">
        <v>449409.45595000009</v>
      </c>
      <c r="AN393" s="7">
        <v>385902.23626500001</v>
      </c>
      <c r="AO393" s="8">
        <f t="shared" si="312"/>
        <v>417656</v>
      </c>
      <c r="AP393" s="165">
        <v>306363.93514999998</v>
      </c>
      <c r="AQ393" s="7">
        <v>235664.56550000003</v>
      </c>
      <c r="AR393" s="8">
        <f t="shared" si="313"/>
        <v>271014</v>
      </c>
      <c r="AS393" s="165">
        <v>334865.24434999999</v>
      </c>
      <c r="AT393" s="7">
        <v>257588.64950000003</v>
      </c>
      <c r="AU393" s="8">
        <f t="shared" si="314"/>
        <v>296227</v>
      </c>
      <c r="AV393" s="165">
        <v>441936.20834999997</v>
      </c>
      <c r="AW393" s="7">
        <v>385902.23626500001</v>
      </c>
      <c r="AX393" s="8">
        <f t="shared" si="315"/>
        <v>413919</v>
      </c>
      <c r="AY393" s="165">
        <v>428087.77374999999</v>
      </c>
      <c r="AZ393" s="7">
        <v>385902.23626500001</v>
      </c>
      <c r="BA393" s="8">
        <f t="shared" si="316"/>
        <v>406995</v>
      </c>
      <c r="BB393" s="165">
        <v>348260.17589999997</v>
      </c>
      <c r="BC393" s="7">
        <v>267892.44300000003</v>
      </c>
      <c r="BD393" s="177">
        <f t="shared" si="317"/>
        <v>308076</v>
      </c>
      <c r="BE393" s="180">
        <f t="shared" si="319"/>
        <v>6081481</v>
      </c>
      <c r="BF393" s="9"/>
      <c r="BG393" s="9"/>
      <c r="BH393" s="9"/>
      <c r="BI393" s="10"/>
      <c r="BJ393" s="10"/>
    </row>
    <row r="394" spans="1:62" s="6" customFormat="1" ht="24.75" customHeight="1" x14ac:dyDescent="0.35">
      <c r="A394" s="388"/>
      <c r="B394" s="11">
        <v>360</v>
      </c>
      <c r="C394" s="51" t="s">
        <v>397</v>
      </c>
      <c r="D394" s="11" t="s">
        <v>283</v>
      </c>
      <c r="F394" s="165">
        <v>549803.56795000006</v>
      </c>
      <c r="G394" s="7">
        <v>520198.76044500002</v>
      </c>
      <c r="H394" s="8">
        <f t="shared" si="318"/>
        <v>535001</v>
      </c>
      <c r="I394" s="165">
        <v>549803.56795000006</v>
      </c>
      <c r="J394" s="7">
        <v>520198.76044500002</v>
      </c>
      <c r="K394" s="8">
        <f t="shared" si="301"/>
        <v>535001</v>
      </c>
      <c r="L394" s="165">
        <v>808759.84279999998</v>
      </c>
      <c r="M394" s="7">
        <v>765211.23588000005</v>
      </c>
      <c r="N394" s="8">
        <f t="shared" si="302"/>
        <v>786986</v>
      </c>
      <c r="O394" s="165">
        <v>889983.14405</v>
      </c>
      <c r="P394" s="7">
        <v>842060.97475500009</v>
      </c>
      <c r="Q394" s="8">
        <f t="shared" si="303"/>
        <v>866022</v>
      </c>
      <c r="R394" s="165">
        <v>807346.03950000007</v>
      </c>
      <c r="S394" s="7">
        <v>763873.56045000011</v>
      </c>
      <c r="T394" s="8">
        <f t="shared" si="304"/>
        <v>785610</v>
      </c>
      <c r="U394" s="165">
        <v>1191024.7030499999</v>
      </c>
      <c r="V394" s="7">
        <v>1126892.6036550002</v>
      </c>
      <c r="W394" s="8">
        <f t="shared" si="305"/>
        <v>1158959</v>
      </c>
      <c r="X394" s="165">
        <f t="shared" si="306"/>
        <v>2285851.6036550002</v>
      </c>
      <c r="Y394" s="7">
        <v>995043.09313500009</v>
      </c>
      <c r="Z394" s="8">
        <f t="shared" si="307"/>
        <v>1640447</v>
      </c>
      <c r="AA394" s="165">
        <v>1040531.0734000001</v>
      </c>
      <c r="AB394" s="7">
        <v>995043.09313500009</v>
      </c>
      <c r="AC394" s="8">
        <f t="shared" si="308"/>
        <v>1017787</v>
      </c>
      <c r="AD394" s="165">
        <v>1057233.2589</v>
      </c>
      <c r="AE394" s="7">
        <v>995043.09313500009</v>
      </c>
      <c r="AF394" s="8">
        <f t="shared" si="309"/>
        <v>1026138</v>
      </c>
      <c r="AG394" s="165">
        <v>923657.00245000003</v>
      </c>
      <c r="AH394" s="7">
        <v>995043.09313500009</v>
      </c>
      <c r="AI394" s="8">
        <f t="shared" si="310"/>
        <v>959350</v>
      </c>
      <c r="AJ394" s="165">
        <v>1028945.1263</v>
      </c>
      <c r="AK394" s="7">
        <v>995043.09313500009</v>
      </c>
      <c r="AL394" s="8">
        <f t="shared" si="311"/>
        <v>1011994</v>
      </c>
      <c r="AM394" s="165">
        <v>1134325.7607500001</v>
      </c>
      <c r="AN394" s="7">
        <v>995043.09313500009</v>
      </c>
      <c r="AO394" s="8">
        <f t="shared" si="312"/>
        <v>1064684</v>
      </c>
      <c r="AP394" s="165">
        <v>782709.05895000009</v>
      </c>
      <c r="AQ394" s="7">
        <v>602083.89150000003</v>
      </c>
      <c r="AR394" s="8">
        <f t="shared" si="313"/>
        <v>692396</v>
      </c>
      <c r="AS394" s="165">
        <v>887488.37450000003</v>
      </c>
      <c r="AT394" s="7">
        <v>682683.36499999999</v>
      </c>
      <c r="AU394" s="8">
        <f t="shared" si="314"/>
        <v>785086</v>
      </c>
      <c r="AV394" s="165">
        <v>1148143.0233</v>
      </c>
      <c r="AW394" s="7">
        <v>995043.09313500009</v>
      </c>
      <c r="AX394" s="8">
        <f t="shared" si="315"/>
        <v>1071593</v>
      </c>
      <c r="AY394" s="165">
        <v>1111548.0421500001</v>
      </c>
      <c r="AZ394" s="7">
        <v>995043.09313500009</v>
      </c>
      <c r="BA394" s="8">
        <f t="shared" si="316"/>
        <v>1053296</v>
      </c>
      <c r="BB394" s="165">
        <v>922988.31169999996</v>
      </c>
      <c r="BC394" s="7">
        <v>709991.00899999996</v>
      </c>
      <c r="BD394" s="177">
        <f t="shared" si="317"/>
        <v>816490</v>
      </c>
      <c r="BE394" s="180">
        <f t="shared" si="319"/>
        <v>15806840</v>
      </c>
      <c r="BF394" s="9"/>
      <c r="BG394" s="9"/>
      <c r="BH394" s="9"/>
      <c r="BI394" s="10"/>
      <c r="BJ394" s="10"/>
    </row>
    <row r="395" spans="1:62" s="6" customFormat="1" ht="24.75" customHeight="1" x14ac:dyDescent="0.35">
      <c r="A395" s="388"/>
      <c r="B395" s="11">
        <v>361</v>
      </c>
      <c r="C395" s="51" t="s">
        <v>398</v>
      </c>
      <c r="D395" s="11" t="s">
        <v>283</v>
      </c>
      <c r="F395" s="165">
        <v>391579.26990000001</v>
      </c>
      <c r="G395" s="7">
        <v>370494.23229000001</v>
      </c>
      <c r="H395" s="8">
        <f t="shared" si="318"/>
        <v>381037</v>
      </c>
      <c r="I395" s="165">
        <v>391579.26990000001</v>
      </c>
      <c r="J395" s="7">
        <v>370494.23229000001</v>
      </c>
      <c r="K395" s="8">
        <f t="shared" si="301"/>
        <v>381037</v>
      </c>
      <c r="L395" s="165">
        <v>561678.10790000006</v>
      </c>
      <c r="M395" s="7">
        <v>531433.90208999999</v>
      </c>
      <c r="N395" s="8">
        <f t="shared" si="302"/>
        <v>546556</v>
      </c>
      <c r="O395" s="165">
        <v>636035.51375000004</v>
      </c>
      <c r="P395" s="7">
        <v>601787.44762500003</v>
      </c>
      <c r="Q395" s="8">
        <f t="shared" si="303"/>
        <v>618911</v>
      </c>
      <c r="R395" s="165">
        <v>573769.84665000008</v>
      </c>
      <c r="S395" s="7">
        <v>542874.54721500003</v>
      </c>
      <c r="T395" s="8">
        <f t="shared" si="304"/>
        <v>558322</v>
      </c>
      <c r="U395" s="165">
        <v>819380.46190000011</v>
      </c>
      <c r="V395" s="7">
        <v>775259.9754900001</v>
      </c>
      <c r="W395" s="8">
        <f t="shared" si="305"/>
        <v>797320</v>
      </c>
      <c r="X395" s="165">
        <f t="shared" si="306"/>
        <v>1572579.9754900001</v>
      </c>
      <c r="Y395" s="7">
        <v>686207.51608500001</v>
      </c>
      <c r="Z395" s="8">
        <f t="shared" si="307"/>
        <v>1129394</v>
      </c>
      <c r="AA395" s="165">
        <v>733489.39754999999</v>
      </c>
      <c r="AB395" s="7">
        <v>686207.51608500001</v>
      </c>
      <c r="AC395" s="8">
        <f t="shared" si="308"/>
        <v>709848</v>
      </c>
      <c r="AD395" s="165">
        <v>749906.00685000001</v>
      </c>
      <c r="AE395" s="7">
        <v>686207.51608500001</v>
      </c>
      <c r="AF395" s="8">
        <f t="shared" si="309"/>
        <v>718057</v>
      </c>
      <c r="AG395" s="165">
        <v>661524.19515000004</v>
      </c>
      <c r="AH395" s="7">
        <v>686207.51608500001</v>
      </c>
      <c r="AI395" s="8">
        <f t="shared" si="310"/>
        <v>673866</v>
      </c>
      <c r="AJ395" s="165">
        <v>724879.87844999996</v>
      </c>
      <c r="AK395" s="7">
        <v>686207.51608500001</v>
      </c>
      <c r="AL395" s="8">
        <f t="shared" si="311"/>
        <v>705544</v>
      </c>
      <c r="AM395" s="165">
        <v>805459.62770000007</v>
      </c>
      <c r="AN395" s="7">
        <v>686207.51608500001</v>
      </c>
      <c r="AO395" s="8">
        <f t="shared" si="312"/>
        <v>745834</v>
      </c>
      <c r="AP395" s="165">
        <v>557475.91445000004</v>
      </c>
      <c r="AQ395" s="7">
        <v>428827.62650000001</v>
      </c>
      <c r="AR395" s="8">
        <f t="shared" si="313"/>
        <v>493152</v>
      </c>
      <c r="AS395" s="165">
        <v>632083.70225000009</v>
      </c>
      <c r="AT395" s="7">
        <v>486218.23249999998</v>
      </c>
      <c r="AU395" s="8">
        <f t="shared" si="314"/>
        <v>559151</v>
      </c>
      <c r="AV395" s="165">
        <v>813550.28299999994</v>
      </c>
      <c r="AW395" s="7">
        <v>686207.51608500001</v>
      </c>
      <c r="AX395" s="8">
        <f t="shared" si="315"/>
        <v>749879</v>
      </c>
      <c r="AY395" s="165">
        <v>795483.56614999997</v>
      </c>
      <c r="AZ395" s="7">
        <v>686207.51608500001</v>
      </c>
      <c r="BA395" s="8">
        <f t="shared" si="316"/>
        <v>740846</v>
      </c>
      <c r="BB395" s="165">
        <v>657367.2514500001</v>
      </c>
      <c r="BC395" s="7">
        <v>505667.11650000006</v>
      </c>
      <c r="BD395" s="177">
        <f t="shared" si="317"/>
        <v>581517</v>
      </c>
      <c r="BE395" s="180">
        <f t="shared" si="319"/>
        <v>11090271</v>
      </c>
      <c r="BF395" s="9"/>
      <c r="BG395" s="9"/>
      <c r="BH395" s="9"/>
      <c r="BI395" s="10"/>
      <c r="BJ395" s="10"/>
    </row>
    <row r="396" spans="1:62" s="6" customFormat="1" ht="24.75" customHeight="1" x14ac:dyDescent="0.35">
      <c r="A396" s="388"/>
      <c r="B396" s="11">
        <v>362</v>
      </c>
      <c r="C396" s="51" t="s">
        <v>399</v>
      </c>
      <c r="D396" s="11" t="s">
        <v>283</v>
      </c>
      <c r="F396" s="165">
        <v>223499.57629999999</v>
      </c>
      <c r="G396" s="7">
        <v>211464.98372999998</v>
      </c>
      <c r="H396" s="8">
        <f t="shared" si="318"/>
        <v>217482</v>
      </c>
      <c r="I396" s="165">
        <v>223499.57629999999</v>
      </c>
      <c r="J396" s="7">
        <v>211464.98372999998</v>
      </c>
      <c r="K396" s="8">
        <f t="shared" si="301"/>
        <v>217482</v>
      </c>
      <c r="L396" s="165">
        <v>315916.66015000001</v>
      </c>
      <c r="M396" s="7">
        <v>298905.76306500001</v>
      </c>
      <c r="N396" s="8">
        <f t="shared" si="302"/>
        <v>307411</v>
      </c>
      <c r="O396" s="165">
        <v>369850.33994999999</v>
      </c>
      <c r="P396" s="7">
        <v>349935.32164500002</v>
      </c>
      <c r="Q396" s="8">
        <f t="shared" si="303"/>
        <v>359893</v>
      </c>
      <c r="R396" s="165">
        <v>332160.31485000002</v>
      </c>
      <c r="S396" s="7">
        <v>314274.75943500001</v>
      </c>
      <c r="T396" s="8">
        <f t="shared" si="304"/>
        <v>323218</v>
      </c>
      <c r="U396" s="165">
        <v>477945.95939999999</v>
      </c>
      <c r="V396" s="7">
        <v>452210.40774000005</v>
      </c>
      <c r="W396" s="8">
        <f t="shared" si="305"/>
        <v>465078</v>
      </c>
      <c r="X396" s="165">
        <f t="shared" si="306"/>
        <v>917288.40774000005</v>
      </c>
      <c r="Y396" s="7">
        <v>408147.987975</v>
      </c>
      <c r="Z396" s="8">
        <f t="shared" si="307"/>
        <v>662718</v>
      </c>
      <c r="AA396" s="165">
        <v>431375.92225000006</v>
      </c>
      <c r="AB396" s="7">
        <v>408147.987975</v>
      </c>
      <c r="AC396" s="8">
        <f t="shared" si="308"/>
        <v>419762</v>
      </c>
      <c r="AD396" s="165">
        <v>421204.78399999999</v>
      </c>
      <c r="AE396" s="7">
        <v>408147.987975</v>
      </c>
      <c r="AF396" s="8">
        <f t="shared" si="309"/>
        <v>414676</v>
      </c>
      <c r="AG396" s="165">
        <v>377750.94630000001</v>
      </c>
      <c r="AH396" s="7">
        <v>408147.987975</v>
      </c>
      <c r="AI396" s="8">
        <f t="shared" si="310"/>
        <v>392949</v>
      </c>
      <c r="AJ396" s="165">
        <v>426082.70705000003</v>
      </c>
      <c r="AK396" s="7">
        <v>408147.987975</v>
      </c>
      <c r="AL396" s="8">
        <f t="shared" si="311"/>
        <v>417115</v>
      </c>
      <c r="AM396" s="165">
        <v>454999.30839999998</v>
      </c>
      <c r="AN396" s="7">
        <v>408147.987975</v>
      </c>
      <c r="AO396" s="8">
        <f t="shared" si="312"/>
        <v>431574</v>
      </c>
      <c r="AP396" s="165">
        <v>334285.04200000002</v>
      </c>
      <c r="AQ396" s="7">
        <v>257142.34</v>
      </c>
      <c r="AR396" s="8">
        <f t="shared" si="313"/>
        <v>295714</v>
      </c>
      <c r="AS396" s="165">
        <v>360772.23454999999</v>
      </c>
      <c r="AT396" s="7">
        <v>277517.10349999997</v>
      </c>
      <c r="AU396" s="8">
        <f t="shared" si="314"/>
        <v>319145</v>
      </c>
      <c r="AV396" s="165">
        <v>480653.90555000002</v>
      </c>
      <c r="AW396" s="7">
        <v>408147.987975</v>
      </c>
      <c r="AX396" s="8">
        <f t="shared" si="315"/>
        <v>444401</v>
      </c>
      <c r="AY396" s="165">
        <v>466702.90484999999</v>
      </c>
      <c r="AZ396" s="7">
        <v>408147.987975</v>
      </c>
      <c r="BA396" s="8">
        <f t="shared" si="316"/>
        <v>437425</v>
      </c>
      <c r="BB396" s="165">
        <v>375202.88260000007</v>
      </c>
      <c r="BC396" s="7">
        <v>288617.60200000001</v>
      </c>
      <c r="BD396" s="177">
        <f t="shared" si="317"/>
        <v>331910</v>
      </c>
      <c r="BE396" s="180">
        <f t="shared" si="319"/>
        <v>6457953</v>
      </c>
      <c r="BF396" s="9"/>
      <c r="BG396" s="9"/>
      <c r="BH396" s="9"/>
      <c r="BI396" s="10"/>
      <c r="BJ396" s="10"/>
    </row>
    <row r="397" spans="1:62" s="6" customFormat="1" ht="24.75" customHeight="1" x14ac:dyDescent="0.35">
      <c r="A397" s="388"/>
      <c r="B397" s="11">
        <v>363</v>
      </c>
      <c r="C397" s="51" t="s">
        <v>400</v>
      </c>
      <c r="D397" s="11" t="s">
        <v>283</v>
      </c>
      <c r="F397" s="165">
        <v>231411.24370000002</v>
      </c>
      <c r="G397" s="7">
        <v>218950.63827</v>
      </c>
      <c r="H397" s="8">
        <f t="shared" si="318"/>
        <v>225181</v>
      </c>
      <c r="I397" s="165">
        <v>231411.24370000002</v>
      </c>
      <c r="J397" s="7">
        <v>218950.63827</v>
      </c>
      <c r="K397" s="8">
        <f t="shared" si="301"/>
        <v>225181</v>
      </c>
      <c r="L397" s="165">
        <v>328079.79294999997</v>
      </c>
      <c r="M397" s="7">
        <v>310413.95794500003</v>
      </c>
      <c r="N397" s="8">
        <f t="shared" si="302"/>
        <v>319247</v>
      </c>
      <c r="O397" s="165">
        <v>368730.15725000005</v>
      </c>
      <c r="P397" s="7">
        <v>348875.45647500001</v>
      </c>
      <c r="Q397" s="8">
        <f t="shared" si="303"/>
        <v>358803</v>
      </c>
      <c r="R397" s="165">
        <v>336055.81554999994</v>
      </c>
      <c r="S397" s="7">
        <v>317960.50240499998</v>
      </c>
      <c r="T397" s="8">
        <f t="shared" si="304"/>
        <v>327008</v>
      </c>
      <c r="U397" s="165">
        <v>499133.9034500001</v>
      </c>
      <c r="V397" s="7">
        <v>472257.46249500004</v>
      </c>
      <c r="W397" s="8">
        <f t="shared" si="305"/>
        <v>485696</v>
      </c>
      <c r="X397" s="165">
        <f t="shared" si="306"/>
        <v>957953.4624950001</v>
      </c>
      <c r="Y397" s="7">
        <v>423367.61375999998</v>
      </c>
      <c r="Z397" s="8">
        <f t="shared" si="307"/>
        <v>690661</v>
      </c>
      <c r="AA397" s="165">
        <v>442928.68620000005</v>
      </c>
      <c r="AB397" s="7">
        <v>423367.61375999998</v>
      </c>
      <c r="AC397" s="8">
        <f t="shared" si="308"/>
        <v>433148</v>
      </c>
      <c r="AD397" s="165">
        <v>431550.88795000006</v>
      </c>
      <c r="AE397" s="7">
        <v>423367.61375999998</v>
      </c>
      <c r="AF397" s="8">
        <f t="shared" si="309"/>
        <v>427459</v>
      </c>
      <c r="AG397" s="165">
        <v>395485.83165000007</v>
      </c>
      <c r="AH397" s="7">
        <v>423367.61375999998</v>
      </c>
      <c r="AI397" s="8">
        <f t="shared" si="310"/>
        <v>409427</v>
      </c>
      <c r="AJ397" s="165">
        <v>438209.64005000005</v>
      </c>
      <c r="AK397" s="7">
        <v>423367.61375999998</v>
      </c>
      <c r="AL397" s="8">
        <f t="shared" si="311"/>
        <v>430789</v>
      </c>
      <c r="AM397" s="165">
        <v>506800.21665000007</v>
      </c>
      <c r="AN397" s="7">
        <v>423367.61375999998</v>
      </c>
      <c r="AO397" s="8">
        <f t="shared" si="312"/>
        <v>465084</v>
      </c>
      <c r="AP397" s="165">
        <v>337830.61130000005</v>
      </c>
      <c r="AQ397" s="7">
        <v>259869.701</v>
      </c>
      <c r="AR397" s="8">
        <f t="shared" si="313"/>
        <v>298850</v>
      </c>
      <c r="AS397" s="165">
        <v>373541.71399999998</v>
      </c>
      <c r="AT397" s="7">
        <v>287339.78000000003</v>
      </c>
      <c r="AU397" s="8">
        <f t="shared" si="314"/>
        <v>330441</v>
      </c>
      <c r="AV397" s="165">
        <v>486731.44975000003</v>
      </c>
      <c r="AW397" s="7">
        <v>423367.61375999998</v>
      </c>
      <c r="AX397" s="8">
        <f t="shared" si="315"/>
        <v>455050</v>
      </c>
      <c r="AY397" s="165">
        <v>481824.36575</v>
      </c>
      <c r="AZ397" s="7">
        <v>423367.61375999998</v>
      </c>
      <c r="BA397" s="8">
        <f t="shared" si="316"/>
        <v>452596</v>
      </c>
      <c r="BB397" s="165">
        <v>388483.18145000003</v>
      </c>
      <c r="BC397" s="7">
        <v>298833.21649999998</v>
      </c>
      <c r="BD397" s="177">
        <f t="shared" si="317"/>
        <v>343658</v>
      </c>
      <c r="BE397" s="180">
        <f t="shared" si="319"/>
        <v>6678279</v>
      </c>
      <c r="BF397" s="9"/>
      <c r="BG397" s="9"/>
      <c r="BH397" s="9"/>
      <c r="BI397" s="10"/>
      <c r="BJ397" s="10"/>
    </row>
    <row r="398" spans="1:62" s="6" customFormat="1" ht="24.75" customHeight="1" x14ac:dyDescent="0.35">
      <c r="A398" s="388"/>
      <c r="B398" s="11">
        <v>364</v>
      </c>
      <c r="C398" s="51" t="s">
        <v>401</v>
      </c>
      <c r="D398" s="11" t="s">
        <v>283</v>
      </c>
      <c r="F398" s="165">
        <v>140745.82795000001</v>
      </c>
      <c r="G398" s="7">
        <v>133167.20644500002</v>
      </c>
      <c r="H398" s="8">
        <f t="shared" si="318"/>
        <v>136957</v>
      </c>
      <c r="I398" s="165">
        <v>140745.82795000001</v>
      </c>
      <c r="J398" s="7">
        <v>133167.20644500002</v>
      </c>
      <c r="K398" s="8">
        <f t="shared" si="301"/>
        <v>136957</v>
      </c>
      <c r="L398" s="165">
        <v>197082.77224999998</v>
      </c>
      <c r="M398" s="7">
        <v>186470.62297500001</v>
      </c>
      <c r="N398" s="8">
        <f t="shared" si="302"/>
        <v>191777</v>
      </c>
      <c r="O398" s="165">
        <v>224856.06324999998</v>
      </c>
      <c r="P398" s="7">
        <v>212748.42907499999</v>
      </c>
      <c r="Q398" s="8">
        <f t="shared" si="303"/>
        <v>218802</v>
      </c>
      <c r="R398" s="165">
        <v>202858.65145</v>
      </c>
      <c r="S398" s="7">
        <v>191935.49329500002</v>
      </c>
      <c r="T398" s="8">
        <f t="shared" si="304"/>
        <v>197397</v>
      </c>
      <c r="U398" s="165">
        <v>306497.67330000002</v>
      </c>
      <c r="V398" s="7">
        <v>289993.95243</v>
      </c>
      <c r="W398" s="8">
        <f t="shared" si="305"/>
        <v>298246</v>
      </c>
      <c r="X398" s="165">
        <f t="shared" si="306"/>
        <v>588239.95243000006</v>
      </c>
      <c r="Y398" s="7">
        <v>252513.35245500001</v>
      </c>
      <c r="Z398" s="8">
        <f t="shared" si="307"/>
        <v>420377</v>
      </c>
      <c r="AA398" s="165">
        <v>265349.56174999999</v>
      </c>
      <c r="AB398" s="7">
        <v>252513.35245500001</v>
      </c>
      <c r="AC398" s="8">
        <f t="shared" si="308"/>
        <v>258931</v>
      </c>
      <c r="AD398" s="165">
        <v>269948.94745000004</v>
      </c>
      <c r="AE398" s="7">
        <v>252513.35245500001</v>
      </c>
      <c r="AF398" s="8">
        <f t="shared" si="309"/>
        <v>261231</v>
      </c>
      <c r="AG398" s="165">
        <v>236661.22025000001</v>
      </c>
      <c r="AH398" s="7">
        <v>252513.35245500001</v>
      </c>
      <c r="AI398" s="8">
        <f t="shared" si="310"/>
        <v>244587</v>
      </c>
      <c r="AJ398" s="165">
        <v>262227.32900000003</v>
      </c>
      <c r="AK398" s="7">
        <v>252513.35245500001</v>
      </c>
      <c r="AL398" s="8">
        <f t="shared" si="311"/>
        <v>257370</v>
      </c>
      <c r="AM398" s="165">
        <v>304776.17170000001</v>
      </c>
      <c r="AN398" s="7">
        <v>252513.35245500001</v>
      </c>
      <c r="AO398" s="8">
        <f t="shared" si="312"/>
        <v>278645</v>
      </c>
      <c r="AP398" s="165">
        <v>212376.18220000001</v>
      </c>
      <c r="AQ398" s="7">
        <v>163366.29399999999</v>
      </c>
      <c r="AR398" s="8">
        <f t="shared" si="313"/>
        <v>187871</v>
      </c>
      <c r="AS398" s="165">
        <v>227189.9448</v>
      </c>
      <c r="AT398" s="7">
        <v>174761.49599999998</v>
      </c>
      <c r="AU398" s="8">
        <f t="shared" si="314"/>
        <v>200976</v>
      </c>
      <c r="AV398" s="165">
        <v>294383.81245000003</v>
      </c>
      <c r="AW398" s="7">
        <v>252513.35245500001</v>
      </c>
      <c r="AX398" s="8">
        <f t="shared" si="315"/>
        <v>273449</v>
      </c>
      <c r="AY398" s="165">
        <v>294542.68935</v>
      </c>
      <c r="AZ398" s="7">
        <v>252513.35245500001</v>
      </c>
      <c r="BA398" s="8">
        <f t="shared" si="316"/>
        <v>273528</v>
      </c>
      <c r="BB398" s="165">
        <v>236278.10570000001</v>
      </c>
      <c r="BC398" s="7">
        <v>181752.389</v>
      </c>
      <c r="BD398" s="177">
        <f t="shared" si="317"/>
        <v>209015</v>
      </c>
      <c r="BE398" s="180">
        <f t="shared" si="319"/>
        <v>4046116</v>
      </c>
      <c r="BF398" s="9"/>
      <c r="BG398" s="9"/>
      <c r="BH398" s="9"/>
      <c r="BI398" s="10"/>
      <c r="BJ398" s="10"/>
    </row>
    <row r="399" spans="1:62" s="6" customFormat="1" ht="24.75" customHeight="1" x14ac:dyDescent="0.35">
      <c r="A399" s="388"/>
      <c r="B399" s="11">
        <v>365</v>
      </c>
      <c r="C399" s="51" t="s">
        <v>402</v>
      </c>
      <c r="D399" s="11" t="s">
        <v>283</v>
      </c>
      <c r="F399" s="165">
        <v>418415.38829999999</v>
      </c>
      <c r="G399" s="7">
        <v>395885.32893000002</v>
      </c>
      <c r="H399" s="8">
        <f t="shared" si="318"/>
        <v>407150</v>
      </c>
      <c r="I399" s="165">
        <v>418415.38829999999</v>
      </c>
      <c r="J399" s="7">
        <v>395885.32893000002</v>
      </c>
      <c r="K399" s="8">
        <f t="shared" si="301"/>
        <v>407150</v>
      </c>
      <c r="L399" s="165">
        <v>635526.70545000001</v>
      </c>
      <c r="M399" s="7">
        <v>601306.03669500002</v>
      </c>
      <c r="N399" s="8">
        <f t="shared" si="302"/>
        <v>618416</v>
      </c>
      <c r="O399" s="165">
        <v>662867.60994999995</v>
      </c>
      <c r="P399" s="7">
        <v>627174.73864500003</v>
      </c>
      <c r="Q399" s="8">
        <f t="shared" si="303"/>
        <v>645021</v>
      </c>
      <c r="R399" s="165">
        <v>604201.81184999994</v>
      </c>
      <c r="S399" s="7">
        <v>571667.868135</v>
      </c>
      <c r="T399" s="8">
        <f t="shared" si="304"/>
        <v>587935</v>
      </c>
      <c r="U399" s="165">
        <v>931856.25715000019</v>
      </c>
      <c r="V399" s="7">
        <v>881679.38176500017</v>
      </c>
      <c r="W399" s="8">
        <f t="shared" si="305"/>
        <v>906768</v>
      </c>
      <c r="X399" s="165">
        <f t="shared" si="306"/>
        <v>1788447.3817650001</v>
      </c>
      <c r="Y399" s="7">
        <v>773899.46634000016</v>
      </c>
      <c r="Z399" s="8">
        <f t="shared" si="307"/>
        <v>1281173</v>
      </c>
      <c r="AA399" s="165">
        <v>784180.17859999998</v>
      </c>
      <c r="AB399" s="7">
        <v>773899.46634000016</v>
      </c>
      <c r="AC399" s="8">
        <f t="shared" si="308"/>
        <v>779040</v>
      </c>
      <c r="AD399" s="165">
        <v>809533.11074999999</v>
      </c>
      <c r="AE399" s="7">
        <v>773899.46634000016</v>
      </c>
      <c r="AF399" s="8">
        <f t="shared" si="309"/>
        <v>791716</v>
      </c>
      <c r="AG399" s="165">
        <v>726557.13584999996</v>
      </c>
      <c r="AH399" s="7">
        <v>773899.46634000016</v>
      </c>
      <c r="AI399" s="8">
        <f t="shared" si="310"/>
        <v>750228</v>
      </c>
      <c r="AJ399" s="165">
        <v>792566.4656</v>
      </c>
      <c r="AK399" s="7">
        <v>773899.46634000016</v>
      </c>
      <c r="AL399" s="8">
        <f t="shared" si="311"/>
        <v>783233</v>
      </c>
      <c r="AM399" s="165">
        <v>917643.81345000002</v>
      </c>
      <c r="AN399" s="7">
        <v>773899.46634000016</v>
      </c>
      <c r="AO399" s="8">
        <f t="shared" si="312"/>
        <v>845772</v>
      </c>
      <c r="AP399" s="165">
        <v>627922.73635000002</v>
      </c>
      <c r="AQ399" s="7">
        <v>483017.48949999997</v>
      </c>
      <c r="AR399" s="8">
        <f t="shared" si="313"/>
        <v>555470</v>
      </c>
      <c r="AS399" s="165">
        <v>675403.80180000002</v>
      </c>
      <c r="AT399" s="7">
        <v>519541.38600000006</v>
      </c>
      <c r="AU399" s="8">
        <f t="shared" si="314"/>
        <v>597473</v>
      </c>
      <c r="AV399" s="165">
        <v>880313.77524999995</v>
      </c>
      <c r="AW399" s="7">
        <v>773899.46634000016</v>
      </c>
      <c r="AX399" s="8">
        <f t="shared" si="315"/>
        <v>827107</v>
      </c>
      <c r="AY399" s="165">
        <v>876186.99804999994</v>
      </c>
      <c r="AZ399" s="7">
        <v>773899.46634000016</v>
      </c>
      <c r="BA399" s="8">
        <f t="shared" si="316"/>
        <v>825043</v>
      </c>
      <c r="BB399" s="165">
        <v>702419.91365</v>
      </c>
      <c r="BC399" s="7">
        <v>540323.01049999997</v>
      </c>
      <c r="BD399" s="177">
        <f t="shared" si="317"/>
        <v>621371</v>
      </c>
      <c r="BE399" s="180">
        <f t="shared" si="319"/>
        <v>12230066</v>
      </c>
      <c r="BF399" s="9"/>
      <c r="BG399" s="9"/>
      <c r="BH399" s="9"/>
      <c r="BI399" s="10"/>
      <c r="BJ399" s="10"/>
    </row>
    <row r="400" spans="1:62" s="6" customFormat="1" ht="24.75" customHeight="1" x14ac:dyDescent="0.35">
      <c r="A400" s="388"/>
      <c r="B400" s="11">
        <v>366</v>
      </c>
      <c r="C400" s="51" t="s">
        <v>403</v>
      </c>
      <c r="D400" s="11" t="s">
        <v>283</v>
      </c>
      <c r="F400" s="165">
        <v>416180.05064999999</v>
      </c>
      <c r="G400" s="7">
        <v>393770.35561500001</v>
      </c>
      <c r="H400" s="8">
        <f t="shared" si="318"/>
        <v>404975</v>
      </c>
      <c r="I400" s="165">
        <v>416180.05064999999</v>
      </c>
      <c r="J400" s="7">
        <v>393770.35561500001</v>
      </c>
      <c r="K400" s="8">
        <f t="shared" si="301"/>
        <v>404975</v>
      </c>
      <c r="L400" s="165">
        <v>628988.61935000005</v>
      </c>
      <c r="M400" s="7">
        <v>595120.00138499995</v>
      </c>
      <c r="N400" s="8">
        <f t="shared" si="302"/>
        <v>612054</v>
      </c>
      <c r="O400" s="165">
        <v>673834.13825000008</v>
      </c>
      <c r="P400" s="7">
        <v>637550.76157500001</v>
      </c>
      <c r="Q400" s="8">
        <f t="shared" si="303"/>
        <v>655692</v>
      </c>
      <c r="R400" s="165">
        <v>614033.07420000003</v>
      </c>
      <c r="S400" s="7">
        <v>580969.75482000003</v>
      </c>
      <c r="T400" s="8">
        <f t="shared" si="304"/>
        <v>597501</v>
      </c>
      <c r="U400" s="165">
        <v>917643.81345000002</v>
      </c>
      <c r="V400" s="7">
        <v>868232.22349500004</v>
      </c>
      <c r="W400" s="8">
        <f t="shared" si="305"/>
        <v>892938</v>
      </c>
      <c r="X400" s="165">
        <f t="shared" si="306"/>
        <v>1761170.223495</v>
      </c>
      <c r="Y400" s="7">
        <v>761957.43078000005</v>
      </c>
      <c r="Z400" s="8">
        <f t="shared" si="307"/>
        <v>1261564</v>
      </c>
      <c r="AA400" s="165">
        <v>796880.27510000009</v>
      </c>
      <c r="AB400" s="7">
        <v>761957.43078000005</v>
      </c>
      <c r="AC400" s="8">
        <f t="shared" si="308"/>
        <v>779419</v>
      </c>
      <c r="AD400" s="165">
        <v>801102.57955000014</v>
      </c>
      <c r="AE400" s="7">
        <v>761957.43078000005</v>
      </c>
      <c r="AF400" s="8">
        <f t="shared" si="309"/>
        <v>781530</v>
      </c>
      <c r="AG400" s="165">
        <v>730302.80959999992</v>
      </c>
      <c r="AH400" s="7">
        <v>761957.43078000005</v>
      </c>
      <c r="AI400" s="8">
        <f t="shared" si="310"/>
        <v>746130</v>
      </c>
      <c r="AJ400" s="165">
        <v>775855.23015000008</v>
      </c>
      <c r="AK400" s="7">
        <v>761957.43078000005</v>
      </c>
      <c r="AL400" s="8">
        <f t="shared" si="311"/>
        <v>768906</v>
      </c>
      <c r="AM400" s="165">
        <v>936583.34769999993</v>
      </c>
      <c r="AN400" s="7">
        <v>761957.43078000005</v>
      </c>
      <c r="AO400" s="8">
        <f t="shared" si="312"/>
        <v>849270</v>
      </c>
      <c r="AP400" s="165">
        <v>617922.5416</v>
      </c>
      <c r="AQ400" s="7">
        <v>475325.03200000001</v>
      </c>
      <c r="AR400" s="8">
        <f t="shared" si="313"/>
        <v>546624</v>
      </c>
      <c r="AS400" s="165">
        <v>671794.88285000005</v>
      </c>
      <c r="AT400" s="7">
        <v>516765.29449999996</v>
      </c>
      <c r="AU400" s="8">
        <f t="shared" si="314"/>
        <v>594280</v>
      </c>
      <c r="AV400" s="165">
        <v>861422.50740000012</v>
      </c>
      <c r="AW400" s="7">
        <v>761957.43078000005</v>
      </c>
      <c r="AX400" s="8">
        <f t="shared" si="315"/>
        <v>811690</v>
      </c>
      <c r="AY400" s="165">
        <v>866940.96580000012</v>
      </c>
      <c r="AZ400" s="7">
        <v>761957.43078000005</v>
      </c>
      <c r="BA400" s="8">
        <f t="shared" si="316"/>
        <v>814449</v>
      </c>
      <c r="BB400" s="165">
        <v>698666.19549999991</v>
      </c>
      <c r="BC400" s="7">
        <v>537435.53500000003</v>
      </c>
      <c r="BD400" s="177">
        <f t="shared" si="317"/>
        <v>618051</v>
      </c>
      <c r="BE400" s="180">
        <f t="shared" si="319"/>
        <v>12140048</v>
      </c>
      <c r="BF400" s="9"/>
      <c r="BG400" s="9"/>
      <c r="BH400" s="9"/>
      <c r="BI400" s="10"/>
      <c r="BJ400" s="10"/>
    </row>
    <row r="401" spans="1:62" s="6" customFormat="1" ht="24.75" customHeight="1" x14ac:dyDescent="0.35">
      <c r="A401" s="388"/>
      <c r="B401" s="11">
        <v>367</v>
      </c>
      <c r="C401" s="51" t="s">
        <v>404</v>
      </c>
      <c r="D401" s="11" t="s">
        <v>272</v>
      </c>
      <c r="F401" s="165">
        <v>116773.51595</v>
      </c>
      <c r="G401" s="7">
        <v>110485.71124500001</v>
      </c>
      <c r="H401" s="8">
        <f t="shared" si="318"/>
        <v>113630</v>
      </c>
      <c r="I401" s="165">
        <v>116773.51595</v>
      </c>
      <c r="J401" s="7">
        <v>110485.71124500001</v>
      </c>
      <c r="K401" s="8">
        <f t="shared" si="301"/>
        <v>113630</v>
      </c>
      <c r="L401" s="165">
        <v>172383.44760000001</v>
      </c>
      <c r="M401" s="7">
        <v>163101.26196000003</v>
      </c>
      <c r="N401" s="8">
        <f t="shared" si="302"/>
        <v>167742</v>
      </c>
      <c r="O401" s="165">
        <v>182878.37294999999</v>
      </c>
      <c r="P401" s="7">
        <v>173031.07594500002</v>
      </c>
      <c r="Q401" s="8">
        <f t="shared" si="303"/>
        <v>177955</v>
      </c>
      <c r="R401" s="165">
        <v>164826.73934999999</v>
      </c>
      <c r="S401" s="7">
        <v>155951.453385</v>
      </c>
      <c r="T401" s="8">
        <f t="shared" si="304"/>
        <v>160389</v>
      </c>
      <c r="U401" s="165">
        <v>248174.76775</v>
      </c>
      <c r="V401" s="7">
        <v>234811.51102500001</v>
      </c>
      <c r="W401" s="8">
        <f t="shared" si="305"/>
        <v>241493</v>
      </c>
      <c r="X401" s="165">
        <f t="shared" si="306"/>
        <v>476304.51102500001</v>
      </c>
      <c r="Y401" s="7">
        <v>210278.58169500003</v>
      </c>
      <c r="Z401" s="8">
        <f t="shared" si="307"/>
        <v>343292</v>
      </c>
      <c r="AA401" s="165">
        <v>213102.1893</v>
      </c>
      <c r="AB401" s="7">
        <v>210278.58169500003</v>
      </c>
      <c r="AC401" s="8">
        <f t="shared" si="308"/>
        <v>211690</v>
      </c>
      <c r="AD401" s="165">
        <v>227449.37669999999</v>
      </c>
      <c r="AE401" s="7">
        <v>210278.58169500003</v>
      </c>
      <c r="AF401" s="8">
        <f t="shared" si="309"/>
        <v>218864</v>
      </c>
      <c r="AG401" s="165">
        <v>202820.44055</v>
      </c>
      <c r="AH401" s="7">
        <v>210278.58169500003</v>
      </c>
      <c r="AI401" s="8">
        <f t="shared" si="310"/>
        <v>206550</v>
      </c>
      <c r="AJ401" s="165">
        <v>215735.72474999999</v>
      </c>
      <c r="AK401" s="7">
        <v>210278.58169500003</v>
      </c>
      <c r="AL401" s="8">
        <f t="shared" si="311"/>
        <v>213007</v>
      </c>
      <c r="AM401" s="165">
        <v>258421.32225</v>
      </c>
      <c r="AN401" s="7">
        <v>210278.58169500003</v>
      </c>
      <c r="AO401" s="8">
        <f t="shared" si="312"/>
        <v>234350</v>
      </c>
      <c r="AP401" s="165">
        <v>172501.09695000001</v>
      </c>
      <c r="AQ401" s="7">
        <v>132693.15150000001</v>
      </c>
      <c r="AR401" s="8">
        <f t="shared" si="313"/>
        <v>152597</v>
      </c>
      <c r="AS401" s="165">
        <v>188495.37525000001</v>
      </c>
      <c r="AT401" s="7">
        <v>144996.4425</v>
      </c>
      <c r="AU401" s="8">
        <f t="shared" si="314"/>
        <v>166746</v>
      </c>
      <c r="AV401" s="165">
        <v>242504.47129999998</v>
      </c>
      <c r="AW401" s="7">
        <v>210278.58169500003</v>
      </c>
      <c r="AX401" s="8">
        <f t="shared" si="315"/>
        <v>226392</v>
      </c>
      <c r="AY401" s="165">
        <v>234092.04</v>
      </c>
      <c r="AZ401" s="7">
        <v>210278.58169500003</v>
      </c>
      <c r="BA401" s="8">
        <f t="shared" si="316"/>
        <v>222185</v>
      </c>
      <c r="BB401" s="165">
        <v>196034.98915000001</v>
      </c>
      <c r="BC401" s="7">
        <v>150796.14549999998</v>
      </c>
      <c r="BD401" s="177">
        <f t="shared" si="317"/>
        <v>173416</v>
      </c>
      <c r="BE401" s="180">
        <f t="shared" si="319"/>
        <v>3343928</v>
      </c>
      <c r="BF401" s="9"/>
      <c r="BG401" s="9"/>
      <c r="BH401" s="9"/>
      <c r="BI401" s="10"/>
      <c r="BJ401" s="10"/>
    </row>
    <row r="402" spans="1:62" s="6" customFormat="1" ht="24.75" customHeight="1" x14ac:dyDescent="0.35">
      <c r="A402" s="388"/>
      <c r="B402" s="11">
        <v>368</v>
      </c>
      <c r="C402" s="51" t="s">
        <v>405</v>
      </c>
      <c r="D402" s="11" t="s">
        <v>283</v>
      </c>
      <c r="F402" s="165">
        <v>977244.77304999996</v>
      </c>
      <c r="G402" s="7">
        <v>924623.900655</v>
      </c>
      <c r="H402" s="8">
        <f t="shared" si="318"/>
        <v>950934</v>
      </c>
      <c r="I402" s="165">
        <v>977244.77304999996</v>
      </c>
      <c r="J402" s="7">
        <v>924623.900655</v>
      </c>
      <c r="K402" s="8">
        <f t="shared" si="301"/>
        <v>950934</v>
      </c>
      <c r="L402" s="165">
        <v>1443362.4478000002</v>
      </c>
      <c r="M402" s="7">
        <v>1365642.93138</v>
      </c>
      <c r="N402" s="8">
        <f t="shared" si="302"/>
        <v>1404503</v>
      </c>
      <c r="O402" s="165">
        <v>1605499.3409000002</v>
      </c>
      <c r="P402" s="7">
        <v>1519049.3763900001</v>
      </c>
      <c r="Q402" s="8">
        <f t="shared" si="303"/>
        <v>1562274</v>
      </c>
      <c r="R402" s="165">
        <v>1455818.1956500001</v>
      </c>
      <c r="S402" s="7">
        <v>1377427.985115</v>
      </c>
      <c r="T402" s="8">
        <f t="shared" si="304"/>
        <v>1416623</v>
      </c>
      <c r="U402" s="165">
        <v>2012098.5111499999</v>
      </c>
      <c r="V402" s="7">
        <v>1903754.745165</v>
      </c>
      <c r="W402" s="8">
        <f t="shared" si="305"/>
        <v>1957927</v>
      </c>
      <c r="X402" s="165">
        <f t="shared" si="306"/>
        <v>3861681.7451649997</v>
      </c>
      <c r="Y402" s="7">
        <v>1681210.6502100001</v>
      </c>
      <c r="Z402" s="8">
        <f t="shared" si="307"/>
        <v>2771446</v>
      </c>
      <c r="AA402" s="165">
        <v>1885791.3756500001</v>
      </c>
      <c r="AB402" s="7">
        <v>1681210.6502100001</v>
      </c>
      <c r="AC402" s="8">
        <f t="shared" si="308"/>
        <v>1783501</v>
      </c>
      <c r="AD402" s="165">
        <v>1776889.3051</v>
      </c>
      <c r="AE402" s="7">
        <v>1681210.6502100001</v>
      </c>
      <c r="AF402" s="8">
        <f t="shared" si="309"/>
        <v>1729050</v>
      </c>
      <c r="AG402" s="165">
        <v>1665343.6436000001</v>
      </c>
      <c r="AH402" s="7">
        <v>1681210.6502100001</v>
      </c>
      <c r="AI402" s="8">
        <f t="shared" si="310"/>
        <v>1673277</v>
      </c>
      <c r="AJ402" s="165">
        <v>1747352.2793999999</v>
      </c>
      <c r="AK402" s="7">
        <v>1681210.6502100001</v>
      </c>
      <c r="AL402" s="8">
        <f t="shared" si="311"/>
        <v>1714281</v>
      </c>
      <c r="AM402" s="165">
        <v>2079196.8515500003</v>
      </c>
      <c r="AN402" s="7">
        <v>1681210.6502100001</v>
      </c>
      <c r="AO402" s="8">
        <f t="shared" si="312"/>
        <v>1880204</v>
      </c>
      <c r="AP402" s="165">
        <v>1360257.7625</v>
      </c>
      <c r="AQ402" s="7">
        <v>1046352.125</v>
      </c>
      <c r="AR402" s="8">
        <f t="shared" si="313"/>
        <v>1203305</v>
      </c>
      <c r="AS402" s="165">
        <v>1577461.5902500001</v>
      </c>
      <c r="AT402" s="7">
        <v>1213431.9924999999</v>
      </c>
      <c r="AU402" s="8">
        <f t="shared" si="314"/>
        <v>1395447</v>
      </c>
      <c r="AV402" s="165">
        <v>1948669.4227</v>
      </c>
      <c r="AW402" s="7">
        <v>1681210.6502100001</v>
      </c>
      <c r="AX402" s="8">
        <f t="shared" si="315"/>
        <v>1814940</v>
      </c>
      <c r="AY402" s="165">
        <v>1961699.3396000001</v>
      </c>
      <c r="AZ402" s="7">
        <v>1681210.6502100001</v>
      </c>
      <c r="BA402" s="8">
        <f t="shared" si="316"/>
        <v>1821455</v>
      </c>
      <c r="BB402" s="165">
        <v>1640559.8527500001</v>
      </c>
      <c r="BC402" s="7">
        <v>1261969.1174999999</v>
      </c>
      <c r="BD402" s="177">
        <f t="shared" si="317"/>
        <v>1451264</v>
      </c>
      <c r="BE402" s="180">
        <f t="shared" si="319"/>
        <v>27481365</v>
      </c>
      <c r="BF402" s="9"/>
      <c r="BG402" s="9"/>
      <c r="BH402" s="9"/>
      <c r="BI402" s="10"/>
      <c r="BJ402" s="10"/>
    </row>
    <row r="403" spans="1:62" s="6" customFormat="1" ht="24.75" customHeight="1" x14ac:dyDescent="0.35">
      <c r="A403" s="388"/>
      <c r="B403" s="11">
        <v>369</v>
      </c>
      <c r="C403" s="51" t="s">
        <v>406</v>
      </c>
      <c r="D403" s="11" t="s">
        <v>272</v>
      </c>
      <c r="F403" s="165">
        <v>164304.85889999999</v>
      </c>
      <c r="G403" s="7">
        <v>155457.67418999999</v>
      </c>
      <c r="H403" s="8">
        <f t="shared" si="318"/>
        <v>159881</v>
      </c>
      <c r="I403" s="165">
        <v>164304.85889999999</v>
      </c>
      <c r="J403" s="7">
        <v>155457.67418999999</v>
      </c>
      <c r="K403" s="8">
        <f t="shared" si="301"/>
        <v>159881</v>
      </c>
      <c r="L403" s="165">
        <v>236835.18040000001</v>
      </c>
      <c r="M403" s="7">
        <v>224082.51684</v>
      </c>
      <c r="N403" s="8">
        <f t="shared" si="302"/>
        <v>230459</v>
      </c>
      <c r="O403" s="165">
        <v>267988.12495000003</v>
      </c>
      <c r="P403" s="7">
        <v>253557.99514499999</v>
      </c>
      <c r="Q403" s="8">
        <f t="shared" si="303"/>
        <v>260773</v>
      </c>
      <c r="R403" s="165">
        <v>242734.74225000001</v>
      </c>
      <c r="S403" s="7">
        <v>229664.40997499999</v>
      </c>
      <c r="T403" s="8">
        <f t="shared" si="304"/>
        <v>236200</v>
      </c>
      <c r="U403" s="165">
        <v>344420.98600000003</v>
      </c>
      <c r="V403" s="7">
        <v>325875.24060000002</v>
      </c>
      <c r="W403" s="8">
        <f t="shared" si="305"/>
        <v>335148</v>
      </c>
      <c r="X403" s="165">
        <f t="shared" si="306"/>
        <v>661023.24060000002</v>
      </c>
      <c r="Y403" s="7">
        <v>287793.35266500001</v>
      </c>
      <c r="Z403" s="8">
        <f t="shared" si="307"/>
        <v>474408</v>
      </c>
      <c r="AA403" s="165">
        <v>314422.41285000002</v>
      </c>
      <c r="AB403" s="7">
        <v>287793.35266500001</v>
      </c>
      <c r="AC403" s="8">
        <f t="shared" si="308"/>
        <v>301108</v>
      </c>
      <c r="AD403" s="165">
        <v>304171.83615000005</v>
      </c>
      <c r="AE403" s="7">
        <v>287793.35266500001</v>
      </c>
      <c r="AF403" s="8">
        <f t="shared" si="309"/>
        <v>295983</v>
      </c>
      <c r="AG403" s="165">
        <v>275996.32514999999</v>
      </c>
      <c r="AH403" s="7">
        <v>287793.35266500001</v>
      </c>
      <c r="AI403" s="8">
        <f t="shared" si="310"/>
        <v>281895</v>
      </c>
      <c r="AJ403" s="165">
        <v>314224.31949999998</v>
      </c>
      <c r="AK403" s="7">
        <v>287793.35266500001</v>
      </c>
      <c r="AL403" s="8">
        <f t="shared" si="311"/>
        <v>301009</v>
      </c>
      <c r="AM403" s="165">
        <v>357885.30050000001</v>
      </c>
      <c r="AN403" s="7">
        <v>287793.35266500001</v>
      </c>
      <c r="AO403" s="8">
        <f t="shared" si="312"/>
        <v>322839</v>
      </c>
      <c r="AP403" s="165">
        <v>235258.478</v>
      </c>
      <c r="AQ403" s="7">
        <v>180968.06</v>
      </c>
      <c r="AR403" s="8">
        <f t="shared" si="313"/>
        <v>208113</v>
      </c>
      <c r="AS403" s="165">
        <v>265220.85135000007</v>
      </c>
      <c r="AT403" s="7">
        <v>204016.03950000001</v>
      </c>
      <c r="AU403" s="8">
        <f t="shared" si="314"/>
        <v>234618</v>
      </c>
      <c r="AV403" s="165">
        <v>351311.01460000005</v>
      </c>
      <c r="AW403" s="7">
        <v>287793.35266500001</v>
      </c>
      <c r="AX403" s="8">
        <f t="shared" si="315"/>
        <v>319552</v>
      </c>
      <c r="AY403" s="165">
        <v>323077.18170000002</v>
      </c>
      <c r="AZ403" s="7">
        <v>287793.35266500001</v>
      </c>
      <c r="BA403" s="8">
        <f t="shared" si="316"/>
        <v>305435</v>
      </c>
      <c r="BB403" s="165">
        <v>275829.40385000006</v>
      </c>
      <c r="BC403" s="7">
        <v>212176.46450000003</v>
      </c>
      <c r="BD403" s="177">
        <f t="shared" si="317"/>
        <v>244003</v>
      </c>
      <c r="BE403" s="180">
        <f t="shared" si="319"/>
        <v>4671305</v>
      </c>
      <c r="BF403" s="9"/>
      <c r="BG403" s="9"/>
      <c r="BH403" s="9"/>
      <c r="BI403" s="10"/>
      <c r="BJ403" s="10"/>
    </row>
    <row r="404" spans="1:62" s="6" customFormat="1" ht="24.75" customHeight="1" x14ac:dyDescent="0.35">
      <c r="A404" s="388"/>
      <c r="B404" s="11">
        <v>370</v>
      </c>
      <c r="C404" s="51" t="s">
        <v>407</v>
      </c>
      <c r="D404" s="11" t="s">
        <v>272</v>
      </c>
      <c r="F404" s="165">
        <v>2641518.5114500001</v>
      </c>
      <c r="G404" s="7">
        <v>2499282.8992949999</v>
      </c>
      <c r="H404" s="8">
        <f t="shared" si="318"/>
        <v>2570401</v>
      </c>
      <c r="I404" s="165">
        <v>2641518.5114500001</v>
      </c>
      <c r="J404" s="7">
        <v>2499282.8992949999</v>
      </c>
      <c r="K404" s="8">
        <f t="shared" si="301"/>
        <v>2570401</v>
      </c>
      <c r="L404" s="165">
        <v>3918598.1834999998</v>
      </c>
      <c r="M404" s="7">
        <v>3707596.74285</v>
      </c>
      <c r="N404" s="8">
        <f t="shared" si="302"/>
        <v>3813097</v>
      </c>
      <c r="O404" s="165">
        <v>4264208.7351500001</v>
      </c>
      <c r="P404" s="7">
        <v>4034597.495565</v>
      </c>
      <c r="Q404" s="8">
        <f t="shared" si="303"/>
        <v>4149403</v>
      </c>
      <c r="R404" s="165">
        <v>3868244.2617000001</v>
      </c>
      <c r="S404" s="7">
        <v>3659954.1860699998</v>
      </c>
      <c r="T404" s="8">
        <f t="shared" si="304"/>
        <v>3764099</v>
      </c>
      <c r="U404" s="165">
        <v>5457070.5780499997</v>
      </c>
      <c r="V404" s="7">
        <v>5163228.3161549997</v>
      </c>
      <c r="W404" s="8">
        <f t="shared" si="305"/>
        <v>5310149</v>
      </c>
      <c r="X404" s="165">
        <f t="shared" si="306"/>
        <v>10473377.316155</v>
      </c>
      <c r="Y404" s="7">
        <v>4560260.1749250004</v>
      </c>
      <c r="Z404" s="8">
        <f t="shared" si="307"/>
        <v>7516819</v>
      </c>
      <c r="AA404" s="165">
        <v>5012968.415</v>
      </c>
      <c r="AB404" s="7">
        <v>4560260.1749250004</v>
      </c>
      <c r="AC404" s="8">
        <f t="shared" si="308"/>
        <v>4786614</v>
      </c>
      <c r="AD404" s="165">
        <v>4819787.1767500006</v>
      </c>
      <c r="AE404" s="7">
        <v>4560260.1749250004</v>
      </c>
      <c r="AF404" s="8">
        <f t="shared" si="309"/>
        <v>4690024</v>
      </c>
      <c r="AG404" s="165">
        <v>4424743.7871000003</v>
      </c>
      <c r="AH404" s="7">
        <v>4560260.1749250004</v>
      </c>
      <c r="AI404" s="8">
        <f t="shared" si="310"/>
        <v>4492502</v>
      </c>
      <c r="AJ404" s="165">
        <v>5038401.7911499999</v>
      </c>
      <c r="AK404" s="7">
        <v>4560260.1749250004</v>
      </c>
      <c r="AL404" s="8">
        <f t="shared" si="311"/>
        <v>4799331</v>
      </c>
      <c r="AM404" s="165">
        <v>5705627.4548000004</v>
      </c>
      <c r="AN404" s="7">
        <v>4560260.1749250004</v>
      </c>
      <c r="AO404" s="8">
        <f t="shared" si="312"/>
        <v>5132944</v>
      </c>
      <c r="AP404" s="165">
        <v>3695234.3564499998</v>
      </c>
      <c r="AQ404" s="7">
        <v>2842487.9665000001</v>
      </c>
      <c r="AR404" s="8">
        <f t="shared" si="313"/>
        <v>3268861</v>
      </c>
      <c r="AS404" s="165">
        <v>4263919.1367500005</v>
      </c>
      <c r="AT404" s="7">
        <v>3279937.7974999999</v>
      </c>
      <c r="AU404" s="8">
        <f t="shared" si="314"/>
        <v>3771928</v>
      </c>
      <c r="AV404" s="165">
        <v>5624412.1979499999</v>
      </c>
      <c r="AW404" s="7">
        <v>4560260.1749250004</v>
      </c>
      <c r="AX404" s="8">
        <f t="shared" si="315"/>
        <v>5092336</v>
      </c>
      <c r="AY404" s="165">
        <v>5595248.2312999992</v>
      </c>
      <c r="AZ404" s="7">
        <v>4560260.1749250004</v>
      </c>
      <c r="BA404" s="8">
        <f t="shared" si="316"/>
        <v>5077754</v>
      </c>
      <c r="BB404" s="165">
        <v>4434476.5055499999</v>
      </c>
      <c r="BC404" s="7">
        <v>3411135.7735000001</v>
      </c>
      <c r="BD404" s="177">
        <f t="shared" si="317"/>
        <v>3922806</v>
      </c>
      <c r="BE404" s="180">
        <f t="shared" si="319"/>
        <v>74729469</v>
      </c>
      <c r="BF404" s="9"/>
      <c r="BG404" s="9"/>
      <c r="BH404" s="9"/>
      <c r="BI404" s="10"/>
      <c r="BJ404" s="10"/>
    </row>
    <row r="405" spans="1:62" s="6" customFormat="1" ht="24.75" customHeight="1" x14ac:dyDescent="0.35">
      <c r="A405" s="388"/>
      <c r="B405" s="11">
        <v>371</v>
      </c>
      <c r="C405" s="51" t="s">
        <v>408</v>
      </c>
      <c r="D405" s="11" t="s">
        <v>272</v>
      </c>
      <c r="F405" s="165">
        <v>1491567.5092499999</v>
      </c>
      <c r="G405" s="7">
        <v>1411252.335675</v>
      </c>
      <c r="H405" s="8">
        <f t="shared" si="318"/>
        <v>1451410</v>
      </c>
      <c r="I405" s="165">
        <v>1491567.5092499999</v>
      </c>
      <c r="J405" s="7">
        <v>1411252.335675</v>
      </c>
      <c r="K405" s="8">
        <f t="shared" si="301"/>
        <v>1451410</v>
      </c>
      <c r="L405" s="165">
        <v>2201321.9046</v>
      </c>
      <c r="M405" s="7">
        <v>2082789.1866599999</v>
      </c>
      <c r="N405" s="8">
        <f t="shared" si="302"/>
        <v>2142056</v>
      </c>
      <c r="O405" s="165">
        <v>2465570.3891000003</v>
      </c>
      <c r="P405" s="7">
        <v>2332808.9066099999</v>
      </c>
      <c r="Q405" s="8">
        <f t="shared" si="303"/>
        <v>2399190</v>
      </c>
      <c r="R405" s="165">
        <v>2384348.0933999997</v>
      </c>
      <c r="S405" s="7">
        <v>2255960.1191400001</v>
      </c>
      <c r="T405" s="8">
        <f t="shared" si="304"/>
        <v>2320154</v>
      </c>
      <c r="U405" s="165">
        <v>3380177.4415500001</v>
      </c>
      <c r="V405" s="7">
        <v>3198167.8870049999</v>
      </c>
      <c r="W405" s="8">
        <f t="shared" si="305"/>
        <v>3289173</v>
      </c>
      <c r="X405" s="165">
        <f t="shared" si="306"/>
        <v>6487340.8870049994</v>
      </c>
      <c r="Y405" s="7">
        <v>2987406.942975</v>
      </c>
      <c r="Z405" s="8">
        <f t="shared" si="307"/>
        <v>4737374</v>
      </c>
      <c r="AA405" s="165">
        <v>3140501.5823999997</v>
      </c>
      <c r="AB405" s="7">
        <v>2987406.942975</v>
      </c>
      <c r="AC405" s="8">
        <f t="shared" si="308"/>
        <v>3063954</v>
      </c>
      <c r="AD405" s="165">
        <v>3157421.9722499996</v>
      </c>
      <c r="AE405" s="7">
        <v>2987406.942975</v>
      </c>
      <c r="AF405" s="8">
        <f t="shared" si="309"/>
        <v>3072414</v>
      </c>
      <c r="AG405" s="165">
        <v>2680321.6804</v>
      </c>
      <c r="AH405" s="7">
        <v>2987406.942975</v>
      </c>
      <c r="AI405" s="8">
        <f t="shared" si="310"/>
        <v>2833864</v>
      </c>
      <c r="AJ405" s="165">
        <v>3072124.1823999998</v>
      </c>
      <c r="AK405" s="7">
        <v>2987406.942975</v>
      </c>
      <c r="AL405" s="8">
        <f t="shared" si="311"/>
        <v>3029766</v>
      </c>
      <c r="AM405" s="165">
        <v>3290668.4082999998</v>
      </c>
      <c r="AN405" s="7">
        <v>2987406.942975</v>
      </c>
      <c r="AO405" s="8">
        <f t="shared" si="312"/>
        <v>3139038</v>
      </c>
      <c r="AP405" s="165">
        <v>2034758.5803999999</v>
      </c>
      <c r="AQ405" s="7">
        <v>1565198.9079999998</v>
      </c>
      <c r="AR405" s="8">
        <f t="shared" si="313"/>
        <v>1799979</v>
      </c>
      <c r="AS405" s="165">
        <v>2407676.8533999999</v>
      </c>
      <c r="AT405" s="7">
        <v>1852059.118</v>
      </c>
      <c r="AU405" s="8">
        <f t="shared" si="314"/>
        <v>2129868</v>
      </c>
      <c r="AV405" s="165">
        <v>3077642.6408000002</v>
      </c>
      <c r="AW405" s="7">
        <v>2987406.942975</v>
      </c>
      <c r="AX405" s="8">
        <f t="shared" si="315"/>
        <v>3032525</v>
      </c>
      <c r="AY405" s="165">
        <v>3127736.1251500002</v>
      </c>
      <c r="AZ405" s="7">
        <v>2987406.942975</v>
      </c>
      <c r="BA405" s="8">
        <f t="shared" si="316"/>
        <v>3057572</v>
      </c>
      <c r="BB405" s="165">
        <v>2503984.4102000003</v>
      </c>
      <c r="BC405" s="7">
        <v>1926141.8540000001</v>
      </c>
      <c r="BD405" s="177">
        <f t="shared" si="317"/>
        <v>2215063</v>
      </c>
      <c r="BE405" s="180">
        <f t="shared" si="319"/>
        <v>45164810</v>
      </c>
      <c r="BF405" s="9"/>
      <c r="BG405" s="9"/>
      <c r="BH405" s="9"/>
      <c r="BI405" s="10"/>
      <c r="BJ405" s="10"/>
    </row>
    <row r="406" spans="1:62" s="6" customFormat="1" ht="24.75" customHeight="1" x14ac:dyDescent="0.35">
      <c r="A406" s="388"/>
      <c r="B406" s="11">
        <v>372</v>
      </c>
      <c r="C406" s="51" t="s">
        <v>409</v>
      </c>
      <c r="D406" s="11" t="s">
        <v>272</v>
      </c>
      <c r="F406" s="165">
        <v>363525.43044999999</v>
      </c>
      <c r="G406" s="7">
        <v>343950.98419500003</v>
      </c>
      <c r="H406" s="8">
        <f t="shared" si="318"/>
        <v>353738</v>
      </c>
      <c r="I406" s="165">
        <v>363525.43044999999</v>
      </c>
      <c r="J406" s="7">
        <v>343950.98419500003</v>
      </c>
      <c r="K406" s="8">
        <f t="shared" si="301"/>
        <v>353738</v>
      </c>
      <c r="L406" s="165">
        <v>420168.06195</v>
      </c>
      <c r="M406" s="7">
        <v>397543.62784500007</v>
      </c>
      <c r="N406" s="8">
        <f t="shared" si="302"/>
        <v>408856</v>
      </c>
      <c r="O406" s="165">
        <v>470594.38334999996</v>
      </c>
      <c r="P406" s="7">
        <v>445254.68578499998</v>
      </c>
      <c r="Q406" s="8">
        <f t="shared" si="303"/>
        <v>457925</v>
      </c>
      <c r="R406" s="165">
        <v>470259.5352000001</v>
      </c>
      <c r="S406" s="7">
        <v>444937.86791999999</v>
      </c>
      <c r="T406" s="8">
        <f t="shared" si="304"/>
        <v>457599</v>
      </c>
      <c r="U406" s="165">
        <v>632643.79359999998</v>
      </c>
      <c r="V406" s="7">
        <v>598578.35855999996</v>
      </c>
      <c r="W406" s="8">
        <f t="shared" si="305"/>
        <v>615611</v>
      </c>
      <c r="X406" s="165">
        <f t="shared" si="306"/>
        <v>1214189.3585600001</v>
      </c>
      <c r="Y406" s="7">
        <v>579206.80135500012</v>
      </c>
      <c r="Z406" s="8">
        <f t="shared" si="307"/>
        <v>896698</v>
      </c>
      <c r="AA406" s="165">
        <v>615526.31594999996</v>
      </c>
      <c r="AB406" s="7">
        <v>579206.80135500012</v>
      </c>
      <c r="AC406" s="8">
        <f t="shared" si="308"/>
        <v>597367</v>
      </c>
      <c r="AD406" s="165">
        <v>612169.79005000007</v>
      </c>
      <c r="AE406" s="7">
        <v>579206.80135500012</v>
      </c>
      <c r="AF406" s="8">
        <f t="shared" si="309"/>
        <v>595688</v>
      </c>
      <c r="AG406" s="165">
        <v>534161.23214999994</v>
      </c>
      <c r="AH406" s="7">
        <v>579206.80135500012</v>
      </c>
      <c r="AI406" s="8">
        <f t="shared" si="310"/>
        <v>556684</v>
      </c>
      <c r="AJ406" s="165">
        <v>615421.73875000002</v>
      </c>
      <c r="AK406" s="7">
        <v>579206.80135500012</v>
      </c>
      <c r="AL406" s="8">
        <f t="shared" si="311"/>
        <v>597314</v>
      </c>
      <c r="AM406" s="165">
        <v>584583.53134999995</v>
      </c>
      <c r="AN406" s="7">
        <v>579206.80135500012</v>
      </c>
      <c r="AO406" s="8">
        <f t="shared" si="312"/>
        <v>581895</v>
      </c>
      <c r="AP406" s="165">
        <v>477942.94274999999</v>
      </c>
      <c r="AQ406" s="7">
        <v>367648.41749999998</v>
      </c>
      <c r="AR406" s="8">
        <f t="shared" si="313"/>
        <v>422796</v>
      </c>
      <c r="AS406" s="165">
        <v>586799.76355000003</v>
      </c>
      <c r="AT406" s="7">
        <v>451384.43350000004</v>
      </c>
      <c r="AU406" s="8">
        <f t="shared" si="314"/>
        <v>519092</v>
      </c>
      <c r="AV406" s="165">
        <v>616499.68834999995</v>
      </c>
      <c r="AW406" s="7">
        <v>579206.80135500012</v>
      </c>
      <c r="AX406" s="8">
        <f t="shared" si="315"/>
        <v>597853</v>
      </c>
      <c r="AY406" s="165">
        <v>602884.54134999996</v>
      </c>
      <c r="AZ406" s="7">
        <v>579206.80135500012</v>
      </c>
      <c r="BA406" s="8">
        <f t="shared" si="316"/>
        <v>591046</v>
      </c>
      <c r="BB406" s="165">
        <v>610271.31165000005</v>
      </c>
      <c r="BC406" s="7">
        <v>469439.4705</v>
      </c>
      <c r="BD406" s="177">
        <f t="shared" si="317"/>
        <v>539855</v>
      </c>
      <c r="BE406" s="180">
        <f t="shared" si="319"/>
        <v>9143755</v>
      </c>
      <c r="BF406" s="9"/>
      <c r="BG406" s="9"/>
      <c r="BH406" s="9"/>
      <c r="BI406" s="10"/>
      <c r="BJ406" s="10"/>
    </row>
    <row r="407" spans="1:62" s="6" customFormat="1" ht="24.75" customHeight="1" x14ac:dyDescent="0.35">
      <c r="A407" s="388"/>
      <c r="B407" s="11">
        <v>373</v>
      </c>
      <c r="C407" s="51" t="s">
        <v>410</v>
      </c>
      <c r="D407" s="11" t="s">
        <v>272</v>
      </c>
      <c r="F407" s="166">
        <v>60591.426350000002</v>
      </c>
      <c r="G407" s="7">
        <v>57328.811085000001</v>
      </c>
      <c r="H407" s="8">
        <f t="shared" si="318"/>
        <v>58960</v>
      </c>
      <c r="I407" s="166">
        <v>60591.426350000002</v>
      </c>
      <c r="J407" s="7">
        <v>57328.811085000001</v>
      </c>
      <c r="K407" s="8">
        <f t="shared" si="301"/>
        <v>58960</v>
      </c>
      <c r="L407" s="166">
        <v>87925.292000000001</v>
      </c>
      <c r="M407" s="7">
        <v>83190.853199999998</v>
      </c>
      <c r="N407" s="8">
        <f t="shared" si="302"/>
        <v>85558</v>
      </c>
      <c r="O407" s="166">
        <v>96204.990699999995</v>
      </c>
      <c r="P407" s="7">
        <v>91024.721969999999</v>
      </c>
      <c r="Q407" s="8">
        <f t="shared" si="303"/>
        <v>93615</v>
      </c>
      <c r="R407" s="166">
        <v>87513.016500000012</v>
      </c>
      <c r="S407" s="7">
        <v>82800.777150000009</v>
      </c>
      <c r="T407" s="8">
        <f t="shared" si="304"/>
        <v>85157</v>
      </c>
      <c r="U407" s="166">
        <v>128581.6896</v>
      </c>
      <c r="V407" s="7">
        <v>121658.06016000001</v>
      </c>
      <c r="W407" s="8">
        <f t="shared" si="305"/>
        <v>125120</v>
      </c>
      <c r="X407" s="166">
        <f t="shared" si="306"/>
        <v>246778.06015999999</v>
      </c>
      <c r="Y407" s="7">
        <v>107409.81888000002</v>
      </c>
      <c r="Z407" s="8">
        <f t="shared" si="307"/>
        <v>177094</v>
      </c>
      <c r="AA407" s="166">
        <v>115345.63495000001</v>
      </c>
      <c r="AB407" s="7">
        <v>107409.81888000002</v>
      </c>
      <c r="AC407" s="8">
        <f t="shared" si="308"/>
        <v>111378</v>
      </c>
      <c r="AD407" s="166">
        <v>113522.57280000001</v>
      </c>
      <c r="AE407" s="7">
        <v>107409.81888000002</v>
      </c>
      <c r="AF407" s="8">
        <f t="shared" si="309"/>
        <v>110466</v>
      </c>
      <c r="AG407" s="166">
        <v>97535.333350000001</v>
      </c>
      <c r="AH407" s="7">
        <v>107409.81888000002</v>
      </c>
      <c r="AI407" s="8">
        <f t="shared" si="310"/>
        <v>102473</v>
      </c>
      <c r="AJ407" s="166">
        <v>115287.31305000003</v>
      </c>
      <c r="AK407" s="7">
        <v>107409.81888000002</v>
      </c>
      <c r="AL407" s="8">
        <f t="shared" si="311"/>
        <v>111349</v>
      </c>
      <c r="AM407" s="166">
        <v>131316.7856</v>
      </c>
      <c r="AN407" s="7">
        <v>107409.81888000002</v>
      </c>
      <c r="AO407" s="8">
        <f t="shared" si="312"/>
        <v>119363</v>
      </c>
      <c r="AP407" s="166">
        <v>87188.223850000009</v>
      </c>
      <c r="AQ407" s="7">
        <v>67067.864499999996</v>
      </c>
      <c r="AR407" s="8">
        <f t="shared" si="313"/>
        <v>77128</v>
      </c>
      <c r="AS407" s="166">
        <v>97805.826300000001</v>
      </c>
      <c r="AT407" s="7">
        <v>75235.251000000004</v>
      </c>
      <c r="AU407" s="8">
        <f t="shared" si="314"/>
        <v>86521</v>
      </c>
      <c r="AV407" s="166">
        <v>128347.39645</v>
      </c>
      <c r="AW407" s="7">
        <v>107409.81888000002</v>
      </c>
      <c r="AX407" s="8">
        <f t="shared" si="315"/>
        <v>117879</v>
      </c>
      <c r="AY407" s="166">
        <v>125690.73334999999</v>
      </c>
      <c r="AZ407" s="7">
        <v>107409.81888000002</v>
      </c>
      <c r="BA407" s="8">
        <f t="shared" si="316"/>
        <v>116550</v>
      </c>
      <c r="BB407" s="166">
        <v>101718.42135</v>
      </c>
      <c r="BC407" s="7">
        <v>78244.939500000008</v>
      </c>
      <c r="BD407" s="177">
        <f t="shared" si="317"/>
        <v>89982</v>
      </c>
      <c r="BE407" s="180">
        <f t="shared" si="319"/>
        <v>1727553</v>
      </c>
      <c r="BF407" s="9"/>
      <c r="BG407" s="9"/>
      <c r="BH407" s="9"/>
      <c r="BI407" s="10"/>
      <c r="BJ407" s="10"/>
    </row>
    <row r="408" spans="1:62" s="6" customFormat="1" ht="24.75" customHeight="1" x14ac:dyDescent="0.35">
      <c r="A408" s="388"/>
      <c r="B408" s="11">
        <v>374</v>
      </c>
      <c r="C408" s="51" t="s">
        <v>411</v>
      </c>
      <c r="D408" s="11" t="s">
        <v>272</v>
      </c>
      <c r="F408" s="166">
        <v>15304.471</v>
      </c>
      <c r="G408" s="7">
        <v>14480.384099999999</v>
      </c>
      <c r="H408" s="8">
        <f t="shared" si="318"/>
        <v>14892</v>
      </c>
      <c r="I408" s="166">
        <v>15304.471</v>
      </c>
      <c r="J408" s="7">
        <v>14480.384099999999</v>
      </c>
      <c r="K408" s="8">
        <f t="shared" si="301"/>
        <v>14892</v>
      </c>
      <c r="L408" s="166">
        <v>16696.1522</v>
      </c>
      <c r="M408" s="7">
        <v>15797.128620000001</v>
      </c>
      <c r="N408" s="8">
        <f t="shared" si="302"/>
        <v>16247</v>
      </c>
      <c r="O408" s="166">
        <v>18302.01555</v>
      </c>
      <c r="P408" s="7">
        <v>17316.522405</v>
      </c>
      <c r="Q408" s="8">
        <f t="shared" si="303"/>
        <v>17809</v>
      </c>
      <c r="R408" s="166">
        <v>26009.5563</v>
      </c>
      <c r="S408" s="7">
        <v>24609.041730000004</v>
      </c>
      <c r="T408" s="8">
        <f t="shared" si="304"/>
        <v>25309</v>
      </c>
      <c r="U408" s="166">
        <v>25375.054250000001</v>
      </c>
      <c r="V408" s="7">
        <v>24008.705174999999</v>
      </c>
      <c r="W408" s="8">
        <f t="shared" si="305"/>
        <v>24692</v>
      </c>
      <c r="X408" s="166">
        <f t="shared" si="306"/>
        <v>48700.705174999996</v>
      </c>
      <c r="Y408" s="7">
        <v>22748.093549999998</v>
      </c>
      <c r="Z408" s="8">
        <f t="shared" si="307"/>
        <v>35724</v>
      </c>
      <c r="AA408" s="166">
        <v>23596.2363</v>
      </c>
      <c r="AB408" s="7">
        <v>22748.093549999998</v>
      </c>
      <c r="AC408" s="8">
        <f t="shared" si="308"/>
        <v>23172</v>
      </c>
      <c r="AD408" s="166">
        <v>24042.700499999999</v>
      </c>
      <c r="AE408" s="7">
        <v>22748.093549999998</v>
      </c>
      <c r="AF408" s="8">
        <f t="shared" si="309"/>
        <v>23395</v>
      </c>
      <c r="AG408" s="166">
        <v>21785.240749999997</v>
      </c>
      <c r="AH408" s="7">
        <v>22748.093549999998</v>
      </c>
      <c r="AI408" s="8">
        <f t="shared" si="310"/>
        <v>22267</v>
      </c>
      <c r="AJ408" s="166">
        <v>23582.158600000002</v>
      </c>
      <c r="AK408" s="7">
        <v>22748.093549999998</v>
      </c>
      <c r="AL408" s="8">
        <f t="shared" si="311"/>
        <v>23165</v>
      </c>
      <c r="AM408" s="166">
        <v>25603.3141</v>
      </c>
      <c r="AN408" s="7">
        <v>22748.093549999998</v>
      </c>
      <c r="AO408" s="8">
        <f t="shared" si="312"/>
        <v>24176</v>
      </c>
      <c r="AP408" s="166">
        <v>20744.496499999997</v>
      </c>
      <c r="AQ408" s="7">
        <v>15957.305</v>
      </c>
      <c r="AR408" s="8">
        <f t="shared" si="313"/>
        <v>18351</v>
      </c>
      <c r="AS408" s="166">
        <v>24703.346850000002</v>
      </c>
      <c r="AT408" s="7">
        <v>19002.574500000002</v>
      </c>
      <c r="AU408" s="8">
        <f t="shared" si="314"/>
        <v>21853</v>
      </c>
      <c r="AV408" s="166">
        <v>23729.974449999998</v>
      </c>
      <c r="AW408" s="7">
        <v>22748.093549999998</v>
      </c>
      <c r="AX408" s="8">
        <f t="shared" si="315"/>
        <v>23239</v>
      </c>
      <c r="AY408" s="166">
        <v>24265.9326</v>
      </c>
      <c r="AZ408" s="7">
        <v>22748.093549999998</v>
      </c>
      <c r="BA408" s="8">
        <f t="shared" si="316"/>
        <v>23507</v>
      </c>
      <c r="BB408" s="166">
        <v>25691.802499999998</v>
      </c>
      <c r="BC408" s="7">
        <v>19762.924999999999</v>
      </c>
      <c r="BD408" s="177">
        <f t="shared" si="317"/>
        <v>22727</v>
      </c>
      <c r="BE408" s="180">
        <f t="shared" si="319"/>
        <v>375417</v>
      </c>
      <c r="BF408" s="9"/>
      <c r="BG408" s="9"/>
      <c r="BH408" s="9"/>
      <c r="BI408" s="10"/>
      <c r="BJ408" s="10"/>
    </row>
    <row r="409" spans="1:62" s="6" customFormat="1" ht="24.75" customHeight="1" x14ac:dyDescent="0.35">
      <c r="A409" s="388"/>
      <c r="B409" s="11">
        <v>375</v>
      </c>
      <c r="C409" s="51" t="s">
        <v>412</v>
      </c>
      <c r="D409" s="11" t="s">
        <v>272</v>
      </c>
      <c r="F409" s="166">
        <v>171111.42684999999</v>
      </c>
      <c r="G409" s="7">
        <v>161897.734635</v>
      </c>
      <c r="H409" s="8">
        <f t="shared" si="318"/>
        <v>166505</v>
      </c>
      <c r="I409" s="166">
        <v>171111.42684999999</v>
      </c>
      <c r="J409" s="7">
        <v>161897.734635</v>
      </c>
      <c r="K409" s="8">
        <f t="shared" si="301"/>
        <v>166505</v>
      </c>
      <c r="L409" s="166">
        <v>253417.70545000001</v>
      </c>
      <c r="M409" s="7">
        <v>239772.13669500002</v>
      </c>
      <c r="N409" s="8">
        <f t="shared" si="302"/>
        <v>246595</v>
      </c>
      <c r="O409" s="166">
        <v>277313.59565000003</v>
      </c>
      <c r="P409" s="7">
        <v>262381.32511500001</v>
      </c>
      <c r="Q409" s="8">
        <f t="shared" si="303"/>
        <v>269847</v>
      </c>
      <c r="R409" s="166">
        <v>250398.03879999998</v>
      </c>
      <c r="S409" s="7">
        <v>236915.06747999997</v>
      </c>
      <c r="T409" s="8">
        <f t="shared" si="304"/>
        <v>243657</v>
      </c>
      <c r="U409" s="166">
        <v>374032.42240000004</v>
      </c>
      <c r="V409" s="7">
        <v>353892.21504000004</v>
      </c>
      <c r="W409" s="8">
        <f t="shared" si="305"/>
        <v>363962</v>
      </c>
      <c r="X409" s="166">
        <f t="shared" si="306"/>
        <v>717854.21504000004</v>
      </c>
      <c r="Y409" s="7">
        <v>309851.67759000004</v>
      </c>
      <c r="Z409" s="8">
        <f t="shared" si="307"/>
        <v>513853</v>
      </c>
      <c r="AA409" s="166">
        <v>318324.95240000001</v>
      </c>
      <c r="AB409" s="7">
        <v>309851.67759000004</v>
      </c>
      <c r="AC409" s="8">
        <f t="shared" si="308"/>
        <v>314088</v>
      </c>
      <c r="AD409" s="166">
        <v>329312.59725000005</v>
      </c>
      <c r="AE409" s="7">
        <v>309851.67759000004</v>
      </c>
      <c r="AF409" s="8">
        <f t="shared" si="309"/>
        <v>319582</v>
      </c>
      <c r="AG409" s="166">
        <v>292109.25835000002</v>
      </c>
      <c r="AH409" s="7">
        <v>309851.67759000004</v>
      </c>
      <c r="AI409" s="8">
        <f t="shared" si="310"/>
        <v>300980</v>
      </c>
      <c r="AJ409" s="166">
        <v>325468.37960000004</v>
      </c>
      <c r="AK409" s="7">
        <v>309851.67759000004</v>
      </c>
      <c r="AL409" s="8">
        <f t="shared" si="311"/>
        <v>317660</v>
      </c>
      <c r="AM409" s="166">
        <v>363743.6348</v>
      </c>
      <c r="AN409" s="7">
        <v>309851.67759000004</v>
      </c>
      <c r="AO409" s="8">
        <f t="shared" si="312"/>
        <v>336798</v>
      </c>
      <c r="AP409" s="166">
        <v>255056.75195000001</v>
      </c>
      <c r="AQ409" s="7">
        <v>196197.50150000001</v>
      </c>
      <c r="AR409" s="8">
        <f t="shared" si="313"/>
        <v>225627</v>
      </c>
      <c r="AS409" s="166">
        <v>276207.49064999999</v>
      </c>
      <c r="AT409" s="7">
        <v>212467.30050000001</v>
      </c>
      <c r="AU409" s="8">
        <f t="shared" si="314"/>
        <v>244337</v>
      </c>
      <c r="AV409" s="166">
        <v>365065.93304999999</v>
      </c>
      <c r="AW409" s="7">
        <v>309851.67759000004</v>
      </c>
      <c r="AX409" s="8">
        <f t="shared" si="315"/>
        <v>337459</v>
      </c>
      <c r="AY409" s="166">
        <v>350958.06654999999</v>
      </c>
      <c r="AZ409" s="7">
        <v>309851.67759000004</v>
      </c>
      <c r="BA409" s="8">
        <f t="shared" si="316"/>
        <v>330405</v>
      </c>
      <c r="BB409" s="166">
        <v>287255.46850000002</v>
      </c>
      <c r="BC409" s="7">
        <v>220965.745</v>
      </c>
      <c r="BD409" s="177">
        <f t="shared" si="317"/>
        <v>254111</v>
      </c>
      <c r="BE409" s="180">
        <f t="shared" si="319"/>
        <v>4951971</v>
      </c>
      <c r="BF409" s="9"/>
      <c r="BG409" s="9"/>
      <c r="BH409" s="9"/>
      <c r="BI409" s="10"/>
      <c r="BJ409" s="10"/>
    </row>
    <row r="410" spans="1:62" s="6" customFormat="1" ht="24.75" customHeight="1" thickBot="1" x14ac:dyDescent="0.4">
      <c r="A410" s="388"/>
      <c r="B410" s="15">
        <v>376</v>
      </c>
      <c r="C410" s="51" t="s">
        <v>413</v>
      </c>
      <c r="D410" s="11" t="s">
        <v>272</v>
      </c>
      <c r="F410" s="166">
        <v>2534467.65845</v>
      </c>
      <c r="G410" s="7">
        <v>2397996.3229950001</v>
      </c>
      <c r="H410" s="8">
        <f t="shared" si="318"/>
        <v>2466232</v>
      </c>
      <c r="I410" s="166">
        <v>2534467.65845</v>
      </c>
      <c r="J410" s="7">
        <v>2397996.3229950001</v>
      </c>
      <c r="K410" s="8">
        <f t="shared" si="301"/>
        <v>2466232</v>
      </c>
      <c r="L410" s="166">
        <v>9580397.7360000014</v>
      </c>
      <c r="M410" s="7">
        <v>9064530.1655999999</v>
      </c>
      <c r="N410" s="8">
        <f t="shared" si="302"/>
        <v>9322464</v>
      </c>
      <c r="O410" s="166">
        <v>10748240.48935</v>
      </c>
      <c r="P410" s="7">
        <v>10169489.078384999</v>
      </c>
      <c r="Q410" s="8">
        <f t="shared" si="303"/>
        <v>10458865</v>
      </c>
      <c r="R410" s="166">
        <v>9494002.8910999987</v>
      </c>
      <c r="S410" s="7">
        <v>8982787.3508099988</v>
      </c>
      <c r="T410" s="8">
        <f t="shared" si="304"/>
        <v>9238395</v>
      </c>
      <c r="U410" s="166">
        <v>13808073.834100001</v>
      </c>
      <c r="V410" s="7">
        <v>13064562.166110002</v>
      </c>
      <c r="W410" s="8">
        <f t="shared" si="305"/>
        <v>13436318</v>
      </c>
      <c r="X410" s="166">
        <f t="shared" si="306"/>
        <v>26500880.166110002</v>
      </c>
      <c r="Y410" s="7">
        <v>11594589.113835</v>
      </c>
      <c r="Z410" s="8">
        <f t="shared" si="307"/>
        <v>19047735</v>
      </c>
      <c r="AA410" s="166">
        <v>11790158.216200002</v>
      </c>
      <c r="AB410" s="7">
        <v>11594589.113835</v>
      </c>
      <c r="AC410" s="8">
        <f t="shared" si="308"/>
        <v>11692374</v>
      </c>
      <c r="AD410" s="166">
        <v>12486017.92165</v>
      </c>
      <c r="AE410" s="7">
        <v>11594589.113835</v>
      </c>
      <c r="AF410" s="8">
        <f t="shared" si="309"/>
        <v>12040304</v>
      </c>
      <c r="AG410" s="166">
        <v>10919077.40105</v>
      </c>
      <c r="AH410" s="7">
        <v>11594589.113835</v>
      </c>
      <c r="AI410" s="8">
        <f t="shared" si="310"/>
        <v>11256833</v>
      </c>
      <c r="AJ410" s="166">
        <v>12174818.296550002</v>
      </c>
      <c r="AK410" s="7">
        <v>11594589.113835</v>
      </c>
      <c r="AL410" s="8">
        <f t="shared" si="311"/>
        <v>11884704</v>
      </c>
      <c r="AM410" s="166">
        <v>13634376.132650003</v>
      </c>
      <c r="AN410" s="7">
        <v>11594589.113835</v>
      </c>
      <c r="AO410" s="8">
        <f t="shared" si="312"/>
        <v>12614483</v>
      </c>
      <c r="AP410" s="166">
        <v>3767583.6789500001</v>
      </c>
      <c r="AQ410" s="7">
        <v>2898141.2915000003</v>
      </c>
      <c r="AR410" s="8">
        <f t="shared" si="313"/>
        <v>3332862</v>
      </c>
      <c r="AS410" s="166">
        <v>4091119.39145</v>
      </c>
      <c r="AT410" s="7">
        <v>3147014.9165000003</v>
      </c>
      <c r="AU410" s="8">
        <f t="shared" si="314"/>
        <v>3619067</v>
      </c>
      <c r="AV410" s="166">
        <v>13792903.10125</v>
      </c>
      <c r="AW410" s="7">
        <v>11594589.113835</v>
      </c>
      <c r="AX410" s="8">
        <f t="shared" si="315"/>
        <v>12693746</v>
      </c>
      <c r="AY410" s="166">
        <v>13801503.570400003</v>
      </c>
      <c r="AZ410" s="7">
        <v>11594589.113835</v>
      </c>
      <c r="BA410" s="8">
        <f t="shared" si="316"/>
        <v>12698046</v>
      </c>
      <c r="BB410" s="166">
        <v>4254764.6095500002</v>
      </c>
      <c r="BC410" s="7">
        <v>3272895.8534999997</v>
      </c>
      <c r="BD410" s="177">
        <f t="shared" si="317"/>
        <v>3763830</v>
      </c>
      <c r="BE410" s="180">
        <f t="shared" si="319"/>
        <v>162032490</v>
      </c>
      <c r="BF410" s="9"/>
      <c r="BG410" s="9"/>
      <c r="BH410" s="9"/>
      <c r="BI410" s="10"/>
      <c r="BJ410" s="10"/>
    </row>
    <row r="411" spans="1:62" s="6" customFormat="1" ht="28.5" customHeight="1" thickBot="1" x14ac:dyDescent="0.4">
      <c r="A411" s="387"/>
      <c r="B411" s="271" t="s">
        <v>187</v>
      </c>
      <c r="C411" s="272"/>
      <c r="D411" s="273"/>
      <c r="F411" s="170">
        <f>+SUM(F412:F426)</f>
        <v>12031134.94765</v>
      </c>
      <c r="G411" s="171">
        <f>SUM(G412:G426)</f>
        <v>11383304.604315002</v>
      </c>
      <c r="H411" s="175">
        <f>SUM(H412:H426)</f>
        <v>11707220</v>
      </c>
      <c r="I411" s="170">
        <f>+SUM(I412:I426)</f>
        <v>12031134.94765</v>
      </c>
      <c r="J411" s="171">
        <f>SUM(J412:J426)</f>
        <v>11383304.604315002</v>
      </c>
      <c r="K411" s="175">
        <f>SUM(K412:K426)</f>
        <v>11707220</v>
      </c>
      <c r="L411" s="170">
        <f>+SUM(L412:L426)</f>
        <v>21755913.806900002</v>
      </c>
      <c r="M411" s="171">
        <f>SUM(M412:M426)</f>
        <v>20584441.52499</v>
      </c>
      <c r="N411" s="175">
        <f>SUM(N412:N426)</f>
        <v>21170177</v>
      </c>
      <c r="O411" s="170">
        <f>+SUM(O412:O426)</f>
        <v>21771351.010499999</v>
      </c>
      <c r="P411" s="171">
        <f>SUM(P412:P426)</f>
        <v>20599047.494550001</v>
      </c>
      <c r="Q411" s="175">
        <f>SUM(Q412:Q426)</f>
        <v>21185198</v>
      </c>
      <c r="R411" s="170">
        <f>+SUM(R412:R426)</f>
        <v>21218836.479749996</v>
      </c>
      <c r="S411" s="171">
        <f>SUM(S412:S426)</f>
        <v>20076283.746224999</v>
      </c>
      <c r="T411" s="175">
        <f>SUM(T412:T426)</f>
        <v>20647562</v>
      </c>
      <c r="U411" s="170">
        <f>+SUM(U412:U426)</f>
        <v>23740936.878749996</v>
      </c>
      <c r="V411" s="171">
        <f>SUM(V412:V426)</f>
        <v>22462578.739124998</v>
      </c>
      <c r="W411" s="175">
        <f>SUM(W412:W426)</f>
        <v>23101758</v>
      </c>
      <c r="X411" s="170">
        <f>+SUM(X412:X426)</f>
        <v>22738432.689699996</v>
      </c>
      <c r="Y411" s="171">
        <f>SUM(Y412:Y426)</f>
        <v>21514055.544869997</v>
      </c>
      <c r="Z411" s="175">
        <f>SUM(Z412:Z426)</f>
        <v>22126245</v>
      </c>
      <c r="AA411" s="170">
        <f>+SUM(AA412:AA426)</f>
        <v>22823404.68135</v>
      </c>
      <c r="AB411" s="171">
        <f>SUM(AB412:AB426)</f>
        <v>21514055.544869997</v>
      </c>
      <c r="AC411" s="175">
        <f>SUM(AC412:AC426)</f>
        <v>22168733</v>
      </c>
      <c r="AD411" s="170">
        <f>+SUM(AD412:AD426)</f>
        <v>22786757.411600001</v>
      </c>
      <c r="AE411" s="171">
        <f>SUM(AE412:AE426)</f>
        <v>21514055.544869997</v>
      </c>
      <c r="AF411" s="175">
        <f>SUM(AF412:AF426)</f>
        <v>22150408</v>
      </c>
      <c r="AG411" s="170">
        <f>+SUM(AG412:AG426)</f>
        <v>22102844.6457</v>
      </c>
      <c r="AH411" s="171">
        <f>SUM(AH412:AH426)</f>
        <v>21514055.544869997</v>
      </c>
      <c r="AI411" s="175">
        <f>SUM(AI412:AI426)</f>
        <v>21808450</v>
      </c>
      <c r="AJ411" s="170">
        <f>+SUM(AJ412:AJ426)</f>
        <v>22700907.574799996</v>
      </c>
      <c r="AK411" s="171">
        <f>SUM(AK412:AK426)</f>
        <v>21514055.544869997</v>
      </c>
      <c r="AL411" s="175">
        <f>SUM(AL412:AL426)</f>
        <v>22107481</v>
      </c>
      <c r="AM411" s="170">
        <f>+SUM(AM412:AM426)</f>
        <v>23656756.254949998</v>
      </c>
      <c r="AN411" s="171">
        <f>SUM(AN412:AN426)</f>
        <v>21514055.544869997</v>
      </c>
      <c r="AO411" s="175">
        <f>SUM(AO412:AO426)</f>
        <v>22585407</v>
      </c>
      <c r="AP411" s="170">
        <f>+SUM(AP412:AP426)</f>
        <v>13769602.187250001</v>
      </c>
      <c r="AQ411" s="171">
        <f>SUM(AQ412:AQ426)</f>
        <v>10592001.682499999</v>
      </c>
      <c r="AR411" s="175">
        <f>SUM(AR412:AR426)</f>
        <v>12180802</v>
      </c>
      <c r="AS411" s="170">
        <f>+SUM(AS412:AS426)</f>
        <v>14175709.643550001</v>
      </c>
      <c r="AT411" s="171">
        <f>SUM(AT412:AT426)</f>
        <v>10904392.033500001</v>
      </c>
      <c r="AU411" s="175">
        <f>SUM(AU412:AU426)</f>
        <v>12540050</v>
      </c>
      <c r="AV411" s="170">
        <f>+SUM(AV412:AV426)</f>
        <v>23510548.279400002</v>
      </c>
      <c r="AW411" s="171">
        <f>SUM(AW412:AW426)</f>
        <v>21514055.544869997</v>
      </c>
      <c r="AX411" s="175">
        <f>SUM(AX412:AX426)</f>
        <v>22512302</v>
      </c>
      <c r="AY411" s="170">
        <f>+SUM(AY412:AY426)</f>
        <v>23396506.842799999</v>
      </c>
      <c r="AZ411" s="171">
        <f>SUM(AZ412:AZ426)</f>
        <v>21514055.544869997</v>
      </c>
      <c r="BA411" s="175">
        <f>SUM(BA412:BA426)</f>
        <v>22455282</v>
      </c>
      <c r="BB411" s="170">
        <f>+SUM(BB412:BB426)</f>
        <v>14401159.986849997</v>
      </c>
      <c r="BC411" s="171">
        <f>SUM(BC412:BC426)</f>
        <v>11077815.374499999</v>
      </c>
      <c r="BD411" s="172">
        <f>SUM(BD412:BD426)</f>
        <v>12739487</v>
      </c>
      <c r="BE411" s="180">
        <f t="shared" si="319"/>
        <v>324893782</v>
      </c>
      <c r="BF411" s="9"/>
      <c r="BG411" s="9"/>
      <c r="BH411" s="9"/>
      <c r="BI411" s="10"/>
      <c r="BJ411" s="10"/>
    </row>
    <row r="412" spans="1:62" s="6" customFormat="1" ht="24.75" customHeight="1" x14ac:dyDescent="0.35">
      <c r="A412" s="388"/>
      <c r="B412" s="4">
        <v>377</v>
      </c>
      <c r="C412" s="51" t="s">
        <v>414</v>
      </c>
      <c r="D412" s="11" t="s">
        <v>272</v>
      </c>
      <c r="F412" s="164">
        <v>78886.403049999994</v>
      </c>
      <c r="G412" s="7">
        <v>74638.673655000006</v>
      </c>
      <c r="H412" s="8">
        <f t="shared" si="318"/>
        <v>76763</v>
      </c>
      <c r="I412" s="164">
        <v>78886.403049999994</v>
      </c>
      <c r="J412" s="7">
        <v>74638.673655000006</v>
      </c>
      <c r="K412" s="8">
        <f t="shared" ref="K412:K426" si="320">ROUND(((I412+J412)/2),0)</f>
        <v>76763</v>
      </c>
      <c r="L412" s="164">
        <v>148673.58415000001</v>
      </c>
      <c r="M412" s="7">
        <v>140668.083465</v>
      </c>
      <c r="N412" s="8">
        <f t="shared" ref="N412:N426" si="321">ROUND(((L412+M412)/2),0)</f>
        <v>144671</v>
      </c>
      <c r="O412" s="164">
        <v>157558.62395000001</v>
      </c>
      <c r="P412" s="7">
        <v>149074.698045</v>
      </c>
      <c r="Q412" s="8">
        <f t="shared" ref="Q412:Q426" si="322">ROUND(((O412+P412)/2),0)</f>
        <v>153317</v>
      </c>
      <c r="R412" s="164">
        <v>144079.2262</v>
      </c>
      <c r="S412" s="7">
        <v>136321.11402000001</v>
      </c>
      <c r="T412" s="8">
        <f t="shared" ref="T412:T426" si="323">ROUND(((R412+S412)/2),0)</f>
        <v>140200</v>
      </c>
      <c r="U412" s="164">
        <v>208085.50035000002</v>
      </c>
      <c r="V412" s="7">
        <v>196880.89648500003</v>
      </c>
      <c r="W412" s="8">
        <f t="shared" ref="W412:W426" si="324">ROUND(((U412+V412)/2),0)</f>
        <v>202483</v>
      </c>
      <c r="X412" s="164">
        <v>184857.29535000003</v>
      </c>
      <c r="Y412" s="7">
        <v>174903.44098499999</v>
      </c>
      <c r="Z412" s="8">
        <f t="shared" ref="Z412:Z426" si="325">ROUND(((X412+Y412)/2),0)</f>
        <v>179880</v>
      </c>
      <c r="AA412" s="164">
        <v>176218.6153</v>
      </c>
      <c r="AB412" s="7">
        <v>174903.44098499999</v>
      </c>
      <c r="AC412" s="8">
        <f t="shared" ref="AC412:AC426" si="326">ROUND(((AA412+AB412)/2),0)</f>
        <v>175561</v>
      </c>
      <c r="AD412" s="164">
        <v>187717.07955000002</v>
      </c>
      <c r="AE412" s="7">
        <v>174903.44098499999</v>
      </c>
      <c r="AF412" s="8">
        <f t="shared" ref="AF412:AF426" si="327">ROUND(((AD412+AE412)/2),0)</f>
        <v>181310</v>
      </c>
      <c r="AG412" s="164">
        <v>167580.94080000001</v>
      </c>
      <c r="AH412" s="7">
        <v>174903.44098499999</v>
      </c>
      <c r="AI412" s="8">
        <f t="shared" ref="AI412:AI426" si="328">ROUND(((AG412+AH412)/2),0)</f>
        <v>171242</v>
      </c>
      <c r="AJ412" s="164">
        <v>170510.10794999998</v>
      </c>
      <c r="AK412" s="7">
        <v>174903.44098499999</v>
      </c>
      <c r="AL412" s="8">
        <f t="shared" ref="AL412:AL426" si="329">ROUND(((AJ412+AK412)/2),0)</f>
        <v>172707</v>
      </c>
      <c r="AM412" s="164">
        <v>207008.5563</v>
      </c>
      <c r="AN412" s="7">
        <v>174903.44098499999</v>
      </c>
      <c r="AO412" s="8">
        <f t="shared" ref="AO412:AO426" si="330">ROUND(((AM412+AN412)/2),0)</f>
        <v>190956</v>
      </c>
      <c r="AP412" s="164">
        <v>135462.66824999999</v>
      </c>
      <c r="AQ412" s="7">
        <v>104202.05250000001</v>
      </c>
      <c r="AR412" s="8">
        <f t="shared" ref="AR412:AR426" si="331">ROUND(((AP412+AQ412)/2),0)</f>
        <v>119832</v>
      </c>
      <c r="AS412" s="164">
        <v>127336.81870000002</v>
      </c>
      <c r="AT412" s="7">
        <v>97951.399000000005</v>
      </c>
      <c r="AU412" s="8">
        <f t="shared" ref="AU412:AU426" si="332">ROUND(((AS412+AT412)/2),0)</f>
        <v>112644</v>
      </c>
      <c r="AV412" s="164">
        <v>205516.32010000004</v>
      </c>
      <c r="AW412" s="7">
        <v>174903.44098499999</v>
      </c>
      <c r="AX412" s="8">
        <f t="shared" ref="AX412:AX426" si="333">ROUND(((AV412+AW412)/2),0)</f>
        <v>190210</v>
      </c>
      <c r="AY412" s="164">
        <v>198156.69965000002</v>
      </c>
      <c r="AZ412" s="7">
        <v>174903.44098499999</v>
      </c>
      <c r="BA412" s="8">
        <f t="shared" ref="BA412:BA426" si="334">ROUND(((AY412+AZ412)/2),0)</f>
        <v>186530</v>
      </c>
      <c r="BB412" s="164">
        <v>132430.935</v>
      </c>
      <c r="BC412" s="7">
        <v>101869.95</v>
      </c>
      <c r="BD412" s="8">
        <f t="shared" ref="BD412:BD426" si="335">ROUND(((BB412+BC412)/2),0)</f>
        <v>117150</v>
      </c>
      <c r="BE412" s="180">
        <f t="shared" si="319"/>
        <v>2592219</v>
      </c>
      <c r="BF412" s="9"/>
      <c r="BG412" s="9"/>
      <c r="BH412" s="9"/>
      <c r="BI412" s="10"/>
      <c r="BJ412" s="10"/>
    </row>
    <row r="413" spans="1:62" s="6" customFormat="1" ht="24.75" customHeight="1" x14ac:dyDescent="0.35">
      <c r="A413" s="388"/>
      <c r="B413" s="11">
        <v>378</v>
      </c>
      <c r="C413" s="51" t="s">
        <v>415</v>
      </c>
      <c r="D413" s="11" t="s">
        <v>272</v>
      </c>
      <c r="F413" s="165">
        <v>166626.67385000002</v>
      </c>
      <c r="G413" s="7">
        <v>157654.46833500001</v>
      </c>
      <c r="H413" s="8">
        <f t="shared" si="318"/>
        <v>162141</v>
      </c>
      <c r="I413" s="165">
        <v>166626.67385000002</v>
      </c>
      <c r="J413" s="7">
        <v>157654.46833500001</v>
      </c>
      <c r="K413" s="8">
        <f t="shared" si="320"/>
        <v>162141</v>
      </c>
      <c r="L413" s="165">
        <v>265758.82060000004</v>
      </c>
      <c r="M413" s="7">
        <v>251448.73026000004</v>
      </c>
      <c r="N413" s="8">
        <f t="shared" si="321"/>
        <v>258604</v>
      </c>
      <c r="O413" s="165">
        <v>272464.83354999998</v>
      </c>
      <c r="P413" s="7">
        <v>257793.65020499998</v>
      </c>
      <c r="Q413" s="8">
        <f t="shared" si="322"/>
        <v>265129</v>
      </c>
      <c r="R413" s="165">
        <v>255866.21970000002</v>
      </c>
      <c r="S413" s="7">
        <v>242088.80786999999</v>
      </c>
      <c r="T413" s="8">
        <f t="shared" si="323"/>
        <v>248978</v>
      </c>
      <c r="U413" s="165">
        <v>368707.02960000001</v>
      </c>
      <c r="V413" s="7">
        <v>348853.57416000002</v>
      </c>
      <c r="W413" s="8">
        <f t="shared" si="324"/>
        <v>358780</v>
      </c>
      <c r="X413" s="165">
        <v>328609.71779999998</v>
      </c>
      <c r="Y413" s="7">
        <v>310915.34837999998</v>
      </c>
      <c r="Z413" s="8">
        <f t="shared" si="325"/>
        <v>319763</v>
      </c>
      <c r="AA413" s="165">
        <v>330218.59779999999</v>
      </c>
      <c r="AB413" s="7">
        <v>310915.34837999998</v>
      </c>
      <c r="AC413" s="8">
        <f t="shared" si="326"/>
        <v>320567</v>
      </c>
      <c r="AD413" s="165">
        <v>326997.82115000003</v>
      </c>
      <c r="AE413" s="7">
        <v>310915.34837999998</v>
      </c>
      <c r="AF413" s="8">
        <f t="shared" si="327"/>
        <v>318957</v>
      </c>
      <c r="AG413" s="165">
        <v>287667.74400000001</v>
      </c>
      <c r="AH413" s="7">
        <v>310915.34837999998</v>
      </c>
      <c r="AI413" s="8">
        <f t="shared" si="328"/>
        <v>299292</v>
      </c>
      <c r="AJ413" s="165">
        <v>325120.45929999999</v>
      </c>
      <c r="AK413" s="7">
        <v>310915.34837999998</v>
      </c>
      <c r="AL413" s="8">
        <f t="shared" si="329"/>
        <v>318018</v>
      </c>
      <c r="AM413" s="165">
        <v>361409.75325000001</v>
      </c>
      <c r="AN413" s="7">
        <v>310915.34837999998</v>
      </c>
      <c r="AO413" s="8">
        <f t="shared" si="330"/>
        <v>336163</v>
      </c>
      <c r="AP413" s="165">
        <v>241506.9657</v>
      </c>
      <c r="AQ413" s="7">
        <v>185774.58900000001</v>
      </c>
      <c r="AR413" s="8">
        <f t="shared" si="331"/>
        <v>213641</v>
      </c>
      <c r="AS413" s="165">
        <v>268968.53620000003</v>
      </c>
      <c r="AT413" s="7">
        <v>206898.87400000001</v>
      </c>
      <c r="AU413" s="8">
        <f t="shared" si="332"/>
        <v>237934</v>
      </c>
      <c r="AV413" s="165">
        <v>359177.43225000001</v>
      </c>
      <c r="AW413" s="7">
        <v>310915.34837999998</v>
      </c>
      <c r="AX413" s="8">
        <f t="shared" si="333"/>
        <v>335046</v>
      </c>
      <c r="AY413" s="165">
        <v>328781.66684999998</v>
      </c>
      <c r="AZ413" s="7">
        <v>310915.34837999998</v>
      </c>
      <c r="BA413" s="8">
        <f t="shared" si="334"/>
        <v>319849</v>
      </c>
      <c r="BB413" s="165">
        <v>279726.91564999998</v>
      </c>
      <c r="BC413" s="7">
        <v>215174.55050000001</v>
      </c>
      <c r="BD413" s="8">
        <f t="shared" si="335"/>
        <v>247451</v>
      </c>
      <c r="BE413" s="180">
        <f t="shared" si="319"/>
        <v>4722454</v>
      </c>
      <c r="BF413" s="9"/>
      <c r="BG413" s="9"/>
      <c r="BH413" s="9"/>
      <c r="BI413" s="10"/>
      <c r="BJ413" s="10"/>
    </row>
    <row r="414" spans="1:62" s="6" customFormat="1" ht="24.75" customHeight="1" x14ac:dyDescent="0.35">
      <c r="A414" s="388"/>
      <c r="B414" s="11">
        <v>379</v>
      </c>
      <c r="C414" s="51" t="s">
        <v>416</v>
      </c>
      <c r="D414" s="11" t="s">
        <v>272</v>
      </c>
      <c r="F414" s="165">
        <v>129644.55595000001</v>
      </c>
      <c r="G414" s="7">
        <v>122663.69524500001</v>
      </c>
      <c r="H414" s="8">
        <f t="shared" si="318"/>
        <v>126154</v>
      </c>
      <c r="I414" s="165">
        <v>129644.55595000001</v>
      </c>
      <c r="J414" s="7">
        <v>122663.69524500001</v>
      </c>
      <c r="K414" s="8">
        <f t="shared" si="320"/>
        <v>126154</v>
      </c>
      <c r="L414" s="165">
        <v>199904.34555</v>
      </c>
      <c r="M414" s="7">
        <v>189140.26540500001</v>
      </c>
      <c r="N414" s="8">
        <f t="shared" si="321"/>
        <v>194522</v>
      </c>
      <c r="O414" s="165">
        <v>216871.99625</v>
      </c>
      <c r="P414" s="7">
        <v>205194.27337500002</v>
      </c>
      <c r="Q414" s="8">
        <f t="shared" si="322"/>
        <v>211033</v>
      </c>
      <c r="R414" s="165">
        <v>190070.06654999999</v>
      </c>
      <c r="S414" s="7">
        <v>179835.52450500001</v>
      </c>
      <c r="T414" s="8">
        <f t="shared" si="323"/>
        <v>184953</v>
      </c>
      <c r="U414" s="165">
        <v>284147.31345000002</v>
      </c>
      <c r="V414" s="7">
        <v>268847.07349500002</v>
      </c>
      <c r="W414" s="8">
        <f t="shared" si="324"/>
        <v>276497</v>
      </c>
      <c r="X414" s="165">
        <v>250081.29055000001</v>
      </c>
      <c r="Y414" s="7">
        <v>236615.37490499998</v>
      </c>
      <c r="Z414" s="8">
        <f t="shared" si="325"/>
        <v>243348</v>
      </c>
      <c r="AA414" s="165">
        <v>250081.29055000001</v>
      </c>
      <c r="AB414" s="7">
        <v>236615.37490499998</v>
      </c>
      <c r="AC414" s="8">
        <f t="shared" si="326"/>
        <v>243348</v>
      </c>
      <c r="AD414" s="165">
        <v>245815.74745000002</v>
      </c>
      <c r="AE414" s="7">
        <v>236615.37490499998</v>
      </c>
      <c r="AF414" s="8">
        <f t="shared" si="327"/>
        <v>241216</v>
      </c>
      <c r="AG414" s="165">
        <v>224305.02185000002</v>
      </c>
      <c r="AH414" s="7">
        <v>236615.37490499998</v>
      </c>
      <c r="AI414" s="8">
        <f t="shared" si="328"/>
        <v>230460</v>
      </c>
      <c r="AJ414" s="165">
        <v>251336.21695</v>
      </c>
      <c r="AK414" s="7">
        <v>236615.37490499998</v>
      </c>
      <c r="AL414" s="8">
        <f t="shared" si="329"/>
        <v>243976</v>
      </c>
      <c r="AM414" s="165">
        <v>284147.31345000002</v>
      </c>
      <c r="AN414" s="7">
        <v>236615.37490499998</v>
      </c>
      <c r="AO414" s="8">
        <f t="shared" si="330"/>
        <v>260381</v>
      </c>
      <c r="AP414" s="165">
        <v>183349.97589999999</v>
      </c>
      <c r="AQ414" s="7">
        <v>141038.443</v>
      </c>
      <c r="AR414" s="8">
        <f t="shared" si="331"/>
        <v>162194</v>
      </c>
      <c r="AS414" s="165">
        <v>209272.04935000002</v>
      </c>
      <c r="AT414" s="7">
        <v>160978.49950000003</v>
      </c>
      <c r="AU414" s="8">
        <f t="shared" si="332"/>
        <v>185125</v>
      </c>
      <c r="AV414" s="165">
        <v>272701.13780000003</v>
      </c>
      <c r="AW414" s="7">
        <v>236615.37490499998</v>
      </c>
      <c r="AX414" s="8">
        <f t="shared" si="333"/>
        <v>254658</v>
      </c>
      <c r="AY414" s="165">
        <v>274422.63939999999</v>
      </c>
      <c r="AZ414" s="7">
        <v>236615.37490499998</v>
      </c>
      <c r="BA414" s="8">
        <f t="shared" si="334"/>
        <v>255519</v>
      </c>
      <c r="BB414" s="165">
        <v>217642.24754999997</v>
      </c>
      <c r="BC414" s="7">
        <v>167417.11349999998</v>
      </c>
      <c r="BD414" s="8">
        <f t="shared" si="335"/>
        <v>192530</v>
      </c>
      <c r="BE414" s="180">
        <f t="shared" si="319"/>
        <v>3632068</v>
      </c>
      <c r="BF414" s="9"/>
      <c r="BG414" s="9"/>
      <c r="BH414" s="9"/>
      <c r="BI414" s="10"/>
      <c r="BJ414" s="10"/>
    </row>
    <row r="415" spans="1:62" s="6" customFormat="1" ht="24.75" customHeight="1" x14ac:dyDescent="0.35">
      <c r="A415" s="388"/>
      <c r="B415" s="11">
        <v>380</v>
      </c>
      <c r="C415" s="51" t="s">
        <v>417</v>
      </c>
      <c r="D415" s="11" t="s">
        <v>272</v>
      </c>
      <c r="F415" s="165">
        <v>2165800</v>
      </c>
      <c r="G415" s="7">
        <v>2049180</v>
      </c>
      <c r="H415" s="8">
        <f t="shared" si="318"/>
        <v>2107490</v>
      </c>
      <c r="I415" s="165">
        <v>2165800</v>
      </c>
      <c r="J415" s="7">
        <v>2049180</v>
      </c>
      <c r="K415" s="8">
        <f t="shared" si="320"/>
        <v>2107490</v>
      </c>
      <c r="L415" s="165">
        <v>2475200</v>
      </c>
      <c r="M415" s="7">
        <v>2341920</v>
      </c>
      <c r="N415" s="8">
        <f t="shared" si="321"/>
        <v>2408560</v>
      </c>
      <c r="O415" s="165">
        <v>2475200</v>
      </c>
      <c r="P415" s="7">
        <v>2341920</v>
      </c>
      <c r="Q415" s="8">
        <f t="shared" si="322"/>
        <v>2408560</v>
      </c>
      <c r="R415" s="165">
        <v>2475200</v>
      </c>
      <c r="S415" s="7">
        <v>2341920</v>
      </c>
      <c r="T415" s="8">
        <f t="shared" si="323"/>
        <v>2408560</v>
      </c>
      <c r="U415" s="165">
        <v>2475200</v>
      </c>
      <c r="V415" s="7">
        <v>2341920</v>
      </c>
      <c r="W415" s="8">
        <f t="shared" si="324"/>
        <v>2408560</v>
      </c>
      <c r="X415" s="165">
        <v>2475200</v>
      </c>
      <c r="Y415" s="7">
        <v>2341920</v>
      </c>
      <c r="Z415" s="8">
        <f t="shared" si="325"/>
        <v>2408560</v>
      </c>
      <c r="AA415" s="165">
        <v>2475200</v>
      </c>
      <c r="AB415" s="7">
        <v>2341920</v>
      </c>
      <c r="AC415" s="8">
        <f t="shared" si="326"/>
        <v>2408560</v>
      </c>
      <c r="AD415" s="165">
        <v>2475200</v>
      </c>
      <c r="AE415" s="7">
        <v>2341920</v>
      </c>
      <c r="AF415" s="8">
        <f t="shared" si="327"/>
        <v>2408560</v>
      </c>
      <c r="AG415" s="165">
        <v>2475200</v>
      </c>
      <c r="AH415" s="7">
        <v>2341920</v>
      </c>
      <c r="AI415" s="8">
        <f t="shared" si="328"/>
        <v>2408560</v>
      </c>
      <c r="AJ415" s="165">
        <v>2475200</v>
      </c>
      <c r="AK415" s="7">
        <v>2341920</v>
      </c>
      <c r="AL415" s="8">
        <f t="shared" si="329"/>
        <v>2408560</v>
      </c>
      <c r="AM415" s="165">
        <v>2475200</v>
      </c>
      <c r="AN415" s="7">
        <v>2341920</v>
      </c>
      <c r="AO415" s="8">
        <f t="shared" si="330"/>
        <v>2408560</v>
      </c>
      <c r="AP415" s="165">
        <v>2165800</v>
      </c>
      <c r="AQ415" s="7">
        <v>1666000</v>
      </c>
      <c r="AR415" s="8">
        <f t="shared" si="331"/>
        <v>1915900</v>
      </c>
      <c r="AS415" s="165">
        <v>2165800</v>
      </c>
      <c r="AT415" s="7">
        <v>1666000</v>
      </c>
      <c r="AU415" s="8">
        <f t="shared" si="332"/>
        <v>1915900</v>
      </c>
      <c r="AV415" s="165">
        <v>2475200</v>
      </c>
      <c r="AW415" s="7">
        <v>2341920</v>
      </c>
      <c r="AX415" s="8">
        <f t="shared" si="333"/>
        <v>2408560</v>
      </c>
      <c r="AY415" s="165">
        <v>2475200</v>
      </c>
      <c r="AZ415" s="7">
        <v>2341920</v>
      </c>
      <c r="BA415" s="8">
        <f t="shared" si="334"/>
        <v>2408560</v>
      </c>
      <c r="BB415" s="165">
        <v>2165800</v>
      </c>
      <c r="BC415" s="7">
        <v>1666000</v>
      </c>
      <c r="BD415" s="8">
        <f t="shared" si="335"/>
        <v>1915900</v>
      </c>
      <c r="BE415" s="180">
        <f t="shared" si="319"/>
        <v>38865400</v>
      </c>
      <c r="BF415" s="9"/>
      <c r="BG415" s="9"/>
      <c r="BH415" s="9"/>
      <c r="BI415" s="10"/>
      <c r="BJ415" s="10"/>
    </row>
    <row r="416" spans="1:62" s="6" customFormat="1" ht="24.75" customHeight="1" x14ac:dyDescent="0.35">
      <c r="A416" s="388"/>
      <c r="B416" s="11">
        <v>381</v>
      </c>
      <c r="C416" s="51" t="s">
        <v>418</v>
      </c>
      <c r="D416" s="11" t="s">
        <v>272</v>
      </c>
      <c r="F416" s="165">
        <v>971677.04269999999</v>
      </c>
      <c r="G416" s="7">
        <v>919355.97116999992</v>
      </c>
      <c r="H416" s="8">
        <f t="shared" si="318"/>
        <v>945517</v>
      </c>
      <c r="I416" s="165">
        <v>971677.04269999999</v>
      </c>
      <c r="J416" s="7">
        <v>919355.97116999992</v>
      </c>
      <c r="K416" s="8">
        <f t="shared" si="320"/>
        <v>945517</v>
      </c>
      <c r="L416" s="165">
        <v>1591453.8184999998</v>
      </c>
      <c r="M416" s="7">
        <v>1505760.1513499999</v>
      </c>
      <c r="N416" s="8">
        <f t="shared" si="321"/>
        <v>1548607</v>
      </c>
      <c r="O416" s="165">
        <v>1590823.33865</v>
      </c>
      <c r="P416" s="7">
        <v>1505163.6204150002</v>
      </c>
      <c r="Q416" s="8">
        <f t="shared" si="322"/>
        <v>1547993</v>
      </c>
      <c r="R416" s="165">
        <v>1404445.6516999998</v>
      </c>
      <c r="S416" s="7">
        <v>1328821.6550699999</v>
      </c>
      <c r="T416" s="8">
        <f t="shared" si="323"/>
        <v>1366634</v>
      </c>
      <c r="U416" s="165">
        <v>2112708.8163999999</v>
      </c>
      <c r="V416" s="7">
        <v>1998947.5724399998</v>
      </c>
      <c r="W416" s="8">
        <f t="shared" si="324"/>
        <v>2055828</v>
      </c>
      <c r="X416" s="165">
        <v>1836931.7011500001</v>
      </c>
      <c r="Y416" s="7">
        <v>1738019.9941649998</v>
      </c>
      <c r="Z416" s="8">
        <f t="shared" si="325"/>
        <v>1787476</v>
      </c>
      <c r="AA416" s="165">
        <v>1836931.7011500001</v>
      </c>
      <c r="AB416" s="7">
        <v>1738019.9941649998</v>
      </c>
      <c r="AC416" s="8">
        <f t="shared" si="326"/>
        <v>1787476</v>
      </c>
      <c r="AD416" s="165">
        <v>1875196.9008500001</v>
      </c>
      <c r="AE416" s="7">
        <v>1738019.9941649998</v>
      </c>
      <c r="AF416" s="8">
        <f t="shared" si="327"/>
        <v>1806608</v>
      </c>
      <c r="AG416" s="165">
        <v>1647781.7128500002</v>
      </c>
      <c r="AH416" s="7">
        <v>1738019.9941649998</v>
      </c>
      <c r="AI416" s="8">
        <f t="shared" si="328"/>
        <v>1692901</v>
      </c>
      <c r="AJ416" s="165">
        <v>1816326.9760999999</v>
      </c>
      <c r="AK416" s="7">
        <v>1738019.9941649998</v>
      </c>
      <c r="AL416" s="8">
        <f t="shared" si="329"/>
        <v>1777173</v>
      </c>
      <c r="AM416" s="165">
        <v>2069542.5659999999</v>
      </c>
      <c r="AN416" s="7">
        <v>1738019.9941649998</v>
      </c>
      <c r="AO416" s="8">
        <f t="shared" si="330"/>
        <v>1903781</v>
      </c>
      <c r="AP416" s="165">
        <v>1443541.4357</v>
      </c>
      <c r="AQ416" s="7">
        <v>1110416.4890000001</v>
      </c>
      <c r="AR416" s="8">
        <f t="shared" si="331"/>
        <v>1276979</v>
      </c>
      <c r="AS416" s="165">
        <v>1568473.98435</v>
      </c>
      <c r="AT416" s="7">
        <v>1206518.4495000001</v>
      </c>
      <c r="AU416" s="8">
        <f t="shared" si="332"/>
        <v>1387496</v>
      </c>
      <c r="AV416" s="165">
        <v>2081708.7154500003</v>
      </c>
      <c r="AW416" s="7">
        <v>1738019.9941649998</v>
      </c>
      <c r="AX416" s="8">
        <f t="shared" si="333"/>
        <v>1909864</v>
      </c>
      <c r="AY416" s="165">
        <v>2058919.9358000003</v>
      </c>
      <c r="AZ416" s="7">
        <v>1738019.9941649998</v>
      </c>
      <c r="BA416" s="8">
        <f t="shared" si="334"/>
        <v>1898470</v>
      </c>
      <c r="BB416" s="165">
        <v>1631213.2655</v>
      </c>
      <c r="BC416" s="7">
        <v>1254779.4350000001</v>
      </c>
      <c r="BD416" s="8">
        <f t="shared" si="335"/>
        <v>1442996</v>
      </c>
      <c r="BE416" s="180">
        <f t="shared" si="319"/>
        <v>27081316</v>
      </c>
      <c r="BF416" s="9"/>
      <c r="BG416" s="9"/>
      <c r="BH416" s="9"/>
      <c r="BI416" s="10"/>
      <c r="BJ416" s="10"/>
    </row>
    <row r="417" spans="1:62" s="6" customFormat="1" ht="24.75" customHeight="1" x14ac:dyDescent="0.35">
      <c r="A417" s="388"/>
      <c r="B417" s="11">
        <v>382</v>
      </c>
      <c r="C417" s="51" t="s">
        <v>419</v>
      </c>
      <c r="D417" s="11" t="s">
        <v>283</v>
      </c>
      <c r="F417" s="165">
        <v>352695.65695000003</v>
      </c>
      <c r="G417" s="7">
        <v>333704.35234500002</v>
      </c>
      <c r="H417" s="8">
        <f t="shared" si="318"/>
        <v>343200</v>
      </c>
      <c r="I417" s="165">
        <v>352695.65695000003</v>
      </c>
      <c r="J417" s="7">
        <v>333704.35234500002</v>
      </c>
      <c r="K417" s="8">
        <f t="shared" si="320"/>
        <v>343200</v>
      </c>
      <c r="L417" s="165">
        <v>586744.45830000006</v>
      </c>
      <c r="M417" s="7">
        <v>555150.52593</v>
      </c>
      <c r="N417" s="8">
        <f t="shared" si="321"/>
        <v>570947</v>
      </c>
      <c r="O417" s="165">
        <v>583662.44755000004</v>
      </c>
      <c r="P417" s="7">
        <v>552234.46960500011</v>
      </c>
      <c r="Q417" s="8">
        <f t="shared" si="322"/>
        <v>567948</v>
      </c>
      <c r="R417" s="165">
        <v>547237.40434999997</v>
      </c>
      <c r="S417" s="7">
        <v>517770.77488500002</v>
      </c>
      <c r="T417" s="8">
        <f t="shared" si="323"/>
        <v>532504</v>
      </c>
      <c r="U417" s="165">
        <v>801044.25765000004</v>
      </c>
      <c r="V417" s="7">
        <v>757911.10531500005</v>
      </c>
      <c r="W417" s="8">
        <f t="shared" si="324"/>
        <v>779478</v>
      </c>
      <c r="X417" s="165">
        <v>698302.18640000001</v>
      </c>
      <c r="Y417" s="7">
        <v>660701.29943999997</v>
      </c>
      <c r="Z417" s="8">
        <f t="shared" si="325"/>
        <v>679502</v>
      </c>
      <c r="AA417" s="165">
        <v>716763.07885000005</v>
      </c>
      <c r="AB417" s="7">
        <v>660701.29943999997</v>
      </c>
      <c r="AC417" s="8">
        <f t="shared" si="326"/>
        <v>688732</v>
      </c>
      <c r="AD417" s="165">
        <v>713701.17910000007</v>
      </c>
      <c r="AE417" s="7">
        <v>660701.29943999997</v>
      </c>
      <c r="AF417" s="8">
        <f t="shared" si="327"/>
        <v>687201</v>
      </c>
      <c r="AG417" s="165">
        <v>635577.98849999998</v>
      </c>
      <c r="AH417" s="7">
        <v>660701.29943999997</v>
      </c>
      <c r="AI417" s="8">
        <f t="shared" si="328"/>
        <v>648140</v>
      </c>
      <c r="AJ417" s="165">
        <v>692045.65429999994</v>
      </c>
      <c r="AK417" s="7">
        <v>660701.29943999997</v>
      </c>
      <c r="AL417" s="8">
        <f t="shared" si="329"/>
        <v>676373</v>
      </c>
      <c r="AM417" s="165">
        <v>811469.80004999996</v>
      </c>
      <c r="AN417" s="7">
        <v>660701.29943999997</v>
      </c>
      <c r="AO417" s="8">
        <f t="shared" si="330"/>
        <v>736086</v>
      </c>
      <c r="AP417" s="165">
        <v>530008.31065</v>
      </c>
      <c r="AQ417" s="7">
        <v>407698.70050000004</v>
      </c>
      <c r="AR417" s="8">
        <f t="shared" si="331"/>
        <v>468854</v>
      </c>
      <c r="AS417" s="165">
        <v>569319.28234999999</v>
      </c>
      <c r="AT417" s="7">
        <v>437937.90949999995</v>
      </c>
      <c r="AU417" s="8">
        <f t="shared" si="332"/>
        <v>503629</v>
      </c>
      <c r="AV417" s="165">
        <v>773052.76230000006</v>
      </c>
      <c r="AW417" s="7">
        <v>660701.29943999997</v>
      </c>
      <c r="AX417" s="8">
        <f t="shared" si="333"/>
        <v>716877</v>
      </c>
      <c r="AY417" s="165">
        <v>753048.35060000001</v>
      </c>
      <c r="AZ417" s="7">
        <v>660701.29943999997</v>
      </c>
      <c r="BA417" s="8">
        <f t="shared" si="334"/>
        <v>706875</v>
      </c>
      <c r="BB417" s="165">
        <v>592091.97320000001</v>
      </c>
      <c r="BC417" s="7">
        <v>455455.36400000006</v>
      </c>
      <c r="BD417" s="8">
        <f t="shared" si="335"/>
        <v>523774</v>
      </c>
      <c r="BE417" s="180">
        <f t="shared" si="319"/>
        <v>10173320</v>
      </c>
      <c r="BF417" s="9"/>
      <c r="BG417" s="9"/>
      <c r="BH417" s="9"/>
      <c r="BI417" s="10"/>
      <c r="BJ417" s="10"/>
    </row>
    <row r="418" spans="1:62" s="6" customFormat="1" ht="24.75" customHeight="1" x14ac:dyDescent="0.35">
      <c r="A418" s="388"/>
      <c r="B418" s="11">
        <v>383</v>
      </c>
      <c r="C418" s="51" t="s">
        <v>420</v>
      </c>
      <c r="D418" s="11" t="s">
        <v>272</v>
      </c>
      <c r="F418" s="165">
        <v>455243.65705000004</v>
      </c>
      <c r="G418" s="7">
        <v>430730.53705500002</v>
      </c>
      <c r="H418" s="8">
        <f t="shared" si="318"/>
        <v>442987</v>
      </c>
      <c r="I418" s="165">
        <v>455243.65705000004</v>
      </c>
      <c r="J418" s="7">
        <v>430730.53705500002</v>
      </c>
      <c r="K418" s="8">
        <f t="shared" si="320"/>
        <v>442987</v>
      </c>
      <c r="L418" s="165">
        <v>768937.04614999995</v>
      </c>
      <c r="M418" s="7">
        <v>727532.74366500007</v>
      </c>
      <c r="N418" s="8">
        <f t="shared" si="321"/>
        <v>748235</v>
      </c>
      <c r="O418" s="165">
        <v>794608.73765000002</v>
      </c>
      <c r="P418" s="7">
        <v>751822.11331499997</v>
      </c>
      <c r="Q418" s="8">
        <f t="shared" si="322"/>
        <v>773215</v>
      </c>
      <c r="R418" s="165">
        <v>700315.29749999999</v>
      </c>
      <c r="S418" s="7">
        <v>662606.01225000003</v>
      </c>
      <c r="T418" s="8">
        <f t="shared" si="323"/>
        <v>681461</v>
      </c>
      <c r="U418" s="165">
        <v>1049114.4482</v>
      </c>
      <c r="V418" s="7">
        <v>992623.67021999997</v>
      </c>
      <c r="W418" s="8">
        <f t="shared" si="324"/>
        <v>1020869</v>
      </c>
      <c r="X418" s="165">
        <v>873801.83345000003</v>
      </c>
      <c r="Y418" s="7">
        <v>826750.96549499989</v>
      </c>
      <c r="Z418" s="8">
        <f t="shared" si="325"/>
        <v>850276</v>
      </c>
      <c r="AA418" s="165">
        <v>929548.51990000007</v>
      </c>
      <c r="AB418" s="7">
        <v>826750.96549499989</v>
      </c>
      <c r="AC418" s="8">
        <f t="shared" si="326"/>
        <v>878150</v>
      </c>
      <c r="AD418" s="165">
        <v>904280.05394999997</v>
      </c>
      <c r="AE418" s="7">
        <v>826750.96549499989</v>
      </c>
      <c r="AF418" s="8">
        <f t="shared" si="327"/>
        <v>865516</v>
      </c>
      <c r="AG418" s="165">
        <v>824467.53934999998</v>
      </c>
      <c r="AH418" s="7">
        <v>826750.96549499989</v>
      </c>
      <c r="AI418" s="8">
        <f t="shared" si="328"/>
        <v>825609</v>
      </c>
      <c r="AJ418" s="165">
        <v>908549.61924999999</v>
      </c>
      <c r="AK418" s="7">
        <v>826750.96549499989</v>
      </c>
      <c r="AL418" s="8">
        <f t="shared" si="329"/>
        <v>867650</v>
      </c>
      <c r="AM418" s="165">
        <v>1020694.58855</v>
      </c>
      <c r="AN418" s="7">
        <v>826750.96549499989</v>
      </c>
      <c r="AO418" s="8">
        <f t="shared" si="330"/>
        <v>923723</v>
      </c>
      <c r="AP418" s="165">
        <v>701953.33845000004</v>
      </c>
      <c r="AQ418" s="7">
        <v>539964.10649999999</v>
      </c>
      <c r="AR418" s="8">
        <f t="shared" si="331"/>
        <v>620959</v>
      </c>
      <c r="AS418" s="165">
        <v>734850.91225000005</v>
      </c>
      <c r="AT418" s="7">
        <v>565269.9325</v>
      </c>
      <c r="AU418" s="8">
        <f t="shared" si="332"/>
        <v>650060</v>
      </c>
      <c r="AV418" s="165">
        <v>1003768.1654000002</v>
      </c>
      <c r="AW418" s="7">
        <v>826750.96549499989</v>
      </c>
      <c r="AX418" s="8">
        <f t="shared" si="333"/>
        <v>915260</v>
      </c>
      <c r="AY418" s="165">
        <v>975779.68669999996</v>
      </c>
      <c r="AZ418" s="7">
        <v>826750.96549499989</v>
      </c>
      <c r="BA418" s="8">
        <f t="shared" si="334"/>
        <v>901265</v>
      </c>
      <c r="BB418" s="165">
        <v>764245.14984999993</v>
      </c>
      <c r="BC418" s="7">
        <v>587880.88449999993</v>
      </c>
      <c r="BD418" s="8">
        <f t="shared" si="335"/>
        <v>676063</v>
      </c>
      <c r="BE418" s="180">
        <f t="shared" si="319"/>
        <v>13084285</v>
      </c>
      <c r="BF418" s="9"/>
      <c r="BG418" s="9"/>
      <c r="BH418" s="9"/>
      <c r="BI418" s="10"/>
      <c r="BJ418" s="10"/>
    </row>
    <row r="419" spans="1:62" s="6" customFormat="1" ht="24.75" customHeight="1" x14ac:dyDescent="0.35">
      <c r="A419" s="388"/>
      <c r="B419" s="11">
        <v>384</v>
      </c>
      <c r="C419" s="51" t="s">
        <v>421</v>
      </c>
      <c r="D419" s="11" t="s">
        <v>283</v>
      </c>
      <c r="F419" s="165">
        <v>295051.49764999998</v>
      </c>
      <c r="G419" s="7">
        <v>279164.10931500001</v>
      </c>
      <c r="H419" s="8">
        <f t="shared" si="318"/>
        <v>287108</v>
      </c>
      <c r="I419" s="165">
        <v>295051.49764999998</v>
      </c>
      <c r="J419" s="7">
        <v>279164.10931500001</v>
      </c>
      <c r="K419" s="8">
        <f t="shared" si="320"/>
        <v>287108</v>
      </c>
      <c r="L419" s="165">
        <v>504201.87545000005</v>
      </c>
      <c r="M419" s="7">
        <v>477052.54369500012</v>
      </c>
      <c r="N419" s="8">
        <f t="shared" si="321"/>
        <v>490627</v>
      </c>
      <c r="O419" s="165">
        <v>506776.08345000009</v>
      </c>
      <c r="P419" s="7">
        <v>479488.14049500006</v>
      </c>
      <c r="Q419" s="8">
        <f t="shared" si="322"/>
        <v>493132</v>
      </c>
      <c r="R419" s="165">
        <v>439308.70620000002</v>
      </c>
      <c r="S419" s="7">
        <v>415653.62202000001</v>
      </c>
      <c r="T419" s="8">
        <f t="shared" si="323"/>
        <v>427481</v>
      </c>
      <c r="U419" s="165">
        <v>658799.15464999992</v>
      </c>
      <c r="V419" s="7">
        <v>623325.35401500005</v>
      </c>
      <c r="W419" s="8">
        <f t="shared" si="324"/>
        <v>641062</v>
      </c>
      <c r="X419" s="165">
        <v>562722.87434999994</v>
      </c>
      <c r="Y419" s="7">
        <v>532422.41188499995</v>
      </c>
      <c r="Z419" s="8">
        <f t="shared" si="325"/>
        <v>547573</v>
      </c>
      <c r="AA419" s="165">
        <v>573374.6655</v>
      </c>
      <c r="AB419" s="7">
        <v>532422.41188499995</v>
      </c>
      <c r="AC419" s="8">
        <f t="shared" si="326"/>
        <v>552899</v>
      </c>
      <c r="AD419" s="165">
        <v>566275.48250000004</v>
      </c>
      <c r="AE419" s="7">
        <v>532422.41188499995</v>
      </c>
      <c r="AF419" s="8">
        <f t="shared" si="327"/>
        <v>549349</v>
      </c>
      <c r="AG419" s="165">
        <v>520326.87524999998</v>
      </c>
      <c r="AH419" s="7">
        <v>532422.41188499995</v>
      </c>
      <c r="AI419" s="8">
        <f t="shared" si="328"/>
        <v>526375</v>
      </c>
      <c r="AJ419" s="165">
        <v>566050.23930000002</v>
      </c>
      <c r="AK419" s="7">
        <v>532422.41188499995</v>
      </c>
      <c r="AL419" s="8">
        <f t="shared" si="329"/>
        <v>549236</v>
      </c>
      <c r="AM419" s="165">
        <v>634869.07575000008</v>
      </c>
      <c r="AN419" s="7">
        <v>532422.41188499995</v>
      </c>
      <c r="AO419" s="8">
        <f t="shared" si="330"/>
        <v>583646</v>
      </c>
      <c r="AP419" s="165">
        <v>465622.94415000005</v>
      </c>
      <c r="AQ419" s="7">
        <v>358171.49550000002</v>
      </c>
      <c r="AR419" s="8">
        <f t="shared" si="331"/>
        <v>411897</v>
      </c>
      <c r="AS419" s="165">
        <v>476270.71309999999</v>
      </c>
      <c r="AT419" s="7">
        <v>366362.087</v>
      </c>
      <c r="AU419" s="8">
        <f t="shared" si="332"/>
        <v>421316</v>
      </c>
      <c r="AV419" s="165">
        <v>657544.22825000004</v>
      </c>
      <c r="AW419" s="7">
        <v>532422.41188499995</v>
      </c>
      <c r="AX419" s="8">
        <f t="shared" si="333"/>
        <v>594983</v>
      </c>
      <c r="AY419" s="165">
        <v>641786.25420000008</v>
      </c>
      <c r="AZ419" s="7">
        <v>532422.41188499995</v>
      </c>
      <c r="BA419" s="8">
        <f t="shared" si="334"/>
        <v>587104</v>
      </c>
      <c r="BB419" s="165">
        <v>495321.86339999997</v>
      </c>
      <c r="BC419" s="7">
        <v>381016.81800000003</v>
      </c>
      <c r="BD419" s="8">
        <f t="shared" si="335"/>
        <v>438169</v>
      </c>
      <c r="BE419" s="180">
        <f t="shared" si="319"/>
        <v>8389065</v>
      </c>
      <c r="BF419" s="9"/>
      <c r="BG419" s="9"/>
      <c r="BH419" s="9"/>
      <c r="BI419" s="10"/>
      <c r="BJ419" s="10"/>
    </row>
    <row r="420" spans="1:62" s="6" customFormat="1" ht="24.75" customHeight="1" x14ac:dyDescent="0.35">
      <c r="A420" s="388"/>
      <c r="B420" s="11">
        <v>385</v>
      </c>
      <c r="C420" s="51" t="s">
        <v>422</v>
      </c>
      <c r="D420" s="11" t="s">
        <v>283</v>
      </c>
      <c r="F420" s="165">
        <v>92502.555600000007</v>
      </c>
      <c r="G420" s="7">
        <v>87521.648760000011</v>
      </c>
      <c r="H420" s="8">
        <f t="shared" si="318"/>
        <v>90012</v>
      </c>
      <c r="I420" s="165">
        <v>92502.555600000007</v>
      </c>
      <c r="J420" s="7">
        <v>87521.648760000011</v>
      </c>
      <c r="K420" s="8">
        <f t="shared" si="320"/>
        <v>90012</v>
      </c>
      <c r="L420" s="165">
        <v>153595.75140000001</v>
      </c>
      <c r="M420" s="7">
        <v>145325.21093999999</v>
      </c>
      <c r="N420" s="8">
        <f t="shared" si="321"/>
        <v>149460</v>
      </c>
      <c r="O420" s="165">
        <v>151045.67660000001</v>
      </c>
      <c r="P420" s="7">
        <v>142912.44786000001</v>
      </c>
      <c r="Q420" s="8">
        <f t="shared" si="322"/>
        <v>146979</v>
      </c>
      <c r="R420" s="165">
        <v>139955.46565</v>
      </c>
      <c r="S420" s="7">
        <v>132419.402115</v>
      </c>
      <c r="T420" s="8">
        <f t="shared" si="323"/>
        <v>136187</v>
      </c>
      <c r="U420" s="165">
        <v>200716.82995000001</v>
      </c>
      <c r="V420" s="7">
        <v>189909.00064500002</v>
      </c>
      <c r="W420" s="8">
        <f t="shared" si="324"/>
        <v>195313</v>
      </c>
      <c r="X420" s="165">
        <v>170811.77294999998</v>
      </c>
      <c r="Y420" s="7">
        <v>161614.215945</v>
      </c>
      <c r="Z420" s="8">
        <f t="shared" si="325"/>
        <v>166213</v>
      </c>
      <c r="AA420" s="165">
        <v>181203.12664999999</v>
      </c>
      <c r="AB420" s="7">
        <v>161614.215945</v>
      </c>
      <c r="AC420" s="8">
        <f t="shared" si="326"/>
        <v>171409</v>
      </c>
      <c r="AD420" s="165">
        <v>171763.02325</v>
      </c>
      <c r="AE420" s="7">
        <v>161614.215945</v>
      </c>
      <c r="AF420" s="8">
        <f t="shared" si="327"/>
        <v>166689</v>
      </c>
      <c r="AG420" s="165">
        <v>158362.05839999998</v>
      </c>
      <c r="AH420" s="7">
        <v>161614.215945</v>
      </c>
      <c r="AI420" s="8">
        <f t="shared" si="328"/>
        <v>159988</v>
      </c>
      <c r="AJ420" s="165">
        <v>173605.19084999998</v>
      </c>
      <c r="AK420" s="7">
        <v>161614.215945</v>
      </c>
      <c r="AL420" s="8">
        <f t="shared" si="329"/>
        <v>167610</v>
      </c>
      <c r="AM420" s="165">
        <v>198590.09169999999</v>
      </c>
      <c r="AN420" s="7">
        <v>161614.215945</v>
      </c>
      <c r="AO420" s="8">
        <f t="shared" si="330"/>
        <v>180102</v>
      </c>
      <c r="AP420" s="165">
        <v>140283.27495000002</v>
      </c>
      <c r="AQ420" s="7">
        <v>107910.2115</v>
      </c>
      <c r="AR420" s="8">
        <f t="shared" si="331"/>
        <v>124097</v>
      </c>
      <c r="AS420" s="165">
        <v>149317.13614999998</v>
      </c>
      <c r="AT420" s="7">
        <v>114859.3355</v>
      </c>
      <c r="AU420" s="8">
        <f t="shared" si="332"/>
        <v>132088</v>
      </c>
      <c r="AV420" s="165">
        <v>198900.80665000001</v>
      </c>
      <c r="AW420" s="7">
        <v>161614.215945</v>
      </c>
      <c r="AX420" s="8">
        <f t="shared" si="333"/>
        <v>180258</v>
      </c>
      <c r="AY420" s="165">
        <v>192649.30230000001</v>
      </c>
      <c r="AZ420" s="7">
        <v>161614.215945</v>
      </c>
      <c r="BA420" s="8">
        <f t="shared" si="334"/>
        <v>177132</v>
      </c>
      <c r="BB420" s="165">
        <v>155289.09760000001</v>
      </c>
      <c r="BC420" s="7">
        <v>119453.152</v>
      </c>
      <c r="BD420" s="8">
        <f t="shared" si="335"/>
        <v>137371</v>
      </c>
      <c r="BE420" s="180">
        <f t="shared" si="319"/>
        <v>2570920</v>
      </c>
      <c r="BF420" s="9"/>
      <c r="BG420" s="9"/>
      <c r="BH420" s="9"/>
      <c r="BI420" s="10"/>
      <c r="BJ420" s="10"/>
    </row>
    <row r="421" spans="1:62" s="6" customFormat="1" ht="24.75" customHeight="1" x14ac:dyDescent="0.35">
      <c r="A421" s="388"/>
      <c r="B421" s="11">
        <v>386</v>
      </c>
      <c r="C421" s="51" t="s">
        <v>423</v>
      </c>
      <c r="D421" s="52" t="s">
        <v>357</v>
      </c>
      <c r="F421" s="166">
        <v>6188000</v>
      </c>
      <c r="G421" s="7">
        <v>5854800</v>
      </c>
      <c r="H421" s="8">
        <f t="shared" si="318"/>
        <v>6021400</v>
      </c>
      <c r="I421" s="166">
        <v>6188000</v>
      </c>
      <c r="J421" s="7">
        <v>5854800</v>
      </c>
      <c r="K421" s="8">
        <f t="shared" si="320"/>
        <v>6021400</v>
      </c>
      <c r="L421" s="166">
        <v>13149500</v>
      </c>
      <c r="M421" s="7">
        <v>12441450</v>
      </c>
      <c r="N421" s="8">
        <f t="shared" si="321"/>
        <v>12795475</v>
      </c>
      <c r="O421" s="166">
        <v>13149500</v>
      </c>
      <c r="P421" s="7">
        <v>12441450</v>
      </c>
      <c r="Q421" s="8">
        <f t="shared" si="322"/>
        <v>12795475</v>
      </c>
      <c r="R421" s="166">
        <v>13149500</v>
      </c>
      <c r="S421" s="7">
        <v>12441450</v>
      </c>
      <c r="T421" s="8">
        <f t="shared" si="323"/>
        <v>12795475</v>
      </c>
      <c r="U421" s="166">
        <v>13149500</v>
      </c>
      <c r="V421" s="7">
        <v>12441450</v>
      </c>
      <c r="W421" s="8">
        <f t="shared" si="324"/>
        <v>12795475</v>
      </c>
      <c r="X421" s="166">
        <v>13149500</v>
      </c>
      <c r="Y421" s="7">
        <v>12441450</v>
      </c>
      <c r="Z421" s="8">
        <f t="shared" si="325"/>
        <v>12795475</v>
      </c>
      <c r="AA421" s="166">
        <v>13149500</v>
      </c>
      <c r="AB421" s="7">
        <v>12441450</v>
      </c>
      <c r="AC421" s="8">
        <f t="shared" si="326"/>
        <v>12795475</v>
      </c>
      <c r="AD421" s="166">
        <v>13149500</v>
      </c>
      <c r="AE421" s="7">
        <v>12441450</v>
      </c>
      <c r="AF421" s="8">
        <f t="shared" si="327"/>
        <v>12795475</v>
      </c>
      <c r="AG421" s="166">
        <v>13149500</v>
      </c>
      <c r="AH421" s="7">
        <v>12441450</v>
      </c>
      <c r="AI421" s="8">
        <f t="shared" si="328"/>
        <v>12795475</v>
      </c>
      <c r="AJ421" s="166">
        <v>13149500</v>
      </c>
      <c r="AK421" s="7">
        <v>12441450</v>
      </c>
      <c r="AL421" s="8">
        <f t="shared" si="329"/>
        <v>12795475</v>
      </c>
      <c r="AM421" s="166">
        <v>13149500</v>
      </c>
      <c r="AN421" s="7">
        <v>12441450</v>
      </c>
      <c r="AO421" s="8">
        <f t="shared" si="330"/>
        <v>12795475</v>
      </c>
      <c r="AP421" s="166">
        <v>6188000</v>
      </c>
      <c r="AQ421" s="7">
        <v>4760000</v>
      </c>
      <c r="AR421" s="8">
        <f t="shared" si="331"/>
        <v>5474000</v>
      </c>
      <c r="AS421" s="166">
        <v>6188000</v>
      </c>
      <c r="AT421" s="7">
        <v>4760000</v>
      </c>
      <c r="AU421" s="8">
        <f t="shared" si="332"/>
        <v>5474000</v>
      </c>
      <c r="AV421" s="166">
        <v>13149500</v>
      </c>
      <c r="AW421" s="7">
        <v>12441450</v>
      </c>
      <c r="AX421" s="8">
        <f t="shared" si="333"/>
        <v>12795475</v>
      </c>
      <c r="AY421" s="166">
        <v>13149500</v>
      </c>
      <c r="AZ421" s="7">
        <v>12441450</v>
      </c>
      <c r="BA421" s="8">
        <f t="shared" si="334"/>
        <v>12795475</v>
      </c>
      <c r="BB421" s="166">
        <v>6188000</v>
      </c>
      <c r="BC421" s="7">
        <v>4760000</v>
      </c>
      <c r="BD421" s="8">
        <f t="shared" si="335"/>
        <v>5474000</v>
      </c>
      <c r="BE421" s="180">
        <f t="shared" si="319"/>
        <v>182010500</v>
      </c>
      <c r="BF421" s="9"/>
      <c r="BG421" s="9"/>
      <c r="BH421" s="9"/>
      <c r="BI421" s="10"/>
      <c r="BJ421" s="10"/>
    </row>
    <row r="422" spans="1:62" s="6" customFormat="1" ht="24.75" customHeight="1" x14ac:dyDescent="0.35">
      <c r="A422" s="388"/>
      <c r="B422" s="11">
        <v>387</v>
      </c>
      <c r="C422" s="51" t="s">
        <v>424</v>
      </c>
      <c r="D422" s="52" t="s">
        <v>272</v>
      </c>
      <c r="F422" s="166">
        <v>195187.31050000002</v>
      </c>
      <c r="G422" s="7">
        <v>184677.22455000001</v>
      </c>
      <c r="H422" s="8">
        <f t="shared" si="318"/>
        <v>189932</v>
      </c>
      <c r="I422" s="166">
        <v>195187.31050000002</v>
      </c>
      <c r="J422" s="7">
        <v>184677.22455000001</v>
      </c>
      <c r="K422" s="8">
        <f t="shared" si="320"/>
        <v>189932</v>
      </c>
      <c r="L422" s="166">
        <v>308109.56995000003</v>
      </c>
      <c r="M422" s="7">
        <v>291519.05464500003</v>
      </c>
      <c r="N422" s="8">
        <f t="shared" si="321"/>
        <v>299814</v>
      </c>
      <c r="O422" s="166">
        <v>307840.08254999999</v>
      </c>
      <c r="P422" s="7">
        <v>291264.07810499996</v>
      </c>
      <c r="Q422" s="8">
        <f t="shared" si="322"/>
        <v>299552</v>
      </c>
      <c r="R422" s="166">
        <v>280763.63770000002</v>
      </c>
      <c r="S422" s="7">
        <v>265645.59567000001</v>
      </c>
      <c r="T422" s="8">
        <f t="shared" si="323"/>
        <v>273205</v>
      </c>
      <c r="U422" s="166">
        <v>421918.72450000001</v>
      </c>
      <c r="V422" s="7">
        <v>399200.02395</v>
      </c>
      <c r="W422" s="8">
        <f t="shared" si="324"/>
        <v>410559</v>
      </c>
      <c r="X422" s="166">
        <v>374862.00115000003</v>
      </c>
      <c r="Y422" s="7">
        <v>354677.12416499999</v>
      </c>
      <c r="Z422" s="8">
        <f t="shared" si="325"/>
        <v>364770</v>
      </c>
      <c r="AA422" s="166">
        <v>367237.92105</v>
      </c>
      <c r="AB422" s="7">
        <v>354677.12416499999</v>
      </c>
      <c r="AC422" s="8">
        <f t="shared" si="326"/>
        <v>360958</v>
      </c>
      <c r="AD422" s="166">
        <v>359579.65225000004</v>
      </c>
      <c r="AE422" s="7">
        <v>354677.12416499999</v>
      </c>
      <c r="AF422" s="8">
        <f t="shared" si="327"/>
        <v>357128</v>
      </c>
      <c r="AG422" s="166">
        <v>334536.42949999997</v>
      </c>
      <c r="AH422" s="7">
        <v>354677.12416499999</v>
      </c>
      <c r="AI422" s="8">
        <f t="shared" si="328"/>
        <v>344607</v>
      </c>
      <c r="AJ422" s="166">
        <v>368797.52910000004</v>
      </c>
      <c r="AK422" s="7">
        <v>354677.12416499999</v>
      </c>
      <c r="AL422" s="8">
        <f t="shared" si="329"/>
        <v>361737</v>
      </c>
      <c r="AM422" s="166">
        <v>415476.16564999998</v>
      </c>
      <c r="AN422" s="7">
        <v>354677.12416499999</v>
      </c>
      <c r="AO422" s="8">
        <f t="shared" si="330"/>
        <v>385077</v>
      </c>
      <c r="AP422" s="166">
        <v>280437.8395</v>
      </c>
      <c r="AQ422" s="7">
        <v>215721.41500000001</v>
      </c>
      <c r="AR422" s="8">
        <f t="shared" si="331"/>
        <v>248080</v>
      </c>
      <c r="AS422" s="166">
        <v>315069.98705</v>
      </c>
      <c r="AT422" s="7">
        <v>242361.52849999999</v>
      </c>
      <c r="AU422" s="8">
        <f t="shared" si="332"/>
        <v>278716</v>
      </c>
      <c r="AV422" s="166">
        <v>403052.59540000005</v>
      </c>
      <c r="AW422" s="7">
        <v>354677.12416499999</v>
      </c>
      <c r="AX422" s="8">
        <f t="shared" si="333"/>
        <v>378865</v>
      </c>
      <c r="AY422" s="166">
        <v>392474.20939999999</v>
      </c>
      <c r="AZ422" s="7">
        <v>354677.12416499999</v>
      </c>
      <c r="BA422" s="8">
        <f t="shared" si="334"/>
        <v>373576</v>
      </c>
      <c r="BB422" s="166">
        <v>327672.54520000005</v>
      </c>
      <c r="BC422" s="7">
        <v>252055.804</v>
      </c>
      <c r="BD422" s="8">
        <f t="shared" si="335"/>
        <v>289864</v>
      </c>
      <c r="BE422" s="180">
        <f t="shared" si="319"/>
        <v>5406372</v>
      </c>
      <c r="BF422" s="9"/>
      <c r="BG422" s="9"/>
      <c r="BH422" s="9"/>
      <c r="BI422" s="10"/>
      <c r="BJ422" s="10"/>
    </row>
    <row r="423" spans="1:62" s="6" customFormat="1" ht="24.75" customHeight="1" x14ac:dyDescent="0.35">
      <c r="A423" s="388"/>
      <c r="B423" s="11">
        <v>389</v>
      </c>
      <c r="C423" s="51" t="s">
        <v>425</v>
      </c>
      <c r="D423" s="52" t="s">
        <v>283</v>
      </c>
      <c r="F423" s="166">
        <v>336416.80800000002</v>
      </c>
      <c r="G423" s="7">
        <v>318302.05679999996</v>
      </c>
      <c r="H423" s="8">
        <f t="shared" si="318"/>
        <v>327359</v>
      </c>
      <c r="I423" s="166">
        <v>336416.80800000002</v>
      </c>
      <c r="J423" s="7">
        <v>318302.05679999996</v>
      </c>
      <c r="K423" s="8">
        <f t="shared" si="320"/>
        <v>327359</v>
      </c>
      <c r="L423" s="166">
        <v>550240.98220000009</v>
      </c>
      <c r="M423" s="7">
        <v>520612.62162000005</v>
      </c>
      <c r="N423" s="8">
        <f t="shared" si="321"/>
        <v>535427</v>
      </c>
      <c r="O423" s="166">
        <v>527836.32264999999</v>
      </c>
      <c r="P423" s="7">
        <v>499414.36681500007</v>
      </c>
      <c r="Q423" s="8">
        <f t="shared" si="322"/>
        <v>513625</v>
      </c>
      <c r="R423" s="166">
        <v>505729.30589999998</v>
      </c>
      <c r="S423" s="7">
        <v>478497.72788999998</v>
      </c>
      <c r="T423" s="8">
        <f t="shared" si="323"/>
        <v>492114</v>
      </c>
      <c r="U423" s="166">
        <v>745213.10499999998</v>
      </c>
      <c r="V423" s="7">
        <v>705086.24549999996</v>
      </c>
      <c r="W423" s="8">
        <f t="shared" si="324"/>
        <v>725150</v>
      </c>
      <c r="X423" s="166">
        <v>657132.95830000006</v>
      </c>
      <c r="Y423" s="7">
        <v>621748.87592999998</v>
      </c>
      <c r="Z423" s="8">
        <f t="shared" si="325"/>
        <v>639441</v>
      </c>
      <c r="AA423" s="166">
        <v>653960.44805000001</v>
      </c>
      <c r="AB423" s="7">
        <v>621748.87592999998</v>
      </c>
      <c r="AC423" s="8">
        <f t="shared" si="326"/>
        <v>637855</v>
      </c>
      <c r="AD423" s="166">
        <v>625204.73470000003</v>
      </c>
      <c r="AE423" s="7">
        <v>621748.87592999998</v>
      </c>
      <c r="AF423" s="8">
        <f t="shared" si="327"/>
        <v>623477</v>
      </c>
      <c r="AG423" s="166">
        <v>587044.11220000009</v>
      </c>
      <c r="AH423" s="7">
        <v>621748.87592999998</v>
      </c>
      <c r="AI423" s="8">
        <f t="shared" si="328"/>
        <v>604396</v>
      </c>
      <c r="AJ423" s="166">
        <v>637898.79790000001</v>
      </c>
      <c r="AK423" s="7">
        <v>621748.87592999998</v>
      </c>
      <c r="AL423" s="8">
        <f t="shared" si="329"/>
        <v>629824</v>
      </c>
      <c r="AM423" s="166">
        <v>741635.35809999995</v>
      </c>
      <c r="AN423" s="7">
        <v>621748.87592999998</v>
      </c>
      <c r="AO423" s="8">
        <f t="shared" si="330"/>
        <v>681692</v>
      </c>
      <c r="AP423" s="166">
        <v>497805.57189999998</v>
      </c>
      <c r="AQ423" s="7">
        <v>382927.36300000001</v>
      </c>
      <c r="AR423" s="8">
        <f t="shared" si="331"/>
        <v>440366</v>
      </c>
      <c r="AS423" s="166">
        <v>543041.24420000007</v>
      </c>
      <c r="AT423" s="7">
        <v>417724.03400000004</v>
      </c>
      <c r="AU423" s="8">
        <f t="shared" si="332"/>
        <v>480383</v>
      </c>
      <c r="AV423" s="166">
        <v>701257.49785000004</v>
      </c>
      <c r="AW423" s="7">
        <v>621748.87592999998</v>
      </c>
      <c r="AX423" s="8">
        <f t="shared" si="333"/>
        <v>661503</v>
      </c>
      <c r="AY423" s="166">
        <v>711999.78850000002</v>
      </c>
      <c r="AZ423" s="7">
        <v>621748.87592999998</v>
      </c>
      <c r="BA423" s="8">
        <f t="shared" si="334"/>
        <v>666874</v>
      </c>
      <c r="BB423" s="166">
        <v>564763.13529999997</v>
      </c>
      <c r="BC423" s="7">
        <v>434433.18100000004</v>
      </c>
      <c r="BD423" s="8">
        <f t="shared" si="335"/>
        <v>499598</v>
      </c>
      <c r="BE423" s="180">
        <f t="shared" si="319"/>
        <v>9486443</v>
      </c>
      <c r="BF423" s="9"/>
      <c r="BG423" s="9"/>
      <c r="BH423" s="9"/>
      <c r="BI423" s="10"/>
      <c r="BJ423" s="10"/>
    </row>
    <row r="424" spans="1:62" s="6" customFormat="1" ht="24.75" customHeight="1" x14ac:dyDescent="0.35">
      <c r="A424" s="388"/>
      <c r="B424" s="11">
        <v>390</v>
      </c>
      <c r="C424" s="51" t="s">
        <v>426</v>
      </c>
      <c r="D424" s="52" t="s">
        <v>283</v>
      </c>
      <c r="F424" s="166">
        <v>225385.98810000002</v>
      </c>
      <c r="G424" s="7">
        <v>213249.81951000006</v>
      </c>
      <c r="H424" s="8">
        <f t="shared" si="318"/>
        <v>219318</v>
      </c>
      <c r="I424" s="166">
        <v>225385.98810000002</v>
      </c>
      <c r="J424" s="7">
        <v>213249.81951000006</v>
      </c>
      <c r="K424" s="8">
        <f t="shared" si="320"/>
        <v>219318</v>
      </c>
      <c r="L424" s="166">
        <v>353662.99604999996</v>
      </c>
      <c r="M424" s="7">
        <v>334619.603955</v>
      </c>
      <c r="N424" s="8">
        <f t="shared" si="321"/>
        <v>344141</v>
      </c>
      <c r="O424" s="166">
        <v>349116.9045</v>
      </c>
      <c r="P424" s="7">
        <v>330318.30195000005</v>
      </c>
      <c r="Q424" s="8">
        <f t="shared" si="322"/>
        <v>339718</v>
      </c>
      <c r="R424" s="166">
        <v>320334.04130000004</v>
      </c>
      <c r="S424" s="7">
        <v>303085.28522999998</v>
      </c>
      <c r="T424" s="8">
        <f t="shared" si="323"/>
        <v>311710</v>
      </c>
      <c r="U424" s="166">
        <v>467771.80449999997</v>
      </c>
      <c r="V424" s="7">
        <v>442584.09195000003</v>
      </c>
      <c r="W424" s="8">
        <f t="shared" si="324"/>
        <v>455178</v>
      </c>
      <c r="X424" s="166">
        <v>414018.11814999999</v>
      </c>
      <c r="Y424" s="7">
        <v>391724.83486500004</v>
      </c>
      <c r="Z424" s="8">
        <f t="shared" si="325"/>
        <v>402871</v>
      </c>
      <c r="AA424" s="166">
        <v>423474.31035000004</v>
      </c>
      <c r="AB424" s="7">
        <v>391724.83486500004</v>
      </c>
      <c r="AC424" s="8">
        <f t="shared" si="326"/>
        <v>407600</v>
      </c>
      <c r="AD424" s="166">
        <v>425833.33065000002</v>
      </c>
      <c r="AE424" s="7">
        <v>391724.83486500004</v>
      </c>
      <c r="AF424" s="8">
        <f t="shared" si="327"/>
        <v>408779</v>
      </c>
      <c r="AG424" s="166">
        <v>369233.93780000001</v>
      </c>
      <c r="AH424" s="7">
        <v>391724.83486500004</v>
      </c>
      <c r="AI424" s="8">
        <f t="shared" si="328"/>
        <v>380479</v>
      </c>
      <c r="AJ424" s="166">
        <v>416123.73985000001</v>
      </c>
      <c r="AK424" s="7">
        <v>391724.83486500004</v>
      </c>
      <c r="AL424" s="8">
        <f t="shared" si="329"/>
        <v>403924</v>
      </c>
      <c r="AM424" s="166">
        <v>478411.52905000001</v>
      </c>
      <c r="AN424" s="7">
        <v>391724.83486500004</v>
      </c>
      <c r="AO424" s="8">
        <f t="shared" si="330"/>
        <v>435068</v>
      </c>
      <c r="AP424" s="166">
        <v>324849.96635000006</v>
      </c>
      <c r="AQ424" s="7">
        <v>249884.58950000003</v>
      </c>
      <c r="AR424" s="8">
        <f t="shared" si="331"/>
        <v>287367</v>
      </c>
      <c r="AS424" s="166">
        <v>363816.0344</v>
      </c>
      <c r="AT424" s="7">
        <v>279858.48800000001</v>
      </c>
      <c r="AU424" s="8">
        <f t="shared" si="332"/>
        <v>321837</v>
      </c>
      <c r="AV424" s="166">
        <v>443546.09389999998</v>
      </c>
      <c r="AW424" s="7">
        <v>391724.83486500004</v>
      </c>
      <c r="AX424" s="8">
        <f t="shared" si="333"/>
        <v>417635</v>
      </c>
      <c r="AY424" s="166">
        <v>451844.89805000002</v>
      </c>
      <c r="AZ424" s="7">
        <v>391724.83486500004</v>
      </c>
      <c r="BA424" s="8">
        <f t="shared" si="334"/>
        <v>421785</v>
      </c>
      <c r="BB424" s="166">
        <v>378368.35399999999</v>
      </c>
      <c r="BC424" s="7">
        <v>291052.58</v>
      </c>
      <c r="BD424" s="8">
        <f t="shared" si="335"/>
        <v>334710</v>
      </c>
      <c r="BE424" s="180">
        <f t="shared" si="319"/>
        <v>6111438</v>
      </c>
      <c r="BF424" s="9"/>
      <c r="BG424" s="9"/>
      <c r="BH424" s="9"/>
      <c r="BI424" s="10"/>
      <c r="BJ424" s="10"/>
    </row>
    <row r="425" spans="1:62" s="6" customFormat="1" ht="24.75" customHeight="1" x14ac:dyDescent="0.35">
      <c r="A425" s="388"/>
      <c r="B425" s="11">
        <v>391</v>
      </c>
      <c r="C425" s="51" t="s">
        <v>427</v>
      </c>
      <c r="D425" s="52" t="s">
        <v>272</v>
      </c>
      <c r="F425" s="166">
        <v>185640</v>
      </c>
      <c r="G425" s="7">
        <v>175644</v>
      </c>
      <c r="H425" s="8">
        <f t="shared" si="318"/>
        <v>180642</v>
      </c>
      <c r="I425" s="166">
        <v>185640</v>
      </c>
      <c r="J425" s="7">
        <v>175644</v>
      </c>
      <c r="K425" s="8">
        <f t="shared" si="320"/>
        <v>180642</v>
      </c>
      <c r="L425" s="166">
        <v>386750</v>
      </c>
      <c r="M425" s="7">
        <v>365925</v>
      </c>
      <c r="N425" s="8">
        <f t="shared" si="321"/>
        <v>376338</v>
      </c>
      <c r="O425" s="166">
        <v>386750</v>
      </c>
      <c r="P425" s="7">
        <v>365925</v>
      </c>
      <c r="Q425" s="8">
        <f t="shared" si="322"/>
        <v>376338</v>
      </c>
      <c r="R425" s="166">
        <v>386750</v>
      </c>
      <c r="S425" s="7">
        <v>365925</v>
      </c>
      <c r="T425" s="8">
        <f t="shared" si="323"/>
        <v>376338</v>
      </c>
      <c r="U425" s="166">
        <v>386750</v>
      </c>
      <c r="V425" s="7">
        <v>365925</v>
      </c>
      <c r="W425" s="8">
        <f t="shared" si="324"/>
        <v>376338</v>
      </c>
      <c r="X425" s="166">
        <v>386750</v>
      </c>
      <c r="Y425" s="7">
        <v>365925</v>
      </c>
      <c r="Z425" s="8">
        <f t="shared" si="325"/>
        <v>376338</v>
      </c>
      <c r="AA425" s="166">
        <v>386750</v>
      </c>
      <c r="AB425" s="7">
        <v>365925</v>
      </c>
      <c r="AC425" s="8">
        <f t="shared" si="326"/>
        <v>376338</v>
      </c>
      <c r="AD425" s="166">
        <v>386750</v>
      </c>
      <c r="AE425" s="7">
        <v>365925</v>
      </c>
      <c r="AF425" s="8">
        <f t="shared" si="327"/>
        <v>376338</v>
      </c>
      <c r="AG425" s="166">
        <v>386750</v>
      </c>
      <c r="AH425" s="7">
        <v>365925</v>
      </c>
      <c r="AI425" s="8">
        <f t="shared" si="328"/>
        <v>376338</v>
      </c>
      <c r="AJ425" s="166">
        <v>386750</v>
      </c>
      <c r="AK425" s="7">
        <v>365925</v>
      </c>
      <c r="AL425" s="8">
        <f t="shared" si="329"/>
        <v>376338</v>
      </c>
      <c r="AM425" s="166">
        <v>386750</v>
      </c>
      <c r="AN425" s="7">
        <v>365925</v>
      </c>
      <c r="AO425" s="8">
        <f t="shared" si="330"/>
        <v>376338</v>
      </c>
      <c r="AP425" s="166">
        <v>185640</v>
      </c>
      <c r="AQ425" s="7">
        <v>142800</v>
      </c>
      <c r="AR425" s="8">
        <f t="shared" si="331"/>
        <v>164220</v>
      </c>
      <c r="AS425" s="166">
        <v>185640</v>
      </c>
      <c r="AT425" s="7">
        <v>142800</v>
      </c>
      <c r="AU425" s="8">
        <f t="shared" si="332"/>
        <v>164220</v>
      </c>
      <c r="AV425" s="166">
        <v>386750</v>
      </c>
      <c r="AW425" s="7">
        <v>365925</v>
      </c>
      <c r="AX425" s="8">
        <f t="shared" si="333"/>
        <v>376338</v>
      </c>
      <c r="AY425" s="166">
        <v>386750</v>
      </c>
      <c r="AZ425" s="7">
        <v>365925</v>
      </c>
      <c r="BA425" s="8">
        <f t="shared" si="334"/>
        <v>376338</v>
      </c>
      <c r="BB425" s="166">
        <v>185640</v>
      </c>
      <c r="BC425" s="7">
        <v>142800</v>
      </c>
      <c r="BD425" s="8">
        <f t="shared" si="335"/>
        <v>164220</v>
      </c>
      <c r="BE425" s="180">
        <f t="shared" si="319"/>
        <v>5370000</v>
      </c>
      <c r="BF425" s="9"/>
      <c r="BG425" s="9"/>
      <c r="BH425" s="9"/>
      <c r="BI425" s="10"/>
      <c r="BJ425" s="10"/>
    </row>
    <row r="426" spans="1:62" s="6" customFormat="1" ht="24.75" customHeight="1" thickBot="1" x14ac:dyDescent="0.4">
      <c r="A426" s="388"/>
      <c r="B426" s="11">
        <v>392</v>
      </c>
      <c r="C426" s="51" t="s">
        <v>428</v>
      </c>
      <c r="D426" s="52" t="s">
        <v>272</v>
      </c>
      <c r="F426" s="166">
        <v>192376.79824999999</v>
      </c>
      <c r="G426" s="7">
        <v>182018.047575</v>
      </c>
      <c r="H426" s="8">
        <f t="shared" si="318"/>
        <v>187197</v>
      </c>
      <c r="I426" s="166">
        <v>192376.79824999999</v>
      </c>
      <c r="J426" s="7">
        <v>182018.047575</v>
      </c>
      <c r="K426" s="8">
        <f t="shared" si="320"/>
        <v>187197</v>
      </c>
      <c r="L426" s="166">
        <v>313180.55859999999</v>
      </c>
      <c r="M426" s="7">
        <v>296316.99005999998</v>
      </c>
      <c r="N426" s="8">
        <f t="shared" si="321"/>
        <v>304749</v>
      </c>
      <c r="O426" s="166">
        <v>301295.96315000003</v>
      </c>
      <c r="P426" s="7">
        <v>285072.33436500002</v>
      </c>
      <c r="Q426" s="8">
        <f t="shared" si="322"/>
        <v>293184</v>
      </c>
      <c r="R426" s="166">
        <v>279281.45699999999</v>
      </c>
      <c r="S426" s="7">
        <v>264243.22470000002</v>
      </c>
      <c r="T426" s="8">
        <f t="shared" si="323"/>
        <v>271762</v>
      </c>
      <c r="U426" s="166">
        <v>411259.89449999999</v>
      </c>
      <c r="V426" s="7">
        <v>389115.13095000002</v>
      </c>
      <c r="W426" s="8">
        <f t="shared" si="324"/>
        <v>400188</v>
      </c>
      <c r="X426" s="166">
        <v>374850.94010000007</v>
      </c>
      <c r="Y426" s="7">
        <v>354666.65871000005</v>
      </c>
      <c r="Z426" s="8">
        <f t="shared" si="325"/>
        <v>364759</v>
      </c>
      <c r="AA426" s="166">
        <v>372942.40619999997</v>
      </c>
      <c r="AB426" s="7">
        <v>354666.65871000005</v>
      </c>
      <c r="AC426" s="8">
        <f t="shared" si="326"/>
        <v>363805</v>
      </c>
      <c r="AD426" s="166">
        <v>372942.40619999997</v>
      </c>
      <c r="AE426" s="7">
        <v>354666.65871000005</v>
      </c>
      <c r="AF426" s="8">
        <f t="shared" si="327"/>
        <v>363805</v>
      </c>
      <c r="AG426" s="166">
        <v>334510.28520000004</v>
      </c>
      <c r="AH426" s="7">
        <v>354666.65871000005</v>
      </c>
      <c r="AI426" s="8">
        <f t="shared" si="328"/>
        <v>344588</v>
      </c>
      <c r="AJ426" s="166">
        <v>363093.04395000002</v>
      </c>
      <c r="AK426" s="7">
        <v>354666.65871000005</v>
      </c>
      <c r="AL426" s="8">
        <f t="shared" si="329"/>
        <v>358880</v>
      </c>
      <c r="AM426" s="166">
        <v>422051.45709999994</v>
      </c>
      <c r="AN426" s="7">
        <v>354666.65871000005</v>
      </c>
      <c r="AO426" s="8">
        <f t="shared" si="330"/>
        <v>388359</v>
      </c>
      <c r="AP426" s="166">
        <v>285339.89574999997</v>
      </c>
      <c r="AQ426" s="7">
        <v>219492.22750000001</v>
      </c>
      <c r="AR426" s="8">
        <f t="shared" si="331"/>
        <v>252416</v>
      </c>
      <c r="AS426" s="166">
        <v>310532.94545</v>
      </c>
      <c r="AT426" s="7">
        <v>238871.49650000001</v>
      </c>
      <c r="AU426" s="8">
        <f t="shared" si="332"/>
        <v>274702</v>
      </c>
      <c r="AV426" s="166">
        <v>398872.52405000001</v>
      </c>
      <c r="AW426" s="7">
        <v>354666.65871000005</v>
      </c>
      <c r="AX426" s="8">
        <f t="shared" si="333"/>
        <v>376770</v>
      </c>
      <c r="AY426" s="166">
        <v>405193.41135000007</v>
      </c>
      <c r="AZ426" s="7">
        <v>354666.65871000005</v>
      </c>
      <c r="BA426" s="8">
        <f t="shared" si="334"/>
        <v>379930</v>
      </c>
      <c r="BB426" s="166">
        <v>322954.50460000004</v>
      </c>
      <c r="BC426" s="7">
        <v>248426.54200000002</v>
      </c>
      <c r="BD426" s="8">
        <f t="shared" si="335"/>
        <v>285691</v>
      </c>
      <c r="BE426" s="180">
        <f t="shared" si="319"/>
        <v>5397982</v>
      </c>
      <c r="BF426" s="9"/>
      <c r="BG426" s="9"/>
      <c r="BH426" s="9"/>
      <c r="BI426" s="10"/>
      <c r="BJ426" s="10"/>
    </row>
    <row r="427" spans="1:62" s="6" customFormat="1" ht="27.75" customHeight="1" thickBot="1" x14ac:dyDescent="0.4">
      <c r="A427" s="387"/>
      <c r="B427" s="271" t="s">
        <v>207</v>
      </c>
      <c r="C427" s="272"/>
      <c r="D427" s="273"/>
      <c r="F427" s="170">
        <f>+SUM(F428:F438)</f>
        <v>7881203.6439500004</v>
      </c>
      <c r="G427" s="171">
        <f>SUM(G428:G438)</f>
        <v>7456831.1400450002</v>
      </c>
      <c r="H427" s="175">
        <f>SUM(H428:H438)</f>
        <v>7669017</v>
      </c>
      <c r="I427" s="170">
        <f>+SUM(I428:I438)</f>
        <v>7881203.6439500004</v>
      </c>
      <c r="J427" s="171">
        <f>SUM(J428:J438)</f>
        <v>7456831.1400450002</v>
      </c>
      <c r="K427" s="175">
        <f>SUM(K428:K438)</f>
        <v>7669017</v>
      </c>
      <c r="L427" s="170">
        <f>+SUM(L428:L438)</f>
        <v>15434477.940700002</v>
      </c>
      <c r="M427" s="171">
        <f>SUM(M428:M438)</f>
        <v>14603390.66697</v>
      </c>
      <c r="N427" s="175">
        <f>SUM(N428:N438)</f>
        <v>15018935</v>
      </c>
      <c r="O427" s="170">
        <f>+SUM(O428:O438)</f>
        <v>15469070.8718</v>
      </c>
      <c r="P427" s="171">
        <f>SUM(P428:P438)</f>
        <v>14636120.90178</v>
      </c>
      <c r="Q427" s="175">
        <f>SUM(Q428:Q438)</f>
        <v>15052596</v>
      </c>
      <c r="R427" s="170">
        <f>+SUM(R428:R438)</f>
        <v>12992088.495750001</v>
      </c>
      <c r="S427" s="171">
        <f>SUM(S428:S438)</f>
        <v>12292514.499825001</v>
      </c>
      <c r="T427" s="175">
        <f>SUM(T428:T438)</f>
        <v>12642299</v>
      </c>
      <c r="U427" s="170">
        <f>+SUM(U428:U438)</f>
        <v>30732655.203250002</v>
      </c>
      <c r="V427" s="171">
        <f>SUM(V428:V438)</f>
        <v>29077819.923075002</v>
      </c>
      <c r="W427" s="175">
        <f>SUM(W428:W438)</f>
        <v>29905238</v>
      </c>
      <c r="X427" s="170">
        <f>+SUM(X428:X438)</f>
        <v>18365476.197250005</v>
      </c>
      <c r="Y427" s="171">
        <f>SUM(Y428:Y438)</f>
        <v>17376565.940474998</v>
      </c>
      <c r="Z427" s="175">
        <f>SUM(Z428:Z438)</f>
        <v>17871019</v>
      </c>
      <c r="AA427" s="170">
        <f>+SUM(AA428:AA438)</f>
        <v>18186021.72205</v>
      </c>
      <c r="AB427" s="171">
        <f>SUM(AB428:AB438)</f>
        <v>17376565.940474998</v>
      </c>
      <c r="AC427" s="175">
        <f>SUM(AC428:AC438)</f>
        <v>17781294</v>
      </c>
      <c r="AD427" s="170">
        <f>+SUM(AD428:AD438)</f>
        <v>18439988.457800001</v>
      </c>
      <c r="AE427" s="171">
        <f>SUM(AE428:AE438)</f>
        <v>17376565.940474998</v>
      </c>
      <c r="AF427" s="175">
        <f>SUM(AF428:AF438)</f>
        <v>17908277</v>
      </c>
      <c r="AG427" s="170">
        <f>+SUM(AG428:AG438)</f>
        <v>17213838.887699999</v>
      </c>
      <c r="AH427" s="171">
        <f>SUM(AH428:AH438)</f>
        <v>17376565.940474998</v>
      </c>
      <c r="AI427" s="175">
        <f>SUM(AI428:AI438)</f>
        <v>17295203</v>
      </c>
      <c r="AJ427" s="170">
        <f>+SUM(AJ428:AJ438)</f>
        <v>18399851.929550003</v>
      </c>
      <c r="AK427" s="171">
        <f>SUM(AK428:AK438)</f>
        <v>17376565.940474998</v>
      </c>
      <c r="AL427" s="175">
        <f>SUM(AL428:AL438)</f>
        <v>17888209</v>
      </c>
      <c r="AM427" s="170">
        <f>+SUM(AM428:AM438)</f>
        <v>31233687.585099995</v>
      </c>
      <c r="AN427" s="171">
        <f>SUM(AN428:AN438)</f>
        <v>17376565.940474998</v>
      </c>
      <c r="AO427" s="175">
        <f>SUM(AO428:AO438)</f>
        <v>24305128</v>
      </c>
      <c r="AP427" s="170">
        <f>+SUM(AP428:AP438)</f>
        <v>13815312.169749999</v>
      </c>
      <c r="AQ427" s="171">
        <f>SUM(AQ428:AQ438)</f>
        <v>10627163.2075</v>
      </c>
      <c r="AR427" s="175">
        <f>SUM(AR428:AR438)</f>
        <v>12221239</v>
      </c>
      <c r="AS427" s="170">
        <f>+SUM(AS428:AS438)</f>
        <v>12484243.512650002</v>
      </c>
      <c r="AT427" s="171">
        <f>SUM(AT428:AT438)</f>
        <v>9603264.2404999994</v>
      </c>
      <c r="AU427" s="175">
        <f>SUM(AU428:AU438)</f>
        <v>11043755</v>
      </c>
      <c r="AV427" s="170">
        <f>+SUM(AV428:AV438)</f>
        <v>22547398.764800001</v>
      </c>
      <c r="AW427" s="171">
        <f>SUM(AW428:AW438)</f>
        <v>17376565.940474998</v>
      </c>
      <c r="AX427" s="175">
        <f>SUM(AX428:AX438)</f>
        <v>19961983</v>
      </c>
      <c r="AY427" s="170">
        <f>+SUM(AY428:AY438)</f>
        <v>19964131.764850006</v>
      </c>
      <c r="AZ427" s="171">
        <f>SUM(AZ428:AZ438)</f>
        <v>17376565.940474998</v>
      </c>
      <c r="BA427" s="175">
        <f>SUM(BA428:BA438)</f>
        <v>18670347</v>
      </c>
      <c r="BB427" s="170">
        <f>+SUM(BB428:BB438)</f>
        <v>12968143.333600001</v>
      </c>
      <c r="BC427" s="171">
        <f>SUM(BC428:BC438)</f>
        <v>9975494.8719999976</v>
      </c>
      <c r="BD427" s="172">
        <f>SUM(BD428:BD438)</f>
        <v>11471819</v>
      </c>
      <c r="BE427" s="180">
        <f t="shared" si="319"/>
        <v>274375375</v>
      </c>
      <c r="BF427" s="9"/>
      <c r="BG427" s="9"/>
      <c r="BH427" s="9"/>
      <c r="BI427" s="10"/>
      <c r="BJ427" s="10"/>
    </row>
    <row r="428" spans="1:62" s="6" customFormat="1" ht="24.75" customHeight="1" x14ac:dyDescent="0.35">
      <c r="A428" s="388"/>
      <c r="B428" s="4">
        <v>393</v>
      </c>
      <c r="C428" s="53" t="s">
        <v>429</v>
      </c>
      <c r="D428" s="4" t="s">
        <v>272</v>
      </c>
      <c r="F428" s="164">
        <v>131976.4264</v>
      </c>
      <c r="G428" s="7">
        <v>124870.00344</v>
      </c>
      <c r="H428" s="8">
        <f t="shared" si="318"/>
        <v>128423</v>
      </c>
      <c r="I428" s="164">
        <v>131976.4264</v>
      </c>
      <c r="J428" s="7">
        <v>124870.00344</v>
      </c>
      <c r="K428" s="8">
        <f t="shared" ref="K428:K438" si="336">ROUND(((I428+J428)/2),0)</f>
        <v>128423</v>
      </c>
      <c r="L428" s="164">
        <v>216083.64504999999</v>
      </c>
      <c r="M428" s="7">
        <v>204448.37185499998</v>
      </c>
      <c r="N428" s="8">
        <f t="shared" ref="N428:N438" si="337">ROUND(((L428+M428)/2),0)</f>
        <v>210266</v>
      </c>
      <c r="O428" s="164">
        <v>218343.11590000003</v>
      </c>
      <c r="P428" s="7">
        <v>206586.17889000001</v>
      </c>
      <c r="Q428" s="8">
        <f t="shared" ref="Q428:Q438" si="338">ROUND(((O428+P428)/2),0)</f>
        <v>212465</v>
      </c>
      <c r="R428" s="164">
        <v>194717.71865</v>
      </c>
      <c r="S428" s="7">
        <v>184232.91841499999</v>
      </c>
      <c r="T428" s="8">
        <f t="shared" ref="T428:T438" si="339">ROUND(((R428+S428)/2),0)</f>
        <v>189475</v>
      </c>
      <c r="U428" s="164">
        <v>278009.43625000003</v>
      </c>
      <c r="V428" s="7">
        <v>263039.69737499999</v>
      </c>
      <c r="W428" s="8">
        <f t="shared" ref="W428:W438" si="340">ROUND(((U428+V428)/2),0)</f>
        <v>270525</v>
      </c>
      <c r="X428" s="164">
        <v>250332.67804999999</v>
      </c>
      <c r="Y428" s="7">
        <v>236853.22615499998</v>
      </c>
      <c r="Z428" s="8">
        <f t="shared" ref="Z428:Z438" si="341">ROUND(((X428+Y428)/2),0)</f>
        <v>243593</v>
      </c>
      <c r="AA428" s="164">
        <v>250332.67804999999</v>
      </c>
      <c r="AB428" s="7">
        <v>236853.22615499998</v>
      </c>
      <c r="AC428" s="8">
        <f t="shared" ref="AC428:AC438" si="342">ROUND(((AA428+AB428)/2),0)</f>
        <v>243593</v>
      </c>
      <c r="AD428" s="164">
        <v>257496.21625</v>
      </c>
      <c r="AE428" s="7">
        <v>236853.22615499998</v>
      </c>
      <c r="AF428" s="8">
        <f t="shared" ref="AF428:AF438" si="343">ROUND(((AD428+AE428)/2),0)</f>
        <v>247175</v>
      </c>
      <c r="AG428" s="164">
        <v>223270.31090000001</v>
      </c>
      <c r="AH428" s="7">
        <v>236853.22615499998</v>
      </c>
      <c r="AI428" s="8">
        <f t="shared" ref="AI428:AI438" si="344">ROUND(((AG428+AH428)/2),0)</f>
        <v>230062</v>
      </c>
      <c r="AJ428" s="164">
        <v>244555.79330000002</v>
      </c>
      <c r="AK428" s="7">
        <v>236853.22615499998</v>
      </c>
      <c r="AL428" s="8">
        <f t="shared" ref="AL428:AL438" si="345">ROUND(((AJ428+AK428)/2),0)</f>
        <v>240705</v>
      </c>
      <c r="AM428" s="164">
        <v>289312.82380000001</v>
      </c>
      <c r="AN428" s="7">
        <v>236853.22615499998</v>
      </c>
      <c r="AO428" s="8">
        <f t="shared" ref="AO428:AO438" si="346">ROUND(((AM428+AN428)/2),0)</f>
        <v>263083</v>
      </c>
      <c r="AP428" s="164">
        <v>198137.59419999999</v>
      </c>
      <c r="AQ428" s="7">
        <v>152413.53400000001</v>
      </c>
      <c r="AR428" s="8">
        <f t="shared" ref="AR428:AR438" si="347">ROUND(((AP428+AQ428)/2),0)</f>
        <v>175276</v>
      </c>
      <c r="AS428" s="164">
        <v>213035.823</v>
      </c>
      <c r="AT428" s="7">
        <v>163873.71</v>
      </c>
      <c r="AU428" s="8">
        <f t="shared" ref="AU428:AU438" si="348">ROUND(((AS428+AT428)/2),0)</f>
        <v>188455</v>
      </c>
      <c r="AV428" s="164">
        <v>285732.06024999998</v>
      </c>
      <c r="AW428" s="7">
        <v>236853.22615499998</v>
      </c>
      <c r="AX428" s="8">
        <f t="shared" ref="AX428:AX438" si="349">ROUND(((AV428+AW428)/2),0)</f>
        <v>261293</v>
      </c>
      <c r="AY428" s="164">
        <v>268312.91760000004</v>
      </c>
      <c r="AZ428" s="7">
        <v>236853.22615499998</v>
      </c>
      <c r="BA428" s="8">
        <f t="shared" ref="BA428:BA438" si="350">ROUND(((AY428+AZ428)/2),0)</f>
        <v>252583</v>
      </c>
      <c r="BB428" s="164">
        <v>221557.85925000001</v>
      </c>
      <c r="BC428" s="7">
        <v>170429.1225</v>
      </c>
      <c r="BD428" s="8">
        <f t="shared" ref="BD428:BD438" si="351">ROUND(((BB428+BC428)/2),0)</f>
        <v>195993</v>
      </c>
      <c r="BE428" s="180">
        <f t="shared" si="319"/>
        <v>3681388</v>
      </c>
      <c r="BF428" s="9"/>
      <c r="BG428" s="9"/>
      <c r="BH428" s="9"/>
      <c r="BI428" s="10"/>
      <c r="BJ428" s="10"/>
    </row>
    <row r="429" spans="1:62" s="6" customFormat="1" ht="24.75" customHeight="1" x14ac:dyDescent="0.35">
      <c r="A429" s="388"/>
      <c r="B429" s="11">
        <v>394</v>
      </c>
      <c r="C429" s="54" t="s">
        <v>430</v>
      </c>
      <c r="D429" s="11" t="s">
        <v>272</v>
      </c>
      <c r="F429" s="165">
        <v>231714.91979999997</v>
      </c>
      <c r="G429" s="7">
        <v>219237.96257999999</v>
      </c>
      <c r="H429" s="8">
        <f t="shared" si="318"/>
        <v>225476</v>
      </c>
      <c r="I429" s="165">
        <v>231714.91979999997</v>
      </c>
      <c r="J429" s="7">
        <v>219237.96257999999</v>
      </c>
      <c r="K429" s="8">
        <f t="shared" si="336"/>
        <v>225476</v>
      </c>
      <c r="L429" s="165">
        <v>370054.46660000004</v>
      </c>
      <c r="M429" s="7">
        <v>350128.45686000003</v>
      </c>
      <c r="N429" s="8">
        <f t="shared" si="337"/>
        <v>360091</v>
      </c>
      <c r="O429" s="165">
        <v>374140.01624999999</v>
      </c>
      <c r="P429" s="7">
        <v>353994.01537500002</v>
      </c>
      <c r="Q429" s="8">
        <f t="shared" si="338"/>
        <v>364067</v>
      </c>
      <c r="R429" s="165">
        <v>339406.30815</v>
      </c>
      <c r="S429" s="7">
        <v>321130.58386499999</v>
      </c>
      <c r="T429" s="8">
        <f t="shared" si="339"/>
        <v>330268</v>
      </c>
      <c r="U429" s="165">
        <v>467707.44930000004</v>
      </c>
      <c r="V429" s="7">
        <v>442523.20203000004</v>
      </c>
      <c r="W429" s="8">
        <f t="shared" si="340"/>
        <v>455115</v>
      </c>
      <c r="X429" s="165">
        <v>443204.20689999999</v>
      </c>
      <c r="Y429" s="7">
        <v>419339.36499000003</v>
      </c>
      <c r="Z429" s="8">
        <f t="shared" si="341"/>
        <v>431272</v>
      </c>
      <c r="AA429" s="165">
        <v>443204.20689999999</v>
      </c>
      <c r="AB429" s="7">
        <v>419339.36499000003</v>
      </c>
      <c r="AC429" s="8">
        <f t="shared" si="342"/>
        <v>431272</v>
      </c>
      <c r="AD429" s="165">
        <v>440572.68255000003</v>
      </c>
      <c r="AE429" s="7">
        <v>419339.36499000003</v>
      </c>
      <c r="AF429" s="8">
        <f t="shared" si="343"/>
        <v>429956</v>
      </c>
      <c r="AG429" s="165">
        <v>380903.34554999997</v>
      </c>
      <c r="AH429" s="7">
        <v>419339.36499000003</v>
      </c>
      <c r="AI429" s="8">
        <f t="shared" si="344"/>
        <v>400121</v>
      </c>
      <c r="AJ429" s="165">
        <v>429856.53620000003</v>
      </c>
      <c r="AK429" s="7">
        <v>419339.36499000003</v>
      </c>
      <c r="AL429" s="8">
        <f t="shared" si="345"/>
        <v>424598</v>
      </c>
      <c r="AM429" s="165">
        <v>503315.98589999997</v>
      </c>
      <c r="AN429" s="7">
        <v>419339.36499000003</v>
      </c>
      <c r="AO429" s="8">
        <f t="shared" si="346"/>
        <v>461328</v>
      </c>
      <c r="AP429" s="165">
        <v>341084.5711</v>
      </c>
      <c r="AQ429" s="7">
        <v>262372.74700000003</v>
      </c>
      <c r="AR429" s="8">
        <f t="shared" si="347"/>
        <v>301729</v>
      </c>
      <c r="AS429" s="165">
        <v>374033.42794999998</v>
      </c>
      <c r="AT429" s="7">
        <v>287718.02150000003</v>
      </c>
      <c r="AU429" s="8">
        <f t="shared" si="348"/>
        <v>330876</v>
      </c>
      <c r="AV429" s="165">
        <v>491969.35970000009</v>
      </c>
      <c r="AW429" s="7">
        <v>419339.36499000003</v>
      </c>
      <c r="AX429" s="8">
        <f t="shared" si="349"/>
        <v>455654</v>
      </c>
      <c r="AY429" s="165">
        <v>468708.97709999996</v>
      </c>
      <c r="AZ429" s="7">
        <v>419339.36499000003</v>
      </c>
      <c r="BA429" s="8">
        <f t="shared" si="350"/>
        <v>444024</v>
      </c>
      <c r="BB429" s="165">
        <v>388994.00085000001</v>
      </c>
      <c r="BC429" s="7">
        <v>299226.1545</v>
      </c>
      <c r="BD429" s="8">
        <f t="shared" si="351"/>
        <v>344110</v>
      </c>
      <c r="BE429" s="180">
        <f t="shared" si="319"/>
        <v>6415433</v>
      </c>
      <c r="BF429" s="9"/>
      <c r="BG429" s="9"/>
      <c r="BH429" s="9"/>
      <c r="BI429" s="10"/>
      <c r="BJ429" s="10"/>
    </row>
    <row r="430" spans="1:62" s="6" customFormat="1" ht="24.75" customHeight="1" x14ac:dyDescent="0.35">
      <c r="A430" s="388"/>
      <c r="B430" s="11">
        <v>395</v>
      </c>
      <c r="C430" s="54" t="s">
        <v>431</v>
      </c>
      <c r="D430" s="11" t="s">
        <v>272</v>
      </c>
      <c r="F430" s="165">
        <v>159634.07915000001</v>
      </c>
      <c r="G430" s="7">
        <v>151038.39796500001</v>
      </c>
      <c r="H430" s="8">
        <f t="shared" si="318"/>
        <v>155336</v>
      </c>
      <c r="I430" s="165">
        <v>159634.07915000001</v>
      </c>
      <c r="J430" s="7">
        <v>151038.39796500001</v>
      </c>
      <c r="K430" s="8">
        <f t="shared" si="336"/>
        <v>155336</v>
      </c>
      <c r="L430" s="165">
        <v>255116.07940000002</v>
      </c>
      <c r="M430" s="7">
        <v>241379.05974000006</v>
      </c>
      <c r="N430" s="8">
        <f t="shared" si="337"/>
        <v>248248</v>
      </c>
      <c r="O430" s="165">
        <v>257447.94985000003</v>
      </c>
      <c r="P430" s="7">
        <v>243585.36793500005</v>
      </c>
      <c r="Q430" s="8">
        <f t="shared" si="338"/>
        <v>250517</v>
      </c>
      <c r="R430" s="165">
        <v>240489.34910000002</v>
      </c>
      <c r="S430" s="7">
        <v>227539.92261000004</v>
      </c>
      <c r="T430" s="8">
        <f t="shared" si="339"/>
        <v>234015</v>
      </c>
      <c r="U430" s="165">
        <v>355915.42804999999</v>
      </c>
      <c r="V430" s="7">
        <v>336750.75115500001</v>
      </c>
      <c r="W430" s="8">
        <f t="shared" si="340"/>
        <v>346333</v>
      </c>
      <c r="X430" s="165">
        <v>307880.30455</v>
      </c>
      <c r="Y430" s="7">
        <v>291302.13430500001</v>
      </c>
      <c r="Z430" s="8">
        <f t="shared" si="341"/>
        <v>299591</v>
      </c>
      <c r="AA430" s="165">
        <v>307880.30455</v>
      </c>
      <c r="AB430" s="7">
        <v>291302.13430500001</v>
      </c>
      <c r="AC430" s="8">
        <f t="shared" si="342"/>
        <v>299591</v>
      </c>
      <c r="AD430" s="165">
        <v>306302.59660000005</v>
      </c>
      <c r="AE430" s="7">
        <v>291302.13430500001</v>
      </c>
      <c r="AF430" s="8">
        <f t="shared" si="343"/>
        <v>298802</v>
      </c>
      <c r="AG430" s="165">
        <v>265151.46840000001</v>
      </c>
      <c r="AH430" s="7">
        <v>291302.13430500001</v>
      </c>
      <c r="AI430" s="8">
        <f t="shared" si="344"/>
        <v>278227</v>
      </c>
      <c r="AJ430" s="165">
        <v>306294.55220000003</v>
      </c>
      <c r="AK430" s="7">
        <v>291302.13430500001</v>
      </c>
      <c r="AL430" s="8">
        <f t="shared" si="345"/>
        <v>298798</v>
      </c>
      <c r="AM430" s="165">
        <v>347049.49369999999</v>
      </c>
      <c r="AN430" s="7">
        <v>291302.13430500001</v>
      </c>
      <c r="AO430" s="8">
        <f t="shared" si="346"/>
        <v>319176</v>
      </c>
      <c r="AP430" s="165">
        <v>238002.62395000004</v>
      </c>
      <c r="AQ430" s="7">
        <v>183078.94150000002</v>
      </c>
      <c r="AR430" s="8">
        <f t="shared" si="347"/>
        <v>210541</v>
      </c>
      <c r="AS430" s="165">
        <v>257679.22635000004</v>
      </c>
      <c r="AT430" s="7">
        <v>198214.78950000001</v>
      </c>
      <c r="AU430" s="8">
        <f t="shared" si="348"/>
        <v>227947</v>
      </c>
      <c r="AV430" s="165">
        <v>335232.27010000002</v>
      </c>
      <c r="AW430" s="7">
        <v>291302.13430500001</v>
      </c>
      <c r="AX430" s="8">
        <f t="shared" si="349"/>
        <v>313267</v>
      </c>
      <c r="AY430" s="165">
        <v>332078.8653</v>
      </c>
      <c r="AZ430" s="7">
        <v>291302.13430500001</v>
      </c>
      <c r="BA430" s="8">
        <f t="shared" si="350"/>
        <v>311690</v>
      </c>
      <c r="BB430" s="165">
        <v>267987.11940000003</v>
      </c>
      <c r="BC430" s="7">
        <v>206143.93800000002</v>
      </c>
      <c r="BD430" s="8">
        <f t="shared" si="351"/>
        <v>237066</v>
      </c>
      <c r="BE430" s="180">
        <f t="shared" si="319"/>
        <v>4484481</v>
      </c>
      <c r="BF430" s="9"/>
      <c r="BG430" s="9"/>
      <c r="BH430" s="9"/>
      <c r="BI430" s="10"/>
      <c r="BJ430" s="10"/>
    </row>
    <row r="431" spans="1:62" s="6" customFormat="1" ht="24.75" customHeight="1" x14ac:dyDescent="0.35">
      <c r="A431" s="388"/>
      <c r="B431" s="11">
        <v>396</v>
      </c>
      <c r="C431" s="54" t="s">
        <v>432</v>
      </c>
      <c r="D431" s="11" t="s">
        <v>283</v>
      </c>
      <c r="F431" s="165">
        <v>5382760.4330499992</v>
      </c>
      <c r="G431" s="7">
        <v>5092919.4866550006</v>
      </c>
      <c r="H431" s="8">
        <f t="shared" si="318"/>
        <v>5237840</v>
      </c>
      <c r="I431" s="165">
        <v>5382760.4330499992</v>
      </c>
      <c r="J431" s="7">
        <v>5092919.4866550006</v>
      </c>
      <c r="K431" s="8">
        <f t="shared" si="336"/>
        <v>5237840</v>
      </c>
      <c r="L431" s="165">
        <v>11462002.00145</v>
      </c>
      <c r="M431" s="7">
        <v>10844817.278295001</v>
      </c>
      <c r="N431" s="8">
        <f t="shared" si="337"/>
        <v>11153410</v>
      </c>
      <c r="O431" s="165">
        <v>11462002.00145</v>
      </c>
      <c r="P431" s="7">
        <v>10844817.278295001</v>
      </c>
      <c r="Q431" s="8">
        <f t="shared" si="338"/>
        <v>11153410</v>
      </c>
      <c r="R431" s="165">
        <v>9271783.37995</v>
      </c>
      <c r="S431" s="7">
        <v>8772533.5056450013</v>
      </c>
      <c r="T431" s="8">
        <f t="shared" si="339"/>
        <v>9022158</v>
      </c>
      <c r="U431" s="165">
        <v>25573141.5667</v>
      </c>
      <c r="V431" s="7">
        <v>24196126.251570001</v>
      </c>
      <c r="W431" s="8">
        <f t="shared" si="340"/>
        <v>24884634</v>
      </c>
      <c r="X431" s="165">
        <v>13720042.959350001</v>
      </c>
      <c r="Y431" s="7">
        <v>12981271.415385</v>
      </c>
      <c r="Z431" s="8">
        <f t="shared" si="341"/>
        <v>13350657</v>
      </c>
      <c r="AA431" s="165">
        <v>13576519.802300001</v>
      </c>
      <c r="AB431" s="7">
        <v>12981271.415385</v>
      </c>
      <c r="AC431" s="8">
        <f t="shared" si="342"/>
        <v>13278896</v>
      </c>
      <c r="AD431" s="165">
        <v>13863250.3737</v>
      </c>
      <c r="AE431" s="7">
        <v>12981271.415385</v>
      </c>
      <c r="AF431" s="8">
        <f t="shared" si="343"/>
        <v>13422261</v>
      </c>
      <c r="AG431" s="165">
        <v>13030508.163400002</v>
      </c>
      <c r="AH431" s="7">
        <v>12981271.415385</v>
      </c>
      <c r="AI431" s="8">
        <f t="shared" si="344"/>
        <v>13005890</v>
      </c>
      <c r="AJ431" s="165">
        <v>13863250.3737</v>
      </c>
      <c r="AK431" s="7">
        <v>12981271.415385</v>
      </c>
      <c r="AL431" s="8">
        <f t="shared" si="345"/>
        <v>13422261</v>
      </c>
      <c r="AM431" s="165">
        <v>26064918.866349999</v>
      </c>
      <c r="AN431" s="7">
        <v>12981271.415385</v>
      </c>
      <c r="AO431" s="8">
        <f t="shared" si="346"/>
        <v>19523095</v>
      </c>
      <c r="AP431" s="165">
        <v>10313032.41605</v>
      </c>
      <c r="AQ431" s="7">
        <v>7933101.8585000001</v>
      </c>
      <c r="AR431" s="8">
        <f t="shared" si="347"/>
        <v>9123067</v>
      </c>
      <c r="AS431" s="165">
        <v>8688812.7508000005</v>
      </c>
      <c r="AT431" s="7">
        <v>6683702.1160000004</v>
      </c>
      <c r="AU431" s="8">
        <f t="shared" si="348"/>
        <v>7686257</v>
      </c>
      <c r="AV431" s="165">
        <v>17472612.771250002</v>
      </c>
      <c r="AW431" s="7">
        <v>12981271.415385</v>
      </c>
      <c r="AX431" s="8">
        <f t="shared" si="349"/>
        <v>15226942</v>
      </c>
      <c r="AY431" s="165">
        <v>14954125.313400002</v>
      </c>
      <c r="AZ431" s="7">
        <v>12981271.415385</v>
      </c>
      <c r="BA431" s="8">
        <f t="shared" si="350"/>
        <v>13967698</v>
      </c>
      <c r="BB431" s="165">
        <v>9036365.0195000004</v>
      </c>
      <c r="BC431" s="7">
        <v>6951050.0149999997</v>
      </c>
      <c r="BD431" s="8">
        <f t="shared" si="351"/>
        <v>7993708</v>
      </c>
      <c r="BE431" s="180">
        <f t="shared" si="319"/>
        <v>206690024</v>
      </c>
      <c r="BF431" s="9"/>
      <c r="BG431" s="9"/>
      <c r="BH431" s="9"/>
      <c r="BI431" s="10"/>
      <c r="BJ431" s="10"/>
    </row>
    <row r="432" spans="1:62" s="6" customFormat="1" ht="24.75" customHeight="1" x14ac:dyDescent="0.35">
      <c r="A432" s="388"/>
      <c r="B432" s="11">
        <v>397</v>
      </c>
      <c r="C432" s="54" t="s">
        <v>433</v>
      </c>
      <c r="D432" s="11" t="s">
        <v>283</v>
      </c>
      <c r="F432" s="165">
        <v>248732.848</v>
      </c>
      <c r="G432" s="7">
        <v>235339.54080000002</v>
      </c>
      <c r="H432" s="8">
        <f t="shared" si="318"/>
        <v>242036</v>
      </c>
      <c r="I432" s="165">
        <v>248732.848</v>
      </c>
      <c r="J432" s="7">
        <v>235339.54080000002</v>
      </c>
      <c r="K432" s="8">
        <f t="shared" si="336"/>
        <v>242036</v>
      </c>
      <c r="L432" s="165">
        <v>393855.83510000003</v>
      </c>
      <c r="M432" s="7">
        <v>372648.21321000002</v>
      </c>
      <c r="N432" s="8">
        <f t="shared" si="337"/>
        <v>383252</v>
      </c>
      <c r="O432" s="165">
        <v>397734.24145000003</v>
      </c>
      <c r="P432" s="7">
        <v>376317.78229500004</v>
      </c>
      <c r="Q432" s="8">
        <f t="shared" si="338"/>
        <v>387026</v>
      </c>
      <c r="R432" s="165">
        <v>366882.96189999999</v>
      </c>
      <c r="S432" s="7">
        <v>347127.72549000004</v>
      </c>
      <c r="T432" s="8">
        <f t="shared" si="339"/>
        <v>357005</v>
      </c>
      <c r="U432" s="165">
        <v>527477.34129999997</v>
      </c>
      <c r="V432" s="7">
        <v>499074.71523000009</v>
      </c>
      <c r="W432" s="8">
        <f t="shared" si="340"/>
        <v>513276</v>
      </c>
      <c r="X432" s="165">
        <v>475457.22314999998</v>
      </c>
      <c r="Y432" s="7">
        <v>449855.68036500004</v>
      </c>
      <c r="Z432" s="8">
        <f t="shared" si="341"/>
        <v>462656</v>
      </c>
      <c r="AA432" s="165">
        <v>438185.50685000001</v>
      </c>
      <c r="AB432" s="7">
        <v>449855.68036500004</v>
      </c>
      <c r="AC432" s="8">
        <f t="shared" si="342"/>
        <v>444021</v>
      </c>
      <c r="AD432" s="165">
        <v>472992.62009999994</v>
      </c>
      <c r="AE432" s="7">
        <v>449855.68036500004</v>
      </c>
      <c r="AF432" s="8">
        <f t="shared" si="343"/>
        <v>461424</v>
      </c>
      <c r="AG432" s="165">
        <v>400059.07305000001</v>
      </c>
      <c r="AH432" s="7">
        <v>449855.68036500004</v>
      </c>
      <c r="AI432" s="8">
        <f t="shared" si="344"/>
        <v>424957</v>
      </c>
      <c r="AJ432" s="165">
        <v>460447.37829999998</v>
      </c>
      <c r="AK432" s="7">
        <v>449855.68036500004</v>
      </c>
      <c r="AL432" s="8">
        <f t="shared" si="345"/>
        <v>455152</v>
      </c>
      <c r="AM432" s="165">
        <v>530263.72035000008</v>
      </c>
      <c r="AN432" s="7">
        <v>449855.68036500004</v>
      </c>
      <c r="AO432" s="8">
        <f t="shared" si="346"/>
        <v>490060</v>
      </c>
      <c r="AP432" s="165">
        <v>357970.77225000004</v>
      </c>
      <c r="AQ432" s="7">
        <v>275362.13250000001</v>
      </c>
      <c r="AR432" s="8">
        <f t="shared" si="347"/>
        <v>316666</v>
      </c>
      <c r="AS432" s="165">
        <v>401503.04285000003</v>
      </c>
      <c r="AT432" s="7">
        <v>308848.49450000003</v>
      </c>
      <c r="AU432" s="8">
        <f t="shared" si="348"/>
        <v>355176</v>
      </c>
      <c r="AV432" s="165">
        <v>524300.80884999991</v>
      </c>
      <c r="AW432" s="7">
        <v>449855.68036500004</v>
      </c>
      <c r="AX432" s="8">
        <f t="shared" si="349"/>
        <v>487078</v>
      </c>
      <c r="AY432" s="165">
        <v>516051.27665000001</v>
      </c>
      <c r="AZ432" s="7">
        <v>449855.68036500004</v>
      </c>
      <c r="BA432" s="8">
        <f t="shared" si="350"/>
        <v>482953</v>
      </c>
      <c r="BB432" s="165">
        <v>417562.68190000003</v>
      </c>
      <c r="BC432" s="7">
        <v>321202.06300000002</v>
      </c>
      <c r="BD432" s="8">
        <f t="shared" si="351"/>
        <v>369382</v>
      </c>
      <c r="BE432" s="180">
        <f t="shared" si="319"/>
        <v>6874156</v>
      </c>
      <c r="BF432" s="9"/>
      <c r="BG432" s="9"/>
      <c r="BH432" s="9"/>
      <c r="BI432" s="10"/>
      <c r="BJ432" s="10"/>
    </row>
    <row r="433" spans="1:62" s="6" customFormat="1" ht="24.75" customHeight="1" x14ac:dyDescent="0.35">
      <c r="A433" s="388"/>
      <c r="B433" s="11">
        <v>398</v>
      </c>
      <c r="C433" s="54" t="s">
        <v>434</v>
      </c>
      <c r="D433" s="11" t="s">
        <v>283</v>
      </c>
      <c r="F433" s="165">
        <v>405415.63790000003</v>
      </c>
      <c r="G433" s="7">
        <v>383585.56508999999</v>
      </c>
      <c r="H433" s="8">
        <f t="shared" si="318"/>
        <v>394501</v>
      </c>
      <c r="I433" s="165">
        <v>405415.63790000003</v>
      </c>
      <c r="J433" s="7">
        <v>383585.56508999999</v>
      </c>
      <c r="K433" s="8">
        <f t="shared" si="336"/>
        <v>394501</v>
      </c>
      <c r="L433" s="165">
        <v>661893.23200000008</v>
      </c>
      <c r="M433" s="7">
        <v>626252.82719999994</v>
      </c>
      <c r="N433" s="8">
        <f t="shared" si="337"/>
        <v>644073</v>
      </c>
      <c r="O433" s="165">
        <v>668898.89885</v>
      </c>
      <c r="P433" s="7">
        <v>632881.26583499997</v>
      </c>
      <c r="Q433" s="8">
        <f t="shared" si="338"/>
        <v>650890</v>
      </c>
      <c r="R433" s="165">
        <v>605947.44665000006</v>
      </c>
      <c r="S433" s="7">
        <v>573319.50721499999</v>
      </c>
      <c r="T433" s="8">
        <f t="shared" si="339"/>
        <v>589633</v>
      </c>
      <c r="U433" s="165">
        <v>904507.30825</v>
      </c>
      <c r="V433" s="7">
        <v>855803.06857499992</v>
      </c>
      <c r="W433" s="8">
        <f t="shared" si="340"/>
        <v>880155</v>
      </c>
      <c r="X433" s="165">
        <v>791997.32429999998</v>
      </c>
      <c r="Y433" s="7">
        <v>749351.31453000009</v>
      </c>
      <c r="Z433" s="8">
        <f t="shared" si="341"/>
        <v>770674</v>
      </c>
      <c r="AA433" s="165">
        <v>796515.26045000006</v>
      </c>
      <c r="AB433" s="7">
        <v>749351.31453000009</v>
      </c>
      <c r="AC433" s="8">
        <f t="shared" si="342"/>
        <v>772933</v>
      </c>
      <c r="AD433" s="165">
        <v>778423.40484999993</v>
      </c>
      <c r="AE433" s="7">
        <v>749351.31453000009</v>
      </c>
      <c r="AF433" s="8">
        <f t="shared" si="343"/>
        <v>763887</v>
      </c>
      <c r="AG433" s="165">
        <v>714272.33149999997</v>
      </c>
      <c r="AH433" s="7">
        <v>749351.31453000009</v>
      </c>
      <c r="AI433" s="8">
        <f t="shared" si="344"/>
        <v>731812</v>
      </c>
      <c r="AJ433" s="165">
        <v>769129.10620000004</v>
      </c>
      <c r="AK433" s="7">
        <v>749351.31453000009</v>
      </c>
      <c r="AL433" s="8">
        <f t="shared" si="345"/>
        <v>759240</v>
      </c>
      <c r="AM433" s="165">
        <v>889262.16469999996</v>
      </c>
      <c r="AN433" s="7">
        <v>749351.31453000009</v>
      </c>
      <c r="AO433" s="8">
        <f t="shared" si="346"/>
        <v>819307</v>
      </c>
      <c r="AP433" s="165">
        <v>620351.95040000009</v>
      </c>
      <c r="AQ433" s="7">
        <v>477193.80800000002</v>
      </c>
      <c r="AR433" s="8">
        <f t="shared" si="347"/>
        <v>548773</v>
      </c>
      <c r="AS433" s="165">
        <v>654417.97330000007</v>
      </c>
      <c r="AT433" s="7">
        <v>503398.44100000005</v>
      </c>
      <c r="AU433" s="8">
        <f t="shared" si="348"/>
        <v>578908</v>
      </c>
      <c r="AV433" s="165">
        <v>869981.74899999995</v>
      </c>
      <c r="AW433" s="7">
        <v>749351.31453000009</v>
      </c>
      <c r="AX433" s="8">
        <f t="shared" si="349"/>
        <v>809667</v>
      </c>
      <c r="AY433" s="165">
        <v>875201.55905000004</v>
      </c>
      <c r="AZ433" s="7">
        <v>749351.31453000009</v>
      </c>
      <c r="BA433" s="8">
        <f t="shared" si="350"/>
        <v>812276</v>
      </c>
      <c r="BB433" s="165">
        <v>680595.45645000006</v>
      </c>
      <c r="BC433" s="7">
        <v>523534.96650000004</v>
      </c>
      <c r="BD433" s="8">
        <f t="shared" si="351"/>
        <v>602065</v>
      </c>
      <c r="BE433" s="180">
        <f t="shared" si="319"/>
        <v>11523295</v>
      </c>
      <c r="BF433" s="9"/>
      <c r="BG433" s="9"/>
      <c r="BH433" s="9"/>
      <c r="BI433" s="10"/>
      <c r="BJ433" s="10"/>
    </row>
    <row r="434" spans="1:62" s="6" customFormat="1" ht="24.75" customHeight="1" x14ac:dyDescent="0.35">
      <c r="A434" s="388"/>
      <c r="B434" s="11">
        <v>399</v>
      </c>
      <c r="C434" s="54" t="s">
        <v>435</v>
      </c>
      <c r="D434" s="11" t="s">
        <v>272</v>
      </c>
      <c r="F434" s="165">
        <v>303401.58485000004</v>
      </c>
      <c r="G434" s="7">
        <v>287064.57643500005</v>
      </c>
      <c r="H434" s="8">
        <f t="shared" si="318"/>
        <v>295233</v>
      </c>
      <c r="I434" s="165">
        <v>303401.58485000004</v>
      </c>
      <c r="J434" s="7">
        <v>287064.57643500005</v>
      </c>
      <c r="K434" s="8">
        <f t="shared" si="336"/>
        <v>295233</v>
      </c>
      <c r="L434" s="165">
        <v>447079.59660000005</v>
      </c>
      <c r="M434" s="7">
        <v>423006.07986</v>
      </c>
      <c r="N434" s="8">
        <f t="shared" si="337"/>
        <v>435043</v>
      </c>
      <c r="O434" s="165">
        <v>451602.56050000002</v>
      </c>
      <c r="P434" s="7">
        <v>427285.49955000001</v>
      </c>
      <c r="Q434" s="8">
        <f t="shared" si="338"/>
        <v>439444</v>
      </c>
      <c r="R434" s="165">
        <v>440729.54834999994</v>
      </c>
      <c r="S434" s="7">
        <v>416997.95728499995</v>
      </c>
      <c r="T434" s="8">
        <f t="shared" si="339"/>
        <v>428864</v>
      </c>
      <c r="U434" s="165">
        <v>647803.4654000001</v>
      </c>
      <c r="V434" s="7">
        <v>612921.74034000002</v>
      </c>
      <c r="W434" s="8">
        <f t="shared" si="340"/>
        <v>630363</v>
      </c>
      <c r="X434" s="165">
        <v>563899.36785000004</v>
      </c>
      <c r="Y434" s="7">
        <v>533535.55573499994</v>
      </c>
      <c r="Z434" s="8">
        <f t="shared" si="341"/>
        <v>548717</v>
      </c>
      <c r="AA434" s="165">
        <v>582778.56909999996</v>
      </c>
      <c r="AB434" s="7">
        <v>533535.55573499994</v>
      </c>
      <c r="AC434" s="8">
        <f t="shared" si="342"/>
        <v>558157</v>
      </c>
      <c r="AD434" s="165">
        <v>557584.51384999999</v>
      </c>
      <c r="AE434" s="7">
        <v>533535.55573499994</v>
      </c>
      <c r="AF434" s="8">
        <f t="shared" si="343"/>
        <v>545560</v>
      </c>
      <c r="AG434" s="165">
        <v>511506.19065</v>
      </c>
      <c r="AH434" s="7">
        <v>533535.55573499994</v>
      </c>
      <c r="AI434" s="8">
        <f t="shared" si="344"/>
        <v>522521</v>
      </c>
      <c r="AJ434" s="165">
        <v>569865.29600000009</v>
      </c>
      <c r="AK434" s="7">
        <v>533535.55573499994</v>
      </c>
      <c r="AL434" s="8">
        <f t="shared" si="345"/>
        <v>551700</v>
      </c>
      <c r="AM434" s="165">
        <v>651340.99029999995</v>
      </c>
      <c r="AN434" s="7">
        <v>533535.55573499994</v>
      </c>
      <c r="AO434" s="8">
        <f t="shared" si="346"/>
        <v>592438</v>
      </c>
      <c r="AP434" s="165">
        <v>442191.61805000005</v>
      </c>
      <c r="AQ434" s="7">
        <v>340147.39850000001</v>
      </c>
      <c r="AR434" s="8">
        <f t="shared" si="347"/>
        <v>391170</v>
      </c>
      <c r="AS434" s="165">
        <v>489749.1053</v>
      </c>
      <c r="AT434" s="7">
        <v>376730.08100000001</v>
      </c>
      <c r="AU434" s="8">
        <f t="shared" si="348"/>
        <v>433240</v>
      </c>
      <c r="AV434" s="165">
        <v>624008.13020000013</v>
      </c>
      <c r="AW434" s="7">
        <v>533535.55573499994</v>
      </c>
      <c r="AX434" s="8">
        <f t="shared" si="349"/>
        <v>578772</v>
      </c>
      <c r="AY434" s="165">
        <v>624251.47330000007</v>
      </c>
      <c r="AZ434" s="7">
        <v>533535.55573499994</v>
      </c>
      <c r="BA434" s="8">
        <f t="shared" si="350"/>
        <v>578894</v>
      </c>
      <c r="BB434" s="165">
        <v>509339.23040000006</v>
      </c>
      <c r="BC434" s="7">
        <v>391799.408</v>
      </c>
      <c r="BD434" s="8">
        <f t="shared" si="351"/>
        <v>450569</v>
      </c>
      <c r="BE434" s="180">
        <f t="shared" si="319"/>
        <v>8275918</v>
      </c>
      <c r="BF434" s="9"/>
      <c r="BG434" s="9"/>
      <c r="BH434" s="9"/>
      <c r="BI434" s="10"/>
      <c r="BJ434" s="10"/>
    </row>
    <row r="435" spans="1:62" s="6" customFormat="1" ht="24.75" customHeight="1" x14ac:dyDescent="0.35">
      <c r="A435" s="388"/>
      <c r="B435" s="11">
        <v>400</v>
      </c>
      <c r="C435" s="54" t="s">
        <v>436</v>
      </c>
      <c r="D435" s="11" t="s">
        <v>272</v>
      </c>
      <c r="F435" s="165">
        <v>107718.5382</v>
      </c>
      <c r="G435" s="7">
        <v>101918.30922000001</v>
      </c>
      <c r="H435" s="8">
        <f t="shared" si="318"/>
        <v>104818</v>
      </c>
      <c r="I435" s="165">
        <v>107718.5382</v>
      </c>
      <c r="J435" s="7">
        <v>101918.30922000001</v>
      </c>
      <c r="K435" s="8">
        <f t="shared" si="336"/>
        <v>104818</v>
      </c>
      <c r="L435" s="165">
        <v>171652.41275000002</v>
      </c>
      <c r="M435" s="7">
        <v>162409.59052500001</v>
      </c>
      <c r="N435" s="8">
        <f t="shared" si="337"/>
        <v>167031</v>
      </c>
      <c r="O435" s="165">
        <v>173177.8321</v>
      </c>
      <c r="P435" s="7">
        <v>163852.87190999999</v>
      </c>
      <c r="Q435" s="8">
        <f t="shared" si="338"/>
        <v>168515</v>
      </c>
      <c r="R435" s="165">
        <v>158925.16639999999</v>
      </c>
      <c r="S435" s="7">
        <v>150367.65743999998</v>
      </c>
      <c r="T435" s="8">
        <f t="shared" si="339"/>
        <v>154646</v>
      </c>
      <c r="U435" s="165">
        <v>230296.08875</v>
      </c>
      <c r="V435" s="7">
        <v>217895.53012499999</v>
      </c>
      <c r="W435" s="8">
        <f t="shared" si="340"/>
        <v>224096</v>
      </c>
      <c r="X435" s="165">
        <v>202848.59595000002</v>
      </c>
      <c r="Y435" s="7">
        <v>191925.97924500002</v>
      </c>
      <c r="Z435" s="8">
        <f t="shared" si="341"/>
        <v>197387</v>
      </c>
      <c r="AA435" s="165">
        <v>202848.59595000002</v>
      </c>
      <c r="AB435" s="7">
        <v>191925.97924500002</v>
      </c>
      <c r="AC435" s="8">
        <f t="shared" si="342"/>
        <v>197387</v>
      </c>
      <c r="AD435" s="165">
        <v>196850.49020000003</v>
      </c>
      <c r="AE435" s="7">
        <v>191925.97924500002</v>
      </c>
      <c r="AF435" s="8">
        <f t="shared" si="343"/>
        <v>194388</v>
      </c>
      <c r="AG435" s="165">
        <v>181267.48184999998</v>
      </c>
      <c r="AH435" s="7">
        <v>191925.97924500002</v>
      </c>
      <c r="AI435" s="8">
        <f t="shared" si="344"/>
        <v>186597</v>
      </c>
      <c r="AJ435" s="165">
        <v>201831.98490000004</v>
      </c>
      <c r="AK435" s="7">
        <v>191925.97924500002</v>
      </c>
      <c r="AL435" s="8">
        <f t="shared" si="345"/>
        <v>196879</v>
      </c>
      <c r="AM435" s="165">
        <v>233659.65349999999</v>
      </c>
      <c r="AN435" s="7">
        <v>191925.97924500002</v>
      </c>
      <c r="AO435" s="8">
        <f t="shared" si="346"/>
        <v>212793</v>
      </c>
      <c r="AP435" s="165">
        <v>153151.29830000002</v>
      </c>
      <c r="AQ435" s="7">
        <v>117808.69100000001</v>
      </c>
      <c r="AR435" s="8">
        <f t="shared" si="347"/>
        <v>135480</v>
      </c>
      <c r="AS435" s="165">
        <v>173878.70045</v>
      </c>
      <c r="AT435" s="7">
        <v>133752.84650000001</v>
      </c>
      <c r="AU435" s="8">
        <f t="shared" si="348"/>
        <v>153816</v>
      </c>
      <c r="AV435" s="165">
        <v>209097.08365000002</v>
      </c>
      <c r="AW435" s="7">
        <v>191925.97924500002</v>
      </c>
      <c r="AX435" s="8">
        <f t="shared" si="349"/>
        <v>200512</v>
      </c>
      <c r="AY435" s="165">
        <v>218240.54979999998</v>
      </c>
      <c r="AZ435" s="7">
        <v>191925.97924500002</v>
      </c>
      <c r="BA435" s="8">
        <f t="shared" si="350"/>
        <v>205083</v>
      </c>
      <c r="BB435" s="165">
        <v>180834.08980000002</v>
      </c>
      <c r="BC435" s="7">
        <v>139103.14600000001</v>
      </c>
      <c r="BD435" s="8">
        <f t="shared" si="351"/>
        <v>159969</v>
      </c>
      <c r="BE435" s="180">
        <f t="shared" si="319"/>
        <v>2964215</v>
      </c>
      <c r="BF435" s="9"/>
      <c r="BG435" s="9"/>
      <c r="BH435" s="9"/>
      <c r="BI435" s="10"/>
      <c r="BJ435" s="10"/>
    </row>
    <row r="436" spans="1:62" s="6" customFormat="1" ht="24.75" customHeight="1" x14ac:dyDescent="0.35">
      <c r="A436" s="388"/>
      <c r="B436" s="11">
        <v>401</v>
      </c>
      <c r="C436" s="54" t="s">
        <v>437</v>
      </c>
      <c r="D436" s="11" t="s">
        <v>272</v>
      </c>
      <c r="F436" s="166">
        <v>275462.37810000003</v>
      </c>
      <c r="G436" s="7">
        <v>260629.78851000001</v>
      </c>
      <c r="H436" s="8">
        <f t="shared" si="318"/>
        <v>268046</v>
      </c>
      <c r="I436" s="166">
        <v>275462.37810000003</v>
      </c>
      <c r="J436" s="7">
        <v>260629.78851000001</v>
      </c>
      <c r="K436" s="8">
        <f t="shared" si="336"/>
        <v>268046</v>
      </c>
      <c r="L436" s="166">
        <v>461341.31225000002</v>
      </c>
      <c r="M436" s="7">
        <v>436499.85697500006</v>
      </c>
      <c r="N436" s="8">
        <f t="shared" si="337"/>
        <v>448921</v>
      </c>
      <c r="O436" s="166">
        <v>466460.56730000005</v>
      </c>
      <c r="P436" s="7">
        <v>441343.45983000001</v>
      </c>
      <c r="Q436" s="8">
        <f t="shared" si="338"/>
        <v>453902</v>
      </c>
      <c r="R436" s="166">
        <v>410338.81070000003</v>
      </c>
      <c r="S436" s="7">
        <v>388243.64397000009</v>
      </c>
      <c r="T436" s="8">
        <f t="shared" si="339"/>
        <v>399291</v>
      </c>
      <c r="U436" s="166">
        <v>600932.76879999996</v>
      </c>
      <c r="V436" s="7">
        <v>568574.85048000002</v>
      </c>
      <c r="W436" s="8">
        <f t="shared" si="340"/>
        <v>584754</v>
      </c>
      <c r="X436" s="166">
        <v>532852.00605000008</v>
      </c>
      <c r="Y436" s="7">
        <v>504159.97495499998</v>
      </c>
      <c r="Z436" s="8">
        <f t="shared" si="341"/>
        <v>518506</v>
      </c>
      <c r="AA436" s="166">
        <v>513353.38600000006</v>
      </c>
      <c r="AB436" s="7">
        <v>504159.97495499998</v>
      </c>
      <c r="AC436" s="8">
        <f t="shared" si="342"/>
        <v>508757</v>
      </c>
      <c r="AD436" s="166">
        <v>510097.41509999998</v>
      </c>
      <c r="AE436" s="7">
        <v>504159.97495499998</v>
      </c>
      <c r="AF436" s="8">
        <f t="shared" si="343"/>
        <v>507129</v>
      </c>
      <c r="AG436" s="166">
        <v>477757.92154999997</v>
      </c>
      <c r="AH436" s="7">
        <v>504159.97495499998</v>
      </c>
      <c r="AI436" s="8">
        <f t="shared" si="344"/>
        <v>490959</v>
      </c>
      <c r="AJ436" s="166">
        <v>513354.39155</v>
      </c>
      <c r="AK436" s="7">
        <v>504159.97495499998</v>
      </c>
      <c r="AL436" s="8">
        <f t="shared" si="345"/>
        <v>508757</v>
      </c>
      <c r="AM436" s="166">
        <v>586328.16059999994</v>
      </c>
      <c r="AN436" s="7">
        <v>504159.97495499998</v>
      </c>
      <c r="AO436" s="8">
        <f t="shared" si="346"/>
        <v>545244</v>
      </c>
      <c r="AP436" s="166">
        <v>405623.78675000003</v>
      </c>
      <c r="AQ436" s="7">
        <v>312018.29749999999</v>
      </c>
      <c r="AR436" s="8">
        <f t="shared" si="347"/>
        <v>358821</v>
      </c>
      <c r="AS436" s="166">
        <v>444649.18225000001</v>
      </c>
      <c r="AT436" s="7">
        <v>342037.83250000002</v>
      </c>
      <c r="AU436" s="8">
        <f t="shared" si="348"/>
        <v>393344</v>
      </c>
      <c r="AV436" s="166">
        <v>595113.65095000004</v>
      </c>
      <c r="AW436" s="7">
        <v>504159.97495499998</v>
      </c>
      <c r="AX436" s="8">
        <f t="shared" si="349"/>
        <v>549637</v>
      </c>
      <c r="AY436" s="166">
        <v>584572.47030000004</v>
      </c>
      <c r="AZ436" s="7">
        <v>504159.97495499998</v>
      </c>
      <c r="BA436" s="8">
        <f t="shared" si="350"/>
        <v>544366</v>
      </c>
      <c r="BB436" s="166">
        <v>462434.34509999998</v>
      </c>
      <c r="BC436" s="7">
        <v>355718.72699999996</v>
      </c>
      <c r="BD436" s="8">
        <f t="shared" si="351"/>
        <v>409077</v>
      </c>
      <c r="BE436" s="180">
        <f t="shared" si="319"/>
        <v>7757557</v>
      </c>
      <c r="BF436" s="9"/>
      <c r="BG436" s="9"/>
      <c r="BH436" s="9"/>
      <c r="BI436" s="10"/>
      <c r="BJ436" s="10"/>
    </row>
    <row r="437" spans="1:62" s="6" customFormat="1" ht="24.75" customHeight="1" x14ac:dyDescent="0.35">
      <c r="A437" s="388"/>
      <c r="B437" s="11">
        <v>402</v>
      </c>
      <c r="C437" s="48" t="s">
        <v>438</v>
      </c>
      <c r="D437" s="36" t="s">
        <v>272</v>
      </c>
      <c r="F437" s="166">
        <v>247636.7985</v>
      </c>
      <c r="G437" s="7">
        <v>234302.50935000001</v>
      </c>
      <c r="H437" s="8">
        <f t="shared" si="318"/>
        <v>240970</v>
      </c>
      <c r="I437" s="166">
        <v>247636.7985</v>
      </c>
      <c r="J437" s="7">
        <v>234302.50935000001</v>
      </c>
      <c r="K437" s="8">
        <f t="shared" si="336"/>
        <v>240970</v>
      </c>
      <c r="L437" s="166">
        <v>407539.35949999996</v>
      </c>
      <c r="M437" s="7">
        <v>385594.93244999996</v>
      </c>
      <c r="N437" s="8">
        <f t="shared" si="337"/>
        <v>396567</v>
      </c>
      <c r="O437" s="166">
        <v>411403.68815</v>
      </c>
      <c r="P437" s="7">
        <v>389251.18186499999</v>
      </c>
      <c r="Q437" s="8">
        <f t="shared" si="338"/>
        <v>400327</v>
      </c>
      <c r="R437" s="166">
        <v>375007.80589999998</v>
      </c>
      <c r="S437" s="7">
        <v>354815.07789000007</v>
      </c>
      <c r="T437" s="8">
        <f t="shared" si="339"/>
        <v>364911</v>
      </c>
      <c r="U437" s="166">
        <v>559004.35045000003</v>
      </c>
      <c r="V437" s="7">
        <v>528904.11619500013</v>
      </c>
      <c r="W437" s="8">
        <f t="shared" si="340"/>
        <v>543954</v>
      </c>
      <c r="X437" s="166">
        <v>489101.53110000002</v>
      </c>
      <c r="Y437" s="7">
        <v>462765.29480999999</v>
      </c>
      <c r="Z437" s="8">
        <f t="shared" si="341"/>
        <v>475933</v>
      </c>
      <c r="AA437" s="166">
        <v>486543.41190000001</v>
      </c>
      <c r="AB437" s="7">
        <v>462765.29480999999</v>
      </c>
      <c r="AC437" s="8">
        <f t="shared" si="342"/>
        <v>474654</v>
      </c>
      <c r="AD437" s="166">
        <v>468558.14459999994</v>
      </c>
      <c r="AE437" s="7">
        <v>462765.29480999999</v>
      </c>
      <c r="AF437" s="8">
        <f t="shared" si="343"/>
        <v>465662</v>
      </c>
      <c r="AG437" s="166">
        <v>441282.60084999993</v>
      </c>
      <c r="AH437" s="7">
        <v>462765.29480999999</v>
      </c>
      <c r="AI437" s="8">
        <f t="shared" si="344"/>
        <v>452024</v>
      </c>
      <c r="AJ437" s="166">
        <v>453406.51720000006</v>
      </c>
      <c r="AK437" s="7">
        <v>462765.29480999999</v>
      </c>
      <c r="AL437" s="8">
        <f t="shared" si="345"/>
        <v>458086</v>
      </c>
      <c r="AM437" s="166">
        <v>550375.72589999996</v>
      </c>
      <c r="AN437" s="7">
        <v>462765.29480999999</v>
      </c>
      <c r="AO437" s="8">
        <f t="shared" si="346"/>
        <v>506571</v>
      </c>
      <c r="AP437" s="166">
        <v>359015.53869999998</v>
      </c>
      <c r="AQ437" s="7">
        <v>276165.799</v>
      </c>
      <c r="AR437" s="8">
        <f t="shared" si="347"/>
        <v>317591</v>
      </c>
      <c r="AS437" s="166">
        <v>399734.28040000005</v>
      </c>
      <c r="AT437" s="7">
        <v>307487.908</v>
      </c>
      <c r="AU437" s="8">
        <f t="shared" si="348"/>
        <v>353611</v>
      </c>
      <c r="AV437" s="166">
        <v>551490.88084999996</v>
      </c>
      <c r="AW437" s="7">
        <v>462765.29480999999</v>
      </c>
      <c r="AX437" s="8">
        <f t="shared" si="349"/>
        <v>507128</v>
      </c>
      <c r="AY437" s="166">
        <v>534728.36235000007</v>
      </c>
      <c r="AZ437" s="7">
        <v>462765.29480999999</v>
      </c>
      <c r="BA437" s="8">
        <f t="shared" si="350"/>
        <v>498747</v>
      </c>
      <c r="BB437" s="166">
        <v>415723.53095000004</v>
      </c>
      <c r="BC437" s="7">
        <v>319787.33150000003</v>
      </c>
      <c r="BD437" s="8">
        <f t="shared" si="351"/>
        <v>367755</v>
      </c>
      <c r="BE437" s="180">
        <f t="shared" si="319"/>
        <v>7065461</v>
      </c>
      <c r="BF437" s="9"/>
      <c r="BG437" s="9"/>
      <c r="BH437" s="9"/>
      <c r="BI437" s="10"/>
      <c r="BJ437" s="10"/>
    </row>
    <row r="438" spans="1:62" s="6" customFormat="1" ht="24.75" customHeight="1" thickBot="1" x14ac:dyDescent="0.4">
      <c r="A438" s="388"/>
      <c r="B438" s="15">
        <v>403</v>
      </c>
      <c r="C438" s="48" t="s">
        <v>439</v>
      </c>
      <c r="D438" s="36" t="s">
        <v>272</v>
      </c>
      <c r="F438" s="166">
        <v>386750</v>
      </c>
      <c r="G438" s="7">
        <v>365925</v>
      </c>
      <c r="H438" s="8">
        <f t="shared" si="318"/>
        <v>376338</v>
      </c>
      <c r="I438" s="166">
        <v>386750</v>
      </c>
      <c r="J438" s="7">
        <v>365925</v>
      </c>
      <c r="K438" s="8">
        <f t="shared" si="336"/>
        <v>376338</v>
      </c>
      <c r="L438" s="166">
        <v>587860</v>
      </c>
      <c r="M438" s="7">
        <v>556206</v>
      </c>
      <c r="N438" s="8">
        <f t="shared" si="337"/>
        <v>572033</v>
      </c>
      <c r="O438" s="166">
        <v>587860</v>
      </c>
      <c r="P438" s="7">
        <v>556206</v>
      </c>
      <c r="Q438" s="8">
        <f t="shared" si="338"/>
        <v>572033</v>
      </c>
      <c r="R438" s="166">
        <v>587860</v>
      </c>
      <c r="S438" s="7">
        <v>556206</v>
      </c>
      <c r="T438" s="8">
        <f t="shared" si="339"/>
        <v>572033</v>
      </c>
      <c r="U438" s="166">
        <v>587860</v>
      </c>
      <c r="V438" s="7">
        <v>556206</v>
      </c>
      <c r="W438" s="8">
        <f t="shared" si="340"/>
        <v>572033</v>
      </c>
      <c r="X438" s="166">
        <v>587860</v>
      </c>
      <c r="Y438" s="7">
        <v>556206</v>
      </c>
      <c r="Z438" s="8">
        <f t="shared" si="341"/>
        <v>572033</v>
      </c>
      <c r="AA438" s="166">
        <v>587860</v>
      </c>
      <c r="AB438" s="7">
        <v>556206</v>
      </c>
      <c r="AC438" s="8">
        <f t="shared" si="342"/>
        <v>572033</v>
      </c>
      <c r="AD438" s="166">
        <v>587860</v>
      </c>
      <c r="AE438" s="7">
        <v>556206</v>
      </c>
      <c r="AF438" s="8">
        <f t="shared" si="343"/>
        <v>572033</v>
      </c>
      <c r="AG438" s="166">
        <v>587860</v>
      </c>
      <c r="AH438" s="7">
        <v>556206</v>
      </c>
      <c r="AI438" s="8">
        <f t="shared" si="344"/>
        <v>572033</v>
      </c>
      <c r="AJ438" s="166">
        <v>587860</v>
      </c>
      <c r="AK438" s="7">
        <v>556206</v>
      </c>
      <c r="AL438" s="8">
        <f t="shared" si="345"/>
        <v>572033</v>
      </c>
      <c r="AM438" s="166">
        <v>587860</v>
      </c>
      <c r="AN438" s="7">
        <v>556206</v>
      </c>
      <c r="AO438" s="8">
        <f t="shared" si="346"/>
        <v>572033</v>
      </c>
      <c r="AP438" s="166">
        <v>386750</v>
      </c>
      <c r="AQ438" s="7">
        <v>297500</v>
      </c>
      <c r="AR438" s="8">
        <f t="shared" si="347"/>
        <v>342125</v>
      </c>
      <c r="AS438" s="166">
        <v>386750</v>
      </c>
      <c r="AT438" s="7">
        <v>297500</v>
      </c>
      <c r="AU438" s="8">
        <f t="shared" si="348"/>
        <v>342125</v>
      </c>
      <c r="AV438" s="166">
        <v>587860</v>
      </c>
      <c r="AW438" s="7">
        <v>556206</v>
      </c>
      <c r="AX438" s="8">
        <f t="shared" si="349"/>
        <v>572033</v>
      </c>
      <c r="AY438" s="166">
        <v>587860</v>
      </c>
      <c r="AZ438" s="7">
        <v>556206</v>
      </c>
      <c r="BA438" s="8">
        <f t="shared" si="350"/>
        <v>572033</v>
      </c>
      <c r="BB438" s="166">
        <v>386750</v>
      </c>
      <c r="BC438" s="7">
        <v>297500</v>
      </c>
      <c r="BD438" s="8">
        <f t="shared" si="351"/>
        <v>342125</v>
      </c>
      <c r="BE438" s="180">
        <f t="shared" si="319"/>
        <v>8643447</v>
      </c>
      <c r="BF438" s="9"/>
      <c r="BG438" s="9"/>
      <c r="BH438" s="9"/>
      <c r="BI438" s="10"/>
      <c r="BJ438" s="10"/>
    </row>
    <row r="439" spans="1:62" s="6" customFormat="1" ht="27.75" customHeight="1" thickBot="1" x14ac:dyDescent="0.4">
      <c r="A439" s="387"/>
      <c r="B439" s="271" t="s">
        <v>220</v>
      </c>
      <c r="C439" s="272"/>
      <c r="D439" s="273"/>
      <c r="F439" s="170">
        <f>+SUM(F440:F448)</f>
        <v>2671065.59265</v>
      </c>
      <c r="G439" s="171">
        <f>SUM(G440:G448)</f>
        <v>2527238.9838150004</v>
      </c>
      <c r="H439" s="175">
        <f>SUM(H440:H448)</f>
        <v>2599152</v>
      </c>
      <c r="I439" s="170">
        <f>+SUM(I440:I448)</f>
        <v>2671065.59265</v>
      </c>
      <c r="J439" s="171">
        <f>SUM(J440:J448)</f>
        <v>2527238.9838150004</v>
      </c>
      <c r="K439" s="175">
        <f>SUM(K440:K448)</f>
        <v>2599152</v>
      </c>
      <c r="L439" s="170">
        <f>+SUM(L440:L448)</f>
        <v>4583360.2496500006</v>
      </c>
      <c r="M439" s="171">
        <f>SUM(M440:M448)</f>
        <v>4336563.9285150003</v>
      </c>
      <c r="N439" s="175">
        <f>SUM(N440:N448)</f>
        <v>4459962</v>
      </c>
      <c r="O439" s="170">
        <f>+SUM(O440:O448)</f>
        <v>4616589.6549500003</v>
      </c>
      <c r="P439" s="171">
        <f>SUM(P440:P448)</f>
        <v>4368004.0581450006</v>
      </c>
      <c r="Q439" s="175">
        <f>SUM(Q440:Q448)</f>
        <v>4492297</v>
      </c>
      <c r="R439" s="170">
        <f>+SUM(R440:R448)</f>
        <v>4263034.25275</v>
      </c>
      <c r="S439" s="171">
        <f>SUM(S440:S448)</f>
        <v>4033486.2545249998</v>
      </c>
      <c r="T439" s="175">
        <f>SUM(T440:T448)</f>
        <v>4148260</v>
      </c>
      <c r="U439" s="170">
        <f>+SUM(U440:U448)</f>
        <v>6428030.6635999996</v>
      </c>
      <c r="V439" s="171">
        <f>SUM(V440:V448)</f>
        <v>6081905.9355600001</v>
      </c>
      <c r="W439" s="175">
        <f>SUM(W440:W448)</f>
        <v>6254968</v>
      </c>
      <c r="X439" s="170">
        <f>+SUM(X440:X448)</f>
        <v>5669447.7658000002</v>
      </c>
      <c r="Y439" s="171">
        <f>SUM(Y440:Y448)</f>
        <v>5364169.8091799999</v>
      </c>
      <c r="Z439" s="175">
        <f>SUM(Z440:Z448)</f>
        <v>5516809</v>
      </c>
      <c r="AA439" s="170">
        <f>+SUM(AA440:AA448)</f>
        <v>5703306.6454000007</v>
      </c>
      <c r="AB439" s="171">
        <f>SUM(AB440:AB448)</f>
        <v>5364169.8091799999</v>
      </c>
      <c r="AC439" s="175">
        <f>SUM(AC440:AC448)</f>
        <v>5533739</v>
      </c>
      <c r="AD439" s="170">
        <f>+SUM(AD440:AD448)</f>
        <v>5666905.7353999997</v>
      </c>
      <c r="AE439" s="171">
        <f>SUM(AE440:AE448)</f>
        <v>5364169.8091799999</v>
      </c>
      <c r="AF439" s="175">
        <f>SUM(AF440:AF448)</f>
        <v>5515537</v>
      </c>
      <c r="AG439" s="170">
        <f>+SUM(AG440:AG448)</f>
        <v>5053099.9155000001</v>
      </c>
      <c r="AH439" s="171">
        <f>SUM(AH440:AH448)</f>
        <v>5364169.8091799999</v>
      </c>
      <c r="AI439" s="175">
        <f>SUM(AI440:AI448)</f>
        <v>5208636</v>
      </c>
      <c r="AJ439" s="170">
        <f>+SUM(AJ440:AJ448)</f>
        <v>5557300.7853999995</v>
      </c>
      <c r="AK439" s="171">
        <f>SUM(AK440:AK448)</f>
        <v>5364169.8091799999</v>
      </c>
      <c r="AL439" s="175">
        <f>SUM(AL440:AL448)</f>
        <v>5460735</v>
      </c>
      <c r="AM439" s="170">
        <f>+SUM(AM440:AM448)</f>
        <v>6548684.5970000001</v>
      </c>
      <c r="AN439" s="171">
        <f>SUM(AN440:AN448)</f>
        <v>5364169.8091799999</v>
      </c>
      <c r="AO439" s="175">
        <f>SUM(AO440:AO448)</f>
        <v>5956427</v>
      </c>
      <c r="AP439" s="170">
        <f>+SUM(AP440:AP448)</f>
        <v>3820016.072600001</v>
      </c>
      <c r="AQ439" s="171">
        <f>SUM(AQ440:AQ448)</f>
        <v>2938473.9020000002</v>
      </c>
      <c r="AR439" s="175">
        <f>SUM(AR440:AR448)</f>
        <v>3379245</v>
      </c>
      <c r="AS439" s="170">
        <f>+SUM(AS440:AS448)</f>
        <v>4311614.3843499999</v>
      </c>
      <c r="AT439" s="171">
        <f>SUM(AT440:AT448)</f>
        <v>3316626.4495000001</v>
      </c>
      <c r="AU439" s="175">
        <f>SUM(AU440:AU448)</f>
        <v>3814121</v>
      </c>
      <c r="AV439" s="170">
        <f>+SUM(AV440:AV448)</f>
        <v>5650914.4737499999</v>
      </c>
      <c r="AW439" s="171">
        <f>SUM(AW440:AW448)</f>
        <v>5364169.8091799999</v>
      </c>
      <c r="AX439" s="175">
        <f>SUM(AX440:AX448)</f>
        <v>5507542</v>
      </c>
      <c r="AY439" s="170">
        <f>+SUM(AY440:AY448)</f>
        <v>5838879.9241499994</v>
      </c>
      <c r="AZ439" s="171">
        <f>SUM(AZ440:AZ448)</f>
        <v>5364169.8091799999</v>
      </c>
      <c r="BA439" s="175">
        <f>SUM(BA440:BA448)</f>
        <v>5601526</v>
      </c>
      <c r="BB439" s="170">
        <f>+SUM(BB440:BB448)</f>
        <v>4484079.2815000005</v>
      </c>
      <c r="BC439" s="171">
        <f>SUM(BC440:BC448)</f>
        <v>3449291.7550000004</v>
      </c>
      <c r="BD439" s="172">
        <f>SUM(BD440:BD448)</f>
        <v>3966684</v>
      </c>
      <c r="BE439" s="180">
        <f t="shared" si="319"/>
        <v>80014792</v>
      </c>
      <c r="BF439" s="9"/>
      <c r="BG439" s="9"/>
      <c r="BH439" s="9"/>
      <c r="BI439" s="10"/>
      <c r="BJ439" s="10"/>
    </row>
    <row r="440" spans="1:62" s="6" customFormat="1" ht="24.75" customHeight="1" x14ac:dyDescent="0.35">
      <c r="A440" s="388"/>
      <c r="B440" s="4">
        <v>404</v>
      </c>
      <c r="C440" s="54" t="s">
        <v>440</v>
      </c>
      <c r="D440" s="4" t="s">
        <v>272</v>
      </c>
      <c r="F440" s="164">
        <v>479035.97560000001</v>
      </c>
      <c r="G440" s="7">
        <v>453241.73075999995</v>
      </c>
      <c r="H440" s="8">
        <f t="shared" ref="H440:H497" si="352">ROUND(((F440+G440)/2),0)</f>
        <v>466139</v>
      </c>
      <c r="I440" s="164">
        <v>479035.97560000001</v>
      </c>
      <c r="J440" s="7">
        <v>453241.73075999995</v>
      </c>
      <c r="K440" s="8">
        <f t="shared" ref="K440:K448" si="353">ROUND(((I440+J440)/2),0)</f>
        <v>466139</v>
      </c>
      <c r="L440" s="164">
        <v>788345.16670000006</v>
      </c>
      <c r="M440" s="7">
        <v>745895.81157000014</v>
      </c>
      <c r="N440" s="8">
        <f t="shared" ref="N440:N448" si="354">ROUND(((L440+M440)/2),0)</f>
        <v>767120</v>
      </c>
      <c r="O440" s="164">
        <v>787410.00520000013</v>
      </c>
      <c r="P440" s="7">
        <v>745011.00492000009</v>
      </c>
      <c r="Q440" s="8">
        <f t="shared" ref="Q440:Q448" si="355">ROUND(((O440+P440)/2),0)</f>
        <v>766211</v>
      </c>
      <c r="R440" s="164">
        <v>722765.20679999993</v>
      </c>
      <c r="S440" s="7">
        <v>683847.08027999999</v>
      </c>
      <c r="T440" s="8">
        <f t="shared" ref="T440:T448" si="356">ROUND(((R440+S440)/2),0)</f>
        <v>703306</v>
      </c>
      <c r="U440" s="164">
        <v>1020670.4553500001</v>
      </c>
      <c r="V440" s="7">
        <v>965711.27698500012</v>
      </c>
      <c r="W440" s="8">
        <f t="shared" ref="W440:W448" si="357">ROUND(((U440+V440)/2),0)</f>
        <v>993191</v>
      </c>
      <c r="X440" s="164">
        <v>855422.39055000001</v>
      </c>
      <c r="Y440" s="7">
        <v>809361.18490500003</v>
      </c>
      <c r="Z440" s="8">
        <f t="shared" ref="Z440:Z448" si="358">ROUND(((X440+Y440)/2),0)</f>
        <v>832392</v>
      </c>
      <c r="AA440" s="164">
        <v>924244.24365000008</v>
      </c>
      <c r="AB440" s="7">
        <v>809361.18490500003</v>
      </c>
      <c r="AC440" s="8">
        <f t="shared" ref="AC440:AC448" si="359">ROUND(((AA440+AB440)/2),0)</f>
        <v>866803</v>
      </c>
      <c r="AD440" s="164">
        <v>929506.2868</v>
      </c>
      <c r="AE440" s="7">
        <v>809361.18490500003</v>
      </c>
      <c r="AF440" s="8">
        <f t="shared" ref="AF440:AF448" si="360">ROUND(((AD440+AE440)/2),0)</f>
        <v>869434</v>
      </c>
      <c r="AG440" s="164">
        <v>833710.55495000002</v>
      </c>
      <c r="AH440" s="7">
        <v>809361.18490500003</v>
      </c>
      <c r="AI440" s="8">
        <f t="shared" ref="AI440:AI448" si="361">ROUND(((AG440+AH440)/2),0)</f>
        <v>821536</v>
      </c>
      <c r="AJ440" s="164">
        <v>934141.87230000005</v>
      </c>
      <c r="AK440" s="7">
        <v>809361.18490500003</v>
      </c>
      <c r="AL440" s="8">
        <f t="shared" ref="AL440:AL448" si="362">ROUND(((AJ440+AK440)/2),0)</f>
        <v>871752</v>
      </c>
      <c r="AM440" s="164">
        <v>1038480.7569500001</v>
      </c>
      <c r="AN440" s="7">
        <v>809361.18490500003</v>
      </c>
      <c r="AO440" s="8">
        <f t="shared" ref="AO440:AO448" si="363">ROUND(((AM440+AN440)/2),0)</f>
        <v>923921</v>
      </c>
      <c r="AP440" s="164">
        <v>684427.60750000004</v>
      </c>
      <c r="AQ440" s="7">
        <v>526482.77500000002</v>
      </c>
      <c r="AR440" s="8">
        <f t="shared" ref="AR440:AR448" si="364">ROUND(((AP440+AQ440)/2),0)</f>
        <v>605455</v>
      </c>
      <c r="AS440" s="164">
        <v>773255.88339999993</v>
      </c>
      <c r="AT440" s="7">
        <v>594812.21799999999</v>
      </c>
      <c r="AU440" s="8">
        <f t="shared" ref="AU440:AU448" si="365">ROUND(((AS440+AT440)/2),0)</f>
        <v>684034</v>
      </c>
      <c r="AV440" s="164">
        <v>837634.21105000004</v>
      </c>
      <c r="AW440" s="7">
        <v>809361.18490500003</v>
      </c>
      <c r="AX440" s="8">
        <f t="shared" ref="AX440:AX448" si="366">ROUND(((AV440+AW440)/2),0)</f>
        <v>823498</v>
      </c>
      <c r="AY440" s="164">
        <v>984876.89754999999</v>
      </c>
      <c r="AZ440" s="7">
        <v>809361.18490500003</v>
      </c>
      <c r="BA440" s="8">
        <f t="shared" ref="BA440:BA448" si="367">ROUND(((AY440+AZ440)/2),0)</f>
        <v>897119</v>
      </c>
      <c r="BB440" s="164">
        <v>804186.60140000004</v>
      </c>
      <c r="BC440" s="7">
        <v>618605.07799999998</v>
      </c>
      <c r="BD440" s="8">
        <f t="shared" ref="BD440:BD448" si="368">ROUND(((BB440+BC440)/2),0)</f>
        <v>711396</v>
      </c>
      <c r="BE440" s="180">
        <f t="shared" si="319"/>
        <v>13069446</v>
      </c>
      <c r="BF440" s="9"/>
      <c r="BG440" s="9"/>
      <c r="BH440" s="9"/>
      <c r="BI440" s="10"/>
      <c r="BJ440" s="10"/>
    </row>
    <row r="441" spans="1:62" s="6" customFormat="1" ht="24.75" customHeight="1" x14ac:dyDescent="0.35">
      <c r="A441" s="388"/>
      <c r="B441" s="11">
        <v>405</v>
      </c>
      <c r="C441" s="54" t="s">
        <v>441</v>
      </c>
      <c r="D441" s="11" t="s">
        <v>272</v>
      </c>
      <c r="F441" s="165">
        <v>991206.83480000007</v>
      </c>
      <c r="G441" s="7">
        <v>937834.15908000001</v>
      </c>
      <c r="H441" s="8">
        <f t="shared" si="352"/>
        <v>964520</v>
      </c>
      <c r="I441" s="165">
        <v>991206.83480000007</v>
      </c>
      <c r="J441" s="7">
        <v>937834.15908000001</v>
      </c>
      <c r="K441" s="8">
        <f t="shared" si="353"/>
        <v>964520</v>
      </c>
      <c r="L441" s="165">
        <v>1876420.6552000002</v>
      </c>
      <c r="M441" s="7">
        <v>1775382.61992</v>
      </c>
      <c r="N441" s="8">
        <f t="shared" si="354"/>
        <v>1825902</v>
      </c>
      <c r="O441" s="165">
        <v>1897766.4706000001</v>
      </c>
      <c r="P441" s="7">
        <v>1795579.04526</v>
      </c>
      <c r="Q441" s="8">
        <f t="shared" si="355"/>
        <v>1846673</v>
      </c>
      <c r="R441" s="165">
        <v>1807523.3858500002</v>
      </c>
      <c r="S441" s="7">
        <v>1710195.2035349999</v>
      </c>
      <c r="T441" s="8">
        <f t="shared" si="356"/>
        <v>1758859</v>
      </c>
      <c r="U441" s="165">
        <v>2862675.15625</v>
      </c>
      <c r="V441" s="7">
        <v>2708531.109375</v>
      </c>
      <c r="W441" s="8">
        <f t="shared" si="357"/>
        <v>2785603</v>
      </c>
      <c r="X441" s="165">
        <v>2523928.4889000002</v>
      </c>
      <c r="Y441" s="7">
        <v>2388024.6471899999</v>
      </c>
      <c r="Z441" s="8">
        <f t="shared" si="358"/>
        <v>2455977</v>
      </c>
      <c r="AA441" s="165">
        <v>2523928.4889000002</v>
      </c>
      <c r="AB441" s="7">
        <v>2388024.6471899999</v>
      </c>
      <c r="AC441" s="8">
        <f t="shared" si="359"/>
        <v>2455977</v>
      </c>
      <c r="AD441" s="165">
        <v>2468588.0446499996</v>
      </c>
      <c r="AE441" s="7">
        <v>2388024.6471899999</v>
      </c>
      <c r="AF441" s="8">
        <f t="shared" si="360"/>
        <v>2428306</v>
      </c>
      <c r="AG441" s="165">
        <v>2217818.9578999998</v>
      </c>
      <c r="AH441" s="7">
        <v>2388024.6471899999</v>
      </c>
      <c r="AI441" s="8">
        <f t="shared" si="361"/>
        <v>2302922</v>
      </c>
      <c r="AJ441" s="165">
        <v>2365395.4870000002</v>
      </c>
      <c r="AK441" s="7">
        <v>2388024.6471899999</v>
      </c>
      <c r="AL441" s="8">
        <f t="shared" si="362"/>
        <v>2376710</v>
      </c>
      <c r="AM441" s="165">
        <v>2963240.2117500002</v>
      </c>
      <c r="AN441" s="7">
        <v>2388024.6471899999</v>
      </c>
      <c r="AO441" s="8">
        <f t="shared" si="363"/>
        <v>2675632</v>
      </c>
      <c r="AP441" s="165">
        <v>1339948.6691500002</v>
      </c>
      <c r="AQ441" s="7">
        <v>1030729.7455000001</v>
      </c>
      <c r="AR441" s="8">
        <f t="shared" si="364"/>
        <v>1185339</v>
      </c>
      <c r="AS441" s="165">
        <v>1599999.9879500002</v>
      </c>
      <c r="AT441" s="7">
        <v>1230769.2215</v>
      </c>
      <c r="AU441" s="8">
        <f t="shared" si="365"/>
        <v>1415385</v>
      </c>
      <c r="AV441" s="165">
        <v>1807796.8954500002</v>
      </c>
      <c r="AW441" s="7">
        <v>2388024.6471899999</v>
      </c>
      <c r="AX441" s="8">
        <f t="shared" si="366"/>
        <v>2097911</v>
      </c>
      <c r="AY441" s="165">
        <v>2387904.7237499999</v>
      </c>
      <c r="AZ441" s="7">
        <v>2388024.6471899999</v>
      </c>
      <c r="BA441" s="8">
        <f t="shared" si="367"/>
        <v>2387965</v>
      </c>
      <c r="BB441" s="165">
        <v>1663999.22325</v>
      </c>
      <c r="BC441" s="7">
        <v>1279999.4025000001</v>
      </c>
      <c r="BD441" s="8">
        <f t="shared" si="368"/>
        <v>1471999</v>
      </c>
      <c r="BE441" s="180">
        <f t="shared" si="319"/>
        <v>33400200</v>
      </c>
      <c r="BF441" s="9"/>
      <c r="BG441" s="9"/>
      <c r="BH441" s="9"/>
      <c r="BI441" s="10"/>
      <c r="BJ441" s="10"/>
    </row>
    <row r="442" spans="1:62" s="6" customFormat="1" ht="24.75" customHeight="1" x14ac:dyDescent="0.35">
      <c r="A442" s="388"/>
      <c r="B442" s="11">
        <v>406</v>
      </c>
      <c r="C442" s="54" t="s">
        <v>442</v>
      </c>
      <c r="D442" s="11" t="s">
        <v>272</v>
      </c>
      <c r="F442" s="165">
        <v>147256.76420000001</v>
      </c>
      <c r="G442" s="7">
        <v>139327.55382</v>
      </c>
      <c r="H442" s="8">
        <f t="shared" si="352"/>
        <v>143292</v>
      </c>
      <c r="I442" s="165">
        <v>147256.76420000001</v>
      </c>
      <c r="J442" s="7">
        <v>139327.55382</v>
      </c>
      <c r="K442" s="8">
        <f t="shared" si="353"/>
        <v>143292</v>
      </c>
      <c r="L442" s="165">
        <v>233085.48444999999</v>
      </c>
      <c r="M442" s="7">
        <v>220534.727595</v>
      </c>
      <c r="N442" s="8">
        <f t="shared" si="354"/>
        <v>226810</v>
      </c>
      <c r="O442" s="165">
        <v>243657.83715000004</v>
      </c>
      <c r="P442" s="7">
        <v>230537.799765</v>
      </c>
      <c r="Q442" s="8">
        <f t="shared" si="355"/>
        <v>237098</v>
      </c>
      <c r="R442" s="165">
        <v>215251.04965</v>
      </c>
      <c r="S442" s="7">
        <v>203660.60851500003</v>
      </c>
      <c r="T442" s="8">
        <f t="shared" si="356"/>
        <v>209456</v>
      </c>
      <c r="U442" s="165">
        <v>309573.65074999997</v>
      </c>
      <c r="V442" s="7">
        <v>292904.30032500002</v>
      </c>
      <c r="W442" s="8">
        <f t="shared" si="357"/>
        <v>301239</v>
      </c>
      <c r="X442" s="165">
        <v>287871.87065</v>
      </c>
      <c r="Y442" s="7">
        <v>272371.07761500002</v>
      </c>
      <c r="Z442" s="8">
        <f t="shared" si="358"/>
        <v>280121</v>
      </c>
      <c r="AA442" s="165">
        <v>283183.99654999998</v>
      </c>
      <c r="AB442" s="7">
        <v>272371.07761500002</v>
      </c>
      <c r="AC442" s="8">
        <f t="shared" si="359"/>
        <v>277778</v>
      </c>
      <c r="AD442" s="165">
        <v>284747.62680000003</v>
      </c>
      <c r="AE442" s="7">
        <v>272371.07761500002</v>
      </c>
      <c r="AF442" s="8">
        <f t="shared" si="360"/>
        <v>278559</v>
      </c>
      <c r="AG442" s="165">
        <v>248425.14970000001</v>
      </c>
      <c r="AH442" s="7">
        <v>272371.07761500002</v>
      </c>
      <c r="AI442" s="8">
        <f t="shared" si="361"/>
        <v>260398</v>
      </c>
      <c r="AJ442" s="165">
        <v>272163.16855</v>
      </c>
      <c r="AK442" s="7">
        <v>272371.07761500002</v>
      </c>
      <c r="AL442" s="8">
        <f t="shared" si="362"/>
        <v>272267</v>
      </c>
      <c r="AM442" s="165">
        <v>295353.16265000001</v>
      </c>
      <c r="AN442" s="7">
        <v>272371.07761500002</v>
      </c>
      <c r="AO442" s="8">
        <f t="shared" si="363"/>
        <v>283862</v>
      </c>
      <c r="AP442" s="165">
        <v>220689.06404999999</v>
      </c>
      <c r="AQ442" s="7">
        <v>169760.81849999999</v>
      </c>
      <c r="AR442" s="8">
        <f t="shared" si="364"/>
        <v>195225</v>
      </c>
      <c r="AS442" s="165">
        <v>237700.95895000003</v>
      </c>
      <c r="AT442" s="7">
        <v>182846.8915</v>
      </c>
      <c r="AU442" s="8">
        <f t="shared" si="365"/>
        <v>210274</v>
      </c>
      <c r="AV442" s="165">
        <v>393589.36434999999</v>
      </c>
      <c r="AW442" s="7">
        <v>272371.07761500002</v>
      </c>
      <c r="AX442" s="8">
        <f t="shared" si="366"/>
        <v>332980</v>
      </c>
      <c r="AY442" s="165">
        <v>298191.83029999997</v>
      </c>
      <c r="AZ442" s="7">
        <v>272371.07761500002</v>
      </c>
      <c r="BA442" s="8">
        <f t="shared" si="367"/>
        <v>285281</v>
      </c>
      <c r="BB442" s="165">
        <v>247209.43974999999</v>
      </c>
      <c r="BC442" s="7">
        <v>190161.10750000001</v>
      </c>
      <c r="BD442" s="8">
        <f t="shared" si="368"/>
        <v>218685</v>
      </c>
      <c r="BE442" s="180">
        <f t="shared" si="319"/>
        <v>4156617</v>
      </c>
      <c r="BF442" s="9"/>
      <c r="BG442" s="9"/>
      <c r="BH442" s="9"/>
      <c r="BI442" s="10"/>
      <c r="BJ442" s="10"/>
    </row>
    <row r="443" spans="1:62" s="6" customFormat="1" ht="24.75" customHeight="1" x14ac:dyDescent="0.35">
      <c r="A443" s="388"/>
      <c r="B443" s="11">
        <v>407</v>
      </c>
      <c r="C443" s="54" t="s">
        <v>443</v>
      </c>
      <c r="D443" s="11" t="s">
        <v>272</v>
      </c>
      <c r="F443" s="165">
        <v>312759.23314999999</v>
      </c>
      <c r="G443" s="7">
        <v>295918.35136500001</v>
      </c>
      <c r="H443" s="8">
        <f t="shared" si="352"/>
        <v>304339</v>
      </c>
      <c r="I443" s="165">
        <v>312759.23314999999</v>
      </c>
      <c r="J443" s="7">
        <v>295918.35136500001</v>
      </c>
      <c r="K443" s="8">
        <f t="shared" si="353"/>
        <v>304339</v>
      </c>
      <c r="L443" s="165">
        <v>489751.1164</v>
      </c>
      <c r="M443" s="7">
        <v>463379.90244000009</v>
      </c>
      <c r="N443" s="8">
        <f t="shared" si="354"/>
        <v>476566</v>
      </c>
      <c r="O443" s="165">
        <v>523383.74725000001</v>
      </c>
      <c r="P443" s="7">
        <v>495201.54547499999</v>
      </c>
      <c r="Q443" s="8">
        <f t="shared" si="355"/>
        <v>509293</v>
      </c>
      <c r="R443" s="165">
        <v>430982.7522000001</v>
      </c>
      <c r="S443" s="7">
        <v>407775.98862000008</v>
      </c>
      <c r="T443" s="8">
        <f t="shared" si="356"/>
        <v>419379</v>
      </c>
      <c r="U443" s="165">
        <v>645263.44609999994</v>
      </c>
      <c r="V443" s="7">
        <v>610518.49130999995</v>
      </c>
      <c r="W443" s="8">
        <f t="shared" si="357"/>
        <v>627891</v>
      </c>
      <c r="X443" s="165">
        <v>596712.47545000003</v>
      </c>
      <c r="Y443" s="7">
        <v>564581.80369500013</v>
      </c>
      <c r="Z443" s="8">
        <f t="shared" si="358"/>
        <v>580647</v>
      </c>
      <c r="AA443" s="165">
        <v>596712.47545000003</v>
      </c>
      <c r="AB443" s="7">
        <v>564581.80369500013</v>
      </c>
      <c r="AC443" s="8">
        <f t="shared" si="359"/>
        <v>580647</v>
      </c>
      <c r="AD443" s="165">
        <v>585880.6908499999</v>
      </c>
      <c r="AE443" s="7">
        <v>564581.80369500013</v>
      </c>
      <c r="AF443" s="8">
        <f t="shared" si="360"/>
        <v>575231</v>
      </c>
      <c r="AG443" s="165">
        <v>525541.65755</v>
      </c>
      <c r="AH443" s="7">
        <v>564581.80369500013</v>
      </c>
      <c r="AI443" s="8">
        <f t="shared" si="361"/>
        <v>545062</v>
      </c>
      <c r="AJ443" s="165">
        <v>592992.946</v>
      </c>
      <c r="AK443" s="7">
        <v>564581.80369500013</v>
      </c>
      <c r="AL443" s="8">
        <f t="shared" si="362"/>
        <v>578787</v>
      </c>
      <c r="AM443" s="165">
        <v>689932.99375000002</v>
      </c>
      <c r="AN443" s="7">
        <v>564581.80369500013</v>
      </c>
      <c r="AO443" s="8">
        <f t="shared" si="363"/>
        <v>627257</v>
      </c>
      <c r="AP443" s="165">
        <v>469886.47615</v>
      </c>
      <c r="AQ443" s="7">
        <v>361451.13550000003</v>
      </c>
      <c r="AR443" s="8">
        <f t="shared" si="364"/>
        <v>415669</v>
      </c>
      <c r="AS443" s="165">
        <v>504853.47184999997</v>
      </c>
      <c r="AT443" s="7">
        <v>388348.82449999999</v>
      </c>
      <c r="AU443" s="8">
        <f t="shared" si="365"/>
        <v>446601</v>
      </c>
      <c r="AV443" s="165">
        <v>605212.38959999999</v>
      </c>
      <c r="AW443" s="7">
        <v>564581.80369500013</v>
      </c>
      <c r="AX443" s="8">
        <f t="shared" si="366"/>
        <v>584897</v>
      </c>
      <c r="AY443" s="165">
        <v>625051.89109999989</v>
      </c>
      <c r="AZ443" s="7">
        <v>564581.80369500013</v>
      </c>
      <c r="BA443" s="8">
        <f t="shared" si="367"/>
        <v>594817</v>
      </c>
      <c r="BB443" s="165">
        <v>525047.9325</v>
      </c>
      <c r="BC443" s="7">
        <v>403883.02500000002</v>
      </c>
      <c r="BD443" s="8">
        <f t="shared" si="368"/>
        <v>464465</v>
      </c>
      <c r="BE443" s="180">
        <f t="shared" si="319"/>
        <v>8635887</v>
      </c>
      <c r="BF443" s="9"/>
      <c r="BG443" s="9"/>
      <c r="BH443" s="9"/>
      <c r="BI443" s="10"/>
      <c r="BJ443" s="10"/>
    </row>
    <row r="444" spans="1:62" s="6" customFormat="1" ht="24.75" customHeight="1" x14ac:dyDescent="0.35">
      <c r="A444" s="388"/>
      <c r="B444" s="11">
        <v>408</v>
      </c>
      <c r="C444" s="54" t="s">
        <v>444</v>
      </c>
      <c r="D444" s="11" t="s">
        <v>272</v>
      </c>
      <c r="F444" s="165">
        <v>86412.944799999997</v>
      </c>
      <c r="G444" s="7">
        <v>81759.94008</v>
      </c>
      <c r="H444" s="8">
        <f t="shared" si="352"/>
        <v>84086</v>
      </c>
      <c r="I444" s="165">
        <v>86412.944799999997</v>
      </c>
      <c r="J444" s="7">
        <v>81759.94008</v>
      </c>
      <c r="K444" s="8">
        <f t="shared" si="353"/>
        <v>84086</v>
      </c>
      <c r="L444" s="165">
        <v>137218.35855</v>
      </c>
      <c r="M444" s="7">
        <v>129829.67770500001</v>
      </c>
      <c r="N444" s="8">
        <f t="shared" si="354"/>
        <v>133524</v>
      </c>
      <c r="O444" s="165">
        <v>140888.61605000001</v>
      </c>
      <c r="P444" s="7">
        <v>133302.30595500002</v>
      </c>
      <c r="Q444" s="8">
        <f t="shared" si="355"/>
        <v>137095</v>
      </c>
      <c r="R444" s="165">
        <v>130747.64430000001</v>
      </c>
      <c r="S444" s="7">
        <v>123707.38653000002</v>
      </c>
      <c r="T444" s="8">
        <f t="shared" si="356"/>
        <v>127228</v>
      </c>
      <c r="U444" s="165">
        <v>192664.38555000001</v>
      </c>
      <c r="V444" s="7">
        <v>182290.149405</v>
      </c>
      <c r="W444" s="8">
        <f t="shared" si="357"/>
        <v>187477</v>
      </c>
      <c r="X444" s="165">
        <v>164072.57684999998</v>
      </c>
      <c r="Y444" s="7">
        <v>155237.89963500001</v>
      </c>
      <c r="Z444" s="8">
        <f t="shared" si="358"/>
        <v>159655</v>
      </c>
      <c r="AA444" s="165">
        <v>164072.57684999998</v>
      </c>
      <c r="AB444" s="7">
        <v>155237.89963500001</v>
      </c>
      <c r="AC444" s="8">
        <f t="shared" si="359"/>
        <v>159655</v>
      </c>
      <c r="AD444" s="165">
        <v>159574.75169999999</v>
      </c>
      <c r="AE444" s="7">
        <v>155237.89963500001</v>
      </c>
      <c r="AF444" s="8">
        <f t="shared" si="360"/>
        <v>157406</v>
      </c>
      <c r="AG444" s="165">
        <v>143248.64189999999</v>
      </c>
      <c r="AH444" s="7">
        <v>155237.89963500001</v>
      </c>
      <c r="AI444" s="8">
        <f t="shared" si="361"/>
        <v>149243</v>
      </c>
      <c r="AJ444" s="165">
        <v>165807.15059999999</v>
      </c>
      <c r="AK444" s="7">
        <v>155237.89963500001</v>
      </c>
      <c r="AL444" s="8">
        <f t="shared" si="362"/>
        <v>160523</v>
      </c>
      <c r="AM444" s="165">
        <v>193665.91334999999</v>
      </c>
      <c r="AN444" s="7">
        <v>155237.89963500001</v>
      </c>
      <c r="AO444" s="8">
        <f t="shared" si="363"/>
        <v>174452</v>
      </c>
      <c r="AP444" s="165">
        <v>127565.07855000002</v>
      </c>
      <c r="AQ444" s="7">
        <v>98126.983500000017</v>
      </c>
      <c r="AR444" s="8">
        <f t="shared" si="364"/>
        <v>112846</v>
      </c>
      <c r="AS444" s="165">
        <v>139487.8849</v>
      </c>
      <c r="AT444" s="7">
        <v>107298.37299999999</v>
      </c>
      <c r="AU444" s="8">
        <f t="shared" si="365"/>
        <v>123393</v>
      </c>
      <c r="AV444" s="165">
        <v>313860.31040000002</v>
      </c>
      <c r="AW444" s="7">
        <v>155237.89963500001</v>
      </c>
      <c r="AX444" s="8">
        <f t="shared" si="366"/>
        <v>234549</v>
      </c>
      <c r="AY444" s="165">
        <v>184833.16214999999</v>
      </c>
      <c r="AZ444" s="7">
        <v>155237.89963500001</v>
      </c>
      <c r="BA444" s="8">
        <f t="shared" si="367"/>
        <v>170036</v>
      </c>
      <c r="BB444" s="165">
        <v>145066.67630000002</v>
      </c>
      <c r="BC444" s="7">
        <v>111589.75100000002</v>
      </c>
      <c r="BD444" s="8">
        <f t="shared" si="368"/>
        <v>128328</v>
      </c>
      <c r="BE444" s="180">
        <f t="shared" si="319"/>
        <v>2483582</v>
      </c>
      <c r="BF444" s="9"/>
      <c r="BG444" s="9"/>
      <c r="BH444" s="9"/>
      <c r="BI444" s="10"/>
      <c r="BJ444" s="10"/>
    </row>
    <row r="445" spans="1:62" s="6" customFormat="1" ht="24.75" customHeight="1" x14ac:dyDescent="0.35">
      <c r="A445" s="388"/>
      <c r="B445" s="11">
        <v>409</v>
      </c>
      <c r="C445" s="54" t="s">
        <v>445</v>
      </c>
      <c r="D445" s="11" t="s">
        <v>272</v>
      </c>
      <c r="F445" s="165">
        <v>66821.814150000006</v>
      </c>
      <c r="G445" s="7">
        <v>63223.716465000005</v>
      </c>
      <c r="H445" s="8">
        <f t="shared" si="352"/>
        <v>65023</v>
      </c>
      <c r="I445" s="165">
        <v>66821.814150000006</v>
      </c>
      <c r="J445" s="7">
        <v>63223.716465000005</v>
      </c>
      <c r="K445" s="8">
        <f t="shared" si="353"/>
        <v>65023</v>
      </c>
      <c r="L445" s="165">
        <v>103162.39115</v>
      </c>
      <c r="M445" s="7">
        <v>97607.493164999993</v>
      </c>
      <c r="N445" s="8">
        <f t="shared" si="354"/>
        <v>100385</v>
      </c>
      <c r="O445" s="165">
        <v>107537.53920000001</v>
      </c>
      <c r="P445" s="7">
        <v>101747.05632</v>
      </c>
      <c r="Q445" s="8">
        <f t="shared" si="355"/>
        <v>104642</v>
      </c>
      <c r="R445" s="165">
        <v>101590.71650000001</v>
      </c>
      <c r="S445" s="7">
        <v>96120.447149999993</v>
      </c>
      <c r="T445" s="8">
        <f t="shared" si="356"/>
        <v>98856</v>
      </c>
      <c r="U445" s="165">
        <v>145921.39380000002</v>
      </c>
      <c r="V445" s="7">
        <v>138064.08798000001</v>
      </c>
      <c r="W445" s="8">
        <f t="shared" si="357"/>
        <v>141993</v>
      </c>
      <c r="X445" s="165">
        <v>129882.87130000003</v>
      </c>
      <c r="Y445" s="7">
        <v>122889.17823</v>
      </c>
      <c r="Z445" s="8">
        <f t="shared" si="358"/>
        <v>126386</v>
      </c>
      <c r="AA445" s="165">
        <v>122348.28515</v>
      </c>
      <c r="AB445" s="7">
        <v>122889.17823</v>
      </c>
      <c r="AC445" s="8">
        <f t="shared" si="359"/>
        <v>122619</v>
      </c>
      <c r="AD445" s="165">
        <v>123104.45875000001</v>
      </c>
      <c r="AE445" s="7">
        <v>122889.17823</v>
      </c>
      <c r="AF445" s="8">
        <f t="shared" si="360"/>
        <v>122997</v>
      </c>
      <c r="AG445" s="165">
        <v>111131.3749</v>
      </c>
      <c r="AH445" s="7">
        <v>122889.17823</v>
      </c>
      <c r="AI445" s="8">
        <f t="shared" si="361"/>
        <v>117010</v>
      </c>
      <c r="AJ445" s="165">
        <v>128333.31875000001</v>
      </c>
      <c r="AK445" s="7">
        <v>122889.17823</v>
      </c>
      <c r="AL445" s="8">
        <f t="shared" si="362"/>
        <v>125611</v>
      </c>
      <c r="AM445" s="165">
        <v>143382.38005000004</v>
      </c>
      <c r="AN445" s="7">
        <v>122889.17823</v>
      </c>
      <c r="AO445" s="8">
        <f t="shared" si="363"/>
        <v>133136</v>
      </c>
      <c r="AP445" s="165">
        <v>102403.2009</v>
      </c>
      <c r="AQ445" s="7">
        <v>78771.692999999999</v>
      </c>
      <c r="AR445" s="8">
        <f t="shared" si="364"/>
        <v>90587</v>
      </c>
      <c r="AS445" s="165">
        <v>107862.33185</v>
      </c>
      <c r="AT445" s="7">
        <v>82971.0245</v>
      </c>
      <c r="AU445" s="8">
        <f t="shared" si="365"/>
        <v>95417</v>
      </c>
      <c r="AV445" s="165">
        <v>290428.98430000001</v>
      </c>
      <c r="AW445" s="7">
        <v>122889.17823</v>
      </c>
      <c r="AX445" s="8">
        <f t="shared" si="366"/>
        <v>206659</v>
      </c>
      <c r="AY445" s="165">
        <v>141029.39305000001</v>
      </c>
      <c r="AZ445" s="7">
        <v>122889.17823</v>
      </c>
      <c r="BA445" s="8">
        <f t="shared" si="367"/>
        <v>131959</v>
      </c>
      <c r="BB445" s="165">
        <v>112177.14689999999</v>
      </c>
      <c r="BC445" s="7">
        <v>86290.112999999998</v>
      </c>
      <c r="BD445" s="8">
        <f t="shared" si="368"/>
        <v>99234</v>
      </c>
      <c r="BE445" s="180">
        <f t="shared" si="319"/>
        <v>1947537</v>
      </c>
      <c r="BF445" s="9"/>
      <c r="BG445" s="9"/>
      <c r="BH445" s="9"/>
      <c r="BI445" s="10"/>
      <c r="BJ445" s="10"/>
    </row>
    <row r="446" spans="1:62" s="6" customFormat="1" ht="24.75" customHeight="1" x14ac:dyDescent="0.35">
      <c r="A446" s="388"/>
      <c r="B446" s="11">
        <v>410</v>
      </c>
      <c r="C446" s="54" t="s">
        <v>446</v>
      </c>
      <c r="D446" s="11" t="s">
        <v>272</v>
      </c>
      <c r="F446" s="165">
        <v>309479.12904999999</v>
      </c>
      <c r="G446" s="7">
        <v>292814.86825499998</v>
      </c>
      <c r="H446" s="8">
        <f t="shared" si="352"/>
        <v>301147</v>
      </c>
      <c r="I446" s="165">
        <v>309479.12904999999</v>
      </c>
      <c r="J446" s="7">
        <v>292814.86825499998</v>
      </c>
      <c r="K446" s="8">
        <f t="shared" si="353"/>
        <v>301147</v>
      </c>
      <c r="L446" s="165">
        <v>508703.72279999999</v>
      </c>
      <c r="M446" s="7">
        <v>481311.98388000001</v>
      </c>
      <c r="N446" s="8">
        <f t="shared" si="354"/>
        <v>495008</v>
      </c>
      <c r="O446" s="165">
        <v>480932.44290000002</v>
      </c>
      <c r="P446" s="7">
        <v>455036.08059000003</v>
      </c>
      <c r="Q446" s="8">
        <f t="shared" si="355"/>
        <v>467984</v>
      </c>
      <c r="R446" s="165">
        <v>448004.70259999996</v>
      </c>
      <c r="S446" s="7">
        <v>423881.37245999998</v>
      </c>
      <c r="T446" s="8">
        <f t="shared" si="356"/>
        <v>435943</v>
      </c>
      <c r="U446" s="165">
        <v>653099.69724999997</v>
      </c>
      <c r="V446" s="7">
        <v>617932.79047500005</v>
      </c>
      <c r="W446" s="8">
        <f t="shared" si="357"/>
        <v>635516</v>
      </c>
      <c r="X446" s="165">
        <v>588710.30855000007</v>
      </c>
      <c r="Y446" s="7">
        <v>557010.52270500001</v>
      </c>
      <c r="Z446" s="8">
        <f t="shared" si="358"/>
        <v>572860</v>
      </c>
      <c r="AA446" s="165">
        <v>567902.46240000008</v>
      </c>
      <c r="AB446" s="7">
        <v>557010.52270500001</v>
      </c>
      <c r="AC446" s="8">
        <f t="shared" si="359"/>
        <v>562456</v>
      </c>
      <c r="AD446" s="165">
        <v>578317.94929999998</v>
      </c>
      <c r="AE446" s="7">
        <v>557010.52270500001</v>
      </c>
      <c r="AF446" s="8">
        <f t="shared" si="360"/>
        <v>567664</v>
      </c>
      <c r="AG446" s="165">
        <v>493824.59945000004</v>
      </c>
      <c r="AH446" s="7">
        <v>557010.52270500001</v>
      </c>
      <c r="AI446" s="8">
        <f t="shared" si="361"/>
        <v>525418</v>
      </c>
      <c r="AJ446" s="165">
        <v>581434.14875000005</v>
      </c>
      <c r="AK446" s="7">
        <v>557010.52270500001</v>
      </c>
      <c r="AL446" s="8">
        <f t="shared" si="362"/>
        <v>569222</v>
      </c>
      <c r="AM446" s="165">
        <v>645292.60705000011</v>
      </c>
      <c r="AN446" s="7">
        <v>557010.52270500001</v>
      </c>
      <c r="AO446" s="8">
        <f t="shared" si="363"/>
        <v>601152</v>
      </c>
      <c r="AP446" s="165">
        <v>463845.13175</v>
      </c>
      <c r="AQ446" s="7">
        <v>356803.94750000001</v>
      </c>
      <c r="AR446" s="8">
        <f t="shared" si="364"/>
        <v>410325</v>
      </c>
      <c r="AS446" s="165">
        <v>499559.25109999999</v>
      </c>
      <c r="AT446" s="7">
        <v>384276.34700000001</v>
      </c>
      <c r="AU446" s="8">
        <f t="shared" si="365"/>
        <v>441918</v>
      </c>
      <c r="AV446" s="165">
        <v>623173.52370000002</v>
      </c>
      <c r="AW446" s="7">
        <v>557010.52270500001</v>
      </c>
      <c r="AX446" s="8">
        <f t="shared" si="366"/>
        <v>590092</v>
      </c>
      <c r="AY446" s="165">
        <v>633500.52220000001</v>
      </c>
      <c r="AZ446" s="7">
        <v>557010.52270500001</v>
      </c>
      <c r="BA446" s="8">
        <f t="shared" si="367"/>
        <v>595256</v>
      </c>
      <c r="BB446" s="165">
        <v>519541.54070000001</v>
      </c>
      <c r="BC446" s="7">
        <v>399647.33900000004</v>
      </c>
      <c r="BD446" s="8">
        <f t="shared" si="368"/>
        <v>459594</v>
      </c>
      <c r="BE446" s="180">
        <f t="shared" si="319"/>
        <v>8532702</v>
      </c>
      <c r="BF446" s="9"/>
      <c r="BG446" s="9"/>
      <c r="BH446" s="9"/>
      <c r="BI446" s="10"/>
      <c r="BJ446" s="10"/>
    </row>
    <row r="447" spans="1:62" s="6" customFormat="1" ht="24.75" customHeight="1" x14ac:dyDescent="0.35">
      <c r="A447" s="388"/>
      <c r="B447" s="11">
        <v>411</v>
      </c>
      <c r="C447" s="54" t="s">
        <v>447</v>
      </c>
      <c r="D447" s="11" t="s">
        <v>272</v>
      </c>
      <c r="F447" s="165">
        <v>159289.17550000001</v>
      </c>
      <c r="G447" s="7">
        <v>150712.06604999999</v>
      </c>
      <c r="H447" s="8">
        <f t="shared" si="352"/>
        <v>155001</v>
      </c>
      <c r="I447" s="165">
        <v>159289.17550000001</v>
      </c>
      <c r="J447" s="7">
        <v>150712.06604999999</v>
      </c>
      <c r="K447" s="8">
        <f t="shared" si="353"/>
        <v>155001</v>
      </c>
      <c r="L447" s="165">
        <v>257928.60275000002</v>
      </c>
      <c r="M447" s="7">
        <v>244040.13952500001</v>
      </c>
      <c r="N447" s="8">
        <f t="shared" si="354"/>
        <v>250984</v>
      </c>
      <c r="O447" s="165">
        <v>252235.17865000002</v>
      </c>
      <c r="P447" s="7">
        <v>238653.28441500003</v>
      </c>
      <c r="Q447" s="8">
        <f t="shared" si="355"/>
        <v>245444</v>
      </c>
      <c r="R447" s="165">
        <v>231314.71090000001</v>
      </c>
      <c r="S447" s="7">
        <v>218859.30339000002</v>
      </c>
      <c r="T447" s="8">
        <f t="shared" si="356"/>
        <v>225087</v>
      </c>
      <c r="U447" s="165">
        <v>339886.96104999998</v>
      </c>
      <c r="V447" s="7">
        <v>321585.35545500001</v>
      </c>
      <c r="W447" s="8">
        <f t="shared" si="357"/>
        <v>330736</v>
      </c>
      <c r="X447" s="165">
        <v>303333.20744999999</v>
      </c>
      <c r="Y447" s="7">
        <v>286999.88089500001</v>
      </c>
      <c r="Z447" s="8">
        <f t="shared" si="358"/>
        <v>295167</v>
      </c>
      <c r="AA447" s="165">
        <v>292293.27399999998</v>
      </c>
      <c r="AB447" s="7">
        <v>286999.88089500001</v>
      </c>
      <c r="AC447" s="8">
        <f t="shared" si="359"/>
        <v>289647</v>
      </c>
      <c r="AD447" s="165">
        <v>311162.41975</v>
      </c>
      <c r="AE447" s="7">
        <v>286999.88089500001</v>
      </c>
      <c r="AF447" s="8">
        <f t="shared" si="360"/>
        <v>299081</v>
      </c>
      <c r="AG447" s="165">
        <v>277849.55379999999</v>
      </c>
      <c r="AH447" s="7">
        <v>286999.88089500001</v>
      </c>
      <c r="AI447" s="8">
        <f t="shared" si="361"/>
        <v>282425</v>
      </c>
      <c r="AJ447" s="165">
        <v>300133.54735000001</v>
      </c>
      <c r="AK447" s="7">
        <v>286999.88089500001</v>
      </c>
      <c r="AL447" s="8">
        <f t="shared" si="362"/>
        <v>293567</v>
      </c>
      <c r="AM447" s="165">
        <v>332773.70035</v>
      </c>
      <c r="AN447" s="7">
        <v>286999.88089500001</v>
      </c>
      <c r="AO447" s="8">
        <f t="shared" si="363"/>
        <v>309887</v>
      </c>
      <c r="AP447" s="165">
        <v>233012.07930000001</v>
      </c>
      <c r="AQ447" s="7">
        <v>179240.06099999999</v>
      </c>
      <c r="AR447" s="8">
        <f t="shared" si="364"/>
        <v>206126</v>
      </c>
      <c r="AS447" s="165">
        <v>257123.15720000002</v>
      </c>
      <c r="AT447" s="7">
        <v>197787.04399999999</v>
      </c>
      <c r="AU447" s="8">
        <f t="shared" si="365"/>
        <v>227455</v>
      </c>
      <c r="AV447" s="165">
        <v>415912.57435000001</v>
      </c>
      <c r="AW447" s="7">
        <v>286999.88089500001</v>
      </c>
      <c r="AX447" s="8">
        <f t="shared" si="366"/>
        <v>351456</v>
      </c>
      <c r="AY447" s="165">
        <v>336589.76260000002</v>
      </c>
      <c r="AZ447" s="7">
        <v>286999.88089500001</v>
      </c>
      <c r="BA447" s="8">
        <f t="shared" si="367"/>
        <v>311795</v>
      </c>
      <c r="BB447" s="165">
        <v>267407.92260000005</v>
      </c>
      <c r="BC447" s="7">
        <v>205698.40200000003</v>
      </c>
      <c r="BD447" s="8">
        <f t="shared" si="368"/>
        <v>236553</v>
      </c>
      <c r="BE447" s="180">
        <f t="shared" si="319"/>
        <v>4465412</v>
      </c>
      <c r="BF447" s="9"/>
      <c r="BG447" s="9"/>
      <c r="BH447" s="9"/>
      <c r="BI447" s="10"/>
      <c r="BJ447" s="10"/>
    </row>
    <row r="448" spans="1:62" s="6" customFormat="1" ht="24.75" customHeight="1" thickBot="1" x14ac:dyDescent="0.4">
      <c r="A448" s="388"/>
      <c r="B448" s="15">
        <v>412</v>
      </c>
      <c r="C448" s="54" t="s">
        <v>448</v>
      </c>
      <c r="D448" s="36" t="s">
        <v>272</v>
      </c>
      <c r="F448" s="166">
        <v>118803.72139999999</v>
      </c>
      <c r="G448" s="7">
        <v>112406.59794000001</v>
      </c>
      <c r="H448" s="8">
        <f t="shared" si="352"/>
        <v>115605</v>
      </c>
      <c r="I448" s="166">
        <v>118803.72139999999</v>
      </c>
      <c r="J448" s="7">
        <v>112406.59794000001</v>
      </c>
      <c r="K448" s="8">
        <f t="shared" si="353"/>
        <v>115605</v>
      </c>
      <c r="L448" s="166">
        <v>188744.75164999999</v>
      </c>
      <c r="M448" s="7">
        <v>178581.57271500002</v>
      </c>
      <c r="N448" s="8">
        <f t="shared" si="354"/>
        <v>183663</v>
      </c>
      <c r="O448" s="166">
        <v>182777.81795</v>
      </c>
      <c r="P448" s="7">
        <v>172935.93544500001</v>
      </c>
      <c r="Q448" s="8">
        <f t="shared" si="355"/>
        <v>177857</v>
      </c>
      <c r="R448" s="166">
        <v>174854.08395000003</v>
      </c>
      <c r="S448" s="7">
        <v>165438.86404499999</v>
      </c>
      <c r="T448" s="8">
        <f t="shared" si="356"/>
        <v>170146</v>
      </c>
      <c r="U448" s="166">
        <v>258275.51750000002</v>
      </c>
      <c r="V448" s="7">
        <v>244368.37425000002</v>
      </c>
      <c r="W448" s="8">
        <f t="shared" si="357"/>
        <v>251322</v>
      </c>
      <c r="X448" s="166">
        <v>219513.57610000003</v>
      </c>
      <c r="Y448" s="7">
        <v>207693.61431000003</v>
      </c>
      <c r="Z448" s="8">
        <f t="shared" si="358"/>
        <v>213604</v>
      </c>
      <c r="AA448" s="166">
        <v>228620.84245</v>
      </c>
      <c r="AB448" s="7">
        <v>207693.61431000003</v>
      </c>
      <c r="AC448" s="8">
        <f t="shared" si="359"/>
        <v>218157</v>
      </c>
      <c r="AD448" s="166">
        <v>226023.5068</v>
      </c>
      <c r="AE448" s="7">
        <v>207693.61431000003</v>
      </c>
      <c r="AF448" s="8">
        <f t="shared" si="360"/>
        <v>216859</v>
      </c>
      <c r="AG448" s="166">
        <v>201549.42535</v>
      </c>
      <c r="AH448" s="7">
        <v>207693.61431000003</v>
      </c>
      <c r="AI448" s="8">
        <f t="shared" si="361"/>
        <v>204622</v>
      </c>
      <c r="AJ448" s="166">
        <v>216899.14610000004</v>
      </c>
      <c r="AK448" s="7">
        <v>207693.61431000003</v>
      </c>
      <c r="AL448" s="8">
        <f t="shared" si="362"/>
        <v>212296</v>
      </c>
      <c r="AM448" s="166">
        <v>246562.87110000005</v>
      </c>
      <c r="AN448" s="7">
        <v>207693.61431000003</v>
      </c>
      <c r="AO448" s="8">
        <f t="shared" si="363"/>
        <v>227128</v>
      </c>
      <c r="AP448" s="166">
        <v>178238.76525</v>
      </c>
      <c r="AQ448" s="7">
        <v>137106.74249999999</v>
      </c>
      <c r="AR448" s="8">
        <f t="shared" si="364"/>
        <v>157673</v>
      </c>
      <c r="AS448" s="166">
        <v>191771.45714999997</v>
      </c>
      <c r="AT448" s="7">
        <v>147516.5055</v>
      </c>
      <c r="AU448" s="8">
        <f t="shared" si="365"/>
        <v>169644</v>
      </c>
      <c r="AV448" s="166">
        <v>363306.22054999997</v>
      </c>
      <c r="AW448" s="7">
        <v>207693.61431000003</v>
      </c>
      <c r="AX448" s="8">
        <f t="shared" si="366"/>
        <v>285500</v>
      </c>
      <c r="AY448" s="166">
        <v>246901.74145000003</v>
      </c>
      <c r="AZ448" s="7">
        <v>207693.61431000003</v>
      </c>
      <c r="BA448" s="8">
        <f t="shared" si="367"/>
        <v>227298</v>
      </c>
      <c r="BB448" s="166">
        <v>199442.79809999999</v>
      </c>
      <c r="BC448" s="7">
        <v>153417.53700000001</v>
      </c>
      <c r="BD448" s="8">
        <f t="shared" si="368"/>
        <v>176430</v>
      </c>
      <c r="BE448" s="180">
        <f t="shared" si="319"/>
        <v>3323409</v>
      </c>
      <c r="BF448" s="9"/>
      <c r="BG448" s="9"/>
      <c r="BH448" s="9"/>
      <c r="BI448" s="10"/>
      <c r="BJ448" s="10"/>
    </row>
    <row r="449" spans="1:62" s="6" customFormat="1" ht="24.75" customHeight="1" thickBot="1" x14ac:dyDescent="0.4">
      <c r="A449" s="387"/>
      <c r="B449" s="271" t="s">
        <v>231</v>
      </c>
      <c r="C449" s="272"/>
      <c r="D449" s="273"/>
      <c r="F449" s="170">
        <f>+SUM(F450:F460)</f>
        <v>10590074.43585</v>
      </c>
      <c r="G449" s="171">
        <f>SUM(G450:G460)</f>
        <v>10019839.658535</v>
      </c>
      <c r="H449" s="175">
        <f>SUM(H450:H460)</f>
        <v>10304959</v>
      </c>
      <c r="I449" s="170">
        <f>+SUM(I450:I460)</f>
        <v>10590074.43585</v>
      </c>
      <c r="J449" s="171">
        <f>SUM(J450:J460)</f>
        <v>10019839.658535</v>
      </c>
      <c r="K449" s="175">
        <f>SUM(K450:K460)</f>
        <v>10304959</v>
      </c>
      <c r="L449" s="170">
        <f>+SUM(L450:L460)</f>
        <v>19393961.245750003</v>
      </c>
      <c r="M449" s="171">
        <f>SUM(M450:M460)</f>
        <v>18349671.024824999</v>
      </c>
      <c r="N449" s="175">
        <f>SUM(N450:N460)</f>
        <v>18871816</v>
      </c>
      <c r="O449" s="170">
        <f>+SUM(O450:O460)</f>
        <v>19458938.881200001</v>
      </c>
      <c r="P449" s="171">
        <f>SUM(P450:P460)</f>
        <v>18411149.864519998</v>
      </c>
      <c r="Q449" s="175">
        <f>SUM(Q450:Q460)</f>
        <v>18935045</v>
      </c>
      <c r="R449" s="170">
        <f>+SUM(R450:R460)</f>
        <v>17701364.180500001</v>
      </c>
      <c r="S449" s="171">
        <f>SUM(S450:S460)</f>
        <v>16748213.801549999</v>
      </c>
      <c r="T449" s="175">
        <f>SUM(T450:T460)</f>
        <v>17224789</v>
      </c>
      <c r="U449" s="170">
        <f>+SUM(U450:U460)</f>
        <v>24558266.405400001</v>
      </c>
      <c r="V449" s="171">
        <f>SUM(V450:V460)</f>
        <v>23235898.214340005</v>
      </c>
      <c r="W449" s="175">
        <f>SUM(W450:W460)</f>
        <v>23897083</v>
      </c>
      <c r="X449" s="170">
        <f>+SUM(X450:X460)</f>
        <v>20854497.868749999</v>
      </c>
      <c r="Y449" s="171">
        <f>SUM(Y450:Y460)</f>
        <v>19731563.368124999</v>
      </c>
      <c r="Z449" s="175">
        <f>SUM(Z450:Z460)</f>
        <v>20293031</v>
      </c>
      <c r="AA449" s="170">
        <f>+SUM(AA450:AA460)</f>
        <v>21071758.007300001</v>
      </c>
      <c r="AB449" s="171">
        <f>SUM(AB450:AB460)</f>
        <v>19731563.368124999</v>
      </c>
      <c r="AC449" s="175">
        <f>SUM(AC450:AC460)</f>
        <v>20401661</v>
      </c>
      <c r="AD449" s="170">
        <f>+SUM(AD450:AD460)</f>
        <v>21119885.641400002</v>
      </c>
      <c r="AE449" s="171">
        <f>SUM(AE450:AE460)</f>
        <v>19731563.368124999</v>
      </c>
      <c r="AF449" s="175">
        <f>SUM(AF450:AF460)</f>
        <v>20425724</v>
      </c>
      <c r="AG449" s="170">
        <f>+SUM(AG450:AG460)</f>
        <v>18802192.440850001</v>
      </c>
      <c r="AH449" s="171">
        <f>SUM(AH450:AH460)</f>
        <v>19731563.368124999</v>
      </c>
      <c r="AI449" s="175">
        <f>SUM(AI450:AI460)</f>
        <v>19266877</v>
      </c>
      <c r="AJ449" s="170">
        <f>+SUM(AJ450:AJ460)</f>
        <v>20658842.977499999</v>
      </c>
      <c r="AK449" s="171">
        <f>SUM(AK450:AK460)</f>
        <v>19731563.368124999</v>
      </c>
      <c r="AL449" s="175">
        <f>SUM(AL450:AL460)</f>
        <v>20195204</v>
      </c>
      <c r="AM449" s="170">
        <f>+SUM(AM450:AM460)</f>
        <v>25016256.219499998</v>
      </c>
      <c r="AN449" s="171">
        <f>SUM(AN450:AN460)</f>
        <v>19731563.368124999</v>
      </c>
      <c r="AO449" s="175">
        <f>SUM(AO450:AO460)</f>
        <v>22373910</v>
      </c>
      <c r="AP449" s="170">
        <f>+SUM(AP450:AP460)</f>
        <v>15006779.23745</v>
      </c>
      <c r="AQ449" s="171">
        <f>SUM(AQ450:AQ460)</f>
        <v>11543676.336499998</v>
      </c>
      <c r="AR449" s="175">
        <f>SUM(AR450:AR460)</f>
        <v>13275228</v>
      </c>
      <c r="AS449" s="170">
        <f>+SUM(AS450:AS460)</f>
        <v>16293476.995250002</v>
      </c>
      <c r="AT449" s="171">
        <f>SUM(AT450:AT460)</f>
        <v>12533443.842499999</v>
      </c>
      <c r="AU449" s="175">
        <f>SUM(AU450:AU460)</f>
        <v>14413460</v>
      </c>
      <c r="AV449" s="170">
        <f>+SUM(AV450:AV460)</f>
        <v>23971053.360800005</v>
      </c>
      <c r="AW449" s="171">
        <f>SUM(AW450:AW460)</f>
        <v>19731563.368124999</v>
      </c>
      <c r="AX449" s="175">
        <f>SUM(AX450:AX460)</f>
        <v>21851309</v>
      </c>
      <c r="AY449" s="170">
        <f>+SUM(AY450:AY460)</f>
        <v>23924560.286899999</v>
      </c>
      <c r="AZ449" s="171">
        <f>SUM(AZ450:AZ460)</f>
        <v>19731563.368124999</v>
      </c>
      <c r="BA449" s="175">
        <f>SUM(BA450:BA460)</f>
        <v>21828061</v>
      </c>
      <c r="BB449" s="170">
        <f>+SUM(BB450:BB460)</f>
        <v>17161796.879500002</v>
      </c>
      <c r="BC449" s="171">
        <f>SUM(BC450:BC460)</f>
        <v>13201382.215</v>
      </c>
      <c r="BD449" s="172">
        <f>SUM(BD450:BD460)</f>
        <v>15181590</v>
      </c>
      <c r="BE449" s="180">
        <f t="shared" si="319"/>
        <v>309044706</v>
      </c>
      <c r="BF449" s="9"/>
      <c r="BG449" s="9"/>
      <c r="BH449" s="9"/>
      <c r="BI449" s="10"/>
      <c r="BJ449" s="10"/>
    </row>
    <row r="450" spans="1:62" s="6" customFormat="1" ht="24.75" customHeight="1" x14ac:dyDescent="0.35">
      <c r="A450" s="388"/>
      <c r="B450" s="4">
        <v>413</v>
      </c>
      <c r="C450" s="54" t="s">
        <v>449</v>
      </c>
      <c r="D450" s="4" t="s">
        <v>272</v>
      </c>
      <c r="F450" s="164">
        <v>5454821.1627000002</v>
      </c>
      <c r="G450" s="7">
        <v>5161100.0231699999</v>
      </c>
      <c r="H450" s="8">
        <f t="shared" si="352"/>
        <v>5307961</v>
      </c>
      <c r="I450" s="164">
        <v>5454821.1627000002</v>
      </c>
      <c r="J450" s="7">
        <v>5161100.0231699999</v>
      </c>
      <c r="K450" s="8">
        <f t="shared" ref="K450:K460" si="369">ROUND(((I450+J450)/2),0)</f>
        <v>5307961</v>
      </c>
      <c r="L450" s="164">
        <v>8900734.4243999999</v>
      </c>
      <c r="M450" s="7">
        <v>8421464.1092400011</v>
      </c>
      <c r="N450" s="8">
        <f t="shared" ref="N450:N460" si="370">ROUND(((L450+M450)/2),0)</f>
        <v>8661099</v>
      </c>
      <c r="O450" s="164">
        <v>8893458.2645999994</v>
      </c>
      <c r="P450" s="7">
        <v>8414579.7426599991</v>
      </c>
      <c r="Q450" s="8">
        <f t="shared" ref="Q450:Q460" si="371">ROUND(((O450+P450)/2),0)</f>
        <v>8654019</v>
      </c>
      <c r="R450" s="164">
        <v>7797221.7323000003</v>
      </c>
      <c r="S450" s="7">
        <v>7377371.3313300004</v>
      </c>
      <c r="T450" s="8">
        <f t="shared" ref="T450:T460" si="372">ROUND(((R450+S450)/2),0)</f>
        <v>7587297</v>
      </c>
      <c r="U450" s="164">
        <v>11535685.6888</v>
      </c>
      <c r="V450" s="7">
        <v>10914533.382480001</v>
      </c>
      <c r="W450" s="8">
        <f t="shared" ref="W450:W460" si="373">ROUND(((U450+V450)/2),0)</f>
        <v>11225110</v>
      </c>
      <c r="X450" s="164">
        <v>10025099.20685</v>
      </c>
      <c r="Y450" s="7">
        <v>9485286.1726350002</v>
      </c>
      <c r="Z450" s="8">
        <f t="shared" ref="Z450:Z460" si="374">ROUND(((X450+Y450)/2),0)</f>
        <v>9755193</v>
      </c>
      <c r="AA450" s="164">
        <v>10199014.107100001</v>
      </c>
      <c r="AB450" s="7">
        <v>9485286.1726350002</v>
      </c>
      <c r="AC450" s="8">
        <f t="shared" ref="AC450:AC460" si="375">ROUND(((AA450+AB450)/2),0)</f>
        <v>9842150</v>
      </c>
      <c r="AD450" s="164">
        <v>10256883.5096</v>
      </c>
      <c r="AE450" s="7">
        <v>9485286.1726350002</v>
      </c>
      <c r="AF450" s="8">
        <f t="shared" ref="AF450:AF460" si="376">ROUND(((AD450+AE450)/2),0)</f>
        <v>9871085</v>
      </c>
      <c r="AG450" s="164">
        <v>8786217.3626500014</v>
      </c>
      <c r="AH450" s="7">
        <v>9485286.1726350002</v>
      </c>
      <c r="AI450" s="8">
        <f t="shared" ref="AI450:AI460" si="377">ROUND(((AG450+AH450)/2),0)</f>
        <v>9135752</v>
      </c>
      <c r="AJ450" s="164">
        <v>9907471.9789499994</v>
      </c>
      <c r="AK450" s="7">
        <v>9485286.1726350002</v>
      </c>
      <c r="AL450" s="8">
        <f t="shared" ref="AL450:AL460" si="378">ROUND(((AJ450+AK450)/2),0)</f>
        <v>9696379</v>
      </c>
      <c r="AM450" s="164">
        <v>11860845.36455</v>
      </c>
      <c r="AN450" s="7">
        <v>9485286.1726350002</v>
      </c>
      <c r="AO450" s="8">
        <f t="shared" ref="AO450:AO460" si="379">ROUND(((AM450+AN450)/2),0)</f>
        <v>10673066</v>
      </c>
      <c r="AP450" s="164">
        <v>7914503.0510000009</v>
      </c>
      <c r="AQ450" s="7">
        <v>6088079.2699999996</v>
      </c>
      <c r="AR450" s="8">
        <f t="shared" ref="AR450:AR460" si="380">ROUND(((AP450+AQ450)/2),0)</f>
        <v>7001291</v>
      </c>
      <c r="AS450" s="164">
        <v>8805132.7637000009</v>
      </c>
      <c r="AT450" s="7">
        <v>6773179.0490000006</v>
      </c>
      <c r="AU450" s="8">
        <f t="shared" ref="AU450:AU460" si="381">ROUND(((AS450+AT450)/2),0)</f>
        <v>7789156</v>
      </c>
      <c r="AV450" s="164">
        <v>11248941.039700001</v>
      </c>
      <c r="AW450" s="7">
        <v>9485286.1726350002</v>
      </c>
      <c r="AX450" s="8">
        <f t="shared" ref="AX450:AX460" si="382">ROUND(((AV450+AW450)/2),0)</f>
        <v>10367114</v>
      </c>
      <c r="AY450" s="164">
        <v>10553576.064849999</v>
      </c>
      <c r="AZ450" s="7">
        <v>9485286.1726350002</v>
      </c>
      <c r="BA450" s="8">
        <f t="shared" ref="BA450:BA460" si="383">ROUND(((AY450+AZ450)/2),0)</f>
        <v>10019431</v>
      </c>
      <c r="BB450" s="164">
        <v>9157338.7178000007</v>
      </c>
      <c r="BC450" s="7">
        <v>7044106.7060000002</v>
      </c>
      <c r="BD450" s="8">
        <f t="shared" ref="BD450:BD460" si="384">ROUND(((BB450+BC450)/2),0)</f>
        <v>8100723</v>
      </c>
      <c r="BE450" s="180">
        <f t="shared" si="319"/>
        <v>148994787</v>
      </c>
      <c r="BF450" s="9"/>
      <c r="BG450" s="9"/>
      <c r="BH450" s="9"/>
      <c r="BI450" s="10"/>
      <c r="BJ450" s="10"/>
    </row>
    <row r="451" spans="1:62" s="6" customFormat="1" ht="24.75" customHeight="1" x14ac:dyDescent="0.35">
      <c r="A451" s="388"/>
      <c r="B451" s="11">
        <v>414</v>
      </c>
      <c r="C451" s="54" t="s">
        <v>450</v>
      </c>
      <c r="D451" s="11" t="s">
        <v>272</v>
      </c>
      <c r="F451" s="165">
        <v>650780.89895000006</v>
      </c>
      <c r="G451" s="7">
        <v>615738.85054500005</v>
      </c>
      <c r="H451" s="8">
        <f t="shared" si="352"/>
        <v>633260</v>
      </c>
      <c r="I451" s="165">
        <v>650780.89895000006</v>
      </c>
      <c r="J451" s="7">
        <v>615738.85054500005</v>
      </c>
      <c r="K451" s="8">
        <f t="shared" si="369"/>
        <v>633260</v>
      </c>
      <c r="L451" s="165">
        <v>1059861.7666</v>
      </c>
      <c r="M451" s="7">
        <v>1002792.2868600001</v>
      </c>
      <c r="N451" s="8">
        <f t="shared" si="370"/>
        <v>1031327</v>
      </c>
      <c r="O451" s="165">
        <v>1068996.1828000001</v>
      </c>
      <c r="P451" s="7">
        <v>1011434.8498800001</v>
      </c>
      <c r="Q451" s="8">
        <f t="shared" si="371"/>
        <v>1040216</v>
      </c>
      <c r="R451" s="165">
        <v>955161.88950000005</v>
      </c>
      <c r="S451" s="7">
        <v>903730.09544999991</v>
      </c>
      <c r="T451" s="8">
        <f t="shared" si="372"/>
        <v>929446</v>
      </c>
      <c r="U451" s="165">
        <v>1485179.2501000001</v>
      </c>
      <c r="V451" s="7">
        <v>1405208.0597100002</v>
      </c>
      <c r="W451" s="8">
        <f t="shared" si="373"/>
        <v>1445194</v>
      </c>
      <c r="X451" s="165">
        <v>1238720.9561999999</v>
      </c>
      <c r="Y451" s="7">
        <v>1172020.59702</v>
      </c>
      <c r="Z451" s="8">
        <f t="shared" si="374"/>
        <v>1205371</v>
      </c>
      <c r="AA451" s="165">
        <v>1307207.9611499999</v>
      </c>
      <c r="AB451" s="7">
        <v>1172020.59702</v>
      </c>
      <c r="AC451" s="8">
        <f t="shared" si="375"/>
        <v>1239614</v>
      </c>
      <c r="AD451" s="165">
        <v>1276215.9046</v>
      </c>
      <c r="AE451" s="7">
        <v>1172020.59702</v>
      </c>
      <c r="AF451" s="8">
        <f t="shared" si="376"/>
        <v>1224118</v>
      </c>
      <c r="AG451" s="165">
        <v>1129653.9754499998</v>
      </c>
      <c r="AH451" s="7">
        <v>1172020.59702</v>
      </c>
      <c r="AI451" s="8">
        <f t="shared" si="377"/>
        <v>1150837</v>
      </c>
      <c r="AJ451" s="165">
        <v>1226946.9712499999</v>
      </c>
      <c r="AK451" s="7">
        <v>1172020.59702</v>
      </c>
      <c r="AL451" s="8">
        <f t="shared" si="378"/>
        <v>1199484</v>
      </c>
      <c r="AM451" s="165">
        <v>1478199.72755</v>
      </c>
      <c r="AN451" s="7">
        <v>1172020.59702</v>
      </c>
      <c r="AO451" s="8">
        <f t="shared" si="379"/>
        <v>1325110</v>
      </c>
      <c r="AP451" s="165">
        <v>952953.70169999986</v>
      </c>
      <c r="AQ451" s="7">
        <v>733041.30900000001</v>
      </c>
      <c r="AR451" s="8">
        <f t="shared" si="380"/>
        <v>842998</v>
      </c>
      <c r="AS451" s="165">
        <v>1050486.0184000002</v>
      </c>
      <c r="AT451" s="7">
        <v>808066.16800000006</v>
      </c>
      <c r="AU451" s="8">
        <f t="shared" si="381"/>
        <v>929276</v>
      </c>
      <c r="AV451" s="165">
        <v>1403000.6763500001</v>
      </c>
      <c r="AW451" s="7">
        <v>1172020.59702</v>
      </c>
      <c r="AX451" s="8">
        <f t="shared" si="382"/>
        <v>1287511</v>
      </c>
      <c r="AY451" s="165">
        <v>1295759.7744</v>
      </c>
      <c r="AZ451" s="7">
        <v>1172020.59702</v>
      </c>
      <c r="BA451" s="8">
        <f t="shared" si="383"/>
        <v>1233890</v>
      </c>
      <c r="BB451" s="165">
        <v>1092505.9417999999</v>
      </c>
      <c r="BC451" s="7">
        <v>840389.18599999999</v>
      </c>
      <c r="BD451" s="8">
        <f t="shared" si="384"/>
        <v>966448</v>
      </c>
      <c r="BE451" s="180">
        <f t="shared" si="319"/>
        <v>18317360</v>
      </c>
      <c r="BF451" s="9"/>
      <c r="BG451" s="9"/>
      <c r="BH451" s="9"/>
      <c r="BI451" s="10"/>
      <c r="BJ451" s="10"/>
    </row>
    <row r="452" spans="1:62" s="6" customFormat="1" ht="24.75" customHeight="1" x14ac:dyDescent="0.35">
      <c r="A452" s="388"/>
      <c r="B452" s="11">
        <v>415</v>
      </c>
      <c r="C452" s="54" t="s">
        <v>451</v>
      </c>
      <c r="D452" s="11" t="s">
        <v>272</v>
      </c>
      <c r="F452" s="165">
        <v>439486.68855000008</v>
      </c>
      <c r="G452" s="7">
        <v>415822.02070500003</v>
      </c>
      <c r="H452" s="8">
        <f t="shared" si="352"/>
        <v>427654</v>
      </c>
      <c r="I452" s="165">
        <v>439486.68855000008</v>
      </c>
      <c r="J452" s="7">
        <v>415822.02070500003</v>
      </c>
      <c r="K452" s="8">
        <f t="shared" si="369"/>
        <v>427654</v>
      </c>
      <c r="L452" s="165">
        <v>875969.79924999992</v>
      </c>
      <c r="M452" s="7">
        <v>828802.19467500004</v>
      </c>
      <c r="N452" s="8">
        <f t="shared" si="370"/>
        <v>852386</v>
      </c>
      <c r="O452" s="165">
        <v>883445.05794999993</v>
      </c>
      <c r="P452" s="7">
        <v>835874.93944500003</v>
      </c>
      <c r="Q452" s="8">
        <f t="shared" si="371"/>
        <v>859660</v>
      </c>
      <c r="R452" s="165">
        <v>787202.86190000002</v>
      </c>
      <c r="S452" s="7">
        <v>744815.01549000002</v>
      </c>
      <c r="T452" s="8">
        <f t="shared" si="372"/>
        <v>766009</v>
      </c>
      <c r="U452" s="165">
        <v>1201840.39885</v>
      </c>
      <c r="V452" s="7">
        <v>1137125.9158350001</v>
      </c>
      <c r="W452" s="8">
        <f t="shared" si="373"/>
        <v>1169483</v>
      </c>
      <c r="X452" s="165">
        <v>987665.28769999999</v>
      </c>
      <c r="Y452" s="7">
        <v>934483.31067000004</v>
      </c>
      <c r="Z452" s="8">
        <f t="shared" si="374"/>
        <v>961074</v>
      </c>
      <c r="AA452" s="165">
        <v>987665.28769999999</v>
      </c>
      <c r="AB452" s="7">
        <v>934483.31067000004</v>
      </c>
      <c r="AC452" s="8">
        <f t="shared" si="375"/>
        <v>961074</v>
      </c>
      <c r="AD452" s="165">
        <v>968595.03194999998</v>
      </c>
      <c r="AE452" s="7">
        <v>934483.31067000004</v>
      </c>
      <c r="AF452" s="8">
        <f t="shared" si="376"/>
        <v>951539</v>
      </c>
      <c r="AG452" s="165">
        <v>831134.33585000015</v>
      </c>
      <c r="AH452" s="7">
        <v>934483.31067000004</v>
      </c>
      <c r="AI452" s="8">
        <f t="shared" si="377"/>
        <v>882809</v>
      </c>
      <c r="AJ452" s="165">
        <v>977750.56469999999</v>
      </c>
      <c r="AK452" s="7">
        <v>934483.31067000004</v>
      </c>
      <c r="AL452" s="8">
        <f t="shared" si="378"/>
        <v>956117</v>
      </c>
      <c r="AM452" s="165">
        <v>1179343.2286999999</v>
      </c>
      <c r="AN452" s="7">
        <v>934483.31067000004</v>
      </c>
      <c r="AO452" s="8">
        <f t="shared" si="379"/>
        <v>1056913</v>
      </c>
      <c r="AP452" s="165">
        <v>757554.22015000007</v>
      </c>
      <c r="AQ452" s="7">
        <v>582734.01549999998</v>
      </c>
      <c r="AR452" s="8">
        <f t="shared" si="380"/>
        <v>670144</v>
      </c>
      <c r="AS452" s="165">
        <v>709415.52500000002</v>
      </c>
      <c r="AT452" s="7">
        <v>545704.25</v>
      </c>
      <c r="AU452" s="8">
        <f t="shared" si="381"/>
        <v>627560</v>
      </c>
      <c r="AV452" s="165">
        <v>1063614.4791999999</v>
      </c>
      <c r="AW452" s="7">
        <v>934483.31067000004</v>
      </c>
      <c r="AX452" s="8">
        <f t="shared" si="382"/>
        <v>999049</v>
      </c>
      <c r="AY452" s="165">
        <v>962546.64870000002</v>
      </c>
      <c r="AZ452" s="7">
        <v>934483.31067000004</v>
      </c>
      <c r="BA452" s="8">
        <f t="shared" si="383"/>
        <v>948515</v>
      </c>
      <c r="BB452" s="165">
        <v>737792.14600000007</v>
      </c>
      <c r="BC452" s="7">
        <v>567532.42000000004</v>
      </c>
      <c r="BD452" s="8">
        <f t="shared" si="384"/>
        <v>652662</v>
      </c>
      <c r="BE452" s="180">
        <f t="shared" si="319"/>
        <v>14170302</v>
      </c>
      <c r="BF452" s="9"/>
      <c r="BG452" s="9"/>
      <c r="BH452" s="9"/>
      <c r="BI452" s="10"/>
      <c r="BJ452" s="10"/>
    </row>
    <row r="453" spans="1:62" s="6" customFormat="1" ht="24.75" customHeight="1" x14ac:dyDescent="0.35">
      <c r="A453" s="388"/>
      <c r="B453" s="11">
        <v>416</v>
      </c>
      <c r="C453" s="54" t="s">
        <v>452</v>
      </c>
      <c r="D453" s="11" t="s">
        <v>272</v>
      </c>
      <c r="F453" s="165">
        <v>785642.24830000009</v>
      </c>
      <c r="G453" s="7">
        <v>743338.43492999999</v>
      </c>
      <c r="H453" s="8">
        <f t="shared" si="352"/>
        <v>764490</v>
      </c>
      <c r="I453" s="165">
        <v>785642.24830000009</v>
      </c>
      <c r="J453" s="7">
        <v>743338.43492999999</v>
      </c>
      <c r="K453" s="8">
        <f t="shared" si="369"/>
        <v>764490</v>
      </c>
      <c r="L453" s="165">
        <v>1276760.9127000002</v>
      </c>
      <c r="M453" s="7">
        <v>1208012.24817</v>
      </c>
      <c r="N453" s="8">
        <f t="shared" si="370"/>
        <v>1242387</v>
      </c>
      <c r="O453" s="165">
        <v>1316138.2507</v>
      </c>
      <c r="P453" s="7">
        <v>1245269.2679699999</v>
      </c>
      <c r="Q453" s="8">
        <f t="shared" si="371"/>
        <v>1280704</v>
      </c>
      <c r="R453" s="165">
        <v>1122234.0220000001</v>
      </c>
      <c r="S453" s="7">
        <v>1061806.0362</v>
      </c>
      <c r="T453" s="8">
        <f t="shared" si="372"/>
        <v>1092020</v>
      </c>
      <c r="U453" s="165">
        <v>1710594.39915</v>
      </c>
      <c r="V453" s="7">
        <v>1618485.4699649999</v>
      </c>
      <c r="W453" s="8">
        <f t="shared" si="373"/>
        <v>1664540</v>
      </c>
      <c r="X453" s="165">
        <v>1516842.0085</v>
      </c>
      <c r="Y453" s="7">
        <v>1435165.9003500002</v>
      </c>
      <c r="Z453" s="8">
        <f t="shared" si="374"/>
        <v>1476004</v>
      </c>
      <c r="AA453" s="165">
        <v>1493687.2086499999</v>
      </c>
      <c r="AB453" s="7">
        <v>1435165.9003500002</v>
      </c>
      <c r="AC453" s="8">
        <f t="shared" si="375"/>
        <v>1464427</v>
      </c>
      <c r="AD453" s="165">
        <v>1509132.4566500001</v>
      </c>
      <c r="AE453" s="7">
        <v>1435165.9003500002</v>
      </c>
      <c r="AF453" s="8">
        <f t="shared" si="376"/>
        <v>1472149</v>
      </c>
      <c r="AG453" s="165">
        <v>1367369.0121000002</v>
      </c>
      <c r="AH453" s="7">
        <v>1435165.9003500002</v>
      </c>
      <c r="AI453" s="8">
        <f t="shared" si="377"/>
        <v>1401267</v>
      </c>
      <c r="AJ453" s="165">
        <v>1499889.44105</v>
      </c>
      <c r="AK453" s="7">
        <v>1435165.9003500002</v>
      </c>
      <c r="AL453" s="8">
        <f t="shared" si="378"/>
        <v>1467528</v>
      </c>
      <c r="AM453" s="165">
        <v>1754267.4467499999</v>
      </c>
      <c r="AN453" s="7">
        <v>1435165.9003500002</v>
      </c>
      <c r="AO453" s="8">
        <f t="shared" si="379"/>
        <v>1594717</v>
      </c>
      <c r="AP453" s="165">
        <v>1126355.7714499999</v>
      </c>
      <c r="AQ453" s="7">
        <v>866427.51649999991</v>
      </c>
      <c r="AR453" s="8">
        <f t="shared" si="380"/>
        <v>996392</v>
      </c>
      <c r="AS453" s="165">
        <v>1268178.5434499998</v>
      </c>
      <c r="AT453" s="7">
        <v>975521.95649999997</v>
      </c>
      <c r="AU453" s="8">
        <f t="shared" si="381"/>
        <v>1121850</v>
      </c>
      <c r="AV453" s="165">
        <v>1674196.5058000004</v>
      </c>
      <c r="AW453" s="7">
        <v>1435165.9003500002</v>
      </c>
      <c r="AX453" s="8">
        <f t="shared" si="382"/>
        <v>1554681</v>
      </c>
      <c r="AY453" s="165">
        <v>1488578.0091000001</v>
      </c>
      <c r="AZ453" s="7">
        <v>1435165.9003500002</v>
      </c>
      <c r="BA453" s="8">
        <f t="shared" si="383"/>
        <v>1461872</v>
      </c>
      <c r="BB453" s="165">
        <v>1318905.5242999999</v>
      </c>
      <c r="BC453" s="7">
        <v>1014542.711</v>
      </c>
      <c r="BD453" s="8">
        <f t="shared" si="384"/>
        <v>1166724</v>
      </c>
      <c r="BE453" s="180">
        <f t="shared" si="319"/>
        <v>21986242</v>
      </c>
      <c r="BF453" s="9"/>
      <c r="BG453" s="9"/>
      <c r="BH453" s="9"/>
      <c r="BI453" s="10"/>
      <c r="BJ453" s="10"/>
    </row>
    <row r="454" spans="1:62" s="6" customFormat="1" ht="24.75" customHeight="1" x14ac:dyDescent="0.35">
      <c r="A454" s="388"/>
      <c r="B454" s="11">
        <v>417</v>
      </c>
      <c r="C454" s="54" t="s">
        <v>453</v>
      </c>
      <c r="D454" s="11" t="s">
        <v>357</v>
      </c>
      <c r="F454" s="165">
        <v>618800</v>
      </c>
      <c r="G454" s="7">
        <v>585480</v>
      </c>
      <c r="H454" s="8">
        <f t="shared" si="352"/>
        <v>602140</v>
      </c>
      <c r="I454" s="165">
        <v>618800</v>
      </c>
      <c r="J454" s="7">
        <v>585480</v>
      </c>
      <c r="K454" s="8">
        <f t="shared" si="369"/>
        <v>602140</v>
      </c>
      <c r="L454" s="165">
        <v>928200</v>
      </c>
      <c r="M454" s="7">
        <v>878220</v>
      </c>
      <c r="N454" s="8">
        <f t="shared" si="370"/>
        <v>903210</v>
      </c>
      <c r="O454" s="165">
        <v>928200</v>
      </c>
      <c r="P454" s="7">
        <v>878220</v>
      </c>
      <c r="Q454" s="8">
        <f t="shared" si="371"/>
        <v>903210</v>
      </c>
      <c r="R454" s="165">
        <v>928200</v>
      </c>
      <c r="S454" s="7">
        <v>878220</v>
      </c>
      <c r="T454" s="8">
        <f t="shared" si="372"/>
        <v>903210</v>
      </c>
      <c r="U454" s="165">
        <v>928200</v>
      </c>
      <c r="V454" s="7">
        <v>878220</v>
      </c>
      <c r="W454" s="8">
        <f t="shared" si="373"/>
        <v>903210</v>
      </c>
      <c r="X454" s="165">
        <v>928200</v>
      </c>
      <c r="Y454" s="7">
        <v>878220</v>
      </c>
      <c r="Z454" s="8">
        <f t="shared" si="374"/>
        <v>903210</v>
      </c>
      <c r="AA454" s="165">
        <v>928200</v>
      </c>
      <c r="AB454" s="7">
        <v>878220</v>
      </c>
      <c r="AC454" s="8">
        <f t="shared" si="375"/>
        <v>903210</v>
      </c>
      <c r="AD454" s="165">
        <v>928200</v>
      </c>
      <c r="AE454" s="7">
        <v>878220</v>
      </c>
      <c r="AF454" s="8">
        <f t="shared" si="376"/>
        <v>903210</v>
      </c>
      <c r="AG454" s="165">
        <v>928200</v>
      </c>
      <c r="AH454" s="7">
        <v>878220</v>
      </c>
      <c r="AI454" s="8">
        <f t="shared" si="377"/>
        <v>903210</v>
      </c>
      <c r="AJ454" s="165">
        <v>928200</v>
      </c>
      <c r="AK454" s="7">
        <v>878220</v>
      </c>
      <c r="AL454" s="8">
        <f t="shared" si="378"/>
        <v>903210</v>
      </c>
      <c r="AM454" s="165">
        <v>928200</v>
      </c>
      <c r="AN454" s="7">
        <v>878220</v>
      </c>
      <c r="AO454" s="8">
        <f t="shared" si="379"/>
        <v>903210</v>
      </c>
      <c r="AP454" s="165">
        <v>618800</v>
      </c>
      <c r="AQ454" s="7">
        <v>476000</v>
      </c>
      <c r="AR454" s="8">
        <f t="shared" si="380"/>
        <v>547400</v>
      </c>
      <c r="AS454" s="165">
        <v>618800</v>
      </c>
      <c r="AT454" s="7">
        <v>476000</v>
      </c>
      <c r="AU454" s="8">
        <f t="shared" si="381"/>
        <v>547400</v>
      </c>
      <c r="AV454" s="165">
        <v>928200</v>
      </c>
      <c r="AW454" s="7">
        <v>878220</v>
      </c>
      <c r="AX454" s="8">
        <f t="shared" si="382"/>
        <v>903210</v>
      </c>
      <c r="AY454" s="165">
        <v>928200</v>
      </c>
      <c r="AZ454" s="7">
        <v>878220</v>
      </c>
      <c r="BA454" s="8">
        <f t="shared" si="383"/>
        <v>903210</v>
      </c>
      <c r="BB454" s="165">
        <v>618800</v>
      </c>
      <c r="BC454" s="7">
        <v>476000</v>
      </c>
      <c r="BD454" s="8">
        <f t="shared" si="384"/>
        <v>547400</v>
      </c>
      <c r="BE454" s="180">
        <f t="shared" si="319"/>
        <v>13685000</v>
      </c>
      <c r="BF454" s="9"/>
      <c r="BG454" s="9"/>
      <c r="BH454" s="9"/>
      <c r="BI454" s="10"/>
      <c r="BJ454" s="10"/>
    </row>
    <row r="455" spans="1:62" s="6" customFormat="1" ht="24.75" customHeight="1" x14ac:dyDescent="0.35">
      <c r="A455" s="388"/>
      <c r="B455" s="11">
        <v>418</v>
      </c>
      <c r="C455" s="54" t="s">
        <v>454</v>
      </c>
      <c r="D455" s="36" t="s">
        <v>357</v>
      </c>
      <c r="F455" s="165">
        <v>541450</v>
      </c>
      <c r="G455" s="7">
        <v>512295</v>
      </c>
      <c r="H455" s="8">
        <f t="shared" si="352"/>
        <v>526873</v>
      </c>
      <c r="I455" s="165">
        <v>541450</v>
      </c>
      <c r="J455" s="7">
        <v>512295</v>
      </c>
      <c r="K455" s="8">
        <f t="shared" si="369"/>
        <v>526873</v>
      </c>
      <c r="L455" s="165">
        <v>742560</v>
      </c>
      <c r="M455" s="7">
        <v>702576</v>
      </c>
      <c r="N455" s="8">
        <f t="shared" si="370"/>
        <v>722568</v>
      </c>
      <c r="O455" s="165">
        <v>742560</v>
      </c>
      <c r="P455" s="7">
        <v>702576</v>
      </c>
      <c r="Q455" s="8">
        <f t="shared" si="371"/>
        <v>722568</v>
      </c>
      <c r="R455" s="165">
        <v>742560</v>
      </c>
      <c r="S455" s="7">
        <v>702576</v>
      </c>
      <c r="T455" s="8">
        <f t="shared" si="372"/>
        <v>722568</v>
      </c>
      <c r="U455" s="165">
        <v>742560</v>
      </c>
      <c r="V455" s="7">
        <v>702576</v>
      </c>
      <c r="W455" s="8">
        <f t="shared" si="373"/>
        <v>722568</v>
      </c>
      <c r="X455" s="165">
        <v>742560</v>
      </c>
      <c r="Y455" s="7">
        <v>702576</v>
      </c>
      <c r="Z455" s="8">
        <f t="shared" si="374"/>
        <v>722568</v>
      </c>
      <c r="AA455" s="165">
        <v>742560</v>
      </c>
      <c r="AB455" s="7">
        <v>702576</v>
      </c>
      <c r="AC455" s="8">
        <f t="shared" si="375"/>
        <v>722568</v>
      </c>
      <c r="AD455" s="165">
        <v>742560</v>
      </c>
      <c r="AE455" s="7">
        <v>702576</v>
      </c>
      <c r="AF455" s="8">
        <f t="shared" si="376"/>
        <v>722568</v>
      </c>
      <c r="AG455" s="165">
        <v>742560</v>
      </c>
      <c r="AH455" s="7">
        <v>702576</v>
      </c>
      <c r="AI455" s="8">
        <f t="shared" si="377"/>
        <v>722568</v>
      </c>
      <c r="AJ455" s="165">
        <v>742560</v>
      </c>
      <c r="AK455" s="7">
        <v>702576</v>
      </c>
      <c r="AL455" s="8">
        <f t="shared" si="378"/>
        <v>722568</v>
      </c>
      <c r="AM455" s="165">
        <v>742560</v>
      </c>
      <c r="AN455" s="7">
        <v>702576</v>
      </c>
      <c r="AO455" s="8">
        <f t="shared" si="379"/>
        <v>722568</v>
      </c>
      <c r="AP455" s="165">
        <v>541450</v>
      </c>
      <c r="AQ455" s="7">
        <v>416500</v>
      </c>
      <c r="AR455" s="8">
        <f t="shared" si="380"/>
        <v>478975</v>
      </c>
      <c r="AS455" s="165">
        <v>541450</v>
      </c>
      <c r="AT455" s="7">
        <v>416500</v>
      </c>
      <c r="AU455" s="8">
        <f t="shared" si="381"/>
        <v>478975</v>
      </c>
      <c r="AV455" s="165">
        <v>742560</v>
      </c>
      <c r="AW455" s="7">
        <v>702576</v>
      </c>
      <c r="AX455" s="8">
        <f t="shared" si="382"/>
        <v>722568</v>
      </c>
      <c r="AY455" s="165">
        <v>742560</v>
      </c>
      <c r="AZ455" s="7">
        <v>702576</v>
      </c>
      <c r="BA455" s="8">
        <f t="shared" si="383"/>
        <v>722568</v>
      </c>
      <c r="BB455" s="165">
        <v>541450</v>
      </c>
      <c r="BC455" s="7">
        <v>416500</v>
      </c>
      <c r="BD455" s="8">
        <f t="shared" si="384"/>
        <v>478975</v>
      </c>
      <c r="BE455" s="180">
        <f t="shared" ref="BE455:BE461" si="385">H455+K455+N455+Q455+T455+W455+Z455+AC455+AF455+AI455+AL455+AO455+AR455+AU455+AX455+BA455+BD455</f>
        <v>11161487</v>
      </c>
      <c r="BF455" s="9"/>
      <c r="BG455" s="9"/>
      <c r="BH455" s="9"/>
      <c r="BI455" s="10"/>
      <c r="BJ455" s="10"/>
    </row>
    <row r="456" spans="1:62" s="6" customFormat="1" ht="24.75" customHeight="1" x14ac:dyDescent="0.35">
      <c r="A456" s="388"/>
      <c r="B456" s="11">
        <v>419</v>
      </c>
      <c r="C456" s="54" t="s">
        <v>455</v>
      </c>
      <c r="D456" s="36" t="s">
        <v>357</v>
      </c>
      <c r="F456" s="165">
        <v>541450</v>
      </c>
      <c r="G456" s="7">
        <v>512295</v>
      </c>
      <c r="H456" s="8">
        <f t="shared" si="352"/>
        <v>526873</v>
      </c>
      <c r="I456" s="165">
        <v>541450</v>
      </c>
      <c r="J456" s="7">
        <v>512295</v>
      </c>
      <c r="K456" s="8">
        <f t="shared" si="369"/>
        <v>526873</v>
      </c>
      <c r="L456" s="165">
        <v>742560</v>
      </c>
      <c r="M456" s="7">
        <v>702576</v>
      </c>
      <c r="N456" s="8">
        <f t="shared" si="370"/>
        <v>722568</v>
      </c>
      <c r="O456" s="165">
        <v>742560</v>
      </c>
      <c r="P456" s="7">
        <v>702576</v>
      </c>
      <c r="Q456" s="8">
        <f t="shared" si="371"/>
        <v>722568</v>
      </c>
      <c r="R456" s="165">
        <v>742560</v>
      </c>
      <c r="S456" s="7">
        <v>702576</v>
      </c>
      <c r="T456" s="8">
        <f t="shared" si="372"/>
        <v>722568</v>
      </c>
      <c r="U456" s="165">
        <v>742560</v>
      </c>
      <c r="V456" s="7">
        <v>702576</v>
      </c>
      <c r="W456" s="8">
        <f t="shared" si="373"/>
        <v>722568</v>
      </c>
      <c r="X456" s="165">
        <v>742560</v>
      </c>
      <c r="Y456" s="7">
        <v>702576</v>
      </c>
      <c r="Z456" s="8">
        <f t="shared" si="374"/>
        <v>722568</v>
      </c>
      <c r="AA456" s="165">
        <v>742560</v>
      </c>
      <c r="AB456" s="7">
        <v>702576</v>
      </c>
      <c r="AC456" s="8">
        <f t="shared" si="375"/>
        <v>722568</v>
      </c>
      <c r="AD456" s="165">
        <v>742560</v>
      </c>
      <c r="AE456" s="7">
        <v>702576</v>
      </c>
      <c r="AF456" s="8">
        <f t="shared" si="376"/>
        <v>722568</v>
      </c>
      <c r="AG456" s="165">
        <v>742560</v>
      </c>
      <c r="AH456" s="7">
        <v>702576</v>
      </c>
      <c r="AI456" s="8">
        <f t="shared" si="377"/>
        <v>722568</v>
      </c>
      <c r="AJ456" s="165">
        <v>742560</v>
      </c>
      <c r="AK456" s="7">
        <v>702576</v>
      </c>
      <c r="AL456" s="8">
        <f t="shared" si="378"/>
        <v>722568</v>
      </c>
      <c r="AM456" s="165">
        <v>742560</v>
      </c>
      <c r="AN456" s="7">
        <v>702576</v>
      </c>
      <c r="AO456" s="8">
        <f t="shared" si="379"/>
        <v>722568</v>
      </c>
      <c r="AP456" s="165">
        <v>541450</v>
      </c>
      <c r="AQ456" s="7">
        <v>416500</v>
      </c>
      <c r="AR456" s="8">
        <f t="shared" si="380"/>
        <v>478975</v>
      </c>
      <c r="AS456" s="165">
        <v>541450</v>
      </c>
      <c r="AT456" s="7">
        <v>416500</v>
      </c>
      <c r="AU456" s="8">
        <f t="shared" si="381"/>
        <v>478975</v>
      </c>
      <c r="AV456" s="165">
        <v>742560</v>
      </c>
      <c r="AW456" s="7">
        <v>702576</v>
      </c>
      <c r="AX456" s="8">
        <f t="shared" si="382"/>
        <v>722568</v>
      </c>
      <c r="AY456" s="165">
        <v>742560</v>
      </c>
      <c r="AZ456" s="7">
        <v>702576</v>
      </c>
      <c r="BA456" s="8">
        <f t="shared" si="383"/>
        <v>722568</v>
      </c>
      <c r="BB456" s="165">
        <v>541450</v>
      </c>
      <c r="BC456" s="7">
        <v>416500</v>
      </c>
      <c r="BD456" s="8">
        <f t="shared" si="384"/>
        <v>478975</v>
      </c>
      <c r="BE456" s="180">
        <f t="shared" si="385"/>
        <v>11161487</v>
      </c>
      <c r="BF456" s="9"/>
      <c r="BG456" s="9"/>
      <c r="BH456" s="9"/>
      <c r="BI456" s="10"/>
      <c r="BJ456" s="10"/>
    </row>
    <row r="457" spans="1:62" s="6" customFormat="1" ht="24.75" customHeight="1" x14ac:dyDescent="0.35">
      <c r="A457" s="388"/>
      <c r="B457" s="11"/>
      <c r="C457" s="54"/>
      <c r="D457" s="36"/>
      <c r="F457" s="165"/>
      <c r="G457" s="7"/>
      <c r="H457" s="8"/>
      <c r="I457" s="165"/>
      <c r="J457" s="7"/>
      <c r="K457" s="8"/>
      <c r="L457" s="165"/>
      <c r="M457" s="7"/>
      <c r="N457" s="8"/>
      <c r="O457" s="165"/>
      <c r="P457" s="7"/>
      <c r="Q457" s="8"/>
      <c r="R457" s="165"/>
      <c r="S457" s="7"/>
      <c r="T457" s="8"/>
      <c r="U457" s="165"/>
      <c r="V457" s="7"/>
      <c r="W457" s="8"/>
      <c r="X457" s="165"/>
      <c r="Y457" s="7"/>
      <c r="Z457" s="8"/>
      <c r="AA457" s="165"/>
      <c r="AB457" s="7"/>
      <c r="AC457" s="8"/>
      <c r="AD457" s="165"/>
      <c r="AE457" s="7"/>
      <c r="AF457" s="8"/>
      <c r="AG457" s="165"/>
      <c r="AH457" s="7"/>
      <c r="AI457" s="8"/>
      <c r="AJ457" s="165"/>
      <c r="AK457" s="7"/>
      <c r="AL457" s="8"/>
      <c r="AM457" s="165"/>
      <c r="AN457" s="7"/>
      <c r="AO457" s="8"/>
      <c r="AP457" s="165"/>
      <c r="AQ457" s="7"/>
      <c r="AR457" s="8"/>
      <c r="AS457" s="165"/>
      <c r="AT457" s="7"/>
      <c r="AU457" s="8"/>
      <c r="AV457" s="165"/>
      <c r="AW457" s="7"/>
      <c r="AX457" s="8"/>
      <c r="AY457" s="165"/>
      <c r="AZ457" s="7"/>
      <c r="BA457" s="8"/>
      <c r="BB457" s="165"/>
      <c r="BC457" s="7"/>
      <c r="BD457" s="8"/>
      <c r="BE457" s="180"/>
      <c r="BF457" s="9"/>
      <c r="BG457" s="9"/>
      <c r="BH457" s="9"/>
      <c r="BI457" s="10"/>
      <c r="BJ457" s="10"/>
    </row>
    <row r="458" spans="1:62" s="6" customFormat="1" ht="24.75" customHeight="1" x14ac:dyDescent="0.35">
      <c r="A458" s="388"/>
      <c r="B458" s="11">
        <v>420</v>
      </c>
      <c r="C458" s="34" t="s">
        <v>456</v>
      </c>
      <c r="D458" s="36" t="s">
        <v>272</v>
      </c>
      <c r="F458" s="165">
        <v>232050</v>
      </c>
      <c r="G458" s="7">
        <v>219555</v>
      </c>
      <c r="H458" s="8">
        <f t="shared" si="352"/>
        <v>225803</v>
      </c>
      <c r="I458" s="165">
        <v>232050</v>
      </c>
      <c r="J458" s="7">
        <v>219555</v>
      </c>
      <c r="K458" s="8">
        <f t="shared" si="369"/>
        <v>225803</v>
      </c>
      <c r="L458" s="165">
        <v>1856400</v>
      </c>
      <c r="M458" s="7">
        <v>1756440</v>
      </c>
      <c r="N458" s="8">
        <f t="shared" si="370"/>
        <v>1806420</v>
      </c>
      <c r="O458" s="165">
        <v>1856400</v>
      </c>
      <c r="P458" s="7">
        <v>1756440</v>
      </c>
      <c r="Q458" s="8">
        <f t="shared" si="371"/>
        <v>1806420</v>
      </c>
      <c r="R458" s="165">
        <v>1856400</v>
      </c>
      <c r="S458" s="7">
        <v>1756440</v>
      </c>
      <c r="T458" s="8">
        <f t="shared" si="372"/>
        <v>1806420</v>
      </c>
      <c r="U458" s="165">
        <v>2320500</v>
      </c>
      <c r="V458" s="7">
        <v>2195550</v>
      </c>
      <c r="W458" s="8">
        <f t="shared" si="373"/>
        <v>2258025</v>
      </c>
      <c r="X458" s="165">
        <v>1237600</v>
      </c>
      <c r="Y458" s="7">
        <v>1170960</v>
      </c>
      <c r="Z458" s="8">
        <f t="shared" si="374"/>
        <v>1204280</v>
      </c>
      <c r="AA458" s="165">
        <v>1237600</v>
      </c>
      <c r="AB458" s="7">
        <v>1170960</v>
      </c>
      <c r="AC458" s="8">
        <f t="shared" si="375"/>
        <v>1204280</v>
      </c>
      <c r="AD458" s="165">
        <v>1237600</v>
      </c>
      <c r="AE458" s="7">
        <v>1170960</v>
      </c>
      <c r="AF458" s="8">
        <f t="shared" si="376"/>
        <v>1204280</v>
      </c>
      <c r="AG458" s="165">
        <v>1237600</v>
      </c>
      <c r="AH458" s="7">
        <v>1170960</v>
      </c>
      <c r="AI458" s="8">
        <f t="shared" si="377"/>
        <v>1204280</v>
      </c>
      <c r="AJ458" s="165">
        <v>1237600</v>
      </c>
      <c r="AK458" s="7">
        <v>1170960</v>
      </c>
      <c r="AL458" s="8">
        <f t="shared" si="378"/>
        <v>1204280</v>
      </c>
      <c r="AM458" s="165">
        <v>2320500</v>
      </c>
      <c r="AN458" s="7">
        <v>1170960</v>
      </c>
      <c r="AO458" s="8">
        <f t="shared" si="379"/>
        <v>1745730</v>
      </c>
      <c r="AP458" s="165">
        <v>618800</v>
      </c>
      <c r="AQ458" s="7">
        <v>476000</v>
      </c>
      <c r="AR458" s="8">
        <f t="shared" si="380"/>
        <v>547400</v>
      </c>
      <c r="AS458" s="165">
        <v>618800</v>
      </c>
      <c r="AT458" s="7">
        <v>476000</v>
      </c>
      <c r="AU458" s="8">
        <f t="shared" si="381"/>
        <v>547400</v>
      </c>
      <c r="AV458" s="165">
        <v>2320500</v>
      </c>
      <c r="AW458" s="7">
        <v>1170960</v>
      </c>
      <c r="AX458" s="8">
        <f t="shared" si="382"/>
        <v>1745730</v>
      </c>
      <c r="AY458" s="165">
        <v>3867500</v>
      </c>
      <c r="AZ458" s="7">
        <v>1170960</v>
      </c>
      <c r="BA458" s="8">
        <f t="shared" si="383"/>
        <v>2519230</v>
      </c>
      <c r="BB458" s="165">
        <v>928200</v>
      </c>
      <c r="BC458" s="7">
        <v>714000</v>
      </c>
      <c r="BD458" s="8">
        <f t="shared" si="384"/>
        <v>821100</v>
      </c>
      <c r="BE458" s="180">
        <f t="shared" si="385"/>
        <v>22076881</v>
      </c>
      <c r="BF458" s="9"/>
      <c r="BG458" s="9"/>
      <c r="BH458" s="9"/>
      <c r="BI458" s="10"/>
      <c r="BJ458" s="10"/>
    </row>
    <row r="459" spans="1:62" s="6" customFormat="1" ht="24.75" customHeight="1" x14ac:dyDescent="0.35">
      <c r="A459" s="388"/>
      <c r="B459" s="11">
        <v>422</v>
      </c>
      <c r="C459" s="34" t="s">
        <v>457</v>
      </c>
      <c r="D459" s="36" t="s">
        <v>272</v>
      </c>
      <c r="F459" s="166">
        <v>787346.65555000002</v>
      </c>
      <c r="G459" s="7">
        <v>744951.06640500005</v>
      </c>
      <c r="H459" s="8">
        <f t="shared" si="352"/>
        <v>766149</v>
      </c>
      <c r="I459" s="166">
        <v>787346.65555000002</v>
      </c>
      <c r="J459" s="7">
        <v>744951.06640500005</v>
      </c>
      <c r="K459" s="8">
        <f t="shared" si="369"/>
        <v>766149</v>
      </c>
      <c r="L459" s="166">
        <v>1283431.7314000002</v>
      </c>
      <c r="M459" s="7">
        <v>1214323.86894</v>
      </c>
      <c r="N459" s="8">
        <f t="shared" si="370"/>
        <v>1248878</v>
      </c>
      <c r="O459" s="166">
        <v>1282540.8141000001</v>
      </c>
      <c r="P459" s="7">
        <v>1213480.92411</v>
      </c>
      <c r="Q459" s="8">
        <f t="shared" si="371"/>
        <v>1248011</v>
      </c>
      <c r="R459" s="166">
        <v>1195484.3173</v>
      </c>
      <c r="S459" s="7">
        <v>1131112.0848300001</v>
      </c>
      <c r="T459" s="8">
        <f t="shared" si="372"/>
        <v>1163298</v>
      </c>
      <c r="U459" s="166">
        <v>1695380.42765</v>
      </c>
      <c r="V459" s="7">
        <v>1604090.7123149999</v>
      </c>
      <c r="W459" s="8">
        <f t="shared" si="373"/>
        <v>1649736</v>
      </c>
      <c r="X459" s="166">
        <v>1458397.4314000001</v>
      </c>
      <c r="Y459" s="7">
        <v>1379868.3389400002</v>
      </c>
      <c r="Z459" s="8">
        <f t="shared" si="374"/>
        <v>1419133</v>
      </c>
      <c r="AA459" s="166">
        <v>1488898.7795500001</v>
      </c>
      <c r="AB459" s="7">
        <v>1379868.3389400002</v>
      </c>
      <c r="AC459" s="8">
        <f t="shared" si="375"/>
        <v>1434384</v>
      </c>
      <c r="AD459" s="166">
        <v>1481285.7604999999</v>
      </c>
      <c r="AE459" s="7">
        <v>1379868.3389400002</v>
      </c>
      <c r="AF459" s="8">
        <f t="shared" si="376"/>
        <v>1430577</v>
      </c>
      <c r="AG459" s="166">
        <v>1321626.5426</v>
      </c>
      <c r="AH459" s="7">
        <v>1379868.3389400002</v>
      </c>
      <c r="AI459" s="8">
        <f t="shared" si="377"/>
        <v>1350747</v>
      </c>
      <c r="AJ459" s="166">
        <v>1441804.85085</v>
      </c>
      <c r="AK459" s="7">
        <v>1379868.3389400002</v>
      </c>
      <c r="AL459" s="8">
        <f t="shared" si="378"/>
        <v>1410837</v>
      </c>
      <c r="AM459" s="166">
        <v>1739191.2356</v>
      </c>
      <c r="AN459" s="7">
        <v>1379868.3389400002</v>
      </c>
      <c r="AO459" s="8">
        <f t="shared" si="379"/>
        <v>1559530</v>
      </c>
      <c r="AP459" s="166">
        <v>1102721.3242500001</v>
      </c>
      <c r="AQ459" s="7">
        <v>848247.17249999999</v>
      </c>
      <c r="AR459" s="8">
        <f t="shared" si="380"/>
        <v>975484</v>
      </c>
      <c r="AS459" s="166">
        <v>1270929.7282500002</v>
      </c>
      <c r="AT459" s="7">
        <v>977638.25249999994</v>
      </c>
      <c r="AU459" s="8">
        <f t="shared" si="381"/>
        <v>1124284</v>
      </c>
      <c r="AV459" s="166">
        <v>1646576.0584</v>
      </c>
      <c r="AW459" s="7">
        <v>1379868.3389400002</v>
      </c>
      <c r="AX459" s="8">
        <f t="shared" si="382"/>
        <v>1513222</v>
      </c>
      <c r="AY459" s="166">
        <v>1424249.9589500001</v>
      </c>
      <c r="AZ459" s="7">
        <v>1379868.3389400002</v>
      </c>
      <c r="BA459" s="8">
        <f t="shared" si="383"/>
        <v>1402059</v>
      </c>
      <c r="BB459" s="166">
        <v>1321766.3140500002</v>
      </c>
      <c r="BC459" s="7">
        <v>1016743.3185000001</v>
      </c>
      <c r="BD459" s="8">
        <f t="shared" si="384"/>
        <v>1169255</v>
      </c>
      <c r="BE459" s="180">
        <f t="shared" si="385"/>
        <v>21631733</v>
      </c>
      <c r="BF459" s="9"/>
      <c r="BG459" s="9"/>
      <c r="BH459" s="9"/>
      <c r="BI459" s="10"/>
      <c r="BJ459" s="10"/>
    </row>
    <row r="460" spans="1:62" s="6" customFormat="1" ht="24.75" customHeight="1" thickBot="1" x14ac:dyDescent="0.4">
      <c r="A460" s="388"/>
      <c r="B460" s="15">
        <v>423</v>
      </c>
      <c r="C460" s="54" t="s">
        <v>458</v>
      </c>
      <c r="D460" s="36" t="s">
        <v>272</v>
      </c>
      <c r="F460" s="166">
        <v>538246.7818</v>
      </c>
      <c r="G460" s="7">
        <v>509264.26277999999</v>
      </c>
      <c r="H460" s="8">
        <f t="shared" si="352"/>
        <v>523756</v>
      </c>
      <c r="I460" s="166">
        <v>538246.7818</v>
      </c>
      <c r="J460" s="7">
        <v>509264.26277999999</v>
      </c>
      <c r="K460" s="8">
        <f t="shared" si="369"/>
        <v>523756</v>
      </c>
      <c r="L460" s="166">
        <v>1727482.6114000001</v>
      </c>
      <c r="M460" s="7">
        <v>1634464.31694</v>
      </c>
      <c r="N460" s="8">
        <f t="shared" si="370"/>
        <v>1680973</v>
      </c>
      <c r="O460" s="166">
        <v>1744640.3110500001</v>
      </c>
      <c r="P460" s="7">
        <v>1650698.1404550003</v>
      </c>
      <c r="Q460" s="8">
        <f t="shared" si="371"/>
        <v>1697669</v>
      </c>
      <c r="R460" s="166">
        <v>1574339.3574999999</v>
      </c>
      <c r="S460" s="7">
        <v>1489567.2382499999</v>
      </c>
      <c r="T460" s="8">
        <f t="shared" si="372"/>
        <v>1531953</v>
      </c>
      <c r="U460" s="166">
        <v>2195766.2408500002</v>
      </c>
      <c r="V460" s="7">
        <v>2077532.6740350001</v>
      </c>
      <c r="W460" s="8">
        <f t="shared" si="373"/>
        <v>2136649</v>
      </c>
      <c r="X460" s="166">
        <v>1976852.9780999999</v>
      </c>
      <c r="Y460" s="7">
        <v>1870407.0485100001</v>
      </c>
      <c r="Z460" s="8">
        <f t="shared" si="374"/>
        <v>1923630</v>
      </c>
      <c r="AA460" s="166">
        <v>1944364.6631499999</v>
      </c>
      <c r="AB460" s="7">
        <v>1870407.0485100001</v>
      </c>
      <c r="AC460" s="8">
        <f t="shared" si="375"/>
        <v>1907386</v>
      </c>
      <c r="AD460" s="166">
        <v>1976852.9780999999</v>
      </c>
      <c r="AE460" s="7">
        <v>1870407.0485100001</v>
      </c>
      <c r="AF460" s="8">
        <f t="shared" si="376"/>
        <v>1923630</v>
      </c>
      <c r="AG460" s="166">
        <v>1715271.2122000002</v>
      </c>
      <c r="AH460" s="7">
        <v>1870407.0485100001</v>
      </c>
      <c r="AI460" s="8">
        <f t="shared" si="377"/>
        <v>1792839</v>
      </c>
      <c r="AJ460" s="166">
        <v>1954059.1707000001</v>
      </c>
      <c r="AK460" s="7">
        <v>1870407.0485100001</v>
      </c>
      <c r="AL460" s="8">
        <f t="shared" si="378"/>
        <v>1912233</v>
      </c>
      <c r="AM460" s="166">
        <v>2270589.2163499999</v>
      </c>
      <c r="AN460" s="7">
        <v>1870407.0485100001</v>
      </c>
      <c r="AO460" s="8">
        <f t="shared" si="379"/>
        <v>2070498</v>
      </c>
      <c r="AP460" s="166">
        <v>832191.16890000005</v>
      </c>
      <c r="AQ460" s="7">
        <v>640147.05300000007</v>
      </c>
      <c r="AR460" s="8">
        <f t="shared" si="380"/>
        <v>736169</v>
      </c>
      <c r="AS460" s="166">
        <v>868834.4164499999</v>
      </c>
      <c r="AT460" s="7">
        <v>668334.16649999993</v>
      </c>
      <c r="AU460" s="8">
        <f t="shared" si="381"/>
        <v>768584</v>
      </c>
      <c r="AV460" s="166">
        <v>2200904.6013500001</v>
      </c>
      <c r="AW460" s="7">
        <v>1870407.0485100001</v>
      </c>
      <c r="AX460" s="8">
        <f t="shared" si="382"/>
        <v>2035656</v>
      </c>
      <c r="AY460" s="166">
        <v>1919029.8308999999</v>
      </c>
      <c r="AZ460" s="7">
        <v>1870407.0485100001</v>
      </c>
      <c r="BA460" s="8">
        <f t="shared" si="383"/>
        <v>1894718</v>
      </c>
      <c r="BB460" s="166">
        <v>903588.23554999998</v>
      </c>
      <c r="BC460" s="7">
        <v>695067.87349999999</v>
      </c>
      <c r="BD460" s="8">
        <f t="shared" si="384"/>
        <v>799328</v>
      </c>
      <c r="BE460" s="180">
        <f t="shared" si="385"/>
        <v>25859427</v>
      </c>
      <c r="BF460" s="9"/>
      <c r="BG460" s="9"/>
      <c r="BH460" s="9"/>
      <c r="BI460" s="10"/>
      <c r="BJ460" s="10"/>
    </row>
    <row r="461" spans="1:62" s="6" customFormat="1" ht="25.5" customHeight="1" thickBot="1" x14ac:dyDescent="0.4">
      <c r="A461" s="387"/>
      <c r="B461" s="271" t="s">
        <v>251</v>
      </c>
      <c r="C461" s="272"/>
      <c r="D461" s="273"/>
      <c r="F461" s="170">
        <f>+SUM(F462:F497)</f>
        <v>6409071.5597999999</v>
      </c>
      <c r="G461" s="171">
        <f>SUM(G462:G497)</f>
        <v>6063967.7065800009</v>
      </c>
      <c r="H461" s="175">
        <f>SUM(H462:H497)</f>
        <v>6236521</v>
      </c>
      <c r="I461" s="170">
        <f>+SUM(I462:I497)</f>
        <v>6409071.5597999999</v>
      </c>
      <c r="J461" s="171">
        <f>SUM(J462:J497)</f>
        <v>6055519.8888450004</v>
      </c>
      <c r="K461" s="175">
        <f>SUM(K462:K497)</f>
        <v>6232297</v>
      </c>
      <c r="L461" s="170">
        <f>+SUM(L462:L497)</f>
        <v>11112923.385199999</v>
      </c>
      <c r="M461" s="171">
        <f>SUM(M462:M497)</f>
        <v>10514535.202920001</v>
      </c>
      <c r="N461" s="175">
        <f>SUM(N462:N497)</f>
        <v>10813730</v>
      </c>
      <c r="O461" s="170">
        <f>+SUM(O462:O497)</f>
        <v>10383136.422750002</v>
      </c>
      <c r="P461" s="171">
        <f>SUM(P462:P497)</f>
        <v>9824044.4615250006</v>
      </c>
      <c r="Q461" s="175">
        <f>SUM(Q462:Q497)</f>
        <v>10103592</v>
      </c>
      <c r="R461" s="170">
        <f>+SUM(R462:R497)</f>
        <v>60364711.102150001</v>
      </c>
      <c r="S461" s="171">
        <f>SUM(S462:S497)</f>
        <v>57114303.581264995</v>
      </c>
      <c r="T461" s="175">
        <f>SUM(T462:T497)</f>
        <v>58739509</v>
      </c>
      <c r="U461" s="170">
        <f>+SUM(U462:U497)</f>
        <v>13633282.171600001</v>
      </c>
      <c r="V461" s="171">
        <f>SUM(V462:V497)</f>
        <v>12899182.362359999</v>
      </c>
      <c r="W461" s="175">
        <f>SUM(W462:W497)</f>
        <v>13266234</v>
      </c>
      <c r="X461" s="170">
        <f>+SUM(X462:X497)</f>
        <v>62233283.439599998</v>
      </c>
      <c r="Y461" s="171">
        <f>SUM(Y462:Y497)</f>
        <v>58882260.485160001</v>
      </c>
      <c r="Z461" s="175">
        <f>SUM(Z462:Z497)</f>
        <v>60557776</v>
      </c>
      <c r="AA461" s="170">
        <f>+SUM(AA462:AA497)</f>
        <v>54059852.269150004</v>
      </c>
      <c r="AB461" s="171">
        <f>SUM(AB462:AB497)</f>
        <v>58882260.485160001</v>
      </c>
      <c r="AC461" s="175">
        <f>SUM(AC462:AC497)</f>
        <v>56471059</v>
      </c>
      <c r="AD461" s="170">
        <f>+SUM(AD462:AD497)</f>
        <v>54053262.899999999</v>
      </c>
      <c r="AE461" s="171">
        <f>SUM(AE462:AE497)</f>
        <v>58882260.485160001</v>
      </c>
      <c r="AF461" s="175">
        <f>SUM(AF462:AF497)</f>
        <v>56467764</v>
      </c>
      <c r="AG461" s="170">
        <f>+SUM(AG462:AG497)</f>
        <v>52927699.501949996</v>
      </c>
      <c r="AH461" s="171">
        <f>SUM(AH462:AH497)</f>
        <v>58882260.485160001</v>
      </c>
      <c r="AI461" s="175">
        <f>SUM(AI462:AI497)</f>
        <v>55904983</v>
      </c>
      <c r="AJ461" s="170">
        <f>+SUM(AJ462:AJ497)</f>
        <v>53947026.542500004</v>
      </c>
      <c r="AK461" s="171">
        <f>SUM(AK462:AK497)</f>
        <v>58882260.485160001</v>
      </c>
      <c r="AL461" s="175">
        <f>SUM(AL462:AL497)</f>
        <v>56414647</v>
      </c>
      <c r="AM461" s="170">
        <f>+SUM(AM462:AM497)</f>
        <v>13783335.37035</v>
      </c>
      <c r="AN461" s="171">
        <f>SUM(AN462:AN497)</f>
        <v>58882260.485160001</v>
      </c>
      <c r="AO461" s="175">
        <f>SUM(AO462:AO497)</f>
        <v>36332799</v>
      </c>
      <c r="AP461" s="170">
        <f>+SUM(AP462:AP497)</f>
        <v>8019455.553199999</v>
      </c>
      <c r="AQ461" s="171">
        <f>SUM(AQ462:AQ497)</f>
        <v>6168811.9640000006</v>
      </c>
      <c r="AR461" s="175">
        <f>SUM(AR462:AR497)</f>
        <v>7094135</v>
      </c>
      <c r="AS461" s="170">
        <f>+SUM(AS462:AS497)</f>
        <v>8493595.5058500003</v>
      </c>
      <c r="AT461" s="171">
        <f>SUM(AT462:AT497)</f>
        <v>6533535.0045000017</v>
      </c>
      <c r="AU461" s="175">
        <f>SUM(AU462:AU497)</f>
        <v>7513567</v>
      </c>
      <c r="AV461" s="170">
        <f>+SUM(AV462:AV497)</f>
        <v>12864781.147399999</v>
      </c>
      <c r="AW461" s="171">
        <f>SUM(AW462:AW497)</f>
        <v>58882260.485160001</v>
      </c>
      <c r="AX461" s="175">
        <f>SUM(AX462:AX497)</f>
        <v>35873523</v>
      </c>
      <c r="AY461" s="170">
        <f>+SUM(AY462:AY497)</f>
        <v>12795847.678250002</v>
      </c>
      <c r="AZ461" s="171">
        <f>SUM(AZ462:AZ497)</f>
        <v>58882260.485160001</v>
      </c>
      <c r="BA461" s="175">
        <f>SUM(BA462:BA497)</f>
        <v>35839056</v>
      </c>
      <c r="BB461" s="170">
        <f>+SUM(BB462:BB497)</f>
        <v>8547668.8024000004</v>
      </c>
      <c r="BC461" s="171">
        <f>SUM(BC462:BC497)</f>
        <v>6575129.8479999993</v>
      </c>
      <c r="BD461" s="172">
        <f>SUM(BD462:BD497)</f>
        <v>7561402</v>
      </c>
      <c r="BE461" s="180">
        <f t="shared" si="385"/>
        <v>521422594</v>
      </c>
      <c r="BF461" s="9"/>
      <c r="BG461" s="9"/>
      <c r="BH461" s="9"/>
      <c r="BI461" s="10"/>
      <c r="BJ461" s="10"/>
    </row>
    <row r="462" spans="1:62" s="6" customFormat="1" ht="24.75" customHeight="1" x14ac:dyDescent="0.35">
      <c r="A462" s="388"/>
      <c r="B462" s="4">
        <v>424</v>
      </c>
      <c r="C462" s="54" t="s">
        <v>459</v>
      </c>
      <c r="D462" s="4" t="s">
        <v>272</v>
      </c>
      <c r="F462" s="164">
        <v>104626.47195000001</v>
      </c>
      <c r="G462" s="7">
        <v>98992.738845000014</v>
      </c>
      <c r="H462" s="8">
        <f t="shared" si="352"/>
        <v>101810</v>
      </c>
      <c r="I462" s="164">
        <v>104626.47195000001</v>
      </c>
      <c r="J462" s="7">
        <v>98992.738845000014</v>
      </c>
      <c r="K462" s="8">
        <f t="shared" ref="K462:K497" si="386">ROUND(((I462+J462)/2),0)</f>
        <v>101810</v>
      </c>
      <c r="L462" s="164">
        <v>169446.23605000001</v>
      </c>
      <c r="M462" s="7">
        <v>160322.20795500002</v>
      </c>
      <c r="N462" s="8">
        <f t="shared" ref="N462:N497" si="387">ROUND(((L462+M462)/2),0)</f>
        <v>164884</v>
      </c>
      <c r="O462" s="164">
        <v>171220.02625</v>
      </c>
      <c r="P462" s="7">
        <v>162000.48637499998</v>
      </c>
      <c r="Q462" s="8">
        <f t="shared" ref="Q462:Q497" si="388">ROUND(((O462+P462)/2),0)</f>
        <v>166610</v>
      </c>
      <c r="R462" s="164">
        <v>155289.09760000001</v>
      </c>
      <c r="S462" s="7">
        <v>146927.37695999999</v>
      </c>
      <c r="T462" s="8">
        <f t="shared" ref="T462:T497" si="389">ROUND(((R462+S462)/2),0)</f>
        <v>151108</v>
      </c>
      <c r="U462" s="164">
        <v>231973.34615000003</v>
      </c>
      <c r="V462" s="7">
        <v>219482.473665</v>
      </c>
      <c r="W462" s="8">
        <f t="shared" ref="W462:W497" si="390">ROUND(((U462+V462)/2),0)</f>
        <v>225728</v>
      </c>
      <c r="X462" s="164">
        <v>203016.52280000001</v>
      </c>
      <c r="Y462" s="7">
        <v>192084.86387999999</v>
      </c>
      <c r="Z462" s="8">
        <f t="shared" ref="Z462:Z497" si="391">ROUND(((X462+Y462)/2),0)</f>
        <v>197551</v>
      </c>
      <c r="AA462" s="164">
        <v>204153.79985000004</v>
      </c>
      <c r="AB462" s="7">
        <v>192084.86387999999</v>
      </c>
      <c r="AC462" s="8">
        <f t="shared" ref="AC462:AC497" si="392">ROUND(((AA462+AB462)/2),0)</f>
        <v>198119</v>
      </c>
      <c r="AD462" s="164">
        <v>199599.66389999999</v>
      </c>
      <c r="AE462" s="7">
        <v>192084.86387999999</v>
      </c>
      <c r="AF462" s="8">
        <f t="shared" ref="AF462:AF497" si="393">ROUND(((AD462+AE462)/2),0)</f>
        <v>195842</v>
      </c>
      <c r="AG462" s="164">
        <v>183082.49959999998</v>
      </c>
      <c r="AH462" s="7">
        <v>192084.86387999999</v>
      </c>
      <c r="AI462" s="8">
        <f t="shared" ref="AI462:AI497" si="394">ROUND(((AG462+AH462)/2),0)</f>
        <v>187584</v>
      </c>
      <c r="AJ462" s="164">
        <v>197244.66580000002</v>
      </c>
      <c r="AK462" s="7">
        <v>192084.86387999999</v>
      </c>
      <c r="AL462" s="8">
        <f t="shared" ref="AL462:AL497" si="395">ROUND(((AJ462+AK462)/2),0)</f>
        <v>194665</v>
      </c>
      <c r="AM462" s="164">
        <v>228135.1618</v>
      </c>
      <c r="AN462" s="7">
        <v>192084.86387999999</v>
      </c>
      <c r="AO462" s="8">
        <f t="shared" ref="AO462:AO497" si="396">ROUND(((AM462+AN462)/2),0)</f>
        <v>210110</v>
      </c>
      <c r="AP462" s="164">
        <v>159675.30669999999</v>
      </c>
      <c r="AQ462" s="7">
        <v>122827.15900000001</v>
      </c>
      <c r="AR462" s="8">
        <f t="shared" ref="AR462:AR497" si="397">ROUND(((AP462+AQ462)/2),0)</f>
        <v>141251</v>
      </c>
      <c r="AS462" s="164">
        <v>168887.15025000001</v>
      </c>
      <c r="AT462" s="7">
        <v>129913.1925</v>
      </c>
      <c r="AU462" s="8">
        <f t="shared" ref="AU462:AU497" si="398">ROUND(((AS462+AT462)/2),0)</f>
        <v>149400</v>
      </c>
      <c r="AV462" s="164">
        <v>222776.58585000003</v>
      </c>
      <c r="AW462" s="7">
        <v>192084.86387999999</v>
      </c>
      <c r="AX462" s="8">
        <f t="shared" ref="AX462:AX497" si="399">ROUND(((AV462+AW462)/2),0)</f>
        <v>207431</v>
      </c>
      <c r="AY462" s="164">
        <v>224066.7065</v>
      </c>
      <c r="AZ462" s="7">
        <v>192084.86387999999</v>
      </c>
      <c r="BA462" s="8">
        <f t="shared" ref="BA462:BA497" si="400">ROUND(((AY462+AZ462)/2),0)</f>
        <v>208076</v>
      </c>
      <c r="BB462" s="164">
        <v>175642.43515</v>
      </c>
      <c r="BC462" s="7">
        <v>135109.5655</v>
      </c>
      <c r="BD462" s="8">
        <f t="shared" ref="BD462:BD497" si="401">ROUND(((BB462+BC462)/2),0)</f>
        <v>155376</v>
      </c>
      <c r="BE462" s="9"/>
      <c r="BF462" s="9"/>
      <c r="BG462" s="9"/>
      <c r="BH462" s="9"/>
      <c r="BI462" s="10"/>
      <c r="BJ462" s="10"/>
    </row>
    <row r="463" spans="1:62" s="6" customFormat="1" ht="24.75" customHeight="1" x14ac:dyDescent="0.35">
      <c r="A463" s="388"/>
      <c r="B463" s="31"/>
      <c r="C463" s="54"/>
      <c r="D463" s="31"/>
      <c r="F463" s="164"/>
      <c r="G463" s="7"/>
      <c r="H463" s="8"/>
      <c r="I463" s="164"/>
      <c r="J463" s="7"/>
      <c r="K463" s="8"/>
      <c r="L463" s="164"/>
      <c r="M463" s="7"/>
      <c r="N463" s="8"/>
      <c r="O463" s="164"/>
      <c r="P463" s="7"/>
      <c r="Q463" s="8"/>
      <c r="R463" s="164"/>
      <c r="S463" s="7"/>
      <c r="T463" s="8"/>
      <c r="U463" s="164"/>
      <c r="V463" s="7"/>
      <c r="W463" s="8"/>
      <c r="X463" s="164"/>
      <c r="Y463" s="7"/>
      <c r="Z463" s="8"/>
      <c r="AA463" s="164"/>
      <c r="AB463" s="7"/>
      <c r="AC463" s="8"/>
      <c r="AD463" s="164"/>
      <c r="AE463" s="7"/>
      <c r="AF463" s="8"/>
      <c r="AG463" s="164"/>
      <c r="AH463" s="7"/>
      <c r="AI463" s="8"/>
      <c r="AJ463" s="164"/>
      <c r="AK463" s="7"/>
      <c r="AL463" s="8"/>
      <c r="AM463" s="164"/>
      <c r="AN463" s="7"/>
      <c r="AO463" s="8"/>
      <c r="AP463" s="164"/>
      <c r="AQ463" s="7"/>
      <c r="AR463" s="8"/>
      <c r="AS463" s="164"/>
      <c r="AT463" s="7"/>
      <c r="AU463" s="8"/>
      <c r="AV463" s="164"/>
      <c r="AW463" s="7"/>
      <c r="AX463" s="8"/>
      <c r="AY463" s="164"/>
      <c r="AZ463" s="7"/>
      <c r="BA463" s="8"/>
      <c r="BB463" s="164"/>
      <c r="BC463" s="7"/>
      <c r="BD463" s="8"/>
      <c r="BE463" s="9"/>
      <c r="BF463" s="9"/>
      <c r="BG463" s="9"/>
      <c r="BH463" s="9"/>
      <c r="BI463" s="10"/>
      <c r="BJ463" s="10"/>
    </row>
    <row r="464" spans="1:62" s="6" customFormat="1" ht="24.75" customHeight="1" x14ac:dyDescent="0.35">
      <c r="A464" s="388"/>
      <c r="B464" s="11">
        <v>425</v>
      </c>
      <c r="C464" s="54" t="s">
        <v>460</v>
      </c>
      <c r="D464" s="11" t="s">
        <v>272</v>
      </c>
      <c r="F464" s="165">
        <v>197542.30859999999</v>
      </c>
      <c r="G464" s="7">
        <v>186905.41506000003</v>
      </c>
      <c r="H464" s="8">
        <f t="shared" si="352"/>
        <v>192224</v>
      </c>
      <c r="I464" s="165">
        <v>197542.30859999999</v>
      </c>
      <c r="J464" s="7">
        <v>186905.41506000003</v>
      </c>
      <c r="K464" s="8">
        <f t="shared" si="386"/>
        <v>192224</v>
      </c>
      <c r="L464" s="165">
        <v>309570.63410000002</v>
      </c>
      <c r="M464" s="7">
        <v>292901.44611000002</v>
      </c>
      <c r="N464" s="8">
        <f t="shared" si="387"/>
        <v>301236</v>
      </c>
      <c r="O464" s="165">
        <v>312739.12214999995</v>
      </c>
      <c r="P464" s="7">
        <v>295899.32326500001</v>
      </c>
      <c r="Q464" s="8">
        <f t="shared" si="388"/>
        <v>304319</v>
      </c>
      <c r="R464" s="165">
        <v>305305.09100000001</v>
      </c>
      <c r="S464" s="7">
        <v>288865.58610000001</v>
      </c>
      <c r="T464" s="8">
        <f t="shared" si="389"/>
        <v>297085</v>
      </c>
      <c r="U464" s="165">
        <v>449361.18955000001</v>
      </c>
      <c r="V464" s="7">
        <v>425164.817805</v>
      </c>
      <c r="W464" s="8">
        <f t="shared" si="390"/>
        <v>437263</v>
      </c>
      <c r="X464" s="165">
        <v>390652.15279999998</v>
      </c>
      <c r="Y464" s="7">
        <v>369617.03688000003</v>
      </c>
      <c r="Z464" s="8">
        <f t="shared" si="391"/>
        <v>380135</v>
      </c>
      <c r="AA464" s="165">
        <v>403952.56264999998</v>
      </c>
      <c r="AB464" s="7">
        <v>369617.03688000003</v>
      </c>
      <c r="AC464" s="8">
        <f t="shared" si="392"/>
        <v>386785</v>
      </c>
      <c r="AD464" s="165">
        <v>386202.59405000001</v>
      </c>
      <c r="AE464" s="7">
        <v>369617.03688000003</v>
      </c>
      <c r="AF464" s="8">
        <f t="shared" si="393"/>
        <v>377910</v>
      </c>
      <c r="AG464" s="165">
        <v>354408.10860000004</v>
      </c>
      <c r="AH464" s="7">
        <v>369617.03688000003</v>
      </c>
      <c r="AI464" s="8">
        <f t="shared" si="394"/>
        <v>362013</v>
      </c>
      <c r="AJ464" s="165">
        <v>394880.49054999999</v>
      </c>
      <c r="AK464" s="7">
        <v>369617.03688000003</v>
      </c>
      <c r="AL464" s="8">
        <f t="shared" si="395"/>
        <v>382249</v>
      </c>
      <c r="AM464" s="165">
        <v>451855.95910000004</v>
      </c>
      <c r="AN464" s="7">
        <v>369617.03688000003</v>
      </c>
      <c r="AO464" s="8">
        <f t="shared" si="396"/>
        <v>410736</v>
      </c>
      <c r="AP464" s="165">
        <v>309056.79804999998</v>
      </c>
      <c r="AQ464" s="7">
        <v>237735.99849999999</v>
      </c>
      <c r="AR464" s="8">
        <f t="shared" si="397"/>
        <v>273396</v>
      </c>
      <c r="AS464" s="165">
        <v>318871.97160000005</v>
      </c>
      <c r="AT464" s="7">
        <v>245286.13200000001</v>
      </c>
      <c r="AU464" s="8">
        <f t="shared" si="398"/>
        <v>282079</v>
      </c>
      <c r="AV464" s="165">
        <v>432768.60899999994</v>
      </c>
      <c r="AW464" s="7">
        <v>369617.03688000003</v>
      </c>
      <c r="AX464" s="8">
        <f t="shared" si="399"/>
        <v>401193</v>
      </c>
      <c r="AY464" s="165">
        <v>432982.79115</v>
      </c>
      <c r="AZ464" s="7">
        <v>369617.03688000003</v>
      </c>
      <c r="BA464" s="8">
        <f t="shared" si="400"/>
        <v>401300</v>
      </c>
      <c r="BB464" s="165">
        <v>331626.36780000001</v>
      </c>
      <c r="BC464" s="7">
        <v>255097.20600000001</v>
      </c>
      <c r="BD464" s="8">
        <f t="shared" si="401"/>
        <v>293362</v>
      </c>
      <c r="BE464" s="9"/>
      <c r="BF464" s="9"/>
      <c r="BG464" s="9"/>
      <c r="BH464" s="9"/>
      <c r="BI464" s="10"/>
      <c r="BJ464" s="10"/>
    </row>
    <row r="465" spans="1:62" s="6" customFormat="1" ht="24" customHeight="1" x14ac:dyDescent="0.35">
      <c r="A465" s="388"/>
      <c r="B465" s="11">
        <v>426</v>
      </c>
      <c r="C465" s="55" t="s">
        <v>461</v>
      </c>
      <c r="D465" s="11" t="s">
        <v>272</v>
      </c>
      <c r="F465" s="165">
        <v>72996.896699999998</v>
      </c>
      <c r="G465" s="7">
        <v>69066.294569999998</v>
      </c>
      <c r="H465" s="8">
        <f t="shared" si="352"/>
        <v>71032</v>
      </c>
      <c r="I465" s="165">
        <v>72996.896699999998</v>
      </c>
      <c r="J465" s="7">
        <v>69066.294569999998</v>
      </c>
      <c r="K465" s="8">
        <f t="shared" si="386"/>
        <v>71032</v>
      </c>
      <c r="L465" s="165">
        <v>121929.97635000001</v>
      </c>
      <c r="M465" s="7">
        <v>115364.516085</v>
      </c>
      <c r="N465" s="8">
        <f t="shared" si="387"/>
        <v>118647</v>
      </c>
      <c r="O465" s="165">
        <v>123174.84724999999</v>
      </c>
      <c r="P465" s="7">
        <v>116542.355475</v>
      </c>
      <c r="Q465" s="8">
        <f t="shared" si="388"/>
        <v>119859</v>
      </c>
      <c r="R465" s="165">
        <v>111386.7846</v>
      </c>
      <c r="S465" s="7">
        <v>105389.03466</v>
      </c>
      <c r="T465" s="8">
        <f t="shared" si="389"/>
        <v>108388</v>
      </c>
      <c r="U465" s="165">
        <v>159089.07105000003</v>
      </c>
      <c r="V465" s="7">
        <v>150522.73645500001</v>
      </c>
      <c r="W465" s="8">
        <f t="shared" si="390"/>
        <v>154806</v>
      </c>
      <c r="X465" s="165">
        <v>140925.82139999999</v>
      </c>
      <c r="Y465" s="7">
        <v>133337.50794000001</v>
      </c>
      <c r="Z465" s="8">
        <f t="shared" si="391"/>
        <v>137132</v>
      </c>
      <c r="AA465" s="165">
        <v>140925.82139999999</v>
      </c>
      <c r="AB465" s="7">
        <v>133337.50794000001</v>
      </c>
      <c r="AC465" s="8">
        <f t="shared" si="392"/>
        <v>137132</v>
      </c>
      <c r="AD465" s="165">
        <v>136180.63095000002</v>
      </c>
      <c r="AE465" s="7">
        <v>133337.50794000001</v>
      </c>
      <c r="AF465" s="8">
        <f t="shared" si="393"/>
        <v>134759</v>
      </c>
      <c r="AG465" s="165">
        <v>125731.96090000001</v>
      </c>
      <c r="AH465" s="7">
        <v>133337.50794000001</v>
      </c>
      <c r="AI465" s="8">
        <f t="shared" si="394"/>
        <v>129535</v>
      </c>
      <c r="AJ465" s="165">
        <v>140092.22045000002</v>
      </c>
      <c r="AK465" s="7">
        <v>133337.50794000001</v>
      </c>
      <c r="AL465" s="8">
        <f t="shared" si="395"/>
        <v>136715</v>
      </c>
      <c r="AM465" s="165">
        <v>161746.73970000001</v>
      </c>
      <c r="AN465" s="7">
        <v>133337.50794000001</v>
      </c>
      <c r="AO465" s="8">
        <f t="shared" si="396"/>
        <v>147542</v>
      </c>
      <c r="AP465" s="165">
        <v>108666.77185</v>
      </c>
      <c r="AQ465" s="7">
        <v>83589.824500000002</v>
      </c>
      <c r="AR465" s="8">
        <f t="shared" si="397"/>
        <v>96128</v>
      </c>
      <c r="AS465" s="165">
        <v>117830.349</v>
      </c>
      <c r="AT465" s="7">
        <v>90638.73</v>
      </c>
      <c r="AU465" s="8">
        <f t="shared" si="398"/>
        <v>104235</v>
      </c>
      <c r="AV465" s="165">
        <v>146131.55374999999</v>
      </c>
      <c r="AW465" s="7">
        <v>133337.50794000001</v>
      </c>
      <c r="AX465" s="8">
        <f t="shared" si="399"/>
        <v>139735</v>
      </c>
      <c r="AY465" s="165">
        <v>153374.53039999999</v>
      </c>
      <c r="AZ465" s="7">
        <v>133337.50794000001</v>
      </c>
      <c r="BA465" s="8">
        <f t="shared" si="400"/>
        <v>143356</v>
      </c>
      <c r="BB465" s="165">
        <v>122544.36739999999</v>
      </c>
      <c r="BC465" s="7">
        <v>94264.898000000001</v>
      </c>
      <c r="BD465" s="8">
        <f t="shared" si="401"/>
        <v>108405</v>
      </c>
      <c r="BE465" s="9"/>
      <c r="BF465" s="9"/>
      <c r="BG465" s="9"/>
      <c r="BH465" s="9"/>
      <c r="BI465" s="10"/>
      <c r="BJ465" s="10"/>
    </row>
    <row r="466" spans="1:62" s="6" customFormat="1" ht="24.75" customHeight="1" x14ac:dyDescent="0.35">
      <c r="A466" s="388"/>
      <c r="B466" s="11">
        <v>427</v>
      </c>
      <c r="C466" s="54" t="s">
        <v>462</v>
      </c>
      <c r="D466" s="11" t="s">
        <v>272</v>
      </c>
      <c r="F466" s="165">
        <v>154700</v>
      </c>
      <c r="G466" s="7">
        <v>146370</v>
      </c>
      <c r="H466" s="8">
        <f t="shared" si="352"/>
        <v>150535</v>
      </c>
      <c r="I466" s="165">
        <v>154700</v>
      </c>
      <c r="J466" s="7">
        <v>146370</v>
      </c>
      <c r="K466" s="8">
        <f t="shared" si="386"/>
        <v>150535</v>
      </c>
      <c r="L466" s="165">
        <v>232050</v>
      </c>
      <c r="M466" s="7">
        <v>219555</v>
      </c>
      <c r="N466" s="8">
        <f t="shared" si="387"/>
        <v>225803</v>
      </c>
      <c r="O466" s="165">
        <v>232050</v>
      </c>
      <c r="P466" s="7">
        <v>219555</v>
      </c>
      <c r="Q466" s="8">
        <f t="shared" si="388"/>
        <v>225803</v>
      </c>
      <c r="R466" s="165">
        <v>232050</v>
      </c>
      <c r="S466" s="7">
        <v>219555</v>
      </c>
      <c r="T466" s="8">
        <f t="shared" si="389"/>
        <v>225803</v>
      </c>
      <c r="U466" s="165">
        <v>232050</v>
      </c>
      <c r="V466" s="7">
        <v>219555</v>
      </c>
      <c r="W466" s="8">
        <f t="shared" si="390"/>
        <v>225803</v>
      </c>
      <c r="X466" s="165">
        <v>232050</v>
      </c>
      <c r="Y466" s="7">
        <v>219555</v>
      </c>
      <c r="Z466" s="8">
        <f t="shared" si="391"/>
        <v>225803</v>
      </c>
      <c r="AA466" s="165">
        <v>232050</v>
      </c>
      <c r="AB466" s="7">
        <v>219555</v>
      </c>
      <c r="AC466" s="8">
        <f t="shared" si="392"/>
        <v>225803</v>
      </c>
      <c r="AD466" s="165">
        <v>232050</v>
      </c>
      <c r="AE466" s="7">
        <v>219555</v>
      </c>
      <c r="AF466" s="8">
        <f t="shared" si="393"/>
        <v>225803</v>
      </c>
      <c r="AG466" s="165">
        <v>232050</v>
      </c>
      <c r="AH466" s="7">
        <v>219555</v>
      </c>
      <c r="AI466" s="8">
        <f t="shared" si="394"/>
        <v>225803</v>
      </c>
      <c r="AJ466" s="165">
        <v>232050</v>
      </c>
      <c r="AK466" s="7">
        <v>219555</v>
      </c>
      <c r="AL466" s="8">
        <f t="shared" si="395"/>
        <v>225803</v>
      </c>
      <c r="AM466" s="165">
        <v>232050</v>
      </c>
      <c r="AN466" s="7">
        <v>219555</v>
      </c>
      <c r="AO466" s="8">
        <f t="shared" si="396"/>
        <v>225803</v>
      </c>
      <c r="AP466" s="165">
        <v>154700</v>
      </c>
      <c r="AQ466" s="7">
        <v>119000</v>
      </c>
      <c r="AR466" s="8">
        <f t="shared" si="397"/>
        <v>136850</v>
      </c>
      <c r="AS466" s="165">
        <v>154700</v>
      </c>
      <c r="AT466" s="7">
        <v>119000</v>
      </c>
      <c r="AU466" s="8">
        <f t="shared" si="398"/>
        <v>136850</v>
      </c>
      <c r="AV466" s="165">
        <v>232050</v>
      </c>
      <c r="AW466" s="7">
        <v>219555</v>
      </c>
      <c r="AX466" s="8">
        <f t="shared" si="399"/>
        <v>225803</v>
      </c>
      <c r="AY466" s="165">
        <v>232050</v>
      </c>
      <c r="AZ466" s="7">
        <v>219555</v>
      </c>
      <c r="BA466" s="8">
        <f t="shared" si="400"/>
        <v>225803</v>
      </c>
      <c r="BB466" s="165">
        <v>0</v>
      </c>
      <c r="BC466" s="7">
        <v>0</v>
      </c>
      <c r="BD466" s="8">
        <f t="shared" si="401"/>
        <v>0</v>
      </c>
      <c r="BE466" s="9"/>
      <c r="BF466" s="9"/>
      <c r="BG466" s="9"/>
      <c r="BH466" s="9"/>
      <c r="BI466" s="10"/>
      <c r="BJ466" s="10"/>
    </row>
    <row r="467" spans="1:62" s="6" customFormat="1" ht="24.75" customHeight="1" x14ac:dyDescent="0.35">
      <c r="A467" s="388"/>
      <c r="B467" s="11">
        <v>428</v>
      </c>
      <c r="C467" s="54" t="s">
        <v>463</v>
      </c>
      <c r="D467" s="11" t="s">
        <v>272</v>
      </c>
      <c r="F467" s="165">
        <v>262990</v>
      </c>
      <c r="G467" s="7">
        <v>248829</v>
      </c>
      <c r="H467" s="8">
        <f t="shared" si="352"/>
        <v>255910</v>
      </c>
      <c r="I467" s="165">
        <v>262990</v>
      </c>
      <c r="J467" s="7">
        <v>248829</v>
      </c>
      <c r="K467" s="8">
        <f t="shared" si="386"/>
        <v>255910</v>
      </c>
      <c r="L467" s="165">
        <v>262990</v>
      </c>
      <c r="M467" s="7">
        <v>248829</v>
      </c>
      <c r="N467" s="8">
        <f t="shared" si="387"/>
        <v>255910</v>
      </c>
      <c r="O467" s="165">
        <v>262990</v>
      </c>
      <c r="P467" s="7">
        <v>248829</v>
      </c>
      <c r="Q467" s="8">
        <f t="shared" si="388"/>
        <v>255910</v>
      </c>
      <c r="R467" s="165">
        <v>262990</v>
      </c>
      <c r="S467" s="7">
        <v>248829</v>
      </c>
      <c r="T467" s="8">
        <f t="shared" si="389"/>
        <v>255910</v>
      </c>
      <c r="U467" s="165">
        <v>262990</v>
      </c>
      <c r="V467" s="7">
        <v>248829</v>
      </c>
      <c r="W467" s="8">
        <f t="shared" si="390"/>
        <v>255910</v>
      </c>
      <c r="X467" s="165">
        <v>262990</v>
      </c>
      <c r="Y467" s="7">
        <v>248829</v>
      </c>
      <c r="Z467" s="8">
        <f t="shared" si="391"/>
        <v>255910</v>
      </c>
      <c r="AA467" s="165">
        <v>262990</v>
      </c>
      <c r="AB467" s="7">
        <v>248829</v>
      </c>
      <c r="AC467" s="8">
        <f t="shared" si="392"/>
        <v>255910</v>
      </c>
      <c r="AD467" s="165">
        <v>262990</v>
      </c>
      <c r="AE467" s="7">
        <v>248829</v>
      </c>
      <c r="AF467" s="8">
        <f t="shared" si="393"/>
        <v>255910</v>
      </c>
      <c r="AG467" s="165">
        <v>262990</v>
      </c>
      <c r="AH467" s="7">
        <v>248829</v>
      </c>
      <c r="AI467" s="8">
        <f t="shared" si="394"/>
        <v>255910</v>
      </c>
      <c r="AJ467" s="165">
        <v>262990</v>
      </c>
      <c r="AK467" s="7">
        <v>248829</v>
      </c>
      <c r="AL467" s="8">
        <f t="shared" si="395"/>
        <v>255910</v>
      </c>
      <c r="AM467" s="165">
        <v>262990</v>
      </c>
      <c r="AN467" s="7">
        <v>248829</v>
      </c>
      <c r="AO467" s="8">
        <f t="shared" si="396"/>
        <v>255910</v>
      </c>
      <c r="AP467" s="165">
        <v>262990</v>
      </c>
      <c r="AQ467" s="7">
        <v>202300</v>
      </c>
      <c r="AR467" s="8">
        <f t="shared" si="397"/>
        <v>232645</v>
      </c>
      <c r="AS467" s="165">
        <v>262990</v>
      </c>
      <c r="AT467" s="7">
        <v>202300</v>
      </c>
      <c r="AU467" s="8">
        <f t="shared" si="398"/>
        <v>232645</v>
      </c>
      <c r="AV467" s="165">
        <v>262990</v>
      </c>
      <c r="AW467" s="7">
        <v>248829</v>
      </c>
      <c r="AX467" s="8">
        <f t="shared" si="399"/>
        <v>255910</v>
      </c>
      <c r="AY467" s="165">
        <v>262990</v>
      </c>
      <c r="AZ467" s="7">
        <v>248829</v>
      </c>
      <c r="BA467" s="8">
        <f t="shared" si="400"/>
        <v>255910</v>
      </c>
      <c r="BB467" s="165">
        <v>262990</v>
      </c>
      <c r="BC467" s="7">
        <v>202300</v>
      </c>
      <c r="BD467" s="8">
        <f t="shared" si="401"/>
        <v>232645</v>
      </c>
      <c r="BE467" s="9"/>
      <c r="BF467" s="9"/>
      <c r="BG467" s="9"/>
      <c r="BH467" s="9"/>
      <c r="BI467" s="10"/>
      <c r="BJ467" s="10"/>
    </row>
    <row r="468" spans="1:62" s="6" customFormat="1" ht="24.75" customHeight="1" x14ac:dyDescent="0.35">
      <c r="A468" s="388"/>
      <c r="B468" s="11"/>
      <c r="C468" s="54"/>
      <c r="D468" s="11"/>
      <c r="F468" s="165"/>
      <c r="G468" s="7"/>
      <c r="H468" s="8"/>
      <c r="I468" s="165"/>
      <c r="J468" s="7"/>
      <c r="K468" s="8"/>
      <c r="L468" s="165"/>
      <c r="M468" s="7"/>
      <c r="N468" s="8"/>
      <c r="O468" s="165"/>
      <c r="P468" s="7"/>
      <c r="Q468" s="8"/>
      <c r="R468" s="165"/>
      <c r="S468" s="7"/>
      <c r="T468" s="8"/>
      <c r="U468" s="165"/>
      <c r="V468" s="7"/>
      <c r="W468" s="8"/>
      <c r="X468" s="165"/>
      <c r="Y468" s="7"/>
      <c r="Z468" s="8"/>
      <c r="AA468" s="165"/>
      <c r="AB468" s="7"/>
      <c r="AC468" s="8"/>
      <c r="AD468" s="165"/>
      <c r="AE468" s="7"/>
      <c r="AF468" s="8"/>
      <c r="AG468" s="165"/>
      <c r="AH468" s="7"/>
      <c r="AI468" s="8"/>
      <c r="AJ468" s="165"/>
      <c r="AK468" s="7"/>
      <c r="AL468" s="8"/>
      <c r="AM468" s="165"/>
      <c r="AN468" s="7"/>
      <c r="AO468" s="8"/>
      <c r="AP468" s="165"/>
      <c r="AQ468" s="7"/>
      <c r="AR468" s="8"/>
      <c r="AS468" s="165"/>
      <c r="AT468" s="7"/>
      <c r="AU468" s="8"/>
      <c r="AV468" s="165"/>
      <c r="AW468" s="7"/>
      <c r="AX468" s="8"/>
      <c r="AY468" s="165"/>
      <c r="AZ468" s="7"/>
      <c r="BA468" s="8"/>
      <c r="BB468" s="165"/>
      <c r="BC468" s="7"/>
      <c r="BD468" s="8"/>
      <c r="BE468" s="9"/>
      <c r="BF468" s="9"/>
      <c r="BG468" s="9"/>
      <c r="BH468" s="9"/>
      <c r="BI468" s="10"/>
      <c r="BJ468" s="10"/>
    </row>
    <row r="469" spans="1:62" s="6" customFormat="1" ht="24.75" customHeight="1" x14ac:dyDescent="0.35">
      <c r="A469" s="388"/>
      <c r="B469" s="11">
        <v>429</v>
      </c>
      <c r="C469" s="54" t="s">
        <v>464</v>
      </c>
      <c r="D469" s="11" t="s">
        <v>272</v>
      </c>
      <c r="F469" s="165">
        <v>87209.340400000001</v>
      </c>
      <c r="G469" s="7">
        <v>82513.452840000013</v>
      </c>
      <c r="H469" s="8">
        <f t="shared" si="352"/>
        <v>84861</v>
      </c>
      <c r="I469" s="165">
        <v>87209.340400000001</v>
      </c>
      <c r="J469" s="7">
        <v>82513.452840000013</v>
      </c>
      <c r="K469" s="8">
        <f t="shared" si="386"/>
        <v>84861</v>
      </c>
      <c r="L469" s="165">
        <v>148329.68605000002</v>
      </c>
      <c r="M469" s="7">
        <v>140342.70295500002</v>
      </c>
      <c r="N469" s="8">
        <f t="shared" si="387"/>
        <v>144336</v>
      </c>
      <c r="O469" s="165">
        <v>149932.53275000001</v>
      </c>
      <c r="P469" s="7">
        <v>141859.24252500001</v>
      </c>
      <c r="Q469" s="8">
        <f t="shared" si="388"/>
        <v>145896</v>
      </c>
      <c r="R469" s="165">
        <v>132403.78515000001</v>
      </c>
      <c r="S469" s="7">
        <v>125274.35056499999</v>
      </c>
      <c r="T469" s="8">
        <f t="shared" si="389"/>
        <v>128839</v>
      </c>
      <c r="U469" s="165">
        <v>194302.4265</v>
      </c>
      <c r="V469" s="7">
        <v>183839.98815000002</v>
      </c>
      <c r="W469" s="8">
        <f t="shared" si="390"/>
        <v>189071</v>
      </c>
      <c r="X469" s="165">
        <v>172074.74374999999</v>
      </c>
      <c r="Y469" s="7">
        <v>162809.18062500001</v>
      </c>
      <c r="Z469" s="8">
        <f t="shared" si="391"/>
        <v>167442</v>
      </c>
      <c r="AA469" s="165">
        <v>166011.27724999998</v>
      </c>
      <c r="AB469" s="7">
        <v>162809.18062500001</v>
      </c>
      <c r="AC469" s="8">
        <f t="shared" si="392"/>
        <v>164410</v>
      </c>
      <c r="AD469" s="165">
        <v>164998.68839999998</v>
      </c>
      <c r="AE469" s="7">
        <v>162809.18062500001</v>
      </c>
      <c r="AF469" s="8">
        <f t="shared" si="393"/>
        <v>163904</v>
      </c>
      <c r="AG469" s="165">
        <v>154304.66415</v>
      </c>
      <c r="AH469" s="7">
        <v>162809.18062500001</v>
      </c>
      <c r="AI469" s="8">
        <f t="shared" si="394"/>
        <v>158557</v>
      </c>
      <c r="AJ469" s="165">
        <v>165993.17735000001</v>
      </c>
      <c r="AK469" s="7">
        <v>162809.18062500001</v>
      </c>
      <c r="AL469" s="8">
        <f t="shared" si="395"/>
        <v>164401</v>
      </c>
      <c r="AM469" s="165">
        <v>189759.35160000002</v>
      </c>
      <c r="AN469" s="7">
        <v>162809.18062500001</v>
      </c>
      <c r="AO469" s="8">
        <f t="shared" si="396"/>
        <v>176284</v>
      </c>
      <c r="AP469" s="165">
        <v>130556.58980000002</v>
      </c>
      <c r="AQ469" s="7">
        <v>100428.14600000001</v>
      </c>
      <c r="AR469" s="8">
        <f t="shared" si="397"/>
        <v>115492</v>
      </c>
      <c r="AS469" s="165">
        <v>140772.97780000002</v>
      </c>
      <c r="AT469" s="7">
        <v>108286.90600000002</v>
      </c>
      <c r="AU469" s="8">
        <f t="shared" si="398"/>
        <v>124530</v>
      </c>
      <c r="AV469" s="165">
        <v>191582.41375000001</v>
      </c>
      <c r="AW469" s="7">
        <v>162809.18062500001</v>
      </c>
      <c r="AX469" s="8">
        <f t="shared" si="399"/>
        <v>177196</v>
      </c>
      <c r="AY469" s="165">
        <v>188280.18755000003</v>
      </c>
      <c r="AZ469" s="7">
        <v>162809.18062500001</v>
      </c>
      <c r="BA469" s="8">
        <f t="shared" si="400"/>
        <v>175545</v>
      </c>
      <c r="BB469" s="165">
        <v>146404.05780000001</v>
      </c>
      <c r="BC469" s="7">
        <v>112618.50600000001</v>
      </c>
      <c r="BD469" s="8">
        <f t="shared" si="401"/>
        <v>129511</v>
      </c>
      <c r="BE469" s="9"/>
      <c r="BF469" s="9"/>
      <c r="BG469" s="9"/>
      <c r="BH469" s="9"/>
      <c r="BI469" s="10"/>
      <c r="BJ469" s="10"/>
    </row>
    <row r="470" spans="1:62" s="6" customFormat="1" ht="24.75" customHeight="1" x14ac:dyDescent="0.35">
      <c r="A470" s="388"/>
      <c r="B470" s="11">
        <v>430</v>
      </c>
      <c r="C470" s="54" t="s">
        <v>465</v>
      </c>
      <c r="D470" s="11" t="s">
        <v>272</v>
      </c>
      <c r="F470" s="165">
        <v>216580</v>
      </c>
      <c r="G470" s="7">
        <v>204918</v>
      </c>
      <c r="H470" s="8">
        <f t="shared" si="352"/>
        <v>210749</v>
      </c>
      <c r="I470" s="165">
        <v>216580</v>
      </c>
      <c r="J470" s="7">
        <v>204918</v>
      </c>
      <c r="K470" s="8">
        <f t="shared" si="386"/>
        <v>210749</v>
      </c>
      <c r="L470" s="165">
        <v>216580</v>
      </c>
      <c r="M470" s="7">
        <v>204918</v>
      </c>
      <c r="N470" s="8">
        <f t="shared" si="387"/>
        <v>210749</v>
      </c>
      <c r="O470" s="165">
        <v>216580</v>
      </c>
      <c r="P470" s="7">
        <v>204918</v>
      </c>
      <c r="Q470" s="8">
        <f t="shared" si="388"/>
        <v>210749</v>
      </c>
      <c r="R470" s="165">
        <v>216580</v>
      </c>
      <c r="S470" s="7">
        <v>204918</v>
      </c>
      <c r="T470" s="8">
        <f t="shared" si="389"/>
        <v>210749</v>
      </c>
      <c r="U470" s="165">
        <v>216580</v>
      </c>
      <c r="V470" s="7">
        <v>204918</v>
      </c>
      <c r="W470" s="8">
        <f t="shared" si="390"/>
        <v>210749</v>
      </c>
      <c r="X470" s="165">
        <v>216580</v>
      </c>
      <c r="Y470" s="7">
        <v>204918</v>
      </c>
      <c r="Z470" s="8">
        <f t="shared" si="391"/>
        <v>210749</v>
      </c>
      <c r="AA470" s="165">
        <v>216580</v>
      </c>
      <c r="AB470" s="7">
        <v>204918</v>
      </c>
      <c r="AC470" s="8">
        <f t="shared" si="392"/>
        <v>210749</v>
      </c>
      <c r="AD470" s="165">
        <v>216580</v>
      </c>
      <c r="AE470" s="7">
        <v>204918</v>
      </c>
      <c r="AF470" s="8">
        <f t="shared" si="393"/>
        <v>210749</v>
      </c>
      <c r="AG470" s="165">
        <v>216580</v>
      </c>
      <c r="AH470" s="7">
        <v>204918</v>
      </c>
      <c r="AI470" s="8">
        <f t="shared" si="394"/>
        <v>210749</v>
      </c>
      <c r="AJ470" s="165">
        <v>216580</v>
      </c>
      <c r="AK470" s="7">
        <v>204918</v>
      </c>
      <c r="AL470" s="8">
        <f t="shared" si="395"/>
        <v>210749</v>
      </c>
      <c r="AM470" s="165">
        <v>216580</v>
      </c>
      <c r="AN470" s="7">
        <v>204918</v>
      </c>
      <c r="AO470" s="8">
        <f t="shared" si="396"/>
        <v>210749</v>
      </c>
      <c r="AP470" s="165">
        <v>216580</v>
      </c>
      <c r="AQ470" s="7">
        <v>166600</v>
      </c>
      <c r="AR470" s="8">
        <f t="shared" si="397"/>
        <v>191590</v>
      </c>
      <c r="AS470" s="165">
        <v>216580</v>
      </c>
      <c r="AT470" s="7">
        <v>166600</v>
      </c>
      <c r="AU470" s="8">
        <f t="shared" si="398"/>
        <v>191590</v>
      </c>
      <c r="AV470" s="165">
        <v>216580</v>
      </c>
      <c r="AW470" s="7">
        <v>204918</v>
      </c>
      <c r="AX470" s="8">
        <f t="shared" si="399"/>
        <v>210749</v>
      </c>
      <c r="AY470" s="165">
        <v>216580</v>
      </c>
      <c r="AZ470" s="7">
        <v>204918</v>
      </c>
      <c r="BA470" s="8">
        <f t="shared" si="400"/>
        <v>210749</v>
      </c>
      <c r="BB470" s="165">
        <v>216580</v>
      </c>
      <c r="BC470" s="7">
        <v>166600</v>
      </c>
      <c r="BD470" s="8">
        <f t="shared" si="401"/>
        <v>191590</v>
      </c>
      <c r="BE470" s="9"/>
      <c r="BF470" s="9"/>
      <c r="BG470" s="9"/>
      <c r="BH470" s="9"/>
      <c r="BI470" s="10"/>
      <c r="BJ470" s="10"/>
    </row>
    <row r="471" spans="1:62" s="6" customFormat="1" ht="24.75" customHeight="1" x14ac:dyDescent="0.35">
      <c r="A471" s="388"/>
      <c r="B471" s="11">
        <v>431</v>
      </c>
      <c r="C471" s="54" t="s">
        <v>466</v>
      </c>
      <c r="D471" s="11" t="s">
        <v>272</v>
      </c>
      <c r="F471" s="165">
        <v>108290</v>
      </c>
      <c r="G471" s="7">
        <v>102459</v>
      </c>
      <c r="H471" s="8">
        <f t="shared" si="352"/>
        <v>105375</v>
      </c>
      <c r="I471" s="165">
        <v>108290</v>
      </c>
      <c r="J471" s="7">
        <v>102459</v>
      </c>
      <c r="K471" s="8">
        <f t="shared" si="386"/>
        <v>105375</v>
      </c>
      <c r="L471" s="165">
        <v>108290</v>
      </c>
      <c r="M471" s="7">
        <v>102459</v>
      </c>
      <c r="N471" s="8">
        <f t="shared" si="387"/>
        <v>105375</v>
      </c>
      <c r="O471" s="165">
        <v>108290</v>
      </c>
      <c r="P471" s="7">
        <v>102459</v>
      </c>
      <c r="Q471" s="8">
        <f t="shared" si="388"/>
        <v>105375</v>
      </c>
      <c r="R471" s="165">
        <v>108290</v>
      </c>
      <c r="S471" s="7">
        <v>102459</v>
      </c>
      <c r="T471" s="8">
        <f t="shared" si="389"/>
        <v>105375</v>
      </c>
      <c r="U471" s="165">
        <v>108290</v>
      </c>
      <c r="V471" s="7">
        <v>102459</v>
      </c>
      <c r="W471" s="8">
        <f t="shared" si="390"/>
        <v>105375</v>
      </c>
      <c r="X471" s="165">
        <v>108290</v>
      </c>
      <c r="Y471" s="7">
        <v>102459</v>
      </c>
      <c r="Z471" s="8">
        <f t="shared" si="391"/>
        <v>105375</v>
      </c>
      <c r="AA471" s="165">
        <v>108290</v>
      </c>
      <c r="AB471" s="7">
        <v>102459</v>
      </c>
      <c r="AC471" s="8">
        <f t="shared" si="392"/>
        <v>105375</v>
      </c>
      <c r="AD471" s="165">
        <v>108290</v>
      </c>
      <c r="AE471" s="7">
        <v>102459</v>
      </c>
      <c r="AF471" s="8">
        <f t="shared" si="393"/>
        <v>105375</v>
      </c>
      <c r="AG471" s="165">
        <v>108290</v>
      </c>
      <c r="AH471" s="7">
        <v>102459</v>
      </c>
      <c r="AI471" s="8">
        <f t="shared" si="394"/>
        <v>105375</v>
      </c>
      <c r="AJ471" s="165">
        <v>108290</v>
      </c>
      <c r="AK471" s="7">
        <v>102459</v>
      </c>
      <c r="AL471" s="8">
        <f t="shared" si="395"/>
        <v>105375</v>
      </c>
      <c r="AM471" s="165">
        <v>108290</v>
      </c>
      <c r="AN471" s="7">
        <v>102459</v>
      </c>
      <c r="AO471" s="8">
        <f t="shared" si="396"/>
        <v>105375</v>
      </c>
      <c r="AP471" s="165">
        <v>108290</v>
      </c>
      <c r="AQ471" s="7">
        <v>83300</v>
      </c>
      <c r="AR471" s="8">
        <f t="shared" si="397"/>
        <v>95795</v>
      </c>
      <c r="AS471" s="165">
        <v>108290</v>
      </c>
      <c r="AT471" s="7">
        <v>83300</v>
      </c>
      <c r="AU471" s="8">
        <f t="shared" si="398"/>
        <v>95795</v>
      </c>
      <c r="AV471" s="165">
        <v>108290</v>
      </c>
      <c r="AW471" s="7">
        <v>102459</v>
      </c>
      <c r="AX471" s="8">
        <f t="shared" si="399"/>
        <v>105375</v>
      </c>
      <c r="AY471" s="165">
        <v>108290</v>
      </c>
      <c r="AZ471" s="7">
        <v>102459</v>
      </c>
      <c r="BA471" s="8">
        <f t="shared" si="400"/>
        <v>105375</v>
      </c>
      <c r="BB471" s="165">
        <v>108290</v>
      </c>
      <c r="BC471" s="7">
        <v>83300</v>
      </c>
      <c r="BD471" s="8">
        <f t="shared" si="401"/>
        <v>95795</v>
      </c>
      <c r="BE471" s="9"/>
      <c r="BF471" s="9"/>
      <c r="BG471" s="9"/>
      <c r="BH471" s="9"/>
      <c r="BI471" s="10"/>
      <c r="BJ471" s="10"/>
    </row>
    <row r="472" spans="1:62" s="6" customFormat="1" ht="24.75" customHeight="1" x14ac:dyDescent="0.35">
      <c r="A472" s="388"/>
      <c r="B472" s="11">
        <v>432</v>
      </c>
      <c r="C472" s="54" t="s">
        <v>467</v>
      </c>
      <c r="D472" s="11" t="s">
        <v>272</v>
      </c>
      <c r="F472" s="165">
        <v>185640</v>
      </c>
      <c r="G472" s="7">
        <v>175644</v>
      </c>
      <c r="H472" s="8">
        <f t="shared" si="352"/>
        <v>180642</v>
      </c>
      <c r="I472" s="165">
        <v>185640</v>
      </c>
      <c r="J472" s="7">
        <v>175644</v>
      </c>
      <c r="K472" s="8">
        <f t="shared" si="386"/>
        <v>180642</v>
      </c>
      <c r="L472" s="165">
        <v>185640</v>
      </c>
      <c r="M472" s="7">
        <v>175644</v>
      </c>
      <c r="N472" s="8">
        <f t="shared" si="387"/>
        <v>180642</v>
      </c>
      <c r="O472" s="165">
        <v>185640</v>
      </c>
      <c r="P472" s="7">
        <v>175644</v>
      </c>
      <c r="Q472" s="8">
        <f t="shared" si="388"/>
        <v>180642</v>
      </c>
      <c r="R472" s="165">
        <v>185640</v>
      </c>
      <c r="S472" s="7">
        <v>175644</v>
      </c>
      <c r="T472" s="8">
        <f t="shared" si="389"/>
        <v>180642</v>
      </c>
      <c r="U472" s="165">
        <v>185640</v>
      </c>
      <c r="V472" s="7">
        <v>175644</v>
      </c>
      <c r="W472" s="8">
        <f t="shared" si="390"/>
        <v>180642</v>
      </c>
      <c r="X472" s="165">
        <v>185640</v>
      </c>
      <c r="Y472" s="7">
        <v>175644</v>
      </c>
      <c r="Z472" s="8">
        <f t="shared" si="391"/>
        <v>180642</v>
      </c>
      <c r="AA472" s="165">
        <v>185640</v>
      </c>
      <c r="AB472" s="7">
        <v>175644</v>
      </c>
      <c r="AC472" s="8">
        <f t="shared" si="392"/>
        <v>180642</v>
      </c>
      <c r="AD472" s="165">
        <v>185640</v>
      </c>
      <c r="AE472" s="7">
        <v>175644</v>
      </c>
      <c r="AF472" s="8">
        <f t="shared" si="393"/>
        <v>180642</v>
      </c>
      <c r="AG472" s="165">
        <v>185640</v>
      </c>
      <c r="AH472" s="7">
        <v>175644</v>
      </c>
      <c r="AI472" s="8">
        <f t="shared" si="394"/>
        <v>180642</v>
      </c>
      <c r="AJ472" s="165">
        <v>185640</v>
      </c>
      <c r="AK472" s="7">
        <v>175644</v>
      </c>
      <c r="AL472" s="8">
        <f t="shared" si="395"/>
        <v>180642</v>
      </c>
      <c r="AM472" s="165">
        <v>185640</v>
      </c>
      <c r="AN472" s="7">
        <v>175644</v>
      </c>
      <c r="AO472" s="8">
        <f t="shared" si="396"/>
        <v>180642</v>
      </c>
      <c r="AP472" s="165">
        <v>185640</v>
      </c>
      <c r="AQ472" s="7">
        <v>142800</v>
      </c>
      <c r="AR472" s="8">
        <f t="shared" si="397"/>
        <v>164220</v>
      </c>
      <c r="AS472" s="165">
        <v>185640</v>
      </c>
      <c r="AT472" s="7">
        <v>142800</v>
      </c>
      <c r="AU472" s="8">
        <f t="shared" si="398"/>
        <v>164220</v>
      </c>
      <c r="AV472" s="165">
        <v>185640</v>
      </c>
      <c r="AW472" s="7">
        <v>175644</v>
      </c>
      <c r="AX472" s="8">
        <f t="shared" si="399"/>
        <v>180642</v>
      </c>
      <c r="AY472" s="165">
        <v>185640</v>
      </c>
      <c r="AZ472" s="7">
        <v>175644</v>
      </c>
      <c r="BA472" s="8">
        <f t="shared" si="400"/>
        <v>180642</v>
      </c>
      <c r="BB472" s="165">
        <v>185640</v>
      </c>
      <c r="BC472" s="7">
        <v>142800</v>
      </c>
      <c r="BD472" s="8">
        <f t="shared" si="401"/>
        <v>164220</v>
      </c>
      <c r="BE472" s="9"/>
      <c r="BF472" s="9"/>
      <c r="BG472" s="9"/>
      <c r="BH472" s="9"/>
      <c r="BI472" s="10"/>
      <c r="BJ472" s="10"/>
    </row>
    <row r="473" spans="1:62" s="6" customFormat="1" ht="26.25" customHeight="1" x14ac:dyDescent="0.35">
      <c r="A473" s="388"/>
      <c r="B473" s="11">
        <v>433</v>
      </c>
      <c r="C473" s="54" t="s">
        <v>468</v>
      </c>
      <c r="D473" s="11" t="s">
        <v>272</v>
      </c>
      <c r="F473" s="165">
        <v>108290</v>
      </c>
      <c r="G473" s="7">
        <v>102459</v>
      </c>
      <c r="H473" s="8">
        <f t="shared" si="352"/>
        <v>105375</v>
      </c>
      <c r="I473" s="165">
        <v>108290</v>
      </c>
      <c r="J473" s="7">
        <v>102459</v>
      </c>
      <c r="K473" s="8">
        <f t="shared" si="386"/>
        <v>105375</v>
      </c>
      <c r="L473" s="165">
        <v>108290</v>
      </c>
      <c r="M473" s="7">
        <v>102459</v>
      </c>
      <c r="N473" s="8">
        <f t="shared" si="387"/>
        <v>105375</v>
      </c>
      <c r="O473" s="165">
        <v>108290</v>
      </c>
      <c r="P473" s="7">
        <v>102459</v>
      </c>
      <c r="Q473" s="8">
        <f t="shared" si="388"/>
        <v>105375</v>
      </c>
      <c r="R473" s="165">
        <v>108290</v>
      </c>
      <c r="S473" s="7">
        <v>102459</v>
      </c>
      <c r="T473" s="8">
        <f t="shared" si="389"/>
        <v>105375</v>
      </c>
      <c r="U473" s="165">
        <v>108290</v>
      </c>
      <c r="V473" s="7">
        <v>102459</v>
      </c>
      <c r="W473" s="8">
        <f t="shared" si="390"/>
        <v>105375</v>
      </c>
      <c r="X473" s="165">
        <v>108290</v>
      </c>
      <c r="Y473" s="7">
        <v>102459</v>
      </c>
      <c r="Z473" s="8">
        <f t="shared" si="391"/>
        <v>105375</v>
      </c>
      <c r="AA473" s="165">
        <v>108290</v>
      </c>
      <c r="AB473" s="7">
        <v>102459</v>
      </c>
      <c r="AC473" s="8">
        <f t="shared" si="392"/>
        <v>105375</v>
      </c>
      <c r="AD473" s="165">
        <v>108290</v>
      </c>
      <c r="AE473" s="7">
        <v>102459</v>
      </c>
      <c r="AF473" s="8">
        <f t="shared" si="393"/>
        <v>105375</v>
      </c>
      <c r="AG473" s="165">
        <v>108290</v>
      </c>
      <c r="AH473" s="7">
        <v>102459</v>
      </c>
      <c r="AI473" s="8">
        <f t="shared" si="394"/>
        <v>105375</v>
      </c>
      <c r="AJ473" s="165">
        <v>108290</v>
      </c>
      <c r="AK473" s="7">
        <v>102459</v>
      </c>
      <c r="AL473" s="8">
        <f t="shared" si="395"/>
        <v>105375</v>
      </c>
      <c r="AM473" s="165">
        <v>108290</v>
      </c>
      <c r="AN473" s="7">
        <v>102459</v>
      </c>
      <c r="AO473" s="8">
        <f t="shared" si="396"/>
        <v>105375</v>
      </c>
      <c r="AP473" s="165">
        <v>108290</v>
      </c>
      <c r="AQ473" s="7">
        <v>83300</v>
      </c>
      <c r="AR473" s="8">
        <f t="shared" si="397"/>
        <v>95795</v>
      </c>
      <c r="AS473" s="165">
        <v>108290</v>
      </c>
      <c r="AT473" s="7">
        <v>83300</v>
      </c>
      <c r="AU473" s="8">
        <f t="shared" si="398"/>
        <v>95795</v>
      </c>
      <c r="AV473" s="165">
        <v>108290</v>
      </c>
      <c r="AW473" s="7">
        <v>102459</v>
      </c>
      <c r="AX473" s="8">
        <f t="shared" si="399"/>
        <v>105375</v>
      </c>
      <c r="AY473" s="165">
        <v>108290</v>
      </c>
      <c r="AZ473" s="7">
        <v>102459</v>
      </c>
      <c r="BA473" s="8">
        <f t="shared" si="400"/>
        <v>105375</v>
      </c>
      <c r="BB473" s="165">
        <v>108290</v>
      </c>
      <c r="BC473" s="7">
        <v>83300</v>
      </c>
      <c r="BD473" s="8">
        <f t="shared" si="401"/>
        <v>95795</v>
      </c>
      <c r="BE473" s="9"/>
      <c r="BF473" s="9"/>
      <c r="BG473" s="9"/>
      <c r="BH473" s="9"/>
      <c r="BI473" s="10"/>
      <c r="BJ473" s="10"/>
    </row>
    <row r="474" spans="1:62" s="6" customFormat="1" ht="24.75" customHeight="1" x14ac:dyDescent="0.35">
      <c r="A474" s="388"/>
      <c r="B474" s="11">
        <v>434</v>
      </c>
      <c r="C474" s="54" t="s">
        <v>469</v>
      </c>
      <c r="D474" s="11" t="s">
        <v>283</v>
      </c>
      <c r="F474" s="165">
        <v>103649</v>
      </c>
      <c r="G474" s="7">
        <v>98067.9</v>
      </c>
      <c r="H474" s="8">
        <f t="shared" si="352"/>
        <v>100858</v>
      </c>
      <c r="I474" s="165">
        <v>103649</v>
      </c>
      <c r="J474" s="7">
        <v>98067.9</v>
      </c>
      <c r="K474" s="8">
        <f t="shared" si="386"/>
        <v>100858</v>
      </c>
      <c r="L474" s="165">
        <v>103649</v>
      </c>
      <c r="M474" s="7">
        <v>98067.9</v>
      </c>
      <c r="N474" s="8">
        <f t="shared" si="387"/>
        <v>100858</v>
      </c>
      <c r="O474" s="165">
        <v>103649</v>
      </c>
      <c r="P474" s="7">
        <v>98067.9</v>
      </c>
      <c r="Q474" s="8">
        <f t="shared" si="388"/>
        <v>100858</v>
      </c>
      <c r="R474" s="165">
        <v>103649</v>
      </c>
      <c r="S474" s="7">
        <v>98067.9</v>
      </c>
      <c r="T474" s="8">
        <f t="shared" si="389"/>
        <v>100858</v>
      </c>
      <c r="U474" s="165">
        <v>103649</v>
      </c>
      <c r="V474" s="7">
        <v>98067.9</v>
      </c>
      <c r="W474" s="8">
        <f t="shared" si="390"/>
        <v>100858</v>
      </c>
      <c r="X474" s="165">
        <v>103649</v>
      </c>
      <c r="Y474" s="7">
        <v>98067.9</v>
      </c>
      <c r="Z474" s="8">
        <f t="shared" si="391"/>
        <v>100858</v>
      </c>
      <c r="AA474" s="165">
        <v>103649</v>
      </c>
      <c r="AB474" s="7">
        <v>98067.9</v>
      </c>
      <c r="AC474" s="8">
        <f t="shared" si="392"/>
        <v>100858</v>
      </c>
      <c r="AD474" s="165">
        <v>103649</v>
      </c>
      <c r="AE474" s="7">
        <v>98067.9</v>
      </c>
      <c r="AF474" s="8">
        <f t="shared" si="393"/>
        <v>100858</v>
      </c>
      <c r="AG474" s="165">
        <v>103649</v>
      </c>
      <c r="AH474" s="7">
        <v>98067.9</v>
      </c>
      <c r="AI474" s="8">
        <f t="shared" si="394"/>
        <v>100858</v>
      </c>
      <c r="AJ474" s="165">
        <v>103649</v>
      </c>
      <c r="AK474" s="7">
        <v>98067.9</v>
      </c>
      <c r="AL474" s="8">
        <f t="shared" si="395"/>
        <v>100858</v>
      </c>
      <c r="AM474" s="165">
        <v>103649</v>
      </c>
      <c r="AN474" s="7">
        <v>98067.9</v>
      </c>
      <c r="AO474" s="8">
        <f t="shared" si="396"/>
        <v>100858</v>
      </c>
      <c r="AP474" s="165">
        <v>103649</v>
      </c>
      <c r="AQ474" s="7">
        <v>79730</v>
      </c>
      <c r="AR474" s="8">
        <f t="shared" si="397"/>
        <v>91690</v>
      </c>
      <c r="AS474" s="165">
        <v>103649</v>
      </c>
      <c r="AT474" s="7">
        <v>79730</v>
      </c>
      <c r="AU474" s="8">
        <f t="shared" si="398"/>
        <v>91690</v>
      </c>
      <c r="AV474" s="165">
        <v>103649</v>
      </c>
      <c r="AW474" s="7">
        <v>98067.9</v>
      </c>
      <c r="AX474" s="8">
        <f t="shared" si="399"/>
        <v>100858</v>
      </c>
      <c r="AY474" s="165">
        <v>103649</v>
      </c>
      <c r="AZ474" s="7">
        <v>98067.9</v>
      </c>
      <c r="BA474" s="8">
        <f t="shared" si="400"/>
        <v>100858</v>
      </c>
      <c r="BB474" s="165">
        <v>103649</v>
      </c>
      <c r="BC474" s="7">
        <v>79730</v>
      </c>
      <c r="BD474" s="8">
        <f t="shared" si="401"/>
        <v>91690</v>
      </c>
      <c r="BE474" s="9"/>
      <c r="BF474" s="9"/>
      <c r="BG474" s="9"/>
      <c r="BH474" s="9"/>
      <c r="BI474" s="10"/>
      <c r="BJ474" s="10"/>
    </row>
    <row r="475" spans="1:62" s="6" customFormat="1" ht="24.75" customHeight="1" x14ac:dyDescent="0.35">
      <c r="A475" s="388"/>
      <c r="B475" s="11">
        <v>435</v>
      </c>
      <c r="C475" s="55" t="s">
        <v>470</v>
      </c>
      <c r="D475" s="11" t="s">
        <v>283</v>
      </c>
      <c r="F475" s="165">
        <v>278460</v>
      </c>
      <c r="G475" s="7">
        <v>263466</v>
      </c>
      <c r="H475" s="8">
        <f t="shared" si="352"/>
        <v>270963</v>
      </c>
      <c r="I475" s="165">
        <v>278460</v>
      </c>
      <c r="J475" s="7">
        <v>263466</v>
      </c>
      <c r="K475" s="8">
        <f t="shared" si="386"/>
        <v>270963</v>
      </c>
      <c r="L475" s="165">
        <v>278460</v>
      </c>
      <c r="M475" s="7">
        <v>263466</v>
      </c>
      <c r="N475" s="8">
        <f t="shared" si="387"/>
        <v>270963</v>
      </c>
      <c r="O475" s="165">
        <v>278460</v>
      </c>
      <c r="P475" s="7">
        <v>263466</v>
      </c>
      <c r="Q475" s="8">
        <f t="shared" si="388"/>
        <v>270963</v>
      </c>
      <c r="R475" s="165">
        <v>278460</v>
      </c>
      <c r="S475" s="7">
        <v>263466</v>
      </c>
      <c r="T475" s="8">
        <f t="shared" si="389"/>
        <v>270963</v>
      </c>
      <c r="U475" s="165">
        <v>278460</v>
      </c>
      <c r="V475" s="7">
        <v>263466</v>
      </c>
      <c r="W475" s="8">
        <f t="shared" si="390"/>
        <v>270963</v>
      </c>
      <c r="X475" s="165">
        <v>278460</v>
      </c>
      <c r="Y475" s="7">
        <v>263466</v>
      </c>
      <c r="Z475" s="8">
        <f t="shared" si="391"/>
        <v>270963</v>
      </c>
      <c r="AA475" s="165">
        <v>278460</v>
      </c>
      <c r="AB475" s="7">
        <v>263466</v>
      </c>
      <c r="AC475" s="8">
        <f t="shared" si="392"/>
        <v>270963</v>
      </c>
      <c r="AD475" s="165">
        <v>278460</v>
      </c>
      <c r="AE475" s="7">
        <v>263466</v>
      </c>
      <c r="AF475" s="8">
        <f t="shared" si="393"/>
        <v>270963</v>
      </c>
      <c r="AG475" s="165">
        <v>278460</v>
      </c>
      <c r="AH475" s="7">
        <v>263466</v>
      </c>
      <c r="AI475" s="8">
        <f t="shared" si="394"/>
        <v>270963</v>
      </c>
      <c r="AJ475" s="165">
        <v>278460</v>
      </c>
      <c r="AK475" s="7">
        <v>263466</v>
      </c>
      <c r="AL475" s="8">
        <f t="shared" si="395"/>
        <v>270963</v>
      </c>
      <c r="AM475" s="165">
        <v>278460</v>
      </c>
      <c r="AN475" s="7">
        <v>263466</v>
      </c>
      <c r="AO475" s="8">
        <f t="shared" si="396"/>
        <v>270963</v>
      </c>
      <c r="AP475" s="165">
        <v>278460</v>
      </c>
      <c r="AQ475" s="7">
        <v>214200</v>
      </c>
      <c r="AR475" s="8">
        <f t="shared" si="397"/>
        <v>246330</v>
      </c>
      <c r="AS475" s="165">
        <v>278460</v>
      </c>
      <c r="AT475" s="7">
        <v>214200</v>
      </c>
      <c r="AU475" s="8">
        <f t="shared" si="398"/>
        <v>246330</v>
      </c>
      <c r="AV475" s="165">
        <v>278460</v>
      </c>
      <c r="AW475" s="7">
        <v>263466</v>
      </c>
      <c r="AX475" s="8">
        <f t="shared" si="399"/>
        <v>270963</v>
      </c>
      <c r="AY475" s="165">
        <v>278460</v>
      </c>
      <c r="AZ475" s="7">
        <v>263466</v>
      </c>
      <c r="BA475" s="8">
        <f t="shared" si="400"/>
        <v>270963</v>
      </c>
      <c r="BB475" s="165">
        <v>278460</v>
      </c>
      <c r="BC475" s="7">
        <v>214200</v>
      </c>
      <c r="BD475" s="8">
        <f t="shared" si="401"/>
        <v>246330</v>
      </c>
      <c r="BE475" s="9"/>
      <c r="BF475" s="9"/>
      <c r="BG475" s="9"/>
      <c r="BH475" s="9"/>
      <c r="BI475" s="10"/>
      <c r="BJ475" s="10"/>
    </row>
    <row r="476" spans="1:62" s="6" customFormat="1" ht="26.25" customHeight="1" x14ac:dyDescent="0.35">
      <c r="A476" s="388"/>
      <c r="B476" s="11">
        <v>436</v>
      </c>
      <c r="C476" s="56" t="s">
        <v>471</v>
      </c>
      <c r="D476" s="36" t="s">
        <v>283</v>
      </c>
      <c r="F476" s="166">
        <v>116025</v>
      </c>
      <c r="G476" s="7">
        <v>109777.5</v>
      </c>
      <c r="H476" s="8">
        <f t="shared" si="352"/>
        <v>112901</v>
      </c>
      <c r="I476" s="166">
        <v>116025</v>
      </c>
      <c r="J476" s="7">
        <v>109777.5</v>
      </c>
      <c r="K476" s="8">
        <f t="shared" si="386"/>
        <v>112901</v>
      </c>
      <c r="L476" s="166">
        <v>116025</v>
      </c>
      <c r="M476" s="7">
        <v>109777.5</v>
      </c>
      <c r="N476" s="8">
        <f t="shared" si="387"/>
        <v>112901</v>
      </c>
      <c r="O476" s="166">
        <v>116025</v>
      </c>
      <c r="P476" s="7">
        <v>109777.5</v>
      </c>
      <c r="Q476" s="8">
        <f t="shared" si="388"/>
        <v>112901</v>
      </c>
      <c r="R476" s="166">
        <v>116025</v>
      </c>
      <c r="S476" s="7">
        <v>109777.5</v>
      </c>
      <c r="T476" s="8">
        <f t="shared" si="389"/>
        <v>112901</v>
      </c>
      <c r="U476" s="166">
        <v>116025</v>
      </c>
      <c r="V476" s="7">
        <v>109777.5</v>
      </c>
      <c r="W476" s="8">
        <f t="shared" si="390"/>
        <v>112901</v>
      </c>
      <c r="X476" s="166">
        <v>116025</v>
      </c>
      <c r="Y476" s="7">
        <v>109777.5</v>
      </c>
      <c r="Z476" s="8">
        <f t="shared" si="391"/>
        <v>112901</v>
      </c>
      <c r="AA476" s="166">
        <v>116025</v>
      </c>
      <c r="AB476" s="7">
        <v>109777.5</v>
      </c>
      <c r="AC476" s="8">
        <f t="shared" si="392"/>
        <v>112901</v>
      </c>
      <c r="AD476" s="166">
        <v>116025</v>
      </c>
      <c r="AE476" s="7">
        <v>109777.5</v>
      </c>
      <c r="AF476" s="8">
        <f t="shared" si="393"/>
        <v>112901</v>
      </c>
      <c r="AG476" s="166">
        <v>116025</v>
      </c>
      <c r="AH476" s="7">
        <v>109777.5</v>
      </c>
      <c r="AI476" s="8">
        <f t="shared" si="394"/>
        <v>112901</v>
      </c>
      <c r="AJ476" s="166">
        <v>116025</v>
      </c>
      <c r="AK476" s="7">
        <v>109777.5</v>
      </c>
      <c r="AL476" s="8">
        <f t="shared" si="395"/>
        <v>112901</v>
      </c>
      <c r="AM476" s="166">
        <v>116025</v>
      </c>
      <c r="AN476" s="7">
        <v>109777.5</v>
      </c>
      <c r="AO476" s="8">
        <f t="shared" si="396"/>
        <v>112901</v>
      </c>
      <c r="AP476" s="166">
        <v>116025</v>
      </c>
      <c r="AQ476" s="7">
        <v>89250</v>
      </c>
      <c r="AR476" s="8">
        <f t="shared" si="397"/>
        <v>102638</v>
      </c>
      <c r="AS476" s="166">
        <v>116025</v>
      </c>
      <c r="AT476" s="7">
        <v>89250</v>
      </c>
      <c r="AU476" s="8">
        <f t="shared" si="398"/>
        <v>102638</v>
      </c>
      <c r="AV476" s="166">
        <v>116025</v>
      </c>
      <c r="AW476" s="7">
        <v>109777.5</v>
      </c>
      <c r="AX476" s="8">
        <f t="shared" si="399"/>
        <v>112901</v>
      </c>
      <c r="AY476" s="166">
        <v>116025</v>
      </c>
      <c r="AZ476" s="7">
        <v>109777.5</v>
      </c>
      <c r="BA476" s="8">
        <f t="shared" si="400"/>
        <v>112901</v>
      </c>
      <c r="BB476" s="166">
        <v>116025</v>
      </c>
      <c r="BC476" s="7">
        <v>89250</v>
      </c>
      <c r="BD476" s="8">
        <f t="shared" si="401"/>
        <v>102638</v>
      </c>
      <c r="BE476" s="9"/>
      <c r="BF476" s="9"/>
      <c r="BG476" s="9"/>
      <c r="BH476" s="9"/>
      <c r="BI476" s="10"/>
      <c r="BJ476" s="10"/>
    </row>
    <row r="477" spans="1:62" s="6" customFormat="1" ht="26.25" customHeight="1" x14ac:dyDescent="0.35">
      <c r="A477" s="388"/>
      <c r="B477" s="11">
        <v>437</v>
      </c>
      <c r="C477" s="56" t="s">
        <v>472</v>
      </c>
      <c r="D477" s="36" t="s">
        <v>272</v>
      </c>
      <c r="F477" s="166">
        <v>27846</v>
      </c>
      <c r="G477" s="7">
        <v>26346.6</v>
      </c>
      <c r="H477" s="8">
        <f t="shared" si="352"/>
        <v>27096</v>
      </c>
      <c r="I477" s="166">
        <v>27846</v>
      </c>
      <c r="J477" s="7">
        <v>26346.6</v>
      </c>
      <c r="K477" s="8">
        <f t="shared" si="386"/>
        <v>27096</v>
      </c>
      <c r="L477" s="166">
        <v>27846</v>
      </c>
      <c r="M477" s="7">
        <v>26346.6</v>
      </c>
      <c r="N477" s="8">
        <f t="shared" si="387"/>
        <v>27096</v>
      </c>
      <c r="O477" s="166">
        <v>27846</v>
      </c>
      <c r="P477" s="7">
        <v>26346.6</v>
      </c>
      <c r="Q477" s="8">
        <f t="shared" si="388"/>
        <v>27096</v>
      </c>
      <c r="R477" s="166">
        <v>27846</v>
      </c>
      <c r="S477" s="7">
        <v>26346.6</v>
      </c>
      <c r="T477" s="8">
        <f t="shared" si="389"/>
        <v>27096</v>
      </c>
      <c r="U477" s="166">
        <v>27846</v>
      </c>
      <c r="V477" s="7">
        <v>26346.6</v>
      </c>
      <c r="W477" s="8">
        <f t="shared" si="390"/>
        <v>27096</v>
      </c>
      <c r="X477" s="166">
        <v>27846</v>
      </c>
      <c r="Y477" s="7">
        <v>26346.6</v>
      </c>
      <c r="Z477" s="8">
        <f t="shared" si="391"/>
        <v>27096</v>
      </c>
      <c r="AA477" s="166">
        <v>27846</v>
      </c>
      <c r="AB477" s="7">
        <v>26346.6</v>
      </c>
      <c r="AC477" s="8">
        <f t="shared" si="392"/>
        <v>27096</v>
      </c>
      <c r="AD477" s="166">
        <v>27846</v>
      </c>
      <c r="AE477" s="7">
        <v>26346.6</v>
      </c>
      <c r="AF477" s="8">
        <f t="shared" si="393"/>
        <v>27096</v>
      </c>
      <c r="AG477" s="166">
        <v>27846</v>
      </c>
      <c r="AH477" s="7">
        <v>26346.6</v>
      </c>
      <c r="AI477" s="8">
        <f t="shared" si="394"/>
        <v>27096</v>
      </c>
      <c r="AJ477" s="166">
        <v>27846</v>
      </c>
      <c r="AK477" s="7">
        <v>26346.6</v>
      </c>
      <c r="AL477" s="8">
        <f t="shared" si="395"/>
        <v>27096</v>
      </c>
      <c r="AM477" s="166">
        <v>27846</v>
      </c>
      <c r="AN477" s="7">
        <v>26346.6</v>
      </c>
      <c r="AO477" s="8">
        <f t="shared" si="396"/>
        <v>27096</v>
      </c>
      <c r="AP477" s="166">
        <v>27846</v>
      </c>
      <c r="AQ477" s="7">
        <v>21420</v>
      </c>
      <c r="AR477" s="8">
        <f t="shared" si="397"/>
        <v>24633</v>
      </c>
      <c r="AS477" s="166">
        <v>27846</v>
      </c>
      <c r="AT477" s="7">
        <v>21420</v>
      </c>
      <c r="AU477" s="8">
        <f t="shared" si="398"/>
        <v>24633</v>
      </c>
      <c r="AV477" s="166">
        <v>27846</v>
      </c>
      <c r="AW477" s="7">
        <v>26346.6</v>
      </c>
      <c r="AX477" s="8">
        <f t="shared" si="399"/>
        <v>27096</v>
      </c>
      <c r="AY477" s="166">
        <v>27846</v>
      </c>
      <c r="AZ477" s="7">
        <v>26346.6</v>
      </c>
      <c r="BA477" s="8">
        <f t="shared" si="400"/>
        <v>27096</v>
      </c>
      <c r="BB477" s="166">
        <v>27846</v>
      </c>
      <c r="BC477" s="7">
        <v>21420</v>
      </c>
      <c r="BD477" s="8">
        <f t="shared" si="401"/>
        <v>24633</v>
      </c>
      <c r="BE477" s="9"/>
      <c r="BF477" s="9"/>
      <c r="BG477" s="9"/>
      <c r="BH477" s="9"/>
      <c r="BI477" s="10"/>
      <c r="BJ477" s="10"/>
    </row>
    <row r="478" spans="1:62" s="6" customFormat="1" ht="26.25" customHeight="1" x14ac:dyDescent="0.35">
      <c r="A478" s="388"/>
      <c r="B478" s="11">
        <v>438</v>
      </c>
      <c r="C478" s="56" t="s">
        <v>473</v>
      </c>
      <c r="D478" s="36" t="s">
        <v>272</v>
      </c>
      <c r="F478" s="166">
        <v>73069.296300000002</v>
      </c>
      <c r="G478" s="7">
        <v>69134.795730000013</v>
      </c>
      <c r="H478" s="8">
        <f t="shared" si="352"/>
        <v>71102</v>
      </c>
      <c r="I478" s="166">
        <v>73069.296300000002</v>
      </c>
      <c r="J478" s="7">
        <v>69134.795730000013</v>
      </c>
      <c r="K478" s="8">
        <f t="shared" si="386"/>
        <v>71102</v>
      </c>
      <c r="L478" s="166">
        <v>119602.1281</v>
      </c>
      <c r="M478" s="7">
        <v>113162.01351</v>
      </c>
      <c r="N478" s="8">
        <f t="shared" si="387"/>
        <v>116382</v>
      </c>
      <c r="O478" s="166">
        <v>120848.00455000001</v>
      </c>
      <c r="P478" s="7">
        <v>114340.80430500001</v>
      </c>
      <c r="Q478" s="8">
        <f t="shared" si="388"/>
        <v>117594</v>
      </c>
      <c r="R478" s="166">
        <v>109014.69215</v>
      </c>
      <c r="S478" s="7">
        <v>103144.67026499999</v>
      </c>
      <c r="T478" s="8">
        <f t="shared" si="389"/>
        <v>106080</v>
      </c>
      <c r="U478" s="166">
        <v>161956.89964999998</v>
      </c>
      <c r="V478" s="7">
        <v>153236.143515</v>
      </c>
      <c r="W478" s="8">
        <f t="shared" si="390"/>
        <v>157597</v>
      </c>
      <c r="X478" s="166">
        <v>141685.01165</v>
      </c>
      <c r="Y478" s="7">
        <v>134055.818715</v>
      </c>
      <c r="Z478" s="8">
        <f t="shared" si="391"/>
        <v>137870</v>
      </c>
      <c r="AA478" s="166">
        <v>140897.666</v>
      </c>
      <c r="AB478" s="7">
        <v>134055.818715</v>
      </c>
      <c r="AC478" s="8">
        <f t="shared" si="392"/>
        <v>137477</v>
      </c>
      <c r="AD478" s="166">
        <v>135359.09659999999</v>
      </c>
      <c r="AE478" s="7">
        <v>134055.818715</v>
      </c>
      <c r="AF478" s="8">
        <f t="shared" si="393"/>
        <v>134707</v>
      </c>
      <c r="AG478" s="166">
        <v>127769.2052</v>
      </c>
      <c r="AH478" s="7">
        <v>134055.818715</v>
      </c>
      <c r="AI478" s="8">
        <f t="shared" si="394"/>
        <v>130913</v>
      </c>
      <c r="AJ478" s="166">
        <v>130635.0227</v>
      </c>
      <c r="AK478" s="7">
        <v>134055.818715</v>
      </c>
      <c r="AL478" s="8">
        <f t="shared" si="395"/>
        <v>132345</v>
      </c>
      <c r="AM478" s="166">
        <v>159298.22545</v>
      </c>
      <c r="AN478" s="7">
        <v>134055.818715</v>
      </c>
      <c r="AO478" s="8">
        <f t="shared" si="396"/>
        <v>146677</v>
      </c>
      <c r="AP478" s="166">
        <v>105716.48814999999</v>
      </c>
      <c r="AQ478" s="7">
        <v>81320.375499999995</v>
      </c>
      <c r="AR478" s="8">
        <f t="shared" si="397"/>
        <v>93518</v>
      </c>
      <c r="AS478" s="166">
        <v>117947.99834999999</v>
      </c>
      <c r="AT478" s="7">
        <v>90729.229500000001</v>
      </c>
      <c r="AU478" s="8">
        <f t="shared" si="398"/>
        <v>104339</v>
      </c>
      <c r="AV478" s="166">
        <v>161592.89055000001</v>
      </c>
      <c r="AW478" s="7">
        <v>134055.818715</v>
      </c>
      <c r="AX478" s="8">
        <f t="shared" si="399"/>
        <v>147824</v>
      </c>
      <c r="AY478" s="166">
        <v>156296.65870000003</v>
      </c>
      <c r="AZ478" s="7">
        <v>134055.818715</v>
      </c>
      <c r="BA478" s="8">
        <f t="shared" si="400"/>
        <v>145176</v>
      </c>
      <c r="BB478" s="166">
        <v>122666.03895</v>
      </c>
      <c r="BC478" s="7">
        <v>94358.491500000004</v>
      </c>
      <c r="BD478" s="8">
        <f t="shared" si="401"/>
        <v>108512</v>
      </c>
      <c r="BE478" s="9"/>
      <c r="BF478" s="9"/>
      <c r="BG478" s="9"/>
      <c r="BH478" s="9"/>
      <c r="BI478" s="10"/>
      <c r="BJ478" s="10"/>
    </row>
    <row r="479" spans="1:62" s="6" customFormat="1" ht="26.25" customHeight="1" x14ac:dyDescent="0.35">
      <c r="A479" s="388"/>
      <c r="B479" s="11">
        <v>439</v>
      </c>
      <c r="C479" s="56" t="s">
        <v>474</v>
      </c>
      <c r="D479" s="36" t="s">
        <v>272</v>
      </c>
      <c r="F479" s="165">
        <v>117944.9817</v>
      </c>
      <c r="G479" s="7">
        <v>111594.09807000002</v>
      </c>
      <c r="H479" s="8">
        <f t="shared" si="352"/>
        <v>114770</v>
      </c>
      <c r="I479" s="165">
        <v>117944.9817</v>
      </c>
      <c r="J479" s="7">
        <v>111594.09807000002</v>
      </c>
      <c r="K479" s="8">
        <f t="shared" si="386"/>
        <v>114770</v>
      </c>
      <c r="L479" s="165">
        <v>184725.56830000001</v>
      </c>
      <c r="M479" s="7">
        <v>174778.80693000002</v>
      </c>
      <c r="N479" s="8">
        <f t="shared" si="387"/>
        <v>179752</v>
      </c>
      <c r="O479" s="165">
        <v>186634.10219999999</v>
      </c>
      <c r="P479" s="7">
        <v>176584.57362000001</v>
      </c>
      <c r="Q479" s="8">
        <f t="shared" si="388"/>
        <v>181609</v>
      </c>
      <c r="R479" s="165">
        <v>170452.79160000003</v>
      </c>
      <c r="S479" s="7">
        <v>161274.56436000002</v>
      </c>
      <c r="T479" s="8">
        <f t="shared" si="389"/>
        <v>165864</v>
      </c>
      <c r="U479" s="165">
        <v>249222.55085000003</v>
      </c>
      <c r="V479" s="7">
        <v>235802.87503500003</v>
      </c>
      <c r="W479" s="8">
        <f t="shared" si="390"/>
        <v>242513</v>
      </c>
      <c r="X479" s="165">
        <v>220404.49340000004</v>
      </c>
      <c r="Y479" s="7">
        <v>208536.55914000003</v>
      </c>
      <c r="Z479" s="8">
        <f t="shared" si="391"/>
        <v>214471</v>
      </c>
      <c r="AA479" s="165">
        <v>221635.28660000002</v>
      </c>
      <c r="AB479" s="7">
        <v>208536.55914000003</v>
      </c>
      <c r="AC479" s="8">
        <f t="shared" si="392"/>
        <v>215086</v>
      </c>
      <c r="AD479" s="165">
        <v>226543.37615000003</v>
      </c>
      <c r="AE479" s="7">
        <v>208536.55914000003</v>
      </c>
      <c r="AF479" s="8">
        <f t="shared" si="393"/>
        <v>217540</v>
      </c>
      <c r="AG479" s="165">
        <v>196598.09714999999</v>
      </c>
      <c r="AH479" s="7">
        <v>208536.55914000003</v>
      </c>
      <c r="AI479" s="8">
        <f t="shared" si="394"/>
        <v>202567</v>
      </c>
      <c r="AJ479" s="165">
        <v>222685.0808</v>
      </c>
      <c r="AK479" s="7">
        <v>208536.55914000003</v>
      </c>
      <c r="AL479" s="8">
        <f t="shared" si="395"/>
        <v>215611</v>
      </c>
      <c r="AM479" s="165">
        <v>254753.07585000002</v>
      </c>
      <c r="AN479" s="7">
        <v>208536.55914000003</v>
      </c>
      <c r="AO479" s="8">
        <f t="shared" si="396"/>
        <v>231645</v>
      </c>
      <c r="AP479" s="165">
        <v>167921.82225</v>
      </c>
      <c r="AQ479" s="7">
        <v>129170.63250000001</v>
      </c>
      <c r="AR479" s="8">
        <f t="shared" si="397"/>
        <v>148546</v>
      </c>
      <c r="AS479" s="165">
        <v>190385.80925000002</v>
      </c>
      <c r="AT479" s="7">
        <v>146450.6225</v>
      </c>
      <c r="AU479" s="8">
        <f t="shared" si="398"/>
        <v>168418</v>
      </c>
      <c r="AV479" s="165">
        <v>244275.24485000005</v>
      </c>
      <c r="AW479" s="7">
        <v>208536.55914000003</v>
      </c>
      <c r="AX479" s="8">
        <f t="shared" si="399"/>
        <v>226406</v>
      </c>
      <c r="AY479" s="165">
        <v>240240.97824999999</v>
      </c>
      <c r="AZ479" s="7">
        <v>208536.55914000003</v>
      </c>
      <c r="BA479" s="8">
        <f t="shared" si="400"/>
        <v>224389</v>
      </c>
      <c r="BB479" s="165">
        <v>198000.8394</v>
      </c>
      <c r="BC479" s="7">
        <v>152308.33800000002</v>
      </c>
      <c r="BD479" s="8">
        <f t="shared" si="401"/>
        <v>175155</v>
      </c>
      <c r="BE479" s="9"/>
      <c r="BF479" s="9"/>
      <c r="BG479" s="9"/>
      <c r="BH479" s="9"/>
      <c r="BI479" s="10"/>
      <c r="BJ479" s="10"/>
    </row>
    <row r="480" spans="1:62" s="6" customFormat="1" ht="26.25" customHeight="1" x14ac:dyDescent="0.35">
      <c r="A480" s="388"/>
      <c r="B480" s="11">
        <v>440</v>
      </c>
      <c r="C480" s="56" t="s">
        <v>475</v>
      </c>
      <c r="D480" s="36" t="s">
        <v>272</v>
      </c>
      <c r="F480" s="165">
        <v>386750</v>
      </c>
      <c r="G480" s="7">
        <v>365925</v>
      </c>
      <c r="H480" s="8">
        <f t="shared" si="352"/>
        <v>376338</v>
      </c>
      <c r="I480" s="165">
        <v>386750</v>
      </c>
      <c r="J480" s="7">
        <v>365925</v>
      </c>
      <c r="K480" s="8">
        <f t="shared" si="386"/>
        <v>376338</v>
      </c>
      <c r="L480" s="165">
        <v>572390</v>
      </c>
      <c r="M480" s="7">
        <v>541569</v>
      </c>
      <c r="N480" s="8">
        <f t="shared" si="387"/>
        <v>556980</v>
      </c>
      <c r="O480" s="165">
        <v>572390</v>
      </c>
      <c r="P480" s="7">
        <v>541569</v>
      </c>
      <c r="Q480" s="8">
        <f t="shared" si="388"/>
        <v>556980</v>
      </c>
      <c r="R480" s="165">
        <v>572390</v>
      </c>
      <c r="S480" s="7">
        <v>541569</v>
      </c>
      <c r="T480" s="8">
        <f t="shared" si="389"/>
        <v>556980</v>
      </c>
      <c r="U480" s="165">
        <v>572390</v>
      </c>
      <c r="V480" s="7">
        <v>541569</v>
      </c>
      <c r="W480" s="8">
        <f t="shared" si="390"/>
        <v>556980</v>
      </c>
      <c r="X480" s="165">
        <v>572390</v>
      </c>
      <c r="Y480" s="7">
        <v>541569</v>
      </c>
      <c r="Z480" s="8">
        <f t="shared" si="391"/>
        <v>556980</v>
      </c>
      <c r="AA480" s="165">
        <v>572390</v>
      </c>
      <c r="AB480" s="7">
        <v>541569</v>
      </c>
      <c r="AC480" s="8">
        <f t="shared" si="392"/>
        <v>556980</v>
      </c>
      <c r="AD480" s="165">
        <v>572390</v>
      </c>
      <c r="AE480" s="7">
        <v>541569</v>
      </c>
      <c r="AF480" s="8">
        <f t="shared" si="393"/>
        <v>556980</v>
      </c>
      <c r="AG480" s="165">
        <v>572390</v>
      </c>
      <c r="AH480" s="7">
        <v>541569</v>
      </c>
      <c r="AI480" s="8">
        <f t="shared" si="394"/>
        <v>556980</v>
      </c>
      <c r="AJ480" s="165">
        <v>572390</v>
      </c>
      <c r="AK480" s="7">
        <v>541569</v>
      </c>
      <c r="AL480" s="8">
        <f t="shared" si="395"/>
        <v>556980</v>
      </c>
      <c r="AM480" s="165">
        <v>572390</v>
      </c>
      <c r="AN480" s="7">
        <v>541569</v>
      </c>
      <c r="AO480" s="8">
        <f t="shared" si="396"/>
        <v>556980</v>
      </c>
      <c r="AP480" s="165">
        <v>386750</v>
      </c>
      <c r="AQ480" s="7">
        <v>297500</v>
      </c>
      <c r="AR480" s="8">
        <f t="shared" si="397"/>
        <v>342125</v>
      </c>
      <c r="AS480" s="165">
        <v>386750</v>
      </c>
      <c r="AT480" s="7">
        <v>297500</v>
      </c>
      <c r="AU480" s="8">
        <f t="shared" si="398"/>
        <v>342125</v>
      </c>
      <c r="AV480" s="165">
        <v>386750</v>
      </c>
      <c r="AW480" s="7">
        <v>541569</v>
      </c>
      <c r="AX480" s="8">
        <f t="shared" si="399"/>
        <v>464160</v>
      </c>
      <c r="AY480" s="165">
        <v>386750</v>
      </c>
      <c r="AZ480" s="7">
        <v>541569</v>
      </c>
      <c r="BA480" s="8">
        <f t="shared" si="400"/>
        <v>464160</v>
      </c>
      <c r="BB480" s="165">
        <v>386750</v>
      </c>
      <c r="BC480" s="7">
        <v>297500</v>
      </c>
      <c r="BD480" s="8">
        <f t="shared" si="401"/>
        <v>342125</v>
      </c>
      <c r="BE480" s="9"/>
      <c r="BF480" s="9"/>
      <c r="BG480" s="9"/>
      <c r="BH480" s="9"/>
      <c r="BI480" s="10"/>
      <c r="BJ480" s="10"/>
    </row>
    <row r="481" spans="1:62" s="6" customFormat="1" ht="26.25" customHeight="1" x14ac:dyDescent="0.35">
      <c r="A481" s="388"/>
      <c r="B481" s="11"/>
      <c r="C481" s="56"/>
      <c r="D481" s="36"/>
      <c r="F481" s="165"/>
      <c r="G481" s="7"/>
      <c r="H481" s="8"/>
      <c r="I481" s="165"/>
      <c r="J481" s="7"/>
      <c r="K481" s="8"/>
      <c r="L481" s="165"/>
      <c r="M481" s="7"/>
      <c r="N481" s="8"/>
      <c r="O481" s="165"/>
      <c r="P481" s="7"/>
      <c r="Q481" s="8"/>
      <c r="R481" s="165"/>
      <c r="S481" s="7"/>
      <c r="T481" s="8"/>
      <c r="U481" s="165"/>
      <c r="V481" s="7"/>
      <c r="W481" s="8"/>
      <c r="X481" s="165"/>
      <c r="Y481" s="7"/>
      <c r="Z481" s="8"/>
      <c r="AA481" s="165"/>
      <c r="AB481" s="7"/>
      <c r="AC481" s="8"/>
      <c r="AD481" s="165"/>
      <c r="AE481" s="7"/>
      <c r="AF481" s="8"/>
      <c r="AG481" s="165"/>
      <c r="AH481" s="7"/>
      <c r="AI481" s="8"/>
      <c r="AJ481" s="165"/>
      <c r="AK481" s="7"/>
      <c r="AL481" s="8"/>
      <c r="AM481" s="165"/>
      <c r="AN481" s="7"/>
      <c r="AO481" s="8"/>
      <c r="AP481" s="165"/>
      <c r="AQ481" s="7"/>
      <c r="AR481" s="8"/>
      <c r="AS481" s="165"/>
      <c r="AT481" s="7"/>
      <c r="AU481" s="8"/>
      <c r="AV481" s="165"/>
      <c r="AW481" s="7"/>
      <c r="AX481" s="8"/>
      <c r="AY481" s="165"/>
      <c r="AZ481" s="7"/>
      <c r="BA481" s="8"/>
      <c r="BB481" s="165"/>
      <c r="BC481" s="7"/>
      <c r="BD481" s="8"/>
      <c r="BE481" s="9"/>
      <c r="BF481" s="9"/>
      <c r="BG481" s="9"/>
      <c r="BH481" s="9"/>
      <c r="BI481" s="10"/>
      <c r="BJ481" s="10"/>
    </row>
    <row r="482" spans="1:62" s="6" customFormat="1" ht="26.25" customHeight="1" x14ac:dyDescent="0.35">
      <c r="A482" s="388"/>
      <c r="B482" s="11">
        <v>441</v>
      </c>
      <c r="C482" s="56" t="s">
        <v>476</v>
      </c>
      <c r="D482" s="36" t="s">
        <v>283</v>
      </c>
      <c r="F482" s="165">
        <v>186818.11785000001</v>
      </c>
      <c r="G482" s="7">
        <v>176758.680735</v>
      </c>
      <c r="H482" s="8">
        <f t="shared" si="352"/>
        <v>181788</v>
      </c>
      <c r="I482" s="165">
        <v>186818.11785000001</v>
      </c>
      <c r="J482" s="7">
        <v>176758.680735</v>
      </c>
      <c r="K482" s="8">
        <f t="shared" si="386"/>
        <v>181788</v>
      </c>
      <c r="L482" s="165">
        <v>297661.90544999996</v>
      </c>
      <c r="M482" s="7">
        <v>281633.95669500006</v>
      </c>
      <c r="N482" s="8">
        <f t="shared" si="387"/>
        <v>289648</v>
      </c>
      <c r="O482" s="165">
        <v>297378.34035000001</v>
      </c>
      <c r="P482" s="7">
        <v>281365.660485</v>
      </c>
      <c r="Q482" s="8">
        <f t="shared" si="388"/>
        <v>289372</v>
      </c>
      <c r="R482" s="165">
        <v>272298.9178</v>
      </c>
      <c r="S482" s="7">
        <v>257636.66837999999</v>
      </c>
      <c r="T482" s="8">
        <f t="shared" si="389"/>
        <v>264968</v>
      </c>
      <c r="U482" s="165">
        <v>383984.35074999998</v>
      </c>
      <c r="V482" s="7">
        <v>363308.27032499999</v>
      </c>
      <c r="W482" s="8">
        <f t="shared" si="390"/>
        <v>373646</v>
      </c>
      <c r="X482" s="165">
        <v>321919.79365000001</v>
      </c>
      <c r="Y482" s="7">
        <v>304585.65091500001</v>
      </c>
      <c r="Z482" s="8">
        <f t="shared" si="391"/>
        <v>313253</v>
      </c>
      <c r="AA482" s="165">
        <v>347768.46195000003</v>
      </c>
      <c r="AB482" s="7">
        <v>304585.65091500001</v>
      </c>
      <c r="AC482" s="8">
        <f t="shared" si="392"/>
        <v>326177</v>
      </c>
      <c r="AD482" s="165">
        <v>349744.3677</v>
      </c>
      <c r="AE482" s="7">
        <v>304585.65091500001</v>
      </c>
      <c r="AF482" s="8">
        <f t="shared" si="393"/>
        <v>327165</v>
      </c>
      <c r="AG482" s="165">
        <v>313612.94510000007</v>
      </c>
      <c r="AH482" s="7">
        <v>304585.65091500001</v>
      </c>
      <c r="AI482" s="8">
        <f t="shared" si="394"/>
        <v>309099</v>
      </c>
      <c r="AJ482" s="165">
        <v>351384.41975</v>
      </c>
      <c r="AK482" s="7">
        <v>304585.65091500001</v>
      </c>
      <c r="AL482" s="8">
        <f t="shared" si="395"/>
        <v>327985</v>
      </c>
      <c r="AM482" s="165">
        <v>390672.26380000002</v>
      </c>
      <c r="AN482" s="7">
        <v>304585.65091500001</v>
      </c>
      <c r="AO482" s="8">
        <f t="shared" si="396"/>
        <v>347629</v>
      </c>
      <c r="AP482" s="165">
        <v>256774.23135000005</v>
      </c>
      <c r="AQ482" s="7">
        <v>197518.63950000002</v>
      </c>
      <c r="AR482" s="8">
        <f t="shared" si="397"/>
        <v>227146</v>
      </c>
      <c r="AS482" s="165">
        <v>301560.4228</v>
      </c>
      <c r="AT482" s="7">
        <v>231969.55599999998</v>
      </c>
      <c r="AU482" s="8">
        <f t="shared" si="398"/>
        <v>266765</v>
      </c>
      <c r="AV482" s="165">
        <v>377694.63550000003</v>
      </c>
      <c r="AW482" s="7">
        <v>304585.65091500001</v>
      </c>
      <c r="AX482" s="8">
        <f t="shared" si="399"/>
        <v>341140</v>
      </c>
      <c r="AY482" s="165">
        <v>371295.31530000002</v>
      </c>
      <c r="AZ482" s="7">
        <v>304585.65091500001</v>
      </c>
      <c r="BA482" s="8">
        <f t="shared" si="400"/>
        <v>337940</v>
      </c>
      <c r="BB482" s="165">
        <v>313623.00059999997</v>
      </c>
      <c r="BC482" s="7">
        <v>241248.46200000003</v>
      </c>
      <c r="BD482" s="8">
        <f t="shared" si="401"/>
        <v>277436</v>
      </c>
      <c r="BE482" s="9"/>
      <c r="BF482" s="9"/>
      <c r="BG482" s="9"/>
      <c r="BH482" s="9"/>
      <c r="BI482" s="10"/>
      <c r="BJ482" s="10"/>
    </row>
    <row r="483" spans="1:62" s="6" customFormat="1" ht="26.25" customHeight="1" x14ac:dyDescent="0.35">
      <c r="A483" s="388"/>
      <c r="B483" s="11">
        <v>442</v>
      </c>
      <c r="C483" s="56" t="s">
        <v>477</v>
      </c>
      <c r="D483" s="36" t="s">
        <v>272</v>
      </c>
      <c r="F483" s="165">
        <v>301665</v>
      </c>
      <c r="G483" s="7">
        <v>285421.5</v>
      </c>
      <c r="H483" s="8">
        <f t="shared" si="352"/>
        <v>293543</v>
      </c>
      <c r="I483" s="165">
        <v>301665</v>
      </c>
      <c r="J483" s="7">
        <v>285421.5</v>
      </c>
      <c r="K483" s="8">
        <f t="shared" si="386"/>
        <v>293543</v>
      </c>
      <c r="L483" s="165">
        <v>386750</v>
      </c>
      <c r="M483" s="7">
        <v>365925</v>
      </c>
      <c r="N483" s="8">
        <f t="shared" si="387"/>
        <v>376338</v>
      </c>
      <c r="O483" s="165">
        <v>386750</v>
      </c>
      <c r="P483" s="7">
        <v>365925</v>
      </c>
      <c r="Q483" s="8">
        <f t="shared" si="388"/>
        <v>376338</v>
      </c>
      <c r="R483" s="165">
        <v>386750</v>
      </c>
      <c r="S483" s="7">
        <v>365925</v>
      </c>
      <c r="T483" s="8">
        <f t="shared" si="389"/>
        <v>376338</v>
      </c>
      <c r="U483" s="165">
        <v>386750</v>
      </c>
      <c r="V483" s="7">
        <v>365925</v>
      </c>
      <c r="W483" s="8">
        <f t="shared" si="390"/>
        <v>376338</v>
      </c>
      <c r="X483" s="165">
        <v>386750</v>
      </c>
      <c r="Y483" s="7">
        <v>365925</v>
      </c>
      <c r="Z483" s="8">
        <f t="shared" si="391"/>
        <v>376338</v>
      </c>
      <c r="AA483" s="165">
        <v>386750</v>
      </c>
      <c r="AB483" s="7">
        <v>365925</v>
      </c>
      <c r="AC483" s="8">
        <f t="shared" si="392"/>
        <v>376338</v>
      </c>
      <c r="AD483" s="165">
        <v>386750</v>
      </c>
      <c r="AE483" s="7">
        <v>365925</v>
      </c>
      <c r="AF483" s="8">
        <f t="shared" si="393"/>
        <v>376338</v>
      </c>
      <c r="AG483" s="165">
        <v>386750</v>
      </c>
      <c r="AH483" s="7">
        <v>365925</v>
      </c>
      <c r="AI483" s="8">
        <f t="shared" si="394"/>
        <v>376338</v>
      </c>
      <c r="AJ483" s="165">
        <v>386750</v>
      </c>
      <c r="AK483" s="7">
        <v>365925</v>
      </c>
      <c r="AL483" s="8">
        <f t="shared" si="395"/>
        <v>376338</v>
      </c>
      <c r="AM483" s="165">
        <v>386750</v>
      </c>
      <c r="AN483" s="7">
        <v>365925</v>
      </c>
      <c r="AO483" s="8">
        <f t="shared" si="396"/>
        <v>376338</v>
      </c>
      <c r="AP483" s="165">
        <v>301665</v>
      </c>
      <c r="AQ483" s="7">
        <v>232050</v>
      </c>
      <c r="AR483" s="8">
        <f t="shared" si="397"/>
        <v>266858</v>
      </c>
      <c r="AS483" s="165">
        <v>301665</v>
      </c>
      <c r="AT483" s="7">
        <v>232050</v>
      </c>
      <c r="AU483" s="8">
        <f t="shared" si="398"/>
        <v>266858</v>
      </c>
      <c r="AV483" s="165">
        <v>386750</v>
      </c>
      <c r="AW483" s="7">
        <v>365925</v>
      </c>
      <c r="AX483" s="8">
        <f t="shared" si="399"/>
        <v>376338</v>
      </c>
      <c r="AY483" s="165">
        <v>386750</v>
      </c>
      <c r="AZ483" s="7">
        <v>365925</v>
      </c>
      <c r="BA483" s="8">
        <f t="shared" si="400"/>
        <v>376338</v>
      </c>
      <c r="BB483" s="165">
        <v>301665</v>
      </c>
      <c r="BC483" s="7">
        <v>232050</v>
      </c>
      <c r="BD483" s="8">
        <f t="shared" si="401"/>
        <v>266858</v>
      </c>
      <c r="BE483" s="9"/>
      <c r="BF483" s="9"/>
      <c r="BG483" s="9"/>
      <c r="BH483" s="9"/>
      <c r="BI483" s="10"/>
      <c r="BJ483" s="10"/>
    </row>
    <row r="484" spans="1:62" s="6" customFormat="1" ht="26.25" customHeight="1" x14ac:dyDescent="0.35">
      <c r="A484" s="388"/>
      <c r="B484" s="11">
        <v>443</v>
      </c>
      <c r="C484" s="56" t="s">
        <v>478</v>
      </c>
      <c r="D484" s="36" t="s">
        <v>272</v>
      </c>
      <c r="F484" s="165">
        <v>63427.077350000007</v>
      </c>
      <c r="G484" s="7">
        <v>60011.773185000005</v>
      </c>
      <c r="H484" s="8">
        <f t="shared" si="352"/>
        <v>61719</v>
      </c>
      <c r="I484" s="165">
        <v>63427.077350000007</v>
      </c>
      <c r="J484" s="7">
        <v>60011.773185000005</v>
      </c>
      <c r="K484" s="8">
        <f t="shared" si="386"/>
        <v>61719</v>
      </c>
      <c r="L484" s="165">
        <v>101830.03739999999</v>
      </c>
      <c r="M484" s="7">
        <v>96346.881540000002</v>
      </c>
      <c r="N484" s="8">
        <f t="shared" si="387"/>
        <v>99088</v>
      </c>
      <c r="O484" s="165">
        <v>104056.32510000002</v>
      </c>
      <c r="P484" s="7">
        <v>98453.29221</v>
      </c>
      <c r="Q484" s="8">
        <f t="shared" si="388"/>
        <v>101255</v>
      </c>
      <c r="R484" s="165">
        <v>93419.617200000008</v>
      </c>
      <c r="S484" s="7">
        <v>88389.330119999999</v>
      </c>
      <c r="T484" s="8">
        <f t="shared" si="389"/>
        <v>90904</v>
      </c>
      <c r="U484" s="165">
        <v>131365.052</v>
      </c>
      <c r="V484" s="7">
        <v>124291.54919999999</v>
      </c>
      <c r="W484" s="8">
        <f t="shared" si="390"/>
        <v>127828</v>
      </c>
      <c r="X484" s="165">
        <v>122846.0324</v>
      </c>
      <c r="Y484" s="7">
        <v>116231.24604</v>
      </c>
      <c r="Z484" s="8">
        <f t="shared" si="391"/>
        <v>119539</v>
      </c>
      <c r="AA484" s="165">
        <v>122846.0324</v>
      </c>
      <c r="AB484" s="7">
        <v>116231.24604</v>
      </c>
      <c r="AC484" s="8">
        <f t="shared" si="392"/>
        <v>119539</v>
      </c>
      <c r="AD484" s="165">
        <v>120153.1695</v>
      </c>
      <c r="AE484" s="7">
        <v>116231.24604</v>
      </c>
      <c r="AF484" s="8">
        <f t="shared" si="393"/>
        <v>118192</v>
      </c>
      <c r="AG484" s="165">
        <v>108973.46459999999</v>
      </c>
      <c r="AH484" s="7">
        <v>116231.24604</v>
      </c>
      <c r="AI484" s="8">
        <f t="shared" si="394"/>
        <v>112602</v>
      </c>
      <c r="AJ484" s="165">
        <v>118752.43835</v>
      </c>
      <c r="AK484" s="7">
        <v>116231.24604</v>
      </c>
      <c r="AL484" s="8">
        <f t="shared" si="395"/>
        <v>117492</v>
      </c>
      <c r="AM484" s="165">
        <v>135932.26010000001</v>
      </c>
      <c r="AN484" s="7">
        <v>116231.24604</v>
      </c>
      <c r="AO484" s="8">
        <f t="shared" si="396"/>
        <v>126082</v>
      </c>
      <c r="AP484" s="165">
        <v>96184.879700000005</v>
      </c>
      <c r="AQ484" s="7">
        <v>73988.369000000006</v>
      </c>
      <c r="AR484" s="8">
        <f t="shared" si="397"/>
        <v>85087</v>
      </c>
      <c r="AS484" s="165">
        <v>102383.08989999999</v>
      </c>
      <c r="AT484" s="7">
        <v>78756.222999999998</v>
      </c>
      <c r="AU484" s="8">
        <f t="shared" si="398"/>
        <v>90570</v>
      </c>
      <c r="AV484" s="165">
        <v>136200.74195</v>
      </c>
      <c r="AW484" s="7">
        <v>116231.24604</v>
      </c>
      <c r="AX484" s="8">
        <f t="shared" si="399"/>
        <v>126216</v>
      </c>
      <c r="AY484" s="165">
        <v>126509.25105000002</v>
      </c>
      <c r="AZ484" s="7">
        <v>116231.24604</v>
      </c>
      <c r="BA484" s="8">
        <f t="shared" si="400"/>
        <v>121370</v>
      </c>
      <c r="BB484" s="165">
        <v>106478.69505000002</v>
      </c>
      <c r="BC484" s="7">
        <v>81906.688500000018</v>
      </c>
      <c r="BD484" s="8">
        <f t="shared" si="401"/>
        <v>94193</v>
      </c>
      <c r="BE484" s="9"/>
      <c r="BF484" s="9"/>
      <c r="BG484" s="9"/>
      <c r="BH484" s="9"/>
      <c r="BI484" s="10"/>
      <c r="BJ484" s="10"/>
    </row>
    <row r="485" spans="1:62" s="6" customFormat="1" ht="26.25" customHeight="1" x14ac:dyDescent="0.35">
      <c r="A485" s="388"/>
      <c r="B485" s="11">
        <v>444</v>
      </c>
      <c r="C485" s="56" t="s">
        <v>479</v>
      </c>
      <c r="D485" s="36" t="s">
        <v>272</v>
      </c>
      <c r="F485" s="165">
        <v>89170.16290000001</v>
      </c>
      <c r="G485" s="7">
        <v>84368.692590000006</v>
      </c>
      <c r="H485" s="8">
        <f t="shared" si="352"/>
        <v>86769</v>
      </c>
      <c r="I485" s="165">
        <v>89170.16290000001</v>
      </c>
      <c r="J485" s="7">
        <v>84368.692590000006</v>
      </c>
      <c r="K485" s="8">
        <f t="shared" si="386"/>
        <v>86769</v>
      </c>
      <c r="L485" s="165">
        <v>142003.77100000001</v>
      </c>
      <c r="M485" s="7">
        <v>134357.41409999999</v>
      </c>
      <c r="N485" s="8">
        <f t="shared" si="387"/>
        <v>138181</v>
      </c>
      <c r="O485" s="165">
        <v>148219.07555000001</v>
      </c>
      <c r="P485" s="7">
        <v>140238.04840500001</v>
      </c>
      <c r="Q485" s="8">
        <f t="shared" si="388"/>
        <v>144229</v>
      </c>
      <c r="R485" s="165">
        <v>131553.08984999999</v>
      </c>
      <c r="S485" s="7">
        <v>124469.46193500001</v>
      </c>
      <c r="T485" s="8">
        <f t="shared" si="389"/>
        <v>128011</v>
      </c>
      <c r="U485" s="165">
        <v>189765.3849</v>
      </c>
      <c r="V485" s="7">
        <v>179547.24878999998</v>
      </c>
      <c r="W485" s="8">
        <f t="shared" si="390"/>
        <v>184656</v>
      </c>
      <c r="X485" s="165">
        <v>175969.2389</v>
      </c>
      <c r="Y485" s="7">
        <v>166493.97219</v>
      </c>
      <c r="Z485" s="8">
        <f t="shared" si="391"/>
        <v>171232</v>
      </c>
      <c r="AA485" s="165">
        <v>173205.98749999999</v>
      </c>
      <c r="AB485" s="7">
        <v>166493.97219</v>
      </c>
      <c r="AC485" s="8">
        <f t="shared" si="392"/>
        <v>169850</v>
      </c>
      <c r="AD485" s="165">
        <v>174129.08239999998</v>
      </c>
      <c r="AE485" s="7">
        <v>166493.97219</v>
      </c>
      <c r="AF485" s="8">
        <f t="shared" si="393"/>
        <v>170312</v>
      </c>
      <c r="AG485" s="165">
        <v>152105.52630000003</v>
      </c>
      <c r="AH485" s="7">
        <v>166493.97219</v>
      </c>
      <c r="AI485" s="8">
        <f t="shared" si="394"/>
        <v>159300</v>
      </c>
      <c r="AJ485" s="165">
        <v>166709.12895000001</v>
      </c>
      <c r="AK485" s="7">
        <v>166493.97219</v>
      </c>
      <c r="AL485" s="8">
        <f t="shared" si="395"/>
        <v>166602</v>
      </c>
      <c r="AM485" s="165">
        <v>181365.02020000003</v>
      </c>
      <c r="AN485" s="7">
        <v>166493.97219</v>
      </c>
      <c r="AO485" s="8">
        <f t="shared" si="396"/>
        <v>173929</v>
      </c>
      <c r="AP485" s="165">
        <v>134031.77060000002</v>
      </c>
      <c r="AQ485" s="7">
        <v>103101.36200000001</v>
      </c>
      <c r="AR485" s="8">
        <f t="shared" si="397"/>
        <v>118567</v>
      </c>
      <c r="AS485" s="165">
        <v>143938.4492</v>
      </c>
      <c r="AT485" s="7">
        <v>110721.88400000001</v>
      </c>
      <c r="AU485" s="8">
        <f t="shared" si="398"/>
        <v>127330</v>
      </c>
      <c r="AV485" s="165">
        <v>184956.84480000002</v>
      </c>
      <c r="AW485" s="7">
        <v>166493.97219</v>
      </c>
      <c r="AX485" s="8">
        <f t="shared" si="399"/>
        <v>175725</v>
      </c>
      <c r="AY485" s="165">
        <v>182032.70540000001</v>
      </c>
      <c r="AZ485" s="7">
        <v>166493.97219</v>
      </c>
      <c r="BA485" s="8">
        <f t="shared" si="400"/>
        <v>174263</v>
      </c>
      <c r="BB485" s="165">
        <v>149696.2285</v>
      </c>
      <c r="BC485" s="7">
        <v>115150.94500000001</v>
      </c>
      <c r="BD485" s="8">
        <f t="shared" si="401"/>
        <v>132424</v>
      </c>
      <c r="BE485" s="9"/>
      <c r="BF485" s="9"/>
      <c r="BG485" s="9"/>
      <c r="BH485" s="9"/>
      <c r="BI485" s="10"/>
      <c r="BJ485" s="10"/>
    </row>
    <row r="486" spans="1:62" s="6" customFormat="1" ht="26.25" customHeight="1" x14ac:dyDescent="0.35">
      <c r="A486" s="388"/>
      <c r="B486" s="11">
        <v>445</v>
      </c>
      <c r="C486" s="56" t="s">
        <v>480</v>
      </c>
      <c r="D486" s="36" t="s">
        <v>272</v>
      </c>
      <c r="F486" s="165">
        <v>46410</v>
      </c>
      <c r="G486" s="7">
        <v>43911</v>
      </c>
      <c r="H486" s="8">
        <f t="shared" si="352"/>
        <v>45161</v>
      </c>
      <c r="I486" s="165">
        <v>46410</v>
      </c>
      <c r="J486" s="7">
        <v>43911</v>
      </c>
      <c r="K486" s="8">
        <f t="shared" si="386"/>
        <v>45161</v>
      </c>
      <c r="L486" s="165">
        <v>46410</v>
      </c>
      <c r="M486" s="7">
        <v>43911</v>
      </c>
      <c r="N486" s="8">
        <f t="shared" si="387"/>
        <v>45161</v>
      </c>
      <c r="O486" s="165">
        <v>46410</v>
      </c>
      <c r="P486" s="7">
        <v>43911</v>
      </c>
      <c r="Q486" s="8">
        <f t="shared" si="388"/>
        <v>45161</v>
      </c>
      <c r="R486" s="165">
        <v>46410</v>
      </c>
      <c r="S486" s="7">
        <v>43911</v>
      </c>
      <c r="T486" s="8">
        <f t="shared" si="389"/>
        <v>45161</v>
      </c>
      <c r="U486" s="165">
        <v>46410</v>
      </c>
      <c r="V486" s="7">
        <v>43911</v>
      </c>
      <c r="W486" s="8">
        <f t="shared" si="390"/>
        <v>45161</v>
      </c>
      <c r="X486" s="165">
        <v>46410</v>
      </c>
      <c r="Y486" s="7">
        <v>43911</v>
      </c>
      <c r="Z486" s="8">
        <f t="shared" si="391"/>
        <v>45161</v>
      </c>
      <c r="AA486" s="165">
        <v>46410</v>
      </c>
      <c r="AB486" s="7">
        <v>43911</v>
      </c>
      <c r="AC486" s="8">
        <f t="shared" si="392"/>
        <v>45161</v>
      </c>
      <c r="AD486" s="165">
        <v>46410</v>
      </c>
      <c r="AE486" s="7">
        <v>43911</v>
      </c>
      <c r="AF486" s="8">
        <f t="shared" si="393"/>
        <v>45161</v>
      </c>
      <c r="AG486" s="165">
        <v>46410</v>
      </c>
      <c r="AH486" s="7">
        <v>43911</v>
      </c>
      <c r="AI486" s="8">
        <f t="shared" si="394"/>
        <v>45161</v>
      </c>
      <c r="AJ486" s="165">
        <v>46410</v>
      </c>
      <c r="AK486" s="7">
        <v>43911</v>
      </c>
      <c r="AL486" s="8">
        <f t="shared" si="395"/>
        <v>45161</v>
      </c>
      <c r="AM486" s="165">
        <v>46410</v>
      </c>
      <c r="AN486" s="7">
        <v>43911</v>
      </c>
      <c r="AO486" s="8">
        <f t="shared" si="396"/>
        <v>45161</v>
      </c>
      <c r="AP486" s="165">
        <v>46410</v>
      </c>
      <c r="AQ486" s="7">
        <v>35700</v>
      </c>
      <c r="AR486" s="8">
        <f t="shared" si="397"/>
        <v>41055</v>
      </c>
      <c r="AS486" s="165">
        <v>46410</v>
      </c>
      <c r="AT486" s="7">
        <v>35700</v>
      </c>
      <c r="AU486" s="8">
        <f t="shared" si="398"/>
        <v>41055</v>
      </c>
      <c r="AV486" s="165">
        <v>46410</v>
      </c>
      <c r="AW486" s="7">
        <v>43911</v>
      </c>
      <c r="AX486" s="8">
        <f t="shared" si="399"/>
        <v>45161</v>
      </c>
      <c r="AY486" s="165">
        <v>46410</v>
      </c>
      <c r="AZ486" s="7">
        <v>43911</v>
      </c>
      <c r="BA486" s="8">
        <f t="shared" si="400"/>
        <v>45161</v>
      </c>
      <c r="BB486" s="165">
        <v>46410</v>
      </c>
      <c r="BC486" s="7">
        <v>35700</v>
      </c>
      <c r="BD486" s="8">
        <f t="shared" si="401"/>
        <v>41055</v>
      </c>
      <c r="BE486" s="9"/>
      <c r="BF486" s="9"/>
      <c r="BG486" s="9"/>
      <c r="BH486" s="9"/>
      <c r="BI486" s="10"/>
      <c r="BJ486" s="10"/>
    </row>
    <row r="487" spans="1:62" s="6" customFormat="1" ht="26.25" customHeight="1" x14ac:dyDescent="0.35">
      <c r="A487" s="388"/>
      <c r="B487" s="11">
        <v>446</v>
      </c>
      <c r="C487" s="56" t="s">
        <v>481</v>
      </c>
      <c r="D487" s="36" t="s">
        <v>272</v>
      </c>
      <c r="F487" s="165">
        <v>216580</v>
      </c>
      <c r="G487" s="7">
        <v>204918</v>
      </c>
      <c r="H487" s="8">
        <f t="shared" si="352"/>
        <v>210749</v>
      </c>
      <c r="I487" s="165">
        <v>216580</v>
      </c>
      <c r="J487" s="7">
        <v>204918</v>
      </c>
      <c r="K487" s="8">
        <f t="shared" si="386"/>
        <v>210749</v>
      </c>
      <c r="L487" s="165">
        <v>216580</v>
      </c>
      <c r="M487" s="7">
        <v>204918</v>
      </c>
      <c r="N487" s="8">
        <f t="shared" si="387"/>
        <v>210749</v>
      </c>
      <c r="O487" s="165">
        <v>216580</v>
      </c>
      <c r="P487" s="7">
        <v>204918</v>
      </c>
      <c r="Q487" s="8">
        <f t="shared" si="388"/>
        <v>210749</v>
      </c>
      <c r="R487" s="165">
        <v>216580</v>
      </c>
      <c r="S487" s="7">
        <v>204918</v>
      </c>
      <c r="T487" s="8">
        <f t="shared" si="389"/>
        <v>210749</v>
      </c>
      <c r="U487" s="165">
        <v>216580</v>
      </c>
      <c r="V487" s="7">
        <v>204918</v>
      </c>
      <c r="W487" s="8">
        <f t="shared" si="390"/>
        <v>210749</v>
      </c>
      <c r="X487" s="165">
        <v>216580</v>
      </c>
      <c r="Y487" s="7">
        <v>204918</v>
      </c>
      <c r="Z487" s="8">
        <f t="shared" si="391"/>
        <v>210749</v>
      </c>
      <c r="AA487" s="165">
        <v>216580</v>
      </c>
      <c r="AB487" s="7">
        <v>204918</v>
      </c>
      <c r="AC487" s="8">
        <f t="shared" si="392"/>
        <v>210749</v>
      </c>
      <c r="AD487" s="165">
        <v>216580</v>
      </c>
      <c r="AE487" s="7">
        <v>204918</v>
      </c>
      <c r="AF487" s="8">
        <f t="shared" si="393"/>
        <v>210749</v>
      </c>
      <c r="AG487" s="165">
        <v>216580</v>
      </c>
      <c r="AH487" s="7">
        <v>204918</v>
      </c>
      <c r="AI487" s="8">
        <f t="shared" si="394"/>
        <v>210749</v>
      </c>
      <c r="AJ487" s="165">
        <v>216580</v>
      </c>
      <c r="AK487" s="7">
        <v>204918</v>
      </c>
      <c r="AL487" s="8">
        <f t="shared" si="395"/>
        <v>210749</v>
      </c>
      <c r="AM487" s="165">
        <v>216580</v>
      </c>
      <c r="AN487" s="7">
        <v>204918</v>
      </c>
      <c r="AO487" s="8">
        <f t="shared" si="396"/>
        <v>210749</v>
      </c>
      <c r="AP487" s="165">
        <v>216580</v>
      </c>
      <c r="AQ487" s="7">
        <v>166600</v>
      </c>
      <c r="AR487" s="8">
        <f t="shared" si="397"/>
        <v>191590</v>
      </c>
      <c r="AS487" s="165">
        <v>216580</v>
      </c>
      <c r="AT487" s="7">
        <v>166600</v>
      </c>
      <c r="AU487" s="8">
        <f t="shared" si="398"/>
        <v>191590</v>
      </c>
      <c r="AV487" s="165">
        <v>216580</v>
      </c>
      <c r="AW487" s="7">
        <v>204918</v>
      </c>
      <c r="AX487" s="8">
        <f t="shared" si="399"/>
        <v>210749</v>
      </c>
      <c r="AY487" s="165">
        <v>216580</v>
      </c>
      <c r="AZ487" s="7">
        <v>204918</v>
      </c>
      <c r="BA487" s="8">
        <f t="shared" si="400"/>
        <v>210749</v>
      </c>
      <c r="BB487" s="165">
        <v>216580</v>
      </c>
      <c r="BC487" s="7">
        <v>166600</v>
      </c>
      <c r="BD487" s="8">
        <f t="shared" si="401"/>
        <v>191590</v>
      </c>
      <c r="BE487" s="9"/>
      <c r="BF487" s="9"/>
      <c r="BG487" s="9"/>
      <c r="BH487" s="9"/>
      <c r="BI487" s="10"/>
      <c r="BJ487" s="10"/>
    </row>
    <row r="488" spans="1:62" s="6" customFormat="1" ht="26.25" customHeight="1" x14ac:dyDescent="0.35">
      <c r="A488" s="388"/>
      <c r="B488" s="11"/>
      <c r="C488" s="56"/>
      <c r="D488" s="36"/>
      <c r="F488" s="165"/>
      <c r="G488" s="7"/>
      <c r="H488" s="8"/>
      <c r="I488" s="165"/>
      <c r="J488" s="7"/>
      <c r="K488" s="8"/>
      <c r="L488" s="165"/>
      <c r="M488" s="7"/>
      <c r="N488" s="8"/>
      <c r="O488" s="165"/>
      <c r="P488" s="7"/>
      <c r="Q488" s="8"/>
      <c r="R488" s="165"/>
      <c r="S488" s="7"/>
      <c r="T488" s="8"/>
      <c r="U488" s="165"/>
      <c r="V488" s="7"/>
      <c r="W488" s="8"/>
      <c r="X488" s="165"/>
      <c r="Y488" s="7"/>
      <c r="Z488" s="8"/>
      <c r="AA488" s="165"/>
      <c r="AB488" s="7"/>
      <c r="AC488" s="8"/>
      <c r="AD488" s="165"/>
      <c r="AE488" s="7"/>
      <c r="AF488" s="8"/>
      <c r="AG488" s="165"/>
      <c r="AH488" s="7"/>
      <c r="AI488" s="8"/>
      <c r="AJ488" s="165"/>
      <c r="AK488" s="7"/>
      <c r="AL488" s="8"/>
      <c r="AM488" s="165"/>
      <c r="AN488" s="7"/>
      <c r="AO488" s="8"/>
      <c r="AP488" s="165"/>
      <c r="AQ488" s="7"/>
      <c r="AR488" s="8"/>
      <c r="AS488" s="165"/>
      <c r="AT488" s="7"/>
      <c r="AU488" s="8"/>
      <c r="AV488" s="165"/>
      <c r="AW488" s="7"/>
      <c r="AX488" s="8"/>
      <c r="AY488" s="165"/>
      <c r="AZ488" s="7"/>
      <c r="BA488" s="8"/>
      <c r="BB488" s="165"/>
      <c r="BC488" s="7"/>
      <c r="BD488" s="8"/>
      <c r="BE488" s="9"/>
      <c r="BF488" s="9"/>
      <c r="BG488" s="9"/>
      <c r="BH488" s="9"/>
      <c r="BI488" s="10"/>
      <c r="BJ488" s="10"/>
    </row>
    <row r="489" spans="1:62" s="6" customFormat="1" ht="26.25" customHeight="1" x14ac:dyDescent="0.35">
      <c r="A489" s="388"/>
      <c r="B489" s="11">
        <v>447</v>
      </c>
      <c r="C489" s="56" t="s">
        <v>482</v>
      </c>
      <c r="D489" s="36" t="s">
        <v>272</v>
      </c>
      <c r="F489" s="165">
        <v>324367.30235000001</v>
      </c>
      <c r="G489" s="7">
        <v>306901.37068500003</v>
      </c>
      <c r="H489" s="8">
        <f t="shared" si="352"/>
        <v>315634</v>
      </c>
      <c r="I489" s="165">
        <v>324367.30235000001</v>
      </c>
      <c r="J489" s="7">
        <v>306901.37068500003</v>
      </c>
      <c r="K489" s="8">
        <f t="shared" si="386"/>
        <v>315634</v>
      </c>
      <c r="L489" s="165">
        <v>494523.4567000001</v>
      </c>
      <c r="M489" s="7">
        <v>467895.27057000005</v>
      </c>
      <c r="N489" s="8">
        <f t="shared" si="387"/>
        <v>481209</v>
      </c>
      <c r="O489" s="165">
        <v>527182.71515000006</v>
      </c>
      <c r="P489" s="7">
        <v>498795.95356499997</v>
      </c>
      <c r="Q489" s="8">
        <f t="shared" si="388"/>
        <v>512989</v>
      </c>
      <c r="R489" s="165">
        <v>436971.80800000002</v>
      </c>
      <c r="S489" s="7">
        <v>413442.55679999996</v>
      </c>
      <c r="T489" s="8">
        <f t="shared" si="389"/>
        <v>425207</v>
      </c>
      <c r="U489" s="165">
        <v>654305.3517</v>
      </c>
      <c r="V489" s="7">
        <v>619073.52507000009</v>
      </c>
      <c r="W489" s="8">
        <f t="shared" si="390"/>
        <v>636689</v>
      </c>
      <c r="X489" s="165">
        <v>603706.07570000004</v>
      </c>
      <c r="Y489" s="7">
        <v>571198.82547000004</v>
      </c>
      <c r="Z489" s="8">
        <f t="shared" si="391"/>
        <v>587452</v>
      </c>
      <c r="AA489" s="165">
        <v>603706.07570000004</v>
      </c>
      <c r="AB489" s="7">
        <v>571198.82547000004</v>
      </c>
      <c r="AC489" s="8">
        <f t="shared" si="392"/>
        <v>587452</v>
      </c>
      <c r="AD489" s="165">
        <v>593188.02270000009</v>
      </c>
      <c r="AE489" s="7">
        <v>571198.82547000004</v>
      </c>
      <c r="AF489" s="8">
        <f t="shared" si="393"/>
        <v>582193</v>
      </c>
      <c r="AG489" s="165">
        <v>532154.15434999997</v>
      </c>
      <c r="AH489" s="7">
        <v>571198.82547000004</v>
      </c>
      <c r="AI489" s="8">
        <f t="shared" si="394"/>
        <v>551676</v>
      </c>
      <c r="AJ489" s="165">
        <v>600011.68500000006</v>
      </c>
      <c r="AK489" s="7">
        <v>571198.82547000004</v>
      </c>
      <c r="AL489" s="8">
        <f t="shared" si="395"/>
        <v>585605</v>
      </c>
      <c r="AM489" s="165">
        <v>697696.84530000004</v>
      </c>
      <c r="AN489" s="7">
        <v>571198.82547000004</v>
      </c>
      <c r="AO489" s="8">
        <f t="shared" si="396"/>
        <v>634448</v>
      </c>
      <c r="AP489" s="165">
        <v>470468.68959999998</v>
      </c>
      <c r="AQ489" s="7">
        <v>361898.99199999997</v>
      </c>
      <c r="AR489" s="8">
        <f t="shared" si="397"/>
        <v>416184</v>
      </c>
      <c r="AS489" s="165">
        <v>523591.89610000001</v>
      </c>
      <c r="AT489" s="7">
        <v>402762.99699999997</v>
      </c>
      <c r="AU489" s="8">
        <f t="shared" si="398"/>
        <v>463177</v>
      </c>
      <c r="AV489" s="165">
        <v>642585.66645000014</v>
      </c>
      <c r="AW489" s="7">
        <v>571198.82547000004</v>
      </c>
      <c r="AX489" s="8">
        <f t="shared" si="399"/>
        <v>606892</v>
      </c>
      <c r="AY489" s="165">
        <v>631854.43684999994</v>
      </c>
      <c r="AZ489" s="7">
        <v>571198.82547000004</v>
      </c>
      <c r="BA489" s="8">
        <f t="shared" si="400"/>
        <v>601527</v>
      </c>
      <c r="BB489" s="165">
        <v>544535.4915</v>
      </c>
      <c r="BC489" s="7">
        <v>418873.45500000002</v>
      </c>
      <c r="BD489" s="8">
        <f t="shared" si="401"/>
        <v>481704</v>
      </c>
      <c r="BE489" s="9"/>
      <c r="BF489" s="9"/>
      <c r="BG489" s="9"/>
      <c r="BH489" s="9"/>
      <c r="BI489" s="10"/>
      <c r="BJ489" s="10"/>
    </row>
    <row r="490" spans="1:62" s="6" customFormat="1" ht="26.25" customHeight="1" x14ac:dyDescent="0.35">
      <c r="A490" s="388"/>
      <c r="B490" s="11">
        <v>448</v>
      </c>
      <c r="C490" s="56" t="s">
        <v>483</v>
      </c>
      <c r="D490" s="36" t="s">
        <v>272</v>
      </c>
      <c r="F490" s="165">
        <v>878043.24335000012</v>
      </c>
      <c r="G490" s="7">
        <v>830763.99178500008</v>
      </c>
      <c r="H490" s="8">
        <f t="shared" si="352"/>
        <v>854404</v>
      </c>
      <c r="I490" s="165">
        <v>878043.24335000012</v>
      </c>
      <c r="J490" s="7">
        <v>830763.99178500008</v>
      </c>
      <c r="K490" s="8">
        <f t="shared" si="386"/>
        <v>854404</v>
      </c>
      <c r="L490" s="165">
        <v>1396303.7133500001</v>
      </c>
      <c r="M490" s="7">
        <v>1321118.1287850002</v>
      </c>
      <c r="N490" s="8">
        <f t="shared" si="387"/>
        <v>1358711</v>
      </c>
      <c r="O490" s="165">
        <v>1429242.5146999999</v>
      </c>
      <c r="P490" s="7">
        <v>1352283.3023700002</v>
      </c>
      <c r="Q490" s="8">
        <f t="shared" si="388"/>
        <v>1390763</v>
      </c>
      <c r="R490" s="165">
        <v>1339641.9764</v>
      </c>
      <c r="S490" s="7">
        <v>1267507.4084400001</v>
      </c>
      <c r="T490" s="8">
        <f t="shared" si="389"/>
        <v>1303575</v>
      </c>
      <c r="U490" s="165">
        <v>1992395.7644500001</v>
      </c>
      <c r="V490" s="7">
        <v>1885112.9155950001</v>
      </c>
      <c r="W490" s="8">
        <f t="shared" si="390"/>
        <v>1938754</v>
      </c>
      <c r="X490" s="165">
        <v>1696064.2016499999</v>
      </c>
      <c r="Y490" s="7">
        <v>1604737.667715</v>
      </c>
      <c r="Z490" s="8">
        <f t="shared" si="391"/>
        <v>1650401</v>
      </c>
      <c r="AA490" s="165">
        <v>1696064.2016499999</v>
      </c>
      <c r="AB490" s="7">
        <v>1604737.667715</v>
      </c>
      <c r="AC490" s="8">
        <f t="shared" si="392"/>
        <v>1650401</v>
      </c>
      <c r="AD490" s="165">
        <v>1655249.9327</v>
      </c>
      <c r="AE490" s="7">
        <v>1604737.667715</v>
      </c>
      <c r="AF490" s="8">
        <f t="shared" si="393"/>
        <v>1629994</v>
      </c>
      <c r="AG490" s="165">
        <v>1486875.61295</v>
      </c>
      <c r="AH490" s="7">
        <v>1604737.667715</v>
      </c>
      <c r="AI490" s="8">
        <f t="shared" si="394"/>
        <v>1545807</v>
      </c>
      <c r="AJ490" s="165">
        <v>1711773.9093000002</v>
      </c>
      <c r="AK490" s="7">
        <v>1604737.667715</v>
      </c>
      <c r="AL490" s="8">
        <f t="shared" si="395"/>
        <v>1658256</v>
      </c>
      <c r="AM490" s="165">
        <v>2001474.8753999998</v>
      </c>
      <c r="AN490" s="7">
        <v>1604737.667715</v>
      </c>
      <c r="AO490" s="8">
        <f t="shared" si="396"/>
        <v>1803106</v>
      </c>
      <c r="AP490" s="165">
        <v>1278642.29675</v>
      </c>
      <c r="AQ490" s="7">
        <v>983570.99750000006</v>
      </c>
      <c r="AR490" s="8">
        <f t="shared" si="397"/>
        <v>1131107</v>
      </c>
      <c r="AS490" s="165">
        <v>1417331.77495</v>
      </c>
      <c r="AT490" s="7">
        <v>1090255.2115</v>
      </c>
      <c r="AU490" s="8">
        <f t="shared" si="398"/>
        <v>1253793</v>
      </c>
      <c r="AV490" s="165">
        <v>1819982.1503500002</v>
      </c>
      <c r="AW490" s="7">
        <v>1604737.667715</v>
      </c>
      <c r="AX490" s="8">
        <f t="shared" si="399"/>
        <v>1712360</v>
      </c>
      <c r="AY490" s="165">
        <v>1883424.3109500001</v>
      </c>
      <c r="AZ490" s="7">
        <v>1604737.667715</v>
      </c>
      <c r="BA490" s="8">
        <f t="shared" si="400"/>
        <v>1744081</v>
      </c>
      <c r="BB490" s="165">
        <v>1474024.68395</v>
      </c>
      <c r="BC490" s="7">
        <v>1133865.1414999999</v>
      </c>
      <c r="BD490" s="8">
        <f t="shared" si="401"/>
        <v>1303945</v>
      </c>
      <c r="BE490" s="9"/>
      <c r="BF490" s="9"/>
      <c r="BG490" s="9"/>
      <c r="BH490" s="9"/>
      <c r="BI490" s="10"/>
      <c r="BJ490" s="10"/>
    </row>
    <row r="491" spans="1:62" s="6" customFormat="1" ht="26.25" customHeight="1" x14ac:dyDescent="0.35">
      <c r="A491" s="388"/>
      <c r="B491" s="11">
        <v>449</v>
      </c>
      <c r="C491" s="56" t="s">
        <v>484</v>
      </c>
      <c r="D491" s="36" t="s">
        <v>272</v>
      </c>
      <c r="F491" s="165">
        <v>61880</v>
      </c>
      <c r="G491" s="7">
        <v>58548</v>
      </c>
      <c r="H491" s="8">
        <f t="shared" si="352"/>
        <v>60214</v>
      </c>
      <c r="I491" s="165">
        <v>61880</v>
      </c>
      <c r="J491" s="7">
        <v>58548</v>
      </c>
      <c r="K491" s="8">
        <f t="shared" si="386"/>
        <v>60214</v>
      </c>
      <c r="L491" s="165">
        <v>61880</v>
      </c>
      <c r="M491" s="7">
        <v>58548</v>
      </c>
      <c r="N491" s="8">
        <f t="shared" si="387"/>
        <v>60214</v>
      </c>
      <c r="O491" s="165">
        <v>61880</v>
      </c>
      <c r="P491" s="7">
        <v>58548</v>
      </c>
      <c r="Q491" s="8">
        <f t="shared" si="388"/>
        <v>60214</v>
      </c>
      <c r="R491" s="165">
        <v>61880</v>
      </c>
      <c r="S491" s="7">
        <v>58548</v>
      </c>
      <c r="T491" s="8">
        <f t="shared" si="389"/>
        <v>60214</v>
      </c>
      <c r="U491" s="165">
        <v>61880</v>
      </c>
      <c r="V491" s="7">
        <v>58548</v>
      </c>
      <c r="W491" s="8">
        <f t="shared" si="390"/>
        <v>60214</v>
      </c>
      <c r="X491" s="165">
        <v>61880</v>
      </c>
      <c r="Y491" s="7">
        <v>58548</v>
      </c>
      <c r="Z491" s="8">
        <f t="shared" si="391"/>
        <v>60214</v>
      </c>
      <c r="AA491" s="165">
        <v>61880</v>
      </c>
      <c r="AB491" s="7">
        <v>58548</v>
      </c>
      <c r="AC491" s="8">
        <f t="shared" si="392"/>
        <v>60214</v>
      </c>
      <c r="AD491" s="165">
        <v>61880</v>
      </c>
      <c r="AE491" s="7">
        <v>58548</v>
      </c>
      <c r="AF491" s="8">
        <f t="shared" si="393"/>
        <v>60214</v>
      </c>
      <c r="AG491" s="165">
        <v>61880</v>
      </c>
      <c r="AH491" s="7">
        <v>58548</v>
      </c>
      <c r="AI491" s="8">
        <f t="shared" si="394"/>
        <v>60214</v>
      </c>
      <c r="AJ491" s="165">
        <v>61880</v>
      </c>
      <c r="AK491" s="7">
        <v>58548</v>
      </c>
      <c r="AL491" s="8">
        <f t="shared" si="395"/>
        <v>60214</v>
      </c>
      <c r="AM491" s="165">
        <v>61880</v>
      </c>
      <c r="AN491" s="7">
        <v>58548</v>
      </c>
      <c r="AO491" s="8">
        <f t="shared" si="396"/>
        <v>60214</v>
      </c>
      <c r="AP491" s="165">
        <v>61880</v>
      </c>
      <c r="AQ491" s="7">
        <v>47600</v>
      </c>
      <c r="AR491" s="8">
        <f t="shared" si="397"/>
        <v>54740</v>
      </c>
      <c r="AS491" s="165">
        <v>61880</v>
      </c>
      <c r="AT491" s="7">
        <v>47600</v>
      </c>
      <c r="AU491" s="8">
        <f t="shared" si="398"/>
        <v>54740</v>
      </c>
      <c r="AV491" s="165">
        <v>61880</v>
      </c>
      <c r="AW491" s="7">
        <v>58548</v>
      </c>
      <c r="AX491" s="8">
        <f t="shared" si="399"/>
        <v>60214</v>
      </c>
      <c r="AY491" s="165">
        <v>61880</v>
      </c>
      <c r="AZ491" s="7">
        <v>58548</v>
      </c>
      <c r="BA491" s="8">
        <f t="shared" si="400"/>
        <v>60214</v>
      </c>
      <c r="BB491" s="165">
        <v>61880</v>
      </c>
      <c r="BC491" s="7">
        <v>47600</v>
      </c>
      <c r="BD491" s="8">
        <f t="shared" si="401"/>
        <v>54740</v>
      </c>
      <c r="BE491" s="9"/>
      <c r="BF491" s="9"/>
      <c r="BG491" s="9"/>
      <c r="BH491" s="9"/>
      <c r="BI491" s="10"/>
      <c r="BJ491" s="10"/>
    </row>
    <row r="492" spans="1:62" s="6" customFormat="1" ht="26.25" customHeight="1" x14ac:dyDescent="0.35">
      <c r="A492" s="388"/>
      <c r="B492" s="11"/>
      <c r="C492" s="56"/>
      <c r="D492" s="36"/>
      <c r="F492" s="165"/>
      <c r="G492" s="7"/>
      <c r="H492" s="8"/>
      <c r="I492" s="165"/>
      <c r="J492" s="7"/>
      <c r="K492" s="8"/>
      <c r="L492" s="165"/>
      <c r="M492" s="7"/>
      <c r="N492" s="8"/>
      <c r="O492" s="165"/>
      <c r="P492" s="7"/>
      <c r="Q492" s="8"/>
      <c r="R492" s="165"/>
      <c r="S492" s="7"/>
      <c r="T492" s="8"/>
      <c r="U492" s="165"/>
      <c r="V492" s="7"/>
      <c r="W492" s="8"/>
      <c r="X492" s="165"/>
      <c r="Y492" s="7"/>
      <c r="Z492" s="8"/>
      <c r="AA492" s="165"/>
      <c r="AB492" s="7"/>
      <c r="AC492" s="8"/>
      <c r="AD492" s="165"/>
      <c r="AE492" s="7"/>
      <c r="AF492" s="8"/>
      <c r="AG492" s="165"/>
      <c r="AH492" s="7"/>
      <c r="AI492" s="8"/>
      <c r="AJ492" s="165"/>
      <c r="AK492" s="7"/>
      <c r="AL492" s="8"/>
      <c r="AM492" s="165"/>
      <c r="AN492" s="7"/>
      <c r="AO492" s="8"/>
      <c r="AP492" s="165"/>
      <c r="AQ492" s="7"/>
      <c r="AR492" s="8"/>
      <c r="AS492" s="165"/>
      <c r="AT492" s="7"/>
      <c r="AU492" s="8"/>
      <c r="AV492" s="165"/>
      <c r="AW492" s="7"/>
      <c r="AX492" s="8"/>
      <c r="AY492" s="165"/>
      <c r="AZ492" s="7"/>
      <c r="BA492" s="8"/>
      <c r="BB492" s="165"/>
      <c r="BC492" s="7"/>
      <c r="BD492" s="8"/>
      <c r="BE492" s="9"/>
      <c r="BF492" s="9"/>
      <c r="BG492" s="9"/>
      <c r="BH492" s="9"/>
      <c r="BI492" s="10"/>
      <c r="BJ492" s="10"/>
    </row>
    <row r="493" spans="1:62" s="6" customFormat="1" ht="26.25" customHeight="1" x14ac:dyDescent="0.35">
      <c r="A493" s="388"/>
      <c r="B493" s="11">
        <v>450</v>
      </c>
      <c r="C493" s="56" t="s">
        <v>485</v>
      </c>
      <c r="D493" s="36" t="s">
        <v>272</v>
      </c>
      <c r="F493" s="165">
        <v>250722.83145000003</v>
      </c>
      <c r="G493" s="7">
        <v>237222.37129499999</v>
      </c>
      <c r="H493" s="8">
        <f t="shared" si="352"/>
        <v>243973</v>
      </c>
      <c r="I493" s="165">
        <v>250722.83145000003</v>
      </c>
      <c r="J493" s="7">
        <v>237222.37129499999</v>
      </c>
      <c r="K493" s="8">
        <f t="shared" si="386"/>
        <v>243973</v>
      </c>
      <c r="L493" s="165">
        <v>391177.04990000004</v>
      </c>
      <c r="M493" s="7">
        <v>370113.67028999998</v>
      </c>
      <c r="N493" s="8">
        <f t="shared" si="387"/>
        <v>380645</v>
      </c>
      <c r="O493" s="165">
        <v>405810.81904999999</v>
      </c>
      <c r="P493" s="7">
        <v>383959.46725500008</v>
      </c>
      <c r="Q493" s="8">
        <f t="shared" si="388"/>
        <v>394885</v>
      </c>
      <c r="R493" s="165">
        <v>385775.2353</v>
      </c>
      <c r="S493" s="7">
        <v>365002.72263000003</v>
      </c>
      <c r="T493" s="8">
        <f t="shared" si="389"/>
        <v>375389</v>
      </c>
      <c r="U493" s="165">
        <v>559058.65015</v>
      </c>
      <c r="V493" s="7">
        <v>528955.492065</v>
      </c>
      <c r="W493" s="8">
        <f t="shared" si="390"/>
        <v>544007</v>
      </c>
      <c r="X493" s="165">
        <v>495764.30540000007</v>
      </c>
      <c r="Y493" s="7">
        <v>469069.30434000003</v>
      </c>
      <c r="Z493" s="8">
        <f t="shared" si="391"/>
        <v>482417</v>
      </c>
      <c r="AA493" s="165">
        <v>470474.72290000005</v>
      </c>
      <c r="AB493" s="7">
        <v>469069.30434000003</v>
      </c>
      <c r="AC493" s="8">
        <f t="shared" si="392"/>
        <v>469772</v>
      </c>
      <c r="AD493" s="165">
        <v>473017.75884999998</v>
      </c>
      <c r="AE493" s="7">
        <v>469069.30434000003</v>
      </c>
      <c r="AF493" s="8">
        <f t="shared" si="393"/>
        <v>471044</v>
      </c>
      <c r="AG493" s="165">
        <v>426937.42455</v>
      </c>
      <c r="AH493" s="7">
        <v>469069.30434000003</v>
      </c>
      <c r="AI493" s="8">
        <f t="shared" si="394"/>
        <v>448003</v>
      </c>
      <c r="AJ493" s="165">
        <v>490510.30665000004</v>
      </c>
      <c r="AK493" s="7">
        <v>469069.30434000003</v>
      </c>
      <c r="AL493" s="8">
        <f t="shared" si="395"/>
        <v>479790</v>
      </c>
      <c r="AM493" s="165">
        <v>550531.58614999999</v>
      </c>
      <c r="AN493" s="7">
        <v>469069.30434000003</v>
      </c>
      <c r="AO493" s="8">
        <f t="shared" si="396"/>
        <v>509800</v>
      </c>
      <c r="AP493" s="165">
        <v>381934.03429999994</v>
      </c>
      <c r="AQ493" s="7">
        <v>293795.41099999996</v>
      </c>
      <c r="AR493" s="8">
        <f t="shared" si="397"/>
        <v>337865</v>
      </c>
      <c r="AS493" s="165">
        <v>404714.76955000003</v>
      </c>
      <c r="AT493" s="7">
        <v>311319.05350000004</v>
      </c>
      <c r="AU493" s="8">
        <f t="shared" si="398"/>
        <v>358017</v>
      </c>
      <c r="AV493" s="165">
        <v>533276.34814999998</v>
      </c>
      <c r="AW493" s="7">
        <v>469069.30434000003</v>
      </c>
      <c r="AX493" s="8">
        <f t="shared" si="399"/>
        <v>501173</v>
      </c>
      <c r="AY493" s="165">
        <v>533536.78559999994</v>
      </c>
      <c r="AZ493" s="7">
        <v>469069.30434000003</v>
      </c>
      <c r="BA493" s="8">
        <f t="shared" si="400"/>
        <v>501303</v>
      </c>
      <c r="BB493" s="165">
        <v>420903.11899999995</v>
      </c>
      <c r="BC493" s="7">
        <v>323771.63</v>
      </c>
      <c r="BD493" s="8">
        <f t="shared" si="401"/>
        <v>372337</v>
      </c>
      <c r="BE493" s="9"/>
      <c r="BF493" s="9"/>
      <c r="BG493" s="9"/>
      <c r="BH493" s="9"/>
      <c r="BI493" s="10"/>
      <c r="BJ493" s="10"/>
    </row>
    <row r="494" spans="1:62" s="6" customFormat="1" ht="26.25" customHeight="1" x14ac:dyDescent="0.35">
      <c r="A494" s="388"/>
      <c r="B494" s="11">
        <v>451</v>
      </c>
      <c r="C494" s="56" t="s">
        <v>486</v>
      </c>
      <c r="D494" s="36" t="s">
        <v>272</v>
      </c>
      <c r="F494" s="165">
        <v>270725</v>
      </c>
      <c r="G494" s="7">
        <v>256147.5</v>
      </c>
      <c r="H494" s="8">
        <f t="shared" si="352"/>
        <v>263436</v>
      </c>
      <c r="I494" s="165">
        <v>270725</v>
      </c>
      <c r="J494" s="7">
        <v>256147.5</v>
      </c>
      <c r="K494" s="8">
        <f t="shared" si="386"/>
        <v>263436</v>
      </c>
      <c r="L494" s="165">
        <v>270725</v>
      </c>
      <c r="M494" s="7">
        <v>256147.5</v>
      </c>
      <c r="N494" s="8">
        <f t="shared" si="387"/>
        <v>263436</v>
      </c>
      <c r="O494" s="165">
        <v>270725</v>
      </c>
      <c r="P494" s="7">
        <v>256147.5</v>
      </c>
      <c r="Q494" s="8">
        <f t="shared" si="388"/>
        <v>263436</v>
      </c>
      <c r="R494" s="165">
        <v>270725</v>
      </c>
      <c r="S494" s="7">
        <v>256147.5</v>
      </c>
      <c r="T494" s="8">
        <f t="shared" si="389"/>
        <v>263436</v>
      </c>
      <c r="U494" s="165">
        <v>270725</v>
      </c>
      <c r="V494" s="7">
        <v>256147.5</v>
      </c>
      <c r="W494" s="8">
        <f t="shared" si="390"/>
        <v>263436</v>
      </c>
      <c r="X494" s="165">
        <v>270725</v>
      </c>
      <c r="Y494" s="7">
        <v>256147.5</v>
      </c>
      <c r="Z494" s="8">
        <f t="shared" si="391"/>
        <v>263436</v>
      </c>
      <c r="AA494" s="165">
        <v>270725</v>
      </c>
      <c r="AB494" s="7">
        <v>256147.5</v>
      </c>
      <c r="AC494" s="8">
        <f t="shared" si="392"/>
        <v>263436</v>
      </c>
      <c r="AD494" s="165">
        <v>270725</v>
      </c>
      <c r="AE494" s="7">
        <v>256147.5</v>
      </c>
      <c r="AF494" s="8">
        <f t="shared" si="393"/>
        <v>263436</v>
      </c>
      <c r="AG494" s="165">
        <v>270725</v>
      </c>
      <c r="AH494" s="7">
        <v>256147.5</v>
      </c>
      <c r="AI494" s="8">
        <f t="shared" si="394"/>
        <v>263436</v>
      </c>
      <c r="AJ494" s="165">
        <v>270725</v>
      </c>
      <c r="AK494" s="7">
        <v>256147.5</v>
      </c>
      <c r="AL494" s="8">
        <f t="shared" si="395"/>
        <v>263436</v>
      </c>
      <c r="AM494" s="165">
        <v>270725</v>
      </c>
      <c r="AN494" s="7">
        <v>256147.5</v>
      </c>
      <c r="AO494" s="8">
        <f t="shared" si="396"/>
        <v>263436</v>
      </c>
      <c r="AP494" s="165">
        <v>270725</v>
      </c>
      <c r="AQ494" s="7">
        <v>208250</v>
      </c>
      <c r="AR494" s="8">
        <f t="shared" si="397"/>
        <v>239488</v>
      </c>
      <c r="AS494" s="165">
        <v>270725</v>
      </c>
      <c r="AT494" s="7">
        <v>208250</v>
      </c>
      <c r="AU494" s="8">
        <f t="shared" si="398"/>
        <v>239488</v>
      </c>
      <c r="AV494" s="165">
        <v>270725</v>
      </c>
      <c r="AW494" s="7">
        <v>256147.5</v>
      </c>
      <c r="AX494" s="8">
        <f t="shared" si="399"/>
        <v>263436</v>
      </c>
      <c r="AY494" s="165">
        <v>270725</v>
      </c>
      <c r="AZ494" s="7">
        <v>256147.5</v>
      </c>
      <c r="BA494" s="8">
        <f t="shared" si="400"/>
        <v>263436</v>
      </c>
      <c r="BB494" s="165">
        <v>270725</v>
      </c>
      <c r="BC494" s="7">
        <v>208250</v>
      </c>
      <c r="BD494" s="8">
        <f t="shared" si="401"/>
        <v>239488</v>
      </c>
      <c r="BE494" s="9"/>
      <c r="BF494" s="9"/>
      <c r="BG494" s="9"/>
      <c r="BH494" s="9"/>
      <c r="BI494" s="10"/>
      <c r="BJ494" s="10"/>
    </row>
    <row r="495" spans="1:62" s="6" customFormat="1" ht="26.25" customHeight="1" x14ac:dyDescent="0.35">
      <c r="A495" s="388"/>
      <c r="B495" s="11">
        <v>452</v>
      </c>
      <c r="C495" s="56" t="s">
        <v>487</v>
      </c>
      <c r="D495" s="36" t="s">
        <v>272</v>
      </c>
      <c r="F495" s="165">
        <v>586690.46799999999</v>
      </c>
      <c r="G495" s="7">
        <v>555099.44279999996</v>
      </c>
      <c r="H495" s="8">
        <f t="shared" si="352"/>
        <v>570895</v>
      </c>
      <c r="I495" s="165">
        <v>586690.46799999999</v>
      </c>
      <c r="J495" s="7">
        <v>555100.10146500007</v>
      </c>
      <c r="K495" s="8">
        <f t="shared" si="386"/>
        <v>570895</v>
      </c>
      <c r="L495" s="165">
        <v>2552043.6668999996</v>
      </c>
      <c r="M495" s="7">
        <v>2414625.9309900003</v>
      </c>
      <c r="N495" s="8">
        <f t="shared" si="387"/>
        <v>2483335</v>
      </c>
      <c r="O495" s="165">
        <v>2389271.2662</v>
      </c>
      <c r="P495" s="7">
        <v>2260618.19802</v>
      </c>
      <c r="Q495" s="8">
        <f t="shared" si="388"/>
        <v>2324945</v>
      </c>
      <c r="R495" s="165">
        <v>2401927.1184999999</v>
      </c>
      <c r="S495" s="7">
        <v>2272592.5813500001</v>
      </c>
      <c r="T495" s="8">
        <f t="shared" si="389"/>
        <v>2337260</v>
      </c>
      <c r="U495" s="165">
        <v>3831643.24725</v>
      </c>
      <c r="V495" s="7">
        <v>3625323.9954749998</v>
      </c>
      <c r="W495" s="8">
        <f t="shared" si="390"/>
        <v>3728484</v>
      </c>
      <c r="X495" s="165">
        <v>3112314.0047999998</v>
      </c>
      <c r="Y495" s="7">
        <v>2944727.8660800005</v>
      </c>
      <c r="Z495" s="8">
        <f t="shared" si="391"/>
        <v>3028521</v>
      </c>
      <c r="AA495" s="165">
        <v>3003400.8732000003</v>
      </c>
      <c r="AB495" s="7">
        <v>2944727.8660800005</v>
      </c>
      <c r="AC495" s="8">
        <f t="shared" si="392"/>
        <v>2974064</v>
      </c>
      <c r="AD495" s="165">
        <v>3057916.76645</v>
      </c>
      <c r="AE495" s="7">
        <v>2944727.8660800005</v>
      </c>
      <c r="AF495" s="8">
        <f t="shared" si="393"/>
        <v>3001322</v>
      </c>
      <c r="AG495" s="165">
        <v>2386998.7231999999</v>
      </c>
      <c r="AH495" s="7">
        <v>2944727.8660800005</v>
      </c>
      <c r="AI495" s="8">
        <f t="shared" si="394"/>
        <v>2665863</v>
      </c>
      <c r="AJ495" s="165">
        <v>2807054.1635499997</v>
      </c>
      <c r="AK495" s="7">
        <v>2944727.8660800005</v>
      </c>
      <c r="AL495" s="8">
        <f t="shared" si="395"/>
        <v>2875891</v>
      </c>
      <c r="AM495" s="165">
        <v>3785785.1394999996</v>
      </c>
      <c r="AN495" s="7">
        <v>2944727.8660800005</v>
      </c>
      <c r="AO495" s="8">
        <f t="shared" si="396"/>
        <v>3365257</v>
      </c>
      <c r="AP495" s="165">
        <v>876503.7463</v>
      </c>
      <c r="AQ495" s="7">
        <v>674233.65100000007</v>
      </c>
      <c r="AR495" s="8">
        <f t="shared" si="397"/>
        <v>775369</v>
      </c>
      <c r="AS495" s="165">
        <v>947032.01775</v>
      </c>
      <c r="AT495" s="7">
        <v>728486.16749999998</v>
      </c>
      <c r="AU495" s="8">
        <f t="shared" si="398"/>
        <v>837759</v>
      </c>
      <c r="AV495" s="165">
        <v>3355680.23245</v>
      </c>
      <c r="AW495" s="7">
        <v>2944727.8660800005</v>
      </c>
      <c r="AX495" s="8">
        <f t="shared" si="399"/>
        <v>3150204</v>
      </c>
      <c r="AY495" s="165">
        <v>3258120.7659000005</v>
      </c>
      <c r="AZ495" s="7">
        <v>2944727.8660800005</v>
      </c>
      <c r="BA495" s="8">
        <f t="shared" si="400"/>
        <v>3101424</v>
      </c>
      <c r="BB495" s="165">
        <v>984914.10290000017</v>
      </c>
      <c r="BC495" s="7">
        <v>757626.23300000012</v>
      </c>
      <c r="BD495" s="8">
        <f t="shared" si="401"/>
        <v>871270</v>
      </c>
      <c r="BE495" s="9"/>
      <c r="BF495" s="9"/>
      <c r="BG495" s="9"/>
      <c r="BH495" s="9"/>
      <c r="BI495" s="10"/>
      <c r="BJ495" s="10"/>
    </row>
    <row r="496" spans="1:62" s="6" customFormat="1" ht="76.5" customHeight="1" x14ac:dyDescent="0.35">
      <c r="A496" s="388"/>
      <c r="B496" s="11">
        <v>453</v>
      </c>
      <c r="C496" s="56" t="s">
        <v>488</v>
      </c>
      <c r="D496" s="36" t="s">
        <v>272</v>
      </c>
      <c r="F496" s="166">
        <v>0</v>
      </c>
      <c r="G496" s="7">
        <v>0</v>
      </c>
      <c r="H496" s="8">
        <f t="shared" si="352"/>
        <v>0</v>
      </c>
      <c r="I496" s="166">
        <v>0</v>
      </c>
      <c r="J496" s="7">
        <v>0</v>
      </c>
      <c r="K496" s="8">
        <f t="shared" si="386"/>
        <v>0</v>
      </c>
      <c r="L496" s="166">
        <v>0</v>
      </c>
      <c r="M496" s="7">
        <v>0</v>
      </c>
      <c r="N496" s="8">
        <f t="shared" si="387"/>
        <v>0</v>
      </c>
      <c r="O496" s="166">
        <v>0</v>
      </c>
      <c r="P496" s="7">
        <v>0</v>
      </c>
      <c r="Q496" s="8">
        <f t="shared" si="388"/>
        <v>0</v>
      </c>
      <c r="R496" s="166">
        <v>50257389</v>
      </c>
      <c r="S496" s="7">
        <v>47551221.899999999</v>
      </c>
      <c r="T496" s="8">
        <f t="shared" si="389"/>
        <v>48904305</v>
      </c>
      <c r="U496" s="166">
        <v>0</v>
      </c>
      <c r="V496" s="7">
        <v>0</v>
      </c>
      <c r="W496" s="8">
        <f t="shared" si="390"/>
        <v>0</v>
      </c>
      <c r="X496" s="166">
        <v>50257389</v>
      </c>
      <c r="Y496" s="7">
        <v>47551221.899999999</v>
      </c>
      <c r="Z496" s="8">
        <f t="shared" si="391"/>
        <v>48904305</v>
      </c>
      <c r="AA496" s="166">
        <v>41881157.5</v>
      </c>
      <c r="AB496" s="7">
        <v>47551221.899999999</v>
      </c>
      <c r="AC496" s="8">
        <f t="shared" si="392"/>
        <v>44716190</v>
      </c>
      <c r="AD496" s="166">
        <v>41881157.5</v>
      </c>
      <c r="AE496" s="7">
        <v>47551221.899999999</v>
      </c>
      <c r="AF496" s="8">
        <f t="shared" si="393"/>
        <v>44716190</v>
      </c>
      <c r="AG496" s="166">
        <v>41881157.5</v>
      </c>
      <c r="AH496" s="7">
        <v>47551221.899999999</v>
      </c>
      <c r="AI496" s="8">
        <f t="shared" si="394"/>
        <v>44716190</v>
      </c>
      <c r="AJ496" s="166">
        <v>41881157.5</v>
      </c>
      <c r="AK496" s="7">
        <v>47551221.899999999</v>
      </c>
      <c r="AL496" s="8">
        <f t="shared" si="395"/>
        <v>44716190</v>
      </c>
      <c r="AM496" s="166">
        <v>0</v>
      </c>
      <c r="AN496" s="7">
        <v>47551221.899999999</v>
      </c>
      <c r="AO496" s="8">
        <f t="shared" si="396"/>
        <v>23775611</v>
      </c>
      <c r="AP496" s="166">
        <v>0</v>
      </c>
      <c r="AQ496" s="7">
        <v>0</v>
      </c>
      <c r="AR496" s="8">
        <f t="shared" si="397"/>
        <v>0</v>
      </c>
      <c r="AS496" s="166">
        <v>0</v>
      </c>
      <c r="AT496" s="7">
        <v>0</v>
      </c>
      <c r="AU496" s="8">
        <f t="shared" si="398"/>
        <v>0</v>
      </c>
      <c r="AV496" s="166">
        <v>0</v>
      </c>
      <c r="AW496" s="7">
        <v>47551221.899999999</v>
      </c>
      <c r="AX496" s="8">
        <f t="shared" si="399"/>
        <v>23775611</v>
      </c>
      <c r="AY496" s="166">
        <v>0</v>
      </c>
      <c r="AZ496" s="7">
        <v>47551221.899999999</v>
      </c>
      <c r="BA496" s="8">
        <f t="shared" si="400"/>
        <v>23775611</v>
      </c>
      <c r="BB496" s="166">
        <v>0</v>
      </c>
      <c r="BC496" s="7">
        <v>0</v>
      </c>
      <c r="BD496" s="8">
        <f t="shared" si="401"/>
        <v>0</v>
      </c>
      <c r="BE496" s="9"/>
      <c r="BF496" s="9"/>
      <c r="BG496" s="9"/>
      <c r="BH496" s="9"/>
      <c r="BI496" s="10"/>
      <c r="BJ496" s="10"/>
    </row>
    <row r="497" spans="1:172" s="6" customFormat="1" ht="26.25" customHeight="1" thickBot="1" x14ac:dyDescent="0.4">
      <c r="A497" s="388"/>
      <c r="B497" s="15">
        <v>454</v>
      </c>
      <c r="C497" s="182" t="s">
        <v>489</v>
      </c>
      <c r="D497" s="15" t="s">
        <v>272</v>
      </c>
      <c r="F497" s="166">
        <v>529963.06089999992</v>
      </c>
      <c r="G497" s="7">
        <v>501426.58839000005</v>
      </c>
      <c r="H497" s="8">
        <f t="shared" si="352"/>
        <v>515695</v>
      </c>
      <c r="I497" s="166">
        <v>529963.06089999992</v>
      </c>
      <c r="J497" s="7">
        <v>492978.11199</v>
      </c>
      <c r="K497" s="8">
        <f t="shared" si="386"/>
        <v>511471</v>
      </c>
      <c r="L497" s="166">
        <v>1489220.5555499999</v>
      </c>
      <c r="M497" s="7">
        <v>1409031.7564049999</v>
      </c>
      <c r="N497" s="8">
        <f t="shared" si="387"/>
        <v>1449126</v>
      </c>
      <c r="O497" s="166">
        <v>822871.73149999999</v>
      </c>
      <c r="P497" s="7">
        <v>778563.25364999997</v>
      </c>
      <c r="Q497" s="8">
        <f t="shared" si="388"/>
        <v>800717</v>
      </c>
      <c r="R497" s="166">
        <v>867327.09700000007</v>
      </c>
      <c r="S497" s="7">
        <v>820624.86869999999</v>
      </c>
      <c r="T497" s="8">
        <f t="shared" si="389"/>
        <v>843976</v>
      </c>
      <c r="U497" s="166">
        <v>1250303.8866500002</v>
      </c>
      <c r="V497" s="7">
        <v>1182979.831215</v>
      </c>
      <c r="W497" s="8">
        <f t="shared" si="390"/>
        <v>1216642</v>
      </c>
      <c r="X497" s="166">
        <v>983997.04130000004</v>
      </c>
      <c r="Y497" s="7">
        <v>931012.58522999997</v>
      </c>
      <c r="Z497" s="8">
        <f t="shared" si="391"/>
        <v>957505</v>
      </c>
      <c r="AA497" s="166">
        <v>1289097.0001000001</v>
      </c>
      <c r="AB497" s="7">
        <v>931012.58522999997</v>
      </c>
      <c r="AC497" s="8">
        <f t="shared" si="392"/>
        <v>1110055</v>
      </c>
      <c r="AD497" s="166">
        <v>1305267.2496500001</v>
      </c>
      <c r="AE497" s="7">
        <v>931012.58522999997</v>
      </c>
      <c r="AF497" s="8">
        <f t="shared" si="393"/>
        <v>1118140</v>
      </c>
      <c r="AG497" s="166">
        <v>1302434.6153000002</v>
      </c>
      <c r="AH497" s="7">
        <v>931012.58522999997</v>
      </c>
      <c r="AI497" s="8">
        <f t="shared" si="394"/>
        <v>1116724</v>
      </c>
      <c r="AJ497" s="166">
        <v>1373587.3333000001</v>
      </c>
      <c r="AK497" s="7">
        <v>931012.58522999997</v>
      </c>
      <c r="AL497" s="8">
        <f t="shared" si="395"/>
        <v>1152300</v>
      </c>
      <c r="AM497" s="166">
        <v>1399773.8664000002</v>
      </c>
      <c r="AN497" s="7">
        <v>931012.58522999997</v>
      </c>
      <c r="AO497" s="8">
        <f t="shared" si="396"/>
        <v>1165393</v>
      </c>
      <c r="AP497" s="166">
        <v>696842.12780000002</v>
      </c>
      <c r="AQ497" s="7">
        <v>536032.40600000008</v>
      </c>
      <c r="AR497" s="8">
        <f t="shared" si="397"/>
        <v>616437</v>
      </c>
      <c r="AS497" s="166">
        <v>751866.82935000001</v>
      </c>
      <c r="AT497" s="7">
        <v>578359.09950000001</v>
      </c>
      <c r="AU497" s="8">
        <f t="shared" si="398"/>
        <v>665113</v>
      </c>
      <c r="AV497" s="166">
        <v>1406362.23</v>
      </c>
      <c r="AW497" s="7">
        <v>931012.58522999997</v>
      </c>
      <c r="AX497" s="8">
        <f t="shared" si="399"/>
        <v>1168687</v>
      </c>
      <c r="AY497" s="166">
        <v>1404917.25465</v>
      </c>
      <c r="AZ497" s="7">
        <v>931012.58522999997</v>
      </c>
      <c r="BA497" s="8">
        <f t="shared" si="400"/>
        <v>1167965</v>
      </c>
      <c r="BB497" s="166">
        <v>764829.37439999997</v>
      </c>
      <c r="BC497" s="7">
        <v>588330.28800000006</v>
      </c>
      <c r="BD497" s="8">
        <f t="shared" si="401"/>
        <v>676580</v>
      </c>
      <c r="BE497" s="9"/>
      <c r="BF497" s="9"/>
      <c r="BG497" s="9"/>
      <c r="BH497" s="9"/>
      <c r="BI497" s="10"/>
      <c r="BJ497" s="10"/>
    </row>
    <row r="498" spans="1:172" s="6" customFormat="1" ht="39" customHeight="1" thickBot="1" x14ac:dyDescent="0.4">
      <c r="A498" s="183"/>
      <c r="B498" s="396" t="s">
        <v>490</v>
      </c>
      <c r="C498" s="375"/>
      <c r="D498" s="376"/>
      <c r="F498" s="184">
        <f t="shared" ref="F498:BC498" si="402">+F461+F449+F439+F427+F411+F371+F356+F340+F330+F326+F308+F261</f>
        <v>91759770.898250014</v>
      </c>
      <c r="G498" s="185">
        <f t="shared" si="402"/>
        <v>86818860.157575011</v>
      </c>
      <c r="H498" s="186">
        <f>H261+H308+H326+H340+H356+H371+H411+H427+H439+H449+H461</f>
        <v>87001130</v>
      </c>
      <c r="I498" s="184">
        <f t="shared" si="402"/>
        <v>91759770.898250014</v>
      </c>
      <c r="J498" s="185">
        <f t="shared" si="402"/>
        <v>86810412.339840025</v>
      </c>
      <c r="K498" s="186">
        <f>K261+K308+K326+K340+K356+K371+K411+K427+K439+K449+K461</f>
        <v>86996906</v>
      </c>
      <c r="L498" s="184">
        <f t="shared" si="402"/>
        <v>156139510.7272</v>
      </c>
      <c r="M498" s="185">
        <f t="shared" si="402"/>
        <v>147731998.61111999</v>
      </c>
      <c r="N498" s="186">
        <f>N261+N308+N326+N340+N356+N371+N411+N427+N439+N449+N461</f>
        <v>148519554</v>
      </c>
      <c r="O498" s="184">
        <f t="shared" si="402"/>
        <v>162885823.10455</v>
      </c>
      <c r="P498" s="185">
        <f t="shared" si="402"/>
        <v>154115048.014305</v>
      </c>
      <c r="Q498" s="186">
        <f>Q261+Q308+Q326+Q340+Q356+Q371+Q411+Q427+Q439+Q449+Q461</f>
        <v>154715124</v>
      </c>
      <c r="R498" s="184">
        <f t="shared" si="402"/>
        <v>201602011.7475</v>
      </c>
      <c r="S498" s="185">
        <f t="shared" si="402"/>
        <v>190746518.80724996</v>
      </c>
      <c r="T498" s="186">
        <f>T261+T308+T326+T340+T356+T371+T411+T427+T439+T449+T461</f>
        <v>192737317</v>
      </c>
      <c r="U498" s="184">
        <f t="shared" si="402"/>
        <v>218278501.88689998</v>
      </c>
      <c r="V498" s="185">
        <f t="shared" si="402"/>
        <v>206525044.09299001</v>
      </c>
      <c r="W498" s="186">
        <f>W261+W308+W326+W340+W356+W371+W411+W427+W439+W449+W461</f>
        <v>207320142</v>
      </c>
      <c r="X498" s="184">
        <f t="shared" si="402"/>
        <v>282760973.81949002</v>
      </c>
      <c r="Y498" s="185">
        <f t="shared" si="402"/>
        <v>218786814.45253503</v>
      </c>
      <c r="Z498" s="186">
        <f>Z261+Z308+Z326+Z340+Z356+Z371+Z411+Z427+Z439+Z449+Z461</f>
        <v>246355257</v>
      </c>
      <c r="AA498" s="184">
        <f t="shared" si="402"/>
        <v>223531653.88645002</v>
      </c>
      <c r="AB498" s="185">
        <f t="shared" si="402"/>
        <v>218786814.45253503</v>
      </c>
      <c r="AC498" s="186">
        <f>AC261+AC308+AC326+AC340+AC356+AC371+AC411+AC427+AC439+AC449+AC461</f>
        <v>216720523</v>
      </c>
      <c r="AD498" s="184">
        <f t="shared" si="402"/>
        <v>224126208.45160002</v>
      </c>
      <c r="AE498" s="185">
        <f t="shared" si="402"/>
        <v>218786814.45253503</v>
      </c>
      <c r="AF498" s="186">
        <f>AF261+AF308+AF326+AF340+AF356+AF371+AF411+AF427+AF439+AF449+AF461</f>
        <v>217005077</v>
      </c>
      <c r="AG498" s="184">
        <f t="shared" si="402"/>
        <v>208567653.06650001</v>
      </c>
      <c r="AH498" s="185">
        <f t="shared" si="402"/>
        <v>218786814.45253503</v>
      </c>
      <c r="AI498" s="186">
        <f>AI261+AI308+AI326+AI340+AI356+AI371+AI411+AI427+AI439+AI449+AI461</f>
        <v>209506854</v>
      </c>
      <c r="AJ498" s="184">
        <f t="shared" si="402"/>
        <v>222025229.37594998</v>
      </c>
      <c r="AK498" s="185">
        <f t="shared" si="402"/>
        <v>218786814.45253503</v>
      </c>
      <c r="AL498" s="186">
        <f>AL261+AL308+AL326+AL340+AL356+AL371+AL411+AL427+AL439+AL449+AL461</f>
        <v>215974915</v>
      </c>
      <c r="AM498" s="184">
        <f t="shared" si="402"/>
        <v>219796951.76984999</v>
      </c>
      <c r="AN498" s="185">
        <f t="shared" si="402"/>
        <v>218786814.45253503</v>
      </c>
      <c r="AO498" s="186">
        <f>AO261+AO308+AO326+AO340+AO356+AO371+AO411+AO427+AO439+AO449+AO461</f>
        <v>214555555</v>
      </c>
      <c r="AP498" s="184">
        <f t="shared" si="402"/>
        <v>125614357.88265</v>
      </c>
      <c r="AQ498" s="185">
        <f t="shared" si="402"/>
        <v>96626429.140499994</v>
      </c>
      <c r="AR498" s="186">
        <f>AR261+AR308+AR326+AR340+AR356+AR371+AR411+AR427+AR439+AR449+AR461</f>
        <v>108022914</v>
      </c>
      <c r="AS498" s="184">
        <f t="shared" si="402"/>
        <v>133548566.69699998</v>
      </c>
      <c r="AT498" s="185">
        <f t="shared" si="402"/>
        <v>102729666.69000001</v>
      </c>
      <c r="AU498" s="186">
        <f>AU261+AU308+AU326+AU340+AU356+AU371+AU411+AU427+AU439+AU449+AU461</f>
        <v>114781312</v>
      </c>
      <c r="AV498" s="184">
        <f t="shared" si="402"/>
        <v>198924858.63250002</v>
      </c>
      <c r="AW498" s="185">
        <f t="shared" si="402"/>
        <v>218786814.45253503</v>
      </c>
      <c r="AX498" s="186">
        <f>AX261+AX308+AX326+AX340+AX356+AX371+AX411+AX427+AX439+AX449+AX461</f>
        <v>204182715</v>
      </c>
      <c r="AY498" s="184">
        <f t="shared" si="402"/>
        <v>194999800.33170003</v>
      </c>
      <c r="AZ498" s="185">
        <f t="shared" si="402"/>
        <v>218786814.45253503</v>
      </c>
      <c r="BA498" s="186">
        <f>BA261+BA308+BA326+BA340+BA356+BA371+BA411+BA427+BA439+BA449+BA461</f>
        <v>202276761</v>
      </c>
      <c r="BB498" s="184">
        <f t="shared" si="402"/>
        <v>138600169.88999999</v>
      </c>
      <c r="BC498" s="185">
        <f t="shared" si="402"/>
        <v>106615515.30000001</v>
      </c>
      <c r="BD498" s="186">
        <f>BD261+BD308+BD326+BD340+BD356+BD371+BD411+BD427+BD439+BD449+BD461</f>
        <v>119115720</v>
      </c>
      <c r="BE498" s="179">
        <f>+BD498+H498+K498+N498+Q498+T498+W498+Z498+AC498+AF498+AI498+AL498+AO498+AR498+AU498+AX498+BA498</f>
        <v>2945787776</v>
      </c>
      <c r="BF498" s="180"/>
      <c r="BG498" s="180">
        <f>BE261+BE308+BE326+BE340+BE356+BE371+BE411+BE427+BE439+BE449+BE461</f>
        <v>2945787776</v>
      </c>
      <c r="BH498" s="10"/>
      <c r="BI498" s="10"/>
      <c r="BJ498" s="10"/>
    </row>
    <row r="499" spans="1:172" s="6" customFormat="1" ht="19.5" customHeight="1" thickBot="1" x14ac:dyDescent="0.4">
      <c r="A499" s="134"/>
      <c r="B499" s="187"/>
      <c r="C499" s="187"/>
      <c r="D499" s="187"/>
      <c r="F499" s="188"/>
      <c r="G499" s="188"/>
      <c r="H499" s="188"/>
      <c r="I499" s="189"/>
      <c r="J499" s="189"/>
      <c r="K499" s="189"/>
      <c r="L499" s="189"/>
      <c r="M499" s="189"/>
      <c r="N499" s="189"/>
      <c r="O499" s="189"/>
      <c r="P499" s="189"/>
      <c r="Q499" s="189"/>
      <c r="R499" s="189"/>
      <c r="S499" s="189"/>
      <c r="T499" s="189"/>
      <c r="U499" s="189"/>
      <c r="V499" s="189"/>
      <c r="W499" s="189"/>
      <c r="X499" s="189"/>
      <c r="Y499" s="189"/>
      <c r="Z499" s="189"/>
      <c r="AA499" s="189"/>
      <c r="AB499" s="189"/>
      <c r="AC499" s="189"/>
      <c r="AD499" s="189"/>
      <c r="AE499" s="189"/>
      <c r="AF499" s="189"/>
      <c r="AG499" s="189"/>
      <c r="AH499" s="189"/>
      <c r="AI499" s="189"/>
      <c r="AJ499" s="189"/>
      <c r="AK499" s="189"/>
      <c r="AL499" s="189"/>
      <c r="AM499" s="189"/>
      <c r="AN499" s="189"/>
      <c r="AO499" s="189"/>
      <c r="AP499" s="189"/>
      <c r="AQ499" s="189"/>
      <c r="AR499" s="189"/>
      <c r="AS499" s="189"/>
      <c r="AT499" s="189"/>
      <c r="AU499" s="189"/>
      <c r="AV499" s="189"/>
      <c r="AW499" s="189"/>
      <c r="AX499" s="189"/>
      <c r="AY499" s="189"/>
      <c r="AZ499" s="189"/>
      <c r="BA499" s="189"/>
      <c r="BB499" s="189"/>
      <c r="BC499" s="189"/>
      <c r="BD499" s="189"/>
      <c r="BE499" s="9"/>
      <c r="BF499" s="9"/>
      <c r="BG499" s="9"/>
      <c r="BH499" s="10"/>
      <c r="BI499" s="10"/>
      <c r="BJ499" s="10"/>
    </row>
    <row r="500" spans="1:172" s="6" customFormat="1" ht="39" customHeight="1" thickBot="1" x14ac:dyDescent="0.4">
      <c r="A500" s="134"/>
      <c r="B500" s="187"/>
      <c r="C500" s="187"/>
      <c r="D500" s="187"/>
      <c r="F500" s="188"/>
      <c r="G500" s="188"/>
      <c r="H500" s="188"/>
      <c r="I500" s="189"/>
      <c r="J500" s="189"/>
      <c r="K500" s="189"/>
      <c r="L500" s="189"/>
      <c r="M500" s="189"/>
      <c r="N500" s="189"/>
      <c r="O500" s="189"/>
      <c r="P500" s="189"/>
      <c r="Q500" s="189"/>
      <c r="R500" s="189"/>
      <c r="S500" s="189"/>
      <c r="T500" s="189"/>
      <c r="U500" s="189"/>
      <c r="V500" s="189"/>
      <c r="W500" s="189"/>
      <c r="X500" s="189"/>
      <c r="Y500" s="189"/>
      <c r="Z500" s="189"/>
      <c r="AA500" s="189"/>
      <c r="AB500" s="189"/>
      <c r="AC500" s="189"/>
      <c r="AD500" s="189"/>
      <c r="AE500" s="189"/>
      <c r="AF500" s="189"/>
      <c r="AG500" s="189"/>
      <c r="AH500" s="189"/>
      <c r="AI500" s="189"/>
      <c r="AJ500" s="189"/>
      <c r="AK500" s="189"/>
      <c r="AL500" s="189"/>
      <c r="AM500" s="189"/>
      <c r="AN500" s="189"/>
      <c r="AO500" s="189"/>
      <c r="AP500" s="189"/>
      <c r="AQ500" s="189"/>
      <c r="AR500" s="189"/>
      <c r="AS500" s="189"/>
      <c r="AT500" s="189"/>
      <c r="AU500" s="189"/>
      <c r="AV500" s="189"/>
      <c r="AW500" s="189"/>
      <c r="AX500" s="189"/>
      <c r="AY500" s="189"/>
      <c r="AZ500" s="189"/>
      <c r="BA500" s="189"/>
      <c r="BB500" s="189"/>
      <c r="BC500" s="189"/>
      <c r="BD500" s="189"/>
      <c r="BE500" s="9"/>
      <c r="BF500" s="9"/>
      <c r="BG500" s="9"/>
      <c r="BH500" s="9"/>
      <c r="BI500" s="10"/>
      <c r="BJ500" s="10"/>
    </row>
    <row r="501" spans="1:172" ht="69.75" customHeight="1" thickBot="1" x14ac:dyDescent="0.4">
      <c r="A501" s="383" t="s">
        <v>491</v>
      </c>
      <c r="B501" s="385" t="s">
        <v>492</v>
      </c>
      <c r="C501" s="386"/>
      <c r="D501" s="386"/>
      <c r="E501" s="190"/>
      <c r="F501" s="161" t="s">
        <v>17</v>
      </c>
      <c r="G501" s="162" t="s">
        <v>18</v>
      </c>
      <c r="H501" s="163" t="s">
        <v>19</v>
      </c>
      <c r="I501" s="161" t="s">
        <v>17</v>
      </c>
      <c r="J501" s="162" t="s">
        <v>18</v>
      </c>
      <c r="K501" s="163" t="s">
        <v>19</v>
      </c>
      <c r="L501" s="161" t="s">
        <v>17</v>
      </c>
      <c r="M501" s="162" t="s">
        <v>18</v>
      </c>
      <c r="N501" s="163" t="s">
        <v>19</v>
      </c>
      <c r="O501" s="161" t="s">
        <v>17</v>
      </c>
      <c r="P501" s="162" t="s">
        <v>18</v>
      </c>
      <c r="Q501" s="163" t="s">
        <v>19</v>
      </c>
      <c r="R501" s="161" t="s">
        <v>17</v>
      </c>
      <c r="S501" s="162" t="s">
        <v>18</v>
      </c>
      <c r="T501" s="163" t="s">
        <v>19</v>
      </c>
      <c r="U501" s="161" t="s">
        <v>17</v>
      </c>
      <c r="V501" s="162" t="s">
        <v>18</v>
      </c>
      <c r="W501" s="163" t="s">
        <v>19</v>
      </c>
      <c r="X501" s="161" t="s">
        <v>17</v>
      </c>
      <c r="Y501" s="162" t="s">
        <v>18</v>
      </c>
      <c r="Z501" s="163" t="s">
        <v>19</v>
      </c>
      <c r="AA501" s="161" t="s">
        <v>17</v>
      </c>
      <c r="AB501" s="162" t="s">
        <v>18</v>
      </c>
      <c r="AC501" s="163" t="s">
        <v>19</v>
      </c>
      <c r="AD501" s="161" t="s">
        <v>17</v>
      </c>
      <c r="AE501" s="162" t="s">
        <v>18</v>
      </c>
      <c r="AF501" s="163" t="s">
        <v>19</v>
      </c>
      <c r="AG501" s="161" t="s">
        <v>17</v>
      </c>
      <c r="AH501" s="162" t="s">
        <v>18</v>
      </c>
      <c r="AI501" s="163" t="s">
        <v>19</v>
      </c>
      <c r="AJ501" s="161" t="s">
        <v>17</v>
      </c>
      <c r="AK501" s="162" t="s">
        <v>18</v>
      </c>
      <c r="AL501" s="163" t="s">
        <v>19</v>
      </c>
      <c r="AM501" s="161" t="s">
        <v>17</v>
      </c>
      <c r="AN501" s="162" t="s">
        <v>18</v>
      </c>
      <c r="AO501" s="163" t="s">
        <v>19</v>
      </c>
      <c r="AP501" s="161" t="s">
        <v>17</v>
      </c>
      <c r="AQ501" s="162" t="s">
        <v>18</v>
      </c>
      <c r="AR501" s="163" t="s">
        <v>19</v>
      </c>
      <c r="AS501" s="161" t="s">
        <v>17</v>
      </c>
      <c r="AT501" s="162" t="s">
        <v>18</v>
      </c>
      <c r="AU501" s="163" t="s">
        <v>19</v>
      </c>
      <c r="AV501" s="161" t="s">
        <v>17</v>
      </c>
      <c r="AW501" s="162" t="s">
        <v>18</v>
      </c>
      <c r="AX501" s="163" t="s">
        <v>19</v>
      </c>
      <c r="AY501" s="161" t="s">
        <v>17</v>
      </c>
      <c r="AZ501" s="162" t="s">
        <v>18</v>
      </c>
      <c r="BA501" s="163" t="s">
        <v>19</v>
      </c>
      <c r="BB501" s="161" t="s">
        <v>17</v>
      </c>
      <c r="BC501" s="162" t="s">
        <v>18</v>
      </c>
      <c r="BD501" s="163" t="s">
        <v>19</v>
      </c>
      <c r="BE501" s="9"/>
      <c r="BF501" s="9"/>
      <c r="BG501" s="9"/>
      <c r="BH501" s="10"/>
      <c r="BI501" s="10"/>
      <c r="BJ501" s="10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</row>
    <row r="502" spans="1:172" ht="25.5" customHeight="1" x14ac:dyDescent="0.35">
      <c r="A502" s="384"/>
      <c r="B502" s="191">
        <v>463</v>
      </c>
      <c r="C502" s="47" t="s">
        <v>493</v>
      </c>
      <c r="D502" s="4" t="s">
        <v>272</v>
      </c>
      <c r="E502" s="6"/>
      <c r="F502" s="192">
        <v>1013893.0483500001</v>
      </c>
      <c r="G502" s="193">
        <v>959298.8072850001</v>
      </c>
      <c r="H502" s="8">
        <f t="shared" ref="H502:H520" si="403">ROUND(((F502+G502)/2),0)</f>
        <v>986596</v>
      </c>
      <c r="I502" s="192">
        <v>1013893.0483500001</v>
      </c>
      <c r="J502" s="193">
        <v>0</v>
      </c>
      <c r="K502" s="8">
        <f>ROUND(((I502+J502)/1),0)</f>
        <v>1013893</v>
      </c>
      <c r="L502" s="192">
        <v>0</v>
      </c>
      <c r="M502" s="193">
        <v>0</v>
      </c>
      <c r="N502" s="177">
        <f t="shared" ref="N502:N518" si="404">+(L502+M502)/2</f>
        <v>0</v>
      </c>
      <c r="O502" s="192">
        <v>0</v>
      </c>
      <c r="P502" s="193">
        <v>0</v>
      </c>
      <c r="Q502" s="177">
        <f t="shared" ref="Q502:Q518" si="405">+(O502+P502)/2</f>
        <v>0</v>
      </c>
      <c r="R502" s="192">
        <v>0</v>
      </c>
      <c r="S502" s="193">
        <v>0</v>
      </c>
      <c r="T502" s="177">
        <f t="shared" ref="T502:T518" si="406">+(R502+S502)/2</f>
        <v>0</v>
      </c>
      <c r="U502" s="192">
        <v>0</v>
      </c>
      <c r="V502" s="193">
        <v>0</v>
      </c>
      <c r="W502" s="177">
        <f t="shared" ref="W502:W518" si="407">+(U502+V502)/2</f>
        <v>0</v>
      </c>
      <c r="X502" s="192">
        <v>0</v>
      </c>
      <c r="Y502" s="193">
        <v>0</v>
      </c>
      <c r="Z502" s="177">
        <f t="shared" ref="Z502:Z518" si="408">+(X502+Y502)/2</f>
        <v>0</v>
      </c>
      <c r="AA502" s="192">
        <v>0</v>
      </c>
      <c r="AB502" s="193">
        <v>0</v>
      </c>
      <c r="AC502" s="177">
        <f t="shared" ref="AC502:AC518" si="409">+(AA502+AB502)/2</f>
        <v>0</v>
      </c>
      <c r="AD502" s="192">
        <v>0</v>
      </c>
      <c r="AE502" s="193">
        <v>0</v>
      </c>
      <c r="AF502" s="177">
        <f t="shared" ref="AF502:AF518" si="410">+(AD502+AE502)/2</f>
        <v>0</v>
      </c>
      <c r="AG502" s="192">
        <v>0</v>
      </c>
      <c r="AH502" s="193">
        <v>0</v>
      </c>
      <c r="AI502" s="177">
        <f t="shared" ref="AI502:AI518" si="411">+(AG502+AH502)/2</f>
        <v>0</v>
      </c>
      <c r="AJ502" s="192">
        <v>0</v>
      </c>
      <c r="AK502" s="193">
        <v>0</v>
      </c>
      <c r="AL502" s="177">
        <f t="shared" ref="AL502:AL518" si="412">+(AJ502+AK502)/2</f>
        <v>0</v>
      </c>
      <c r="AM502" s="192">
        <v>0</v>
      </c>
      <c r="AN502" s="193">
        <v>0</v>
      </c>
      <c r="AO502" s="177">
        <f t="shared" ref="AO502:AO518" si="413">+(AM502+AN502)/2</f>
        <v>0</v>
      </c>
      <c r="AP502" s="192">
        <v>0</v>
      </c>
      <c r="AQ502" s="193">
        <v>0</v>
      </c>
      <c r="AR502" s="177">
        <f t="shared" ref="AR502:AR518" si="414">+(AP502+AQ502)/2</f>
        <v>0</v>
      </c>
      <c r="AS502" s="192">
        <v>0</v>
      </c>
      <c r="AT502" s="193">
        <v>0</v>
      </c>
      <c r="AU502" s="177">
        <f t="shared" ref="AU502:AU518" si="415">+(AS502+AT502)/2</f>
        <v>0</v>
      </c>
      <c r="AV502" s="192">
        <v>0</v>
      </c>
      <c r="AW502" s="193">
        <v>0</v>
      </c>
      <c r="AX502" s="177">
        <f t="shared" ref="AX502:AX518" si="416">+(AV502+AW502)/2</f>
        <v>0</v>
      </c>
      <c r="AY502" s="192">
        <v>0</v>
      </c>
      <c r="AZ502" s="193">
        <v>0</v>
      </c>
      <c r="BA502" s="177">
        <f t="shared" ref="BA502:BA518" si="417">+(AY502+AZ502)/2</f>
        <v>0</v>
      </c>
      <c r="BB502" s="192">
        <v>0</v>
      </c>
      <c r="BC502" s="193">
        <v>0</v>
      </c>
      <c r="BD502" s="177">
        <f t="shared" ref="BD502:BD518" si="418">+(BB502+BC502)/2</f>
        <v>0</v>
      </c>
      <c r="BE502" s="180">
        <f>BD502+BA502+AX502+AU502+AR502+AO502+AL502+AI502+AF502+AC502+Z502+W502+T502+Q502+N502+K502+H502</f>
        <v>2000489</v>
      </c>
      <c r="BF502" s="9"/>
      <c r="BG502" s="9"/>
      <c r="BH502" s="9"/>
      <c r="BI502" s="10"/>
      <c r="BJ502" s="10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</row>
    <row r="503" spans="1:172" ht="24.75" customHeight="1" x14ac:dyDescent="0.35">
      <c r="A503" s="384"/>
      <c r="B503" s="52">
        <v>464</v>
      </c>
      <c r="C503" s="54" t="s">
        <v>494</v>
      </c>
      <c r="D503" s="11" t="s">
        <v>272</v>
      </c>
      <c r="E503" s="6"/>
      <c r="F503" s="194">
        <v>677408.86849999998</v>
      </c>
      <c r="G503" s="195">
        <v>640933.00635000004</v>
      </c>
      <c r="H503" s="8">
        <f t="shared" si="403"/>
        <v>659171</v>
      </c>
      <c r="I503" s="194">
        <v>677408.86849999998</v>
      </c>
      <c r="J503" s="195">
        <v>0</v>
      </c>
      <c r="K503" s="8">
        <f t="shared" ref="K503:K518" si="419">ROUND(((I503+J503)/1),0)</f>
        <v>677409</v>
      </c>
      <c r="L503" s="194">
        <v>0</v>
      </c>
      <c r="M503" s="195">
        <v>0</v>
      </c>
      <c r="N503" s="177">
        <f t="shared" si="404"/>
        <v>0</v>
      </c>
      <c r="O503" s="194">
        <v>0</v>
      </c>
      <c r="P503" s="195">
        <v>0</v>
      </c>
      <c r="Q503" s="177">
        <f t="shared" si="405"/>
        <v>0</v>
      </c>
      <c r="R503" s="194">
        <v>0</v>
      </c>
      <c r="S503" s="195">
        <v>0</v>
      </c>
      <c r="T503" s="177">
        <f t="shared" si="406"/>
        <v>0</v>
      </c>
      <c r="U503" s="194">
        <v>0</v>
      </c>
      <c r="V503" s="195">
        <v>0</v>
      </c>
      <c r="W503" s="177">
        <f t="shared" si="407"/>
        <v>0</v>
      </c>
      <c r="X503" s="194">
        <v>0</v>
      </c>
      <c r="Y503" s="195">
        <v>0</v>
      </c>
      <c r="Z503" s="177">
        <f t="shared" si="408"/>
        <v>0</v>
      </c>
      <c r="AA503" s="194">
        <v>0</v>
      </c>
      <c r="AB503" s="195">
        <v>0</v>
      </c>
      <c r="AC503" s="177">
        <f t="shared" si="409"/>
        <v>0</v>
      </c>
      <c r="AD503" s="194">
        <v>0</v>
      </c>
      <c r="AE503" s="195">
        <v>0</v>
      </c>
      <c r="AF503" s="177">
        <f t="shared" si="410"/>
        <v>0</v>
      </c>
      <c r="AG503" s="194">
        <v>0</v>
      </c>
      <c r="AH503" s="195">
        <v>0</v>
      </c>
      <c r="AI503" s="177">
        <f t="shared" si="411"/>
        <v>0</v>
      </c>
      <c r="AJ503" s="194">
        <v>0</v>
      </c>
      <c r="AK503" s="195">
        <v>0</v>
      </c>
      <c r="AL503" s="177">
        <f t="shared" si="412"/>
        <v>0</v>
      </c>
      <c r="AM503" s="194">
        <v>0</v>
      </c>
      <c r="AN503" s="195">
        <v>0</v>
      </c>
      <c r="AO503" s="177">
        <f t="shared" si="413"/>
        <v>0</v>
      </c>
      <c r="AP503" s="194">
        <v>0</v>
      </c>
      <c r="AQ503" s="195">
        <v>0</v>
      </c>
      <c r="AR503" s="177">
        <f t="shared" si="414"/>
        <v>0</v>
      </c>
      <c r="AS503" s="194">
        <v>0</v>
      </c>
      <c r="AT503" s="195">
        <v>0</v>
      </c>
      <c r="AU503" s="177">
        <f t="shared" si="415"/>
        <v>0</v>
      </c>
      <c r="AV503" s="194">
        <v>0</v>
      </c>
      <c r="AW503" s="195">
        <v>0</v>
      </c>
      <c r="AX503" s="177">
        <f t="shared" si="416"/>
        <v>0</v>
      </c>
      <c r="AY503" s="194">
        <v>0</v>
      </c>
      <c r="AZ503" s="195">
        <v>0</v>
      </c>
      <c r="BA503" s="177">
        <f t="shared" si="417"/>
        <v>0</v>
      </c>
      <c r="BB503" s="194">
        <v>0</v>
      </c>
      <c r="BC503" s="195">
        <v>0</v>
      </c>
      <c r="BD503" s="177">
        <f t="shared" si="418"/>
        <v>0</v>
      </c>
      <c r="BE503" s="180">
        <f t="shared" ref="BE503:BE520" si="420">BD503+BA503+AX503+AU503+AR503+AO503+AL503+AI503+AF503+AC503+Z503+W503+T503+Q503+N503+K503+H503</f>
        <v>1336580</v>
      </c>
      <c r="BF503" s="9"/>
      <c r="BG503" s="9"/>
      <c r="BH503" s="9"/>
      <c r="BI503" s="10"/>
      <c r="BJ503" s="10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</row>
    <row r="504" spans="1:172" ht="24.75" customHeight="1" x14ac:dyDescent="0.35">
      <c r="A504" s="384"/>
      <c r="B504" s="52">
        <v>465</v>
      </c>
      <c r="C504" s="54" t="s">
        <v>495</v>
      </c>
      <c r="D504" s="11" t="s">
        <v>272</v>
      </c>
      <c r="E504" s="6"/>
      <c r="F504" s="194">
        <v>1911154.3633000003</v>
      </c>
      <c r="G504" s="195">
        <v>1808246.0514300002</v>
      </c>
      <c r="H504" s="8">
        <f t="shared" si="403"/>
        <v>1859700</v>
      </c>
      <c r="I504" s="194">
        <v>1911154.3633000003</v>
      </c>
      <c r="J504" s="195">
        <v>0</v>
      </c>
      <c r="K504" s="8">
        <f t="shared" si="419"/>
        <v>1911154</v>
      </c>
      <c r="L504" s="194">
        <v>0</v>
      </c>
      <c r="M504" s="195">
        <v>0</v>
      </c>
      <c r="N504" s="177">
        <f t="shared" si="404"/>
        <v>0</v>
      </c>
      <c r="O504" s="194">
        <v>0</v>
      </c>
      <c r="P504" s="195">
        <v>0</v>
      </c>
      <c r="Q504" s="177">
        <f t="shared" si="405"/>
        <v>0</v>
      </c>
      <c r="R504" s="194">
        <v>0</v>
      </c>
      <c r="S504" s="195">
        <v>0</v>
      </c>
      <c r="T504" s="177">
        <f t="shared" si="406"/>
        <v>0</v>
      </c>
      <c r="U504" s="194">
        <v>0</v>
      </c>
      <c r="V504" s="195">
        <v>0</v>
      </c>
      <c r="W504" s="177">
        <f t="shared" si="407"/>
        <v>0</v>
      </c>
      <c r="X504" s="194">
        <v>0</v>
      </c>
      <c r="Y504" s="195">
        <v>0</v>
      </c>
      <c r="Z504" s="177">
        <f t="shared" si="408"/>
        <v>0</v>
      </c>
      <c r="AA504" s="194">
        <v>0</v>
      </c>
      <c r="AB504" s="195">
        <v>0</v>
      </c>
      <c r="AC504" s="177">
        <f t="shared" si="409"/>
        <v>0</v>
      </c>
      <c r="AD504" s="194">
        <v>0</v>
      </c>
      <c r="AE504" s="195">
        <v>0</v>
      </c>
      <c r="AF504" s="177">
        <f t="shared" si="410"/>
        <v>0</v>
      </c>
      <c r="AG504" s="194">
        <v>0</v>
      </c>
      <c r="AH504" s="195">
        <v>0</v>
      </c>
      <c r="AI504" s="177">
        <f t="shared" si="411"/>
        <v>0</v>
      </c>
      <c r="AJ504" s="194">
        <v>0</v>
      </c>
      <c r="AK504" s="195">
        <v>0</v>
      </c>
      <c r="AL504" s="177">
        <f t="shared" si="412"/>
        <v>0</v>
      </c>
      <c r="AM504" s="194">
        <v>0</v>
      </c>
      <c r="AN504" s="195">
        <v>0</v>
      </c>
      <c r="AO504" s="177">
        <f t="shared" si="413"/>
        <v>0</v>
      </c>
      <c r="AP504" s="194">
        <v>0</v>
      </c>
      <c r="AQ504" s="195">
        <v>0</v>
      </c>
      <c r="AR504" s="177">
        <f t="shared" si="414"/>
        <v>0</v>
      </c>
      <c r="AS504" s="194">
        <v>0</v>
      </c>
      <c r="AT504" s="195">
        <v>0</v>
      </c>
      <c r="AU504" s="177">
        <f t="shared" si="415"/>
        <v>0</v>
      </c>
      <c r="AV504" s="194">
        <v>0</v>
      </c>
      <c r="AW504" s="195">
        <v>0</v>
      </c>
      <c r="AX504" s="177">
        <f t="shared" si="416"/>
        <v>0</v>
      </c>
      <c r="AY504" s="194">
        <v>0</v>
      </c>
      <c r="AZ504" s="195">
        <v>0</v>
      </c>
      <c r="BA504" s="177">
        <f t="shared" si="417"/>
        <v>0</v>
      </c>
      <c r="BB504" s="194">
        <v>0</v>
      </c>
      <c r="BC504" s="195">
        <v>0</v>
      </c>
      <c r="BD504" s="177">
        <f t="shared" si="418"/>
        <v>0</v>
      </c>
      <c r="BE504" s="180">
        <f t="shared" si="420"/>
        <v>3770854</v>
      </c>
      <c r="BF504" s="9"/>
      <c r="BG504" s="9"/>
      <c r="BH504" s="9"/>
      <c r="BI504" s="10"/>
      <c r="BJ504" s="10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</row>
    <row r="505" spans="1:172" ht="24.75" customHeight="1" x14ac:dyDescent="0.35">
      <c r="A505" s="384"/>
      <c r="B505" s="52">
        <v>466</v>
      </c>
      <c r="C505" s="54" t="s">
        <v>496</v>
      </c>
      <c r="D505" s="11" t="s">
        <v>272</v>
      </c>
      <c r="E505" s="6"/>
      <c r="F505" s="194">
        <v>2353372.1256499998</v>
      </c>
      <c r="G505" s="195">
        <v>2226652.0881150002</v>
      </c>
      <c r="H505" s="8">
        <f t="shared" si="403"/>
        <v>2290012</v>
      </c>
      <c r="I505" s="194">
        <v>2353372.1256499998</v>
      </c>
      <c r="J505" s="195">
        <v>0</v>
      </c>
      <c r="K505" s="8">
        <f t="shared" si="419"/>
        <v>2353372</v>
      </c>
      <c r="L505" s="194">
        <v>0</v>
      </c>
      <c r="M505" s="195">
        <v>0</v>
      </c>
      <c r="N505" s="177">
        <f t="shared" si="404"/>
        <v>0</v>
      </c>
      <c r="O505" s="194">
        <v>0</v>
      </c>
      <c r="P505" s="195">
        <v>0</v>
      </c>
      <c r="Q505" s="177">
        <f t="shared" si="405"/>
        <v>0</v>
      </c>
      <c r="R505" s="194">
        <v>0</v>
      </c>
      <c r="S505" s="195">
        <v>0</v>
      </c>
      <c r="T505" s="177">
        <f t="shared" si="406"/>
        <v>0</v>
      </c>
      <c r="U505" s="194">
        <v>0</v>
      </c>
      <c r="V505" s="195">
        <v>0</v>
      </c>
      <c r="W505" s="177">
        <f t="shared" si="407"/>
        <v>0</v>
      </c>
      <c r="X505" s="194">
        <v>0</v>
      </c>
      <c r="Y505" s="195">
        <v>0</v>
      </c>
      <c r="Z505" s="177">
        <f t="shared" si="408"/>
        <v>0</v>
      </c>
      <c r="AA505" s="194">
        <v>0</v>
      </c>
      <c r="AB505" s="195">
        <v>0</v>
      </c>
      <c r="AC505" s="177">
        <f t="shared" si="409"/>
        <v>0</v>
      </c>
      <c r="AD505" s="194">
        <v>0</v>
      </c>
      <c r="AE505" s="195">
        <v>0</v>
      </c>
      <c r="AF505" s="177">
        <f t="shared" si="410"/>
        <v>0</v>
      </c>
      <c r="AG505" s="194">
        <v>0</v>
      </c>
      <c r="AH505" s="195">
        <v>0</v>
      </c>
      <c r="AI505" s="177">
        <f t="shared" si="411"/>
        <v>0</v>
      </c>
      <c r="AJ505" s="194">
        <v>0</v>
      </c>
      <c r="AK505" s="195">
        <v>0</v>
      </c>
      <c r="AL505" s="177">
        <f t="shared" si="412"/>
        <v>0</v>
      </c>
      <c r="AM505" s="194">
        <v>0</v>
      </c>
      <c r="AN505" s="195">
        <v>0</v>
      </c>
      <c r="AO505" s="177">
        <f t="shared" si="413"/>
        <v>0</v>
      </c>
      <c r="AP505" s="194">
        <v>0</v>
      </c>
      <c r="AQ505" s="195">
        <v>0</v>
      </c>
      <c r="AR505" s="177">
        <f t="shared" si="414"/>
        <v>0</v>
      </c>
      <c r="AS505" s="194">
        <v>0</v>
      </c>
      <c r="AT505" s="195">
        <v>0</v>
      </c>
      <c r="AU505" s="177">
        <f t="shared" si="415"/>
        <v>0</v>
      </c>
      <c r="AV505" s="194">
        <v>0</v>
      </c>
      <c r="AW505" s="195">
        <v>0</v>
      </c>
      <c r="AX505" s="177">
        <f t="shared" si="416"/>
        <v>0</v>
      </c>
      <c r="AY505" s="194">
        <v>0</v>
      </c>
      <c r="AZ505" s="195">
        <v>0</v>
      </c>
      <c r="BA505" s="177">
        <f t="shared" si="417"/>
        <v>0</v>
      </c>
      <c r="BB505" s="194">
        <v>0</v>
      </c>
      <c r="BC505" s="195">
        <v>0</v>
      </c>
      <c r="BD505" s="177">
        <f t="shared" si="418"/>
        <v>0</v>
      </c>
      <c r="BE505" s="180">
        <f t="shared" si="420"/>
        <v>4643384</v>
      </c>
      <c r="BF505" s="9"/>
      <c r="BG505" s="9"/>
      <c r="BH505" s="9"/>
      <c r="BI505" s="10"/>
      <c r="BJ505" s="10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</row>
    <row r="506" spans="1:172" ht="24.75" customHeight="1" x14ac:dyDescent="0.35">
      <c r="A506" s="384"/>
      <c r="B506" s="52">
        <v>467</v>
      </c>
      <c r="C506" s="54" t="s">
        <v>497</v>
      </c>
      <c r="D506" s="11" t="s">
        <v>272</v>
      </c>
      <c r="E506" s="6"/>
      <c r="F506" s="194">
        <v>2374074.3890500003</v>
      </c>
      <c r="G506" s="195">
        <v>2246239.6142550004</v>
      </c>
      <c r="H506" s="8">
        <f t="shared" si="403"/>
        <v>2310157</v>
      </c>
      <c r="I506" s="194">
        <v>2374074.3890500003</v>
      </c>
      <c r="J506" s="195">
        <v>0</v>
      </c>
      <c r="K506" s="8">
        <f t="shared" si="419"/>
        <v>2374074</v>
      </c>
      <c r="L506" s="194">
        <v>0</v>
      </c>
      <c r="M506" s="195">
        <v>0</v>
      </c>
      <c r="N506" s="177">
        <f t="shared" si="404"/>
        <v>0</v>
      </c>
      <c r="O506" s="194">
        <v>0</v>
      </c>
      <c r="P506" s="195">
        <v>0</v>
      </c>
      <c r="Q506" s="177">
        <f t="shared" si="405"/>
        <v>0</v>
      </c>
      <c r="R506" s="194">
        <v>0</v>
      </c>
      <c r="S506" s="195">
        <v>0</v>
      </c>
      <c r="T506" s="177">
        <f t="shared" si="406"/>
        <v>0</v>
      </c>
      <c r="U506" s="194">
        <v>0</v>
      </c>
      <c r="V506" s="195">
        <v>0</v>
      </c>
      <c r="W506" s="177">
        <f t="shared" si="407"/>
        <v>0</v>
      </c>
      <c r="X506" s="194">
        <v>0</v>
      </c>
      <c r="Y506" s="195">
        <v>0</v>
      </c>
      <c r="Z506" s="177">
        <f t="shared" si="408"/>
        <v>0</v>
      </c>
      <c r="AA506" s="194">
        <v>0</v>
      </c>
      <c r="AB506" s="195">
        <v>0</v>
      </c>
      <c r="AC506" s="177">
        <f t="shared" si="409"/>
        <v>0</v>
      </c>
      <c r="AD506" s="194">
        <v>0</v>
      </c>
      <c r="AE506" s="195">
        <v>0</v>
      </c>
      <c r="AF506" s="177">
        <f t="shared" si="410"/>
        <v>0</v>
      </c>
      <c r="AG506" s="194">
        <v>0</v>
      </c>
      <c r="AH506" s="195">
        <v>0</v>
      </c>
      <c r="AI506" s="177">
        <f t="shared" si="411"/>
        <v>0</v>
      </c>
      <c r="AJ506" s="194">
        <v>0</v>
      </c>
      <c r="AK506" s="195">
        <v>0</v>
      </c>
      <c r="AL506" s="177">
        <f t="shared" si="412"/>
        <v>0</v>
      </c>
      <c r="AM506" s="194">
        <v>0</v>
      </c>
      <c r="AN506" s="195">
        <v>0</v>
      </c>
      <c r="AO506" s="177">
        <f t="shared" si="413"/>
        <v>0</v>
      </c>
      <c r="AP506" s="194">
        <v>0</v>
      </c>
      <c r="AQ506" s="195">
        <v>0</v>
      </c>
      <c r="AR506" s="177">
        <f t="shared" si="414"/>
        <v>0</v>
      </c>
      <c r="AS506" s="194">
        <v>0</v>
      </c>
      <c r="AT506" s="195">
        <v>0</v>
      </c>
      <c r="AU506" s="177">
        <f t="shared" si="415"/>
        <v>0</v>
      </c>
      <c r="AV506" s="194">
        <v>0</v>
      </c>
      <c r="AW506" s="195">
        <v>0</v>
      </c>
      <c r="AX506" s="177">
        <f t="shared" si="416"/>
        <v>0</v>
      </c>
      <c r="AY506" s="194">
        <v>0</v>
      </c>
      <c r="AZ506" s="195">
        <v>0</v>
      </c>
      <c r="BA506" s="177">
        <f t="shared" si="417"/>
        <v>0</v>
      </c>
      <c r="BB506" s="194">
        <v>0</v>
      </c>
      <c r="BC506" s="195">
        <v>0</v>
      </c>
      <c r="BD506" s="177">
        <f t="shared" si="418"/>
        <v>0</v>
      </c>
      <c r="BE506" s="180">
        <f t="shared" si="420"/>
        <v>4684231</v>
      </c>
      <c r="BF506" s="9"/>
      <c r="BG506" s="9"/>
      <c r="BH506" s="9"/>
      <c r="BI506" s="10"/>
      <c r="BJ506" s="10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</row>
    <row r="507" spans="1:172" ht="24.75" customHeight="1" x14ac:dyDescent="0.35">
      <c r="A507" s="384"/>
      <c r="B507" s="52">
        <v>468</v>
      </c>
      <c r="C507" s="54" t="s">
        <v>498</v>
      </c>
      <c r="D507" s="11" t="s">
        <v>272</v>
      </c>
      <c r="E507" s="6"/>
      <c r="F507" s="194">
        <v>2660329.3353000004</v>
      </c>
      <c r="G507" s="195">
        <v>2517080.8326300001</v>
      </c>
      <c r="H507" s="8">
        <f t="shared" si="403"/>
        <v>2588705</v>
      </c>
      <c r="I507" s="194">
        <v>2660329.3353000004</v>
      </c>
      <c r="J507" s="195">
        <v>0</v>
      </c>
      <c r="K507" s="8">
        <f t="shared" si="419"/>
        <v>2660329</v>
      </c>
      <c r="L507" s="194">
        <v>0</v>
      </c>
      <c r="M507" s="195">
        <v>0</v>
      </c>
      <c r="N507" s="177">
        <f t="shared" si="404"/>
        <v>0</v>
      </c>
      <c r="O507" s="194">
        <v>0</v>
      </c>
      <c r="P507" s="195">
        <v>0</v>
      </c>
      <c r="Q507" s="177">
        <f t="shared" si="405"/>
        <v>0</v>
      </c>
      <c r="R507" s="194">
        <v>0</v>
      </c>
      <c r="S507" s="195">
        <v>0</v>
      </c>
      <c r="T507" s="177">
        <f t="shared" si="406"/>
        <v>0</v>
      </c>
      <c r="U507" s="194">
        <v>0</v>
      </c>
      <c r="V507" s="195">
        <v>0</v>
      </c>
      <c r="W507" s="177">
        <f t="shared" si="407"/>
        <v>0</v>
      </c>
      <c r="X507" s="194">
        <v>0</v>
      </c>
      <c r="Y507" s="195">
        <v>0</v>
      </c>
      <c r="Z507" s="177">
        <f t="shared" si="408"/>
        <v>0</v>
      </c>
      <c r="AA507" s="194">
        <v>0</v>
      </c>
      <c r="AB507" s="195">
        <v>0</v>
      </c>
      <c r="AC507" s="177">
        <f t="shared" si="409"/>
        <v>0</v>
      </c>
      <c r="AD507" s="194">
        <v>0</v>
      </c>
      <c r="AE507" s="195">
        <v>0</v>
      </c>
      <c r="AF507" s="177">
        <f t="shared" si="410"/>
        <v>0</v>
      </c>
      <c r="AG507" s="194">
        <v>0</v>
      </c>
      <c r="AH507" s="195">
        <v>0</v>
      </c>
      <c r="AI507" s="177">
        <f t="shared" si="411"/>
        <v>0</v>
      </c>
      <c r="AJ507" s="194">
        <v>0</v>
      </c>
      <c r="AK507" s="195">
        <v>0</v>
      </c>
      <c r="AL507" s="177">
        <f t="shared" si="412"/>
        <v>0</v>
      </c>
      <c r="AM507" s="194">
        <v>0</v>
      </c>
      <c r="AN507" s="195">
        <v>0</v>
      </c>
      <c r="AO507" s="177">
        <f t="shared" si="413"/>
        <v>0</v>
      </c>
      <c r="AP507" s="194">
        <v>0</v>
      </c>
      <c r="AQ507" s="195">
        <v>0</v>
      </c>
      <c r="AR507" s="177">
        <f t="shared" si="414"/>
        <v>0</v>
      </c>
      <c r="AS507" s="194">
        <v>0</v>
      </c>
      <c r="AT507" s="195">
        <v>0</v>
      </c>
      <c r="AU507" s="177">
        <f t="shared" si="415"/>
        <v>0</v>
      </c>
      <c r="AV507" s="194">
        <v>0</v>
      </c>
      <c r="AW507" s="195">
        <v>0</v>
      </c>
      <c r="AX507" s="177">
        <f t="shared" si="416"/>
        <v>0</v>
      </c>
      <c r="AY507" s="194">
        <v>0</v>
      </c>
      <c r="AZ507" s="195">
        <v>0</v>
      </c>
      <c r="BA507" s="177">
        <f t="shared" si="417"/>
        <v>0</v>
      </c>
      <c r="BB507" s="194">
        <v>0</v>
      </c>
      <c r="BC507" s="195">
        <v>0</v>
      </c>
      <c r="BD507" s="177">
        <f t="shared" si="418"/>
        <v>0</v>
      </c>
      <c r="BE507" s="180">
        <f t="shared" si="420"/>
        <v>5249034</v>
      </c>
      <c r="BF507" s="9"/>
      <c r="BG507" s="9"/>
      <c r="BH507" s="9"/>
      <c r="BI507" s="10"/>
      <c r="BJ507" s="10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</row>
    <row r="508" spans="1:172" ht="24.75" customHeight="1" x14ac:dyDescent="0.35">
      <c r="A508" s="384"/>
      <c r="B508" s="52">
        <v>469</v>
      </c>
      <c r="C508" s="54" t="s">
        <v>499</v>
      </c>
      <c r="D508" s="11" t="s">
        <v>272</v>
      </c>
      <c r="E508" s="6"/>
      <c r="F508" s="194">
        <v>804440</v>
      </c>
      <c r="G508" s="195">
        <v>761124</v>
      </c>
      <c r="H508" s="8">
        <f t="shared" si="403"/>
        <v>782782</v>
      </c>
      <c r="I508" s="194">
        <v>804440</v>
      </c>
      <c r="J508" s="195">
        <v>0</v>
      </c>
      <c r="K508" s="8">
        <f t="shared" si="419"/>
        <v>804440</v>
      </c>
      <c r="L508" s="194">
        <v>0</v>
      </c>
      <c r="M508" s="195">
        <v>0</v>
      </c>
      <c r="N508" s="177">
        <f t="shared" si="404"/>
        <v>0</v>
      </c>
      <c r="O508" s="194">
        <v>0</v>
      </c>
      <c r="P508" s="195">
        <v>0</v>
      </c>
      <c r="Q508" s="177">
        <f t="shared" si="405"/>
        <v>0</v>
      </c>
      <c r="R508" s="194">
        <v>0</v>
      </c>
      <c r="S508" s="195">
        <v>0</v>
      </c>
      <c r="T508" s="177">
        <f t="shared" si="406"/>
        <v>0</v>
      </c>
      <c r="U508" s="194">
        <v>0</v>
      </c>
      <c r="V508" s="195">
        <v>0</v>
      </c>
      <c r="W508" s="177">
        <f t="shared" si="407"/>
        <v>0</v>
      </c>
      <c r="X508" s="194">
        <v>0</v>
      </c>
      <c r="Y508" s="195">
        <v>0</v>
      </c>
      <c r="Z508" s="177">
        <f t="shared" si="408"/>
        <v>0</v>
      </c>
      <c r="AA508" s="194">
        <v>0</v>
      </c>
      <c r="AB508" s="195">
        <v>0</v>
      </c>
      <c r="AC508" s="177">
        <f t="shared" si="409"/>
        <v>0</v>
      </c>
      <c r="AD508" s="194">
        <v>0</v>
      </c>
      <c r="AE508" s="195">
        <v>0</v>
      </c>
      <c r="AF508" s="177">
        <f t="shared" si="410"/>
        <v>0</v>
      </c>
      <c r="AG508" s="194">
        <v>0</v>
      </c>
      <c r="AH508" s="195">
        <v>0</v>
      </c>
      <c r="AI508" s="177">
        <f t="shared" si="411"/>
        <v>0</v>
      </c>
      <c r="AJ508" s="194">
        <v>0</v>
      </c>
      <c r="AK508" s="195">
        <v>0</v>
      </c>
      <c r="AL508" s="177">
        <f t="shared" si="412"/>
        <v>0</v>
      </c>
      <c r="AM508" s="194">
        <v>0</v>
      </c>
      <c r="AN508" s="195">
        <v>0</v>
      </c>
      <c r="AO508" s="177">
        <f t="shared" si="413"/>
        <v>0</v>
      </c>
      <c r="AP508" s="194">
        <v>0</v>
      </c>
      <c r="AQ508" s="195">
        <v>0</v>
      </c>
      <c r="AR508" s="177">
        <f t="shared" si="414"/>
        <v>0</v>
      </c>
      <c r="AS508" s="194">
        <v>0</v>
      </c>
      <c r="AT508" s="195">
        <v>0</v>
      </c>
      <c r="AU508" s="177">
        <f t="shared" si="415"/>
        <v>0</v>
      </c>
      <c r="AV508" s="194">
        <v>0</v>
      </c>
      <c r="AW508" s="195">
        <v>0</v>
      </c>
      <c r="AX508" s="177">
        <f t="shared" si="416"/>
        <v>0</v>
      </c>
      <c r="AY508" s="194">
        <v>0</v>
      </c>
      <c r="AZ508" s="195">
        <v>0</v>
      </c>
      <c r="BA508" s="177">
        <f t="shared" si="417"/>
        <v>0</v>
      </c>
      <c r="BB508" s="194">
        <v>0</v>
      </c>
      <c r="BC508" s="195">
        <v>0</v>
      </c>
      <c r="BD508" s="177">
        <f t="shared" si="418"/>
        <v>0</v>
      </c>
      <c r="BE508" s="180">
        <f t="shared" si="420"/>
        <v>1587222</v>
      </c>
      <c r="BF508" s="9"/>
      <c r="BG508" s="9"/>
      <c r="BH508" s="9"/>
      <c r="BI508" s="10"/>
      <c r="BJ508" s="10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</row>
    <row r="509" spans="1:172" ht="24.75" customHeight="1" x14ac:dyDescent="0.35">
      <c r="A509" s="384"/>
      <c r="B509" s="52">
        <v>470</v>
      </c>
      <c r="C509" s="54" t="s">
        <v>500</v>
      </c>
      <c r="D509" s="11" t="s">
        <v>272</v>
      </c>
      <c r="E509" s="6"/>
      <c r="F509" s="194">
        <v>2732046.1668500002</v>
      </c>
      <c r="G509" s="195">
        <v>2584935.9886349998</v>
      </c>
      <c r="H509" s="8">
        <f t="shared" si="403"/>
        <v>2658491</v>
      </c>
      <c r="I509" s="194">
        <v>2732046.1668500002</v>
      </c>
      <c r="J509" s="195">
        <v>0</v>
      </c>
      <c r="K509" s="8">
        <f t="shared" si="419"/>
        <v>2732046</v>
      </c>
      <c r="L509" s="194">
        <v>0</v>
      </c>
      <c r="M509" s="195">
        <v>0</v>
      </c>
      <c r="N509" s="177">
        <f t="shared" si="404"/>
        <v>0</v>
      </c>
      <c r="O509" s="194">
        <v>0</v>
      </c>
      <c r="P509" s="195">
        <v>0</v>
      </c>
      <c r="Q509" s="177">
        <f t="shared" si="405"/>
        <v>0</v>
      </c>
      <c r="R509" s="194">
        <v>0</v>
      </c>
      <c r="S509" s="195">
        <v>0</v>
      </c>
      <c r="T509" s="177">
        <f t="shared" si="406"/>
        <v>0</v>
      </c>
      <c r="U509" s="194">
        <v>0</v>
      </c>
      <c r="V509" s="195">
        <v>0</v>
      </c>
      <c r="W509" s="177">
        <f t="shared" si="407"/>
        <v>0</v>
      </c>
      <c r="X509" s="194">
        <v>0</v>
      </c>
      <c r="Y509" s="195">
        <v>0</v>
      </c>
      <c r="Z509" s="177">
        <f t="shared" si="408"/>
        <v>0</v>
      </c>
      <c r="AA509" s="194">
        <v>0</v>
      </c>
      <c r="AB509" s="195">
        <v>0</v>
      </c>
      <c r="AC509" s="177">
        <f t="shared" si="409"/>
        <v>0</v>
      </c>
      <c r="AD509" s="194">
        <v>0</v>
      </c>
      <c r="AE509" s="195">
        <v>0</v>
      </c>
      <c r="AF509" s="177">
        <f t="shared" si="410"/>
        <v>0</v>
      </c>
      <c r="AG509" s="194">
        <v>0</v>
      </c>
      <c r="AH509" s="195">
        <v>0</v>
      </c>
      <c r="AI509" s="177">
        <f t="shared" si="411"/>
        <v>0</v>
      </c>
      <c r="AJ509" s="194">
        <v>0</v>
      </c>
      <c r="AK509" s="195">
        <v>0</v>
      </c>
      <c r="AL509" s="177">
        <f t="shared" si="412"/>
        <v>0</v>
      </c>
      <c r="AM509" s="194">
        <v>0</v>
      </c>
      <c r="AN509" s="195">
        <v>0</v>
      </c>
      <c r="AO509" s="177">
        <f t="shared" si="413"/>
        <v>0</v>
      </c>
      <c r="AP509" s="194">
        <v>0</v>
      </c>
      <c r="AQ509" s="195">
        <v>0</v>
      </c>
      <c r="AR509" s="177">
        <f t="shared" si="414"/>
        <v>0</v>
      </c>
      <c r="AS509" s="194">
        <v>0</v>
      </c>
      <c r="AT509" s="195">
        <v>0</v>
      </c>
      <c r="AU509" s="177">
        <f t="shared" si="415"/>
        <v>0</v>
      </c>
      <c r="AV509" s="194">
        <v>0</v>
      </c>
      <c r="AW509" s="195">
        <v>0</v>
      </c>
      <c r="AX509" s="177">
        <f t="shared" si="416"/>
        <v>0</v>
      </c>
      <c r="AY509" s="194">
        <v>0</v>
      </c>
      <c r="AZ509" s="195">
        <v>0</v>
      </c>
      <c r="BA509" s="177">
        <f t="shared" si="417"/>
        <v>0</v>
      </c>
      <c r="BB509" s="194">
        <v>0</v>
      </c>
      <c r="BC509" s="195">
        <v>0</v>
      </c>
      <c r="BD509" s="177">
        <f t="shared" si="418"/>
        <v>0</v>
      </c>
      <c r="BE509" s="180">
        <f t="shared" si="420"/>
        <v>5390537</v>
      </c>
      <c r="BF509" s="9"/>
      <c r="BG509" s="9"/>
      <c r="BH509" s="9"/>
      <c r="BI509" s="10"/>
      <c r="BJ509" s="10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</row>
    <row r="510" spans="1:172" ht="24.75" customHeight="1" x14ac:dyDescent="0.35">
      <c r="A510" s="384"/>
      <c r="B510" s="52">
        <v>471</v>
      </c>
      <c r="C510" s="54" t="s">
        <v>501</v>
      </c>
      <c r="D510" s="11" t="s">
        <v>272</v>
      </c>
      <c r="E510" s="6"/>
      <c r="F510" s="194">
        <v>2260800.1871000002</v>
      </c>
      <c r="G510" s="195">
        <v>2139064.7924100002</v>
      </c>
      <c r="H510" s="8">
        <f t="shared" si="403"/>
        <v>2199932</v>
      </c>
      <c r="I510" s="194">
        <v>2260800.1871000002</v>
      </c>
      <c r="J510" s="195">
        <v>0</v>
      </c>
      <c r="K510" s="8">
        <f t="shared" si="419"/>
        <v>2260800</v>
      </c>
      <c r="L510" s="194">
        <v>0</v>
      </c>
      <c r="M510" s="195">
        <v>0</v>
      </c>
      <c r="N510" s="177">
        <f t="shared" si="404"/>
        <v>0</v>
      </c>
      <c r="O510" s="194">
        <v>0</v>
      </c>
      <c r="P510" s="195">
        <v>0</v>
      </c>
      <c r="Q510" s="177">
        <f t="shared" si="405"/>
        <v>0</v>
      </c>
      <c r="R510" s="194">
        <v>0</v>
      </c>
      <c r="S510" s="195">
        <v>0</v>
      </c>
      <c r="T510" s="177">
        <f t="shared" si="406"/>
        <v>0</v>
      </c>
      <c r="U510" s="194">
        <v>0</v>
      </c>
      <c r="V510" s="195">
        <v>0</v>
      </c>
      <c r="W510" s="177">
        <f t="shared" si="407"/>
        <v>0</v>
      </c>
      <c r="X510" s="194">
        <v>0</v>
      </c>
      <c r="Y510" s="195">
        <v>0</v>
      </c>
      <c r="Z510" s="177">
        <f t="shared" si="408"/>
        <v>0</v>
      </c>
      <c r="AA510" s="194">
        <v>0</v>
      </c>
      <c r="AB510" s="195">
        <v>0</v>
      </c>
      <c r="AC510" s="177">
        <f t="shared" si="409"/>
        <v>0</v>
      </c>
      <c r="AD510" s="194">
        <v>0</v>
      </c>
      <c r="AE510" s="195">
        <v>0</v>
      </c>
      <c r="AF510" s="177">
        <f t="shared" si="410"/>
        <v>0</v>
      </c>
      <c r="AG510" s="194">
        <v>0</v>
      </c>
      <c r="AH510" s="195">
        <v>0</v>
      </c>
      <c r="AI510" s="177">
        <f t="shared" si="411"/>
        <v>0</v>
      </c>
      <c r="AJ510" s="194">
        <v>0</v>
      </c>
      <c r="AK510" s="195">
        <v>0</v>
      </c>
      <c r="AL510" s="177">
        <f t="shared" si="412"/>
        <v>0</v>
      </c>
      <c r="AM510" s="194">
        <v>0</v>
      </c>
      <c r="AN510" s="195">
        <v>0</v>
      </c>
      <c r="AO510" s="177">
        <f t="shared" si="413"/>
        <v>0</v>
      </c>
      <c r="AP510" s="194">
        <v>0</v>
      </c>
      <c r="AQ510" s="195">
        <v>0</v>
      </c>
      <c r="AR510" s="177">
        <f t="shared" si="414"/>
        <v>0</v>
      </c>
      <c r="AS510" s="194">
        <v>0</v>
      </c>
      <c r="AT510" s="195">
        <v>0</v>
      </c>
      <c r="AU510" s="177">
        <f t="shared" si="415"/>
        <v>0</v>
      </c>
      <c r="AV510" s="194">
        <v>0</v>
      </c>
      <c r="AW510" s="195">
        <v>0</v>
      </c>
      <c r="AX510" s="177">
        <f t="shared" si="416"/>
        <v>0</v>
      </c>
      <c r="AY510" s="194">
        <v>0</v>
      </c>
      <c r="AZ510" s="195">
        <v>0</v>
      </c>
      <c r="BA510" s="177">
        <f t="shared" si="417"/>
        <v>0</v>
      </c>
      <c r="BB510" s="194">
        <v>0</v>
      </c>
      <c r="BC510" s="195">
        <v>0</v>
      </c>
      <c r="BD510" s="177">
        <f t="shared" si="418"/>
        <v>0</v>
      </c>
      <c r="BE510" s="180">
        <f t="shared" si="420"/>
        <v>4460732</v>
      </c>
      <c r="BF510" s="9"/>
      <c r="BG510" s="9"/>
      <c r="BH510" s="9"/>
      <c r="BI510" s="10"/>
      <c r="BJ510" s="10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</row>
    <row r="511" spans="1:172" ht="24.75" customHeight="1" x14ac:dyDescent="0.35">
      <c r="A511" s="384"/>
      <c r="B511" s="52">
        <v>472</v>
      </c>
      <c r="C511" s="54" t="s">
        <v>502</v>
      </c>
      <c r="D511" s="11" t="s">
        <v>272</v>
      </c>
      <c r="E511" s="6"/>
      <c r="F511" s="194">
        <v>2456059.8972</v>
      </c>
      <c r="G511" s="195">
        <v>2323810.5181200001</v>
      </c>
      <c r="H511" s="8">
        <f t="shared" si="403"/>
        <v>2389935</v>
      </c>
      <c r="I511" s="194">
        <v>2456059.8972</v>
      </c>
      <c r="J511" s="195">
        <v>0</v>
      </c>
      <c r="K511" s="8">
        <f t="shared" si="419"/>
        <v>2456060</v>
      </c>
      <c r="L511" s="194">
        <v>0</v>
      </c>
      <c r="M511" s="195">
        <v>0</v>
      </c>
      <c r="N511" s="177">
        <f t="shared" si="404"/>
        <v>0</v>
      </c>
      <c r="O511" s="194">
        <v>0</v>
      </c>
      <c r="P511" s="195">
        <v>0</v>
      </c>
      <c r="Q511" s="177">
        <f t="shared" si="405"/>
        <v>0</v>
      </c>
      <c r="R511" s="194">
        <v>0</v>
      </c>
      <c r="S511" s="195">
        <v>0</v>
      </c>
      <c r="T511" s="177">
        <f t="shared" si="406"/>
        <v>0</v>
      </c>
      <c r="U511" s="194">
        <v>0</v>
      </c>
      <c r="V511" s="195">
        <v>0</v>
      </c>
      <c r="W511" s="177">
        <f t="shared" si="407"/>
        <v>0</v>
      </c>
      <c r="X511" s="194">
        <v>0</v>
      </c>
      <c r="Y511" s="195">
        <v>0</v>
      </c>
      <c r="Z511" s="177">
        <f t="shared" si="408"/>
        <v>0</v>
      </c>
      <c r="AA511" s="194">
        <v>0</v>
      </c>
      <c r="AB511" s="195">
        <v>0</v>
      </c>
      <c r="AC511" s="177">
        <f t="shared" si="409"/>
        <v>0</v>
      </c>
      <c r="AD511" s="194">
        <v>0</v>
      </c>
      <c r="AE511" s="195">
        <v>0</v>
      </c>
      <c r="AF511" s="177">
        <f t="shared" si="410"/>
        <v>0</v>
      </c>
      <c r="AG511" s="194">
        <v>0</v>
      </c>
      <c r="AH511" s="195">
        <v>0</v>
      </c>
      <c r="AI511" s="177">
        <f t="shared" si="411"/>
        <v>0</v>
      </c>
      <c r="AJ511" s="194">
        <v>0</v>
      </c>
      <c r="AK511" s="195">
        <v>0</v>
      </c>
      <c r="AL511" s="177">
        <f t="shared" si="412"/>
        <v>0</v>
      </c>
      <c r="AM511" s="194">
        <v>0</v>
      </c>
      <c r="AN511" s="195">
        <v>0</v>
      </c>
      <c r="AO511" s="177">
        <f t="shared" si="413"/>
        <v>0</v>
      </c>
      <c r="AP511" s="194">
        <v>0</v>
      </c>
      <c r="AQ511" s="195">
        <v>0</v>
      </c>
      <c r="AR511" s="177">
        <f t="shared" si="414"/>
        <v>0</v>
      </c>
      <c r="AS511" s="194">
        <v>0</v>
      </c>
      <c r="AT511" s="195">
        <v>0</v>
      </c>
      <c r="AU511" s="177">
        <f t="shared" si="415"/>
        <v>0</v>
      </c>
      <c r="AV511" s="194">
        <v>0</v>
      </c>
      <c r="AW511" s="195">
        <v>0</v>
      </c>
      <c r="AX511" s="177">
        <f t="shared" si="416"/>
        <v>0</v>
      </c>
      <c r="AY511" s="194">
        <v>0</v>
      </c>
      <c r="AZ511" s="195">
        <v>0</v>
      </c>
      <c r="BA511" s="177">
        <f t="shared" si="417"/>
        <v>0</v>
      </c>
      <c r="BB511" s="194">
        <v>0</v>
      </c>
      <c r="BC511" s="195">
        <v>0</v>
      </c>
      <c r="BD511" s="177">
        <f t="shared" si="418"/>
        <v>0</v>
      </c>
      <c r="BE511" s="180">
        <f t="shared" si="420"/>
        <v>4845995</v>
      </c>
      <c r="BF511" s="9"/>
      <c r="BG511" s="9"/>
      <c r="BH511" s="9"/>
      <c r="BI511" s="10"/>
      <c r="BJ511" s="10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</row>
    <row r="512" spans="1:172" ht="24.75" customHeight="1" x14ac:dyDescent="0.35">
      <c r="A512" s="384"/>
      <c r="B512" s="52">
        <v>473</v>
      </c>
      <c r="C512" s="48" t="s">
        <v>503</v>
      </c>
      <c r="D512" s="36" t="s">
        <v>272</v>
      </c>
      <c r="E512" s="6"/>
      <c r="F512" s="194">
        <v>2790585.2656499995</v>
      </c>
      <c r="G512" s="195">
        <v>2640322.9821149996</v>
      </c>
      <c r="H512" s="8">
        <f t="shared" si="403"/>
        <v>2715454</v>
      </c>
      <c r="I512" s="194">
        <v>2790585.2656499995</v>
      </c>
      <c r="J512" s="195">
        <v>0</v>
      </c>
      <c r="K512" s="8">
        <f t="shared" si="419"/>
        <v>2790585</v>
      </c>
      <c r="L512" s="194">
        <v>0</v>
      </c>
      <c r="M512" s="195">
        <v>0</v>
      </c>
      <c r="N512" s="177">
        <f t="shared" si="404"/>
        <v>0</v>
      </c>
      <c r="O512" s="194">
        <v>0</v>
      </c>
      <c r="P512" s="195">
        <v>0</v>
      </c>
      <c r="Q512" s="177">
        <f t="shared" si="405"/>
        <v>0</v>
      </c>
      <c r="R512" s="194">
        <v>0</v>
      </c>
      <c r="S512" s="195">
        <v>0</v>
      </c>
      <c r="T512" s="177">
        <f t="shared" si="406"/>
        <v>0</v>
      </c>
      <c r="U512" s="194">
        <v>0</v>
      </c>
      <c r="V512" s="195">
        <v>0</v>
      </c>
      <c r="W512" s="177">
        <f t="shared" si="407"/>
        <v>0</v>
      </c>
      <c r="X512" s="194">
        <v>0</v>
      </c>
      <c r="Y512" s="195">
        <v>0</v>
      </c>
      <c r="Z512" s="177">
        <f t="shared" si="408"/>
        <v>0</v>
      </c>
      <c r="AA512" s="194">
        <v>0</v>
      </c>
      <c r="AB512" s="195">
        <v>0</v>
      </c>
      <c r="AC512" s="177">
        <f t="shared" si="409"/>
        <v>0</v>
      </c>
      <c r="AD512" s="194">
        <v>0</v>
      </c>
      <c r="AE512" s="195">
        <v>0</v>
      </c>
      <c r="AF512" s="177">
        <f t="shared" si="410"/>
        <v>0</v>
      </c>
      <c r="AG512" s="194">
        <v>0</v>
      </c>
      <c r="AH512" s="195">
        <v>0</v>
      </c>
      <c r="AI512" s="177">
        <f t="shared" si="411"/>
        <v>0</v>
      </c>
      <c r="AJ512" s="194">
        <v>0</v>
      </c>
      <c r="AK512" s="195">
        <v>0</v>
      </c>
      <c r="AL512" s="177">
        <f t="shared" si="412"/>
        <v>0</v>
      </c>
      <c r="AM512" s="194">
        <v>0</v>
      </c>
      <c r="AN512" s="195">
        <v>0</v>
      </c>
      <c r="AO512" s="177">
        <f t="shared" si="413"/>
        <v>0</v>
      </c>
      <c r="AP512" s="194">
        <v>0</v>
      </c>
      <c r="AQ512" s="195">
        <v>0</v>
      </c>
      <c r="AR512" s="177">
        <f t="shared" si="414"/>
        <v>0</v>
      </c>
      <c r="AS512" s="194">
        <v>0</v>
      </c>
      <c r="AT512" s="195">
        <v>0</v>
      </c>
      <c r="AU512" s="177">
        <f t="shared" si="415"/>
        <v>0</v>
      </c>
      <c r="AV512" s="194">
        <v>0</v>
      </c>
      <c r="AW512" s="195">
        <v>0</v>
      </c>
      <c r="AX512" s="177">
        <f t="shared" si="416"/>
        <v>0</v>
      </c>
      <c r="AY512" s="194">
        <v>0</v>
      </c>
      <c r="AZ512" s="195">
        <v>0</v>
      </c>
      <c r="BA512" s="177">
        <f t="shared" si="417"/>
        <v>0</v>
      </c>
      <c r="BB512" s="194">
        <v>0</v>
      </c>
      <c r="BC512" s="195">
        <v>0</v>
      </c>
      <c r="BD512" s="177">
        <f t="shared" si="418"/>
        <v>0</v>
      </c>
      <c r="BE512" s="180">
        <f t="shared" si="420"/>
        <v>5506039</v>
      </c>
      <c r="BF512" s="9"/>
      <c r="BG512" s="9"/>
      <c r="BH512" s="9"/>
      <c r="BI512" s="10"/>
      <c r="BJ512" s="10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</row>
    <row r="513" spans="1:173" ht="24.75" customHeight="1" x14ac:dyDescent="0.35">
      <c r="A513" s="384"/>
      <c r="B513" s="52">
        <v>474</v>
      </c>
      <c r="C513" s="48" t="s">
        <v>504</v>
      </c>
      <c r="D513" s="36" t="s">
        <v>272</v>
      </c>
      <c r="E513" s="6"/>
      <c r="F513" s="194">
        <v>2786609.3209499996</v>
      </c>
      <c r="G513" s="195">
        <v>2636561.126745</v>
      </c>
      <c r="H513" s="8">
        <f t="shared" si="403"/>
        <v>2711585</v>
      </c>
      <c r="I513" s="194">
        <v>2786609.3209499996</v>
      </c>
      <c r="J513" s="195">
        <v>0</v>
      </c>
      <c r="K513" s="8">
        <f t="shared" si="419"/>
        <v>2786609</v>
      </c>
      <c r="L513" s="194">
        <v>0</v>
      </c>
      <c r="M513" s="195">
        <v>0</v>
      </c>
      <c r="N513" s="177">
        <f t="shared" si="404"/>
        <v>0</v>
      </c>
      <c r="O513" s="194">
        <v>0</v>
      </c>
      <c r="P513" s="195">
        <v>0</v>
      </c>
      <c r="Q513" s="177">
        <f t="shared" si="405"/>
        <v>0</v>
      </c>
      <c r="R513" s="194">
        <v>0</v>
      </c>
      <c r="S513" s="195">
        <v>0</v>
      </c>
      <c r="T513" s="177">
        <f t="shared" si="406"/>
        <v>0</v>
      </c>
      <c r="U513" s="194">
        <v>0</v>
      </c>
      <c r="V513" s="195">
        <v>0</v>
      </c>
      <c r="W513" s="177">
        <f t="shared" si="407"/>
        <v>0</v>
      </c>
      <c r="X513" s="194">
        <v>0</v>
      </c>
      <c r="Y513" s="195">
        <v>0</v>
      </c>
      <c r="Z513" s="177">
        <f t="shared" si="408"/>
        <v>0</v>
      </c>
      <c r="AA513" s="194">
        <v>0</v>
      </c>
      <c r="AB513" s="195">
        <v>0</v>
      </c>
      <c r="AC513" s="177">
        <f t="shared" si="409"/>
        <v>0</v>
      </c>
      <c r="AD513" s="194">
        <v>0</v>
      </c>
      <c r="AE513" s="195">
        <v>0</v>
      </c>
      <c r="AF513" s="177">
        <f t="shared" si="410"/>
        <v>0</v>
      </c>
      <c r="AG513" s="194">
        <v>0</v>
      </c>
      <c r="AH513" s="195">
        <v>0</v>
      </c>
      <c r="AI513" s="177">
        <f t="shared" si="411"/>
        <v>0</v>
      </c>
      <c r="AJ513" s="194">
        <v>0</v>
      </c>
      <c r="AK513" s="195">
        <v>0</v>
      </c>
      <c r="AL513" s="177">
        <f t="shared" si="412"/>
        <v>0</v>
      </c>
      <c r="AM513" s="194">
        <v>0</v>
      </c>
      <c r="AN513" s="195">
        <v>0</v>
      </c>
      <c r="AO513" s="177">
        <f t="shared" si="413"/>
        <v>0</v>
      </c>
      <c r="AP513" s="194">
        <v>0</v>
      </c>
      <c r="AQ513" s="195">
        <v>0</v>
      </c>
      <c r="AR513" s="177">
        <f t="shared" si="414"/>
        <v>0</v>
      </c>
      <c r="AS513" s="194">
        <v>0</v>
      </c>
      <c r="AT513" s="195">
        <v>0</v>
      </c>
      <c r="AU513" s="177">
        <f t="shared" si="415"/>
        <v>0</v>
      </c>
      <c r="AV513" s="194">
        <v>0</v>
      </c>
      <c r="AW513" s="195">
        <v>0</v>
      </c>
      <c r="AX513" s="177">
        <f t="shared" si="416"/>
        <v>0</v>
      </c>
      <c r="AY513" s="194">
        <v>0</v>
      </c>
      <c r="AZ513" s="195">
        <v>0</v>
      </c>
      <c r="BA513" s="177">
        <f t="shared" si="417"/>
        <v>0</v>
      </c>
      <c r="BB513" s="194">
        <v>0</v>
      </c>
      <c r="BC513" s="195">
        <v>0</v>
      </c>
      <c r="BD513" s="177">
        <f t="shared" si="418"/>
        <v>0</v>
      </c>
      <c r="BE513" s="180">
        <f t="shared" si="420"/>
        <v>5498194</v>
      </c>
      <c r="BF513" s="9"/>
      <c r="BG513" s="9"/>
      <c r="BH513" s="9"/>
      <c r="BI513" s="10"/>
      <c r="BJ513" s="10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</row>
    <row r="514" spans="1:173" ht="24.75" customHeight="1" x14ac:dyDescent="0.35">
      <c r="A514" s="384"/>
      <c r="B514" s="52">
        <v>475</v>
      </c>
      <c r="C514" s="48" t="s">
        <v>505</v>
      </c>
      <c r="D514" s="36" t="s">
        <v>272</v>
      </c>
      <c r="E514" s="6"/>
      <c r="F514" s="194">
        <v>27846</v>
      </c>
      <c r="G514" s="195">
        <v>26346.6</v>
      </c>
      <c r="H514" s="8">
        <f t="shared" si="403"/>
        <v>27096</v>
      </c>
      <c r="I514" s="194">
        <v>27846</v>
      </c>
      <c r="J514" s="195">
        <v>26346.6</v>
      </c>
      <c r="K514" s="8">
        <f>ROUND(((I514+J514)/2),0)</f>
        <v>27096</v>
      </c>
      <c r="L514" s="194">
        <v>69615</v>
      </c>
      <c r="M514" s="195">
        <v>65866.5</v>
      </c>
      <c r="N514" s="177">
        <f>ROUND(((L514+M514)/2),0)</f>
        <v>67741</v>
      </c>
      <c r="O514" s="194">
        <v>69615</v>
      </c>
      <c r="P514" s="195">
        <v>65866.5</v>
      </c>
      <c r="Q514" s="177">
        <f>ROUND(((O514+P514)/2),0)</f>
        <v>67741</v>
      </c>
      <c r="R514" s="194">
        <v>69615</v>
      </c>
      <c r="S514" s="195">
        <v>65866.5</v>
      </c>
      <c r="T514" s="177">
        <f>ROUND(((R514+S514)/2),0)</f>
        <v>67741</v>
      </c>
      <c r="U514" s="194">
        <v>69615</v>
      </c>
      <c r="V514" s="195">
        <v>65866.5</v>
      </c>
      <c r="W514" s="177">
        <f>ROUND(((U514+V514)/2),0)</f>
        <v>67741</v>
      </c>
      <c r="X514" s="194">
        <v>69615</v>
      </c>
      <c r="Y514" s="195">
        <v>65866.5</v>
      </c>
      <c r="Z514" s="177">
        <f>ROUND(((X514+Y514)/2),0)</f>
        <v>67741</v>
      </c>
      <c r="AA514" s="194">
        <v>69615</v>
      </c>
      <c r="AB514" s="195">
        <v>65866.5</v>
      </c>
      <c r="AC514" s="177">
        <f>ROUND(((AA514+AB514)/2),0)</f>
        <v>67741</v>
      </c>
      <c r="AD514" s="194">
        <v>69615</v>
      </c>
      <c r="AE514" s="195">
        <v>65866.5</v>
      </c>
      <c r="AF514" s="177">
        <f>ROUND(((AD514+AE514)/2),0)</f>
        <v>67741</v>
      </c>
      <c r="AG514" s="194">
        <v>69615</v>
      </c>
      <c r="AH514" s="195">
        <v>65866.5</v>
      </c>
      <c r="AI514" s="177">
        <f>ROUND(((AG514+AH514)/2),0)</f>
        <v>67741</v>
      </c>
      <c r="AJ514" s="194">
        <v>69615</v>
      </c>
      <c r="AK514" s="195">
        <v>65866.5</v>
      </c>
      <c r="AL514" s="177">
        <f>ROUND(((AJ514+AK514)/2),0)</f>
        <v>67741</v>
      </c>
      <c r="AM514" s="194">
        <v>69615</v>
      </c>
      <c r="AN514" s="195">
        <v>65866.5</v>
      </c>
      <c r="AO514" s="177">
        <f>ROUND(((AM514+AN514)/2),0)</f>
        <v>67741</v>
      </c>
      <c r="AP514" s="194">
        <v>30940</v>
      </c>
      <c r="AQ514" s="195">
        <v>23800</v>
      </c>
      <c r="AR514" s="177">
        <f>ROUND(((AP514+AQ514)/2),0)</f>
        <v>27370</v>
      </c>
      <c r="AS514" s="194">
        <v>30940</v>
      </c>
      <c r="AT514" s="195">
        <v>23800</v>
      </c>
      <c r="AU514" s="177">
        <f>ROUND(((AS514+AT514)/2),0)</f>
        <v>27370</v>
      </c>
      <c r="AV514" s="194">
        <v>69615</v>
      </c>
      <c r="AW514" s="195">
        <v>65866.5</v>
      </c>
      <c r="AX514" s="177">
        <f>ROUND(((AV514+AW514)/2),0)</f>
        <v>67741</v>
      </c>
      <c r="AY514" s="194">
        <v>69615</v>
      </c>
      <c r="AZ514" s="195">
        <v>65866.5</v>
      </c>
      <c r="BA514" s="177">
        <f>ROUND(((AY514+AZ514)/2),0)</f>
        <v>67741</v>
      </c>
      <c r="BB514" s="194">
        <v>38675</v>
      </c>
      <c r="BC514" s="195">
        <v>29750</v>
      </c>
      <c r="BD514" s="177">
        <f>ROUND(((BB514+BC514)/2),0)</f>
        <v>34213</v>
      </c>
      <c r="BE514" s="180">
        <f t="shared" si="420"/>
        <v>956037</v>
      </c>
      <c r="BF514" s="9"/>
      <c r="BG514" s="9"/>
      <c r="BH514" s="9"/>
      <c r="BI514" s="10"/>
      <c r="BJ514" s="10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</row>
    <row r="515" spans="1:173" ht="24.75" customHeight="1" x14ac:dyDescent="0.35">
      <c r="A515" s="384"/>
      <c r="B515" s="52">
        <v>476</v>
      </c>
      <c r="C515" s="48" t="s">
        <v>506</v>
      </c>
      <c r="D515" s="36" t="s">
        <v>272</v>
      </c>
      <c r="E515" s="6"/>
      <c r="F515" s="194">
        <v>185640</v>
      </c>
      <c r="G515" s="195">
        <v>175644</v>
      </c>
      <c r="H515" s="8">
        <f t="shared" si="403"/>
        <v>180642</v>
      </c>
      <c r="I515" s="194">
        <v>185640</v>
      </c>
      <c r="J515" s="195">
        <v>0</v>
      </c>
      <c r="K515" s="8">
        <f t="shared" si="419"/>
        <v>185640</v>
      </c>
      <c r="L515" s="194">
        <v>0</v>
      </c>
      <c r="M515" s="195">
        <v>0</v>
      </c>
      <c r="N515" s="177">
        <f t="shared" si="404"/>
        <v>0</v>
      </c>
      <c r="O515" s="194">
        <v>0</v>
      </c>
      <c r="P515" s="195">
        <v>0</v>
      </c>
      <c r="Q515" s="177">
        <f t="shared" si="405"/>
        <v>0</v>
      </c>
      <c r="R515" s="194">
        <v>0</v>
      </c>
      <c r="S515" s="195">
        <v>0</v>
      </c>
      <c r="T515" s="177">
        <f t="shared" si="406"/>
        <v>0</v>
      </c>
      <c r="U515" s="194">
        <v>0</v>
      </c>
      <c r="V515" s="195">
        <v>0</v>
      </c>
      <c r="W515" s="177">
        <f t="shared" si="407"/>
        <v>0</v>
      </c>
      <c r="X515" s="194">
        <v>0</v>
      </c>
      <c r="Y515" s="195">
        <v>0</v>
      </c>
      <c r="Z515" s="177">
        <f t="shared" si="408"/>
        <v>0</v>
      </c>
      <c r="AA515" s="194">
        <v>0</v>
      </c>
      <c r="AB515" s="195">
        <v>0</v>
      </c>
      <c r="AC515" s="177">
        <f t="shared" si="409"/>
        <v>0</v>
      </c>
      <c r="AD515" s="194">
        <v>0</v>
      </c>
      <c r="AE515" s="195">
        <v>0</v>
      </c>
      <c r="AF515" s="177">
        <f t="shared" si="410"/>
        <v>0</v>
      </c>
      <c r="AG515" s="194">
        <v>0</v>
      </c>
      <c r="AH515" s="195">
        <v>0</v>
      </c>
      <c r="AI515" s="177">
        <f t="shared" si="411"/>
        <v>0</v>
      </c>
      <c r="AJ515" s="194">
        <v>0</v>
      </c>
      <c r="AK515" s="195">
        <v>0</v>
      </c>
      <c r="AL515" s="177">
        <f t="shared" si="412"/>
        <v>0</v>
      </c>
      <c r="AM515" s="194">
        <v>0</v>
      </c>
      <c r="AN515" s="195">
        <v>0</v>
      </c>
      <c r="AO515" s="177">
        <f t="shared" si="413"/>
        <v>0</v>
      </c>
      <c r="AP515" s="194">
        <v>0</v>
      </c>
      <c r="AQ515" s="195">
        <v>0</v>
      </c>
      <c r="AR515" s="177">
        <f t="shared" si="414"/>
        <v>0</v>
      </c>
      <c r="AS515" s="194">
        <v>0</v>
      </c>
      <c r="AT515" s="195">
        <v>0</v>
      </c>
      <c r="AU515" s="177">
        <f t="shared" si="415"/>
        <v>0</v>
      </c>
      <c r="AV515" s="194">
        <v>0</v>
      </c>
      <c r="AW515" s="195">
        <v>0</v>
      </c>
      <c r="AX515" s="177">
        <f t="shared" si="416"/>
        <v>0</v>
      </c>
      <c r="AY515" s="194">
        <v>0</v>
      </c>
      <c r="AZ515" s="195">
        <v>0</v>
      </c>
      <c r="BA515" s="177">
        <f t="shared" si="417"/>
        <v>0</v>
      </c>
      <c r="BB515" s="194">
        <v>0</v>
      </c>
      <c r="BC515" s="195">
        <v>0</v>
      </c>
      <c r="BD515" s="177">
        <f t="shared" si="418"/>
        <v>0</v>
      </c>
      <c r="BE515" s="180">
        <f t="shared" si="420"/>
        <v>366282</v>
      </c>
      <c r="BF515" s="9"/>
      <c r="BG515" s="9"/>
      <c r="BH515" s="9"/>
      <c r="BI515" s="10"/>
      <c r="BJ515" s="10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</row>
    <row r="516" spans="1:173" ht="24.75" customHeight="1" x14ac:dyDescent="0.35">
      <c r="A516" s="384"/>
      <c r="B516" s="52">
        <v>477</v>
      </c>
      <c r="C516" s="48" t="s">
        <v>507</v>
      </c>
      <c r="D516" s="36" t="s">
        <v>272</v>
      </c>
      <c r="E516" s="6"/>
      <c r="F516" s="194">
        <v>193375</v>
      </c>
      <c r="G516" s="195">
        <v>182962.5</v>
      </c>
      <c r="H516" s="8">
        <f t="shared" si="403"/>
        <v>188169</v>
      </c>
      <c r="I516" s="194">
        <v>193375</v>
      </c>
      <c r="J516" s="195">
        <v>0</v>
      </c>
      <c r="K516" s="8">
        <f t="shared" si="419"/>
        <v>193375</v>
      </c>
      <c r="L516" s="194">
        <v>0</v>
      </c>
      <c r="M516" s="195">
        <v>0</v>
      </c>
      <c r="N516" s="177">
        <f t="shared" si="404"/>
        <v>0</v>
      </c>
      <c r="O516" s="194">
        <v>0</v>
      </c>
      <c r="P516" s="195">
        <v>0</v>
      </c>
      <c r="Q516" s="177">
        <f t="shared" si="405"/>
        <v>0</v>
      </c>
      <c r="R516" s="194">
        <v>0</v>
      </c>
      <c r="S516" s="195">
        <v>0</v>
      </c>
      <c r="T516" s="177">
        <f t="shared" si="406"/>
        <v>0</v>
      </c>
      <c r="U516" s="194">
        <v>0</v>
      </c>
      <c r="V516" s="195">
        <v>0</v>
      </c>
      <c r="W516" s="177">
        <f t="shared" si="407"/>
        <v>0</v>
      </c>
      <c r="X516" s="194">
        <v>0</v>
      </c>
      <c r="Y516" s="195">
        <v>0</v>
      </c>
      <c r="Z516" s="177">
        <f t="shared" si="408"/>
        <v>0</v>
      </c>
      <c r="AA516" s="194">
        <v>0</v>
      </c>
      <c r="AB516" s="195">
        <v>0</v>
      </c>
      <c r="AC516" s="177">
        <f t="shared" si="409"/>
        <v>0</v>
      </c>
      <c r="AD516" s="194">
        <v>0</v>
      </c>
      <c r="AE516" s="195">
        <v>0</v>
      </c>
      <c r="AF516" s="177">
        <f t="shared" si="410"/>
        <v>0</v>
      </c>
      <c r="AG516" s="194">
        <v>0</v>
      </c>
      <c r="AH516" s="195">
        <v>0</v>
      </c>
      <c r="AI516" s="177">
        <f t="shared" si="411"/>
        <v>0</v>
      </c>
      <c r="AJ516" s="194">
        <v>0</v>
      </c>
      <c r="AK516" s="195">
        <v>0</v>
      </c>
      <c r="AL516" s="177">
        <f t="shared" si="412"/>
        <v>0</v>
      </c>
      <c r="AM516" s="194">
        <v>0</v>
      </c>
      <c r="AN516" s="195">
        <v>0</v>
      </c>
      <c r="AO516" s="177">
        <f t="shared" si="413"/>
        <v>0</v>
      </c>
      <c r="AP516" s="194">
        <v>0</v>
      </c>
      <c r="AQ516" s="195">
        <v>0</v>
      </c>
      <c r="AR516" s="177">
        <f t="shared" si="414"/>
        <v>0</v>
      </c>
      <c r="AS516" s="194">
        <v>0</v>
      </c>
      <c r="AT516" s="195">
        <v>0</v>
      </c>
      <c r="AU516" s="177">
        <f t="shared" si="415"/>
        <v>0</v>
      </c>
      <c r="AV516" s="194">
        <v>0</v>
      </c>
      <c r="AW516" s="195">
        <v>0</v>
      </c>
      <c r="AX516" s="177">
        <f t="shared" si="416"/>
        <v>0</v>
      </c>
      <c r="AY516" s="194">
        <v>0</v>
      </c>
      <c r="AZ516" s="195">
        <v>0</v>
      </c>
      <c r="BA516" s="177">
        <f t="shared" si="417"/>
        <v>0</v>
      </c>
      <c r="BB516" s="194">
        <v>0</v>
      </c>
      <c r="BC516" s="195">
        <v>0</v>
      </c>
      <c r="BD516" s="177">
        <f t="shared" si="418"/>
        <v>0</v>
      </c>
      <c r="BE516" s="180">
        <f t="shared" si="420"/>
        <v>381544</v>
      </c>
      <c r="BF516" s="9"/>
      <c r="BG516" s="9"/>
      <c r="BH516" s="9"/>
      <c r="BI516" s="10"/>
      <c r="BJ516" s="10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</row>
    <row r="517" spans="1:173" ht="24.75" customHeight="1" x14ac:dyDescent="0.35">
      <c r="A517" s="384"/>
      <c r="B517" s="52">
        <v>478</v>
      </c>
      <c r="C517" s="48" t="s">
        <v>508</v>
      </c>
      <c r="D517" s="36" t="s">
        <v>272</v>
      </c>
      <c r="E517" s="6"/>
      <c r="F517" s="194">
        <v>108290</v>
      </c>
      <c r="G517" s="195">
        <v>102459</v>
      </c>
      <c r="H517" s="8">
        <f t="shared" si="403"/>
        <v>105375</v>
      </c>
      <c r="I517" s="194">
        <v>108290</v>
      </c>
      <c r="J517" s="195">
        <v>0</v>
      </c>
      <c r="K517" s="8">
        <f t="shared" si="419"/>
        <v>108290</v>
      </c>
      <c r="L517" s="194">
        <v>0</v>
      </c>
      <c r="M517" s="195">
        <v>0</v>
      </c>
      <c r="N517" s="177">
        <f t="shared" si="404"/>
        <v>0</v>
      </c>
      <c r="O517" s="194">
        <v>0</v>
      </c>
      <c r="P517" s="195">
        <v>0</v>
      </c>
      <c r="Q517" s="177">
        <f t="shared" si="405"/>
        <v>0</v>
      </c>
      <c r="R517" s="194">
        <v>0</v>
      </c>
      <c r="S517" s="195">
        <v>0</v>
      </c>
      <c r="T517" s="177">
        <f t="shared" si="406"/>
        <v>0</v>
      </c>
      <c r="U517" s="194">
        <v>0</v>
      </c>
      <c r="V517" s="195">
        <v>0</v>
      </c>
      <c r="W517" s="177">
        <f t="shared" si="407"/>
        <v>0</v>
      </c>
      <c r="X517" s="194">
        <v>0</v>
      </c>
      <c r="Y517" s="195">
        <v>0</v>
      </c>
      <c r="Z517" s="177">
        <f t="shared" si="408"/>
        <v>0</v>
      </c>
      <c r="AA517" s="194">
        <v>0</v>
      </c>
      <c r="AB517" s="195">
        <v>0</v>
      </c>
      <c r="AC517" s="177">
        <f t="shared" si="409"/>
        <v>0</v>
      </c>
      <c r="AD517" s="194">
        <v>0</v>
      </c>
      <c r="AE517" s="195">
        <v>0</v>
      </c>
      <c r="AF517" s="177">
        <f t="shared" si="410"/>
        <v>0</v>
      </c>
      <c r="AG517" s="194">
        <v>0</v>
      </c>
      <c r="AH517" s="195">
        <v>0</v>
      </c>
      <c r="AI517" s="177">
        <f t="shared" si="411"/>
        <v>0</v>
      </c>
      <c r="AJ517" s="194">
        <v>0</v>
      </c>
      <c r="AK517" s="195">
        <v>0</v>
      </c>
      <c r="AL517" s="177">
        <f t="shared" si="412"/>
        <v>0</v>
      </c>
      <c r="AM517" s="194">
        <v>0</v>
      </c>
      <c r="AN517" s="195">
        <v>0</v>
      </c>
      <c r="AO517" s="177">
        <f t="shared" si="413"/>
        <v>0</v>
      </c>
      <c r="AP517" s="194">
        <v>0</v>
      </c>
      <c r="AQ517" s="195">
        <v>0</v>
      </c>
      <c r="AR517" s="177">
        <f t="shared" si="414"/>
        <v>0</v>
      </c>
      <c r="AS517" s="194">
        <v>0</v>
      </c>
      <c r="AT517" s="195">
        <v>0</v>
      </c>
      <c r="AU517" s="177">
        <f t="shared" si="415"/>
        <v>0</v>
      </c>
      <c r="AV517" s="194">
        <v>0</v>
      </c>
      <c r="AW517" s="195">
        <v>0</v>
      </c>
      <c r="AX517" s="177">
        <f t="shared" si="416"/>
        <v>0</v>
      </c>
      <c r="AY517" s="194">
        <v>0</v>
      </c>
      <c r="AZ517" s="195">
        <v>0</v>
      </c>
      <c r="BA517" s="177">
        <f t="shared" si="417"/>
        <v>0</v>
      </c>
      <c r="BB517" s="194">
        <v>0</v>
      </c>
      <c r="BC517" s="195">
        <v>0</v>
      </c>
      <c r="BD517" s="177">
        <f t="shared" si="418"/>
        <v>0</v>
      </c>
      <c r="BE517" s="180">
        <f t="shared" si="420"/>
        <v>213665</v>
      </c>
      <c r="BF517" s="9"/>
      <c r="BG517" s="9"/>
      <c r="BH517" s="9"/>
      <c r="BI517" s="10"/>
      <c r="BJ517" s="10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</row>
    <row r="518" spans="1:173" ht="24.75" customHeight="1" x14ac:dyDescent="0.35">
      <c r="A518" s="384"/>
      <c r="B518" s="52">
        <v>479</v>
      </c>
      <c r="C518" s="48" t="s">
        <v>509</v>
      </c>
      <c r="D518" s="36" t="s">
        <v>272</v>
      </c>
      <c r="E518" s="6"/>
      <c r="F518" s="194">
        <v>116025</v>
      </c>
      <c r="G518" s="195">
        <v>109777.5</v>
      </c>
      <c r="H518" s="8">
        <f t="shared" si="403"/>
        <v>112901</v>
      </c>
      <c r="I518" s="194">
        <v>116025</v>
      </c>
      <c r="J518" s="195">
        <v>0</v>
      </c>
      <c r="K518" s="8">
        <f t="shared" si="419"/>
        <v>116025</v>
      </c>
      <c r="L518" s="194">
        <v>0</v>
      </c>
      <c r="M518" s="195">
        <v>0</v>
      </c>
      <c r="N518" s="177">
        <f t="shared" si="404"/>
        <v>0</v>
      </c>
      <c r="O518" s="194">
        <v>0</v>
      </c>
      <c r="P518" s="195">
        <v>0</v>
      </c>
      <c r="Q518" s="177">
        <f t="shared" si="405"/>
        <v>0</v>
      </c>
      <c r="R518" s="194">
        <v>0</v>
      </c>
      <c r="S518" s="195">
        <v>0</v>
      </c>
      <c r="T518" s="177">
        <f t="shared" si="406"/>
        <v>0</v>
      </c>
      <c r="U518" s="194">
        <v>0</v>
      </c>
      <c r="V518" s="195">
        <v>0</v>
      </c>
      <c r="W518" s="177">
        <f t="shared" si="407"/>
        <v>0</v>
      </c>
      <c r="X518" s="194">
        <v>0</v>
      </c>
      <c r="Y518" s="195">
        <v>0</v>
      </c>
      <c r="Z518" s="177">
        <f t="shared" si="408"/>
        <v>0</v>
      </c>
      <c r="AA518" s="194">
        <v>0</v>
      </c>
      <c r="AB518" s="195">
        <v>0</v>
      </c>
      <c r="AC518" s="177">
        <f t="shared" si="409"/>
        <v>0</v>
      </c>
      <c r="AD518" s="194">
        <v>0</v>
      </c>
      <c r="AE518" s="195">
        <v>0</v>
      </c>
      <c r="AF518" s="177">
        <f t="shared" si="410"/>
        <v>0</v>
      </c>
      <c r="AG518" s="194">
        <v>0</v>
      </c>
      <c r="AH518" s="195">
        <v>0</v>
      </c>
      <c r="AI518" s="177">
        <f t="shared" si="411"/>
        <v>0</v>
      </c>
      <c r="AJ518" s="194">
        <v>0</v>
      </c>
      <c r="AK518" s="195">
        <v>0</v>
      </c>
      <c r="AL518" s="177">
        <f t="shared" si="412"/>
        <v>0</v>
      </c>
      <c r="AM518" s="194">
        <v>0</v>
      </c>
      <c r="AN518" s="195">
        <v>0</v>
      </c>
      <c r="AO518" s="177">
        <f t="shared" si="413"/>
        <v>0</v>
      </c>
      <c r="AP518" s="194">
        <v>0</v>
      </c>
      <c r="AQ518" s="195">
        <v>0</v>
      </c>
      <c r="AR518" s="177">
        <f t="shared" si="414"/>
        <v>0</v>
      </c>
      <c r="AS518" s="194">
        <v>0</v>
      </c>
      <c r="AT518" s="195">
        <v>0</v>
      </c>
      <c r="AU518" s="177">
        <f t="shared" si="415"/>
        <v>0</v>
      </c>
      <c r="AV518" s="194">
        <v>0</v>
      </c>
      <c r="AW518" s="195">
        <v>0</v>
      </c>
      <c r="AX518" s="177">
        <f t="shared" si="416"/>
        <v>0</v>
      </c>
      <c r="AY518" s="194">
        <v>0</v>
      </c>
      <c r="AZ518" s="195">
        <v>0</v>
      </c>
      <c r="BA518" s="177">
        <f t="shared" si="417"/>
        <v>0</v>
      </c>
      <c r="BB518" s="194">
        <v>0</v>
      </c>
      <c r="BC518" s="195">
        <v>0</v>
      </c>
      <c r="BD518" s="177">
        <f t="shared" si="418"/>
        <v>0</v>
      </c>
      <c r="BE518" s="180">
        <f t="shared" si="420"/>
        <v>228926</v>
      </c>
      <c r="BF518" s="9"/>
      <c r="BG518" s="9"/>
      <c r="BH518" s="9"/>
      <c r="BI518" s="10"/>
      <c r="BJ518" s="10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</row>
    <row r="519" spans="1:173" ht="24.75" customHeight="1" x14ac:dyDescent="0.35">
      <c r="A519" s="384"/>
      <c r="B519" s="52">
        <v>480</v>
      </c>
      <c r="C519" s="48" t="s">
        <v>510</v>
      </c>
      <c r="D519" s="36" t="s">
        <v>272</v>
      </c>
      <c r="E519" s="6"/>
      <c r="F519" s="194">
        <v>60000</v>
      </c>
      <c r="G519" s="195">
        <v>60000</v>
      </c>
      <c r="H519" s="8">
        <f t="shared" si="403"/>
        <v>60000</v>
      </c>
      <c r="I519" s="194">
        <v>60000</v>
      </c>
      <c r="J519" s="195">
        <v>60000</v>
      </c>
      <c r="K519" s="8">
        <f>ROUND(((I519+J519)/2),0)</f>
        <v>60000</v>
      </c>
      <c r="L519" s="194">
        <v>60000</v>
      </c>
      <c r="M519" s="195">
        <v>60000</v>
      </c>
      <c r="N519" s="177">
        <f>ROUND(((L519+M519)/2),0)</f>
        <v>60000</v>
      </c>
      <c r="O519" s="194">
        <v>60000</v>
      </c>
      <c r="P519" s="195">
        <v>60000</v>
      </c>
      <c r="Q519" s="177">
        <f>ROUND(((O519+P519)/2),0)</f>
        <v>60000</v>
      </c>
      <c r="R519" s="194">
        <v>60000</v>
      </c>
      <c r="S519" s="195">
        <v>60000</v>
      </c>
      <c r="T519" s="177">
        <f>ROUND(((R519+S519)/2),0)</f>
        <v>60000</v>
      </c>
      <c r="U519" s="194">
        <v>60000</v>
      </c>
      <c r="V519" s="195">
        <v>60000</v>
      </c>
      <c r="W519" s="177">
        <f>ROUND(((U519+V519)/2),0)</f>
        <v>60000</v>
      </c>
      <c r="X519" s="194">
        <v>60000</v>
      </c>
      <c r="Y519" s="195">
        <v>60000</v>
      </c>
      <c r="Z519" s="177">
        <f>ROUND(((X519+Y519)/2),0)</f>
        <v>60000</v>
      </c>
      <c r="AA519" s="194">
        <v>60000</v>
      </c>
      <c r="AB519" s="195">
        <v>60000</v>
      </c>
      <c r="AC519" s="177">
        <f>ROUND(((AA519+AB519)/2),0)</f>
        <v>60000</v>
      </c>
      <c r="AD519" s="194">
        <v>60000</v>
      </c>
      <c r="AE519" s="195">
        <v>60000</v>
      </c>
      <c r="AF519" s="177">
        <f>ROUND(((AD519+AE519)/2),0)</f>
        <v>60000</v>
      </c>
      <c r="AG519" s="194">
        <v>60000</v>
      </c>
      <c r="AH519" s="195">
        <v>60000</v>
      </c>
      <c r="AI519" s="177">
        <f>ROUND(((AG519+AH519)/2),0)</f>
        <v>60000</v>
      </c>
      <c r="AJ519" s="194">
        <v>60000</v>
      </c>
      <c r="AK519" s="195">
        <v>60000</v>
      </c>
      <c r="AL519" s="177">
        <f>ROUND(((AJ519+AK519)/2),0)</f>
        <v>60000</v>
      </c>
      <c r="AM519" s="194">
        <v>60000</v>
      </c>
      <c r="AN519" s="195">
        <v>60000</v>
      </c>
      <c r="AO519" s="177">
        <f>ROUND(((AM519+AN519)/2),0)</f>
        <v>60000</v>
      </c>
      <c r="AP519" s="194">
        <v>60000</v>
      </c>
      <c r="AQ519" s="195">
        <v>60000</v>
      </c>
      <c r="AR519" s="177">
        <f>ROUND(((AP519+AQ519)/2),0)</f>
        <v>60000</v>
      </c>
      <c r="AS519" s="194">
        <v>60000</v>
      </c>
      <c r="AT519" s="195">
        <v>60000</v>
      </c>
      <c r="AU519" s="177">
        <f>ROUND(((AS519+AT519)/2),0)</f>
        <v>60000</v>
      </c>
      <c r="AV519" s="194">
        <v>60000</v>
      </c>
      <c r="AW519" s="195">
        <v>60000</v>
      </c>
      <c r="AX519" s="177">
        <f>ROUND(((AV519+AW519)/2),0)</f>
        <v>60000</v>
      </c>
      <c r="AY519" s="194">
        <v>60000</v>
      </c>
      <c r="AZ519" s="195">
        <v>60000</v>
      </c>
      <c r="BA519" s="177">
        <f>ROUND(((AY519+AZ519)/2),0)</f>
        <v>60000</v>
      </c>
      <c r="BB519" s="194">
        <v>60000</v>
      </c>
      <c r="BC519" s="195">
        <v>60000</v>
      </c>
      <c r="BD519" s="177">
        <f>ROUND(((BB519+BC519)/2),0)</f>
        <v>60000</v>
      </c>
      <c r="BE519" s="180">
        <f t="shared" si="420"/>
        <v>1020000</v>
      </c>
      <c r="BF519" s="9"/>
      <c r="BG519" s="9"/>
      <c r="BH519" s="9"/>
      <c r="BI519" s="10"/>
      <c r="BJ519" s="10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</row>
    <row r="520" spans="1:173" ht="24.75" customHeight="1" thickBot="1" x14ac:dyDescent="0.4">
      <c r="A520" s="384"/>
      <c r="B520" s="196">
        <v>481</v>
      </c>
      <c r="C520" s="197" t="s">
        <v>511</v>
      </c>
      <c r="D520" s="15" t="s">
        <v>272</v>
      </c>
      <c r="E520" s="6"/>
      <c r="F520" s="198">
        <v>38675</v>
      </c>
      <c r="G520" s="199">
        <v>36592.5</v>
      </c>
      <c r="H520" s="8">
        <f t="shared" si="403"/>
        <v>37634</v>
      </c>
      <c r="I520" s="198">
        <v>38675</v>
      </c>
      <c r="J520" s="199">
        <v>36592.5</v>
      </c>
      <c r="K520" s="8">
        <f>ROUND(((I520+J520)/2),0)</f>
        <v>37634</v>
      </c>
      <c r="L520" s="198">
        <v>54145</v>
      </c>
      <c r="M520" s="199">
        <v>51229.5</v>
      </c>
      <c r="N520" s="177">
        <f>ROUND(((L520+M520)/2),0)</f>
        <v>52687</v>
      </c>
      <c r="O520" s="198">
        <v>54145</v>
      </c>
      <c r="P520" s="199">
        <v>51229.5</v>
      </c>
      <c r="Q520" s="177">
        <f>ROUND(((O520+P520)/2),0)</f>
        <v>52687</v>
      </c>
      <c r="R520" s="198">
        <v>54145</v>
      </c>
      <c r="S520" s="199">
        <v>51229.5</v>
      </c>
      <c r="T520" s="177">
        <f>ROUND(((R520+S520)/2),0)</f>
        <v>52687</v>
      </c>
      <c r="U520" s="198">
        <v>54145</v>
      </c>
      <c r="V520" s="199">
        <v>51229.5</v>
      </c>
      <c r="W520" s="177">
        <f>ROUND(((U520+V520)/2),0)</f>
        <v>52687</v>
      </c>
      <c r="X520" s="198">
        <v>54145</v>
      </c>
      <c r="Y520" s="199">
        <v>51229.5</v>
      </c>
      <c r="Z520" s="177">
        <f>ROUND(((X520+Y520)/2),0)</f>
        <v>52687</v>
      </c>
      <c r="AA520" s="198">
        <v>54145</v>
      </c>
      <c r="AB520" s="199">
        <v>51229.5</v>
      </c>
      <c r="AC520" s="177">
        <f>ROUND(((AA520+AB520)/2),0)</f>
        <v>52687</v>
      </c>
      <c r="AD520" s="198">
        <v>54145</v>
      </c>
      <c r="AE520" s="199">
        <v>51229.5</v>
      </c>
      <c r="AF520" s="177">
        <f>ROUND(((AD520+AE520)/2),0)</f>
        <v>52687</v>
      </c>
      <c r="AG520" s="198">
        <v>54145</v>
      </c>
      <c r="AH520" s="199">
        <v>51229.5</v>
      </c>
      <c r="AI520" s="177">
        <f>ROUND(((AG520+AH520)/2),0)</f>
        <v>52687</v>
      </c>
      <c r="AJ520" s="198">
        <v>54145</v>
      </c>
      <c r="AK520" s="199">
        <v>51229.5</v>
      </c>
      <c r="AL520" s="177">
        <f>ROUND(((AJ520+AK520)/2),0)</f>
        <v>52687</v>
      </c>
      <c r="AM520" s="198">
        <v>54145</v>
      </c>
      <c r="AN520" s="199">
        <v>51229.5</v>
      </c>
      <c r="AO520" s="177">
        <f>ROUND(((AM520+AN520)/2),0)</f>
        <v>52687</v>
      </c>
      <c r="AP520" s="198">
        <v>38675</v>
      </c>
      <c r="AQ520" s="199">
        <v>29750</v>
      </c>
      <c r="AR520" s="177">
        <f>ROUND(((AP520+AQ520)/2),0)</f>
        <v>34213</v>
      </c>
      <c r="AS520" s="198">
        <v>38675</v>
      </c>
      <c r="AT520" s="199">
        <v>29750</v>
      </c>
      <c r="AU520" s="177">
        <f>ROUND(((AS520+AT520)/2),0)</f>
        <v>34213</v>
      </c>
      <c r="AV520" s="198">
        <v>54145</v>
      </c>
      <c r="AW520" s="199">
        <v>51229.5</v>
      </c>
      <c r="AX520" s="177">
        <f>ROUND(((AV520+AW520)/2),0)</f>
        <v>52687</v>
      </c>
      <c r="AY520" s="198">
        <v>54145</v>
      </c>
      <c r="AZ520" s="199">
        <v>51229.5</v>
      </c>
      <c r="BA520" s="177">
        <f>ROUND(((AY520+AZ520)/2),0)</f>
        <v>52687</v>
      </c>
      <c r="BB520" s="198">
        <v>38675</v>
      </c>
      <c r="BC520" s="199">
        <v>29750</v>
      </c>
      <c r="BD520" s="177">
        <f>ROUND(((BB520+BC520)/2),0)</f>
        <v>34213</v>
      </c>
      <c r="BE520" s="180">
        <f t="shared" si="420"/>
        <v>810151</v>
      </c>
      <c r="BF520" s="9"/>
      <c r="BG520" s="9"/>
      <c r="BH520" s="9"/>
      <c r="BI520" s="10"/>
      <c r="BJ520" s="10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</row>
    <row r="521" spans="1:173" s="61" customFormat="1" ht="33" customHeight="1" thickBot="1" x14ac:dyDescent="0.4">
      <c r="A521" s="200"/>
      <c r="B521" s="390" t="s">
        <v>512</v>
      </c>
      <c r="C521" s="391"/>
      <c r="D521" s="392"/>
      <c r="E521" s="57"/>
      <c r="F521" s="201">
        <f t="shared" ref="F521:BD521" si="421">+SUM(F502:F520)</f>
        <v>25550623.967900001</v>
      </c>
      <c r="G521" s="202">
        <f t="shared" si="421"/>
        <v>24178051.908090003</v>
      </c>
      <c r="H521" s="203">
        <f t="shared" si="421"/>
        <v>24864337</v>
      </c>
      <c r="I521" s="201">
        <f t="shared" si="421"/>
        <v>25550623.967900001</v>
      </c>
      <c r="J521" s="202">
        <f t="shared" si="421"/>
        <v>122939.1</v>
      </c>
      <c r="K521" s="203">
        <f t="shared" si="421"/>
        <v>25548831</v>
      </c>
      <c r="L521" s="201">
        <f t="shared" si="421"/>
        <v>183760</v>
      </c>
      <c r="M521" s="202">
        <f t="shared" si="421"/>
        <v>177096</v>
      </c>
      <c r="N521" s="203">
        <f t="shared" si="421"/>
        <v>180428</v>
      </c>
      <c r="O521" s="201">
        <f t="shared" si="421"/>
        <v>183760</v>
      </c>
      <c r="P521" s="202">
        <f t="shared" si="421"/>
        <v>177096</v>
      </c>
      <c r="Q521" s="203">
        <f t="shared" si="421"/>
        <v>180428</v>
      </c>
      <c r="R521" s="201">
        <f t="shared" si="421"/>
        <v>183760</v>
      </c>
      <c r="S521" s="202">
        <f t="shared" si="421"/>
        <v>177096</v>
      </c>
      <c r="T521" s="203">
        <f t="shared" si="421"/>
        <v>180428</v>
      </c>
      <c r="U521" s="201">
        <f t="shared" si="421"/>
        <v>183760</v>
      </c>
      <c r="V521" s="202">
        <f t="shared" si="421"/>
        <v>177096</v>
      </c>
      <c r="W521" s="203">
        <f t="shared" si="421"/>
        <v>180428</v>
      </c>
      <c r="X521" s="201">
        <f t="shared" si="421"/>
        <v>183760</v>
      </c>
      <c r="Y521" s="202">
        <f t="shared" si="421"/>
        <v>177096</v>
      </c>
      <c r="Z521" s="203">
        <f t="shared" si="421"/>
        <v>180428</v>
      </c>
      <c r="AA521" s="201">
        <f t="shared" si="421"/>
        <v>183760</v>
      </c>
      <c r="AB521" s="202">
        <f t="shared" si="421"/>
        <v>177096</v>
      </c>
      <c r="AC521" s="203">
        <f t="shared" si="421"/>
        <v>180428</v>
      </c>
      <c r="AD521" s="201">
        <f t="shared" si="421"/>
        <v>183760</v>
      </c>
      <c r="AE521" s="202">
        <f t="shared" si="421"/>
        <v>177096</v>
      </c>
      <c r="AF521" s="203">
        <f t="shared" si="421"/>
        <v>180428</v>
      </c>
      <c r="AG521" s="201">
        <f t="shared" si="421"/>
        <v>183760</v>
      </c>
      <c r="AH521" s="202">
        <f t="shared" si="421"/>
        <v>177096</v>
      </c>
      <c r="AI521" s="203">
        <f t="shared" si="421"/>
        <v>180428</v>
      </c>
      <c r="AJ521" s="201">
        <f t="shared" si="421"/>
        <v>183760</v>
      </c>
      <c r="AK521" s="202">
        <f t="shared" si="421"/>
        <v>177096</v>
      </c>
      <c r="AL521" s="203">
        <f t="shared" si="421"/>
        <v>180428</v>
      </c>
      <c r="AM521" s="201">
        <f t="shared" si="421"/>
        <v>183760</v>
      </c>
      <c r="AN521" s="202">
        <f t="shared" si="421"/>
        <v>177096</v>
      </c>
      <c r="AO521" s="203">
        <f t="shared" si="421"/>
        <v>180428</v>
      </c>
      <c r="AP521" s="201">
        <f t="shared" si="421"/>
        <v>129615</v>
      </c>
      <c r="AQ521" s="202">
        <f t="shared" si="421"/>
        <v>113550</v>
      </c>
      <c r="AR521" s="203">
        <f t="shared" si="421"/>
        <v>121583</v>
      </c>
      <c r="AS521" s="201">
        <f t="shared" si="421"/>
        <v>129615</v>
      </c>
      <c r="AT521" s="202">
        <f t="shared" si="421"/>
        <v>113550</v>
      </c>
      <c r="AU521" s="203">
        <f t="shared" si="421"/>
        <v>121583</v>
      </c>
      <c r="AV521" s="201">
        <f t="shared" si="421"/>
        <v>183760</v>
      </c>
      <c r="AW521" s="202">
        <f t="shared" si="421"/>
        <v>177096</v>
      </c>
      <c r="AX521" s="203">
        <f t="shared" si="421"/>
        <v>180428</v>
      </c>
      <c r="AY521" s="201">
        <f t="shared" si="421"/>
        <v>183760</v>
      </c>
      <c r="AZ521" s="202">
        <f t="shared" si="421"/>
        <v>177096</v>
      </c>
      <c r="BA521" s="203">
        <f t="shared" si="421"/>
        <v>180428</v>
      </c>
      <c r="BB521" s="201">
        <f t="shared" si="421"/>
        <v>137350</v>
      </c>
      <c r="BC521" s="202">
        <f t="shared" si="421"/>
        <v>119500</v>
      </c>
      <c r="BD521" s="203">
        <f t="shared" si="421"/>
        <v>128426</v>
      </c>
      <c r="BE521" s="204">
        <f>+BD521+H521+K521+N521+Q521+T521+W521+Z521+AC521+AF521+AI521+AL521+AO521+AR521+AU521+AX521+BA521</f>
        <v>52949896</v>
      </c>
      <c r="BF521" s="205" t="e">
        <f>#REF!</f>
        <v>#REF!</v>
      </c>
      <c r="BG521" s="59"/>
      <c r="BH521" s="60"/>
      <c r="BI521" s="60"/>
      <c r="BJ521" s="60"/>
      <c r="BK521" s="57"/>
      <c r="BL521" s="57"/>
      <c r="BM521" s="57"/>
      <c r="BN521" s="57"/>
      <c r="BO521" s="57"/>
      <c r="BP521" s="57"/>
      <c r="BQ521" s="57"/>
      <c r="BR521" s="57"/>
      <c r="BS521" s="57"/>
      <c r="BT521" s="57"/>
      <c r="BU521" s="57"/>
      <c r="BV521" s="57"/>
      <c r="BW521" s="57"/>
      <c r="BX521" s="57"/>
      <c r="BY521" s="57"/>
      <c r="BZ521" s="57"/>
      <c r="CA521" s="57"/>
      <c r="CB521" s="57"/>
      <c r="CC521" s="57"/>
      <c r="CD521" s="57"/>
      <c r="CE521" s="57"/>
      <c r="CF521" s="57"/>
      <c r="CG521" s="57"/>
      <c r="CH521" s="57"/>
      <c r="CI521" s="57"/>
      <c r="CJ521" s="57"/>
      <c r="CK521" s="57"/>
      <c r="CL521" s="57"/>
      <c r="CM521" s="57"/>
      <c r="CN521" s="57"/>
      <c r="CO521" s="57"/>
      <c r="CP521" s="57"/>
      <c r="CQ521" s="57"/>
      <c r="CR521" s="57"/>
      <c r="CS521" s="57"/>
      <c r="CT521" s="57"/>
      <c r="CU521" s="57"/>
      <c r="CV521" s="57"/>
      <c r="CW521" s="57"/>
      <c r="CX521" s="57"/>
      <c r="CY521" s="57"/>
      <c r="CZ521" s="57"/>
      <c r="DA521" s="57"/>
      <c r="DB521" s="57"/>
      <c r="DC521" s="57"/>
      <c r="DD521" s="57"/>
      <c r="DE521" s="57"/>
      <c r="DF521" s="57"/>
      <c r="DG521" s="57"/>
      <c r="DH521" s="57"/>
      <c r="DI521" s="57"/>
      <c r="DJ521" s="57"/>
      <c r="DK521" s="57"/>
      <c r="DL521" s="57"/>
      <c r="DM521" s="57"/>
      <c r="DN521" s="57"/>
      <c r="DO521" s="57"/>
      <c r="DP521" s="57"/>
      <c r="DQ521" s="57"/>
      <c r="DR521" s="57"/>
      <c r="DS521" s="57"/>
      <c r="DT521" s="57"/>
      <c r="DU521" s="57"/>
      <c r="DV521" s="57"/>
      <c r="DW521" s="57"/>
      <c r="DX521" s="57"/>
      <c r="DY521" s="57"/>
      <c r="DZ521" s="57"/>
      <c r="EA521" s="57"/>
      <c r="EB521" s="57"/>
      <c r="EC521" s="57"/>
      <c r="ED521" s="57"/>
      <c r="EE521" s="57"/>
      <c r="EF521" s="57"/>
      <c r="EG521" s="57"/>
      <c r="EH521" s="57"/>
      <c r="EI521" s="57"/>
      <c r="EJ521" s="57"/>
      <c r="EK521" s="57"/>
      <c r="EL521" s="57"/>
      <c r="EM521" s="57"/>
      <c r="EN521" s="57"/>
      <c r="EO521" s="57"/>
      <c r="EP521" s="57"/>
      <c r="EQ521" s="57"/>
      <c r="ER521" s="57"/>
      <c r="ES521" s="57"/>
      <c r="ET521" s="57"/>
      <c r="EU521" s="57"/>
      <c r="EV521" s="57"/>
      <c r="EW521" s="57"/>
      <c r="EX521" s="57"/>
      <c r="EY521" s="57"/>
      <c r="EZ521" s="57"/>
      <c r="FA521" s="57"/>
      <c r="FB521" s="57"/>
      <c r="FC521" s="57"/>
      <c r="FD521" s="57"/>
      <c r="FE521" s="57"/>
      <c r="FF521" s="57"/>
      <c r="FG521" s="57"/>
      <c r="FH521" s="57"/>
      <c r="FI521" s="57"/>
      <c r="FJ521" s="57"/>
      <c r="FK521" s="57"/>
      <c r="FL521" s="57"/>
      <c r="FM521" s="57"/>
      <c r="FN521" s="57"/>
      <c r="FO521" s="57"/>
    </row>
    <row r="522" spans="1:173" ht="51" customHeight="1" thickBot="1" x14ac:dyDescent="0.4">
      <c r="A522" s="206"/>
      <c r="B522" s="393" t="s">
        <v>513</v>
      </c>
      <c r="C522" s="394"/>
      <c r="D522" s="394"/>
      <c r="E522" s="394"/>
      <c r="F522" s="394"/>
      <c r="G522" s="394"/>
      <c r="H522" s="394"/>
      <c r="I522" s="394"/>
      <c r="J522" s="394"/>
      <c r="K522" s="394"/>
      <c r="L522" s="394"/>
      <c r="M522" s="394"/>
      <c r="N522" s="394"/>
      <c r="O522" s="394"/>
      <c r="P522" s="394"/>
      <c r="Q522" s="394"/>
      <c r="R522" s="394"/>
      <c r="S522" s="394"/>
      <c r="T522" s="394"/>
      <c r="U522" s="394"/>
      <c r="V522" s="394"/>
      <c r="W522" s="394"/>
      <c r="X522" s="394"/>
      <c r="Y522" s="394"/>
      <c r="Z522" s="394"/>
      <c r="AA522" s="394"/>
      <c r="AB522" s="394"/>
      <c r="AC522" s="394"/>
      <c r="AD522" s="394"/>
      <c r="AE522" s="394"/>
      <c r="AF522" s="394"/>
      <c r="AG522" s="394"/>
      <c r="AH522" s="394"/>
      <c r="AI522" s="394"/>
      <c r="AJ522" s="394"/>
      <c r="AK522" s="394"/>
      <c r="AL522" s="394"/>
      <c r="AM522" s="394"/>
      <c r="AN522" s="394"/>
      <c r="AO522" s="394"/>
      <c r="AP522" s="394"/>
      <c r="AQ522" s="394"/>
      <c r="AR522" s="394"/>
      <c r="AS522" s="394"/>
      <c r="AT522" s="394"/>
      <c r="AU522" s="394"/>
      <c r="AV522" s="394"/>
      <c r="AW522" s="394"/>
      <c r="AX522" s="394"/>
      <c r="AY522" s="394"/>
      <c r="AZ522" s="394"/>
      <c r="BA522" s="394"/>
      <c r="BB522" s="394"/>
      <c r="BC522" s="395"/>
      <c r="BD522" s="207">
        <f>+BE521+BE498+BE257+BE22</f>
        <v>4076744099</v>
      </c>
      <c r="BE522" s="10"/>
      <c r="BF522" s="10"/>
      <c r="BG522" s="10"/>
      <c r="BH522" s="10"/>
      <c r="BI522" s="10"/>
      <c r="BJ522" s="10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</row>
    <row r="523" spans="1:173" s="62" customFormat="1" ht="18.5" x14ac:dyDescent="0.45">
      <c r="B523" s="63"/>
      <c r="C523" s="64"/>
      <c r="D523" s="63"/>
      <c r="E523" s="65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  <c r="AU523" s="29"/>
      <c r="AV523" s="29"/>
      <c r="AW523" s="29"/>
      <c r="AX523" s="29"/>
      <c r="AY523" s="29"/>
      <c r="AZ523" s="29"/>
      <c r="BA523" s="29"/>
      <c r="BB523" s="29"/>
      <c r="BC523" s="29"/>
      <c r="BD523" s="29"/>
      <c r="BE523" s="9"/>
      <c r="BF523" s="9"/>
      <c r="BG523" s="9"/>
      <c r="BH523" s="9"/>
      <c r="BI523" s="10"/>
      <c r="BJ523" s="10"/>
      <c r="BK523" s="65"/>
      <c r="BL523" s="65"/>
      <c r="BM523" s="65"/>
      <c r="BN523" s="65"/>
      <c r="BO523" s="65"/>
      <c r="BP523" s="65"/>
      <c r="BQ523" s="65"/>
      <c r="BR523" s="65"/>
      <c r="BS523" s="65"/>
      <c r="BT523" s="65"/>
      <c r="BU523" s="65"/>
      <c r="BV523" s="65"/>
      <c r="BW523" s="65"/>
      <c r="BX523" s="65"/>
      <c r="BY523" s="65"/>
      <c r="BZ523" s="65"/>
      <c r="CA523" s="65"/>
      <c r="CB523" s="65"/>
      <c r="CC523" s="65"/>
      <c r="CD523" s="65"/>
      <c r="CE523" s="65"/>
      <c r="CF523" s="65"/>
      <c r="CG523" s="65"/>
      <c r="CH523" s="65"/>
      <c r="CI523" s="65"/>
      <c r="CJ523" s="65"/>
      <c r="CK523" s="65"/>
      <c r="CL523" s="65"/>
      <c r="CM523" s="65"/>
      <c r="CN523" s="65"/>
      <c r="CO523" s="65"/>
      <c r="CP523" s="65"/>
      <c r="CQ523" s="65"/>
      <c r="CR523" s="65"/>
      <c r="CS523" s="65"/>
      <c r="CT523" s="65"/>
      <c r="CU523" s="65"/>
      <c r="CV523" s="65"/>
      <c r="CW523" s="65"/>
      <c r="CX523" s="65"/>
      <c r="CY523" s="65"/>
      <c r="CZ523" s="65"/>
      <c r="DA523" s="65"/>
      <c r="DB523" s="65"/>
      <c r="DC523" s="65"/>
      <c r="DD523" s="65"/>
      <c r="DE523" s="65"/>
      <c r="DF523" s="65"/>
      <c r="DG523" s="65"/>
      <c r="DH523" s="65"/>
      <c r="DI523" s="65"/>
      <c r="DJ523" s="65"/>
      <c r="DK523" s="65"/>
      <c r="DL523" s="65"/>
      <c r="DM523" s="65"/>
      <c r="DN523" s="65"/>
      <c r="DO523" s="65"/>
      <c r="DP523" s="65"/>
      <c r="DQ523" s="65"/>
      <c r="DR523" s="65"/>
      <c r="DS523" s="65"/>
      <c r="DT523" s="65"/>
      <c r="DU523" s="65"/>
      <c r="DV523" s="65"/>
      <c r="DW523" s="65"/>
      <c r="DX523" s="65"/>
      <c r="DY523" s="65"/>
      <c r="DZ523" s="65"/>
      <c r="EA523" s="65"/>
      <c r="EB523" s="65"/>
      <c r="EC523" s="65"/>
      <c r="ED523" s="65"/>
      <c r="EE523" s="65"/>
      <c r="EF523" s="65"/>
      <c r="EG523" s="65"/>
      <c r="EH523" s="65"/>
      <c r="EI523" s="65"/>
      <c r="EJ523" s="65"/>
      <c r="EK523" s="65"/>
      <c r="EL523" s="65"/>
      <c r="EM523" s="65"/>
      <c r="EN523" s="65"/>
      <c r="EO523" s="65"/>
      <c r="EP523" s="65"/>
      <c r="EQ523" s="65"/>
      <c r="ER523" s="65"/>
      <c r="ES523" s="65"/>
      <c r="ET523" s="65"/>
      <c r="EU523" s="65"/>
      <c r="EV523" s="65"/>
      <c r="EW523" s="65"/>
      <c r="EX523" s="65"/>
      <c r="EY523" s="65"/>
      <c r="EZ523" s="65"/>
      <c r="FA523" s="65"/>
      <c r="FB523" s="65"/>
      <c r="FC523" s="65"/>
      <c r="FD523" s="65"/>
      <c r="FE523" s="65"/>
      <c r="FF523" s="65"/>
      <c r="FG523" s="65"/>
      <c r="FH523" s="65"/>
      <c r="FI523" s="65"/>
      <c r="FJ523" s="65"/>
      <c r="FK523" s="65"/>
      <c r="FL523" s="65"/>
      <c r="FM523" s="65"/>
      <c r="FN523" s="65"/>
      <c r="FO523" s="65"/>
      <c r="FP523" s="65"/>
    </row>
    <row r="524" spans="1:173" s="208" customFormat="1" ht="40" customHeight="1" x14ac:dyDescent="0.35">
      <c r="B524" s="209"/>
      <c r="C524" s="210" t="s">
        <v>545</v>
      </c>
      <c r="D524" s="211"/>
      <c r="E524" s="212"/>
      <c r="F524" s="213"/>
      <c r="G524" s="214"/>
      <c r="H524" s="214"/>
      <c r="I524" s="214"/>
      <c r="J524" s="215"/>
      <c r="K524" s="216"/>
      <c r="L524" s="216"/>
      <c r="M524" s="216"/>
      <c r="N524" s="217"/>
      <c r="O524" s="213"/>
      <c r="P524" s="214"/>
      <c r="Q524" s="213"/>
      <c r="R524" s="213"/>
      <c r="S524" s="213"/>
      <c r="T524" s="213"/>
      <c r="U524" s="213"/>
      <c r="V524" s="213"/>
      <c r="W524" s="213"/>
      <c r="X524" s="213"/>
      <c r="Y524" s="213"/>
      <c r="Z524" s="213"/>
      <c r="AA524" s="213"/>
      <c r="AB524" s="213"/>
      <c r="AC524" s="213"/>
      <c r="AD524" s="213"/>
      <c r="AE524" s="213"/>
      <c r="AF524" s="213"/>
      <c r="AG524" s="213"/>
      <c r="AH524" s="213"/>
      <c r="AI524" s="213"/>
      <c r="AJ524" s="213"/>
      <c r="AK524" s="213"/>
      <c r="AL524" s="213"/>
      <c r="AM524" s="213"/>
      <c r="AN524" s="213"/>
      <c r="AO524" s="213"/>
      <c r="AP524" s="213"/>
      <c r="AQ524" s="213"/>
      <c r="AR524" s="213"/>
      <c r="AS524" s="213"/>
      <c r="AT524" s="213"/>
      <c r="AU524" s="213"/>
      <c r="AV524" s="213"/>
      <c r="AW524" s="213"/>
      <c r="AX524" s="213"/>
      <c r="AY524" s="213"/>
      <c r="AZ524" s="213"/>
      <c r="BA524" s="213"/>
      <c r="BB524" s="213"/>
      <c r="BC524" s="213"/>
      <c r="BD524" s="213"/>
      <c r="BE524" s="213">
        <f>BE521+BE498+BE257+BE22</f>
        <v>4076744099</v>
      </c>
      <c r="BF524" s="213"/>
      <c r="BG524" s="213"/>
      <c r="BH524" s="213"/>
      <c r="BI524" s="213"/>
      <c r="BJ524" s="213"/>
      <c r="BK524" s="212"/>
      <c r="BL524" s="212"/>
      <c r="BM524" s="212"/>
      <c r="BN524" s="212"/>
      <c r="BO524" s="212"/>
      <c r="BP524" s="212"/>
      <c r="BQ524" s="212"/>
      <c r="BR524" s="212"/>
      <c r="BS524" s="212"/>
      <c r="BT524" s="212"/>
      <c r="BU524" s="212"/>
      <c r="BV524" s="212"/>
      <c r="BW524" s="212"/>
      <c r="BX524" s="212"/>
      <c r="BY524" s="212"/>
      <c r="BZ524" s="212"/>
      <c r="CA524" s="212"/>
      <c r="CB524" s="212"/>
      <c r="CC524" s="212"/>
      <c r="CD524" s="212"/>
      <c r="CE524" s="212"/>
      <c r="CF524" s="212"/>
      <c r="CG524" s="212"/>
      <c r="CH524" s="212"/>
      <c r="CI524" s="212"/>
      <c r="CJ524" s="212"/>
      <c r="CK524" s="212"/>
      <c r="CL524" s="212"/>
      <c r="CM524" s="212"/>
      <c r="CN524" s="212"/>
      <c r="CO524" s="212"/>
      <c r="CP524" s="212"/>
      <c r="CQ524" s="212"/>
      <c r="CR524" s="212"/>
      <c r="CS524" s="212"/>
      <c r="CT524" s="212"/>
      <c r="CU524" s="212"/>
      <c r="CV524" s="212"/>
      <c r="CW524" s="212"/>
      <c r="CX524" s="212"/>
      <c r="CY524" s="212"/>
      <c r="CZ524" s="212"/>
      <c r="DA524" s="212"/>
      <c r="DB524" s="212"/>
      <c r="DC524" s="212"/>
      <c r="DD524" s="212"/>
      <c r="DE524" s="212"/>
      <c r="DF524" s="212"/>
      <c r="DG524" s="212"/>
      <c r="DH524" s="212"/>
      <c r="DI524" s="212"/>
      <c r="DJ524" s="212"/>
      <c r="DK524" s="212"/>
      <c r="DL524" s="212"/>
      <c r="DM524" s="212"/>
      <c r="DN524" s="212"/>
      <c r="DO524" s="212"/>
      <c r="DP524" s="212"/>
      <c r="DQ524" s="212"/>
      <c r="DR524" s="212"/>
      <c r="DS524" s="212"/>
      <c r="DT524" s="212"/>
      <c r="DU524" s="212"/>
      <c r="DV524" s="212"/>
      <c r="DW524" s="212"/>
      <c r="DX524" s="212"/>
      <c r="DY524" s="212"/>
      <c r="DZ524" s="212"/>
      <c r="EA524" s="212"/>
      <c r="EB524" s="212"/>
      <c r="EC524" s="212"/>
      <c r="ED524" s="212"/>
      <c r="EE524" s="212"/>
      <c r="EF524" s="212"/>
      <c r="EG524" s="212"/>
      <c r="EH524" s="212"/>
      <c r="EI524" s="212"/>
      <c r="EJ524" s="212"/>
      <c r="EK524" s="212"/>
      <c r="EL524" s="212"/>
      <c r="EM524" s="212"/>
      <c r="EN524" s="212"/>
      <c r="EO524" s="212"/>
      <c r="EP524" s="212"/>
      <c r="EQ524" s="212"/>
      <c r="ER524" s="212"/>
      <c r="ES524" s="212"/>
      <c r="ET524" s="212"/>
      <c r="EU524" s="212"/>
      <c r="EV524" s="212"/>
      <c r="EW524" s="212"/>
      <c r="EX524" s="212"/>
      <c r="EY524" s="212"/>
      <c r="EZ524" s="212"/>
      <c r="FA524" s="212"/>
      <c r="FB524" s="212"/>
      <c r="FC524" s="212"/>
      <c r="FD524" s="212"/>
      <c r="FE524" s="212"/>
      <c r="FF524" s="212"/>
      <c r="FG524" s="212"/>
      <c r="FH524" s="212"/>
      <c r="FI524" s="212"/>
      <c r="FJ524" s="212"/>
      <c r="FK524" s="212"/>
      <c r="FL524" s="212"/>
      <c r="FM524" s="212"/>
      <c r="FN524" s="212"/>
      <c r="FO524" s="212"/>
      <c r="FP524" s="212"/>
      <c r="FQ524" s="212"/>
    </row>
    <row r="525" spans="1:173" s="208" customFormat="1" ht="40" customHeight="1" x14ac:dyDescent="0.35">
      <c r="B525" s="209"/>
      <c r="C525" s="210" t="s">
        <v>546</v>
      </c>
      <c r="D525" s="211"/>
      <c r="E525" s="212"/>
      <c r="F525" s="213"/>
      <c r="G525" s="214"/>
      <c r="H525" s="214"/>
      <c r="I525" s="214"/>
      <c r="J525" s="218"/>
      <c r="K525" s="216"/>
      <c r="L525" s="216"/>
      <c r="M525" s="216"/>
      <c r="N525" s="217"/>
      <c r="O525" s="213"/>
      <c r="P525" s="214"/>
      <c r="Q525" s="213"/>
      <c r="R525" s="213"/>
      <c r="S525" s="213"/>
      <c r="T525" s="213"/>
      <c r="U525" s="213"/>
      <c r="V525" s="213"/>
      <c r="W525" s="213"/>
      <c r="X525" s="213"/>
      <c r="Y525" s="213"/>
      <c r="Z525" s="213"/>
      <c r="AA525" s="213"/>
      <c r="AB525" s="213"/>
      <c r="AC525" s="213"/>
      <c r="AD525" s="213"/>
      <c r="AE525" s="213"/>
      <c r="AF525" s="213"/>
      <c r="AG525" s="213"/>
      <c r="AH525" s="213"/>
      <c r="AI525" s="213"/>
      <c r="AJ525" s="213"/>
      <c r="AK525" s="213"/>
      <c r="AL525" s="213"/>
      <c r="AM525" s="213"/>
      <c r="AN525" s="213"/>
      <c r="AO525" s="213"/>
      <c r="AP525" s="213"/>
      <c r="AQ525" s="213"/>
      <c r="AR525" s="213"/>
      <c r="AS525" s="213"/>
      <c r="AT525" s="213"/>
      <c r="AU525" s="213"/>
      <c r="AV525" s="213"/>
      <c r="AW525" s="213"/>
      <c r="AX525" s="213"/>
      <c r="AY525" s="213"/>
      <c r="AZ525" s="213"/>
      <c r="BA525" s="213"/>
      <c r="BB525" s="213"/>
      <c r="BC525" s="213"/>
      <c r="BD525" s="213"/>
      <c r="BE525" s="213"/>
      <c r="BF525" s="213"/>
      <c r="BG525" s="213"/>
      <c r="BH525" s="213"/>
      <c r="BI525" s="213"/>
      <c r="BJ525" s="213"/>
      <c r="BK525" s="212"/>
      <c r="BL525" s="212"/>
      <c r="BM525" s="212"/>
      <c r="BN525" s="212"/>
      <c r="BO525" s="212"/>
      <c r="BP525" s="212"/>
      <c r="BQ525" s="212"/>
      <c r="BR525" s="212"/>
      <c r="BS525" s="212"/>
      <c r="BT525" s="212"/>
      <c r="BU525" s="212"/>
      <c r="BV525" s="212"/>
      <c r="BW525" s="212"/>
      <c r="BX525" s="212"/>
      <c r="BY525" s="212"/>
      <c r="BZ525" s="212"/>
      <c r="CA525" s="212"/>
      <c r="CB525" s="212"/>
      <c r="CC525" s="212"/>
      <c r="CD525" s="212"/>
      <c r="CE525" s="212"/>
      <c r="CF525" s="212"/>
      <c r="CG525" s="212"/>
      <c r="CH525" s="212"/>
      <c r="CI525" s="212"/>
      <c r="CJ525" s="212"/>
      <c r="CK525" s="212"/>
      <c r="CL525" s="212"/>
      <c r="CM525" s="212"/>
      <c r="CN525" s="212"/>
      <c r="CO525" s="212"/>
      <c r="CP525" s="212"/>
      <c r="CQ525" s="212"/>
      <c r="CR525" s="212"/>
      <c r="CS525" s="212"/>
      <c r="CT525" s="212"/>
      <c r="CU525" s="212"/>
      <c r="CV525" s="212"/>
      <c r="CW525" s="212"/>
      <c r="CX525" s="212"/>
      <c r="CY525" s="212"/>
      <c r="CZ525" s="212"/>
      <c r="DA525" s="212"/>
      <c r="DB525" s="212"/>
      <c r="DC525" s="212"/>
      <c r="DD525" s="212"/>
      <c r="DE525" s="212"/>
      <c r="DF525" s="212"/>
      <c r="DG525" s="212"/>
      <c r="DH525" s="212"/>
      <c r="DI525" s="212"/>
      <c r="DJ525" s="212"/>
      <c r="DK525" s="212"/>
      <c r="DL525" s="212"/>
      <c r="DM525" s="212"/>
      <c r="DN525" s="212"/>
      <c r="DO525" s="212"/>
      <c r="DP525" s="212"/>
      <c r="DQ525" s="212"/>
      <c r="DR525" s="212"/>
      <c r="DS525" s="212"/>
      <c r="DT525" s="212"/>
      <c r="DU525" s="212"/>
      <c r="DV525" s="212"/>
      <c r="DW525" s="212"/>
      <c r="DX525" s="212"/>
      <c r="DY525" s="212"/>
      <c r="DZ525" s="212"/>
      <c r="EA525" s="212"/>
      <c r="EB525" s="212"/>
      <c r="EC525" s="212"/>
      <c r="ED525" s="212"/>
      <c r="EE525" s="212"/>
      <c r="EF525" s="212"/>
      <c r="EG525" s="212"/>
      <c r="EH525" s="212"/>
      <c r="EI525" s="212"/>
      <c r="EJ525" s="212"/>
      <c r="EK525" s="212"/>
      <c r="EL525" s="212"/>
      <c r="EM525" s="212"/>
      <c r="EN525" s="212"/>
      <c r="EO525" s="212"/>
      <c r="EP525" s="212"/>
      <c r="EQ525" s="212"/>
      <c r="ER525" s="212"/>
      <c r="ES525" s="212"/>
      <c r="ET525" s="212"/>
      <c r="EU525" s="212"/>
      <c r="EV525" s="212"/>
      <c r="EW525" s="212"/>
      <c r="EX525" s="212"/>
      <c r="EY525" s="212"/>
      <c r="EZ525" s="212"/>
      <c r="FA525" s="212"/>
      <c r="FB525" s="212"/>
      <c r="FC525" s="212"/>
      <c r="FD525" s="212"/>
      <c r="FE525" s="212"/>
      <c r="FF525" s="212"/>
      <c r="FG525" s="212"/>
      <c r="FH525" s="212"/>
      <c r="FI525" s="212"/>
      <c r="FJ525" s="212"/>
      <c r="FK525" s="212"/>
      <c r="FL525" s="212"/>
      <c r="FM525" s="212"/>
      <c r="FN525" s="212"/>
      <c r="FO525" s="212"/>
      <c r="FP525" s="212"/>
      <c r="FQ525" s="212"/>
    </row>
    <row r="526" spans="1:173" s="208" customFormat="1" ht="40" customHeight="1" x14ac:dyDescent="0.35">
      <c r="B526" s="209"/>
      <c r="C526" s="210" t="s">
        <v>547</v>
      </c>
      <c r="D526" s="211"/>
      <c r="E526" s="212"/>
      <c r="F526" s="213"/>
      <c r="G526" s="214"/>
      <c r="H526" s="214"/>
      <c r="I526" s="214"/>
      <c r="J526" s="219"/>
      <c r="K526" s="216"/>
      <c r="L526" s="216"/>
      <c r="M526" s="216"/>
      <c r="N526" s="217"/>
      <c r="O526" s="213"/>
      <c r="P526" s="214"/>
      <c r="Q526" s="213"/>
      <c r="R526" s="213"/>
      <c r="S526" s="213"/>
      <c r="T526" s="213"/>
      <c r="U526" s="213"/>
      <c r="V526" s="213"/>
      <c r="W526" s="213"/>
      <c r="X526" s="213"/>
      <c r="Y526" s="213"/>
      <c r="Z526" s="213"/>
      <c r="AA526" s="213"/>
      <c r="AB526" s="213"/>
      <c r="AC526" s="213"/>
      <c r="AD526" s="213"/>
      <c r="AE526" s="213"/>
      <c r="AF526" s="213"/>
      <c r="AG526" s="213"/>
      <c r="AH526" s="213"/>
      <c r="AI526" s="213"/>
      <c r="AJ526" s="213"/>
      <c r="AK526" s="213"/>
      <c r="AL526" s="213"/>
      <c r="AM526" s="213"/>
      <c r="AN526" s="213"/>
      <c r="AO526" s="213"/>
      <c r="AP526" s="213"/>
      <c r="AQ526" s="213"/>
      <c r="AR526" s="213"/>
      <c r="AS526" s="213"/>
      <c r="AT526" s="213"/>
      <c r="AU526" s="213"/>
      <c r="AV526" s="213"/>
      <c r="AW526" s="213"/>
      <c r="AX526" s="213"/>
      <c r="AY526" s="213"/>
      <c r="AZ526" s="213"/>
      <c r="BA526" s="213"/>
      <c r="BB526" s="213"/>
      <c r="BC526" s="213"/>
      <c r="BD526" s="213"/>
      <c r="BE526" s="213"/>
      <c r="BF526" s="213"/>
      <c r="BG526" s="213"/>
      <c r="BH526" s="213"/>
      <c r="BI526" s="213"/>
      <c r="BJ526" s="213"/>
      <c r="BK526" s="212"/>
      <c r="BL526" s="212"/>
      <c r="BM526" s="212"/>
      <c r="BN526" s="212"/>
      <c r="BO526" s="212"/>
      <c r="BP526" s="212"/>
      <c r="BQ526" s="212"/>
      <c r="BR526" s="212"/>
      <c r="BS526" s="212"/>
      <c r="BT526" s="212"/>
      <c r="BU526" s="212"/>
      <c r="BV526" s="212"/>
      <c r="BW526" s="212"/>
      <c r="BX526" s="212"/>
      <c r="BY526" s="212"/>
      <c r="BZ526" s="212"/>
      <c r="CA526" s="212"/>
      <c r="CB526" s="212"/>
      <c r="CC526" s="212"/>
      <c r="CD526" s="212"/>
      <c r="CE526" s="212"/>
      <c r="CF526" s="212"/>
      <c r="CG526" s="212"/>
      <c r="CH526" s="212"/>
      <c r="CI526" s="212"/>
      <c r="CJ526" s="212"/>
      <c r="CK526" s="212"/>
      <c r="CL526" s="212"/>
      <c r="CM526" s="212"/>
      <c r="CN526" s="212"/>
      <c r="CO526" s="212"/>
      <c r="CP526" s="212"/>
      <c r="CQ526" s="212"/>
      <c r="CR526" s="212"/>
      <c r="CS526" s="212"/>
      <c r="CT526" s="212"/>
      <c r="CU526" s="212"/>
      <c r="CV526" s="212"/>
      <c r="CW526" s="212"/>
      <c r="CX526" s="212"/>
      <c r="CY526" s="212"/>
      <c r="CZ526" s="212"/>
      <c r="DA526" s="212"/>
      <c r="DB526" s="212"/>
      <c r="DC526" s="212"/>
      <c r="DD526" s="212"/>
      <c r="DE526" s="212"/>
      <c r="DF526" s="212"/>
      <c r="DG526" s="212"/>
      <c r="DH526" s="212"/>
      <c r="DI526" s="212"/>
      <c r="DJ526" s="212"/>
      <c r="DK526" s="212"/>
      <c r="DL526" s="212"/>
      <c r="DM526" s="212"/>
      <c r="DN526" s="212"/>
      <c r="DO526" s="212"/>
      <c r="DP526" s="212"/>
      <c r="DQ526" s="212"/>
      <c r="DR526" s="212"/>
      <c r="DS526" s="212"/>
      <c r="DT526" s="212"/>
      <c r="DU526" s="212"/>
      <c r="DV526" s="212"/>
      <c r="DW526" s="212"/>
      <c r="DX526" s="212"/>
      <c r="DY526" s="212"/>
      <c r="DZ526" s="212"/>
      <c r="EA526" s="212"/>
      <c r="EB526" s="212"/>
      <c r="EC526" s="212"/>
      <c r="ED526" s="212"/>
      <c r="EE526" s="212"/>
      <c r="EF526" s="212"/>
      <c r="EG526" s="212"/>
      <c r="EH526" s="212"/>
      <c r="EI526" s="212"/>
      <c r="EJ526" s="212"/>
      <c r="EK526" s="212"/>
      <c r="EL526" s="212"/>
      <c r="EM526" s="212"/>
      <c r="EN526" s="212"/>
      <c r="EO526" s="212"/>
      <c r="EP526" s="212"/>
      <c r="EQ526" s="212"/>
      <c r="ER526" s="212"/>
      <c r="ES526" s="212"/>
      <c r="ET526" s="212"/>
      <c r="EU526" s="212"/>
      <c r="EV526" s="212"/>
      <c r="EW526" s="212"/>
      <c r="EX526" s="212"/>
      <c r="EY526" s="212"/>
      <c r="EZ526" s="212"/>
      <c r="FA526" s="212"/>
      <c r="FB526" s="212"/>
      <c r="FC526" s="212"/>
      <c r="FD526" s="212"/>
      <c r="FE526" s="212"/>
      <c r="FF526" s="212"/>
      <c r="FG526" s="212"/>
      <c r="FH526" s="212"/>
      <c r="FI526" s="212"/>
      <c r="FJ526" s="212"/>
      <c r="FK526" s="212"/>
      <c r="FL526" s="212"/>
      <c r="FM526" s="212"/>
      <c r="FN526" s="212"/>
      <c r="FO526" s="212"/>
      <c r="FP526" s="212"/>
      <c r="FQ526" s="212"/>
    </row>
    <row r="527" spans="1:173" s="208" customFormat="1" ht="40" customHeight="1" x14ac:dyDescent="0.35">
      <c r="B527" s="209"/>
      <c r="C527" s="210" t="s">
        <v>548</v>
      </c>
      <c r="D527" s="211"/>
      <c r="E527" s="212"/>
      <c r="F527" s="213"/>
      <c r="G527" s="214"/>
      <c r="H527" s="214"/>
      <c r="I527" s="214"/>
      <c r="J527" s="218"/>
      <c r="K527" s="216"/>
      <c r="L527" s="216"/>
      <c r="M527" s="216"/>
      <c r="N527" s="217"/>
      <c r="O527" s="213"/>
      <c r="P527" s="214"/>
      <c r="Q527" s="213"/>
      <c r="R527" s="213"/>
      <c r="S527" s="213"/>
      <c r="T527" s="213"/>
      <c r="U527" s="213"/>
      <c r="V527" s="213"/>
      <c r="W527" s="213"/>
      <c r="X527" s="213"/>
      <c r="Y527" s="213"/>
      <c r="Z527" s="213"/>
      <c r="AA527" s="213"/>
      <c r="AB527" s="213"/>
      <c r="AC527" s="213"/>
      <c r="AD527" s="213"/>
      <c r="AE527" s="213"/>
      <c r="AF527" s="213"/>
      <c r="AG527" s="213"/>
      <c r="AH527" s="213"/>
      <c r="AI527" s="213"/>
      <c r="AJ527" s="213"/>
      <c r="AK527" s="213"/>
      <c r="AL527" s="213"/>
      <c r="AM527" s="213"/>
      <c r="AN527" s="213"/>
      <c r="AO527" s="213"/>
      <c r="AP527" s="213"/>
      <c r="AQ527" s="213"/>
      <c r="AR527" s="213"/>
      <c r="AS527" s="213"/>
      <c r="AT527" s="213"/>
      <c r="AU527" s="213"/>
      <c r="AV527" s="213"/>
      <c r="AW527" s="213"/>
      <c r="AX527" s="213"/>
      <c r="AY527" s="213"/>
      <c r="AZ527" s="213"/>
      <c r="BA527" s="213"/>
      <c r="BB527" s="213"/>
      <c r="BC527" s="213"/>
      <c r="BD527" s="213"/>
      <c r="BE527" s="213"/>
      <c r="BF527" s="213"/>
      <c r="BG527" s="213"/>
      <c r="BH527" s="213"/>
      <c r="BI527" s="213"/>
      <c r="BJ527" s="213"/>
      <c r="BK527" s="212"/>
      <c r="BL527" s="212"/>
      <c r="BM527" s="212"/>
      <c r="BN527" s="212"/>
      <c r="BO527" s="212"/>
      <c r="BP527" s="212"/>
      <c r="BQ527" s="212"/>
      <c r="BR527" s="212"/>
      <c r="BS527" s="212"/>
      <c r="BT527" s="212"/>
      <c r="BU527" s="212"/>
      <c r="BV527" s="212"/>
      <c r="BW527" s="212"/>
      <c r="BX527" s="212"/>
      <c r="BY527" s="212"/>
      <c r="BZ527" s="212"/>
      <c r="CA527" s="212"/>
      <c r="CB527" s="212"/>
      <c r="CC527" s="212"/>
      <c r="CD527" s="212"/>
      <c r="CE527" s="212"/>
      <c r="CF527" s="212"/>
      <c r="CG527" s="212"/>
      <c r="CH527" s="212"/>
      <c r="CI527" s="212"/>
      <c r="CJ527" s="212"/>
      <c r="CK527" s="212"/>
      <c r="CL527" s="212"/>
      <c r="CM527" s="212"/>
      <c r="CN527" s="212"/>
      <c r="CO527" s="212"/>
      <c r="CP527" s="212"/>
      <c r="CQ527" s="212"/>
      <c r="CR527" s="212"/>
      <c r="CS527" s="212"/>
      <c r="CT527" s="212"/>
      <c r="CU527" s="212"/>
      <c r="CV527" s="212"/>
      <c r="CW527" s="212"/>
      <c r="CX527" s="212"/>
      <c r="CY527" s="212"/>
      <c r="CZ527" s="212"/>
      <c r="DA527" s="212"/>
      <c r="DB527" s="212"/>
      <c r="DC527" s="212"/>
      <c r="DD527" s="212"/>
      <c r="DE527" s="212"/>
      <c r="DF527" s="212"/>
      <c r="DG527" s="212"/>
      <c r="DH527" s="212"/>
      <c r="DI527" s="212"/>
      <c r="DJ527" s="212"/>
      <c r="DK527" s="212"/>
      <c r="DL527" s="212"/>
      <c r="DM527" s="212"/>
      <c r="DN527" s="212"/>
      <c r="DO527" s="212"/>
      <c r="DP527" s="212"/>
      <c r="DQ527" s="212"/>
      <c r="DR527" s="212"/>
      <c r="DS527" s="212"/>
      <c r="DT527" s="212"/>
      <c r="DU527" s="212"/>
      <c r="DV527" s="212"/>
      <c r="DW527" s="212"/>
      <c r="DX527" s="212"/>
      <c r="DY527" s="212"/>
      <c r="DZ527" s="212"/>
      <c r="EA527" s="212"/>
      <c r="EB527" s="212"/>
      <c r="EC527" s="212"/>
      <c r="ED527" s="212"/>
      <c r="EE527" s="212"/>
      <c r="EF527" s="212"/>
      <c r="EG527" s="212"/>
      <c r="EH527" s="212"/>
      <c r="EI527" s="212"/>
      <c r="EJ527" s="212"/>
      <c r="EK527" s="212"/>
      <c r="EL527" s="212"/>
      <c r="EM527" s="212"/>
      <c r="EN527" s="212"/>
      <c r="EO527" s="212"/>
      <c r="EP527" s="212"/>
      <c r="EQ527" s="212"/>
      <c r="ER527" s="212"/>
      <c r="ES527" s="212"/>
      <c r="ET527" s="212"/>
      <c r="EU527" s="212"/>
      <c r="EV527" s="212"/>
      <c r="EW527" s="212"/>
      <c r="EX527" s="212"/>
      <c r="EY527" s="212"/>
      <c r="EZ527" s="212"/>
      <c r="FA527" s="212"/>
      <c r="FB527" s="212"/>
      <c r="FC527" s="212"/>
      <c r="FD527" s="212"/>
      <c r="FE527" s="212"/>
      <c r="FF527" s="212"/>
      <c r="FG527" s="212"/>
      <c r="FH527" s="212"/>
      <c r="FI527" s="212"/>
      <c r="FJ527" s="212"/>
      <c r="FK527" s="212"/>
      <c r="FL527" s="212"/>
      <c r="FM527" s="212"/>
      <c r="FN527" s="212"/>
      <c r="FO527" s="212"/>
      <c r="FP527" s="212"/>
      <c r="FQ527" s="212"/>
    </row>
    <row r="528" spans="1:173" s="208" customFormat="1" ht="141.75" customHeight="1" x14ac:dyDescent="0.35">
      <c r="B528" s="209"/>
      <c r="C528" s="210" t="s">
        <v>549</v>
      </c>
      <c r="D528" s="211"/>
      <c r="E528" s="212"/>
      <c r="F528" s="213"/>
      <c r="G528" s="214"/>
      <c r="H528" s="214"/>
      <c r="I528" s="214"/>
      <c r="J528" s="219"/>
      <c r="K528" s="216"/>
      <c r="L528" s="216"/>
      <c r="M528" s="216"/>
      <c r="N528" s="217"/>
      <c r="O528" s="213"/>
      <c r="P528" s="214"/>
      <c r="Q528" s="213"/>
      <c r="R528" s="213"/>
      <c r="S528" s="213"/>
      <c r="T528" s="213"/>
      <c r="U528" s="213"/>
      <c r="V528" s="213"/>
      <c r="W528" s="213"/>
      <c r="X528" s="213"/>
      <c r="Y528" s="213"/>
      <c r="Z528" s="213"/>
      <c r="AA528" s="213"/>
      <c r="AB528" s="213"/>
      <c r="AC528" s="213"/>
      <c r="AD528" s="213"/>
      <c r="AE528" s="213"/>
      <c r="AF528" s="213"/>
      <c r="AG528" s="213"/>
      <c r="AH528" s="213"/>
      <c r="AI528" s="213"/>
      <c r="AJ528" s="213"/>
      <c r="AK528" s="213"/>
      <c r="AL528" s="213"/>
      <c r="AM528" s="213"/>
      <c r="AN528" s="213"/>
      <c r="AO528" s="213"/>
      <c r="AP528" s="213"/>
      <c r="AQ528" s="213"/>
      <c r="AR528" s="213"/>
      <c r="AS528" s="213"/>
      <c r="AT528" s="213"/>
      <c r="AU528" s="213"/>
      <c r="AV528" s="213"/>
      <c r="AW528" s="213"/>
      <c r="AX528" s="213"/>
      <c r="AY528" s="213"/>
      <c r="AZ528" s="213"/>
      <c r="BA528" s="213"/>
      <c r="BB528" s="213"/>
      <c r="BC528" s="213"/>
      <c r="BD528" s="213"/>
      <c r="BE528" s="213"/>
      <c r="BF528" s="213"/>
      <c r="BG528" s="213"/>
      <c r="BH528" s="213"/>
      <c r="BI528" s="213"/>
      <c r="BJ528" s="213"/>
      <c r="BK528" s="212"/>
      <c r="BL528" s="212"/>
      <c r="BM528" s="212"/>
      <c r="BN528" s="212"/>
      <c r="BO528" s="212"/>
      <c r="BP528" s="212"/>
      <c r="BQ528" s="212"/>
      <c r="BR528" s="212"/>
      <c r="BS528" s="212"/>
      <c r="BT528" s="212"/>
      <c r="BU528" s="212"/>
      <c r="BV528" s="212"/>
      <c r="BW528" s="212"/>
      <c r="BX528" s="212"/>
      <c r="BY528" s="212"/>
      <c r="BZ528" s="212"/>
      <c r="CA528" s="212"/>
      <c r="CB528" s="212"/>
      <c r="CC528" s="212"/>
      <c r="CD528" s="212"/>
      <c r="CE528" s="212"/>
      <c r="CF528" s="212"/>
      <c r="CG528" s="212"/>
      <c r="CH528" s="212"/>
      <c r="CI528" s="212"/>
      <c r="CJ528" s="212"/>
      <c r="CK528" s="212"/>
      <c r="CL528" s="212"/>
      <c r="CM528" s="212"/>
      <c r="CN528" s="212"/>
      <c r="CO528" s="212"/>
      <c r="CP528" s="212"/>
      <c r="CQ528" s="212"/>
      <c r="CR528" s="212"/>
      <c r="CS528" s="212"/>
      <c r="CT528" s="212"/>
      <c r="CU528" s="212"/>
      <c r="CV528" s="212"/>
      <c r="CW528" s="212"/>
      <c r="CX528" s="212"/>
      <c r="CY528" s="212"/>
      <c r="CZ528" s="212"/>
      <c r="DA528" s="212"/>
      <c r="DB528" s="212"/>
      <c r="DC528" s="212"/>
      <c r="DD528" s="212"/>
      <c r="DE528" s="212"/>
      <c r="DF528" s="212"/>
      <c r="DG528" s="212"/>
      <c r="DH528" s="212"/>
      <c r="DI528" s="212"/>
      <c r="DJ528" s="212"/>
      <c r="DK528" s="212"/>
      <c r="DL528" s="212"/>
      <c r="DM528" s="212"/>
      <c r="DN528" s="212"/>
      <c r="DO528" s="212"/>
      <c r="DP528" s="212"/>
      <c r="DQ528" s="212"/>
      <c r="DR528" s="212"/>
      <c r="DS528" s="212"/>
      <c r="DT528" s="212"/>
      <c r="DU528" s="212"/>
      <c r="DV528" s="212"/>
      <c r="DW528" s="212"/>
      <c r="DX528" s="212"/>
      <c r="DY528" s="212"/>
      <c r="DZ528" s="212"/>
      <c r="EA528" s="212"/>
      <c r="EB528" s="212"/>
      <c r="EC528" s="212"/>
      <c r="ED528" s="212"/>
      <c r="EE528" s="212"/>
      <c r="EF528" s="212"/>
      <c r="EG528" s="212"/>
      <c r="EH528" s="212"/>
      <c r="EI528" s="212"/>
      <c r="EJ528" s="212"/>
      <c r="EK528" s="212"/>
      <c r="EL528" s="212"/>
      <c r="EM528" s="212"/>
      <c r="EN528" s="212"/>
      <c r="EO528" s="212"/>
      <c r="EP528" s="212"/>
      <c r="EQ528" s="212"/>
      <c r="ER528" s="212"/>
      <c r="ES528" s="212"/>
      <c r="ET528" s="212"/>
      <c r="EU528" s="212"/>
      <c r="EV528" s="212"/>
      <c r="EW528" s="212"/>
      <c r="EX528" s="212"/>
      <c r="EY528" s="212"/>
      <c r="EZ528" s="212"/>
      <c r="FA528" s="212"/>
      <c r="FB528" s="212"/>
      <c r="FC528" s="212"/>
      <c r="FD528" s="212"/>
      <c r="FE528" s="212"/>
      <c r="FF528" s="212"/>
      <c r="FG528" s="212"/>
      <c r="FH528" s="212"/>
      <c r="FI528" s="212"/>
      <c r="FJ528" s="212"/>
      <c r="FK528" s="212"/>
      <c r="FL528" s="212"/>
      <c r="FM528" s="212"/>
      <c r="FN528" s="212"/>
      <c r="FO528" s="212"/>
      <c r="FP528" s="212"/>
      <c r="FQ528" s="212"/>
    </row>
    <row r="529" spans="2:173" s="208" customFormat="1" ht="40" customHeight="1" x14ac:dyDescent="0.35">
      <c r="B529" s="209"/>
      <c r="C529" s="210" t="s">
        <v>550</v>
      </c>
      <c r="D529" s="211"/>
      <c r="E529" s="212"/>
      <c r="F529" s="213"/>
      <c r="G529" s="214"/>
      <c r="H529" s="214"/>
      <c r="I529" s="214"/>
      <c r="J529" s="218"/>
      <c r="K529" s="216"/>
      <c r="L529" s="216"/>
      <c r="M529" s="216"/>
      <c r="N529" s="217"/>
      <c r="O529" s="213"/>
      <c r="P529" s="214"/>
      <c r="Q529" s="213"/>
      <c r="R529" s="213"/>
      <c r="S529" s="213"/>
      <c r="T529" s="213"/>
      <c r="U529" s="213"/>
      <c r="V529" s="213"/>
      <c r="W529" s="213"/>
      <c r="X529" s="213"/>
      <c r="Y529" s="213"/>
      <c r="Z529" s="213"/>
      <c r="AA529" s="213"/>
      <c r="AB529" s="213"/>
      <c r="AC529" s="213"/>
      <c r="AD529" s="213"/>
      <c r="AE529" s="213"/>
      <c r="AF529" s="213"/>
      <c r="AG529" s="213"/>
      <c r="AH529" s="213"/>
      <c r="AI529" s="213"/>
      <c r="AJ529" s="213"/>
      <c r="AK529" s="213"/>
      <c r="AL529" s="213"/>
      <c r="AM529" s="213"/>
      <c r="AN529" s="213"/>
      <c r="AO529" s="213"/>
      <c r="AP529" s="213"/>
      <c r="AQ529" s="213"/>
      <c r="AR529" s="213"/>
      <c r="AS529" s="213"/>
      <c r="AT529" s="213"/>
      <c r="AU529" s="213"/>
      <c r="AV529" s="213"/>
      <c r="AW529" s="213"/>
      <c r="AX529" s="213"/>
      <c r="AY529" s="213"/>
      <c r="AZ529" s="213"/>
      <c r="BA529" s="213"/>
      <c r="BB529" s="213"/>
      <c r="BC529" s="213"/>
      <c r="BD529" s="213"/>
      <c r="BE529" s="213"/>
      <c r="BF529" s="213"/>
      <c r="BG529" s="213"/>
      <c r="BH529" s="213"/>
      <c r="BI529" s="213"/>
      <c r="BJ529" s="213"/>
      <c r="BK529" s="212"/>
      <c r="BL529" s="212"/>
      <c r="BM529" s="212"/>
      <c r="BN529" s="212"/>
      <c r="BO529" s="212"/>
      <c r="BP529" s="212"/>
      <c r="BQ529" s="212"/>
      <c r="BR529" s="212"/>
      <c r="BS529" s="212"/>
      <c r="BT529" s="212"/>
      <c r="BU529" s="212"/>
      <c r="BV529" s="212"/>
      <c r="BW529" s="212"/>
      <c r="BX529" s="212"/>
      <c r="BY529" s="212"/>
      <c r="BZ529" s="212"/>
      <c r="CA529" s="212"/>
      <c r="CB529" s="212"/>
      <c r="CC529" s="212"/>
      <c r="CD529" s="212"/>
      <c r="CE529" s="212"/>
      <c r="CF529" s="212"/>
      <c r="CG529" s="212"/>
      <c r="CH529" s="212"/>
      <c r="CI529" s="212"/>
      <c r="CJ529" s="212"/>
      <c r="CK529" s="212"/>
      <c r="CL529" s="212"/>
      <c r="CM529" s="212"/>
      <c r="CN529" s="212"/>
      <c r="CO529" s="212"/>
      <c r="CP529" s="212"/>
      <c r="CQ529" s="212"/>
      <c r="CR529" s="212"/>
      <c r="CS529" s="212"/>
      <c r="CT529" s="212"/>
      <c r="CU529" s="212"/>
      <c r="CV529" s="212"/>
      <c r="CW529" s="212"/>
      <c r="CX529" s="212"/>
      <c r="CY529" s="212"/>
      <c r="CZ529" s="212"/>
      <c r="DA529" s="212"/>
      <c r="DB529" s="212"/>
      <c r="DC529" s="212"/>
      <c r="DD529" s="212"/>
      <c r="DE529" s="212"/>
      <c r="DF529" s="212"/>
      <c r="DG529" s="212"/>
      <c r="DH529" s="212"/>
      <c r="DI529" s="212"/>
      <c r="DJ529" s="212"/>
      <c r="DK529" s="212"/>
      <c r="DL529" s="212"/>
      <c r="DM529" s="212"/>
      <c r="DN529" s="212"/>
      <c r="DO529" s="212"/>
      <c r="DP529" s="212"/>
      <c r="DQ529" s="212"/>
      <c r="DR529" s="212"/>
      <c r="DS529" s="212"/>
      <c r="DT529" s="212"/>
      <c r="DU529" s="212"/>
      <c r="DV529" s="212"/>
      <c r="DW529" s="212"/>
      <c r="DX529" s="212"/>
      <c r="DY529" s="212"/>
      <c r="DZ529" s="212"/>
      <c r="EA529" s="212"/>
      <c r="EB529" s="212"/>
      <c r="EC529" s="212"/>
      <c r="ED529" s="212"/>
      <c r="EE529" s="212"/>
      <c r="EF529" s="212"/>
      <c r="EG529" s="212"/>
      <c r="EH529" s="212"/>
      <c r="EI529" s="212"/>
      <c r="EJ529" s="212"/>
      <c r="EK529" s="212"/>
      <c r="EL529" s="212"/>
      <c r="EM529" s="212"/>
      <c r="EN529" s="212"/>
      <c r="EO529" s="212"/>
      <c r="EP529" s="212"/>
      <c r="EQ529" s="212"/>
      <c r="ER529" s="212"/>
      <c r="ES529" s="212"/>
      <c r="ET529" s="212"/>
      <c r="EU529" s="212"/>
      <c r="EV529" s="212"/>
      <c r="EW529" s="212"/>
      <c r="EX529" s="212"/>
      <c r="EY529" s="212"/>
      <c r="EZ529" s="212"/>
      <c r="FA529" s="212"/>
      <c r="FB529" s="212"/>
      <c r="FC529" s="212"/>
      <c r="FD529" s="212"/>
      <c r="FE529" s="212"/>
      <c r="FF529" s="212"/>
      <c r="FG529" s="212"/>
      <c r="FH529" s="212"/>
      <c r="FI529" s="212"/>
      <c r="FJ529" s="212"/>
      <c r="FK529" s="212"/>
      <c r="FL529" s="212"/>
      <c r="FM529" s="212"/>
      <c r="FN529" s="212"/>
      <c r="FO529" s="212"/>
      <c r="FP529" s="212"/>
      <c r="FQ529" s="212"/>
    </row>
    <row r="530" spans="2:173" s="62" customFormat="1" ht="18.5" x14ac:dyDescent="0.45">
      <c r="B530" s="63"/>
      <c r="C530" s="64"/>
      <c r="D530" s="63"/>
      <c r="E530" s="65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10"/>
      <c r="BF530" s="10"/>
      <c r="BG530" s="10"/>
      <c r="BH530" s="10"/>
      <c r="BI530" s="10"/>
      <c r="BJ530" s="10"/>
      <c r="BK530" s="65"/>
      <c r="BL530" s="65"/>
      <c r="BM530" s="65"/>
      <c r="BN530" s="65"/>
      <c r="BO530" s="65"/>
      <c r="BP530" s="65"/>
      <c r="BQ530" s="65"/>
      <c r="BR530" s="65"/>
      <c r="BS530" s="65"/>
      <c r="BT530" s="65"/>
      <c r="BU530" s="65"/>
      <c r="BV530" s="65"/>
      <c r="BW530" s="65"/>
      <c r="BX530" s="65"/>
      <c r="BY530" s="65"/>
      <c r="BZ530" s="65"/>
      <c r="CA530" s="65"/>
      <c r="CB530" s="65"/>
      <c r="CC530" s="65"/>
      <c r="CD530" s="65"/>
      <c r="CE530" s="65"/>
      <c r="CF530" s="65"/>
      <c r="CG530" s="65"/>
      <c r="CH530" s="65"/>
      <c r="CI530" s="65"/>
      <c r="CJ530" s="65"/>
      <c r="CK530" s="65"/>
      <c r="CL530" s="65"/>
      <c r="CM530" s="65"/>
      <c r="CN530" s="65"/>
      <c r="CO530" s="65"/>
      <c r="CP530" s="65"/>
      <c r="CQ530" s="65"/>
      <c r="CR530" s="65"/>
      <c r="CS530" s="65"/>
      <c r="CT530" s="65"/>
      <c r="CU530" s="65"/>
      <c r="CV530" s="65"/>
      <c r="CW530" s="65"/>
      <c r="CX530" s="65"/>
      <c r="CY530" s="65"/>
      <c r="CZ530" s="65"/>
      <c r="DA530" s="65"/>
      <c r="DB530" s="65"/>
      <c r="DC530" s="65"/>
      <c r="DD530" s="65"/>
      <c r="DE530" s="65"/>
      <c r="DF530" s="65"/>
      <c r="DG530" s="65"/>
      <c r="DH530" s="65"/>
      <c r="DI530" s="65"/>
      <c r="DJ530" s="65"/>
      <c r="DK530" s="65"/>
      <c r="DL530" s="65"/>
      <c r="DM530" s="65"/>
      <c r="DN530" s="65"/>
      <c r="DO530" s="65"/>
      <c r="DP530" s="65"/>
      <c r="DQ530" s="65"/>
      <c r="DR530" s="65"/>
      <c r="DS530" s="65"/>
      <c r="DT530" s="65"/>
      <c r="DU530" s="65"/>
      <c r="DV530" s="65"/>
      <c r="DW530" s="65"/>
      <c r="DX530" s="65"/>
      <c r="DY530" s="65"/>
      <c r="DZ530" s="65"/>
      <c r="EA530" s="65"/>
      <c r="EB530" s="65"/>
      <c r="EC530" s="65"/>
      <c r="ED530" s="65"/>
      <c r="EE530" s="65"/>
      <c r="EF530" s="65"/>
      <c r="EG530" s="65"/>
      <c r="EH530" s="65"/>
      <c r="EI530" s="65"/>
      <c r="EJ530" s="65"/>
      <c r="EK530" s="65"/>
      <c r="EL530" s="65"/>
      <c r="EM530" s="65"/>
      <c r="EN530" s="65"/>
      <c r="EO530" s="65"/>
      <c r="EP530" s="65"/>
      <c r="EQ530" s="65"/>
      <c r="ER530" s="65"/>
      <c r="ES530" s="65"/>
      <c r="ET530" s="65"/>
      <c r="EU530" s="65"/>
      <c r="EV530" s="65"/>
      <c r="EW530" s="65"/>
      <c r="EX530" s="65"/>
      <c r="EY530" s="65"/>
      <c r="EZ530" s="65"/>
      <c r="FA530" s="65"/>
      <c r="FB530" s="65"/>
      <c r="FC530" s="65"/>
      <c r="FD530" s="65"/>
      <c r="FE530" s="65"/>
      <c r="FF530" s="65"/>
      <c r="FG530" s="65"/>
      <c r="FH530" s="65"/>
      <c r="FI530" s="65"/>
      <c r="FJ530" s="65"/>
      <c r="FK530" s="65"/>
      <c r="FL530" s="65"/>
      <c r="FM530" s="65"/>
      <c r="FN530" s="65"/>
      <c r="FO530" s="65"/>
      <c r="FP530" s="65"/>
    </row>
    <row r="531" spans="2:173" x14ac:dyDescent="0.35">
      <c r="E531" s="6"/>
      <c r="BE531" s="10"/>
      <c r="BF531" s="10"/>
      <c r="BG531" s="10"/>
      <c r="BH531" s="10"/>
      <c r="BI531" s="10"/>
      <c r="BJ531" s="10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</row>
    <row r="532" spans="2:173" x14ac:dyDescent="0.35">
      <c r="E532" s="6"/>
      <c r="BE532" s="10"/>
      <c r="BF532" s="10"/>
      <c r="BG532" s="10"/>
      <c r="BH532" s="10"/>
      <c r="BI532" s="10"/>
      <c r="BJ532" s="10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</row>
    <row r="533" spans="2:173" x14ac:dyDescent="0.35">
      <c r="E533" s="6"/>
      <c r="BE533" s="10"/>
      <c r="BF533" s="10"/>
      <c r="BG533" s="10"/>
      <c r="BH533" s="10"/>
      <c r="BI533" s="10"/>
      <c r="BJ533" s="10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</row>
    <row r="534" spans="2:173" x14ac:dyDescent="0.35">
      <c r="E534" s="6"/>
      <c r="BE534" s="10"/>
      <c r="BF534" s="10"/>
      <c r="BG534" s="10"/>
      <c r="BH534" s="10"/>
      <c r="BI534" s="10"/>
      <c r="BJ534" s="10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</row>
    <row r="535" spans="2:173" x14ac:dyDescent="0.35">
      <c r="E535" s="6"/>
      <c r="BE535" s="10"/>
      <c r="BF535" s="10"/>
      <c r="BG535" s="10"/>
      <c r="BH535" s="10"/>
      <c r="BI535" s="10"/>
      <c r="BJ535" s="10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</row>
    <row r="536" spans="2:173" x14ac:dyDescent="0.35">
      <c r="E536" s="6"/>
      <c r="BE536" s="10"/>
      <c r="BF536" s="10"/>
      <c r="BG536" s="10"/>
      <c r="BH536" s="10"/>
      <c r="BI536" s="10"/>
      <c r="BJ536" s="10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</row>
    <row r="537" spans="2:173" x14ac:dyDescent="0.35">
      <c r="E537" s="6"/>
      <c r="BE537" s="10"/>
      <c r="BF537" s="10"/>
      <c r="BG537" s="10"/>
      <c r="BH537" s="10"/>
      <c r="BI537" s="10"/>
      <c r="BJ537" s="10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</row>
    <row r="538" spans="2:173" x14ac:dyDescent="0.35">
      <c r="E538" s="6"/>
      <c r="BE538" s="10"/>
      <c r="BF538" s="10"/>
      <c r="BG538" s="10"/>
      <c r="BH538" s="10"/>
      <c r="BI538" s="10"/>
      <c r="BJ538" s="10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</row>
    <row r="539" spans="2:173" x14ac:dyDescent="0.35">
      <c r="E539" s="6"/>
      <c r="BE539" s="10"/>
      <c r="BF539" s="10"/>
      <c r="BG539" s="10"/>
      <c r="BH539" s="10"/>
      <c r="BI539" s="10"/>
      <c r="BJ539" s="10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</row>
    <row r="540" spans="2:173" x14ac:dyDescent="0.35">
      <c r="E540" s="6"/>
      <c r="BE540" s="10"/>
      <c r="BF540" s="10"/>
      <c r="BG540" s="10"/>
      <c r="BH540" s="10"/>
      <c r="BI540" s="10"/>
      <c r="BJ540" s="10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</row>
    <row r="541" spans="2:173" x14ac:dyDescent="0.35">
      <c r="E541" s="6"/>
      <c r="BE541" s="10"/>
      <c r="BF541" s="10"/>
      <c r="BG541" s="10"/>
      <c r="BH541" s="10"/>
      <c r="BI541" s="10"/>
      <c r="BJ541" s="10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</row>
    <row r="542" spans="2:173" x14ac:dyDescent="0.35">
      <c r="E542" s="6"/>
      <c r="BE542" s="10"/>
      <c r="BF542" s="10"/>
      <c r="BG542" s="10"/>
      <c r="BH542" s="10"/>
      <c r="BI542" s="10"/>
      <c r="BJ542" s="10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</row>
    <row r="543" spans="2:173" x14ac:dyDescent="0.35">
      <c r="E543" s="6"/>
      <c r="BE543" s="10"/>
      <c r="BF543" s="10"/>
      <c r="BG543" s="10"/>
      <c r="BH543" s="10"/>
      <c r="BI543" s="10"/>
      <c r="BJ543" s="10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</row>
    <row r="544" spans="2:173" x14ac:dyDescent="0.35">
      <c r="E544" s="6"/>
      <c r="BE544" s="10"/>
      <c r="BF544" s="10"/>
      <c r="BG544" s="10"/>
      <c r="BH544" s="10"/>
      <c r="BI544" s="10"/>
      <c r="BJ544" s="10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</row>
    <row r="545" spans="5:172" x14ac:dyDescent="0.35">
      <c r="E545" s="6"/>
      <c r="BE545" s="10"/>
      <c r="BF545" s="10"/>
      <c r="BG545" s="10"/>
      <c r="BH545" s="10"/>
      <c r="BI545" s="10"/>
      <c r="BJ545" s="10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</row>
    <row r="546" spans="5:172" x14ac:dyDescent="0.35">
      <c r="E546" s="6"/>
      <c r="BE546" s="10"/>
      <c r="BF546" s="10"/>
      <c r="BG546" s="10"/>
      <c r="BH546" s="10"/>
      <c r="BI546" s="10"/>
      <c r="BJ546" s="10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</row>
    <row r="547" spans="5:172" x14ac:dyDescent="0.35">
      <c r="E547" s="6"/>
      <c r="BE547" s="10"/>
      <c r="BF547" s="10"/>
      <c r="BG547" s="10"/>
      <c r="BH547" s="10"/>
      <c r="BI547" s="10"/>
      <c r="BJ547" s="10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</row>
    <row r="548" spans="5:172" x14ac:dyDescent="0.35">
      <c r="E548" s="6"/>
      <c r="BE548" s="10"/>
      <c r="BF548" s="10"/>
      <c r="BG548" s="10"/>
      <c r="BH548" s="10"/>
      <c r="BI548" s="10"/>
      <c r="BJ548" s="10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</row>
    <row r="549" spans="5:172" x14ac:dyDescent="0.35">
      <c r="E549" s="6"/>
      <c r="BE549" s="10"/>
      <c r="BF549" s="10"/>
      <c r="BG549" s="10"/>
      <c r="BH549" s="10"/>
      <c r="BI549" s="10"/>
      <c r="BJ549" s="10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</row>
    <row r="550" spans="5:172" x14ac:dyDescent="0.35">
      <c r="E550" s="6"/>
      <c r="BE550" s="10"/>
      <c r="BF550" s="10"/>
      <c r="BG550" s="10"/>
      <c r="BH550" s="10"/>
      <c r="BI550" s="10"/>
      <c r="BJ550" s="10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</row>
    <row r="551" spans="5:172" x14ac:dyDescent="0.35">
      <c r="E551" s="6"/>
      <c r="BE551" s="10"/>
      <c r="BF551" s="10"/>
      <c r="BG551" s="10"/>
      <c r="BH551" s="10"/>
      <c r="BI551" s="10"/>
      <c r="BJ551" s="10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</row>
    <row r="552" spans="5:172" x14ac:dyDescent="0.35">
      <c r="E552" s="6"/>
      <c r="BE552" s="10"/>
      <c r="BF552" s="10"/>
      <c r="BG552" s="10"/>
      <c r="BH552" s="10"/>
      <c r="BI552" s="10"/>
      <c r="BJ552" s="10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</row>
    <row r="553" spans="5:172" x14ac:dyDescent="0.35">
      <c r="E553" s="6"/>
      <c r="BE553" s="10"/>
      <c r="BF553" s="10"/>
      <c r="BG553" s="10"/>
      <c r="BH553" s="10"/>
      <c r="BI553" s="10"/>
      <c r="BJ553" s="10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</row>
    <row r="554" spans="5:172" x14ac:dyDescent="0.35">
      <c r="E554" s="6"/>
      <c r="BE554" s="10"/>
      <c r="BF554" s="10"/>
      <c r="BG554" s="10"/>
      <c r="BH554" s="10"/>
      <c r="BI554" s="10"/>
      <c r="BJ554" s="10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</row>
    <row r="555" spans="5:172" x14ac:dyDescent="0.35">
      <c r="E555" s="6"/>
      <c r="BE555" s="10"/>
      <c r="BF555" s="10"/>
      <c r="BG555" s="10"/>
      <c r="BH555" s="10"/>
      <c r="BI555" s="10"/>
      <c r="BJ555" s="10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</row>
    <row r="556" spans="5:172" x14ac:dyDescent="0.35">
      <c r="E556" s="6"/>
      <c r="BE556" s="10"/>
      <c r="BF556" s="10"/>
      <c r="BG556" s="10"/>
      <c r="BH556" s="10"/>
      <c r="BI556" s="10"/>
      <c r="BJ556" s="10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</row>
    <row r="557" spans="5:172" x14ac:dyDescent="0.35">
      <c r="E557" s="6"/>
      <c r="BE557" s="10"/>
      <c r="BF557" s="10"/>
      <c r="BG557" s="10"/>
      <c r="BH557" s="10"/>
      <c r="BI557" s="10"/>
      <c r="BJ557" s="10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</row>
    <row r="558" spans="5:172" x14ac:dyDescent="0.35">
      <c r="E558" s="6"/>
      <c r="BE558" s="10"/>
      <c r="BF558" s="10"/>
      <c r="BG558" s="10"/>
      <c r="BH558" s="10"/>
      <c r="BI558" s="10"/>
      <c r="BJ558" s="10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</row>
    <row r="559" spans="5:172" x14ac:dyDescent="0.35">
      <c r="E559" s="6"/>
      <c r="BE559" s="10"/>
      <c r="BF559" s="10"/>
      <c r="BG559" s="10"/>
      <c r="BH559" s="10"/>
      <c r="BI559" s="10"/>
      <c r="BJ559" s="10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</row>
    <row r="560" spans="5:172" x14ac:dyDescent="0.35">
      <c r="E560" s="6"/>
      <c r="BE560" s="10"/>
      <c r="BF560" s="10"/>
      <c r="BG560" s="10"/>
      <c r="BH560" s="10"/>
      <c r="BI560" s="10"/>
      <c r="BJ560" s="10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</row>
    <row r="561" spans="5:172" x14ac:dyDescent="0.35">
      <c r="E561" s="6"/>
      <c r="BE561" s="10"/>
      <c r="BF561" s="10"/>
      <c r="BG561" s="10"/>
      <c r="BH561" s="10"/>
      <c r="BI561" s="10"/>
      <c r="BJ561" s="10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</row>
    <row r="562" spans="5:172" x14ac:dyDescent="0.35">
      <c r="E562" s="6"/>
      <c r="BE562" s="10"/>
      <c r="BF562" s="10"/>
      <c r="BG562" s="10"/>
      <c r="BH562" s="10"/>
      <c r="BI562" s="10"/>
      <c r="BJ562" s="10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</row>
    <row r="563" spans="5:172" x14ac:dyDescent="0.35">
      <c r="E563" s="6"/>
      <c r="BE563" s="10"/>
      <c r="BF563" s="10"/>
      <c r="BG563" s="10"/>
      <c r="BH563" s="10"/>
      <c r="BI563" s="10"/>
      <c r="BJ563" s="10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</row>
    <row r="564" spans="5:172" x14ac:dyDescent="0.35">
      <c r="E564" s="6"/>
      <c r="BE564" s="10"/>
      <c r="BF564" s="10"/>
      <c r="BG564" s="10"/>
      <c r="BH564" s="10"/>
      <c r="BI564" s="10"/>
      <c r="BJ564" s="10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</row>
    <row r="565" spans="5:172" x14ac:dyDescent="0.35">
      <c r="E565" s="6"/>
      <c r="BE565" s="10"/>
      <c r="BF565" s="10"/>
      <c r="BG565" s="10"/>
      <c r="BH565" s="10"/>
      <c r="BI565" s="10"/>
      <c r="BJ565" s="10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</row>
    <row r="566" spans="5:172" x14ac:dyDescent="0.35">
      <c r="E566" s="6"/>
      <c r="BE566" s="10"/>
      <c r="BF566" s="10"/>
      <c r="BG566" s="10"/>
      <c r="BH566" s="10"/>
      <c r="BI566" s="10"/>
      <c r="BJ566" s="10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</row>
    <row r="567" spans="5:172" x14ac:dyDescent="0.35">
      <c r="E567" s="6"/>
      <c r="BE567" s="10"/>
      <c r="BF567" s="10"/>
      <c r="BG567" s="10"/>
      <c r="BH567" s="10"/>
      <c r="BI567" s="10"/>
      <c r="BJ567" s="10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</row>
    <row r="568" spans="5:172" x14ac:dyDescent="0.35">
      <c r="E568" s="6"/>
      <c r="BE568" s="10"/>
      <c r="BF568" s="10"/>
      <c r="BG568" s="10"/>
      <c r="BH568" s="10"/>
      <c r="BI568" s="10"/>
      <c r="BJ568" s="10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</row>
    <row r="569" spans="5:172" x14ac:dyDescent="0.35">
      <c r="E569" s="6"/>
      <c r="BE569" s="10"/>
      <c r="BF569" s="10"/>
      <c r="BG569" s="10"/>
      <c r="BH569" s="10"/>
      <c r="BI569" s="10"/>
      <c r="BJ569" s="10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</row>
    <row r="570" spans="5:172" x14ac:dyDescent="0.35">
      <c r="E570" s="6"/>
      <c r="BE570" s="10"/>
      <c r="BF570" s="10"/>
      <c r="BG570" s="10"/>
      <c r="BH570" s="10"/>
      <c r="BI570" s="10"/>
      <c r="BJ570" s="10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</row>
    <row r="571" spans="5:172" x14ac:dyDescent="0.35">
      <c r="E571" s="6"/>
      <c r="BE571" s="10"/>
      <c r="BF571" s="10"/>
      <c r="BG571" s="10"/>
      <c r="BH571" s="10"/>
      <c r="BI571" s="10"/>
      <c r="BJ571" s="10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</row>
    <row r="572" spans="5:172" x14ac:dyDescent="0.35">
      <c r="E572" s="6"/>
      <c r="BE572" s="10"/>
      <c r="BF572" s="10"/>
      <c r="BG572" s="10"/>
      <c r="BH572" s="10"/>
      <c r="BI572" s="10"/>
      <c r="BJ572" s="10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</row>
    <row r="573" spans="5:172" x14ac:dyDescent="0.35">
      <c r="E573" s="6"/>
      <c r="BE573" s="10"/>
      <c r="BF573" s="10"/>
      <c r="BG573" s="10"/>
      <c r="BH573" s="10"/>
      <c r="BI573" s="10"/>
      <c r="BJ573" s="10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</row>
    <row r="574" spans="5:172" x14ac:dyDescent="0.35">
      <c r="E574" s="6"/>
      <c r="BE574" s="10"/>
      <c r="BF574" s="10"/>
      <c r="BG574" s="10"/>
      <c r="BH574" s="10"/>
      <c r="BI574" s="10"/>
      <c r="BJ574" s="10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</row>
    <row r="575" spans="5:172" x14ac:dyDescent="0.35">
      <c r="E575" s="6"/>
      <c r="BE575" s="10"/>
      <c r="BF575" s="10"/>
      <c r="BG575" s="10"/>
      <c r="BH575" s="10"/>
      <c r="BI575" s="10"/>
      <c r="BJ575" s="10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</row>
    <row r="576" spans="5:172" x14ac:dyDescent="0.35">
      <c r="E576" s="6"/>
      <c r="BE576" s="10"/>
      <c r="BF576" s="10"/>
      <c r="BG576" s="10"/>
      <c r="BH576" s="10"/>
      <c r="BI576" s="10"/>
      <c r="BJ576" s="10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</row>
    <row r="577" spans="5:172" x14ac:dyDescent="0.35">
      <c r="E577" s="6"/>
      <c r="BE577" s="10"/>
      <c r="BF577" s="10"/>
      <c r="BG577" s="10"/>
      <c r="BH577" s="10"/>
      <c r="BI577" s="10"/>
      <c r="BJ577" s="10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</row>
    <row r="578" spans="5:172" x14ac:dyDescent="0.35">
      <c r="E578" s="6"/>
      <c r="BE578" s="10"/>
      <c r="BF578" s="10"/>
      <c r="BG578" s="10"/>
      <c r="BH578" s="10"/>
      <c r="BI578" s="10"/>
      <c r="BJ578" s="10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</row>
    <row r="579" spans="5:172" x14ac:dyDescent="0.35">
      <c r="E579" s="6"/>
      <c r="BE579" s="10"/>
      <c r="BF579" s="10"/>
      <c r="BG579" s="10"/>
      <c r="BH579" s="10"/>
      <c r="BI579" s="10"/>
      <c r="BJ579" s="10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</row>
    <row r="580" spans="5:172" x14ac:dyDescent="0.35">
      <c r="E580" s="6"/>
      <c r="BE580" s="10"/>
      <c r="BF580" s="10"/>
      <c r="BG580" s="10"/>
      <c r="BH580" s="10"/>
      <c r="BI580" s="10"/>
      <c r="BJ580" s="10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</row>
    <row r="581" spans="5:172" x14ac:dyDescent="0.35">
      <c r="E581" s="6"/>
      <c r="BE581" s="10"/>
      <c r="BF581" s="10"/>
      <c r="BG581" s="10"/>
      <c r="BH581" s="10"/>
      <c r="BI581" s="10"/>
      <c r="BJ581" s="10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</row>
    <row r="582" spans="5:172" x14ac:dyDescent="0.35">
      <c r="E582" s="6"/>
      <c r="BE582" s="10"/>
      <c r="BF582" s="10"/>
      <c r="BG582" s="10"/>
      <c r="BH582" s="10"/>
      <c r="BI582" s="10"/>
      <c r="BJ582" s="10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</row>
    <row r="583" spans="5:172" x14ac:dyDescent="0.35">
      <c r="E583" s="6"/>
      <c r="BE583" s="10"/>
      <c r="BF583" s="10"/>
      <c r="BG583" s="10"/>
      <c r="BH583" s="10"/>
      <c r="BI583" s="10"/>
      <c r="BJ583" s="10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</row>
    <row r="584" spans="5:172" x14ac:dyDescent="0.35">
      <c r="E584" s="6"/>
      <c r="BE584" s="10"/>
      <c r="BF584" s="10"/>
      <c r="BG584" s="10"/>
      <c r="BH584" s="10"/>
      <c r="BI584" s="10"/>
      <c r="BJ584" s="10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</row>
    <row r="585" spans="5:172" x14ac:dyDescent="0.35">
      <c r="E585" s="6"/>
      <c r="BE585" s="10"/>
      <c r="BF585" s="10"/>
      <c r="BG585" s="10"/>
      <c r="BH585" s="10"/>
      <c r="BI585" s="10"/>
      <c r="BJ585" s="10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</row>
    <row r="586" spans="5:172" x14ac:dyDescent="0.35">
      <c r="E586" s="6"/>
      <c r="BE586" s="10"/>
      <c r="BF586" s="10"/>
      <c r="BG586" s="10"/>
      <c r="BH586" s="10"/>
      <c r="BI586" s="10"/>
      <c r="BJ586" s="10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</row>
    <row r="587" spans="5:172" x14ac:dyDescent="0.35">
      <c r="E587" s="6"/>
      <c r="BE587" s="10"/>
      <c r="BF587" s="10"/>
      <c r="BG587" s="10"/>
      <c r="BH587" s="10"/>
      <c r="BI587" s="10"/>
      <c r="BJ587" s="10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</row>
    <row r="588" spans="5:172" x14ac:dyDescent="0.35">
      <c r="E588" s="6"/>
      <c r="BE588" s="10"/>
      <c r="BF588" s="10"/>
      <c r="BG588" s="10"/>
      <c r="BH588" s="10"/>
      <c r="BI588" s="10"/>
      <c r="BJ588" s="10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</row>
    <row r="589" spans="5:172" x14ac:dyDescent="0.35">
      <c r="E589" s="6"/>
      <c r="BE589" s="10"/>
      <c r="BF589" s="10"/>
      <c r="BG589" s="10"/>
      <c r="BH589" s="10"/>
      <c r="BI589" s="10"/>
      <c r="BJ589" s="10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</row>
    <row r="590" spans="5:172" x14ac:dyDescent="0.35">
      <c r="E590" s="6"/>
      <c r="BE590" s="10"/>
      <c r="BF590" s="10"/>
      <c r="BG590" s="10"/>
      <c r="BH590" s="10"/>
      <c r="BI590" s="10"/>
      <c r="BJ590" s="10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</row>
    <row r="591" spans="5:172" x14ac:dyDescent="0.35">
      <c r="E591" s="6"/>
      <c r="BE591" s="10"/>
      <c r="BF591" s="10"/>
      <c r="BG591" s="10"/>
      <c r="BH591" s="10"/>
      <c r="BI591" s="10"/>
      <c r="BJ591" s="10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</row>
    <row r="592" spans="5:172" x14ac:dyDescent="0.35">
      <c r="E592" s="6"/>
      <c r="BE592" s="10"/>
      <c r="BF592" s="10"/>
      <c r="BG592" s="10"/>
      <c r="BH592" s="10"/>
      <c r="BI592" s="10"/>
      <c r="BJ592" s="10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</row>
    <row r="593" spans="5:172" x14ac:dyDescent="0.35">
      <c r="E593" s="6"/>
      <c r="BE593" s="10"/>
      <c r="BF593" s="10"/>
      <c r="BG593" s="10"/>
      <c r="BH593" s="10"/>
      <c r="BI593" s="10"/>
      <c r="BJ593" s="10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</row>
    <row r="594" spans="5:172" x14ac:dyDescent="0.35">
      <c r="E594" s="6"/>
      <c r="BE594" s="10"/>
      <c r="BF594" s="10"/>
      <c r="BG594" s="10"/>
      <c r="BH594" s="10"/>
      <c r="BI594" s="10"/>
      <c r="BJ594" s="10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</row>
    <row r="595" spans="5:172" x14ac:dyDescent="0.35">
      <c r="E595" s="6"/>
      <c r="BE595" s="10"/>
      <c r="BF595" s="10"/>
      <c r="BG595" s="10"/>
      <c r="BH595" s="10"/>
      <c r="BI595" s="10"/>
      <c r="BJ595" s="10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</row>
    <row r="596" spans="5:172" x14ac:dyDescent="0.35">
      <c r="E596" s="6"/>
      <c r="BE596" s="10"/>
      <c r="BF596" s="10"/>
      <c r="BG596" s="10"/>
      <c r="BH596" s="10"/>
      <c r="BI596" s="10"/>
      <c r="BJ596" s="10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</row>
  </sheetData>
  <mergeCells count="100">
    <mergeCell ref="B521:D521"/>
    <mergeCell ref="B522:BC522"/>
    <mergeCell ref="B427:D427"/>
    <mergeCell ref="B439:D439"/>
    <mergeCell ref="B449:D449"/>
    <mergeCell ref="B461:D461"/>
    <mergeCell ref="B498:D498"/>
    <mergeCell ref="A501:A520"/>
    <mergeCell ref="B501:D501"/>
    <mergeCell ref="BB259:BD259"/>
    <mergeCell ref="A261:A497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AJ259:AL259"/>
    <mergeCell ref="AM259:AO259"/>
    <mergeCell ref="AP259:AR259"/>
    <mergeCell ref="AS259:AU259"/>
    <mergeCell ref="AV259:AX259"/>
    <mergeCell ref="AY259:BA259"/>
    <mergeCell ref="R259:T259"/>
    <mergeCell ref="U259:W259"/>
    <mergeCell ref="X259:Z259"/>
    <mergeCell ref="AA259:AC259"/>
    <mergeCell ref="AD259:AF259"/>
    <mergeCell ref="AG259:AI259"/>
    <mergeCell ref="O259:Q259"/>
    <mergeCell ref="B135:D135"/>
    <mergeCell ref="B177:D177"/>
    <mergeCell ref="B197:D197"/>
    <mergeCell ref="B210:D210"/>
    <mergeCell ref="B221:D221"/>
    <mergeCell ref="B241:D241"/>
    <mergeCell ref="B257:D257"/>
    <mergeCell ref="B259:D260"/>
    <mergeCell ref="F259:H259"/>
    <mergeCell ref="I259:K259"/>
    <mergeCell ref="L259:N259"/>
    <mergeCell ref="AY28:BA28"/>
    <mergeCell ref="BB28:BD28"/>
    <mergeCell ref="A30:A257"/>
    <mergeCell ref="B30:D30"/>
    <mergeCell ref="B65:D65"/>
    <mergeCell ref="B85:D85"/>
    <mergeCell ref="B89:D89"/>
    <mergeCell ref="B102:D102"/>
    <mergeCell ref="B118:D118"/>
    <mergeCell ref="AD28:AF28"/>
    <mergeCell ref="AG28:AI28"/>
    <mergeCell ref="AJ28:AL28"/>
    <mergeCell ref="AM28:AO28"/>
    <mergeCell ref="AP28:AR28"/>
    <mergeCell ref="AS28:AU28"/>
    <mergeCell ref="A6:A21"/>
    <mergeCell ref="C22:D22"/>
    <mergeCell ref="F25:BD25"/>
    <mergeCell ref="AA28:AC28"/>
    <mergeCell ref="A28:A29"/>
    <mergeCell ref="B28:B29"/>
    <mergeCell ref="C28:C29"/>
    <mergeCell ref="D28:D29"/>
    <mergeCell ref="F28:H28"/>
    <mergeCell ref="I28:K28"/>
    <mergeCell ref="L28:N28"/>
    <mergeCell ref="O28:Q28"/>
    <mergeCell ref="R28:T28"/>
    <mergeCell ref="U28:W28"/>
    <mergeCell ref="X28:Z28"/>
    <mergeCell ref="AV28:AX28"/>
    <mergeCell ref="C27:D27"/>
    <mergeCell ref="F27:BD27"/>
    <mergeCell ref="AG4:AI4"/>
    <mergeCell ref="AJ4:AL4"/>
    <mergeCell ref="AM4:AO4"/>
    <mergeCell ref="AP4:AR4"/>
    <mergeCell ref="AS4:AU4"/>
    <mergeCell ref="AV4:AX4"/>
    <mergeCell ref="O4:Q4"/>
    <mergeCell ref="R4:T4"/>
    <mergeCell ref="U4:W4"/>
    <mergeCell ref="X4:Z4"/>
    <mergeCell ref="AA4:AC4"/>
    <mergeCell ref="AD4:AF4"/>
    <mergeCell ref="AY4:BA4"/>
    <mergeCell ref="BB4:BD4"/>
    <mergeCell ref="A1:D3"/>
    <mergeCell ref="F1:BD1"/>
    <mergeCell ref="F3:BD3"/>
    <mergeCell ref="A4:A5"/>
    <mergeCell ref="B4:B5"/>
    <mergeCell ref="C4:C5"/>
    <mergeCell ref="D4:D5"/>
    <mergeCell ref="F4:H4"/>
    <mergeCell ref="I4:K4"/>
    <mergeCell ref="L4:N4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06D1-9BE5-4697-BC94-1E82DF283F9F}">
  <dimension ref="A1:ID601"/>
  <sheetViews>
    <sheetView zoomScaleNormal="100" workbookViewId="0">
      <selection activeCell="F6" sqref="F6"/>
    </sheetView>
  </sheetViews>
  <sheetFormatPr baseColWidth="10" defaultColWidth="11.453125" defaultRowHeight="14.5" x14ac:dyDescent="0.35"/>
  <cols>
    <col min="1" max="1" width="11.453125" style="1"/>
    <col min="2" max="2" width="7.54296875" style="23" customWidth="1"/>
    <col min="3" max="3" width="77.81640625" style="24" customWidth="1"/>
    <col min="4" max="4" width="14.36328125" style="66" customWidth="1"/>
    <col min="5" max="5" width="4.453125" style="1" customWidth="1"/>
    <col min="6" max="8" width="15.6328125" style="2" customWidth="1"/>
    <col min="9" max="9" width="16.6328125" style="2" customWidth="1"/>
    <col min="10" max="11" width="15.6328125" style="2" customWidth="1"/>
    <col min="12" max="12" width="16.6328125" style="2" customWidth="1"/>
    <col min="13" max="23" width="15.6328125" style="2" customWidth="1"/>
    <col min="24" max="24" width="17.08984375" style="2" customWidth="1"/>
    <col min="25" max="26" width="15.6328125" style="2" customWidth="1"/>
    <col min="27" max="27" width="16.453125" style="2" customWidth="1"/>
    <col min="28" max="28" width="15.6328125" style="2" customWidth="1"/>
    <col min="29" max="29" width="17.08984375" style="2" customWidth="1"/>
    <col min="30" max="30" width="17.81640625" style="2" customWidth="1"/>
    <col min="31" max="38" width="15.6328125" style="2" customWidth="1"/>
    <col min="39" max="39" width="17.54296875" style="2" customWidth="1"/>
    <col min="40" max="41" width="15.6328125" style="2" customWidth="1"/>
    <col min="42" max="42" width="18.36328125" style="2" customWidth="1"/>
    <col min="43" max="44" width="15.6328125" style="2" customWidth="1"/>
    <col min="45" max="45" width="16.6328125" style="1" customWidth="1"/>
    <col min="46" max="46" width="15.6328125" style="1" customWidth="1"/>
    <col min="47" max="47" width="16.08984375" style="1" customWidth="1"/>
    <col min="48" max="48" width="16.6328125" style="1" customWidth="1"/>
    <col min="49" max="49" width="15.6328125" style="1" customWidth="1"/>
    <col min="50" max="50" width="16.08984375" style="1" customWidth="1"/>
    <col min="51" max="53" width="15.6328125" style="1" customWidth="1"/>
    <col min="54" max="54" width="16.6328125" style="1" customWidth="1"/>
    <col min="55" max="55" width="15.6328125" style="1" customWidth="1"/>
    <col min="56" max="56" width="18.453125" style="1" customWidth="1"/>
    <col min="57" max="239" width="11.453125" style="1"/>
    <col min="240" max="240" width="7.54296875" style="1" customWidth="1"/>
    <col min="241" max="241" width="77.81640625" style="1" customWidth="1"/>
    <col min="242" max="242" width="14.36328125" style="1" customWidth="1"/>
    <col min="243" max="243" width="4.453125" style="1" customWidth="1"/>
    <col min="244" max="246" width="15.6328125" style="1" customWidth="1"/>
    <col min="247" max="247" width="16.6328125" style="1" customWidth="1"/>
    <col min="248" max="249" width="15.6328125" style="1" customWidth="1"/>
    <col min="250" max="250" width="16.6328125" style="1" customWidth="1"/>
    <col min="251" max="261" width="15.6328125" style="1" customWidth="1"/>
    <col min="262" max="262" width="17.08984375" style="1" customWidth="1"/>
    <col min="263" max="264" width="15.6328125" style="1" customWidth="1"/>
    <col min="265" max="265" width="16.453125" style="1" customWidth="1"/>
    <col min="266" max="266" width="15.6328125" style="1" customWidth="1"/>
    <col min="267" max="267" width="17.08984375" style="1" customWidth="1"/>
    <col min="268" max="268" width="17.81640625" style="1" customWidth="1"/>
    <col min="269" max="276" width="15.6328125" style="1" customWidth="1"/>
    <col min="277" max="277" width="17.54296875" style="1" customWidth="1"/>
    <col min="278" max="279" width="15.6328125" style="1" customWidth="1"/>
    <col min="280" max="280" width="18.36328125" style="1" customWidth="1"/>
    <col min="281" max="282" width="15.6328125" style="1" customWidth="1"/>
    <col min="283" max="283" width="16.6328125" style="1" customWidth="1"/>
    <col min="284" max="284" width="15.6328125" style="1" customWidth="1"/>
    <col min="285" max="285" width="16.08984375" style="1" customWidth="1"/>
    <col min="286" max="286" width="16.6328125" style="1" customWidth="1"/>
    <col min="287" max="287" width="15.6328125" style="1" customWidth="1"/>
    <col min="288" max="288" width="16.08984375" style="1" customWidth="1"/>
    <col min="289" max="291" width="15.6328125" style="1" customWidth="1"/>
    <col min="292" max="292" width="16.6328125" style="1" customWidth="1"/>
    <col min="293" max="293" width="15.6328125" style="1" customWidth="1"/>
    <col min="294" max="294" width="18.453125" style="1" customWidth="1"/>
    <col min="295" max="295" width="0" style="1" hidden="1" customWidth="1"/>
    <col min="296" max="296" width="11.453125" style="1"/>
    <col min="297" max="297" width="20.81640625" style="1" customWidth="1"/>
    <col min="298" max="495" width="11.453125" style="1"/>
    <col min="496" max="496" width="7.54296875" style="1" customWidth="1"/>
    <col min="497" max="497" width="77.81640625" style="1" customWidth="1"/>
    <col min="498" max="498" width="14.36328125" style="1" customWidth="1"/>
    <col min="499" max="499" width="4.453125" style="1" customWidth="1"/>
    <col min="500" max="502" width="15.6328125" style="1" customWidth="1"/>
    <col min="503" max="503" width="16.6328125" style="1" customWidth="1"/>
    <col min="504" max="505" width="15.6328125" style="1" customWidth="1"/>
    <col min="506" max="506" width="16.6328125" style="1" customWidth="1"/>
    <col min="507" max="517" width="15.6328125" style="1" customWidth="1"/>
    <col min="518" max="518" width="17.08984375" style="1" customWidth="1"/>
    <col min="519" max="520" width="15.6328125" style="1" customWidth="1"/>
    <col min="521" max="521" width="16.453125" style="1" customWidth="1"/>
    <col min="522" max="522" width="15.6328125" style="1" customWidth="1"/>
    <col min="523" max="523" width="17.08984375" style="1" customWidth="1"/>
    <col min="524" max="524" width="17.81640625" style="1" customWidth="1"/>
    <col min="525" max="532" width="15.6328125" style="1" customWidth="1"/>
    <col min="533" max="533" width="17.54296875" style="1" customWidth="1"/>
    <col min="534" max="535" width="15.6328125" style="1" customWidth="1"/>
    <col min="536" max="536" width="18.36328125" style="1" customWidth="1"/>
    <col min="537" max="538" width="15.6328125" style="1" customWidth="1"/>
    <col min="539" max="539" width="16.6328125" style="1" customWidth="1"/>
    <col min="540" max="540" width="15.6328125" style="1" customWidth="1"/>
    <col min="541" max="541" width="16.08984375" style="1" customWidth="1"/>
    <col min="542" max="542" width="16.6328125" style="1" customWidth="1"/>
    <col min="543" max="543" width="15.6328125" style="1" customWidth="1"/>
    <col min="544" max="544" width="16.08984375" style="1" customWidth="1"/>
    <col min="545" max="547" width="15.6328125" style="1" customWidth="1"/>
    <col min="548" max="548" width="16.6328125" style="1" customWidth="1"/>
    <col min="549" max="549" width="15.6328125" style="1" customWidth="1"/>
    <col min="550" max="550" width="18.453125" style="1" customWidth="1"/>
    <col min="551" max="551" width="0" style="1" hidden="1" customWidth="1"/>
    <col min="552" max="552" width="11.453125" style="1"/>
    <col min="553" max="553" width="20.81640625" style="1" customWidth="1"/>
    <col min="554" max="751" width="11.453125" style="1"/>
    <col min="752" max="752" width="7.54296875" style="1" customWidth="1"/>
    <col min="753" max="753" width="77.81640625" style="1" customWidth="1"/>
    <col min="754" max="754" width="14.36328125" style="1" customWidth="1"/>
    <col min="755" max="755" width="4.453125" style="1" customWidth="1"/>
    <col min="756" max="758" width="15.6328125" style="1" customWidth="1"/>
    <col min="759" max="759" width="16.6328125" style="1" customWidth="1"/>
    <col min="760" max="761" width="15.6328125" style="1" customWidth="1"/>
    <col min="762" max="762" width="16.6328125" style="1" customWidth="1"/>
    <col min="763" max="773" width="15.6328125" style="1" customWidth="1"/>
    <col min="774" max="774" width="17.08984375" style="1" customWidth="1"/>
    <col min="775" max="776" width="15.6328125" style="1" customWidth="1"/>
    <col min="777" max="777" width="16.453125" style="1" customWidth="1"/>
    <col min="778" max="778" width="15.6328125" style="1" customWidth="1"/>
    <col min="779" max="779" width="17.08984375" style="1" customWidth="1"/>
    <col min="780" max="780" width="17.81640625" style="1" customWidth="1"/>
    <col min="781" max="788" width="15.6328125" style="1" customWidth="1"/>
    <col min="789" max="789" width="17.54296875" style="1" customWidth="1"/>
    <col min="790" max="791" width="15.6328125" style="1" customWidth="1"/>
    <col min="792" max="792" width="18.36328125" style="1" customWidth="1"/>
    <col min="793" max="794" width="15.6328125" style="1" customWidth="1"/>
    <col min="795" max="795" width="16.6328125" style="1" customWidth="1"/>
    <col min="796" max="796" width="15.6328125" style="1" customWidth="1"/>
    <col min="797" max="797" width="16.08984375" style="1" customWidth="1"/>
    <col min="798" max="798" width="16.6328125" style="1" customWidth="1"/>
    <col min="799" max="799" width="15.6328125" style="1" customWidth="1"/>
    <col min="800" max="800" width="16.08984375" style="1" customWidth="1"/>
    <col min="801" max="803" width="15.6328125" style="1" customWidth="1"/>
    <col min="804" max="804" width="16.6328125" style="1" customWidth="1"/>
    <col min="805" max="805" width="15.6328125" style="1" customWidth="1"/>
    <col min="806" max="806" width="18.453125" style="1" customWidth="1"/>
    <col min="807" max="807" width="0" style="1" hidden="1" customWidth="1"/>
    <col min="808" max="808" width="11.453125" style="1"/>
    <col min="809" max="809" width="20.81640625" style="1" customWidth="1"/>
    <col min="810" max="1007" width="11.453125" style="1"/>
    <col min="1008" max="1008" width="7.54296875" style="1" customWidth="1"/>
    <col min="1009" max="1009" width="77.81640625" style="1" customWidth="1"/>
    <col min="1010" max="1010" width="14.36328125" style="1" customWidth="1"/>
    <col min="1011" max="1011" width="4.453125" style="1" customWidth="1"/>
    <col min="1012" max="1014" width="15.6328125" style="1" customWidth="1"/>
    <col min="1015" max="1015" width="16.6328125" style="1" customWidth="1"/>
    <col min="1016" max="1017" width="15.6328125" style="1" customWidth="1"/>
    <col min="1018" max="1018" width="16.6328125" style="1" customWidth="1"/>
    <col min="1019" max="1029" width="15.6328125" style="1" customWidth="1"/>
    <col min="1030" max="1030" width="17.08984375" style="1" customWidth="1"/>
    <col min="1031" max="1032" width="15.6328125" style="1" customWidth="1"/>
    <col min="1033" max="1033" width="16.453125" style="1" customWidth="1"/>
    <col min="1034" max="1034" width="15.6328125" style="1" customWidth="1"/>
    <col min="1035" max="1035" width="17.08984375" style="1" customWidth="1"/>
    <col min="1036" max="1036" width="17.81640625" style="1" customWidth="1"/>
    <col min="1037" max="1044" width="15.6328125" style="1" customWidth="1"/>
    <col min="1045" max="1045" width="17.54296875" style="1" customWidth="1"/>
    <col min="1046" max="1047" width="15.6328125" style="1" customWidth="1"/>
    <col min="1048" max="1048" width="18.36328125" style="1" customWidth="1"/>
    <col min="1049" max="1050" width="15.6328125" style="1" customWidth="1"/>
    <col min="1051" max="1051" width="16.6328125" style="1" customWidth="1"/>
    <col min="1052" max="1052" width="15.6328125" style="1" customWidth="1"/>
    <col min="1053" max="1053" width="16.08984375" style="1" customWidth="1"/>
    <col min="1054" max="1054" width="16.6328125" style="1" customWidth="1"/>
    <col min="1055" max="1055" width="15.6328125" style="1" customWidth="1"/>
    <col min="1056" max="1056" width="16.08984375" style="1" customWidth="1"/>
    <col min="1057" max="1059" width="15.6328125" style="1" customWidth="1"/>
    <col min="1060" max="1060" width="16.6328125" style="1" customWidth="1"/>
    <col min="1061" max="1061" width="15.6328125" style="1" customWidth="1"/>
    <col min="1062" max="1062" width="18.453125" style="1" customWidth="1"/>
    <col min="1063" max="1063" width="0" style="1" hidden="1" customWidth="1"/>
    <col min="1064" max="1064" width="11.453125" style="1"/>
    <col min="1065" max="1065" width="20.81640625" style="1" customWidth="1"/>
    <col min="1066" max="1263" width="11.453125" style="1"/>
    <col min="1264" max="1264" width="7.54296875" style="1" customWidth="1"/>
    <col min="1265" max="1265" width="77.81640625" style="1" customWidth="1"/>
    <col min="1266" max="1266" width="14.36328125" style="1" customWidth="1"/>
    <col min="1267" max="1267" width="4.453125" style="1" customWidth="1"/>
    <col min="1268" max="1270" width="15.6328125" style="1" customWidth="1"/>
    <col min="1271" max="1271" width="16.6328125" style="1" customWidth="1"/>
    <col min="1272" max="1273" width="15.6328125" style="1" customWidth="1"/>
    <col min="1274" max="1274" width="16.6328125" style="1" customWidth="1"/>
    <col min="1275" max="1285" width="15.6328125" style="1" customWidth="1"/>
    <col min="1286" max="1286" width="17.08984375" style="1" customWidth="1"/>
    <col min="1287" max="1288" width="15.6328125" style="1" customWidth="1"/>
    <col min="1289" max="1289" width="16.453125" style="1" customWidth="1"/>
    <col min="1290" max="1290" width="15.6328125" style="1" customWidth="1"/>
    <col min="1291" max="1291" width="17.08984375" style="1" customWidth="1"/>
    <col min="1292" max="1292" width="17.81640625" style="1" customWidth="1"/>
    <col min="1293" max="1300" width="15.6328125" style="1" customWidth="1"/>
    <col min="1301" max="1301" width="17.54296875" style="1" customWidth="1"/>
    <col min="1302" max="1303" width="15.6328125" style="1" customWidth="1"/>
    <col min="1304" max="1304" width="18.36328125" style="1" customWidth="1"/>
    <col min="1305" max="1306" width="15.6328125" style="1" customWidth="1"/>
    <col min="1307" max="1307" width="16.6328125" style="1" customWidth="1"/>
    <col min="1308" max="1308" width="15.6328125" style="1" customWidth="1"/>
    <col min="1309" max="1309" width="16.08984375" style="1" customWidth="1"/>
    <col min="1310" max="1310" width="16.6328125" style="1" customWidth="1"/>
    <col min="1311" max="1311" width="15.6328125" style="1" customWidth="1"/>
    <col min="1312" max="1312" width="16.08984375" style="1" customWidth="1"/>
    <col min="1313" max="1315" width="15.6328125" style="1" customWidth="1"/>
    <col min="1316" max="1316" width="16.6328125" style="1" customWidth="1"/>
    <col min="1317" max="1317" width="15.6328125" style="1" customWidth="1"/>
    <col min="1318" max="1318" width="18.453125" style="1" customWidth="1"/>
    <col min="1319" max="1319" width="0" style="1" hidden="1" customWidth="1"/>
    <col min="1320" max="1320" width="11.453125" style="1"/>
    <col min="1321" max="1321" width="20.81640625" style="1" customWidth="1"/>
    <col min="1322" max="1519" width="11.453125" style="1"/>
    <col min="1520" max="1520" width="7.54296875" style="1" customWidth="1"/>
    <col min="1521" max="1521" width="77.81640625" style="1" customWidth="1"/>
    <col min="1522" max="1522" width="14.36328125" style="1" customWidth="1"/>
    <col min="1523" max="1523" width="4.453125" style="1" customWidth="1"/>
    <col min="1524" max="1526" width="15.6328125" style="1" customWidth="1"/>
    <col min="1527" max="1527" width="16.6328125" style="1" customWidth="1"/>
    <col min="1528" max="1529" width="15.6328125" style="1" customWidth="1"/>
    <col min="1530" max="1530" width="16.6328125" style="1" customWidth="1"/>
    <col min="1531" max="1541" width="15.6328125" style="1" customWidth="1"/>
    <col min="1542" max="1542" width="17.08984375" style="1" customWidth="1"/>
    <col min="1543" max="1544" width="15.6328125" style="1" customWidth="1"/>
    <col min="1545" max="1545" width="16.453125" style="1" customWidth="1"/>
    <col min="1546" max="1546" width="15.6328125" style="1" customWidth="1"/>
    <col min="1547" max="1547" width="17.08984375" style="1" customWidth="1"/>
    <col min="1548" max="1548" width="17.81640625" style="1" customWidth="1"/>
    <col min="1549" max="1556" width="15.6328125" style="1" customWidth="1"/>
    <col min="1557" max="1557" width="17.54296875" style="1" customWidth="1"/>
    <col min="1558" max="1559" width="15.6328125" style="1" customWidth="1"/>
    <col min="1560" max="1560" width="18.36328125" style="1" customWidth="1"/>
    <col min="1561" max="1562" width="15.6328125" style="1" customWidth="1"/>
    <col min="1563" max="1563" width="16.6328125" style="1" customWidth="1"/>
    <col min="1564" max="1564" width="15.6328125" style="1" customWidth="1"/>
    <col min="1565" max="1565" width="16.08984375" style="1" customWidth="1"/>
    <col min="1566" max="1566" width="16.6328125" style="1" customWidth="1"/>
    <col min="1567" max="1567" width="15.6328125" style="1" customWidth="1"/>
    <col min="1568" max="1568" width="16.08984375" style="1" customWidth="1"/>
    <col min="1569" max="1571" width="15.6328125" style="1" customWidth="1"/>
    <col min="1572" max="1572" width="16.6328125" style="1" customWidth="1"/>
    <col min="1573" max="1573" width="15.6328125" style="1" customWidth="1"/>
    <col min="1574" max="1574" width="18.453125" style="1" customWidth="1"/>
    <col min="1575" max="1575" width="0" style="1" hidden="1" customWidth="1"/>
    <col min="1576" max="1576" width="11.453125" style="1"/>
    <col min="1577" max="1577" width="20.81640625" style="1" customWidth="1"/>
    <col min="1578" max="1775" width="11.453125" style="1"/>
    <col min="1776" max="1776" width="7.54296875" style="1" customWidth="1"/>
    <col min="1777" max="1777" width="77.81640625" style="1" customWidth="1"/>
    <col min="1778" max="1778" width="14.36328125" style="1" customWidth="1"/>
    <col min="1779" max="1779" width="4.453125" style="1" customWidth="1"/>
    <col min="1780" max="1782" width="15.6328125" style="1" customWidth="1"/>
    <col min="1783" max="1783" width="16.6328125" style="1" customWidth="1"/>
    <col min="1784" max="1785" width="15.6328125" style="1" customWidth="1"/>
    <col min="1786" max="1786" width="16.6328125" style="1" customWidth="1"/>
    <col min="1787" max="1797" width="15.6328125" style="1" customWidth="1"/>
    <col min="1798" max="1798" width="17.08984375" style="1" customWidth="1"/>
    <col min="1799" max="1800" width="15.6328125" style="1" customWidth="1"/>
    <col min="1801" max="1801" width="16.453125" style="1" customWidth="1"/>
    <col min="1802" max="1802" width="15.6328125" style="1" customWidth="1"/>
    <col min="1803" max="1803" width="17.08984375" style="1" customWidth="1"/>
    <col min="1804" max="1804" width="17.81640625" style="1" customWidth="1"/>
    <col min="1805" max="1812" width="15.6328125" style="1" customWidth="1"/>
    <col min="1813" max="1813" width="17.54296875" style="1" customWidth="1"/>
    <col min="1814" max="1815" width="15.6328125" style="1" customWidth="1"/>
    <col min="1816" max="1816" width="18.36328125" style="1" customWidth="1"/>
    <col min="1817" max="1818" width="15.6328125" style="1" customWidth="1"/>
    <col min="1819" max="1819" width="16.6328125" style="1" customWidth="1"/>
    <col min="1820" max="1820" width="15.6328125" style="1" customWidth="1"/>
    <col min="1821" max="1821" width="16.08984375" style="1" customWidth="1"/>
    <col min="1822" max="1822" width="16.6328125" style="1" customWidth="1"/>
    <col min="1823" max="1823" width="15.6328125" style="1" customWidth="1"/>
    <col min="1824" max="1824" width="16.08984375" style="1" customWidth="1"/>
    <col min="1825" max="1827" width="15.6328125" style="1" customWidth="1"/>
    <col min="1828" max="1828" width="16.6328125" style="1" customWidth="1"/>
    <col min="1829" max="1829" width="15.6328125" style="1" customWidth="1"/>
    <col min="1830" max="1830" width="18.453125" style="1" customWidth="1"/>
    <col min="1831" max="1831" width="0" style="1" hidden="1" customWidth="1"/>
    <col min="1832" max="1832" width="11.453125" style="1"/>
    <col min="1833" max="1833" width="20.81640625" style="1" customWidth="1"/>
    <col min="1834" max="2031" width="11.453125" style="1"/>
    <col min="2032" max="2032" width="7.54296875" style="1" customWidth="1"/>
    <col min="2033" max="2033" width="77.81640625" style="1" customWidth="1"/>
    <col min="2034" max="2034" width="14.36328125" style="1" customWidth="1"/>
    <col min="2035" max="2035" width="4.453125" style="1" customWidth="1"/>
    <col min="2036" max="2038" width="15.6328125" style="1" customWidth="1"/>
    <col min="2039" max="2039" width="16.6328125" style="1" customWidth="1"/>
    <col min="2040" max="2041" width="15.6328125" style="1" customWidth="1"/>
    <col min="2042" max="2042" width="16.6328125" style="1" customWidth="1"/>
    <col min="2043" max="2053" width="15.6328125" style="1" customWidth="1"/>
    <col min="2054" max="2054" width="17.08984375" style="1" customWidth="1"/>
    <col min="2055" max="2056" width="15.6328125" style="1" customWidth="1"/>
    <col min="2057" max="2057" width="16.453125" style="1" customWidth="1"/>
    <col min="2058" max="2058" width="15.6328125" style="1" customWidth="1"/>
    <col min="2059" max="2059" width="17.08984375" style="1" customWidth="1"/>
    <col min="2060" max="2060" width="17.81640625" style="1" customWidth="1"/>
    <col min="2061" max="2068" width="15.6328125" style="1" customWidth="1"/>
    <col min="2069" max="2069" width="17.54296875" style="1" customWidth="1"/>
    <col min="2070" max="2071" width="15.6328125" style="1" customWidth="1"/>
    <col min="2072" max="2072" width="18.36328125" style="1" customWidth="1"/>
    <col min="2073" max="2074" width="15.6328125" style="1" customWidth="1"/>
    <col min="2075" max="2075" width="16.6328125" style="1" customWidth="1"/>
    <col min="2076" max="2076" width="15.6328125" style="1" customWidth="1"/>
    <col min="2077" max="2077" width="16.08984375" style="1" customWidth="1"/>
    <col min="2078" max="2078" width="16.6328125" style="1" customWidth="1"/>
    <col min="2079" max="2079" width="15.6328125" style="1" customWidth="1"/>
    <col min="2080" max="2080" width="16.08984375" style="1" customWidth="1"/>
    <col min="2081" max="2083" width="15.6328125" style="1" customWidth="1"/>
    <col min="2084" max="2084" width="16.6328125" style="1" customWidth="1"/>
    <col min="2085" max="2085" width="15.6328125" style="1" customWidth="1"/>
    <col min="2086" max="2086" width="18.453125" style="1" customWidth="1"/>
    <col min="2087" max="2087" width="0" style="1" hidden="1" customWidth="1"/>
    <col min="2088" max="2088" width="11.453125" style="1"/>
    <col min="2089" max="2089" width="20.81640625" style="1" customWidth="1"/>
    <col min="2090" max="2287" width="11.453125" style="1"/>
    <col min="2288" max="2288" width="7.54296875" style="1" customWidth="1"/>
    <col min="2289" max="2289" width="77.81640625" style="1" customWidth="1"/>
    <col min="2290" max="2290" width="14.36328125" style="1" customWidth="1"/>
    <col min="2291" max="2291" width="4.453125" style="1" customWidth="1"/>
    <col min="2292" max="2294" width="15.6328125" style="1" customWidth="1"/>
    <col min="2295" max="2295" width="16.6328125" style="1" customWidth="1"/>
    <col min="2296" max="2297" width="15.6328125" style="1" customWidth="1"/>
    <col min="2298" max="2298" width="16.6328125" style="1" customWidth="1"/>
    <col min="2299" max="2309" width="15.6328125" style="1" customWidth="1"/>
    <col min="2310" max="2310" width="17.08984375" style="1" customWidth="1"/>
    <col min="2311" max="2312" width="15.6328125" style="1" customWidth="1"/>
    <col min="2313" max="2313" width="16.453125" style="1" customWidth="1"/>
    <col min="2314" max="2314" width="15.6328125" style="1" customWidth="1"/>
    <col min="2315" max="2315" width="17.08984375" style="1" customWidth="1"/>
    <col min="2316" max="2316" width="17.81640625" style="1" customWidth="1"/>
    <col min="2317" max="2324" width="15.6328125" style="1" customWidth="1"/>
    <col min="2325" max="2325" width="17.54296875" style="1" customWidth="1"/>
    <col min="2326" max="2327" width="15.6328125" style="1" customWidth="1"/>
    <col min="2328" max="2328" width="18.36328125" style="1" customWidth="1"/>
    <col min="2329" max="2330" width="15.6328125" style="1" customWidth="1"/>
    <col min="2331" max="2331" width="16.6328125" style="1" customWidth="1"/>
    <col min="2332" max="2332" width="15.6328125" style="1" customWidth="1"/>
    <col min="2333" max="2333" width="16.08984375" style="1" customWidth="1"/>
    <col min="2334" max="2334" width="16.6328125" style="1" customWidth="1"/>
    <col min="2335" max="2335" width="15.6328125" style="1" customWidth="1"/>
    <col min="2336" max="2336" width="16.08984375" style="1" customWidth="1"/>
    <col min="2337" max="2339" width="15.6328125" style="1" customWidth="1"/>
    <col min="2340" max="2340" width="16.6328125" style="1" customWidth="1"/>
    <col min="2341" max="2341" width="15.6328125" style="1" customWidth="1"/>
    <col min="2342" max="2342" width="18.453125" style="1" customWidth="1"/>
    <col min="2343" max="2343" width="0" style="1" hidden="1" customWidth="1"/>
    <col min="2344" max="2344" width="11.453125" style="1"/>
    <col min="2345" max="2345" width="20.81640625" style="1" customWidth="1"/>
    <col min="2346" max="2543" width="11.453125" style="1"/>
    <col min="2544" max="2544" width="7.54296875" style="1" customWidth="1"/>
    <col min="2545" max="2545" width="77.81640625" style="1" customWidth="1"/>
    <col min="2546" max="2546" width="14.36328125" style="1" customWidth="1"/>
    <col min="2547" max="2547" width="4.453125" style="1" customWidth="1"/>
    <col min="2548" max="2550" width="15.6328125" style="1" customWidth="1"/>
    <col min="2551" max="2551" width="16.6328125" style="1" customWidth="1"/>
    <col min="2552" max="2553" width="15.6328125" style="1" customWidth="1"/>
    <col min="2554" max="2554" width="16.6328125" style="1" customWidth="1"/>
    <col min="2555" max="2565" width="15.6328125" style="1" customWidth="1"/>
    <col min="2566" max="2566" width="17.08984375" style="1" customWidth="1"/>
    <col min="2567" max="2568" width="15.6328125" style="1" customWidth="1"/>
    <col min="2569" max="2569" width="16.453125" style="1" customWidth="1"/>
    <col min="2570" max="2570" width="15.6328125" style="1" customWidth="1"/>
    <col min="2571" max="2571" width="17.08984375" style="1" customWidth="1"/>
    <col min="2572" max="2572" width="17.81640625" style="1" customWidth="1"/>
    <col min="2573" max="2580" width="15.6328125" style="1" customWidth="1"/>
    <col min="2581" max="2581" width="17.54296875" style="1" customWidth="1"/>
    <col min="2582" max="2583" width="15.6328125" style="1" customWidth="1"/>
    <col min="2584" max="2584" width="18.36328125" style="1" customWidth="1"/>
    <col min="2585" max="2586" width="15.6328125" style="1" customWidth="1"/>
    <col min="2587" max="2587" width="16.6328125" style="1" customWidth="1"/>
    <col min="2588" max="2588" width="15.6328125" style="1" customWidth="1"/>
    <col min="2589" max="2589" width="16.08984375" style="1" customWidth="1"/>
    <col min="2590" max="2590" width="16.6328125" style="1" customWidth="1"/>
    <col min="2591" max="2591" width="15.6328125" style="1" customWidth="1"/>
    <col min="2592" max="2592" width="16.08984375" style="1" customWidth="1"/>
    <col min="2593" max="2595" width="15.6328125" style="1" customWidth="1"/>
    <col min="2596" max="2596" width="16.6328125" style="1" customWidth="1"/>
    <col min="2597" max="2597" width="15.6328125" style="1" customWidth="1"/>
    <col min="2598" max="2598" width="18.453125" style="1" customWidth="1"/>
    <col min="2599" max="2599" width="0" style="1" hidden="1" customWidth="1"/>
    <col min="2600" max="2600" width="11.453125" style="1"/>
    <col min="2601" max="2601" width="20.81640625" style="1" customWidth="1"/>
    <col min="2602" max="2799" width="11.453125" style="1"/>
    <col min="2800" max="2800" width="7.54296875" style="1" customWidth="1"/>
    <col min="2801" max="2801" width="77.81640625" style="1" customWidth="1"/>
    <col min="2802" max="2802" width="14.36328125" style="1" customWidth="1"/>
    <col min="2803" max="2803" width="4.453125" style="1" customWidth="1"/>
    <col min="2804" max="2806" width="15.6328125" style="1" customWidth="1"/>
    <col min="2807" max="2807" width="16.6328125" style="1" customWidth="1"/>
    <col min="2808" max="2809" width="15.6328125" style="1" customWidth="1"/>
    <col min="2810" max="2810" width="16.6328125" style="1" customWidth="1"/>
    <col min="2811" max="2821" width="15.6328125" style="1" customWidth="1"/>
    <col min="2822" max="2822" width="17.08984375" style="1" customWidth="1"/>
    <col min="2823" max="2824" width="15.6328125" style="1" customWidth="1"/>
    <col min="2825" max="2825" width="16.453125" style="1" customWidth="1"/>
    <col min="2826" max="2826" width="15.6328125" style="1" customWidth="1"/>
    <col min="2827" max="2827" width="17.08984375" style="1" customWidth="1"/>
    <col min="2828" max="2828" width="17.81640625" style="1" customWidth="1"/>
    <col min="2829" max="2836" width="15.6328125" style="1" customWidth="1"/>
    <col min="2837" max="2837" width="17.54296875" style="1" customWidth="1"/>
    <col min="2838" max="2839" width="15.6328125" style="1" customWidth="1"/>
    <col min="2840" max="2840" width="18.36328125" style="1" customWidth="1"/>
    <col min="2841" max="2842" width="15.6328125" style="1" customWidth="1"/>
    <col min="2843" max="2843" width="16.6328125" style="1" customWidth="1"/>
    <col min="2844" max="2844" width="15.6328125" style="1" customWidth="1"/>
    <col min="2845" max="2845" width="16.08984375" style="1" customWidth="1"/>
    <col min="2846" max="2846" width="16.6328125" style="1" customWidth="1"/>
    <col min="2847" max="2847" width="15.6328125" style="1" customWidth="1"/>
    <col min="2848" max="2848" width="16.08984375" style="1" customWidth="1"/>
    <col min="2849" max="2851" width="15.6328125" style="1" customWidth="1"/>
    <col min="2852" max="2852" width="16.6328125" style="1" customWidth="1"/>
    <col min="2853" max="2853" width="15.6328125" style="1" customWidth="1"/>
    <col min="2854" max="2854" width="18.453125" style="1" customWidth="1"/>
    <col min="2855" max="2855" width="0" style="1" hidden="1" customWidth="1"/>
    <col min="2856" max="2856" width="11.453125" style="1"/>
    <col min="2857" max="2857" width="20.81640625" style="1" customWidth="1"/>
    <col min="2858" max="3055" width="11.453125" style="1"/>
    <col min="3056" max="3056" width="7.54296875" style="1" customWidth="1"/>
    <col min="3057" max="3057" width="77.81640625" style="1" customWidth="1"/>
    <col min="3058" max="3058" width="14.36328125" style="1" customWidth="1"/>
    <col min="3059" max="3059" width="4.453125" style="1" customWidth="1"/>
    <col min="3060" max="3062" width="15.6328125" style="1" customWidth="1"/>
    <col min="3063" max="3063" width="16.6328125" style="1" customWidth="1"/>
    <col min="3064" max="3065" width="15.6328125" style="1" customWidth="1"/>
    <col min="3066" max="3066" width="16.6328125" style="1" customWidth="1"/>
    <col min="3067" max="3077" width="15.6328125" style="1" customWidth="1"/>
    <col min="3078" max="3078" width="17.08984375" style="1" customWidth="1"/>
    <col min="3079" max="3080" width="15.6328125" style="1" customWidth="1"/>
    <col min="3081" max="3081" width="16.453125" style="1" customWidth="1"/>
    <col min="3082" max="3082" width="15.6328125" style="1" customWidth="1"/>
    <col min="3083" max="3083" width="17.08984375" style="1" customWidth="1"/>
    <col min="3084" max="3084" width="17.81640625" style="1" customWidth="1"/>
    <col min="3085" max="3092" width="15.6328125" style="1" customWidth="1"/>
    <col min="3093" max="3093" width="17.54296875" style="1" customWidth="1"/>
    <col min="3094" max="3095" width="15.6328125" style="1" customWidth="1"/>
    <col min="3096" max="3096" width="18.36328125" style="1" customWidth="1"/>
    <col min="3097" max="3098" width="15.6328125" style="1" customWidth="1"/>
    <col min="3099" max="3099" width="16.6328125" style="1" customWidth="1"/>
    <col min="3100" max="3100" width="15.6328125" style="1" customWidth="1"/>
    <col min="3101" max="3101" width="16.08984375" style="1" customWidth="1"/>
    <col min="3102" max="3102" width="16.6328125" style="1" customWidth="1"/>
    <col min="3103" max="3103" width="15.6328125" style="1" customWidth="1"/>
    <col min="3104" max="3104" width="16.08984375" style="1" customWidth="1"/>
    <col min="3105" max="3107" width="15.6328125" style="1" customWidth="1"/>
    <col min="3108" max="3108" width="16.6328125" style="1" customWidth="1"/>
    <col min="3109" max="3109" width="15.6328125" style="1" customWidth="1"/>
    <col min="3110" max="3110" width="18.453125" style="1" customWidth="1"/>
    <col min="3111" max="3111" width="0" style="1" hidden="1" customWidth="1"/>
    <col min="3112" max="3112" width="11.453125" style="1"/>
    <col min="3113" max="3113" width="20.81640625" style="1" customWidth="1"/>
    <col min="3114" max="3311" width="11.453125" style="1"/>
    <col min="3312" max="3312" width="7.54296875" style="1" customWidth="1"/>
    <col min="3313" max="3313" width="77.81640625" style="1" customWidth="1"/>
    <col min="3314" max="3314" width="14.36328125" style="1" customWidth="1"/>
    <col min="3315" max="3315" width="4.453125" style="1" customWidth="1"/>
    <col min="3316" max="3318" width="15.6328125" style="1" customWidth="1"/>
    <col min="3319" max="3319" width="16.6328125" style="1" customWidth="1"/>
    <col min="3320" max="3321" width="15.6328125" style="1" customWidth="1"/>
    <col min="3322" max="3322" width="16.6328125" style="1" customWidth="1"/>
    <col min="3323" max="3333" width="15.6328125" style="1" customWidth="1"/>
    <col min="3334" max="3334" width="17.08984375" style="1" customWidth="1"/>
    <col min="3335" max="3336" width="15.6328125" style="1" customWidth="1"/>
    <col min="3337" max="3337" width="16.453125" style="1" customWidth="1"/>
    <col min="3338" max="3338" width="15.6328125" style="1" customWidth="1"/>
    <col min="3339" max="3339" width="17.08984375" style="1" customWidth="1"/>
    <col min="3340" max="3340" width="17.81640625" style="1" customWidth="1"/>
    <col min="3341" max="3348" width="15.6328125" style="1" customWidth="1"/>
    <col min="3349" max="3349" width="17.54296875" style="1" customWidth="1"/>
    <col min="3350" max="3351" width="15.6328125" style="1" customWidth="1"/>
    <col min="3352" max="3352" width="18.36328125" style="1" customWidth="1"/>
    <col min="3353" max="3354" width="15.6328125" style="1" customWidth="1"/>
    <col min="3355" max="3355" width="16.6328125" style="1" customWidth="1"/>
    <col min="3356" max="3356" width="15.6328125" style="1" customWidth="1"/>
    <col min="3357" max="3357" width="16.08984375" style="1" customWidth="1"/>
    <col min="3358" max="3358" width="16.6328125" style="1" customWidth="1"/>
    <col min="3359" max="3359" width="15.6328125" style="1" customWidth="1"/>
    <col min="3360" max="3360" width="16.08984375" style="1" customWidth="1"/>
    <col min="3361" max="3363" width="15.6328125" style="1" customWidth="1"/>
    <col min="3364" max="3364" width="16.6328125" style="1" customWidth="1"/>
    <col min="3365" max="3365" width="15.6328125" style="1" customWidth="1"/>
    <col min="3366" max="3366" width="18.453125" style="1" customWidth="1"/>
    <col min="3367" max="3367" width="0" style="1" hidden="1" customWidth="1"/>
    <col min="3368" max="3368" width="11.453125" style="1"/>
    <col min="3369" max="3369" width="20.81640625" style="1" customWidth="1"/>
    <col min="3370" max="3567" width="11.453125" style="1"/>
    <col min="3568" max="3568" width="7.54296875" style="1" customWidth="1"/>
    <col min="3569" max="3569" width="77.81640625" style="1" customWidth="1"/>
    <col min="3570" max="3570" width="14.36328125" style="1" customWidth="1"/>
    <col min="3571" max="3571" width="4.453125" style="1" customWidth="1"/>
    <col min="3572" max="3574" width="15.6328125" style="1" customWidth="1"/>
    <col min="3575" max="3575" width="16.6328125" style="1" customWidth="1"/>
    <col min="3576" max="3577" width="15.6328125" style="1" customWidth="1"/>
    <col min="3578" max="3578" width="16.6328125" style="1" customWidth="1"/>
    <col min="3579" max="3589" width="15.6328125" style="1" customWidth="1"/>
    <col min="3590" max="3590" width="17.08984375" style="1" customWidth="1"/>
    <col min="3591" max="3592" width="15.6328125" style="1" customWidth="1"/>
    <col min="3593" max="3593" width="16.453125" style="1" customWidth="1"/>
    <col min="3594" max="3594" width="15.6328125" style="1" customWidth="1"/>
    <col min="3595" max="3595" width="17.08984375" style="1" customWidth="1"/>
    <col min="3596" max="3596" width="17.81640625" style="1" customWidth="1"/>
    <col min="3597" max="3604" width="15.6328125" style="1" customWidth="1"/>
    <col min="3605" max="3605" width="17.54296875" style="1" customWidth="1"/>
    <col min="3606" max="3607" width="15.6328125" style="1" customWidth="1"/>
    <col min="3608" max="3608" width="18.36328125" style="1" customWidth="1"/>
    <col min="3609" max="3610" width="15.6328125" style="1" customWidth="1"/>
    <col min="3611" max="3611" width="16.6328125" style="1" customWidth="1"/>
    <col min="3612" max="3612" width="15.6328125" style="1" customWidth="1"/>
    <col min="3613" max="3613" width="16.08984375" style="1" customWidth="1"/>
    <col min="3614" max="3614" width="16.6328125" style="1" customWidth="1"/>
    <col min="3615" max="3615" width="15.6328125" style="1" customWidth="1"/>
    <col min="3616" max="3616" width="16.08984375" style="1" customWidth="1"/>
    <col min="3617" max="3619" width="15.6328125" style="1" customWidth="1"/>
    <col min="3620" max="3620" width="16.6328125" style="1" customWidth="1"/>
    <col min="3621" max="3621" width="15.6328125" style="1" customWidth="1"/>
    <col min="3622" max="3622" width="18.453125" style="1" customWidth="1"/>
    <col min="3623" max="3623" width="0" style="1" hidden="1" customWidth="1"/>
    <col min="3624" max="3624" width="11.453125" style="1"/>
    <col min="3625" max="3625" width="20.81640625" style="1" customWidth="1"/>
    <col min="3626" max="3823" width="11.453125" style="1"/>
    <col min="3824" max="3824" width="7.54296875" style="1" customWidth="1"/>
    <col min="3825" max="3825" width="77.81640625" style="1" customWidth="1"/>
    <col min="3826" max="3826" width="14.36328125" style="1" customWidth="1"/>
    <col min="3827" max="3827" width="4.453125" style="1" customWidth="1"/>
    <col min="3828" max="3830" width="15.6328125" style="1" customWidth="1"/>
    <col min="3831" max="3831" width="16.6328125" style="1" customWidth="1"/>
    <col min="3832" max="3833" width="15.6328125" style="1" customWidth="1"/>
    <col min="3834" max="3834" width="16.6328125" style="1" customWidth="1"/>
    <col min="3835" max="3845" width="15.6328125" style="1" customWidth="1"/>
    <col min="3846" max="3846" width="17.08984375" style="1" customWidth="1"/>
    <col min="3847" max="3848" width="15.6328125" style="1" customWidth="1"/>
    <col min="3849" max="3849" width="16.453125" style="1" customWidth="1"/>
    <col min="3850" max="3850" width="15.6328125" style="1" customWidth="1"/>
    <col min="3851" max="3851" width="17.08984375" style="1" customWidth="1"/>
    <col min="3852" max="3852" width="17.81640625" style="1" customWidth="1"/>
    <col min="3853" max="3860" width="15.6328125" style="1" customWidth="1"/>
    <col min="3861" max="3861" width="17.54296875" style="1" customWidth="1"/>
    <col min="3862" max="3863" width="15.6328125" style="1" customWidth="1"/>
    <col min="3864" max="3864" width="18.36328125" style="1" customWidth="1"/>
    <col min="3865" max="3866" width="15.6328125" style="1" customWidth="1"/>
    <col min="3867" max="3867" width="16.6328125" style="1" customWidth="1"/>
    <col min="3868" max="3868" width="15.6328125" style="1" customWidth="1"/>
    <col min="3869" max="3869" width="16.08984375" style="1" customWidth="1"/>
    <col min="3870" max="3870" width="16.6328125" style="1" customWidth="1"/>
    <col min="3871" max="3871" width="15.6328125" style="1" customWidth="1"/>
    <col min="3872" max="3872" width="16.08984375" style="1" customWidth="1"/>
    <col min="3873" max="3875" width="15.6328125" style="1" customWidth="1"/>
    <col min="3876" max="3876" width="16.6328125" style="1" customWidth="1"/>
    <col min="3877" max="3877" width="15.6328125" style="1" customWidth="1"/>
    <col min="3878" max="3878" width="18.453125" style="1" customWidth="1"/>
    <col min="3879" max="3879" width="0" style="1" hidden="1" customWidth="1"/>
    <col min="3880" max="3880" width="11.453125" style="1"/>
    <col min="3881" max="3881" width="20.81640625" style="1" customWidth="1"/>
    <col min="3882" max="4079" width="11.453125" style="1"/>
    <col min="4080" max="4080" width="7.54296875" style="1" customWidth="1"/>
    <col min="4081" max="4081" width="77.81640625" style="1" customWidth="1"/>
    <col min="4082" max="4082" width="14.36328125" style="1" customWidth="1"/>
    <col min="4083" max="4083" width="4.453125" style="1" customWidth="1"/>
    <col min="4084" max="4086" width="15.6328125" style="1" customWidth="1"/>
    <col min="4087" max="4087" width="16.6328125" style="1" customWidth="1"/>
    <col min="4088" max="4089" width="15.6328125" style="1" customWidth="1"/>
    <col min="4090" max="4090" width="16.6328125" style="1" customWidth="1"/>
    <col min="4091" max="4101" width="15.6328125" style="1" customWidth="1"/>
    <col min="4102" max="4102" width="17.08984375" style="1" customWidth="1"/>
    <col min="4103" max="4104" width="15.6328125" style="1" customWidth="1"/>
    <col min="4105" max="4105" width="16.453125" style="1" customWidth="1"/>
    <col min="4106" max="4106" width="15.6328125" style="1" customWidth="1"/>
    <col min="4107" max="4107" width="17.08984375" style="1" customWidth="1"/>
    <col min="4108" max="4108" width="17.81640625" style="1" customWidth="1"/>
    <col min="4109" max="4116" width="15.6328125" style="1" customWidth="1"/>
    <col min="4117" max="4117" width="17.54296875" style="1" customWidth="1"/>
    <col min="4118" max="4119" width="15.6328125" style="1" customWidth="1"/>
    <col min="4120" max="4120" width="18.36328125" style="1" customWidth="1"/>
    <col min="4121" max="4122" width="15.6328125" style="1" customWidth="1"/>
    <col min="4123" max="4123" width="16.6328125" style="1" customWidth="1"/>
    <col min="4124" max="4124" width="15.6328125" style="1" customWidth="1"/>
    <col min="4125" max="4125" width="16.08984375" style="1" customWidth="1"/>
    <col min="4126" max="4126" width="16.6328125" style="1" customWidth="1"/>
    <col min="4127" max="4127" width="15.6328125" style="1" customWidth="1"/>
    <col min="4128" max="4128" width="16.08984375" style="1" customWidth="1"/>
    <col min="4129" max="4131" width="15.6328125" style="1" customWidth="1"/>
    <col min="4132" max="4132" width="16.6328125" style="1" customWidth="1"/>
    <col min="4133" max="4133" width="15.6328125" style="1" customWidth="1"/>
    <col min="4134" max="4134" width="18.453125" style="1" customWidth="1"/>
    <col min="4135" max="4135" width="0" style="1" hidden="1" customWidth="1"/>
    <col min="4136" max="4136" width="11.453125" style="1"/>
    <col min="4137" max="4137" width="20.81640625" style="1" customWidth="1"/>
    <col min="4138" max="4335" width="11.453125" style="1"/>
    <col min="4336" max="4336" width="7.54296875" style="1" customWidth="1"/>
    <col min="4337" max="4337" width="77.81640625" style="1" customWidth="1"/>
    <col min="4338" max="4338" width="14.36328125" style="1" customWidth="1"/>
    <col min="4339" max="4339" width="4.453125" style="1" customWidth="1"/>
    <col min="4340" max="4342" width="15.6328125" style="1" customWidth="1"/>
    <col min="4343" max="4343" width="16.6328125" style="1" customWidth="1"/>
    <col min="4344" max="4345" width="15.6328125" style="1" customWidth="1"/>
    <col min="4346" max="4346" width="16.6328125" style="1" customWidth="1"/>
    <col min="4347" max="4357" width="15.6328125" style="1" customWidth="1"/>
    <col min="4358" max="4358" width="17.08984375" style="1" customWidth="1"/>
    <col min="4359" max="4360" width="15.6328125" style="1" customWidth="1"/>
    <col min="4361" max="4361" width="16.453125" style="1" customWidth="1"/>
    <col min="4362" max="4362" width="15.6328125" style="1" customWidth="1"/>
    <col min="4363" max="4363" width="17.08984375" style="1" customWidth="1"/>
    <col min="4364" max="4364" width="17.81640625" style="1" customWidth="1"/>
    <col min="4365" max="4372" width="15.6328125" style="1" customWidth="1"/>
    <col min="4373" max="4373" width="17.54296875" style="1" customWidth="1"/>
    <col min="4374" max="4375" width="15.6328125" style="1" customWidth="1"/>
    <col min="4376" max="4376" width="18.36328125" style="1" customWidth="1"/>
    <col min="4377" max="4378" width="15.6328125" style="1" customWidth="1"/>
    <col min="4379" max="4379" width="16.6328125" style="1" customWidth="1"/>
    <col min="4380" max="4380" width="15.6328125" style="1" customWidth="1"/>
    <col min="4381" max="4381" width="16.08984375" style="1" customWidth="1"/>
    <col min="4382" max="4382" width="16.6328125" style="1" customWidth="1"/>
    <col min="4383" max="4383" width="15.6328125" style="1" customWidth="1"/>
    <col min="4384" max="4384" width="16.08984375" style="1" customWidth="1"/>
    <col min="4385" max="4387" width="15.6328125" style="1" customWidth="1"/>
    <col min="4388" max="4388" width="16.6328125" style="1" customWidth="1"/>
    <col min="4389" max="4389" width="15.6328125" style="1" customWidth="1"/>
    <col min="4390" max="4390" width="18.453125" style="1" customWidth="1"/>
    <col min="4391" max="4391" width="0" style="1" hidden="1" customWidth="1"/>
    <col min="4392" max="4392" width="11.453125" style="1"/>
    <col min="4393" max="4393" width="20.81640625" style="1" customWidth="1"/>
    <col min="4394" max="4591" width="11.453125" style="1"/>
    <col min="4592" max="4592" width="7.54296875" style="1" customWidth="1"/>
    <col min="4593" max="4593" width="77.81640625" style="1" customWidth="1"/>
    <col min="4594" max="4594" width="14.36328125" style="1" customWidth="1"/>
    <col min="4595" max="4595" width="4.453125" style="1" customWidth="1"/>
    <col min="4596" max="4598" width="15.6328125" style="1" customWidth="1"/>
    <col min="4599" max="4599" width="16.6328125" style="1" customWidth="1"/>
    <col min="4600" max="4601" width="15.6328125" style="1" customWidth="1"/>
    <col min="4602" max="4602" width="16.6328125" style="1" customWidth="1"/>
    <col min="4603" max="4613" width="15.6328125" style="1" customWidth="1"/>
    <col min="4614" max="4614" width="17.08984375" style="1" customWidth="1"/>
    <col min="4615" max="4616" width="15.6328125" style="1" customWidth="1"/>
    <col min="4617" max="4617" width="16.453125" style="1" customWidth="1"/>
    <col min="4618" max="4618" width="15.6328125" style="1" customWidth="1"/>
    <col min="4619" max="4619" width="17.08984375" style="1" customWidth="1"/>
    <col min="4620" max="4620" width="17.81640625" style="1" customWidth="1"/>
    <col min="4621" max="4628" width="15.6328125" style="1" customWidth="1"/>
    <col min="4629" max="4629" width="17.54296875" style="1" customWidth="1"/>
    <col min="4630" max="4631" width="15.6328125" style="1" customWidth="1"/>
    <col min="4632" max="4632" width="18.36328125" style="1" customWidth="1"/>
    <col min="4633" max="4634" width="15.6328125" style="1" customWidth="1"/>
    <col min="4635" max="4635" width="16.6328125" style="1" customWidth="1"/>
    <col min="4636" max="4636" width="15.6328125" style="1" customWidth="1"/>
    <col min="4637" max="4637" width="16.08984375" style="1" customWidth="1"/>
    <col min="4638" max="4638" width="16.6328125" style="1" customWidth="1"/>
    <col min="4639" max="4639" width="15.6328125" style="1" customWidth="1"/>
    <col min="4640" max="4640" width="16.08984375" style="1" customWidth="1"/>
    <col min="4641" max="4643" width="15.6328125" style="1" customWidth="1"/>
    <col min="4644" max="4644" width="16.6328125" style="1" customWidth="1"/>
    <col min="4645" max="4645" width="15.6328125" style="1" customWidth="1"/>
    <col min="4646" max="4646" width="18.453125" style="1" customWidth="1"/>
    <col min="4647" max="4647" width="0" style="1" hidden="1" customWidth="1"/>
    <col min="4648" max="4648" width="11.453125" style="1"/>
    <col min="4649" max="4649" width="20.81640625" style="1" customWidth="1"/>
    <col min="4650" max="4847" width="11.453125" style="1"/>
    <col min="4848" max="4848" width="7.54296875" style="1" customWidth="1"/>
    <col min="4849" max="4849" width="77.81640625" style="1" customWidth="1"/>
    <col min="4850" max="4850" width="14.36328125" style="1" customWidth="1"/>
    <col min="4851" max="4851" width="4.453125" style="1" customWidth="1"/>
    <col min="4852" max="4854" width="15.6328125" style="1" customWidth="1"/>
    <col min="4855" max="4855" width="16.6328125" style="1" customWidth="1"/>
    <col min="4856" max="4857" width="15.6328125" style="1" customWidth="1"/>
    <col min="4858" max="4858" width="16.6328125" style="1" customWidth="1"/>
    <col min="4859" max="4869" width="15.6328125" style="1" customWidth="1"/>
    <col min="4870" max="4870" width="17.08984375" style="1" customWidth="1"/>
    <col min="4871" max="4872" width="15.6328125" style="1" customWidth="1"/>
    <col min="4873" max="4873" width="16.453125" style="1" customWidth="1"/>
    <col min="4874" max="4874" width="15.6328125" style="1" customWidth="1"/>
    <col min="4875" max="4875" width="17.08984375" style="1" customWidth="1"/>
    <col min="4876" max="4876" width="17.81640625" style="1" customWidth="1"/>
    <col min="4877" max="4884" width="15.6328125" style="1" customWidth="1"/>
    <col min="4885" max="4885" width="17.54296875" style="1" customWidth="1"/>
    <col min="4886" max="4887" width="15.6328125" style="1" customWidth="1"/>
    <col min="4888" max="4888" width="18.36328125" style="1" customWidth="1"/>
    <col min="4889" max="4890" width="15.6328125" style="1" customWidth="1"/>
    <col min="4891" max="4891" width="16.6328125" style="1" customWidth="1"/>
    <col min="4892" max="4892" width="15.6328125" style="1" customWidth="1"/>
    <col min="4893" max="4893" width="16.08984375" style="1" customWidth="1"/>
    <col min="4894" max="4894" width="16.6328125" style="1" customWidth="1"/>
    <col min="4895" max="4895" width="15.6328125" style="1" customWidth="1"/>
    <col min="4896" max="4896" width="16.08984375" style="1" customWidth="1"/>
    <col min="4897" max="4899" width="15.6328125" style="1" customWidth="1"/>
    <col min="4900" max="4900" width="16.6328125" style="1" customWidth="1"/>
    <col min="4901" max="4901" width="15.6328125" style="1" customWidth="1"/>
    <col min="4902" max="4902" width="18.453125" style="1" customWidth="1"/>
    <col min="4903" max="4903" width="0" style="1" hidden="1" customWidth="1"/>
    <col min="4904" max="4904" width="11.453125" style="1"/>
    <col min="4905" max="4905" width="20.81640625" style="1" customWidth="1"/>
    <col min="4906" max="5103" width="11.453125" style="1"/>
    <col min="5104" max="5104" width="7.54296875" style="1" customWidth="1"/>
    <col min="5105" max="5105" width="77.81640625" style="1" customWidth="1"/>
    <col min="5106" max="5106" width="14.36328125" style="1" customWidth="1"/>
    <col min="5107" max="5107" width="4.453125" style="1" customWidth="1"/>
    <col min="5108" max="5110" width="15.6328125" style="1" customWidth="1"/>
    <col min="5111" max="5111" width="16.6328125" style="1" customWidth="1"/>
    <col min="5112" max="5113" width="15.6328125" style="1" customWidth="1"/>
    <col min="5114" max="5114" width="16.6328125" style="1" customWidth="1"/>
    <col min="5115" max="5125" width="15.6328125" style="1" customWidth="1"/>
    <col min="5126" max="5126" width="17.08984375" style="1" customWidth="1"/>
    <col min="5127" max="5128" width="15.6328125" style="1" customWidth="1"/>
    <col min="5129" max="5129" width="16.453125" style="1" customWidth="1"/>
    <col min="5130" max="5130" width="15.6328125" style="1" customWidth="1"/>
    <col min="5131" max="5131" width="17.08984375" style="1" customWidth="1"/>
    <col min="5132" max="5132" width="17.81640625" style="1" customWidth="1"/>
    <col min="5133" max="5140" width="15.6328125" style="1" customWidth="1"/>
    <col min="5141" max="5141" width="17.54296875" style="1" customWidth="1"/>
    <col min="5142" max="5143" width="15.6328125" style="1" customWidth="1"/>
    <col min="5144" max="5144" width="18.36328125" style="1" customWidth="1"/>
    <col min="5145" max="5146" width="15.6328125" style="1" customWidth="1"/>
    <col min="5147" max="5147" width="16.6328125" style="1" customWidth="1"/>
    <col min="5148" max="5148" width="15.6328125" style="1" customWidth="1"/>
    <col min="5149" max="5149" width="16.08984375" style="1" customWidth="1"/>
    <col min="5150" max="5150" width="16.6328125" style="1" customWidth="1"/>
    <col min="5151" max="5151" width="15.6328125" style="1" customWidth="1"/>
    <col min="5152" max="5152" width="16.08984375" style="1" customWidth="1"/>
    <col min="5153" max="5155" width="15.6328125" style="1" customWidth="1"/>
    <col min="5156" max="5156" width="16.6328125" style="1" customWidth="1"/>
    <col min="5157" max="5157" width="15.6328125" style="1" customWidth="1"/>
    <col min="5158" max="5158" width="18.453125" style="1" customWidth="1"/>
    <col min="5159" max="5159" width="0" style="1" hidden="1" customWidth="1"/>
    <col min="5160" max="5160" width="11.453125" style="1"/>
    <col min="5161" max="5161" width="20.81640625" style="1" customWidth="1"/>
    <col min="5162" max="5359" width="11.453125" style="1"/>
    <col min="5360" max="5360" width="7.54296875" style="1" customWidth="1"/>
    <col min="5361" max="5361" width="77.81640625" style="1" customWidth="1"/>
    <col min="5362" max="5362" width="14.36328125" style="1" customWidth="1"/>
    <col min="5363" max="5363" width="4.453125" style="1" customWidth="1"/>
    <col min="5364" max="5366" width="15.6328125" style="1" customWidth="1"/>
    <col min="5367" max="5367" width="16.6328125" style="1" customWidth="1"/>
    <col min="5368" max="5369" width="15.6328125" style="1" customWidth="1"/>
    <col min="5370" max="5370" width="16.6328125" style="1" customWidth="1"/>
    <col min="5371" max="5381" width="15.6328125" style="1" customWidth="1"/>
    <col min="5382" max="5382" width="17.08984375" style="1" customWidth="1"/>
    <col min="5383" max="5384" width="15.6328125" style="1" customWidth="1"/>
    <col min="5385" max="5385" width="16.453125" style="1" customWidth="1"/>
    <col min="5386" max="5386" width="15.6328125" style="1" customWidth="1"/>
    <col min="5387" max="5387" width="17.08984375" style="1" customWidth="1"/>
    <col min="5388" max="5388" width="17.81640625" style="1" customWidth="1"/>
    <col min="5389" max="5396" width="15.6328125" style="1" customWidth="1"/>
    <col min="5397" max="5397" width="17.54296875" style="1" customWidth="1"/>
    <col min="5398" max="5399" width="15.6328125" style="1" customWidth="1"/>
    <col min="5400" max="5400" width="18.36328125" style="1" customWidth="1"/>
    <col min="5401" max="5402" width="15.6328125" style="1" customWidth="1"/>
    <col min="5403" max="5403" width="16.6328125" style="1" customWidth="1"/>
    <col min="5404" max="5404" width="15.6328125" style="1" customWidth="1"/>
    <col min="5405" max="5405" width="16.08984375" style="1" customWidth="1"/>
    <col min="5406" max="5406" width="16.6328125" style="1" customWidth="1"/>
    <col min="5407" max="5407" width="15.6328125" style="1" customWidth="1"/>
    <col min="5408" max="5408" width="16.08984375" style="1" customWidth="1"/>
    <col min="5409" max="5411" width="15.6328125" style="1" customWidth="1"/>
    <col min="5412" max="5412" width="16.6328125" style="1" customWidth="1"/>
    <col min="5413" max="5413" width="15.6328125" style="1" customWidth="1"/>
    <col min="5414" max="5414" width="18.453125" style="1" customWidth="1"/>
    <col min="5415" max="5415" width="0" style="1" hidden="1" customWidth="1"/>
    <col min="5416" max="5416" width="11.453125" style="1"/>
    <col min="5417" max="5417" width="20.81640625" style="1" customWidth="1"/>
    <col min="5418" max="5615" width="11.453125" style="1"/>
    <col min="5616" max="5616" width="7.54296875" style="1" customWidth="1"/>
    <col min="5617" max="5617" width="77.81640625" style="1" customWidth="1"/>
    <col min="5618" max="5618" width="14.36328125" style="1" customWidth="1"/>
    <col min="5619" max="5619" width="4.453125" style="1" customWidth="1"/>
    <col min="5620" max="5622" width="15.6328125" style="1" customWidth="1"/>
    <col min="5623" max="5623" width="16.6328125" style="1" customWidth="1"/>
    <col min="5624" max="5625" width="15.6328125" style="1" customWidth="1"/>
    <col min="5626" max="5626" width="16.6328125" style="1" customWidth="1"/>
    <col min="5627" max="5637" width="15.6328125" style="1" customWidth="1"/>
    <col min="5638" max="5638" width="17.08984375" style="1" customWidth="1"/>
    <col min="5639" max="5640" width="15.6328125" style="1" customWidth="1"/>
    <col min="5641" max="5641" width="16.453125" style="1" customWidth="1"/>
    <col min="5642" max="5642" width="15.6328125" style="1" customWidth="1"/>
    <col min="5643" max="5643" width="17.08984375" style="1" customWidth="1"/>
    <col min="5644" max="5644" width="17.81640625" style="1" customWidth="1"/>
    <col min="5645" max="5652" width="15.6328125" style="1" customWidth="1"/>
    <col min="5653" max="5653" width="17.54296875" style="1" customWidth="1"/>
    <col min="5654" max="5655" width="15.6328125" style="1" customWidth="1"/>
    <col min="5656" max="5656" width="18.36328125" style="1" customWidth="1"/>
    <col min="5657" max="5658" width="15.6328125" style="1" customWidth="1"/>
    <col min="5659" max="5659" width="16.6328125" style="1" customWidth="1"/>
    <col min="5660" max="5660" width="15.6328125" style="1" customWidth="1"/>
    <col min="5661" max="5661" width="16.08984375" style="1" customWidth="1"/>
    <col min="5662" max="5662" width="16.6328125" style="1" customWidth="1"/>
    <col min="5663" max="5663" width="15.6328125" style="1" customWidth="1"/>
    <col min="5664" max="5664" width="16.08984375" style="1" customWidth="1"/>
    <col min="5665" max="5667" width="15.6328125" style="1" customWidth="1"/>
    <col min="5668" max="5668" width="16.6328125" style="1" customWidth="1"/>
    <col min="5669" max="5669" width="15.6328125" style="1" customWidth="1"/>
    <col min="5670" max="5670" width="18.453125" style="1" customWidth="1"/>
    <col min="5671" max="5671" width="0" style="1" hidden="1" customWidth="1"/>
    <col min="5672" max="5672" width="11.453125" style="1"/>
    <col min="5673" max="5673" width="20.81640625" style="1" customWidth="1"/>
    <col min="5674" max="5871" width="11.453125" style="1"/>
    <col min="5872" max="5872" width="7.54296875" style="1" customWidth="1"/>
    <col min="5873" max="5873" width="77.81640625" style="1" customWidth="1"/>
    <col min="5874" max="5874" width="14.36328125" style="1" customWidth="1"/>
    <col min="5875" max="5875" width="4.453125" style="1" customWidth="1"/>
    <col min="5876" max="5878" width="15.6328125" style="1" customWidth="1"/>
    <col min="5879" max="5879" width="16.6328125" style="1" customWidth="1"/>
    <col min="5880" max="5881" width="15.6328125" style="1" customWidth="1"/>
    <col min="5882" max="5882" width="16.6328125" style="1" customWidth="1"/>
    <col min="5883" max="5893" width="15.6328125" style="1" customWidth="1"/>
    <col min="5894" max="5894" width="17.08984375" style="1" customWidth="1"/>
    <col min="5895" max="5896" width="15.6328125" style="1" customWidth="1"/>
    <col min="5897" max="5897" width="16.453125" style="1" customWidth="1"/>
    <col min="5898" max="5898" width="15.6328125" style="1" customWidth="1"/>
    <col min="5899" max="5899" width="17.08984375" style="1" customWidth="1"/>
    <col min="5900" max="5900" width="17.81640625" style="1" customWidth="1"/>
    <col min="5901" max="5908" width="15.6328125" style="1" customWidth="1"/>
    <col min="5909" max="5909" width="17.54296875" style="1" customWidth="1"/>
    <col min="5910" max="5911" width="15.6328125" style="1" customWidth="1"/>
    <col min="5912" max="5912" width="18.36328125" style="1" customWidth="1"/>
    <col min="5913" max="5914" width="15.6328125" style="1" customWidth="1"/>
    <col min="5915" max="5915" width="16.6328125" style="1" customWidth="1"/>
    <col min="5916" max="5916" width="15.6328125" style="1" customWidth="1"/>
    <col min="5917" max="5917" width="16.08984375" style="1" customWidth="1"/>
    <col min="5918" max="5918" width="16.6328125" style="1" customWidth="1"/>
    <col min="5919" max="5919" width="15.6328125" style="1" customWidth="1"/>
    <col min="5920" max="5920" width="16.08984375" style="1" customWidth="1"/>
    <col min="5921" max="5923" width="15.6328125" style="1" customWidth="1"/>
    <col min="5924" max="5924" width="16.6328125" style="1" customWidth="1"/>
    <col min="5925" max="5925" width="15.6328125" style="1" customWidth="1"/>
    <col min="5926" max="5926" width="18.453125" style="1" customWidth="1"/>
    <col min="5927" max="5927" width="0" style="1" hidden="1" customWidth="1"/>
    <col min="5928" max="5928" width="11.453125" style="1"/>
    <col min="5929" max="5929" width="20.81640625" style="1" customWidth="1"/>
    <col min="5930" max="6127" width="11.453125" style="1"/>
    <col min="6128" max="6128" width="7.54296875" style="1" customWidth="1"/>
    <col min="6129" max="6129" width="77.81640625" style="1" customWidth="1"/>
    <col min="6130" max="6130" width="14.36328125" style="1" customWidth="1"/>
    <col min="6131" max="6131" width="4.453125" style="1" customWidth="1"/>
    <col min="6132" max="6134" width="15.6328125" style="1" customWidth="1"/>
    <col min="6135" max="6135" width="16.6328125" style="1" customWidth="1"/>
    <col min="6136" max="6137" width="15.6328125" style="1" customWidth="1"/>
    <col min="6138" max="6138" width="16.6328125" style="1" customWidth="1"/>
    <col min="6139" max="6149" width="15.6328125" style="1" customWidth="1"/>
    <col min="6150" max="6150" width="17.08984375" style="1" customWidth="1"/>
    <col min="6151" max="6152" width="15.6328125" style="1" customWidth="1"/>
    <col min="6153" max="6153" width="16.453125" style="1" customWidth="1"/>
    <col min="6154" max="6154" width="15.6328125" style="1" customWidth="1"/>
    <col min="6155" max="6155" width="17.08984375" style="1" customWidth="1"/>
    <col min="6156" max="6156" width="17.81640625" style="1" customWidth="1"/>
    <col min="6157" max="6164" width="15.6328125" style="1" customWidth="1"/>
    <col min="6165" max="6165" width="17.54296875" style="1" customWidth="1"/>
    <col min="6166" max="6167" width="15.6328125" style="1" customWidth="1"/>
    <col min="6168" max="6168" width="18.36328125" style="1" customWidth="1"/>
    <col min="6169" max="6170" width="15.6328125" style="1" customWidth="1"/>
    <col min="6171" max="6171" width="16.6328125" style="1" customWidth="1"/>
    <col min="6172" max="6172" width="15.6328125" style="1" customWidth="1"/>
    <col min="6173" max="6173" width="16.08984375" style="1" customWidth="1"/>
    <col min="6174" max="6174" width="16.6328125" style="1" customWidth="1"/>
    <col min="6175" max="6175" width="15.6328125" style="1" customWidth="1"/>
    <col min="6176" max="6176" width="16.08984375" style="1" customWidth="1"/>
    <col min="6177" max="6179" width="15.6328125" style="1" customWidth="1"/>
    <col min="6180" max="6180" width="16.6328125" style="1" customWidth="1"/>
    <col min="6181" max="6181" width="15.6328125" style="1" customWidth="1"/>
    <col min="6182" max="6182" width="18.453125" style="1" customWidth="1"/>
    <col min="6183" max="6183" width="0" style="1" hidden="1" customWidth="1"/>
    <col min="6184" max="6184" width="11.453125" style="1"/>
    <col min="6185" max="6185" width="20.81640625" style="1" customWidth="1"/>
    <col min="6186" max="6383" width="11.453125" style="1"/>
    <col min="6384" max="6384" width="7.54296875" style="1" customWidth="1"/>
    <col min="6385" max="6385" width="77.81640625" style="1" customWidth="1"/>
    <col min="6386" max="6386" width="14.36328125" style="1" customWidth="1"/>
    <col min="6387" max="6387" width="4.453125" style="1" customWidth="1"/>
    <col min="6388" max="6390" width="15.6328125" style="1" customWidth="1"/>
    <col min="6391" max="6391" width="16.6328125" style="1" customWidth="1"/>
    <col min="6392" max="6393" width="15.6328125" style="1" customWidth="1"/>
    <col min="6394" max="6394" width="16.6328125" style="1" customWidth="1"/>
    <col min="6395" max="6405" width="15.6328125" style="1" customWidth="1"/>
    <col min="6406" max="6406" width="17.08984375" style="1" customWidth="1"/>
    <col min="6407" max="6408" width="15.6328125" style="1" customWidth="1"/>
    <col min="6409" max="6409" width="16.453125" style="1" customWidth="1"/>
    <col min="6410" max="6410" width="15.6328125" style="1" customWidth="1"/>
    <col min="6411" max="6411" width="17.08984375" style="1" customWidth="1"/>
    <col min="6412" max="6412" width="17.81640625" style="1" customWidth="1"/>
    <col min="6413" max="6420" width="15.6328125" style="1" customWidth="1"/>
    <col min="6421" max="6421" width="17.54296875" style="1" customWidth="1"/>
    <col min="6422" max="6423" width="15.6328125" style="1" customWidth="1"/>
    <col min="6424" max="6424" width="18.36328125" style="1" customWidth="1"/>
    <col min="6425" max="6426" width="15.6328125" style="1" customWidth="1"/>
    <col min="6427" max="6427" width="16.6328125" style="1" customWidth="1"/>
    <col min="6428" max="6428" width="15.6328125" style="1" customWidth="1"/>
    <col min="6429" max="6429" width="16.08984375" style="1" customWidth="1"/>
    <col min="6430" max="6430" width="16.6328125" style="1" customWidth="1"/>
    <col min="6431" max="6431" width="15.6328125" style="1" customWidth="1"/>
    <col min="6432" max="6432" width="16.08984375" style="1" customWidth="1"/>
    <col min="6433" max="6435" width="15.6328125" style="1" customWidth="1"/>
    <col min="6436" max="6436" width="16.6328125" style="1" customWidth="1"/>
    <col min="6437" max="6437" width="15.6328125" style="1" customWidth="1"/>
    <col min="6438" max="6438" width="18.453125" style="1" customWidth="1"/>
    <col min="6439" max="6439" width="0" style="1" hidden="1" customWidth="1"/>
    <col min="6440" max="6440" width="11.453125" style="1"/>
    <col min="6441" max="6441" width="20.81640625" style="1" customWidth="1"/>
    <col min="6442" max="6639" width="11.453125" style="1"/>
    <col min="6640" max="6640" width="7.54296875" style="1" customWidth="1"/>
    <col min="6641" max="6641" width="77.81640625" style="1" customWidth="1"/>
    <col min="6642" max="6642" width="14.36328125" style="1" customWidth="1"/>
    <col min="6643" max="6643" width="4.453125" style="1" customWidth="1"/>
    <col min="6644" max="6646" width="15.6328125" style="1" customWidth="1"/>
    <col min="6647" max="6647" width="16.6328125" style="1" customWidth="1"/>
    <col min="6648" max="6649" width="15.6328125" style="1" customWidth="1"/>
    <col min="6650" max="6650" width="16.6328125" style="1" customWidth="1"/>
    <col min="6651" max="6661" width="15.6328125" style="1" customWidth="1"/>
    <col min="6662" max="6662" width="17.08984375" style="1" customWidth="1"/>
    <col min="6663" max="6664" width="15.6328125" style="1" customWidth="1"/>
    <col min="6665" max="6665" width="16.453125" style="1" customWidth="1"/>
    <col min="6666" max="6666" width="15.6328125" style="1" customWidth="1"/>
    <col min="6667" max="6667" width="17.08984375" style="1" customWidth="1"/>
    <col min="6668" max="6668" width="17.81640625" style="1" customWidth="1"/>
    <col min="6669" max="6676" width="15.6328125" style="1" customWidth="1"/>
    <col min="6677" max="6677" width="17.54296875" style="1" customWidth="1"/>
    <col min="6678" max="6679" width="15.6328125" style="1" customWidth="1"/>
    <col min="6680" max="6680" width="18.36328125" style="1" customWidth="1"/>
    <col min="6681" max="6682" width="15.6328125" style="1" customWidth="1"/>
    <col min="6683" max="6683" width="16.6328125" style="1" customWidth="1"/>
    <col min="6684" max="6684" width="15.6328125" style="1" customWidth="1"/>
    <col min="6685" max="6685" width="16.08984375" style="1" customWidth="1"/>
    <col min="6686" max="6686" width="16.6328125" style="1" customWidth="1"/>
    <col min="6687" max="6687" width="15.6328125" style="1" customWidth="1"/>
    <col min="6688" max="6688" width="16.08984375" style="1" customWidth="1"/>
    <col min="6689" max="6691" width="15.6328125" style="1" customWidth="1"/>
    <col min="6692" max="6692" width="16.6328125" style="1" customWidth="1"/>
    <col min="6693" max="6693" width="15.6328125" style="1" customWidth="1"/>
    <col min="6694" max="6694" width="18.453125" style="1" customWidth="1"/>
    <col min="6695" max="6695" width="0" style="1" hidden="1" customWidth="1"/>
    <col min="6696" max="6696" width="11.453125" style="1"/>
    <col min="6697" max="6697" width="20.81640625" style="1" customWidth="1"/>
    <col min="6698" max="6895" width="11.453125" style="1"/>
    <col min="6896" max="6896" width="7.54296875" style="1" customWidth="1"/>
    <col min="6897" max="6897" width="77.81640625" style="1" customWidth="1"/>
    <col min="6898" max="6898" width="14.36328125" style="1" customWidth="1"/>
    <col min="6899" max="6899" width="4.453125" style="1" customWidth="1"/>
    <col min="6900" max="6902" width="15.6328125" style="1" customWidth="1"/>
    <col min="6903" max="6903" width="16.6328125" style="1" customWidth="1"/>
    <col min="6904" max="6905" width="15.6328125" style="1" customWidth="1"/>
    <col min="6906" max="6906" width="16.6328125" style="1" customWidth="1"/>
    <col min="6907" max="6917" width="15.6328125" style="1" customWidth="1"/>
    <col min="6918" max="6918" width="17.08984375" style="1" customWidth="1"/>
    <col min="6919" max="6920" width="15.6328125" style="1" customWidth="1"/>
    <col min="6921" max="6921" width="16.453125" style="1" customWidth="1"/>
    <col min="6922" max="6922" width="15.6328125" style="1" customWidth="1"/>
    <col min="6923" max="6923" width="17.08984375" style="1" customWidth="1"/>
    <col min="6924" max="6924" width="17.81640625" style="1" customWidth="1"/>
    <col min="6925" max="6932" width="15.6328125" style="1" customWidth="1"/>
    <col min="6933" max="6933" width="17.54296875" style="1" customWidth="1"/>
    <col min="6934" max="6935" width="15.6328125" style="1" customWidth="1"/>
    <col min="6936" max="6936" width="18.36328125" style="1" customWidth="1"/>
    <col min="6937" max="6938" width="15.6328125" style="1" customWidth="1"/>
    <col min="6939" max="6939" width="16.6328125" style="1" customWidth="1"/>
    <col min="6940" max="6940" width="15.6328125" style="1" customWidth="1"/>
    <col min="6941" max="6941" width="16.08984375" style="1" customWidth="1"/>
    <col min="6942" max="6942" width="16.6328125" style="1" customWidth="1"/>
    <col min="6943" max="6943" width="15.6328125" style="1" customWidth="1"/>
    <col min="6944" max="6944" width="16.08984375" style="1" customWidth="1"/>
    <col min="6945" max="6947" width="15.6328125" style="1" customWidth="1"/>
    <col min="6948" max="6948" width="16.6328125" style="1" customWidth="1"/>
    <col min="6949" max="6949" width="15.6328125" style="1" customWidth="1"/>
    <col min="6950" max="6950" width="18.453125" style="1" customWidth="1"/>
    <col min="6951" max="6951" width="0" style="1" hidden="1" customWidth="1"/>
    <col min="6952" max="6952" width="11.453125" style="1"/>
    <col min="6953" max="6953" width="20.81640625" style="1" customWidth="1"/>
    <col min="6954" max="7151" width="11.453125" style="1"/>
    <col min="7152" max="7152" width="7.54296875" style="1" customWidth="1"/>
    <col min="7153" max="7153" width="77.81640625" style="1" customWidth="1"/>
    <col min="7154" max="7154" width="14.36328125" style="1" customWidth="1"/>
    <col min="7155" max="7155" width="4.453125" style="1" customWidth="1"/>
    <col min="7156" max="7158" width="15.6328125" style="1" customWidth="1"/>
    <col min="7159" max="7159" width="16.6328125" style="1" customWidth="1"/>
    <col min="7160" max="7161" width="15.6328125" style="1" customWidth="1"/>
    <col min="7162" max="7162" width="16.6328125" style="1" customWidth="1"/>
    <col min="7163" max="7173" width="15.6328125" style="1" customWidth="1"/>
    <col min="7174" max="7174" width="17.08984375" style="1" customWidth="1"/>
    <col min="7175" max="7176" width="15.6328125" style="1" customWidth="1"/>
    <col min="7177" max="7177" width="16.453125" style="1" customWidth="1"/>
    <col min="7178" max="7178" width="15.6328125" style="1" customWidth="1"/>
    <col min="7179" max="7179" width="17.08984375" style="1" customWidth="1"/>
    <col min="7180" max="7180" width="17.81640625" style="1" customWidth="1"/>
    <col min="7181" max="7188" width="15.6328125" style="1" customWidth="1"/>
    <col min="7189" max="7189" width="17.54296875" style="1" customWidth="1"/>
    <col min="7190" max="7191" width="15.6328125" style="1" customWidth="1"/>
    <col min="7192" max="7192" width="18.36328125" style="1" customWidth="1"/>
    <col min="7193" max="7194" width="15.6328125" style="1" customWidth="1"/>
    <col min="7195" max="7195" width="16.6328125" style="1" customWidth="1"/>
    <col min="7196" max="7196" width="15.6328125" style="1" customWidth="1"/>
    <col min="7197" max="7197" width="16.08984375" style="1" customWidth="1"/>
    <col min="7198" max="7198" width="16.6328125" style="1" customWidth="1"/>
    <col min="7199" max="7199" width="15.6328125" style="1" customWidth="1"/>
    <col min="7200" max="7200" width="16.08984375" style="1" customWidth="1"/>
    <col min="7201" max="7203" width="15.6328125" style="1" customWidth="1"/>
    <col min="7204" max="7204" width="16.6328125" style="1" customWidth="1"/>
    <col min="7205" max="7205" width="15.6328125" style="1" customWidth="1"/>
    <col min="7206" max="7206" width="18.453125" style="1" customWidth="1"/>
    <col min="7207" max="7207" width="0" style="1" hidden="1" customWidth="1"/>
    <col min="7208" max="7208" width="11.453125" style="1"/>
    <col min="7209" max="7209" width="20.81640625" style="1" customWidth="1"/>
    <col min="7210" max="7407" width="11.453125" style="1"/>
    <col min="7408" max="7408" width="7.54296875" style="1" customWidth="1"/>
    <col min="7409" max="7409" width="77.81640625" style="1" customWidth="1"/>
    <col min="7410" max="7410" width="14.36328125" style="1" customWidth="1"/>
    <col min="7411" max="7411" width="4.453125" style="1" customWidth="1"/>
    <col min="7412" max="7414" width="15.6328125" style="1" customWidth="1"/>
    <col min="7415" max="7415" width="16.6328125" style="1" customWidth="1"/>
    <col min="7416" max="7417" width="15.6328125" style="1" customWidth="1"/>
    <col min="7418" max="7418" width="16.6328125" style="1" customWidth="1"/>
    <col min="7419" max="7429" width="15.6328125" style="1" customWidth="1"/>
    <col min="7430" max="7430" width="17.08984375" style="1" customWidth="1"/>
    <col min="7431" max="7432" width="15.6328125" style="1" customWidth="1"/>
    <col min="7433" max="7433" width="16.453125" style="1" customWidth="1"/>
    <col min="7434" max="7434" width="15.6328125" style="1" customWidth="1"/>
    <col min="7435" max="7435" width="17.08984375" style="1" customWidth="1"/>
    <col min="7436" max="7436" width="17.81640625" style="1" customWidth="1"/>
    <col min="7437" max="7444" width="15.6328125" style="1" customWidth="1"/>
    <col min="7445" max="7445" width="17.54296875" style="1" customWidth="1"/>
    <col min="7446" max="7447" width="15.6328125" style="1" customWidth="1"/>
    <col min="7448" max="7448" width="18.36328125" style="1" customWidth="1"/>
    <col min="7449" max="7450" width="15.6328125" style="1" customWidth="1"/>
    <col min="7451" max="7451" width="16.6328125" style="1" customWidth="1"/>
    <col min="7452" max="7452" width="15.6328125" style="1" customWidth="1"/>
    <col min="7453" max="7453" width="16.08984375" style="1" customWidth="1"/>
    <col min="7454" max="7454" width="16.6328125" style="1" customWidth="1"/>
    <col min="7455" max="7455" width="15.6328125" style="1" customWidth="1"/>
    <col min="7456" max="7456" width="16.08984375" style="1" customWidth="1"/>
    <col min="7457" max="7459" width="15.6328125" style="1" customWidth="1"/>
    <col min="7460" max="7460" width="16.6328125" style="1" customWidth="1"/>
    <col min="7461" max="7461" width="15.6328125" style="1" customWidth="1"/>
    <col min="7462" max="7462" width="18.453125" style="1" customWidth="1"/>
    <col min="7463" max="7463" width="0" style="1" hidden="1" customWidth="1"/>
    <col min="7464" max="7464" width="11.453125" style="1"/>
    <col min="7465" max="7465" width="20.81640625" style="1" customWidth="1"/>
    <col min="7466" max="7663" width="11.453125" style="1"/>
    <col min="7664" max="7664" width="7.54296875" style="1" customWidth="1"/>
    <col min="7665" max="7665" width="77.81640625" style="1" customWidth="1"/>
    <col min="7666" max="7666" width="14.36328125" style="1" customWidth="1"/>
    <col min="7667" max="7667" width="4.453125" style="1" customWidth="1"/>
    <col min="7668" max="7670" width="15.6328125" style="1" customWidth="1"/>
    <col min="7671" max="7671" width="16.6328125" style="1" customWidth="1"/>
    <col min="7672" max="7673" width="15.6328125" style="1" customWidth="1"/>
    <col min="7674" max="7674" width="16.6328125" style="1" customWidth="1"/>
    <col min="7675" max="7685" width="15.6328125" style="1" customWidth="1"/>
    <col min="7686" max="7686" width="17.08984375" style="1" customWidth="1"/>
    <col min="7687" max="7688" width="15.6328125" style="1" customWidth="1"/>
    <col min="7689" max="7689" width="16.453125" style="1" customWidth="1"/>
    <col min="7690" max="7690" width="15.6328125" style="1" customWidth="1"/>
    <col min="7691" max="7691" width="17.08984375" style="1" customWidth="1"/>
    <col min="7692" max="7692" width="17.81640625" style="1" customWidth="1"/>
    <col min="7693" max="7700" width="15.6328125" style="1" customWidth="1"/>
    <col min="7701" max="7701" width="17.54296875" style="1" customWidth="1"/>
    <col min="7702" max="7703" width="15.6328125" style="1" customWidth="1"/>
    <col min="7704" max="7704" width="18.36328125" style="1" customWidth="1"/>
    <col min="7705" max="7706" width="15.6328125" style="1" customWidth="1"/>
    <col min="7707" max="7707" width="16.6328125" style="1" customWidth="1"/>
    <col min="7708" max="7708" width="15.6328125" style="1" customWidth="1"/>
    <col min="7709" max="7709" width="16.08984375" style="1" customWidth="1"/>
    <col min="7710" max="7710" width="16.6328125" style="1" customWidth="1"/>
    <col min="7711" max="7711" width="15.6328125" style="1" customWidth="1"/>
    <col min="7712" max="7712" width="16.08984375" style="1" customWidth="1"/>
    <col min="7713" max="7715" width="15.6328125" style="1" customWidth="1"/>
    <col min="7716" max="7716" width="16.6328125" style="1" customWidth="1"/>
    <col min="7717" max="7717" width="15.6328125" style="1" customWidth="1"/>
    <col min="7718" max="7718" width="18.453125" style="1" customWidth="1"/>
    <col min="7719" max="7719" width="0" style="1" hidden="1" customWidth="1"/>
    <col min="7720" max="7720" width="11.453125" style="1"/>
    <col min="7721" max="7721" width="20.81640625" style="1" customWidth="1"/>
    <col min="7722" max="7919" width="11.453125" style="1"/>
    <col min="7920" max="7920" width="7.54296875" style="1" customWidth="1"/>
    <col min="7921" max="7921" width="77.81640625" style="1" customWidth="1"/>
    <col min="7922" max="7922" width="14.36328125" style="1" customWidth="1"/>
    <col min="7923" max="7923" width="4.453125" style="1" customWidth="1"/>
    <col min="7924" max="7926" width="15.6328125" style="1" customWidth="1"/>
    <col min="7927" max="7927" width="16.6328125" style="1" customWidth="1"/>
    <col min="7928" max="7929" width="15.6328125" style="1" customWidth="1"/>
    <col min="7930" max="7930" width="16.6328125" style="1" customWidth="1"/>
    <col min="7931" max="7941" width="15.6328125" style="1" customWidth="1"/>
    <col min="7942" max="7942" width="17.08984375" style="1" customWidth="1"/>
    <col min="7943" max="7944" width="15.6328125" style="1" customWidth="1"/>
    <col min="7945" max="7945" width="16.453125" style="1" customWidth="1"/>
    <col min="7946" max="7946" width="15.6328125" style="1" customWidth="1"/>
    <col min="7947" max="7947" width="17.08984375" style="1" customWidth="1"/>
    <col min="7948" max="7948" width="17.81640625" style="1" customWidth="1"/>
    <col min="7949" max="7956" width="15.6328125" style="1" customWidth="1"/>
    <col min="7957" max="7957" width="17.54296875" style="1" customWidth="1"/>
    <col min="7958" max="7959" width="15.6328125" style="1" customWidth="1"/>
    <col min="7960" max="7960" width="18.36328125" style="1" customWidth="1"/>
    <col min="7961" max="7962" width="15.6328125" style="1" customWidth="1"/>
    <col min="7963" max="7963" width="16.6328125" style="1" customWidth="1"/>
    <col min="7964" max="7964" width="15.6328125" style="1" customWidth="1"/>
    <col min="7965" max="7965" width="16.08984375" style="1" customWidth="1"/>
    <col min="7966" max="7966" width="16.6328125" style="1" customWidth="1"/>
    <col min="7967" max="7967" width="15.6328125" style="1" customWidth="1"/>
    <col min="7968" max="7968" width="16.08984375" style="1" customWidth="1"/>
    <col min="7969" max="7971" width="15.6328125" style="1" customWidth="1"/>
    <col min="7972" max="7972" width="16.6328125" style="1" customWidth="1"/>
    <col min="7973" max="7973" width="15.6328125" style="1" customWidth="1"/>
    <col min="7974" max="7974" width="18.453125" style="1" customWidth="1"/>
    <col min="7975" max="7975" width="0" style="1" hidden="1" customWidth="1"/>
    <col min="7976" max="7976" width="11.453125" style="1"/>
    <col min="7977" max="7977" width="20.81640625" style="1" customWidth="1"/>
    <col min="7978" max="8175" width="11.453125" style="1"/>
    <col min="8176" max="8176" width="7.54296875" style="1" customWidth="1"/>
    <col min="8177" max="8177" width="77.81640625" style="1" customWidth="1"/>
    <col min="8178" max="8178" width="14.36328125" style="1" customWidth="1"/>
    <col min="8179" max="8179" width="4.453125" style="1" customWidth="1"/>
    <col min="8180" max="8182" width="15.6328125" style="1" customWidth="1"/>
    <col min="8183" max="8183" width="16.6328125" style="1" customWidth="1"/>
    <col min="8184" max="8185" width="15.6328125" style="1" customWidth="1"/>
    <col min="8186" max="8186" width="16.6328125" style="1" customWidth="1"/>
    <col min="8187" max="8197" width="15.6328125" style="1" customWidth="1"/>
    <col min="8198" max="8198" width="17.08984375" style="1" customWidth="1"/>
    <col min="8199" max="8200" width="15.6328125" style="1" customWidth="1"/>
    <col min="8201" max="8201" width="16.453125" style="1" customWidth="1"/>
    <col min="8202" max="8202" width="15.6328125" style="1" customWidth="1"/>
    <col min="8203" max="8203" width="17.08984375" style="1" customWidth="1"/>
    <col min="8204" max="8204" width="17.81640625" style="1" customWidth="1"/>
    <col min="8205" max="8212" width="15.6328125" style="1" customWidth="1"/>
    <col min="8213" max="8213" width="17.54296875" style="1" customWidth="1"/>
    <col min="8214" max="8215" width="15.6328125" style="1" customWidth="1"/>
    <col min="8216" max="8216" width="18.36328125" style="1" customWidth="1"/>
    <col min="8217" max="8218" width="15.6328125" style="1" customWidth="1"/>
    <col min="8219" max="8219" width="16.6328125" style="1" customWidth="1"/>
    <col min="8220" max="8220" width="15.6328125" style="1" customWidth="1"/>
    <col min="8221" max="8221" width="16.08984375" style="1" customWidth="1"/>
    <col min="8222" max="8222" width="16.6328125" style="1" customWidth="1"/>
    <col min="8223" max="8223" width="15.6328125" style="1" customWidth="1"/>
    <col min="8224" max="8224" width="16.08984375" style="1" customWidth="1"/>
    <col min="8225" max="8227" width="15.6328125" style="1" customWidth="1"/>
    <col min="8228" max="8228" width="16.6328125" style="1" customWidth="1"/>
    <col min="8229" max="8229" width="15.6328125" style="1" customWidth="1"/>
    <col min="8230" max="8230" width="18.453125" style="1" customWidth="1"/>
    <col min="8231" max="8231" width="0" style="1" hidden="1" customWidth="1"/>
    <col min="8232" max="8232" width="11.453125" style="1"/>
    <col min="8233" max="8233" width="20.81640625" style="1" customWidth="1"/>
    <col min="8234" max="8431" width="11.453125" style="1"/>
    <col min="8432" max="8432" width="7.54296875" style="1" customWidth="1"/>
    <col min="8433" max="8433" width="77.81640625" style="1" customWidth="1"/>
    <col min="8434" max="8434" width="14.36328125" style="1" customWidth="1"/>
    <col min="8435" max="8435" width="4.453125" style="1" customWidth="1"/>
    <col min="8436" max="8438" width="15.6328125" style="1" customWidth="1"/>
    <col min="8439" max="8439" width="16.6328125" style="1" customWidth="1"/>
    <col min="8440" max="8441" width="15.6328125" style="1" customWidth="1"/>
    <col min="8442" max="8442" width="16.6328125" style="1" customWidth="1"/>
    <col min="8443" max="8453" width="15.6328125" style="1" customWidth="1"/>
    <col min="8454" max="8454" width="17.08984375" style="1" customWidth="1"/>
    <col min="8455" max="8456" width="15.6328125" style="1" customWidth="1"/>
    <col min="8457" max="8457" width="16.453125" style="1" customWidth="1"/>
    <col min="8458" max="8458" width="15.6328125" style="1" customWidth="1"/>
    <col min="8459" max="8459" width="17.08984375" style="1" customWidth="1"/>
    <col min="8460" max="8460" width="17.81640625" style="1" customWidth="1"/>
    <col min="8461" max="8468" width="15.6328125" style="1" customWidth="1"/>
    <col min="8469" max="8469" width="17.54296875" style="1" customWidth="1"/>
    <col min="8470" max="8471" width="15.6328125" style="1" customWidth="1"/>
    <col min="8472" max="8472" width="18.36328125" style="1" customWidth="1"/>
    <col min="8473" max="8474" width="15.6328125" style="1" customWidth="1"/>
    <col min="8475" max="8475" width="16.6328125" style="1" customWidth="1"/>
    <col min="8476" max="8476" width="15.6328125" style="1" customWidth="1"/>
    <col min="8477" max="8477" width="16.08984375" style="1" customWidth="1"/>
    <col min="8478" max="8478" width="16.6328125" style="1" customWidth="1"/>
    <col min="8479" max="8479" width="15.6328125" style="1" customWidth="1"/>
    <col min="8480" max="8480" width="16.08984375" style="1" customWidth="1"/>
    <col min="8481" max="8483" width="15.6328125" style="1" customWidth="1"/>
    <col min="8484" max="8484" width="16.6328125" style="1" customWidth="1"/>
    <col min="8485" max="8485" width="15.6328125" style="1" customWidth="1"/>
    <col min="8486" max="8486" width="18.453125" style="1" customWidth="1"/>
    <col min="8487" max="8487" width="0" style="1" hidden="1" customWidth="1"/>
    <col min="8488" max="8488" width="11.453125" style="1"/>
    <col min="8489" max="8489" width="20.81640625" style="1" customWidth="1"/>
    <col min="8490" max="8687" width="11.453125" style="1"/>
    <col min="8688" max="8688" width="7.54296875" style="1" customWidth="1"/>
    <col min="8689" max="8689" width="77.81640625" style="1" customWidth="1"/>
    <col min="8690" max="8690" width="14.36328125" style="1" customWidth="1"/>
    <col min="8691" max="8691" width="4.453125" style="1" customWidth="1"/>
    <col min="8692" max="8694" width="15.6328125" style="1" customWidth="1"/>
    <col min="8695" max="8695" width="16.6328125" style="1" customWidth="1"/>
    <col min="8696" max="8697" width="15.6328125" style="1" customWidth="1"/>
    <col min="8698" max="8698" width="16.6328125" style="1" customWidth="1"/>
    <col min="8699" max="8709" width="15.6328125" style="1" customWidth="1"/>
    <col min="8710" max="8710" width="17.08984375" style="1" customWidth="1"/>
    <col min="8711" max="8712" width="15.6328125" style="1" customWidth="1"/>
    <col min="8713" max="8713" width="16.453125" style="1" customWidth="1"/>
    <col min="8714" max="8714" width="15.6328125" style="1" customWidth="1"/>
    <col min="8715" max="8715" width="17.08984375" style="1" customWidth="1"/>
    <col min="8716" max="8716" width="17.81640625" style="1" customWidth="1"/>
    <col min="8717" max="8724" width="15.6328125" style="1" customWidth="1"/>
    <col min="8725" max="8725" width="17.54296875" style="1" customWidth="1"/>
    <col min="8726" max="8727" width="15.6328125" style="1" customWidth="1"/>
    <col min="8728" max="8728" width="18.36328125" style="1" customWidth="1"/>
    <col min="8729" max="8730" width="15.6328125" style="1" customWidth="1"/>
    <col min="8731" max="8731" width="16.6328125" style="1" customWidth="1"/>
    <col min="8732" max="8732" width="15.6328125" style="1" customWidth="1"/>
    <col min="8733" max="8733" width="16.08984375" style="1" customWidth="1"/>
    <col min="8734" max="8734" width="16.6328125" style="1" customWidth="1"/>
    <col min="8735" max="8735" width="15.6328125" style="1" customWidth="1"/>
    <col min="8736" max="8736" width="16.08984375" style="1" customWidth="1"/>
    <col min="8737" max="8739" width="15.6328125" style="1" customWidth="1"/>
    <col min="8740" max="8740" width="16.6328125" style="1" customWidth="1"/>
    <col min="8741" max="8741" width="15.6328125" style="1" customWidth="1"/>
    <col min="8742" max="8742" width="18.453125" style="1" customWidth="1"/>
    <col min="8743" max="8743" width="0" style="1" hidden="1" customWidth="1"/>
    <col min="8744" max="8744" width="11.453125" style="1"/>
    <col min="8745" max="8745" width="20.81640625" style="1" customWidth="1"/>
    <col min="8746" max="8943" width="11.453125" style="1"/>
    <col min="8944" max="8944" width="7.54296875" style="1" customWidth="1"/>
    <col min="8945" max="8945" width="77.81640625" style="1" customWidth="1"/>
    <col min="8946" max="8946" width="14.36328125" style="1" customWidth="1"/>
    <col min="8947" max="8947" width="4.453125" style="1" customWidth="1"/>
    <col min="8948" max="8950" width="15.6328125" style="1" customWidth="1"/>
    <col min="8951" max="8951" width="16.6328125" style="1" customWidth="1"/>
    <col min="8952" max="8953" width="15.6328125" style="1" customWidth="1"/>
    <col min="8954" max="8954" width="16.6328125" style="1" customWidth="1"/>
    <col min="8955" max="8965" width="15.6328125" style="1" customWidth="1"/>
    <col min="8966" max="8966" width="17.08984375" style="1" customWidth="1"/>
    <col min="8967" max="8968" width="15.6328125" style="1" customWidth="1"/>
    <col min="8969" max="8969" width="16.453125" style="1" customWidth="1"/>
    <col min="8970" max="8970" width="15.6328125" style="1" customWidth="1"/>
    <col min="8971" max="8971" width="17.08984375" style="1" customWidth="1"/>
    <col min="8972" max="8972" width="17.81640625" style="1" customWidth="1"/>
    <col min="8973" max="8980" width="15.6328125" style="1" customWidth="1"/>
    <col min="8981" max="8981" width="17.54296875" style="1" customWidth="1"/>
    <col min="8982" max="8983" width="15.6328125" style="1" customWidth="1"/>
    <col min="8984" max="8984" width="18.36328125" style="1" customWidth="1"/>
    <col min="8985" max="8986" width="15.6328125" style="1" customWidth="1"/>
    <col min="8987" max="8987" width="16.6328125" style="1" customWidth="1"/>
    <col min="8988" max="8988" width="15.6328125" style="1" customWidth="1"/>
    <col min="8989" max="8989" width="16.08984375" style="1" customWidth="1"/>
    <col min="8990" max="8990" width="16.6328125" style="1" customWidth="1"/>
    <col min="8991" max="8991" width="15.6328125" style="1" customWidth="1"/>
    <col min="8992" max="8992" width="16.08984375" style="1" customWidth="1"/>
    <col min="8993" max="8995" width="15.6328125" style="1" customWidth="1"/>
    <col min="8996" max="8996" width="16.6328125" style="1" customWidth="1"/>
    <col min="8997" max="8997" width="15.6328125" style="1" customWidth="1"/>
    <col min="8998" max="8998" width="18.453125" style="1" customWidth="1"/>
    <col min="8999" max="8999" width="0" style="1" hidden="1" customWidth="1"/>
    <col min="9000" max="9000" width="11.453125" style="1"/>
    <col min="9001" max="9001" width="20.81640625" style="1" customWidth="1"/>
    <col min="9002" max="9199" width="11.453125" style="1"/>
    <col min="9200" max="9200" width="7.54296875" style="1" customWidth="1"/>
    <col min="9201" max="9201" width="77.81640625" style="1" customWidth="1"/>
    <col min="9202" max="9202" width="14.36328125" style="1" customWidth="1"/>
    <col min="9203" max="9203" width="4.453125" style="1" customWidth="1"/>
    <col min="9204" max="9206" width="15.6328125" style="1" customWidth="1"/>
    <col min="9207" max="9207" width="16.6328125" style="1" customWidth="1"/>
    <col min="9208" max="9209" width="15.6328125" style="1" customWidth="1"/>
    <col min="9210" max="9210" width="16.6328125" style="1" customWidth="1"/>
    <col min="9211" max="9221" width="15.6328125" style="1" customWidth="1"/>
    <col min="9222" max="9222" width="17.08984375" style="1" customWidth="1"/>
    <col min="9223" max="9224" width="15.6328125" style="1" customWidth="1"/>
    <col min="9225" max="9225" width="16.453125" style="1" customWidth="1"/>
    <col min="9226" max="9226" width="15.6328125" style="1" customWidth="1"/>
    <col min="9227" max="9227" width="17.08984375" style="1" customWidth="1"/>
    <col min="9228" max="9228" width="17.81640625" style="1" customWidth="1"/>
    <col min="9229" max="9236" width="15.6328125" style="1" customWidth="1"/>
    <col min="9237" max="9237" width="17.54296875" style="1" customWidth="1"/>
    <col min="9238" max="9239" width="15.6328125" style="1" customWidth="1"/>
    <col min="9240" max="9240" width="18.36328125" style="1" customWidth="1"/>
    <col min="9241" max="9242" width="15.6328125" style="1" customWidth="1"/>
    <col min="9243" max="9243" width="16.6328125" style="1" customWidth="1"/>
    <col min="9244" max="9244" width="15.6328125" style="1" customWidth="1"/>
    <col min="9245" max="9245" width="16.08984375" style="1" customWidth="1"/>
    <col min="9246" max="9246" width="16.6328125" style="1" customWidth="1"/>
    <col min="9247" max="9247" width="15.6328125" style="1" customWidth="1"/>
    <col min="9248" max="9248" width="16.08984375" style="1" customWidth="1"/>
    <col min="9249" max="9251" width="15.6328125" style="1" customWidth="1"/>
    <col min="9252" max="9252" width="16.6328125" style="1" customWidth="1"/>
    <col min="9253" max="9253" width="15.6328125" style="1" customWidth="1"/>
    <col min="9254" max="9254" width="18.453125" style="1" customWidth="1"/>
    <col min="9255" max="9255" width="0" style="1" hidden="1" customWidth="1"/>
    <col min="9256" max="9256" width="11.453125" style="1"/>
    <col min="9257" max="9257" width="20.81640625" style="1" customWidth="1"/>
    <col min="9258" max="9455" width="11.453125" style="1"/>
    <col min="9456" max="9456" width="7.54296875" style="1" customWidth="1"/>
    <col min="9457" max="9457" width="77.81640625" style="1" customWidth="1"/>
    <col min="9458" max="9458" width="14.36328125" style="1" customWidth="1"/>
    <col min="9459" max="9459" width="4.453125" style="1" customWidth="1"/>
    <col min="9460" max="9462" width="15.6328125" style="1" customWidth="1"/>
    <col min="9463" max="9463" width="16.6328125" style="1" customWidth="1"/>
    <col min="9464" max="9465" width="15.6328125" style="1" customWidth="1"/>
    <col min="9466" max="9466" width="16.6328125" style="1" customWidth="1"/>
    <col min="9467" max="9477" width="15.6328125" style="1" customWidth="1"/>
    <col min="9478" max="9478" width="17.08984375" style="1" customWidth="1"/>
    <col min="9479" max="9480" width="15.6328125" style="1" customWidth="1"/>
    <col min="9481" max="9481" width="16.453125" style="1" customWidth="1"/>
    <col min="9482" max="9482" width="15.6328125" style="1" customWidth="1"/>
    <col min="9483" max="9483" width="17.08984375" style="1" customWidth="1"/>
    <col min="9484" max="9484" width="17.81640625" style="1" customWidth="1"/>
    <col min="9485" max="9492" width="15.6328125" style="1" customWidth="1"/>
    <col min="9493" max="9493" width="17.54296875" style="1" customWidth="1"/>
    <col min="9494" max="9495" width="15.6328125" style="1" customWidth="1"/>
    <col min="9496" max="9496" width="18.36328125" style="1" customWidth="1"/>
    <col min="9497" max="9498" width="15.6328125" style="1" customWidth="1"/>
    <col min="9499" max="9499" width="16.6328125" style="1" customWidth="1"/>
    <col min="9500" max="9500" width="15.6328125" style="1" customWidth="1"/>
    <col min="9501" max="9501" width="16.08984375" style="1" customWidth="1"/>
    <col min="9502" max="9502" width="16.6328125" style="1" customWidth="1"/>
    <col min="9503" max="9503" width="15.6328125" style="1" customWidth="1"/>
    <col min="9504" max="9504" width="16.08984375" style="1" customWidth="1"/>
    <col min="9505" max="9507" width="15.6328125" style="1" customWidth="1"/>
    <col min="9508" max="9508" width="16.6328125" style="1" customWidth="1"/>
    <col min="9509" max="9509" width="15.6328125" style="1" customWidth="1"/>
    <col min="9510" max="9510" width="18.453125" style="1" customWidth="1"/>
    <col min="9511" max="9511" width="0" style="1" hidden="1" customWidth="1"/>
    <col min="9512" max="9512" width="11.453125" style="1"/>
    <col min="9513" max="9513" width="20.81640625" style="1" customWidth="1"/>
    <col min="9514" max="9711" width="11.453125" style="1"/>
    <col min="9712" max="9712" width="7.54296875" style="1" customWidth="1"/>
    <col min="9713" max="9713" width="77.81640625" style="1" customWidth="1"/>
    <col min="9714" max="9714" width="14.36328125" style="1" customWidth="1"/>
    <col min="9715" max="9715" width="4.453125" style="1" customWidth="1"/>
    <col min="9716" max="9718" width="15.6328125" style="1" customWidth="1"/>
    <col min="9719" max="9719" width="16.6328125" style="1" customWidth="1"/>
    <col min="9720" max="9721" width="15.6328125" style="1" customWidth="1"/>
    <col min="9722" max="9722" width="16.6328125" style="1" customWidth="1"/>
    <col min="9723" max="9733" width="15.6328125" style="1" customWidth="1"/>
    <col min="9734" max="9734" width="17.08984375" style="1" customWidth="1"/>
    <col min="9735" max="9736" width="15.6328125" style="1" customWidth="1"/>
    <col min="9737" max="9737" width="16.453125" style="1" customWidth="1"/>
    <col min="9738" max="9738" width="15.6328125" style="1" customWidth="1"/>
    <col min="9739" max="9739" width="17.08984375" style="1" customWidth="1"/>
    <col min="9740" max="9740" width="17.81640625" style="1" customWidth="1"/>
    <col min="9741" max="9748" width="15.6328125" style="1" customWidth="1"/>
    <col min="9749" max="9749" width="17.54296875" style="1" customWidth="1"/>
    <col min="9750" max="9751" width="15.6328125" style="1" customWidth="1"/>
    <col min="9752" max="9752" width="18.36328125" style="1" customWidth="1"/>
    <col min="9753" max="9754" width="15.6328125" style="1" customWidth="1"/>
    <col min="9755" max="9755" width="16.6328125" style="1" customWidth="1"/>
    <col min="9756" max="9756" width="15.6328125" style="1" customWidth="1"/>
    <col min="9757" max="9757" width="16.08984375" style="1" customWidth="1"/>
    <col min="9758" max="9758" width="16.6328125" style="1" customWidth="1"/>
    <col min="9759" max="9759" width="15.6328125" style="1" customWidth="1"/>
    <col min="9760" max="9760" width="16.08984375" style="1" customWidth="1"/>
    <col min="9761" max="9763" width="15.6328125" style="1" customWidth="1"/>
    <col min="9764" max="9764" width="16.6328125" style="1" customWidth="1"/>
    <col min="9765" max="9765" width="15.6328125" style="1" customWidth="1"/>
    <col min="9766" max="9766" width="18.453125" style="1" customWidth="1"/>
    <col min="9767" max="9767" width="0" style="1" hidden="1" customWidth="1"/>
    <col min="9768" max="9768" width="11.453125" style="1"/>
    <col min="9769" max="9769" width="20.81640625" style="1" customWidth="1"/>
    <col min="9770" max="9967" width="11.453125" style="1"/>
    <col min="9968" max="9968" width="7.54296875" style="1" customWidth="1"/>
    <col min="9969" max="9969" width="77.81640625" style="1" customWidth="1"/>
    <col min="9970" max="9970" width="14.36328125" style="1" customWidth="1"/>
    <col min="9971" max="9971" width="4.453125" style="1" customWidth="1"/>
    <col min="9972" max="9974" width="15.6328125" style="1" customWidth="1"/>
    <col min="9975" max="9975" width="16.6328125" style="1" customWidth="1"/>
    <col min="9976" max="9977" width="15.6328125" style="1" customWidth="1"/>
    <col min="9978" max="9978" width="16.6328125" style="1" customWidth="1"/>
    <col min="9979" max="9989" width="15.6328125" style="1" customWidth="1"/>
    <col min="9990" max="9990" width="17.08984375" style="1" customWidth="1"/>
    <col min="9991" max="9992" width="15.6328125" style="1" customWidth="1"/>
    <col min="9993" max="9993" width="16.453125" style="1" customWidth="1"/>
    <col min="9994" max="9994" width="15.6328125" style="1" customWidth="1"/>
    <col min="9995" max="9995" width="17.08984375" style="1" customWidth="1"/>
    <col min="9996" max="9996" width="17.81640625" style="1" customWidth="1"/>
    <col min="9997" max="10004" width="15.6328125" style="1" customWidth="1"/>
    <col min="10005" max="10005" width="17.54296875" style="1" customWidth="1"/>
    <col min="10006" max="10007" width="15.6328125" style="1" customWidth="1"/>
    <col min="10008" max="10008" width="18.36328125" style="1" customWidth="1"/>
    <col min="10009" max="10010" width="15.6328125" style="1" customWidth="1"/>
    <col min="10011" max="10011" width="16.6328125" style="1" customWidth="1"/>
    <col min="10012" max="10012" width="15.6328125" style="1" customWidth="1"/>
    <col min="10013" max="10013" width="16.08984375" style="1" customWidth="1"/>
    <col min="10014" max="10014" width="16.6328125" style="1" customWidth="1"/>
    <col min="10015" max="10015" width="15.6328125" style="1" customWidth="1"/>
    <col min="10016" max="10016" width="16.08984375" style="1" customWidth="1"/>
    <col min="10017" max="10019" width="15.6328125" style="1" customWidth="1"/>
    <col min="10020" max="10020" width="16.6328125" style="1" customWidth="1"/>
    <col min="10021" max="10021" width="15.6328125" style="1" customWidth="1"/>
    <col min="10022" max="10022" width="18.453125" style="1" customWidth="1"/>
    <col min="10023" max="10023" width="0" style="1" hidden="1" customWidth="1"/>
    <col min="10024" max="10024" width="11.453125" style="1"/>
    <col min="10025" max="10025" width="20.81640625" style="1" customWidth="1"/>
    <col min="10026" max="10223" width="11.453125" style="1"/>
    <col min="10224" max="10224" width="7.54296875" style="1" customWidth="1"/>
    <col min="10225" max="10225" width="77.81640625" style="1" customWidth="1"/>
    <col min="10226" max="10226" width="14.36328125" style="1" customWidth="1"/>
    <col min="10227" max="10227" width="4.453125" style="1" customWidth="1"/>
    <col min="10228" max="10230" width="15.6328125" style="1" customWidth="1"/>
    <col min="10231" max="10231" width="16.6328125" style="1" customWidth="1"/>
    <col min="10232" max="10233" width="15.6328125" style="1" customWidth="1"/>
    <col min="10234" max="10234" width="16.6328125" style="1" customWidth="1"/>
    <col min="10235" max="10245" width="15.6328125" style="1" customWidth="1"/>
    <col min="10246" max="10246" width="17.08984375" style="1" customWidth="1"/>
    <col min="10247" max="10248" width="15.6328125" style="1" customWidth="1"/>
    <col min="10249" max="10249" width="16.453125" style="1" customWidth="1"/>
    <col min="10250" max="10250" width="15.6328125" style="1" customWidth="1"/>
    <col min="10251" max="10251" width="17.08984375" style="1" customWidth="1"/>
    <col min="10252" max="10252" width="17.81640625" style="1" customWidth="1"/>
    <col min="10253" max="10260" width="15.6328125" style="1" customWidth="1"/>
    <col min="10261" max="10261" width="17.54296875" style="1" customWidth="1"/>
    <col min="10262" max="10263" width="15.6328125" style="1" customWidth="1"/>
    <col min="10264" max="10264" width="18.36328125" style="1" customWidth="1"/>
    <col min="10265" max="10266" width="15.6328125" style="1" customWidth="1"/>
    <col min="10267" max="10267" width="16.6328125" style="1" customWidth="1"/>
    <col min="10268" max="10268" width="15.6328125" style="1" customWidth="1"/>
    <col min="10269" max="10269" width="16.08984375" style="1" customWidth="1"/>
    <col min="10270" max="10270" width="16.6328125" style="1" customWidth="1"/>
    <col min="10271" max="10271" width="15.6328125" style="1" customWidth="1"/>
    <col min="10272" max="10272" width="16.08984375" style="1" customWidth="1"/>
    <col min="10273" max="10275" width="15.6328125" style="1" customWidth="1"/>
    <col min="10276" max="10276" width="16.6328125" style="1" customWidth="1"/>
    <col min="10277" max="10277" width="15.6328125" style="1" customWidth="1"/>
    <col min="10278" max="10278" width="18.453125" style="1" customWidth="1"/>
    <col min="10279" max="10279" width="0" style="1" hidden="1" customWidth="1"/>
    <col min="10280" max="10280" width="11.453125" style="1"/>
    <col min="10281" max="10281" width="20.81640625" style="1" customWidth="1"/>
    <col min="10282" max="10479" width="11.453125" style="1"/>
    <col min="10480" max="10480" width="7.54296875" style="1" customWidth="1"/>
    <col min="10481" max="10481" width="77.81640625" style="1" customWidth="1"/>
    <col min="10482" max="10482" width="14.36328125" style="1" customWidth="1"/>
    <col min="10483" max="10483" width="4.453125" style="1" customWidth="1"/>
    <col min="10484" max="10486" width="15.6328125" style="1" customWidth="1"/>
    <col min="10487" max="10487" width="16.6328125" style="1" customWidth="1"/>
    <col min="10488" max="10489" width="15.6328125" style="1" customWidth="1"/>
    <col min="10490" max="10490" width="16.6328125" style="1" customWidth="1"/>
    <col min="10491" max="10501" width="15.6328125" style="1" customWidth="1"/>
    <col min="10502" max="10502" width="17.08984375" style="1" customWidth="1"/>
    <col min="10503" max="10504" width="15.6328125" style="1" customWidth="1"/>
    <col min="10505" max="10505" width="16.453125" style="1" customWidth="1"/>
    <col min="10506" max="10506" width="15.6328125" style="1" customWidth="1"/>
    <col min="10507" max="10507" width="17.08984375" style="1" customWidth="1"/>
    <col min="10508" max="10508" width="17.81640625" style="1" customWidth="1"/>
    <col min="10509" max="10516" width="15.6328125" style="1" customWidth="1"/>
    <col min="10517" max="10517" width="17.54296875" style="1" customWidth="1"/>
    <col min="10518" max="10519" width="15.6328125" style="1" customWidth="1"/>
    <col min="10520" max="10520" width="18.36328125" style="1" customWidth="1"/>
    <col min="10521" max="10522" width="15.6328125" style="1" customWidth="1"/>
    <col min="10523" max="10523" width="16.6328125" style="1" customWidth="1"/>
    <col min="10524" max="10524" width="15.6328125" style="1" customWidth="1"/>
    <col min="10525" max="10525" width="16.08984375" style="1" customWidth="1"/>
    <col min="10526" max="10526" width="16.6328125" style="1" customWidth="1"/>
    <col min="10527" max="10527" width="15.6328125" style="1" customWidth="1"/>
    <col min="10528" max="10528" width="16.08984375" style="1" customWidth="1"/>
    <col min="10529" max="10531" width="15.6328125" style="1" customWidth="1"/>
    <col min="10532" max="10532" width="16.6328125" style="1" customWidth="1"/>
    <col min="10533" max="10533" width="15.6328125" style="1" customWidth="1"/>
    <col min="10534" max="10534" width="18.453125" style="1" customWidth="1"/>
    <col min="10535" max="10535" width="0" style="1" hidden="1" customWidth="1"/>
    <col min="10536" max="10536" width="11.453125" style="1"/>
    <col min="10537" max="10537" width="20.81640625" style="1" customWidth="1"/>
    <col min="10538" max="10735" width="11.453125" style="1"/>
    <col min="10736" max="10736" width="7.54296875" style="1" customWidth="1"/>
    <col min="10737" max="10737" width="77.81640625" style="1" customWidth="1"/>
    <col min="10738" max="10738" width="14.36328125" style="1" customWidth="1"/>
    <col min="10739" max="10739" width="4.453125" style="1" customWidth="1"/>
    <col min="10740" max="10742" width="15.6328125" style="1" customWidth="1"/>
    <col min="10743" max="10743" width="16.6328125" style="1" customWidth="1"/>
    <col min="10744" max="10745" width="15.6328125" style="1" customWidth="1"/>
    <col min="10746" max="10746" width="16.6328125" style="1" customWidth="1"/>
    <col min="10747" max="10757" width="15.6328125" style="1" customWidth="1"/>
    <col min="10758" max="10758" width="17.08984375" style="1" customWidth="1"/>
    <col min="10759" max="10760" width="15.6328125" style="1" customWidth="1"/>
    <col min="10761" max="10761" width="16.453125" style="1" customWidth="1"/>
    <col min="10762" max="10762" width="15.6328125" style="1" customWidth="1"/>
    <col min="10763" max="10763" width="17.08984375" style="1" customWidth="1"/>
    <col min="10764" max="10764" width="17.81640625" style="1" customWidth="1"/>
    <col min="10765" max="10772" width="15.6328125" style="1" customWidth="1"/>
    <col min="10773" max="10773" width="17.54296875" style="1" customWidth="1"/>
    <col min="10774" max="10775" width="15.6328125" style="1" customWidth="1"/>
    <col min="10776" max="10776" width="18.36328125" style="1" customWidth="1"/>
    <col min="10777" max="10778" width="15.6328125" style="1" customWidth="1"/>
    <col min="10779" max="10779" width="16.6328125" style="1" customWidth="1"/>
    <col min="10780" max="10780" width="15.6328125" style="1" customWidth="1"/>
    <col min="10781" max="10781" width="16.08984375" style="1" customWidth="1"/>
    <col min="10782" max="10782" width="16.6328125" style="1" customWidth="1"/>
    <col min="10783" max="10783" width="15.6328125" style="1" customWidth="1"/>
    <col min="10784" max="10784" width="16.08984375" style="1" customWidth="1"/>
    <col min="10785" max="10787" width="15.6328125" style="1" customWidth="1"/>
    <col min="10788" max="10788" width="16.6328125" style="1" customWidth="1"/>
    <col min="10789" max="10789" width="15.6328125" style="1" customWidth="1"/>
    <col min="10790" max="10790" width="18.453125" style="1" customWidth="1"/>
    <col min="10791" max="10791" width="0" style="1" hidden="1" customWidth="1"/>
    <col min="10792" max="10792" width="11.453125" style="1"/>
    <col min="10793" max="10793" width="20.81640625" style="1" customWidth="1"/>
    <col min="10794" max="10991" width="11.453125" style="1"/>
    <col min="10992" max="10992" width="7.54296875" style="1" customWidth="1"/>
    <col min="10993" max="10993" width="77.81640625" style="1" customWidth="1"/>
    <col min="10994" max="10994" width="14.36328125" style="1" customWidth="1"/>
    <col min="10995" max="10995" width="4.453125" style="1" customWidth="1"/>
    <col min="10996" max="10998" width="15.6328125" style="1" customWidth="1"/>
    <col min="10999" max="10999" width="16.6328125" style="1" customWidth="1"/>
    <col min="11000" max="11001" width="15.6328125" style="1" customWidth="1"/>
    <col min="11002" max="11002" width="16.6328125" style="1" customWidth="1"/>
    <col min="11003" max="11013" width="15.6328125" style="1" customWidth="1"/>
    <col min="11014" max="11014" width="17.08984375" style="1" customWidth="1"/>
    <col min="11015" max="11016" width="15.6328125" style="1" customWidth="1"/>
    <col min="11017" max="11017" width="16.453125" style="1" customWidth="1"/>
    <col min="11018" max="11018" width="15.6328125" style="1" customWidth="1"/>
    <col min="11019" max="11019" width="17.08984375" style="1" customWidth="1"/>
    <col min="11020" max="11020" width="17.81640625" style="1" customWidth="1"/>
    <col min="11021" max="11028" width="15.6328125" style="1" customWidth="1"/>
    <col min="11029" max="11029" width="17.54296875" style="1" customWidth="1"/>
    <col min="11030" max="11031" width="15.6328125" style="1" customWidth="1"/>
    <col min="11032" max="11032" width="18.36328125" style="1" customWidth="1"/>
    <col min="11033" max="11034" width="15.6328125" style="1" customWidth="1"/>
    <col min="11035" max="11035" width="16.6328125" style="1" customWidth="1"/>
    <col min="11036" max="11036" width="15.6328125" style="1" customWidth="1"/>
    <col min="11037" max="11037" width="16.08984375" style="1" customWidth="1"/>
    <col min="11038" max="11038" width="16.6328125" style="1" customWidth="1"/>
    <col min="11039" max="11039" width="15.6328125" style="1" customWidth="1"/>
    <col min="11040" max="11040" width="16.08984375" style="1" customWidth="1"/>
    <col min="11041" max="11043" width="15.6328125" style="1" customWidth="1"/>
    <col min="11044" max="11044" width="16.6328125" style="1" customWidth="1"/>
    <col min="11045" max="11045" width="15.6328125" style="1" customWidth="1"/>
    <col min="11046" max="11046" width="18.453125" style="1" customWidth="1"/>
    <col min="11047" max="11047" width="0" style="1" hidden="1" customWidth="1"/>
    <col min="11048" max="11048" width="11.453125" style="1"/>
    <col min="11049" max="11049" width="20.81640625" style="1" customWidth="1"/>
    <col min="11050" max="11247" width="11.453125" style="1"/>
    <col min="11248" max="11248" width="7.54296875" style="1" customWidth="1"/>
    <col min="11249" max="11249" width="77.81640625" style="1" customWidth="1"/>
    <col min="11250" max="11250" width="14.36328125" style="1" customWidth="1"/>
    <col min="11251" max="11251" width="4.453125" style="1" customWidth="1"/>
    <col min="11252" max="11254" width="15.6328125" style="1" customWidth="1"/>
    <col min="11255" max="11255" width="16.6328125" style="1" customWidth="1"/>
    <col min="11256" max="11257" width="15.6328125" style="1" customWidth="1"/>
    <col min="11258" max="11258" width="16.6328125" style="1" customWidth="1"/>
    <col min="11259" max="11269" width="15.6328125" style="1" customWidth="1"/>
    <col min="11270" max="11270" width="17.08984375" style="1" customWidth="1"/>
    <col min="11271" max="11272" width="15.6328125" style="1" customWidth="1"/>
    <col min="11273" max="11273" width="16.453125" style="1" customWidth="1"/>
    <col min="11274" max="11274" width="15.6328125" style="1" customWidth="1"/>
    <col min="11275" max="11275" width="17.08984375" style="1" customWidth="1"/>
    <col min="11276" max="11276" width="17.81640625" style="1" customWidth="1"/>
    <col min="11277" max="11284" width="15.6328125" style="1" customWidth="1"/>
    <col min="11285" max="11285" width="17.54296875" style="1" customWidth="1"/>
    <col min="11286" max="11287" width="15.6328125" style="1" customWidth="1"/>
    <col min="11288" max="11288" width="18.36328125" style="1" customWidth="1"/>
    <col min="11289" max="11290" width="15.6328125" style="1" customWidth="1"/>
    <col min="11291" max="11291" width="16.6328125" style="1" customWidth="1"/>
    <col min="11292" max="11292" width="15.6328125" style="1" customWidth="1"/>
    <col min="11293" max="11293" width="16.08984375" style="1" customWidth="1"/>
    <col min="11294" max="11294" width="16.6328125" style="1" customWidth="1"/>
    <col min="11295" max="11295" width="15.6328125" style="1" customWidth="1"/>
    <col min="11296" max="11296" width="16.08984375" style="1" customWidth="1"/>
    <col min="11297" max="11299" width="15.6328125" style="1" customWidth="1"/>
    <col min="11300" max="11300" width="16.6328125" style="1" customWidth="1"/>
    <col min="11301" max="11301" width="15.6328125" style="1" customWidth="1"/>
    <col min="11302" max="11302" width="18.453125" style="1" customWidth="1"/>
    <col min="11303" max="11303" width="0" style="1" hidden="1" customWidth="1"/>
    <col min="11304" max="11304" width="11.453125" style="1"/>
    <col min="11305" max="11305" width="20.81640625" style="1" customWidth="1"/>
    <col min="11306" max="11503" width="11.453125" style="1"/>
    <col min="11504" max="11504" width="7.54296875" style="1" customWidth="1"/>
    <col min="11505" max="11505" width="77.81640625" style="1" customWidth="1"/>
    <col min="11506" max="11506" width="14.36328125" style="1" customWidth="1"/>
    <col min="11507" max="11507" width="4.453125" style="1" customWidth="1"/>
    <col min="11508" max="11510" width="15.6328125" style="1" customWidth="1"/>
    <col min="11511" max="11511" width="16.6328125" style="1" customWidth="1"/>
    <col min="11512" max="11513" width="15.6328125" style="1" customWidth="1"/>
    <col min="11514" max="11514" width="16.6328125" style="1" customWidth="1"/>
    <col min="11515" max="11525" width="15.6328125" style="1" customWidth="1"/>
    <col min="11526" max="11526" width="17.08984375" style="1" customWidth="1"/>
    <col min="11527" max="11528" width="15.6328125" style="1" customWidth="1"/>
    <col min="11529" max="11529" width="16.453125" style="1" customWidth="1"/>
    <col min="11530" max="11530" width="15.6328125" style="1" customWidth="1"/>
    <col min="11531" max="11531" width="17.08984375" style="1" customWidth="1"/>
    <col min="11532" max="11532" width="17.81640625" style="1" customWidth="1"/>
    <col min="11533" max="11540" width="15.6328125" style="1" customWidth="1"/>
    <col min="11541" max="11541" width="17.54296875" style="1" customWidth="1"/>
    <col min="11542" max="11543" width="15.6328125" style="1" customWidth="1"/>
    <col min="11544" max="11544" width="18.36328125" style="1" customWidth="1"/>
    <col min="11545" max="11546" width="15.6328125" style="1" customWidth="1"/>
    <col min="11547" max="11547" width="16.6328125" style="1" customWidth="1"/>
    <col min="11548" max="11548" width="15.6328125" style="1" customWidth="1"/>
    <col min="11549" max="11549" width="16.08984375" style="1" customWidth="1"/>
    <col min="11550" max="11550" width="16.6328125" style="1" customWidth="1"/>
    <col min="11551" max="11551" width="15.6328125" style="1" customWidth="1"/>
    <col min="11552" max="11552" width="16.08984375" style="1" customWidth="1"/>
    <col min="11553" max="11555" width="15.6328125" style="1" customWidth="1"/>
    <col min="11556" max="11556" width="16.6328125" style="1" customWidth="1"/>
    <col min="11557" max="11557" width="15.6328125" style="1" customWidth="1"/>
    <col min="11558" max="11558" width="18.453125" style="1" customWidth="1"/>
    <col min="11559" max="11559" width="0" style="1" hidden="1" customWidth="1"/>
    <col min="11560" max="11560" width="11.453125" style="1"/>
    <col min="11561" max="11561" width="20.81640625" style="1" customWidth="1"/>
    <col min="11562" max="11759" width="11.453125" style="1"/>
    <col min="11760" max="11760" width="7.54296875" style="1" customWidth="1"/>
    <col min="11761" max="11761" width="77.81640625" style="1" customWidth="1"/>
    <col min="11762" max="11762" width="14.36328125" style="1" customWidth="1"/>
    <col min="11763" max="11763" width="4.453125" style="1" customWidth="1"/>
    <col min="11764" max="11766" width="15.6328125" style="1" customWidth="1"/>
    <col min="11767" max="11767" width="16.6328125" style="1" customWidth="1"/>
    <col min="11768" max="11769" width="15.6328125" style="1" customWidth="1"/>
    <col min="11770" max="11770" width="16.6328125" style="1" customWidth="1"/>
    <col min="11771" max="11781" width="15.6328125" style="1" customWidth="1"/>
    <col min="11782" max="11782" width="17.08984375" style="1" customWidth="1"/>
    <col min="11783" max="11784" width="15.6328125" style="1" customWidth="1"/>
    <col min="11785" max="11785" width="16.453125" style="1" customWidth="1"/>
    <col min="11786" max="11786" width="15.6328125" style="1" customWidth="1"/>
    <col min="11787" max="11787" width="17.08984375" style="1" customWidth="1"/>
    <col min="11788" max="11788" width="17.81640625" style="1" customWidth="1"/>
    <col min="11789" max="11796" width="15.6328125" style="1" customWidth="1"/>
    <col min="11797" max="11797" width="17.54296875" style="1" customWidth="1"/>
    <col min="11798" max="11799" width="15.6328125" style="1" customWidth="1"/>
    <col min="11800" max="11800" width="18.36328125" style="1" customWidth="1"/>
    <col min="11801" max="11802" width="15.6328125" style="1" customWidth="1"/>
    <col min="11803" max="11803" width="16.6328125" style="1" customWidth="1"/>
    <col min="11804" max="11804" width="15.6328125" style="1" customWidth="1"/>
    <col min="11805" max="11805" width="16.08984375" style="1" customWidth="1"/>
    <col min="11806" max="11806" width="16.6328125" style="1" customWidth="1"/>
    <col min="11807" max="11807" width="15.6328125" style="1" customWidth="1"/>
    <col min="11808" max="11808" width="16.08984375" style="1" customWidth="1"/>
    <col min="11809" max="11811" width="15.6328125" style="1" customWidth="1"/>
    <col min="11812" max="11812" width="16.6328125" style="1" customWidth="1"/>
    <col min="11813" max="11813" width="15.6328125" style="1" customWidth="1"/>
    <col min="11814" max="11814" width="18.453125" style="1" customWidth="1"/>
    <col min="11815" max="11815" width="0" style="1" hidden="1" customWidth="1"/>
    <col min="11816" max="11816" width="11.453125" style="1"/>
    <col min="11817" max="11817" width="20.81640625" style="1" customWidth="1"/>
    <col min="11818" max="12015" width="11.453125" style="1"/>
    <col min="12016" max="12016" width="7.54296875" style="1" customWidth="1"/>
    <col min="12017" max="12017" width="77.81640625" style="1" customWidth="1"/>
    <col min="12018" max="12018" width="14.36328125" style="1" customWidth="1"/>
    <col min="12019" max="12019" width="4.453125" style="1" customWidth="1"/>
    <col min="12020" max="12022" width="15.6328125" style="1" customWidth="1"/>
    <col min="12023" max="12023" width="16.6328125" style="1" customWidth="1"/>
    <col min="12024" max="12025" width="15.6328125" style="1" customWidth="1"/>
    <col min="12026" max="12026" width="16.6328125" style="1" customWidth="1"/>
    <col min="12027" max="12037" width="15.6328125" style="1" customWidth="1"/>
    <col min="12038" max="12038" width="17.08984375" style="1" customWidth="1"/>
    <col min="12039" max="12040" width="15.6328125" style="1" customWidth="1"/>
    <col min="12041" max="12041" width="16.453125" style="1" customWidth="1"/>
    <col min="12042" max="12042" width="15.6328125" style="1" customWidth="1"/>
    <col min="12043" max="12043" width="17.08984375" style="1" customWidth="1"/>
    <col min="12044" max="12044" width="17.81640625" style="1" customWidth="1"/>
    <col min="12045" max="12052" width="15.6328125" style="1" customWidth="1"/>
    <col min="12053" max="12053" width="17.54296875" style="1" customWidth="1"/>
    <col min="12054" max="12055" width="15.6328125" style="1" customWidth="1"/>
    <col min="12056" max="12056" width="18.36328125" style="1" customWidth="1"/>
    <col min="12057" max="12058" width="15.6328125" style="1" customWidth="1"/>
    <col min="12059" max="12059" width="16.6328125" style="1" customWidth="1"/>
    <col min="12060" max="12060" width="15.6328125" style="1" customWidth="1"/>
    <col min="12061" max="12061" width="16.08984375" style="1" customWidth="1"/>
    <col min="12062" max="12062" width="16.6328125" style="1" customWidth="1"/>
    <col min="12063" max="12063" width="15.6328125" style="1" customWidth="1"/>
    <col min="12064" max="12064" width="16.08984375" style="1" customWidth="1"/>
    <col min="12065" max="12067" width="15.6328125" style="1" customWidth="1"/>
    <col min="12068" max="12068" width="16.6328125" style="1" customWidth="1"/>
    <col min="12069" max="12069" width="15.6328125" style="1" customWidth="1"/>
    <col min="12070" max="12070" width="18.453125" style="1" customWidth="1"/>
    <col min="12071" max="12071" width="0" style="1" hidden="1" customWidth="1"/>
    <col min="12072" max="12072" width="11.453125" style="1"/>
    <col min="12073" max="12073" width="20.81640625" style="1" customWidth="1"/>
    <col min="12074" max="12271" width="11.453125" style="1"/>
    <col min="12272" max="12272" width="7.54296875" style="1" customWidth="1"/>
    <col min="12273" max="12273" width="77.81640625" style="1" customWidth="1"/>
    <col min="12274" max="12274" width="14.36328125" style="1" customWidth="1"/>
    <col min="12275" max="12275" width="4.453125" style="1" customWidth="1"/>
    <col min="12276" max="12278" width="15.6328125" style="1" customWidth="1"/>
    <col min="12279" max="12279" width="16.6328125" style="1" customWidth="1"/>
    <col min="12280" max="12281" width="15.6328125" style="1" customWidth="1"/>
    <col min="12282" max="12282" width="16.6328125" style="1" customWidth="1"/>
    <col min="12283" max="12293" width="15.6328125" style="1" customWidth="1"/>
    <col min="12294" max="12294" width="17.08984375" style="1" customWidth="1"/>
    <col min="12295" max="12296" width="15.6328125" style="1" customWidth="1"/>
    <col min="12297" max="12297" width="16.453125" style="1" customWidth="1"/>
    <col min="12298" max="12298" width="15.6328125" style="1" customWidth="1"/>
    <col min="12299" max="12299" width="17.08984375" style="1" customWidth="1"/>
    <col min="12300" max="12300" width="17.81640625" style="1" customWidth="1"/>
    <col min="12301" max="12308" width="15.6328125" style="1" customWidth="1"/>
    <col min="12309" max="12309" width="17.54296875" style="1" customWidth="1"/>
    <col min="12310" max="12311" width="15.6328125" style="1" customWidth="1"/>
    <col min="12312" max="12312" width="18.36328125" style="1" customWidth="1"/>
    <col min="12313" max="12314" width="15.6328125" style="1" customWidth="1"/>
    <col min="12315" max="12315" width="16.6328125" style="1" customWidth="1"/>
    <col min="12316" max="12316" width="15.6328125" style="1" customWidth="1"/>
    <col min="12317" max="12317" width="16.08984375" style="1" customWidth="1"/>
    <col min="12318" max="12318" width="16.6328125" style="1" customWidth="1"/>
    <col min="12319" max="12319" width="15.6328125" style="1" customWidth="1"/>
    <col min="12320" max="12320" width="16.08984375" style="1" customWidth="1"/>
    <col min="12321" max="12323" width="15.6328125" style="1" customWidth="1"/>
    <col min="12324" max="12324" width="16.6328125" style="1" customWidth="1"/>
    <col min="12325" max="12325" width="15.6328125" style="1" customWidth="1"/>
    <col min="12326" max="12326" width="18.453125" style="1" customWidth="1"/>
    <col min="12327" max="12327" width="0" style="1" hidden="1" customWidth="1"/>
    <col min="12328" max="12328" width="11.453125" style="1"/>
    <col min="12329" max="12329" width="20.81640625" style="1" customWidth="1"/>
    <col min="12330" max="12527" width="11.453125" style="1"/>
    <col min="12528" max="12528" width="7.54296875" style="1" customWidth="1"/>
    <col min="12529" max="12529" width="77.81640625" style="1" customWidth="1"/>
    <col min="12530" max="12530" width="14.36328125" style="1" customWidth="1"/>
    <col min="12531" max="12531" width="4.453125" style="1" customWidth="1"/>
    <col min="12532" max="12534" width="15.6328125" style="1" customWidth="1"/>
    <col min="12535" max="12535" width="16.6328125" style="1" customWidth="1"/>
    <col min="12536" max="12537" width="15.6328125" style="1" customWidth="1"/>
    <col min="12538" max="12538" width="16.6328125" style="1" customWidth="1"/>
    <col min="12539" max="12549" width="15.6328125" style="1" customWidth="1"/>
    <col min="12550" max="12550" width="17.08984375" style="1" customWidth="1"/>
    <col min="12551" max="12552" width="15.6328125" style="1" customWidth="1"/>
    <col min="12553" max="12553" width="16.453125" style="1" customWidth="1"/>
    <col min="12554" max="12554" width="15.6328125" style="1" customWidth="1"/>
    <col min="12555" max="12555" width="17.08984375" style="1" customWidth="1"/>
    <col min="12556" max="12556" width="17.81640625" style="1" customWidth="1"/>
    <col min="12557" max="12564" width="15.6328125" style="1" customWidth="1"/>
    <col min="12565" max="12565" width="17.54296875" style="1" customWidth="1"/>
    <col min="12566" max="12567" width="15.6328125" style="1" customWidth="1"/>
    <col min="12568" max="12568" width="18.36328125" style="1" customWidth="1"/>
    <col min="12569" max="12570" width="15.6328125" style="1" customWidth="1"/>
    <col min="12571" max="12571" width="16.6328125" style="1" customWidth="1"/>
    <col min="12572" max="12572" width="15.6328125" style="1" customWidth="1"/>
    <col min="12573" max="12573" width="16.08984375" style="1" customWidth="1"/>
    <col min="12574" max="12574" width="16.6328125" style="1" customWidth="1"/>
    <col min="12575" max="12575" width="15.6328125" style="1" customWidth="1"/>
    <col min="12576" max="12576" width="16.08984375" style="1" customWidth="1"/>
    <col min="12577" max="12579" width="15.6328125" style="1" customWidth="1"/>
    <col min="12580" max="12580" width="16.6328125" style="1" customWidth="1"/>
    <col min="12581" max="12581" width="15.6328125" style="1" customWidth="1"/>
    <col min="12582" max="12582" width="18.453125" style="1" customWidth="1"/>
    <col min="12583" max="12583" width="0" style="1" hidden="1" customWidth="1"/>
    <col min="12584" max="12584" width="11.453125" style="1"/>
    <col min="12585" max="12585" width="20.81640625" style="1" customWidth="1"/>
    <col min="12586" max="12783" width="11.453125" style="1"/>
    <col min="12784" max="12784" width="7.54296875" style="1" customWidth="1"/>
    <col min="12785" max="12785" width="77.81640625" style="1" customWidth="1"/>
    <col min="12786" max="12786" width="14.36328125" style="1" customWidth="1"/>
    <col min="12787" max="12787" width="4.453125" style="1" customWidth="1"/>
    <col min="12788" max="12790" width="15.6328125" style="1" customWidth="1"/>
    <col min="12791" max="12791" width="16.6328125" style="1" customWidth="1"/>
    <col min="12792" max="12793" width="15.6328125" style="1" customWidth="1"/>
    <col min="12794" max="12794" width="16.6328125" style="1" customWidth="1"/>
    <col min="12795" max="12805" width="15.6328125" style="1" customWidth="1"/>
    <col min="12806" max="12806" width="17.08984375" style="1" customWidth="1"/>
    <col min="12807" max="12808" width="15.6328125" style="1" customWidth="1"/>
    <col min="12809" max="12809" width="16.453125" style="1" customWidth="1"/>
    <col min="12810" max="12810" width="15.6328125" style="1" customWidth="1"/>
    <col min="12811" max="12811" width="17.08984375" style="1" customWidth="1"/>
    <col min="12812" max="12812" width="17.81640625" style="1" customWidth="1"/>
    <col min="12813" max="12820" width="15.6328125" style="1" customWidth="1"/>
    <col min="12821" max="12821" width="17.54296875" style="1" customWidth="1"/>
    <col min="12822" max="12823" width="15.6328125" style="1" customWidth="1"/>
    <col min="12824" max="12824" width="18.36328125" style="1" customWidth="1"/>
    <col min="12825" max="12826" width="15.6328125" style="1" customWidth="1"/>
    <col min="12827" max="12827" width="16.6328125" style="1" customWidth="1"/>
    <col min="12828" max="12828" width="15.6328125" style="1" customWidth="1"/>
    <col min="12829" max="12829" width="16.08984375" style="1" customWidth="1"/>
    <col min="12830" max="12830" width="16.6328125" style="1" customWidth="1"/>
    <col min="12831" max="12831" width="15.6328125" style="1" customWidth="1"/>
    <col min="12832" max="12832" width="16.08984375" style="1" customWidth="1"/>
    <col min="12833" max="12835" width="15.6328125" style="1" customWidth="1"/>
    <col min="12836" max="12836" width="16.6328125" style="1" customWidth="1"/>
    <col min="12837" max="12837" width="15.6328125" style="1" customWidth="1"/>
    <col min="12838" max="12838" width="18.453125" style="1" customWidth="1"/>
    <col min="12839" max="12839" width="0" style="1" hidden="1" customWidth="1"/>
    <col min="12840" max="12840" width="11.453125" style="1"/>
    <col min="12841" max="12841" width="20.81640625" style="1" customWidth="1"/>
    <col min="12842" max="13039" width="11.453125" style="1"/>
    <col min="13040" max="13040" width="7.54296875" style="1" customWidth="1"/>
    <col min="13041" max="13041" width="77.81640625" style="1" customWidth="1"/>
    <col min="13042" max="13042" width="14.36328125" style="1" customWidth="1"/>
    <col min="13043" max="13043" width="4.453125" style="1" customWidth="1"/>
    <col min="13044" max="13046" width="15.6328125" style="1" customWidth="1"/>
    <col min="13047" max="13047" width="16.6328125" style="1" customWidth="1"/>
    <col min="13048" max="13049" width="15.6328125" style="1" customWidth="1"/>
    <col min="13050" max="13050" width="16.6328125" style="1" customWidth="1"/>
    <col min="13051" max="13061" width="15.6328125" style="1" customWidth="1"/>
    <col min="13062" max="13062" width="17.08984375" style="1" customWidth="1"/>
    <col min="13063" max="13064" width="15.6328125" style="1" customWidth="1"/>
    <col min="13065" max="13065" width="16.453125" style="1" customWidth="1"/>
    <col min="13066" max="13066" width="15.6328125" style="1" customWidth="1"/>
    <col min="13067" max="13067" width="17.08984375" style="1" customWidth="1"/>
    <col min="13068" max="13068" width="17.81640625" style="1" customWidth="1"/>
    <col min="13069" max="13076" width="15.6328125" style="1" customWidth="1"/>
    <col min="13077" max="13077" width="17.54296875" style="1" customWidth="1"/>
    <col min="13078" max="13079" width="15.6328125" style="1" customWidth="1"/>
    <col min="13080" max="13080" width="18.36328125" style="1" customWidth="1"/>
    <col min="13081" max="13082" width="15.6328125" style="1" customWidth="1"/>
    <col min="13083" max="13083" width="16.6328125" style="1" customWidth="1"/>
    <col min="13084" max="13084" width="15.6328125" style="1" customWidth="1"/>
    <col min="13085" max="13085" width="16.08984375" style="1" customWidth="1"/>
    <col min="13086" max="13086" width="16.6328125" style="1" customWidth="1"/>
    <col min="13087" max="13087" width="15.6328125" style="1" customWidth="1"/>
    <col min="13088" max="13088" width="16.08984375" style="1" customWidth="1"/>
    <col min="13089" max="13091" width="15.6328125" style="1" customWidth="1"/>
    <col min="13092" max="13092" width="16.6328125" style="1" customWidth="1"/>
    <col min="13093" max="13093" width="15.6328125" style="1" customWidth="1"/>
    <col min="13094" max="13094" width="18.453125" style="1" customWidth="1"/>
    <col min="13095" max="13095" width="0" style="1" hidden="1" customWidth="1"/>
    <col min="13096" max="13096" width="11.453125" style="1"/>
    <col min="13097" max="13097" width="20.81640625" style="1" customWidth="1"/>
    <col min="13098" max="13295" width="11.453125" style="1"/>
    <col min="13296" max="13296" width="7.54296875" style="1" customWidth="1"/>
    <col min="13297" max="13297" width="77.81640625" style="1" customWidth="1"/>
    <col min="13298" max="13298" width="14.36328125" style="1" customWidth="1"/>
    <col min="13299" max="13299" width="4.453125" style="1" customWidth="1"/>
    <col min="13300" max="13302" width="15.6328125" style="1" customWidth="1"/>
    <col min="13303" max="13303" width="16.6328125" style="1" customWidth="1"/>
    <col min="13304" max="13305" width="15.6328125" style="1" customWidth="1"/>
    <col min="13306" max="13306" width="16.6328125" style="1" customWidth="1"/>
    <col min="13307" max="13317" width="15.6328125" style="1" customWidth="1"/>
    <col min="13318" max="13318" width="17.08984375" style="1" customWidth="1"/>
    <col min="13319" max="13320" width="15.6328125" style="1" customWidth="1"/>
    <col min="13321" max="13321" width="16.453125" style="1" customWidth="1"/>
    <col min="13322" max="13322" width="15.6328125" style="1" customWidth="1"/>
    <col min="13323" max="13323" width="17.08984375" style="1" customWidth="1"/>
    <col min="13324" max="13324" width="17.81640625" style="1" customWidth="1"/>
    <col min="13325" max="13332" width="15.6328125" style="1" customWidth="1"/>
    <col min="13333" max="13333" width="17.54296875" style="1" customWidth="1"/>
    <col min="13334" max="13335" width="15.6328125" style="1" customWidth="1"/>
    <col min="13336" max="13336" width="18.36328125" style="1" customWidth="1"/>
    <col min="13337" max="13338" width="15.6328125" style="1" customWidth="1"/>
    <col min="13339" max="13339" width="16.6328125" style="1" customWidth="1"/>
    <col min="13340" max="13340" width="15.6328125" style="1" customWidth="1"/>
    <col min="13341" max="13341" width="16.08984375" style="1" customWidth="1"/>
    <col min="13342" max="13342" width="16.6328125" style="1" customWidth="1"/>
    <col min="13343" max="13343" width="15.6328125" style="1" customWidth="1"/>
    <col min="13344" max="13344" width="16.08984375" style="1" customWidth="1"/>
    <col min="13345" max="13347" width="15.6328125" style="1" customWidth="1"/>
    <col min="13348" max="13348" width="16.6328125" style="1" customWidth="1"/>
    <col min="13349" max="13349" width="15.6328125" style="1" customWidth="1"/>
    <col min="13350" max="13350" width="18.453125" style="1" customWidth="1"/>
    <col min="13351" max="13351" width="0" style="1" hidden="1" customWidth="1"/>
    <col min="13352" max="13352" width="11.453125" style="1"/>
    <col min="13353" max="13353" width="20.81640625" style="1" customWidth="1"/>
    <col min="13354" max="13551" width="11.453125" style="1"/>
    <col min="13552" max="13552" width="7.54296875" style="1" customWidth="1"/>
    <col min="13553" max="13553" width="77.81640625" style="1" customWidth="1"/>
    <col min="13554" max="13554" width="14.36328125" style="1" customWidth="1"/>
    <col min="13555" max="13555" width="4.453125" style="1" customWidth="1"/>
    <col min="13556" max="13558" width="15.6328125" style="1" customWidth="1"/>
    <col min="13559" max="13559" width="16.6328125" style="1" customWidth="1"/>
    <col min="13560" max="13561" width="15.6328125" style="1" customWidth="1"/>
    <col min="13562" max="13562" width="16.6328125" style="1" customWidth="1"/>
    <col min="13563" max="13573" width="15.6328125" style="1" customWidth="1"/>
    <col min="13574" max="13574" width="17.08984375" style="1" customWidth="1"/>
    <col min="13575" max="13576" width="15.6328125" style="1" customWidth="1"/>
    <col min="13577" max="13577" width="16.453125" style="1" customWidth="1"/>
    <col min="13578" max="13578" width="15.6328125" style="1" customWidth="1"/>
    <col min="13579" max="13579" width="17.08984375" style="1" customWidth="1"/>
    <col min="13580" max="13580" width="17.81640625" style="1" customWidth="1"/>
    <col min="13581" max="13588" width="15.6328125" style="1" customWidth="1"/>
    <col min="13589" max="13589" width="17.54296875" style="1" customWidth="1"/>
    <col min="13590" max="13591" width="15.6328125" style="1" customWidth="1"/>
    <col min="13592" max="13592" width="18.36328125" style="1" customWidth="1"/>
    <col min="13593" max="13594" width="15.6328125" style="1" customWidth="1"/>
    <col min="13595" max="13595" width="16.6328125" style="1" customWidth="1"/>
    <col min="13596" max="13596" width="15.6328125" style="1" customWidth="1"/>
    <col min="13597" max="13597" width="16.08984375" style="1" customWidth="1"/>
    <col min="13598" max="13598" width="16.6328125" style="1" customWidth="1"/>
    <col min="13599" max="13599" width="15.6328125" style="1" customWidth="1"/>
    <col min="13600" max="13600" width="16.08984375" style="1" customWidth="1"/>
    <col min="13601" max="13603" width="15.6328125" style="1" customWidth="1"/>
    <col min="13604" max="13604" width="16.6328125" style="1" customWidth="1"/>
    <col min="13605" max="13605" width="15.6328125" style="1" customWidth="1"/>
    <col min="13606" max="13606" width="18.453125" style="1" customWidth="1"/>
    <col min="13607" max="13607" width="0" style="1" hidden="1" customWidth="1"/>
    <col min="13608" max="13608" width="11.453125" style="1"/>
    <col min="13609" max="13609" width="20.81640625" style="1" customWidth="1"/>
    <col min="13610" max="13807" width="11.453125" style="1"/>
    <col min="13808" max="13808" width="7.54296875" style="1" customWidth="1"/>
    <col min="13809" max="13809" width="77.81640625" style="1" customWidth="1"/>
    <col min="13810" max="13810" width="14.36328125" style="1" customWidth="1"/>
    <col min="13811" max="13811" width="4.453125" style="1" customWidth="1"/>
    <col min="13812" max="13814" width="15.6328125" style="1" customWidth="1"/>
    <col min="13815" max="13815" width="16.6328125" style="1" customWidth="1"/>
    <col min="13816" max="13817" width="15.6328125" style="1" customWidth="1"/>
    <col min="13818" max="13818" width="16.6328125" style="1" customWidth="1"/>
    <col min="13819" max="13829" width="15.6328125" style="1" customWidth="1"/>
    <col min="13830" max="13830" width="17.08984375" style="1" customWidth="1"/>
    <col min="13831" max="13832" width="15.6328125" style="1" customWidth="1"/>
    <col min="13833" max="13833" width="16.453125" style="1" customWidth="1"/>
    <col min="13834" max="13834" width="15.6328125" style="1" customWidth="1"/>
    <col min="13835" max="13835" width="17.08984375" style="1" customWidth="1"/>
    <col min="13836" max="13836" width="17.81640625" style="1" customWidth="1"/>
    <col min="13837" max="13844" width="15.6328125" style="1" customWidth="1"/>
    <col min="13845" max="13845" width="17.54296875" style="1" customWidth="1"/>
    <col min="13846" max="13847" width="15.6328125" style="1" customWidth="1"/>
    <col min="13848" max="13848" width="18.36328125" style="1" customWidth="1"/>
    <col min="13849" max="13850" width="15.6328125" style="1" customWidth="1"/>
    <col min="13851" max="13851" width="16.6328125" style="1" customWidth="1"/>
    <col min="13852" max="13852" width="15.6328125" style="1" customWidth="1"/>
    <col min="13853" max="13853" width="16.08984375" style="1" customWidth="1"/>
    <col min="13854" max="13854" width="16.6328125" style="1" customWidth="1"/>
    <col min="13855" max="13855" width="15.6328125" style="1" customWidth="1"/>
    <col min="13856" max="13856" width="16.08984375" style="1" customWidth="1"/>
    <col min="13857" max="13859" width="15.6328125" style="1" customWidth="1"/>
    <col min="13860" max="13860" width="16.6328125" style="1" customWidth="1"/>
    <col min="13861" max="13861" width="15.6328125" style="1" customWidth="1"/>
    <col min="13862" max="13862" width="18.453125" style="1" customWidth="1"/>
    <col min="13863" max="13863" width="0" style="1" hidden="1" customWidth="1"/>
    <col min="13864" max="13864" width="11.453125" style="1"/>
    <col min="13865" max="13865" width="20.81640625" style="1" customWidth="1"/>
    <col min="13866" max="14063" width="11.453125" style="1"/>
    <col min="14064" max="14064" width="7.54296875" style="1" customWidth="1"/>
    <col min="14065" max="14065" width="77.81640625" style="1" customWidth="1"/>
    <col min="14066" max="14066" width="14.36328125" style="1" customWidth="1"/>
    <col min="14067" max="14067" width="4.453125" style="1" customWidth="1"/>
    <col min="14068" max="14070" width="15.6328125" style="1" customWidth="1"/>
    <col min="14071" max="14071" width="16.6328125" style="1" customWidth="1"/>
    <col min="14072" max="14073" width="15.6328125" style="1" customWidth="1"/>
    <col min="14074" max="14074" width="16.6328125" style="1" customWidth="1"/>
    <col min="14075" max="14085" width="15.6328125" style="1" customWidth="1"/>
    <col min="14086" max="14086" width="17.08984375" style="1" customWidth="1"/>
    <col min="14087" max="14088" width="15.6328125" style="1" customWidth="1"/>
    <col min="14089" max="14089" width="16.453125" style="1" customWidth="1"/>
    <col min="14090" max="14090" width="15.6328125" style="1" customWidth="1"/>
    <col min="14091" max="14091" width="17.08984375" style="1" customWidth="1"/>
    <col min="14092" max="14092" width="17.81640625" style="1" customWidth="1"/>
    <col min="14093" max="14100" width="15.6328125" style="1" customWidth="1"/>
    <col min="14101" max="14101" width="17.54296875" style="1" customWidth="1"/>
    <col min="14102" max="14103" width="15.6328125" style="1" customWidth="1"/>
    <col min="14104" max="14104" width="18.36328125" style="1" customWidth="1"/>
    <col min="14105" max="14106" width="15.6328125" style="1" customWidth="1"/>
    <col min="14107" max="14107" width="16.6328125" style="1" customWidth="1"/>
    <col min="14108" max="14108" width="15.6328125" style="1" customWidth="1"/>
    <col min="14109" max="14109" width="16.08984375" style="1" customWidth="1"/>
    <col min="14110" max="14110" width="16.6328125" style="1" customWidth="1"/>
    <col min="14111" max="14111" width="15.6328125" style="1" customWidth="1"/>
    <col min="14112" max="14112" width="16.08984375" style="1" customWidth="1"/>
    <col min="14113" max="14115" width="15.6328125" style="1" customWidth="1"/>
    <col min="14116" max="14116" width="16.6328125" style="1" customWidth="1"/>
    <col min="14117" max="14117" width="15.6328125" style="1" customWidth="1"/>
    <col min="14118" max="14118" width="18.453125" style="1" customWidth="1"/>
    <col min="14119" max="14119" width="0" style="1" hidden="1" customWidth="1"/>
    <col min="14120" max="14120" width="11.453125" style="1"/>
    <col min="14121" max="14121" width="20.81640625" style="1" customWidth="1"/>
    <col min="14122" max="14319" width="11.453125" style="1"/>
    <col min="14320" max="14320" width="7.54296875" style="1" customWidth="1"/>
    <col min="14321" max="14321" width="77.81640625" style="1" customWidth="1"/>
    <col min="14322" max="14322" width="14.36328125" style="1" customWidth="1"/>
    <col min="14323" max="14323" width="4.453125" style="1" customWidth="1"/>
    <col min="14324" max="14326" width="15.6328125" style="1" customWidth="1"/>
    <col min="14327" max="14327" width="16.6328125" style="1" customWidth="1"/>
    <col min="14328" max="14329" width="15.6328125" style="1" customWidth="1"/>
    <col min="14330" max="14330" width="16.6328125" style="1" customWidth="1"/>
    <col min="14331" max="14341" width="15.6328125" style="1" customWidth="1"/>
    <col min="14342" max="14342" width="17.08984375" style="1" customWidth="1"/>
    <col min="14343" max="14344" width="15.6328125" style="1" customWidth="1"/>
    <col min="14345" max="14345" width="16.453125" style="1" customWidth="1"/>
    <col min="14346" max="14346" width="15.6328125" style="1" customWidth="1"/>
    <col min="14347" max="14347" width="17.08984375" style="1" customWidth="1"/>
    <col min="14348" max="14348" width="17.81640625" style="1" customWidth="1"/>
    <col min="14349" max="14356" width="15.6328125" style="1" customWidth="1"/>
    <col min="14357" max="14357" width="17.54296875" style="1" customWidth="1"/>
    <col min="14358" max="14359" width="15.6328125" style="1" customWidth="1"/>
    <col min="14360" max="14360" width="18.36328125" style="1" customWidth="1"/>
    <col min="14361" max="14362" width="15.6328125" style="1" customWidth="1"/>
    <col min="14363" max="14363" width="16.6328125" style="1" customWidth="1"/>
    <col min="14364" max="14364" width="15.6328125" style="1" customWidth="1"/>
    <col min="14365" max="14365" width="16.08984375" style="1" customWidth="1"/>
    <col min="14366" max="14366" width="16.6328125" style="1" customWidth="1"/>
    <col min="14367" max="14367" width="15.6328125" style="1" customWidth="1"/>
    <col min="14368" max="14368" width="16.08984375" style="1" customWidth="1"/>
    <col min="14369" max="14371" width="15.6328125" style="1" customWidth="1"/>
    <col min="14372" max="14372" width="16.6328125" style="1" customWidth="1"/>
    <col min="14373" max="14373" width="15.6328125" style="1" customWidth="1"/>
    <col min="14374" max="14374" width="18.453125" style="1" customWidth="1"/>
    <col min="14375" max="14375" width="0" style="1" hidden="1" customWidth="1"/>
    <col min="14376" max="14376" width="11.453125" style="1"/>
    <col min="14377" max="14377" width="20.81640625" style="1" customWidth="1"/>
    <col min="14378" max="14575" width="11.453125" style="1"/>
    <col min="14576" max="14576" width="7.54296875" style="1" customWidth="1"/>
    <col min="14577" max="14577" width="77.81640625" style="1" customWidth="1"/>
    <col min="14578" max="14578" width="14.36328125" style="1" customWidth="1"/>
    <col min="14579" max="14579" width="4.453125" style="1" customWidth="1"/>
    <col min="14580" max="14582" width="15.6328125" style="1" customWidth="1"/>
    <col min="14583" max="14583" width="16.6328125" style="1" customWidth="1"/>
    <col min="14584" max="14585" width="15.6328125" style="1" customWidth="1"/>
    <col min="14586" max="14586" width="16.6328125" style="1" customWidth="1"/>
    <col min="14587" max="14597" width="15.6328125" style="1" customWidth="1"/>
    <col min="14598" max="14598" width="17.08984375" style="1" customWidth="1"/>
    <col min="14599" max="14600" width="15.6328125" style="1" customWidth="1"/>
    <col min="14601" max="14601" width="16.453125" style="1" customWidth="1"/>
    <col min="14602" max="14602" width="15.6328125" style="1" customWidth="1"/>
    <col min="14603" max="14603" width="17.08984375" style="1" customWidth="1"/>
    <col min="14604" max="14604" width="17.81640625" style="1" customWidth="1"/>
    <col min="14605" max="14612" width="15.6328125" style="1" customWidth="1"/>
    <col min="14613" max="14613" width="17.54296875" style="1" customWidth="1"/>
    <col min="14614" max="14615" width="15.6328125" style="1" customWidth="1"/>
    <col min="14616" max="14616" width="18.36328125" style="1" customWidth="1"/>
    <col min="14617" max="14618" width="15.6328125" style="1" customWidth="1"/>
    <col min="14619" max="14619" width="16.6328125" style="1" customWidth="1"/>
    <col min="14620" max="14620" width="15.6328125" style="1" customWidth="1"/>
    <col min="14621" max="14621" width="16.08984375" style="1" customWidth="1"/>
    <col min="14622" max="14622" width="16.6328125" style="1" customWidth="1"/>
    <col min="14623" max="14623" width="15.6328125" style="1" customWidth="1"/>
    <col min="14624" max="14624" width="16.08984375" style="1" customWidth="1"/>
    <col min="14625" max="14627" width="15.6328125" style="1" customWidth="1"/>
    <col min="14628" max="14628" width="16.6328125" style="1" customWidth="1"/>
    <col min="14629" max="14629" width="15.6328125" style="1" customWidth="1"/>
    <col min="14630" max="14630" width="18.453125" style="1" customWidth="1"/>
    <col min="14631" max="14631" width="0" style="1" hidden="1" customWidth="1"/>
    <col min="14632" max="14632" width="11.453125" style="1"/>
    <col min="14633" max="14633" width="20.81640625" style="1" customWidth="1"/>
    <col min="14634" max="14831" width="11.453125" style="1"/>
    <col min="14832" max="14832" width="7.54296875" style="1" customWidth="1"/>
    <col min="14833" max="14833" width="77.81640625" style="1" customWidth="1"/>
    <col min="14834" max="14834" width="14.36328125" style="1" customWidth="1"/>
    <col min="14835" max="14835" width="4.453125" style="1" customWidth="1"/>
    <col min="14836" max="14838" width="15.6328125" style="1" customWidth="1"/>
    <col min="14839" max="14839" width="16.6328125" style="1" customWidth="1"/>
    <col min="14840" max="14841" width="15.6328125" style="1" customWidth="1"/>
    <col min="14842" max="14842" width="16.6328125" style="1" customWidth="1"/>
    <col min="14843" max="14853" width="15.6328125" style="1" customWidth="1"/>
    <col min="14854" max="14854" width="17.08984375" style="1" customWidth="1"/>
    <col min="14855" max="14856" width="15.6328125" style="1" customWidth="1"/>
    <col min="14857" max="14857" width="16.453125" style="1" customWidth="1"/>
    <col min="14858" max="14858" width="15.6328125" style="1" customWidth="1"/>
    <col min="14859" max="14859" width="17.08984375" style="1" customWidth="1"/>
    <col min="14860" max="14860" width="17.81640625" style="1" customWidth="1"/>
    <col min="14861" max="14868" width="15.6328125" style="1" customWidth="1"/>
    <col min="14869" max="14869" width="17.54296875" style="1" customWidth="1"/>
    <col min="14870" max="14871" width="15.6328125" style="1" customWidth="1"/>
    <col min="14872" max="14872" width="18.36328125" style="1" customWidth="1"/>
    <col min="14873" max="14874" width="15.6328125" style="1" customWidth="1"/>
    <col min="14875" max="14875" width="16.6328125" style="1" customWidth="1"/>
    <col min="14876" max="14876" width="15.6328125" style="1" customWidth="1"/>
    <col min="14877" max="14877" width="16.08984375" style="1" customWidth="1"/>
    <col min="14878" max="14878" width="16.6328125" style="1" customWidth="1"/>
    <col min="14879" max="14879" width="15.6328125" style="1" customWidth="1"/>
    <col min="14880" max="14880" width="16.08984375" style="1" customWidth="1"/>
    <col min="14881" max="14883" width="15.6328125" style="1" customWidth="1"/>
    <col min="14884" max="14884" width="16.6328125" style="1" customWidth="1"/>
    <col min="14885" max="14885" width="15.6328125" style="1" customWidth="1"/>
    <col min="14886" max="14886" width="18.453125" style="1" customWidth="1"/>
    <col min="14887" max="14887" width="0" style="1" hidden="1" customWidth="1"/>
    <col min="14888" max="14888" width="11.453125" style="1"/>
    <col min="14889" max="14889" width="20.81640625" style="1" customWidth="1"/>
    <col min="14890" max="15087" width="11.453125" style="1"/>
    <col min="15088" max="15088" width="7.54296875" style="1" customWidth="1"/>
    <col min="15089" max="15089" width="77.81640625" style="1" customWidth="1"/>
    <col min="15090" max="15090" width="14.36328125" style="1" customWidth="1"/>
    <col min="15091" max="15091" width="4.453125" style="1" customWidth="1"/>
    <col min="15092" max="15094" width="15.6328125" style="1" customWidth="1"/>
    <col min="15095" max="15095" width="16.6328125" style="1" customWidth="1"/>
    <col min="15096" max="15097" width="15.6328125" style="1" customWidth="1"/>
    <col min="15098" max="15098" width="16.6328125" style="1" customWidth="1"/>
    <col min="15099" max="15109" width="15.6328125" style="1" customWidth="1"/>
    <col min="15110" max="15110" width="17.08984375" style="1" customWidth="1"/>
    <col min="15111" max="15112" width="15.6328125" style="1" customWidth="1"/>
    <col min="15113" max="15113" width="16.453125" style="1" customWidth="1"/>
    <col min="15114" max="15114" width="15.6328125" style="1" customWidth="1"/>
    <col min="15115" max="15115" width="17.08984375" style="1" customWidth="1"/>
    <col min="15116" max="15116" width="17.81640625" style="1" customWidth="1"/>
    <col min="15117" max="15124" width="15.6328125" style="1" customWidth="1"/>
    <col min="15125" max="15125" width="17.54296875" style="1" customWidth="1"/>
    <col min="15126" max="15127" width="15.6328125" style="1" customWidth="1"/>
    <col min="15128" max="15128" width="18.36328125" style="1" customWidth="1"/>
    <col min="15129" max="15130" width="15.6328125" style="1" customWidth="1"/>
    <col min="15131" max="15131" width="16.6328125" style="1" customWidth="1"/>
    <col min="15132" max="15132" width="15.6328125" style="1" customWidth="1"/>
    <col min="15133" max="15133" width="16.08984375" style="1" customWidth="1"/>
    <col min="15134" max="15134" width="16.6328125" style="1" customWidth="1"/>
    <col min="15135" max="15135" width="15.6328125" style="1" customWidth="1"/>
    <col min="15136" max="15136" width="16.08984375" style="1" customWidth="1"/>
    <col min="15137" max="15139" width="15.6328125" style="1" customWidth="1"/>
    <col min="15140" max="15140" width="16.6328125" style="1" customWidth="1"/>
    <col min="15141" max="15141" width="15.6328125" style="1" customWidth="1"/>
    <col min="15142" max="15142" width="18.453125" style="1" customWidth="1"/>
    <col min="15143" max="15143" width="0" style="1" hidden="1" customWidth="1"/>
    <col min="15144" max="15144" width="11.453125" style="1"/>
    <col min="15145" max="15145" width="20.81640625" style="1" customWidth="1"/>
    <col min="15146" max="15343" width="11.453125" style="1"/>
    <col min="15344" max="15344" width="7.54296875" style="1" customWidth="1"/>
    <col min="15345" max="15345" width="77.81640625" style="1" customWidth="1"/>
    <col min="15346" max="15346" width="14.36328125" style="1" customWidth="1"/>
    <col min="15347" max="15347" width="4.453125" style="1" customWidth="1"/>
    <col min="15348" max="15350" width="15.6328125" style="1" customWidth="1"/>
    <col min="15351" max="15351" width="16.6328125" style="1" customWidth="1"/>
    <col min="15352" max="15353" width="15.6328125" style="1" customWidth="1"/>
    <col min="15354" max="15354" width="16.6328125" style="1" customWidth="1"/>
    <col min="15355" max="15365" width="15.6328125" style="1" customWidth="1"/>
    <col min="15366" max="15366" width="17.08984375" style="1" customWidth="1"/>
    <col min="15367" max="15368" width="15.6328125" style="1" customWidth="1"/>
    <col min="15369" max="15369" width="16.453125" style="1" customWidth="1"/>
    <col min="15370" max="15370" width="15.6328125" style="1" customWidth="1"/>
    <col min="15371" max="15371" width="17.08984375" style="1" customWidth="1"/>
    <col min="15372" max="15372" width="17.81640625" style="1" customWidth="1"/>
    <col min="15373" max="15380" width="15.6328125" style="1" customWidth="1"/>
    <col min="15381" max="15381" width="17.54296875" style="1" customWidth="1"/>
    <col min="15382" max="15383" width="15.6328125" style="1" customWidth="1"/>
    <col min="15384" max="15384" width="18.36328125" style="1" customWidth="1"/>
    <col min="15385" max="15386" width="15.6328125" style="1" customWidth="1"/>
    <col min="15387" max="15387" width="16.6328125" style="1" customWidth="1"/>
    <col min="15388" max="15388" width="15.6328125" style="1" customWidth="1"/>
    <col min="15389" max="15389" width="16.08984375" style="1" customWidth="1"/>
    <col min="15390" max="15390" width="16.6328125" style="1" customWidth="1"/>
    <col min="15391" max="15391" width="15.6328125" style="1" customWidth="1"/>
    <col min="15392" max="15392" width="16.08984375" style="1" customWidth="1"/>
    <col min="15393" max="15395" width="15.6328125" style="1" customWidth="1"/>
    <col min="15396" max="15396" width="16.6328125" style="1" customWidth="1"/>
    <col min="15397" max="15397" width="15.6328125" style="1" customWidth="1"/>
    <col min="15398" max="15398" width="18.453125" style="1" customWidth="1"/>
    <col min="15399" max="15399" width="0" style="1" hidden="1" customWidth="1"/>
    <col min="15400" max="15400" width="11.453125" style="1"/>
    <col min="15401" max="15401" width="20.81640625" style="1" customWidth="1"/>
    <col min="15402" max="15599" width="11.453125" style="1"/>
    <col min="15600" max="15600" width="7.54296875" style="1" customWidth="1"/>
    <col min="15601" max="15601" width="77.81640625" style="1" customWidth="1"/>
    <col min="15602" max="15602" width="14.36328125" style="1" customWidth="1"/>
    <col min="15603" max="15603" width="4.453125" style="1" customWidth="1"/>
    <col min="15604" max="15606" width="15.6328125" style="1" customWidth="1"/>
    <col min="15607" max="15607" width="16.6328125" style="1" customWidth="1"/>
    <col min="15608" max="15609" width="15.6328125" style="1" customWidth="1"/>
    <col min="15610" max="15610" width="16.6328125" style="1" customWidth="1"/>
    <col min="15611" max="15621" width="15.6328125" style="1" customWidth="1"/>
    <col min="15622" max="15622" width="17.08984375" style="1" customWidth="1"/>
    <col min="15623" max="15624" width="15.6328125" style="1" customWidth="1"/>
    <col min="15625" max="15625" width="16.453125" style="1" customWidth="1"/>
    <col min="15626" max="15626" width="15.6328125" style="1" customWidth="1"/>
    <col min="15627" max="15627" width="17.08984375" style="1" customWidth="1"/>
    <col min="15628" max="15628" width="17.81640625" style="1" customWidth="1"/>
    <col min="15629" max="15636" width="15.6328125" style="1" customWidth="1"/>
    <col min="15637" max="15637" width="17.54296875" style="1" customWidth="1"/>
    <col min="15638" max="15639" width="15.6328125" style="1" customWidth="1"/>
    <col min="15640" max="15640" width="18.36328125" style="1" customWidth="1"/>
    <col min="15641" max="15642" width="15.6328125" style="1" customWidth="1"/>
    <col min="15643" max="15643" width="16.6328125" style="1" customWidth="1"/>
    <col min="15644" max="15644" width="15.6328125" style="1" customWidth="1"/>
    <col min="15645" max="15645" width="16.08984375" style="1" customWidth="1"/>
    <col min="15646" max="15646" width="16.6328125" style="1" customWidth="1"/>
    <col min="15647" max="15647" width="15.6328125" style="1" customWidth="1"/>
    <col min="15648" max="15648" width="16.08984375" style="1" customWidth="1"/>
    <col min="15649" max="15651" width="15.6328125" style="1" customWidth="1"/>
    <col min="15652" max="15652" width="16.6328125" style="1" customWidth="1"/>
    <col min="15653" max="15653" width="15.6328125" style="1" customWidth="1"/>
    <col min="15654" max="15654" width="18.453125" style="1" customWidth="1"/>
    <col min="15655" max="15655" width="0" style="1" hidden="1" customWidth="1"/>
    <col min="15656" max="15656" width="11.453125" style="1"/>
    <col min="15657" max="15657" width="20.81640625" style="1" customWidth="1"/>
    <col min="15658" max="15855" width="11.453125" style="1"/>
    <col min="15856" max="15856" width="7.54296875" style="1" customWidth="1"/>
    <col min="15857" max="15857" width="77.81640625" style="1" customWidth="1"/>
    <col min="15858" max="15858" width="14.36328125" style="1" customWidth="1"/>
    <col min="15859" max="15859" width="4.453125" style="1" customWidth="1"/>
    <col min="15860" max="15862" width="15.6328125" style="1" customWidth="1"/>
    <col min="15863" max="15863" width="16.6328125" style="1" customWidth="1"/>
    <col min="15864" max="15865" width="15.6328125" style="1" customWidth="1"/>
    <col min="15866" max="15866" width="16.6328125" style="1" customWidth="1"/>
    <col min="15867" max="15877" width="15.6328125" style="1" customWidth="1"/>
    <col min="15878" max="15878" width="17.08984375" style="1" customWidth="1"/>
    <col min="15879" max="15880" width="15.6328125" style="1" customWidth="1"/>
    <col min="15881" max="15881" width="16.453125" style="1" customWidth="1"/>
    <col min="15882" max="15882" width="15.6328125" style="1" customWidth="1"/>
    <col min="15883" max="15883" width="17.08984375" style="1" customWidth="1"/>
    <col min="15884" max="15884" width="17.81640625" style="1" customWidth="1"/>
    <col min="15885" max="15892" width="15.6328125" style="1" customWidth="1"/>
    <col min="15893" max="15893" width="17.54296875" style="1" customWidth="1"/>
    <col min="15894" max="15895" width="15.6328125" style="1" customWidth="1"/>
    <col min="15896" max="15896" width="18.36328125" style="1" customWidth="1"/>
    <col min="15897" max="15898" width="15.6328125" style="1" customWidth="1"/>
    <col min="15899" max="15899" width="16.6328125" style="1" customWidth="1"/>
    <col min="15900" max="15900" width="15.6328125" style="1" customWidth="1"/>
    <col min="15901" max="15901" width="16.08984375" style="1" customWidth="1"/>
    <col min="15902" max="15902" width="16.6328125" style="1" customWidth="1"/>
    <col min="15903" max="15903" width="15.6328125" style="1" customWidth="1"/>
    <col min="15904" max="15904" width="16.08984375" style="1" customWidth="1"/>
    <col min="15905" max="15907" width="15.6328125" style="1" customWidth="1"/>
    <col min="15908" max="15908" width="16.6328125" style="1" customWidth="1"/>
    <col min="15909" max="15909" width="15.6328125" style="1" customWidth="1"/>
    <col min="15910" max="15910" width="18.453125" style="1" customWidth="1"/>
    <col min="15911" max="15911" width="0" style="1" hidden="1" customWidth="1"/>
    <col min="15912" max="15912" width="11.453125" style="1"/>
    <col min="15913" max="15913" width="20.81640625" style="1" customWidth="1"/>
    <col min="15914" max="16111" width="11.453125" style="1"/>
    <col min="16112" max="16112" width="7.54296875" style="1" customWidth="1"/>
    <col min="16113" max="16113" width="77.81640625" style="1" customWidth="1"/>
    <col min="16114" max="16114" width="14.36328125" style="1" customWidth="1"/>
    <col min="16115" max="16115" width="4.453125" style="1" customWidth="1"/>
    <col min="16116" max="16118" width="15.6328125" style="1" customWidth="1"/>
    <col min="16119" max="16119" width="16.6328125" style="1" customWidth="1"/>
    <col min="16120" max="16121" width="15.6328125" style="1" customWidth="1"/>
    <col min="16122" max="16122" width="16.6328125" style="1" customWidth="1"/>
    <col min="16123" max="16133" width="15.6328125" style="1" customWidth="1"/>
    <col min="16134" max="16134" width="17.08984375" style="1" customWidth="1"/>
    <col min="16135" max="16136" width="15.6328125" style="1" customWidth="1"/>
    <col min="16137" max="16137" width="16.453125" style="1" customWidth="1"/>
    <col min="16138" max="16138" width="15.6328125" style="1" customWidth="1"/>
    <col min="16139" max="16139" width="17.08984375" style="1" customWidth="1"/>
    <col min="16140" max="16140" width="17.81640625" style="1" customWidth="1"/>
    <col min="16141" max="16148" width="15.6328125" style="1" customWidth="1"/>
    <col min="16149" max="16149" width="17.54296875" style="1" customWidth="1"/>
    <col min="16150" max="16151" width="15.6328125" style="1" customWidth="1"/>
    <col min="16152" max="16152" width="18.36328125" style="1" customWidth="1"/>
    <col min="16153" max="16154" width="15.6328125" style="1" customWidth="1"/>
    <col min="16155" max="16155" width="16.6328125" style="1" customWidth="1"/>
    <col min="16156" max="16156" width="15.6328125" style="1" customWidth="1"/>
    <col min="16157" max="16157" width="16.08984375" style="1" customWidth="1"/>
    <col min="16158" max="16158" width="16.6328125" style="1" customWidth="1"/>
    <col min="16159" max="16159" width="15.6328125" style="1" customWidth="1"/>
    <col min="16160" max="16160" width="16.08984375" style="1" customWidth="1"/>
    <col min="16161" max="16163" width="15.6328125" style="1" customWidth="1"/>
    <col min="16164" max="16164" width="16.6328125" style="1" customWidth="1"/>
    <col min="16165" max="16165" width="15.6328125" style="1" customWidth="1"/>
    <col min="16166" max="16166" width="18.453125" style="1" customWidth="1"/>
    <col min="16167" max="16167" width="0" style="1" hidden="1" customWidth="1"/>
    <col min="16168" max="16168" width="11.453125" style="1"/>
    <col min="16169" max="16169" width="20.81640625" style="1" customWidth="1"/>
    <col min="16170" max="16384" width="11.453125" style="1"/>
  </cols>
  <sheetData>
    <row r="1" spans="1:56" ht="32.25" customHeight="1" x14ac:dyDescent="0.3">
      <c r="A1" s="313" t="s">
        <v>0</v>
      </c>
      <c r="B1" s="313"/>
      <c r="C1" s="313"/>
      <c r="D1" s="313"/>
      <c r="F1" s="402" t="s">
        <v>1</v>
      </c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2"/>
      <c r="AH1" s="402"/>
      <c r="AI1" s="402"/>
      <c r="AJ1" s="402"/>
      <c r="AK1" s="402"/>
      <c r="AL1" s="402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</row>
    <row r="2" spans="1:56" ht="15.75" customHeight="1" x14ac:dyDescent="0.35">
      <c r="A2" s="313"/>
      <c r="B2" s="313"/>
      <c r="C2" s="313"/>
      <c r="D2" s="313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75.75" customHeight="1" x14ac:dyDescent="0.4">
      <c r="A3" s="313"/>
      <c r="B3" s="313"/>
      <c r="C3" s="313"/>
      <c r="D3" s="313"/>
      <c r="E3" s="3"/>
      <c r="F3" s="406" t="s">
        <v>2</v>
      </c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</row>
    <row r="4" spans="1:56" ht="36.75" customHeight="1" thickBot="1" x14ac:dyDescent="0.4">
      <c r="A4" s="424"/>
      <c r="B4" s="342" t="s">
        <v>3</v>
      </c>
      <c r="C4" s="425" t="s">
        <v>4</v>
      </c>
      <c r="D4" s="426" t="s">
        <v>5</v>
      </c>
      <c r="F4" s="75" t="s">
        <v>6</v>
      </c>
      <c r="G4" s="76"/>
      <c r="H4" s="76"/>
      <c r="I4" s="75" t="s">
        <v>7</v>
      </c>
      <c r="J4" s="76"/>
      <c r="K4" s="76"/>
      <c r="L4" s="75" t="s">
        <v>8</v>
      </c>
      <c r="M4" s="76"/>
      <c r="N4" s="76"/>
      <c r="O4" s="75" t="s">
        <v>9</v>
      </c>
      <c r="P4" s="76"/>
      <c r="Q4" s="76"/>
      <c r="R4" s="75" t="s">
        <v>10</v>
      </c>
      <c r="S4" s="76"/>
      <c r="T4" s="76"/>
      <c r="U4" s="75" t="s">
        <v>11</v>
      </c>
      <c r="V4" s="76"/>
      <c r="W4" s="76"/>
      <c r="X4" s="75" t="s">
        <v>12</v>
      </c>
      <c r="Y4" s="76"/>
      <c r="Z4" s="76"/>
      <c r="AA4" s="75" t="s">
        <v>13</v>
      </c>
      <c r="AB4" s="76"/>
      <c r="AC4" s="76"/>
      <c r="AD4" s="75" t="s">
        <v>14</v>
      </c>
      <c r="AE4" s="76"/>
      <c r="AF4" s="76"/>
      <c r="AG4" s="75" t="s">
        <v>15</v>
      </c>
      <c r="AH4" s="76"/>
      <c r="AI4" s="76"/>
      <c r="AJ4" s="75" t="s">
        <v>16</v>
      </c>
      <c r="AK4" s="76"/>
      <c r="AL4" s="78"/>
      <c r="AM4" s="74"/>
    </row>
    <row r="5" spans="1:56" ht="70.5" customHeight="1" thickBot="1" x14ac:dyDescent="0.4">
      <c r="A5" s="424"/>
      <c r="B5" s="342"/>
      <c r="C5" s="344"/>
      <c r="D5" s="346"/>
      <c r="F5" s="94" t="s">
        <v>17</v>
      </c>
      <c r="G5" s="71" t="s">
        <v>18</v>
      </c>
      <c r="H5" s="72" t="s">
        <v>19</v>
      </c>
      <c r="I5" s="69" t="s">
        <v>17</v>
      </c>
      <c r="J5" s="71" t="s">
        <v>18</v>
      </c>
      <c r="K5" s="72" t="s">
        <v>19</v>
      </c>
      <c r="L5" s="69" t="s">
        <v>17</v>
      </c>
      <c r="M5" s="71" t="s">
        <v>18</v>
      </c>
      <c r="N5" s="72" t="s">
        <v>19</v>
      </c>
      <c r="O5" s="69" t="s">
        <v>17</v>
      </c>
      <c r="P5" s="71" t="s">
        <v>18</v>
      </c>
      <c r="Q5" s="72" t="s">
        <v>19</v>
      </c>
      <c r="R5" s="69" t="s">
        <v>17</v>
      </c>
      <c r="S5" s="71" t="s">
        <v>18</v>
      </c>
      <c r="T5" s="72" t="s">
        <v>19</v>
      </c>
      <c r="U5" s="69" t="s">
        <v>17</v>
      </c>
      <c r="V5" s="71" t="s">
        <v>18</v>
      </c>
      <c r="W5" s="72" t="s">
        <v>19</v>
      </c>
      <c r="X5" s="69" t="s">
        <v>17</v>
      </c>
      <c r="Y5" s="71" t="s">
        <v>18</v>
      </c>
      <c r="Z5" s="72" t="s">
        <v>19</v>
      </c>
      <c r="AA5" s="69" t="s">
        <v>17</v>
      </c>
      <c r="AB5" s="71" t="s">
        <v>18</v>
      </c>
      <c r="AC5" s="72" t="s">
        <v>19</v>
      </c>
      <c r="AD5" s="69" t="s">
        <v>17</v>
      </c>
      <c r="AE5" s="71" t="s">
        <v>18</v>
      </c>
      <c r="AF5" s="72" t="s">
        <v>19</v>
      </c>
      <c r="AG5" s="69" t="s">
        <v>17</v>
      </c>
      <c r="AH5" s="71" t="s">
        <v>18</v>
      </c>
      <c r="AI5" s="72" t="s">
        <v>19</v>
      </c>
      <c r="AJ5" s="69" t="s">
        <v>17</v>
      </c>
      <c r="AK5" s="71" t="s">
        <v>18</v>
      </c>
      <c r="AL5" s="77" t="s">
        <v>19</v>
      </c>
    </row>
    <row r="6" spans="1:56" s="6" customFormat="1" ht="51.75" customHeight="1" x14ac:dyDescent="0.35">
      <c r="A6" s="397" t="s">
        <v>20</v>
      </c>
      <c r="B6" s="87">
        <v>1</v>
      </c>
      <c r="C6" s="5" t="s">
        <v>21</v>
      </c>
      <c r="D6" s="4" t="s">
        <v>22</v>
      </c>
      <c r="F6" s="13">
        <v>434461.71789019997</v>
      </c>
      <c r="G6" s="67">
        <v>411067.62538842001</v>
      </c>
      <c r="H6" s="8">
        <f t="shared" ref="H6:H22" si="0">ROUND(((F6+G6)/2),0)</f>
        <v>422765</v>
      </c>
      <c r="I6" s="67">
        <v>434461.71789019997</v>
      </c>
      <c r="J6" s="67">
        <v>411067.62538842001</v>
      </c>
      <c r="K6" s="8">
        <f t="shared" ref="K6:K22" si="1">ROUND(((I6+J6)/2),0)</f>
        <v>422765</v>
      </c>
      <c r="L6" s="67">
        <v>1577159.0725435999</v>
      </c>
      <c r="M6" s="67">
        <v>1492235.1224835601</v>
      </c>
      <c r="N6" s="8">
        <f t="shared" ref="N6:N22" si="2">ROUND(((L6+M6)/2),0)</f>
        <v>1534697</v>
      </c>
      <c r="O6" s="67">
        <v>1666634.2348474001</v>
      </c>
      <c r="P6" s="67">
        <v>1614855.6962483402</v>
      </c>
      <c r="Q6" s="8">
        <f t="shared" ref="Q6:Q22" si="3">ROUND(((O6+P6)/2),0)</f>
        <v>1640745</v>
      </c>
      <c r="R6" s="67">
        <v>1643800.7886664001</v>
      </c>
      <c r="S6" s="67">
        <v>1614855.6962483402</v>
      </c>
      <c r="T6" s="8">
        <f t="shared" ref="T6:T22" si="4">ROUND(((R6+S6)/2),0)</f>
        <v>1629328</v>
      </c>
      <c r="U6" s="67">
        <v>1540166.4567016002</v>
      </c>
      <c r="V6" s="67">
        <v>1614855.6962483402</v>
      </c>
      <c r="W6" s="8">
        <v>1577511</v>
      </c>
      <c r="X6" s="67">
        <v>2215987.8030836005</v>
      </c>
      <c r="Y6" s="67">
        <v>1865231.6962483402</v>
      </c>
      <c r="Z6" s="8">
        <f t="shared" ref="Z6:Z22" si="5">ROUND(((X6+Y6)/2),0)</f>
        <v>2040610</v>
      </c>
      <c r="AA6" s="67">
        <v>648617.96894440008</v>
      </c>
      <c r="AB6" s="67">
        <v>498936.89918800007</v>
      </c>
      <c r="AC6" s="8">
        <f t="shared" ref="AC6:AC22" si="6">ROUND(((AA6+AB6)/2),0)</f>
        <v>573777</v>
      </c>
      <c r="AD6" s="67">
        <v>1871151.4605784002</v>
      </c>
      <c r="AE6" s="67">
        <v>1865231.6962483402</v>
      </c>
      <c r="AF6" s="8">
        <f t="shared" ref="AF6:AF22" si="7">ROUND(((AD6+AE6)/2),0)</f>
        <v>1868192</v>
      </c>
      <c r="AG6" s="67">
        <v>1863197.5721450001</v>
      </c>
      <c r="AH6" s="67">
        <v>1865231.6962483402</v>
      </c>
      <c r="AI6" s="8">
        <f t="shared" ref="AI6:AI22" si="8">ROUND(((AG6+AH6)/2),0)</f>
        <v>1864215</v>
      </c>
      <c r="AJ6" s="67">
        <v>623217.14848119998</v>
      </c>
      <c r="AK6" s="67">
        <v>479397.80652400001</v>
      </c>
      <c r="AL6" s="8">
        <f t="shared" ref="AL6:AL22" si="9">ROUND(((AJ6+AK6)/2),0)</f>
        <v>551307</v>
      </c>
      <c r="AM6" s="9"/>
      <c r="AN6" s="9"/>
      <c r="AO6" s="9"/>
      <c r="AP6" s="9"/>
      <c r="AQ6" s="10"/>
      <c r="AR6" s="10"/>
    </row>
    <row r="7" spans="1:56" s="6" customFormat="1" ht="27.75" customHeight="1" x14ac:dyDescent="0.35">
      <c r="A7" s="397"/>
      <c r="B7" s="85">
        <v>2</v>
      </c>
      <c r="C7" s="12" t="s">
        <v>23</v>
      </c>
      <c r="D7" s="11" t="s">
        <v>22</v>
      </c>
      <c r="F7" s="13">
        <v>68575.445083600003</v>
      </c>
      <c r="G7" s="67">
        <v>64882.921117560007</v>
      </c>
      <c r="H7" s="8">
        <f t="shared" si="0"/>
        <v>66729</v>
      </c>
      <c r="I7" s="67">
        <v>68575.445083600003</v>
      </c>
      <c r="J7" s="67">
        <v>64882.921117560007</v>
      </c>
      <c r="K7" s="8">
        <f t="shared" si="1"/>
        <v>66729</v>
      </c>
      <c r="L7" s="67">
        <v>116597.0861692</v>
      </c>
      <c r="M7" s="67">
        <v>110318.78152932001</v>
      </c>
      <c r="N7" s="8">
        <f t="shared" si="2"/>
        <v>113458</v>
      </c>
      <c r="O7" s="67">
        <v>153860.50869280001</v>
      </c>
      <c r="P7" s="67">
        <v>145575.71207088002</v>
      </c>
      <c r="Q7" s="8">
        <f t="shared" si="3"/>
        <v>149718</v>
      </c>
      <c r="R7" s="67">
        <v>153860.50869280001</v>
      </c>
      <c r="S7" s="67">
        <v>145575.71207088002</v>
      </c>
      <c r="T7" s="8">
        <f t="shared" si="4"/>
        <v>149718</v>
      </c>
      <c r="U7" s="67">
        <v>153860.50869280001</v>
      </c>
      <c r="V7" s="67">
        <v>145575.71207088002</v>
      </c>
      <c r="W7" s="8">
        <v>149718</v>
      </c>
      <c r="X7" s="67">
        <v>160345.05931080002</v>
      </c>
      <c r="Y7" s="67">
        <v>145575.71207088002</v>
      </c>
      <c r="Z7" s="8">
        <f t="shared" si="5"/>
        <v>152960</v>
      </c>
      <c r="AA7" s="67">
        <v>91968.487884000016</v>
      </c>
      <c r="AB7" s="67">
        <v>70744.990680000003</v>
      </c>
      <c r="AC7" s="8">
        <f t="shared" si="6"/>
        <v>81357</v>
      </c>
      <c r="AD7" s="67">
        <v>153860.50869280001</v>
      </c>
      <c r="AE7" s="67">
        <v>145575.71207088002</v>
      </c>
      <c r="AF7" s="8">
        <f t="shared" si="7"/>
        <v>149718</v>
      </c>
      <c r="AG7" s="67">
        <v>153860.50869280001</v>
      </c>
      <c r="AH7" s="67">
        <v>145575.71207088002</v>
      </c>
      <c r="AI7" s="8">
        <f t="shared" si="8"/>
        <v>149718</v>
      </c>
      <c r="AJ7" s="67">
        <v>115122.4591608</v>
      </c>
      <c r="AK7" s="67">
        <v>88555.737816000008</v>
      </c>
      <c r="AL7" s="8">
        <f t="shared" si="9"/>
        <v>101839</v>
      </c>
      <c r="AM7" s="9"/>
      <c r="AN7" s="9"/>
      <c r="AO7" s="9"/>
      <c r="AP7" s="9"/>
      <c r="AQ7" s="10"/>
      <c r="AR7" s="10"/>
    </row>
    <row r="8" spans="1:56" s="6" customFormat="1" ht="27.75" customHeight="1" x14ac:dyDescent="0.35">
      <c r="A8" s="397"/>
      <c r="B8" s="85">
        <v>3</v>
      </c>
      <c r="C8" s="14" t="s">
        <v>24</v>
      </c>
      <c r="D8" s="11" t="s">
        <v>22</v>
      </c>
      <c r="F8" s="13">
        <v>73644.607654799998</v>
      </c>
      <c r="G8" s="67">
        <v>69679.128781080013</v>
      </c>
      <c r="H8" s="8">
        <f t="shared" si="0"/>
        <v>71662</v>
      </c>
      <c r="I8" s="67">
        <v>73644.607654799998</v>
      </c>
      <c r="J8" s="67">
        <v>69679.128781080013</v>
      </c>
      <c r="K8" s="8">
        <f t="shared" si="1"/>
        <v>71662</v>
      </c>
      <c r="L8" s="67">
        <v>212138.95284399998</v>
      </c>
      <c r="M8" s="67">
        <v>200716.08615240001</v>
      </c>
      <c r="N8" s="8">
        <f t="shared" si="2"/>
        <v>206428</v>
      </c>
      <c r="O8" s="67">
        <v>276572.95980860002</v>
      </c>
      <c r="P8" s="67">
        <v>256162.72892028003</v>
      </c>
      <c r="Q8" s="8">
        <f t="shared" si="3"/>
        <v>266368</v>
      </c>
      <c r="R8" s="67">
        <v>277306.04195839999</v>
      </c>
      <c r="S8" s="67">
        <v>256162.72892028003</v>
      </c>
      <c r="T8" s="8">
        <f t="shared" si="4"/>
        <v>266734</v>
      </c>
      <c r="U8" s="67">
        <v>269278.10482300003</v>
      </c>
      <c r="V8" s="67">
        <v>256162.72892028003</v>
      </c>
      <c r="W8" s="8">
        <v>262720</v>
      </c>
      <c r="X8" s="67">
        <v>286269.10841620003</v>
      </c>
      <c r="Y8" s="67">
        <v>256162.72892028003</v>
      </c>
      <c r="Z8" s="8">
        <f t="shared" si="5"/>
        <v>271216</v>
      </c>
      <c r="AA8" s="67">
        <v>98901.562068400002</v>
      </c>
      <c r="AB8" s="67">
        <v>76078.124668000004</v>
      </c>
      <c r="AC8" s="8">
        <f t="shared" si="6"/>
        <v>87490</v>
      </c>
      <c r="AD8" s="67">
        <v>270741.09560679999</v>
      </c>
      <c r="AE8" s="67">
        <v>256162.72892028003</v>
      </c>
      <c r="AF8" s="8">
        <f t="shared" si="7"/>
        <v>263452</v>
      </c>
      <c r="AG8" s="67">
        <v>276572.95980860002</v>
      </c>
      <c r="AH8" s="67">
        <v>256162.72892028003</v>
      </c>
      <c r="AI8" s="8">
        <f t="shared" si="8"/>
        <v>266368</v>
      </c>
      <c r="AJ8" s="67">
        <v>123631.71285919999</v>
      </c>
      <c r="AK8" s="67">
        <v>95101.317584000004</v>
      </c>
      <c r="AL8" s="8">
        <f t="shared" si="9"/>
        <v>109367</v>
      </c>
      <c r="AM8" s="9"/>
      <c r="AN8" s="9"/>
      <c r="AO8" s="9"/>
      <c r="AP8" s="9"/>
      <c r="AQ8" s="10"/>
      <c r="AR8" s="10"/>
    </row>
    <row r="9" spans="1:56" s="6" customFormat="1" ht="27.75" customHeight="1" x14ac:dyDescent="0.35">
      <c r="A9" s="397"/>
      <c r="B9" s="85">
        <v>4</v>
      </c>
      <c r="C9" s="14" t="s">
        <v>25</v>
      </c>
      <c r="D9" s="11" t="s">
        <v>22</v>
      </c>
      <c r="F9" s="13">
        <v>32548.880000000001</v>
      </c>
      <c r="G9" s="67">
        <v>30796.248</v>
      </c>
      <c r="H9" s="8">
        <f t="shared" si="0"/>
        <v>31673</v>
      </c>
      <c r="I9" s="67">
        <v>32548.880000000001</v>
      </c>
      <c r="J9" s="67">
        <v>30796.248</v>
      </c>
      <c r="K9" s="8">
        <f t="shared" si="1"/>
        <v>31673</v>
      </c>
      <c r="L9" s="67">
        <v>48823.32</v>
      </c>
      <c r="M9" s="67">
        <v>46194.372000000003</v>
      </c>
      <c r="N9" s="8">
        <f t="shared" si="2"/>
        <v>47509</v>
      </c>
      <c r="O9" s="67">
        <v>48823.32</v>
      </c>
      <c r="P9" s="67">
        <v>46194.372000000003</v>
      </c>
      <c r="Q9" s="8">
        <f t="shared" si="3"/>
        <v>47509</v>
      </c>
      <c r="R9" s="67">
        <v>48823.32</v>
      </c>
      <c r="S9" s="67">
        <v>46194.372000000003</v>
      </c>
      <c r="T9" s="8">
        <f t="shared" si="4"/>
        <v>47509</v>
      </c>
      <c r="U9" s="67">
        <v>48823.32</v>
      </c>
      <c r="V9" s="67">
        <v>46194.372000000003</v>
      </c>
      <c r="W9" s="8">
        <v>47509</v>
      </c>
      <c r="X9" s="67">
        <v>48823.32</v>
      </c>
      <c r="Y9" s="67">
        <v>46194.372000000003</v>
      </c>
      <c r="Z9" s="8">
        <f t="shared" si="5"/>
        <v>47509</v>
      </c>
      <c r="AA9" s="67">
        <v>32548.880000000001</v>
      </c>
      <c r="AB9" s="67">
        <v>25037.600000000002</v>
      </c>
      <c r="AC9" s="8">
        <f t="shared" si="6"/>
        <v>28793</v>
      </c>
      <c r="AD9" s="67">
        <v>48823.32</v>
      </c>
      <c r="AE9" s="67">
        <v>46194.372000000003</v>
      </c>
      <c r="AF9" s="8">
        <f t="shared" si="7"/>
        <v>47509</v>
      </c>
      <c r="AG9" s="67">
        <v>48823.32</v>
      </c>
      <c r="AH9" s="67">
        <v>46194.372000000003</v>
      </c>
      <c r="AI9" s="8">
        <f t="shared" si="8"/>
        <v>47509</v>
      </c>
      <c r="AJ9" s="67">
        <v>40686.1</v>
      </c>
      <c r="AK9" s="67">
        <v>31297</v>
      </c>
      <c r="AL9" s="8">
        <f t="shared" si="9"/>
        <v>35992</v>
      </c>
      <c r="AM9" s="9"/>
      <c r="AN9" s="9"/>
      <c r="AO9" s="9"/>
      <c r="AP9" s="9"/>
      <c r="AQ9" s="10"/>
      <c r="AR9" s="10"/>
    </row>
    <row r="10" spans="1:56" s="6" customFormat="1" ht="27.75" customHeight="1" x14ac:dyDescent="0.35">
      <c r="A10" s="397"/>
      <c r="B10" s="85">
        <v>5</v>
      </c>
      <c r="C10" s="14" t="s">
        <v>26</v>
      </c>
      <c r="D10" s="11" t="s">
        <v>22</v>
      </c>
      <c r="F10" s="13">
        <v>115393.26584240001</v>
      </c>
      <c r="G10" s="67">
        <v>109179.78229704002</v>
      </c>
      <c r="H10" s="8">
        <f t="shared" si="0"/>
        <v>112287</v>
      </c>
      <c r="I10" s="67">
        <v>115393.26584240001</v>
      </c>
      <c r="J10" s="67">
        <v>109179.78229704002</v>
      </c>
      <c r="K10" s="8">
        <f t="shared" si="1"/>
        <v>112287</v>
      </c>
      <c r="L10" s="67">
        <v>267184.64223360003</v>
      </c>
      <c r="M10" s="67">
        <v>252797.77688256002</v>
      </c>
      <c r="N10" s="8">
        <f t="shared" si="2"/>
        <v>259991</v>
      </c>
      <c r="O10" s="67">
        <v>255714.49829380002</v>
      </c>
      <c r="P10" s="67">
        <v>237789.61037285998</v>
      </c>
      <c r="Q10" s="8">
        <f t="shared" si="3"/>
        <v>246752</v>
      </c>
      <c r="R10" s="67">
        <v>256083.68396520006</v>
      </c>
      <c r="S10" s="67">
        <v>237789.61037285998</v>
      </c>
      <c r="T10" s="8">
        <f t="shared" si="4"/>
        <v>246937</v>
      </c>
      <c r="U10" s="67">
        <v>246921.7438506</v>
      </c>
      <c r="V10" s="67">
        <v>237789.61037285998</v>
      </c>
      <c r="W10" s="8">
        <v>242356</v>
      </c>
      <c r="X10" s="67">
        <v>262083.74450440003</v>
      </c>
      <c r="Y10" s="67">
        <v>237789.61037285998</v>
      </c>
      <c r="Z10" s="8">
        <f t="shared" si="5"/>
        <v>249937</v>
      </c>
      <c r="AA10" s="67">
        <v>67715.422301800019</v>
      </c>
      <c r="AB10" s="67">
        <v>52088.786386000007</v>
      </c>
      <c r="AC10" s="8">
        <f t="shared" si="6"/>
        <v>59902</v>
      </c>
      <c r="AD10" s="67">
        <v>255714.49829380002</v>
      </c>
      <c r="AE10" s="67">
        <v>237789.61037285998</v>
      </c>
      <c r="AF10" s="8">
        <f t="shared" si="7"/>
        <v>246752</v>
      </c>
      <c r="AG10" s="67">
        <v>255714.49829380002</v>
      </c>
      <c r="AH10" s="67">
        <v>237789.61037285998</v>
      </c>
      <c r="AI10" s="8">
        <f t="shared" si="8"/>
        <v>246752</v>
      </c>
      <c r="AJ10" s="67">
        <v>87087.620583600001</v>
      </c>
      <c r="AK10" s="67">
        <v>66990.477372000008</v>
      </c>
      <c r="AL10" s="8">
        <f t="shared" si="9"/>
        <v>77039</v>
      </c>
      <c r="AM10" s="9"/>
      <c r="AN10" s="9"/>
      <c r="AO10" s="9"/>
      <c r="AP10" s="9"/>
      <c r="AQ10" s="10"/>
      <c r="AR10" s="10"/>
    </row>
    <row r="11" spans="1:56" s="6" customFormat="1" ht="27.75" customHeight="1" x14ac:dyDescent="0.35">
      <c r="A11" s="397"/>
      <c r="B11" s="85">
        <v>6</v>
      </c>
      <c r="C11" s="14" t="s">
        <v>27</v>
      </c>
      <c r="D11" s="11" t="s">
        <v>22</v>
      </c>
      <c r="F11" s="13">
        <v>81372.2</v>
      </c>
      <c r="G11" s="67">
        <v>76990.62000000001</v>
      </c>
      <c r="H11" s="8">
        <f t="shared" si="0"/>
        <v>79181</v>
      </c>
      <c r="I11" s="67">
        <v>81372.2</v>
      </c>
      <c r="J11" s="67">
        <v>76990.62000000001</v>
      </c>
      <c r="K11" s="8">
        <f t="shared" si="1"/>
        <v>79181</v>
      </c>
      <c r="L11" s="67">
        <v>130195.52</v>
      </c>
      <c r="M11" s="67">
        <v>123184.992</v>
      </c>
      <c r="N11" s="8">
        <f t="shared" si="2"/>
        <v>126690</v>
      </c>
      <c r="O11" s="67">
        <v>130195.52</v>
      </c>
      <c r="P11" s="67">
        <v>123184.992</v>
      </c>
      <c r="Q11" s="8">
        <f t="shared" si="3"/>
        <v>126690</v>
      </c>
      <c r="R11" s="67">
        <v>130195.52</v>
      </c>
      <c r="S11" s="67">
        <v>123184.992</v>
      </c>
      <c r="T11" s="8">
        <f t="shared" si="4"/>
        <v>126690</v>
      </c>
      <c r="U11" s="67">
        <v>130195.52</v>
      </c>
      <c r="V11" s="67">
        <v>123184.992</v>
      </c>
      <c r="W11" s="8">
        <v>126690</v>
      </c>
      <c r="X11" s="67">
        <v>130195.52</v>
      </c>
      <c r="Y11" s="67">
        <v>123184.992</v>
      </c>
      <c r="Z11" s="8">
        <f t="shared" si="5"/>
        <v>126690</v>
      </c>
      <c r="AA11" s="67">
        <v>130195.52</v>
      </c>
      <c r="AB11" s="67">
        <v>100150.40000000001</v>
      </c>
      <c r="AC11" s="8">
        <f t="shared" si="6"/>
        <v>115173</v>
      </c>
      <c r="AD11" s="67">
        <v>130195.52</v>
      </c>
      <c r="AE11" s="67">
        <v>123184.992</v>
      </c>
      <c r="AF11" s="8">
        <f t="shared" si="7"/>
        <v>126690</v>
      </c>
      <c r="AG11" s="67">
        <v>130195.52</v>
      </c>
      <c r="AH11" s="67">
        <v>123184.992</v>
      </c>
      <c r="AI11" s="8">
        <f t="shared" si="8"/>
        <v>126690</v>
      </c>
      <c r="AJ11" s="67">
        <v>81372.2</v>
      </c>
      <c r="AK11" s="67">
        <v>62594</v>
      </c>
      <c r="AL11" s="8">
        <f t="shared" si="9"/>
        <v>71983</v>
      </c>
      <c r="AM11" s="9"/>
      <c r="AN11" s="9"/>
      <c r="AO11" s="9"/>
      <c r="AP11" s="9"/>
      <c r="AQ11" s="10"/>
      <c r="AR11" s="10"/>
    </row>
    <row r="12" spans="1:56" s="6" customFormat="1" ht="27.75" customHeight="1" x14ac:dyDescent="0.35">
      <c r="A12" s="397"/>
      <c r="B12" s="85">
        <v>7</v>
      </c>
      <c r="C12" s="14" t="s">
        <v>28</v>
      </c>
      <c r="D12" s="11" t="s">
        <v>22</v>
      </c>
      <c r="F12" s="13">
        <v>33235.173134799996</v>
      </c>
      <c r="G12" s="67">
        <v>31445.586889080001</v>
      </c>
      <c r="H12" s="8">
        <f t="shared" si="0"/>
        <v>32340</v>
      </c>
      <c r="I12" s="67">
        <v>33235.173134799996</v>
      </c>
      <c r="J12" s="67">
        <v>31445.586889080001</v>
      </c>
      <c r="K12" s="8">
        <f t="shared" si="1"/>
        <v>32340</v>
      </c>
      <c r="L12" s="67">
        <v>76277.567930200006</v>
      </c>
      <c r="M12" s="67">
        <v>72170.314272420015</v>
      </c>
      <c r="N12" s="8">
        <f t="shared" si="2"/>
        <v>74224</v>
      </c>
      <c r="O12" s="67">
        <v>100387.82530140001</v>
      </c>
      <c r="P12" s="67">
        <v>94447.858131900008</v>
      </c>
      <c r="Q12" s="8">
        <f t="shared" si="3"/>
        <v>97418</v>
      </c>
      <c r="R12" s="67">
        <v>99959.400668400005</v>
      </c>
      <c r="S12" s="67">
        <v>94447.858131900008</v>
      </c>
      <c r="T12" s="8">
        <f t="shared" si="4"/>
        <v>97204</v>
      </c>
      <c r="U12" s="67">
        <v>99258.053676600015</v>
      </c>
      <c r="V12" s="67">
        <v>94447.858131900008</v>
      </c>
      <c r="W12" s="8">
        <v>96853</v>
      </c>
      <c r="X12" s="67">
        <v>103176.287851</v>
      </c>
      <c r="Y12" s="67">
        <v>94447.858131900008</v>
      </c>
      <c r="Z12" s="8">
        <f t="shared" si="5"/>
        <v>98812</v>
      </c>
      <c r="AA12" s="67">
        <v>43644.304958799999</v>
      </c>
      <c r="AB12" s="67">
        <v>33572.542276</v>
      </c>
      <c r="AC12" s="8">
        <f t="shared" si="6"/>
        <v>38608</v>
      </c>
      <c r="AD12" s="67">
        <v>98126.166374600012</v>
      </c>
      <c r="AE12" s="67">
        <v>94447.858131900008</v>
      </c>
      <c r="AF12" s="8">
        <f t="shared" si="7"/>
        <v>96287</v>
      </c>
      <c r="AG12" s="67">
        <v>100387.82530140001</v>
      </c>
      <c r="AH12" s="67">
        <v>94447.858131900008</v>
      </c>
      <c r="AI12" s="8">
        <f t="shared" si="8"/>
        <v>97418</v>
      </c>
      <c r="AJ12" s="67">
        <v>55793.581279800012</v>
      </c>
      <c r="AK12" s="67">
        <v>42918.139446000008</v>
      </c>
      <c r="AL12" s="8">
        <f t="shared" si="9"/>
        <v>49356</v>
      </c>
      <c r="AM12" s="9"/>
      <c r="AN12" s="9"/>
      <c r="AO12" s="9"/>
      <c r="AP12" s="9"/>
      <c r="AQ12" s="10"/>
      <c r="AR12" s="10"/>
    </row>
    <row r="13" spans="1:56" s="6" customFormat="1" ht="27.75" customHeight="1" x14ac:dyDescent="0.35">
      <c r="A13" s="397"/>
      <c r="B13" s="85">
        <v>8</v>
      </c>
      <c r="C13" s="14" t="s">
        <v>29</v>
      </c>
      <c r="D13" s="11" t="s">
        <v>22</v>
      </c>
      <c r="F13" s="13">
        <v>54917.690919000001</v>
      </c>
      <c r="G13" s="67">
        <v>51960.584484900006</v>
      </c>
      <c r="H13" s="8">
        <f t="shared" si="0"/>
        <v>53439</v>
      </c>
      <c r="I13" s="67">
        <v>54917.690919000001</v>
      </c>
      <c r="J13" s="67">
        <v>51960.584484900006</v>
      </c>
      <c r="K13" s="8">
        <f t="shared" si="1"/>
        <v>53439</v>
      </c>
      <c r="L13" s="67">
        <v>119762.13926040001</v>
      </c>
      <c r="M13" s="67">
        <v>113313.40868484002</v>
      </c>
      <c r="N13" s="8">
        <f t="shared" si="2"/>
        <v>116538</v>
      </c>
      <c r="O13" s="67">
        <v>160360.9268898</v>
      </c>
      <c r="P13" s="67">
        <v>147754.62360749999</v>
      </c>
      <c r="Q13" s="8">
        <f t="shared" si="3"/>
        <v>154058</v>
      </c>
      <c r="R13" s="67">
        <v>160572.49460979999</v>
      </c>
      <c r="S13" s="67">
        <v>147754.62360749999</v>
      </c>
      <c r="T13" s="8">
        <f t="shared" si="4"/>
        <v>154164</v>
      </c>
      <c r="U13" s="67">
        <v>159523.11871860002</v>
      </c>
      <c r="V13" s="67">
        <v>147754.62360749999</v>
      </c>
      <c r="W13" s="8">
        <v>153639</v>
      </c>
      <c r="X13" s="67">
        <v>166958.66623800001</v>
      </c>
      <c r="Y13" s="67">
        <v>147754.62360749999</v>
      </c>
      <c r="Z13" s="8">
        <f t="shared" si="5"/>
        <v>157357</v>
      </c>
      <c r="AA13" s="67">
        <v>74560.695882400003</v>
      </c>
      <c r="AB13" s="67">
        <v>57354.381448</v>
      </c>
      <c r="AC13" s="8">
        <f t="shared" si="6"/>
        <v>65958</v>
      </c>
      <c r="AD13" s="67">
        <v>160360.9268898</v>
      </c>
      <c r="AE13" s="67">
        <v>147754.62360749999</v>
      </c>
      <c r="AF13" s="8">
        <f t="shared" si="7"/>
        <v>154058</v>
      </c>
      <c r="AG13" s="67">
        <v>158684.25270879999</v>
      </c>
      <c r="AH13" s="67">
        <v>147754.62360749999</v>
      </c>
      <c r="AI13" s="8">
        <f t="shared" si="8"/>
        <v>153219</v>
      </c>
      <c r="AJ13" s="67">
        <v>92192.749667199998</v>
      </c>
      <c r="AK13" s="67">
        <v>70917.499744000001</v>
      </c>
      <c r="AL13" s="8">
        <f t="shared" si="9"/>
        <v>81555</v>
      </c>
      <c r="AM13" s="9"/>
      <c r="AN13" s="9"/>
      <c r="AO13" s="9"/>
      <c r="AP13" s="9"/>
      <c r="AQ13" s="10"/>
      <c r="AR13" s="10"/>
    </row>
    <row r="14" spans="1:56" s="6" customFormat="1" ht="27.75" customHeight="1" x14ac:dyDescent="0.35">
      <c r="A14" s="397"/>
      <c r="B14" s="85">
        <v>9</v>
      </c>
      <c r="C14" s="14" t="s">
        <v>30</v>
      </c>
      <c r="D14" s="11" t="s">
        <v>22</v>
      </c>
      <c r="F14" s="13">
        <v>48823.32</v>
      </c>
      <c r="G14" s="67">
        <v>46194.372000000003</v>
      </c>
      <c r="H14" s="8">
        <f t="shared" si="0"/>
        <v>47509</v>
      </c>
      <c r="I14" s="67">
        <v>48823.32</v>
      </c>
      <c r="J14" s="67">
        <v>46194.372000000003</v>
      </c>
      <c r="K14" s="8">
        <f t="shared" si="1"/>
        <v>47509</v>
      </c>
      <c r="L14" s="67">
        <v>65097.760000000002</v>
      </c>
      <c r="M14" s="67">
        <v>61592.495999999999</v>
      </c>
      <c r="N14" s="8">
        <f t="shared" si="2"/>
        <v>63345</v>
      </c>
      <c r="O14" s="67">
        <v>65097.760000000002</v>
      </c>
      <c r="P14" s="67">
        <v>61592.495999999999</v>
      </c>
      <c r="Q14" s="8">
        <f t="shared" si="3"/>
        <v>63345</v>
      </c>
      <c r="R14" s="67">
        <v>65097.760000000002</v>
      </c>
      <c r="S14" s="67">
        <v>61592.495999999999</v>
      </c>
      <c r="T14" s="8">
        <f t="shared" si="4"/>
        <v>63345</v>
      </c>
      <c r="U14" s="67">
        <v>65097.760000000002</v>
      </c>
      <c r="V14" s="67">
        <v>61592.495999999999</v>
      </c>
      <c r="W14" s="8">
        <v>63345</v>
      </c>
      <c r="X14" s="67">
        <v>65097.760000000002</v>
      </c>
      <c r="Y14" s="67">
        <v>61592.495999999999</v>
      </c>
      <c r="Z14" s="8">
        <f t="shared" si="5"/>
        <v>63345</v>
      </c>
      <c r="AA14" s="67">
        <v>48823.32</v>
      </c>
      <c r="AB14" s="67">
        <v>37556.400000000001</v>
      </c>
      <c r="AC14" s="8">
        <f t="shared" si="6"/>
        <v>43190</v>
      </c>
      <c r="AD14" s="67">
        <v>65097.760000000002</v>
      </c>
      <c r="AE14" s="67">
        <v>61592.495999999999</v>
      </c>
      <c r="AF14" s="8">
        <f t="shared" si="7"/>
        <v>63345</v>
      </c>
      <c r="AG14" s="67">
        <v>65097.760000000002</v>
      </c>
      <c r="AH14" s="67">
        <v>61592.495999999999</v>
      </c>
      <c r="AI14" s="8">
        <f t="shared" si="8"/>
        <v>63345</v>
      </c>
      <c r="AJ14" s="67">
        <v>56960.54</v>
      </c>
      <c r="AK14" s="67">
        <v>43815.8</v>
      </c>
      <c r="AL14" s="8">
        <f t="shared" si="9"/>
        <v>50388</v>
      </c>
      <c r="AM14" s="9"/>
      <c r="AN14" s="9"/>
      <c r="AO14" s="9"/>
      <c r="AP14" s="9"/>
      <c r="AQ14" s="10"/>
      <c r="AR14" s="10"/>
    </row>
    <row r="15" spans="1:56" s="6" customFormat="1" ht="27.75" customHeight="1" x14ac:dyDescent="0.35">
      <c r="A15" s="397"/>
      <c r="B15" s="85">
        <v>10</v>
      </c>
      <c r="C15" s="14" t="s">
        <v>31</v>
      </c>
      <c r="D15" s="11" t="s">
        <v>22</v>
      </c>
      <c r="F15" s="13">
        <v>115934.87920560001</v>
      </c>
      <c r="G15" s="67">
        <v>109692.23186376003</v>
      </c>
      <c r="H15" s="8">
        <f t="shared" si="0"/>
        <v>112814</v>
      </c>
      <c r="I15" s="67">
        <v>115934.87920560001</v>
      </c>
      <c r="J15" s="67">
        <v>109692.23186376003</v>
      </c>
      <c r="K15" s="8">
        <f t="shared" si="1"/>
        <v>112814</v>
      </c>
      <c r="L15" s="67">
        <v>166491.10157679999</v>
      </c>
      <c r="M15" s="67">
        <v>157526.19610728</v>
      </c>
      <c r="N15" s="8">
        <f t="shared" si="2"/>
        <v>162009</v>
      </c>
      <c r="O15" s="67">
        <v>222552.31602240002</v>
      </c>
      <c r="P15" s="67">
        <v>211715.73603180001</v>
      </c>
      <c r="Q15" s="8">
        <f t="shared" si="3"/>
        <v>217134</v>
      </c>
      <c r="R15" s="67">
        <v>222858.03137780001</v>
      </c>
      <c r="S15" s="67">
        <v>211715.73603180001</v>
      </c>
      <c r="T15" s="8">
        <f t="shared" si="4"/>
        <v>217287</v>
      </c>
      <c r="U15" s="67">
        <v>227392.98545600002</v>
      </c>
      <c r="V15" s="67">
        <v>211715.73603180001</v>
      </c>
      <c r="W15" s="8">
        <v>219554</v>
      </c>
      <c r="X15" s="67">
        <v>235233.68515920002</v>
      </c>
      <c r="Y15" s="67">
        <v>211715.73603180001</v>
      </c>
      <c r="Z15" s="8">
        <f t="shared" si="5"/>
        <v>223475</v>
      </c>
      <c r="AA15" s="67">
        <v>151714.15417339999</v>
      </c>
      <c r="AB15" s="67">
        <v>116703.19551800002</v>
      </c>
      <c r="AC15" s="8">
        <f t="shared" si="6"/>
        <v>134209</v>
      </c>
      <c r="AD15" s="67">
        <v>222552.31602240002</v>
      </c>
      <c r="AE15" s="67">
        <v>211715.73603180001</v>
      </c>
      <c r="AF15" s="8">
        <f t="shared" si="7"/>
        <v>217134</v>
      </c>
      <c r="AG15" s="67">
        <v>224975.82425500001</v>
      </c>
      <c r="AH15" s="67">
        <v>211715.73603180001</v>
      </c>
      <c r="AI15" s="8">
        <f t="shared" si="8"/>
        <v>218346</v>
      </c>
      <c r="AJ15" s="67">
        <v>194627.49265960002</v>
      </c>
      <c r="AK15" s="67">
        <v>149713.455892</v>
      </c>
      <c r="AL15" s="8">
        <f t="shared" si="9"/>
        <v>172170</v>
      </c>
      <c r="AM15" s="9"/>
      <c r="AN15" s="9"/>
      <c r="AO15" s="9"/>
      <c r="AP15" s="9"/>
      <c r="AQ15" s="10"/>
      <c r="AR15" s="10"/>
    </row>
    <row r="16" spans="1:56" s="6" customFormat="1" ht="27.75" customHeight="1" x14ac:dyDescent="0.35">
      <c r="A16" s="397"/>
      <c r="B16" s="85">
        <v>11</v>
      </c>
      <c r="C16" s="14" t="s">
        <v>32</v>
      </c>
      <c r="D16" s="11" t="s">
        <v>22</v>
      </c>
      <c r="F16" s="13">
        <v>243535.60249200001</v>
      </c>
      <c r="G16" s="67">
        <v>230422.14697320003</v>
      </c>
      <c r="H16" s="8">
        <f t="shared" si="0"/>
        <v>236979</v>
      </c>
      <c r="I16" s="67">
        <v>243535.60249200001</v>
      </c>
      <c r="J16" s="67">
        <v>230422.14697320003</v>
      </c>
      <c r="K16" s="8">
        <f t="shared" si="1"/>
        <v>236979</v>
      </c>
      <c r="L16" s="67">
        <v>299035.10464100004</v>
      </c>
      <c r="M16" s="67">
        <v>282933.21439109999</v>
      </c>
      <c r="N16" s="8">
        <f t="shared" si="2"/>
        <v>290984</v>
      </c>
      <c r="O16" s="67">
        <v>268043.60717680003</v>
      </c>
      <c r="P16" s="67">
        <v>259947.04886514001</v>
      </c>
      <c r="Q16" s="8">
        <f t="shared" si="3"/>
        <v>263995</v>
      </c>
      <c r="R16" s="67">
        <v>269735.09109820001</v>
      </c>
      <c r="S16" s="67">
        <v>259947.04886514001</v>
      </c>
      <c r="T16" s="8">
        <f t="shared" si="4"/>
        <v>264841</v>
      </c>
      <c r="U16" s="67">
        <v>276074.71782800002</v>
      </c>
      <c r="V16" s="67">
        <v>259947.04886514001</v>
      </c>
      <c r="W16" s="8">
        <v>268011</v>
      </c>
      <c r="X16" s="67">
        <v>294202.89791620005</v>
      </c>
      <c r="Y16" s="67">
        <v>259947.04886514001</v>
      </c>
      <c r="Z16" s="8">
        <f t="shared" si="5"/>
        <v>277075</v>
      </c>
      <c r="AA16" s="67">
        <v>185996.58752219999</v>
      </c>
      <c r="AB16" s="67">
        <v>143074.298094</v>
      </c>
      <c r="AC16" s="8">
        <f t="shared" si="6"/>
        <v>164535</v>
      </c>
      <c r="AD16" s="67">
        <v>268043.60717680003</v>
      </c>
      <c r="AE16" s="67">
        <v>259947.04886514001</v>
      </c>
      <c r="AF16" s="8">
        <f t="shared" si="7"/>
        <v>263995</v>
      </c>
      <c r="AG16" s="67">
        <v>277406.53662540007</v>
      </c>
      <c r="AH16" s="67">
        <v>259947.04886514001</v>
      </c>
      <c r="AI16" s="8">
        <f t="shared" si="8"/>
        <v>268677</v>
      </c>
      <c r="AJ16" s="67">
        <v>238704.45360579999</v>
      </c>
      <c r="AK16" s="67">
        <v>183618.81046600002</v>
      </c>
      <c r="AL16" s="8">
        <f t="shared" si="9"/>
        <v>211162</v>
      </c>
      <c r="AM16" s="9"/>
      <c r="AN16" s="9"/>
      <c r="AO16" s="9"/>
      <c r="AP16" s="9"/>
      <c r="AQ16" s="10"/>
      <c r="AR16" s="10"/>
    </row>
    <row r="17" spans="1:238" s="6" customFormat="1" ht="27.75" customHeight="1" x14ac:dyDescent="0.35">
      <c r="A17" s="397"/>
      <c r="B17" s="85">
        <v>12</v>
      </c>
      <c r="C17" s="14" t="s">
        <v>33</v>
      </c>
      <c r="D17" s="11" t="s">
        <v>22</v>
      </c>
      <c r="F17" s="13">
        <v>73234.98000000001</v>
      </c>
      <c r="G17" s="67">
        <v>69291.558000000005</v>
      </c>
      <c r="H17" s="8">
        <f t="shared" si="0"/>
        <v>71263</v>
      </c>
      <c r="I17" s="67">
        <v>73234.98000000001</v>
      </c>
      <c r="J17" s="67">
        <v>69291.558000000005</v>
      </c>
      <c r="K17" s="8">
        <f t="shared" si="1"/>
        <v>71263</v>
      </c>
      <c r="L17" s="67">
        <v>73234.98000000001</v>
      </c>
      <c r="M17" s="67">
        <v>69291.558000000005</v>
      </c>
      <c r="N17" s="8">
        <f t="shared" si="2"/>
        <v>71263</v>
      </c>
      <c r="O17" s="67">
        <v>73234.98000000001</v>
      </c>
      <c r="P17" s="67">
        <v>69291.558000000005</v>
      </c>
      <c r="Q17" s="8">
        <f t="shared" si="3"/>
        <v>71263</v>
      </c>
      <c r="R17" s="67">
        <v>73234.98000000001</v>
      </c>
      <c r="S17" s="67">
        <v>69291.558000000005</v>
      </c>
      <c r="T17" s="8">
        <f t="shared" si="4"/>
        <v>71263</v>
      </c>
      <c r="U17" s="67">
        <v>73234.98000000001</v>
      </c>
      <c r="V17" s="67">
        <v>69291.558000000005</v>
      </c>
      <c r="W17" s="8">
        <v>71263</v>
      </c>
      <c r="X17" s="67">
        <v>73234.98000000001</v>
      </c>
      <c r="Y17" s="67">
        <v>69291.558000000005</v>
      </c>
      <c r="Z17" s="8">
        <f t="shared" si="5"/>
        <v>71263</v>
      </c>
      <c r="AA17" s="67">
        <v>73234.98000000001</v>
      </c>
      <c r="AB17" s="67">
        <v>56334.600000000006</v>
      </c>
      <c r="AC17" s="8">
        <f t="shared" si="6"/>
        <v>64785</v>
      </c>
      <c r="AD17" s="67">
        <v>73234.98000000001</v>
      </c>
      <c r="AE17" s="67">
        <v>69291.558000000005</v>
      </c>
      <c r="AF17" s="8">
        <f t="shared" si="7"/>
        <v>71263</v>
      </c>
      <c r="AG17" s="67">
        <v>73234.98000000001</v>
      </c>
      <c r="AH17" s="67">
        <v>69291.558000000005</v>
      </c>
      <c r="AI17" s="8">
        <f t="shared" si="8"/>
        <v>71263</v>
      </c>
      <c r="AJ17" s="67">
        <v>73234.98000000001</v>
      </c>
      <c r="AK17" s="67">
        <v>56334.600000000006</v>
      </c>
      <c r="AL17" s="8">
        <f t="shared" si="9"/>
        <v>64785</v>
      </c>
      <c r="AM17" s="9"/>
      <c r="AN17" s="9"/>
      <c r="AO17" s="9"/>
      <c r="AP17" s="9"/>
      <c r="AQ17" s="10"/>
      <c r="AR17" s="10"/>
    </row>
    <row r="18" spans="1:238" s="6" customFormat="1" ht="39" customHeight="1" x14ac:dyDescent="0.35">
      <c r="A18" s="397"/>
      <c r="B18" s="85">
        <v>13</v>
      </c>
      <c r="C18" s="14" t="s">
        <v>34</v>
      </c>
      <c r="D18" s="11" t="s">
        <v>22</v>
      </c>
      <c r="F18" s="13">
        <v>457880.14881700004</v>
      </c>
      <c r="G18" s="67">
        <v>433225.06388070004</v>
      </c>
      <c r="H18" s="8">
        <f t="shared" si="0"/>
        <v>445553</v>
      </c>
      <c r="I18" s="67">
        <v>457880.14881700004</v>
      </c>
      <c r="J18" s="67">
        <v>433225.06388070004</v>
      </c>
      <c r="K18" s="8">
        <f t="shared" si="1"/>
        <v>445553</v>
      </c>
      <c r="L18" s="67">
        <v>391382.29874380003</v>
      </c>
      <c r="M18" s="67">
        <v>370307.86727298005</v>
      </c>
      <c r="N18" s="8">
        <f t="shared" si="2"/>
        <v>380845</v>
      </c>
      <c r="O18" s="67">
        <v>509057.32244640007</v>
      </c>
      <c r="P18" s="67">
        <v>496657.71268932003</v>
      </c>
      <c r="Q18" s="8">
        <f t="shared" si="3"/>
        <v>502858</v>
      </c>
      <c r="R18" s="67">
        <v>513064.41506320005</v>
      </c>
      <c r="S18" s="67">
        <v>496657.71268932003</v>
      </c>
      <c r="T18" s="8">
        <f t="shared" si="4"/>
        <v>504861</v>
      </c>
      <c r="U18" s="67">
        <v>514358.15167100006</v>
      </c>
      <c r="V18" s="67">
        <v>496657.71268932003</v>
      </c>
      <c r="W18" s="8">
        <v>505508</v>
      </c>
      <c r="X18" s="67">
        <v>547277.0310644001</v>
      </c>
      <c r="Y18" s="67">
        <v>496657.71268932003</v>
      </c>
      <c r="Z18" s="8">
        <f t="shared" si="5"/>
        <v>521967</v>
      </c>
      <c r="AA18" s="67">
        <v>460442.23390619998</v>
      </c>
      <c r="AB18" s="67">
        <v>354186.333774</v>
      </c>
      <c r="AC18" s="8">
        <f t="shared" si="6"/>
        <v>407314</v>
      </c>
      <c r="AD18" s="67">
        <v>509057.32244640007</v>
      </c>
      <c r="AE18" s="67">
        <v>496657.71268932003</v>
      </c>
      <c r="AF18" s="8">
        <f t="shared" si="7"/>
        <v>502858</v>
      </c>
      <c r="AG18" s="67">
        <v>522286.65197800001</v>
      </c>
      <c r="AH18" s="67">
        <v>496657.71268932003</v>
      </c>
      <c r="AI18" s="8">
        <f t="shared" si="8"/>
        <v>509472</v>
      </c>
      <c r="AJ18" s="67">
        <v>578155.33979840006</v>
      </c>
      <c r="AK18" s="67">
        <v>444734.87676800007</v>
      </c>
      <c r="AL18" s="8">
        <f t="shared" si="9"/>
        <v>511445</v>
      </c>
      <c r="AM18" s="9"/>
      <c r="AN18" s="9"/>
      <c r="AO18" s="9"/>
      <c r="AP18" s="9"/>
      <c r="AQ18" s="10"/>
      <c r="AR18" s="10"/>
    </row>
    <row r="19" spans="1:238" s="6" customFormat="1" ht="27.75" customHeight="1" x14ac:dyDescent="0.35">
      <c r="A19" s="397"/>
      <c r="B19" s="85">
        <v>14</v>
      </c>
      <c r="C19" s="14" t="s">
        <v>35</v>
      </c>
      <c r="D19" s="11" t="s">
        <v>22</v>
      </c>
      <c r="F19" s="13">
        <v>195293.28</v>
      </c>
      <c r="G19" s="67">
        <v>184777.48800000001</v>
      </c>
      <c r="H19" s="8">
        <f t="shared" si="0"/>
        <v>190035</v>
      </c>
      <c r="I19" s="67">
        <v>195293.28</v>
      </c>
      <c r="J19" s="67">
        <v>184777.48800000001</v>
      </c>
      <c r="K19" s="8">
        <f t="shared" si="1"/>
        <v>190035</v>
      </c>
      <c r="L19" s="67">
        <v>195293.28</v>
      </c>
      <c r="M19" s="67">
        <v>184777.48800000001</v>
      </c>
      <c r="N19" s="8">
        <f t="shared" si="2"/>
        <v>190035</v>
      </c>
      <c r="O19" s="67">
        <v>195293.28</v>
      </c>
      <c r="P19" s="67">
        <v>184777.48800000001</v>
      </c>
      <c r="Q19" s="8">
        <f t="shared" si="3"/>
        <v>190035</v>
      </c>
      <c r="R19" s="67">
        <v>195293.28</v>
      </c>
      <c r="S19" s="67">
        <v>184777.48800000001</v>
      </c>
      <c r="T19" s="8">
        <f t="shared" si="4"/>
        <v>190035</v>
      </c>
      <c r="U19" s="67">
        <v>195293.28</v>
      </c>
      <c r="V19" s="67">
        <v>184777.48800000001</v>
      </c>
      <c r="W19" s="8">
        <v>190035</v>
      </c>
      <c r="X19" s="67">
        <v>195293.28</v>
      </c>
      <c r="Y19" s="67">
        <v>184777.48800000001</v>
      </c>
      <c r="Z19" s="8">
        <f t="shared" si="5"/>
        <v>190035</v>
      </c>
      <c r="AA19" s="67">
        <v>195293.28</v>
      </c>
      <c r="AB19" s="67">
        <v>150225.60000000001</v>
      </c>
      <c r="AC19" s="8">
        <f t="shared" si="6"/>
        <v>172759</v>
      </c>
      <c r="AD19" s="67">
        <v>195293.28</v>
      </c>
      <c r="AE19" s="67">
        <v>184777.48800000001</v>
      </c>
      <c r="AF19" s="8">
        <f t="shared" si="7"/>
        <v>190035</v>
      </c>
      <c r="AG19" s="67">
        <v>195293.28</v>
      </c>
      <c r="AH19" s="67">
        <v>184777.48800000001</v>
      </c>
      <c r="AI19" s="8">
        <f t="shared" si="8"/>
        <v>190035</v>
      </c>
      <c r="AJ19" s="67">
        <v>195293.28</v>
      </c>
      <c r="AK19" s="67">
        <v>150225.60000000001</v>
      </c>
      <c r="AL19" s="8">
        <f t="shared" si="9"/>
        <v>172759</v>
      </c>
      <c r="AM19" s="9"/>
      <c r="AN19" s="9"/>
      <c r="AO19" s="9"/>
      <c r="AP19" s="9"/>
      <c r="AQ19" s="10"/>
      <c r="AR19" s="10"/>
    </row>
    <row r="20" spans="1:238" s="6" customFormat="1" ht="27.75" customHeight="1" x14ac:dyDescent="0.35">
      <c r="A20" s="397"/>
      <c r="B20" s="85">
        <v>15</v>
      </c>
      <c r="C20" s="14" t="s">
        <v>36</v>
      </c>
      <c r="D20" s="11" t="s">
        <v>22</v>
      </c>
      <c r="F20" s="13">
        <v>650977.6</v>
      </c>
      <c r="G20" s="67">
        <v>615924.96000000008</v>
      </c>
      <c r="H20" s="8">
        <f t="shared" si="0"/>
        <v>633451</v>
      </c>
      <c r="I20" s="67">
        <v>650977.6</v>
      </c>
      <c r="J20" s="67">
        <v>615924.96000000008</v>
      </c>
      <c r="K20" s="8">
        <f t="shared" si="1"/>
        <v>633451</v>
      </c>
      <c r="L20" s="67">
        <v>650977.6</v>
      </c>
      <c r="M20" s="67">
        <v>615924.96000000008</v>
      </c>
      <c r="N20" s="8">
        <f t="shared" si="2"/>
        <v>633451</v>
      </c>
      <c r="O20" s="67">
        <v>650977.6</v>
      </c>
      <c r="P20" s="67">
        <v>615924.96000000008</v>
      </c>
      <c r="Q20" s="8">
        <f t="shared" si="3"/>
        <v>633451</v>
      </c>
      <c r="R20" s="67">
        <v>650977.6</v>
      </c>
      <c r="S20" s="67">
        <v>615924.96000000008</v>
      </c>
      <c r="T20" s="8">
        <f t="shared" si="4"/>
        <v>633451</v>
      </c>
      <c r="U20" s="67">
        <v>650977.6</v>
      </c>
      <c r="V20" s="67">
        <v>615924.96000000008</v>
      </c>
      <c r="W20" s="8">
        <v>633451</v>
      </c>
      <c r="X20" s="67">
        <v>650977.6</v>
      </c>
      <c r="Y20" s="67">
        <v>615924.96000000008</v>
      </c>
      <c r="Z20" s="8">
        <f t="shared" si="5"/>
        <v>633451</v>
      </c>
      <c r="AA20" s="67">
        <v>650977.6</v>
      </c>
      <c r="AB20" s="67">
        <v>500752</v>
      </c>
      <c r="AC20" s="8">
        <f t="shared" si="6"/>
        <v>575865</v>
      </c>
      <c r="AD20" s="67">
        <v>650977.6</v>
      </c>
      <c r="AE20" s="67">
        <v>615924.96000000008</v>
      </c>
      <c r="AF20" s="8">
        <f t="shared" si="7"/>
        <v>633451</v>
      </c>
      <c r="AG20" s="67">
        <v>650977.6</v>
      </c>
      <c r="AH20" s="67">
        <v>615924.96000000008</v>
      </c>
      <c r="AI20" s="8">
        <f t="shared" si="8"/>
        <v>633451</v>
      </c>
      <c r="AJ20" s="67">
        <v>650977.6</v>
      </c>
      <c r="AK20" s="67">
        <v>500752</v>
      </c>
      <c r="AL20" s="8">
        <f t="shared" si="9"/>
        <v>575865</v>
      </c>
      <c r="AM20" s="9"/>
      <c r="AN20" s="9"/>
      <c r="AO20" s="9"/>
      <c r="AP20" s="9"/>
      <c r="AQ20" s="10"/>
      <c r="AR20" s="10"/>
    </row>
    <row r="21" spans="1:238" s="6" customFormat="1" ht="27.75" customHeight="1" x14ac:dyDescent="0.35">
      <c r="A21" s="397"/>
      <c r="B21" s="97">
        <v>16</v>
      </c>
      <c r="C21" s="98" t="s">
        <v>37</v>
      </c>
      <c r="D21" s="36" t="s">
        <v>22</v>
      </c>
      <c r="F21" s="13">
        <v>406036.53686960001</v>
      </c>
      <c r="G21" s="67">
        <v>384173.03103816003</v>
      </c>
      <c r="H21" s="8">
        <f t="shared" si="0"/>
        <v>395105</v>
      </c>
      <c r="I21" s="67">
        <v>406036.53686960001</v>
      </c>
      <c r="J21" s="67">
        <v>384173.03103816003</v>
      </c>
      <c r="K21" s="8">
        <f t="shared" si="1"/>
        <v>395105</v>
      </c>
      <c r="L21" s="67">
        <v>503039.27865100006</v>
      </c>
      <c r="M21" s="67">
        <v>475952.54826209997</v>
      </c>
      <c r="N21" s="8">
        <f t="shared" si="2"/>
        <v>489496</v>
      </c>
      <c r="O21" s="67">
        <v>660203.41729160014</v>
      </c>
      <c r="P21" s="67">
        <v>631120.67566001997</v>
      </c>
      <c r="Q21" s="8">
        <f t="shared" si="3"/>
        <v>645662</v>
      </c>
      <c r="R21" s="67">
        <v>661929.80988680001</v>
      </c>
      <c r="S21" s="67">
        <v>631120.67566001997</v>
      </c>
      <c r="T21" s="8">
        <f t="shared" si="4"/>
        <v>646525</v>
      </c>
      <c r="U21" s="67">
        <v>649922.2839382001</v>
      </c>
      <c r="V21" s="67">
        <v>631120.67566001997</v>
      </c>
      <c r="W21" s="8">
        <v>640521</v>
      </c>
      <c r="X21" s="67">
        <v>686195.5695322</v>
      </c>
      <c r="Y21" s="67">
        <v>631120.67566001997</v>
      </c>
      <c r="Z21" s="8">
        <f t="shared" si="5"/>
        <v>658658</v>
      </c>
      <c r="AA21" s="67">
        <v>390155.20596780005</v>
      </c>
      <c r="AB21" s="67">
        <v>300119.38920600002</v>
      </c>
      <c r="AC21" s="8">
        <f t="shared" si="6"/>
        <v>345137</v>
      </c>
      <c r="AD21" s="67">
        <v>442449.45715879998</v>
      </c>
      <c r="AE21" s="67">
        <v>631120.67566001997</v>
      </c>
      <c r="AF21" s="8">
        <f t="shared" si="7"/>
        <v>536785</v>
      </c>
      <c r="AG21" s="67">
        <v>440313.68102540012</v>
      </c>
      <c r="AH21" s="67">
        <v>631120.67566001997</v>
      </c>
      <c r="AI21" s="8">
        <f t="shared" si="8"/>
        <v>535717</v>
      </c>
      <c r="AJ21" s="67">
        <v>481404.36360380007</v>
      </c>
      <c r="AK21" s="67">
        <v>370311.04892600008</v>
      </c>
      <c r="AL21" s="8">
        <f t="shared" si="9"/>
        <v>425858</v>
      </c>
      <c r="AM21" s="9"/>
      <c r="AN21" s="9"/>
      <c r="AO21" s="9"/>
      <c r="AP21" s="9"/>
      <c r="AQ21" s="10"/>
      <c r="AR21" s="10"/>
    </row>
    <row r="22" spans="1:238" s="6" customFormat="1" ht="40.5" customHeight="1" x14ac:dyDescent="0.35">
      <c r="A22" s="398"/>
      <c r="B22" s="399" t="s">
        <v>38</v>
      </c>
      <c r="C22" s="399"/>
      <c r="D22" s="399"/>
      <c r="F22" s="13">
        <v>3085865.3279089998</v>
      </c>
      <c r="G22" s="13">
        <v>2919703.3487139</v>
      </c>
      <c r="H22" s="89">
        <f t="shared" si="0"/>
        <v>3002784</v>
      </c>
      <c r="I22" s="13">
        <v>3085865.3279089998</v>
      </c>
      <c r="J22" s="13">
        <v>2919703.3487139</v>
      </c>
      <c r="K22" s="89">
        <f t="shared" si="1"/>
        <v>3002784</v>
      </c>
      <c r="L22" s="13">
        <v>4892689.7045935998</v>
      </c>
      <c r="M22" s="13">
        <v>4629237.1820385614</v>
      </c>
      <c r="N22" s="89">
        <f t="shared" si="2"/>
        <v>4760963</v>
      </c>
      <c r="O22" s="13">
        <v>5437010.0767710013</v>
      </c>
      <c r="P22" s="13">
        <v>5196993.2685980396</v>
      </c>
      <c r="Q22" s="89">
        <f t="shared" si="3"/>
        <v>5317002</v>
      </c>
      <c r="R22" s="13">
        <v>5422792.7259870004</v>
      </c>
      <c r="S22" s="13">
        <v>5196993.2685980396</v>
      </c>
      <c r="T22" s="89">
        <f t="shared" si="4"/>
        <v>5309893</v>
      </c>
      <c r="U22" s="13">
        <v>5300378.5853563994</v>
      </c>
      <c r="V22" s="13">
        <v>5196993.2685980396</v>
      </c>
      <c r="W22" s="89">
        <v>5248686</v>
      </c>
      <c r="X22" s="13">
        <v>6121352.3130760007</v>
      </c>
      <c r="Y22" s="13">
        <v>5447369.2685980396</v>
      </c>
      <c r="Z22" s="89">
        <f t="shared" si="5"/>
        <v>5784361</v>
      </c>
      <c r="AA22" s="13">
        <v>3344790.2036094</v>
      </c>
      <c r="AB22" s="13">
        <v>2572915.5412380002</v>
      </c>
      <c r="AC22" s="89">
        <f t="shared" si="6"/>
        <v>2958853</v>
      </c>
      <c r="AD22" s="13">
        <v>5415679.8192405999</v>
      </c>
      <c r="AE22" s="13">
        <v>5447369.2685980396</v>
      </c>
      <c r="AF22" s="89">
        <f t="shared" si="7"/>
        <v>5431525</v>
      </c>
      <c r="AG22" s="13">
        <v>5437022.7708342001</v>
      </c>
      <c r="AH22" s="13">
        <v>5447369.2685980396</v>
      </c>
      <c r="AI22" s="89">
        <f t="shared" si="8"/>
        <v>5442196</v>
      </c>
      <c r="AJ22" s="13">
        <v>3688461.6216994002</v>
      </c>
      <c r="AK22" s="13">
        <v>2837278.1705380008</v>
      </c>
      <c r="AL22" s="89">
        <f t="shared" si="9"/>
        <v>3262870</v>
      </c>
      <c r="AM22" s="100" t="e">
        <f>+AL22+H22+K22+#REF!+N22+#REF!+#REF!+#REF!+#REF!+Q22+T22+W22+Z22+AC22+#REF!+AF22+AI22</f>
        <v>#REF!</v>
      </c>
      <c r="AN22" s="9"/>
      <c r="AO22" s="9"/>
      <c r="AP22" s="9"/>
      <c r="AQ22" s="10"/>
      <c r="AR22" s="10"/>
    </row>
    <row r="23" spans="1:238" s="6" customFormat="1" ht="40.5" customHeight="1" x14ac:dyDescent="0.35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9"/>
      <c r="AN23" s="9"/>
      <c r="AO23" s="9"/>
      <c r="AP23" s="9"/>
      <c r="AQ23" s="10"/>
      <c r="AR23" s="10"/>
    </row>
    <row r="24" spans="1:238" s="6" customFormat="1" ht="40.5" customHeight="1" thickBot="1" x14ac:dyDescent="0.35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17"/>
      <c r="AN24" s="17"/>
      <c r="AO24" s="17"/>
      <c r="AP24" s="17"/>
      <c r="AQ24" s="17"/>
      <c r="AR24" s="17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</row>
    <row r="25" spans="1:238" s="6" customFormat="1" ht="40.5" customHeight="1" x14ac:dyDescent="0.3">
      <c r="A25" s="18"/>
      <c r="B25" s="19"/>
      <c r="C25" s="20" t="s">
        <v>0</v>
      </c>
      <c r="D25" s="21"/>
      <c r="E25" s="1"/>
      <c r="F25" s="402" t="s">
        <v>39</v>
      </c>
      <c r="G25" s="402"/>
      <c r="H25" s="402"/>
      <c r="I25" s="402"/>
      <c r="J25" s="402"/>
      <c r="K25" s="402"/>
      <c r="L25" s="402"/>
      <c r="M25" s="402"/>
      <c r="N25" s="402"/>
      <c r="O25" s="402"/>
      <c r="P25" s="402"/>
      <c r="Q25" s="402"/>
      <c r="R25" s="402"/>
      <c r="S25" s="402"/>
      <c r="T25" s="402"/>
      <c r="U25" s="402"/>
      <c r="V25" s="402"/>
      <c r="W25" s="402"/>
      <c r="X25" s="402"/>
      <c r="Y25" s="402"/>
      <c r="Z25" s="402"/>
      <c r="AA25" s="402"/>
      <c r="AB25" s="402"/>
      <c r="AC25" s="402"/>
      <c r="AD25" s="402"/>
      <c r="AE25" s="402"/>
      <c r="AF25" s="402"/>
      <c r="AG25" s="402"/>
      <c r="AH25" s="402"/>
      <c r="AI25" s="402"/>
      <c r="AJ25" s="402"/>
      <c r="AK25" s="402"/>
      <c r="AL25" s="402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</row>
    <row r="26" spans="1:238" ht="36.75" customHeight="1" x14ac:dyDescent="0.35">
      <c r="A26" s="22"/>
      <c r="D26" s="25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1:238" ht="70.5" customHeight="1" thickBot="1" x14ac:dyDescent="0.45">
      <c r="A27" s="26"/>
      <c r="B27" s="27"/>
      <c r="C27" s="310"/>
      <c r="D27" s="311"/>
      <c r="E27" s="3"/>
      <c r="F27" s="403" t="s">
        <v>40</v>
      </c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3"/>
      <c r="T27" s="403"/>
      <c r="U27" s="403"/>
      <c r="V27" s="403"/>
      <c r="W27" s="403"/>
      <c r="X27" s="403"/>
      <c r="Y27" s="403"/>
      <c r="Z27" s="403"/>
      <c r="AA27" s="403"/>
      <c r="AB27" s="403"/>
      <c r="AC27" s="403"/>
      <c r="AD27" s="403"/>
      <c r="AE27" s="403"/>
      <c r="AF27" s="403"/>
      <c r="AG27" s="403"/>
      <c r="AH27" s="403"/>
      <c r="AI27" s="403"/>
      <c r="AJ27" s="403"/>
      <c r="AK27" s="403"/>
      <c r="AL27" s="403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</row>
    <row r="28" spans="1:238" s="32" customFormat="1" ht="24.75" customHeight="1" thickBot="1" x14ac:dyDescent="0.4">
      <c r="A28" s="339"/>
      <c r="B28" s="341" t="s">
        <v>3</v>
      </c>
      <c r="C28" s="359" t="s">
        <v>41</v>
      </c>
      <c r="D28" s="345" t="s">
        <v>5</v>
      </c>
      <c r="E28" s="1"/>
      <c r="F28" s="75" t="s">
        <v>6</v>
      </c>
      <c r="G28" s="76"/>
      <c r="H28" s="76"/>
      <c r="I28" s="75" t="s">
        <v>7</v>
      </c>
      <c r="J28" s="76"/>
      <c r="K28" s="76"/>
      <c r="L28" s="75" t="s">
        <v>8</v>
      </c>
      <c r="M28" s="76"/>
      <c r="N28" s="76"/>
      <c r="O28" s="75" t="s">
        <v>9</v>
      </c>
      <c r="P28" s="76"/>
      <c r="Q28" s="76"/>
      <c r="R28" s="75" t="s">
        <v>10</v>
      </c>
      <c r="S28" s="76"/>
      <c r="T28" s="76"/>
      <c r="U28" s="75" t="s">
        <v>11</v>
      </c>
      <c r="V28" s="76"/>
      <c r="W28" s="76"/>
      <c r="X28" s="75" t="s">
        <v>12</v>
      </c>
      <c r="Y28" s="76"/>
      <c r="Z28" s="76"/>
      <c r="AA28" s="75" t="s">
        <v>13</v>
      </c>
      <c r="AB28" s="76"/>
      <c r="AC28" s="76"/>
      <c r="AD28" s="75" t="s">
        <v>14</v>
      </c>
      <c r="AE28" s="76"/>
      <c r="AF28" s="76"/>
      <c r="AG28" s="75" t="s">
        <v>15</v>
      </c>
      <c r="AH28" s="76"/>
      <c r="AI28" s="76"/>
      <c r="AJ28" s="75" t="s">
        <v>16</v>
      </c>
      <c r="AK28" s="76"/>
      <c r="AL28" s="78"/>
      <c r="AM28" s="2"/>
      <c r="AN28" s="2"/>
      <c r="AO28" s="2"/>
      <c r="AP28" s="2"/>
      <c r="AQ28" s="2"/>
      <c r="AR28" s="2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</row>
    <row r="29" spans="1:238" s="32" customFormat="1" ht="24.75" customHeight="1" thickBot="1" x14ac:dyDescent="0.4">
      <c r="A29" s="340"/>
      <c r="B29" s="358"/>
      <c r="C29" s="360"/>
      <c r="D29" s="346"/>
      <c r="E29" s="1"/>
      <c r="F29" s="94" t="s">
        <v>17</v>
      </c>
      <c r="G29" s="71" t="s">
        <v>18</v>
      </c>
      <c r="H29" s="72" t="s">
        <v>19</v>
      </c>
      <c r="I29" s="69" t="s">
        <v>17</v>
      </c>
      <c r="J29" s="71" t="s">
        <v>18</v>
      </c>
      <c r="K29" s="72" t="s">
        <v>19</v>
      </c>
      <c r="L29" s="69" t="s">
        <v>17</v>
      </c>
      <c r="M29" s="71" t="s">
        <v>18</v>
      </c>
      <c r="N29" s="72" t="s">
        <v>19</v>
      </c>
      <c r="O29" s="69" t="s">
        <v>17</v>
      </c>
      <c r="P29" s="71" t="s">
        <v>18</v>
      </c>
      <c r="Q29" s="72" t="s">
        <v>19</v>
      </c>
      <c r="R29" s="69" t="s">
        <v>17</v>
      </c>
      <c r="S29" s="71" t="s">
        <v>18</v>
      </c>
      <c r="T29" s="72" t="s">
        <v>19</v>
      </c>
      <c r="U29" s="69" t="s">
        <v>17</v>
      </c>
      <c r="V29" s="71" t="s">
        <v>18</v>
      </c>
      <c r="W29" s="72" t="s">
        <v>19</v>
      </c>
      <c r="X29" s="69" t="s">
        <v>17</v>
      </c>
      <c r="Y29" s="71" t="s">
        <v>18</v>
      </c>
      <c r="Z29" s="72" t="s">
        <v>19</v>
      </c>
      <c r="AA29" s="69" t="s">
        <v>17</v>
      </c>
      <c r="AB29" s="71" t="s">
        <v>18</v>
      </c>
      <c r="AC29" s="72" t="s">
        <v>19</v>
      </c>
      <c r="AD29" s="69" t="s">
        <v>17</v>
      </c>
      <c r="AE29" s="71" t="s">
        <v>18</v>
      </c>
      <c r="AF29" s="72" t="s">
        <v>19</v>
      </c>
      <c r="AG29" s="69" t="s">
        <v>17</v>
      </c>
      <c r="AH29" s="71" t="s">
        <v>18</v>
      </c>
      <c r="AI29" s="72" t="s">
        <v>19</v>
      </c>
      <c r="AJ29" s="69" t="s">
        <v>17</v>
      </c>
      <c r="AK29" s="71" t="s">
        <v>18</v>
      </c>
      <c r="AL29" s="77" t="s">
        <v>19</v>
      </c>
      <c r="AM29" s="28"/>
      <c r="AN29" s="2"/>
      <c r="AO29" s="2"/>
      <c r="AP29" s="2"/>
      <c r="AQ29" s="2"/>
      <c r="AR29" s="2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</row>
    <row r="30" spans="1:238" s="32" customFormat="1" ht="24.75" customHeight="1" thickBot="1" x14ac:dyDescent="0.4">
      <c r="A30" s="361" t="s">
        <v>42</v>
      </c>
      <c r="B30" s="299" t="s">
        <v>43</v>
      </c>
      <c r="C30" s="300"/>
      <c r="D30" s="301"/>
      <c r="E30" s="1"/>
      <c r="F30" s="109">
        <v>5524039.6652999995</v>
      </c>
      <c r="G30" s="101">
        <v>6219643.7369997008</v>
      </c>
      <c r="H30" s="101">
        <f t="shared" ref="H30:H93" si="10">ROUND(((F30+G30)/2),0)</f>
        <v>5871842</v>
      </c>
      <c r="I30" s="101">
        <v>5524039.6652999995</v>
      </c>
      <c r="J30" s="101">
        <v>6219643.7369997008</v>
      </c>
      <c r="K30" s="101">
        <f t="shared" ref="K30:K93" si="11">ROUND(((I30+J30)/2),0)</f>
        <v>5871842</v>
      </c>
      <c r="L30" s="101">
        <v>8244913.2347400011</v>
      </c>
      <c r="M30" s="101">
        <v>9283138.0782222599</v>
      </c>
      <c r="N30" s="101">
        <f t="shared" ref="N30:N93" si="12">ROUND(((L30+M30)/2),0)</f>
        <v>8764026</v>
      </c>
      <c r="O30" s="101">
        <v>8805624.5848999992</v>
      </c>
      <c r="P30" s="101">
        <v>9934395.4195714202</v>
      </c>
      <c r="Q30" s="101">
        <f t="shared" ref="Q30:Q93" si="13">ROUND(((O30+P30)/2),0)</f>
        <v>9370010</v>
      </c>
      <c r="R30" s="101">
        <v>8802865.3151400015</v>
      </c>
      <c r="S30" s="101">
        <v>9934395.4195714202</v>
      </c>
      <c r="T30" s="101">
        <f t="shared" ref="T30:T93" si="14">ROUND(((R30+S30)/2),0)</f>
        <v>9368630</v>
      </c>
      <c r="U30" s="101">
        <v>8838857.6067999993</v>
      </c>
      <c r="V30" s="101">
        <v>9934395.4195714202</v>
      </c>
      <c r="W30" s="101">
        <v>9386627</v>
      </c>
      <c r="X30" s="101">
        <v>11662641.026891399</v>
      </c>
      <c r="Y30" s="101">
        <v>9934395.4195714202</v>
      </c>
      <c r="Z30" s="101">
        <f t="shared" ref="Z30:Z93" si="15">ROUND(((X30+Y30)/2),0)</f>
        <v>10798518</v>
      </c>
      <c r="AA30" s="101">
        <v>6711335.2812999999</v>
      </c>
      <c r="AB30" s="101">
        <v>6143453.0651900023</v>
      </c>
      <c r="AC30" s="101">
        <f t="shared" ref="AC30:AC93" si="16">ROUND(((AA30+AB30)/2),0)</f>
        <v>6427394</v>
      </c>
      <c r="AD30" s="101">
        <v>9947499.127799999</v>
      </c>
      <c r="AE30" s="101">
        <v>9934395.4195714202</v>
      </c>
      <c r="AF30" s="101">
        <f t="shared" ref="AF30:AF93" si="17">ROUND(((AD30+AE30)/2),0)</f>
        <v>9940947</v>
      </c>
      <c r="AG30" s="101">
        <v>9954474.6399800014</v>
      </c>
      <c r="AH30" s="101">
        <v>9934395.4195714202</v>
      </c>
      <c r="AI30" s="101">
        <f t="shared" ref="AI30:AI93" si="18">ROUND(((AG30+AH30)/2),0)</f>
        <v>9944435</v>
      </c>
      <c r="AJ30" s="101">
        <v>7950434.354460001</v>
      </c>
      <c r="AK30" s="101">
        <v>7277705.2936979998</v>
      </c>
      <c r="AL30" s="101">
        <f t="shared" ref="AL30:AL93" si="19">ROUND(((AJ30+AK30)/2),0)</f>
        <v>7614070</v>
      </c>
      <c r="AM30" s="28" t="e">
        <f>H30+K30+#REF!+N30+#REF!+#REF!+#REF!+#REF!+Q30+T30+W30+Z30+AC30+#REF!+AF30+AI30+AL30</f>
        <v>#REF!</v>
      </c>
      <c r="AN30" s="29"/>
      <c r="AO30" s="29"/>
      <c r="AP30" s="2"/>
      <c r="AQ30" s="2"/>
      <c r="AR30" s="2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</row>
    <row r="31" spans="1:238" s="32" customFormat="1" ht="24.75" customHeight="1" x14ac:dyDescent="0.35">
      <c r="A31" s="362"/>
      <c r="B31" s="4">
        <v>17</v>
      </c>
      <c r="C31" s="30" t="s">
        <v>44</v>
      </c>
      <c r="D31" s="31" t="s">
        <v>22</v>
      </c>
      <c r="E31" s="6"/>
      <c r="F31" s="13">
        <v>191464</v>
      </c>
      <c r="G31" s="67">
        <v>215573.736</v>
      </c>
      <c r="H31" s="8">
        <f t="shared" si="10"/>
        <v>203519</v>
      </c>
      <c r="I31" s="67">
        <v>191464</v>
      </c>
      <c r="J31" s="67">
        <v>215573.736</v>
      </c>
      <c r="K31" s="8">
        <f t="shared" si="11"/>
        <v>203519</v>
      </c>
      <c r="L31" s="67">
        <v>273520</v>
      </c>
      <c r="M31" s="67">
        <v>307962.48000000004</v>
      </c>
      <c r="N31" s="8">
        <f t="shared" si="12"/>
        <v>290741</v>
      </c>
      <c r="O31" s="67">
        <v>273520</v>
      </c>
      <c r="P31" s="67">
        <v>307962.48000000004</v>
      </c>
      <c r="Q31" s="8">
        <f t="shared" si="13"/>
        <v>290741</v>
      </c>
      <c r="R31" s="67">
        <v>273520</v>
      </c>
      <c r="S31" s="67">
        <v>307962.48000000004</v>
      </c>
      <c r="T31" s="8">
        <f t="shared" si="14"/>
        <v>290741</v>
      </c>
      <c r="U31" s="67">
        <v>273520</v>
      </c>
      <c r="V31" s="67">
        <v>307962.48000000004</v>
      </c>
      <c r="W31" s="8">
        <v>290741</v>
      </c>
      <c r="X31" s="67">
        <v>325488.8</v>
      </c>
      <c r="Y31" s="67">
        <v>307962.48000000004</v>
      </c>
      <c r="Z31" s="8">
        <f t="shared" si="15"/>
        <v>316726</v>
      </c>
      <c r="AA31" s="67">
        <v>273520</v>
      </c>
      <c r="AB31" s="67">
        <v>250376</v>
      </c>
      <c r="AC31" s="8">
        <f t="shared" si="16"/>
        <v>261948</v>
      </c>
      <c r="AD31" s="67">
        <v>273520</v>
      </c>
      <c r="AE31" s="67">
        <v>307962.48000000004</v>
      </c>
      <c r="AF31" s="8">
        <f t="shared" si="17"/>
        <v>290741</v>
      </c>
      <c r="AG31" s="67">
        <v>273520</v>
      </c>
      <c r="AH31" s="67">
        <v>307962.48000000004</v>
      </c>
      <c r="AI31" s="8">
        <f t="shared" si="18"/>
        <v>290741</v>
      </c>
      <c r="AJ31" s="67">
        <v>191464</v>
      </c>
      <c r="AK31" s="67">
        <v>175263.2</v>
      </c>
      <c r="AL31" s="8">
        <f t="shared" si="19"/>
        <v>183364</v>
      </c>
      <c r="AM31" s="28" t="e">
        <f>H31+K31+#REF!+N31+#REF!+#REF!+#REF!+#REF!+Q31+T31+W31+Z31+AC31+#REF!+AF31+AI31+AL31</f>
        <v>#REF!</v>
      </c>
      <c r="AN31" s="9"/>
      <c r="AO31" s="9"/>
      <c r="AP31" s="9"/>
      <c r="AQ31" s="10"/>
      <c r="AR31" s="10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</row>
    <row r="32" spans="1:238" ht="24.75" customHeight="1" x14ac:dyDescent="0.35">
      <c r="A32" s="362"/>
      <c r="B32" s="11">
        <v>18</v>
      </c>
      <c r="C32" s="33" t="s">
        <v>45</v>
      </c>
      <c r="D32" s="31" t="s">
        <v>22</v>
      </c>
      <c r="E32" s="6"/>
      <c r="F32" s="13">
        <v>119874.44794000003</v>
      </c>
      <c r="G32" s="67">
        <v>134969.40726906</v>
      </c>
      <c r="H32" s="8">
        <f t="shared" si="10"/>
        <v>127422</v>
      </c>
      <c r="I32" s="67">
        <v>119874.44794000003</v>
      </c>
      <c r="J32" s="67">
        <v>134969.40726906</v>
      </c>
      <c r="K32" s="8">
        <f t="shared" si="11"/>
        <v>127422</v>
      </c>
      <c r="L32" s="67">
        <v>207788.83606</v>
      </c>
      <c r="M32" s="67">
        <v>233954.24564694002</v>
      </c>
      <c r="N32" s="8">
        <f t="shared" si="12"/>
        <v>220872</v>
      </c>
      <c r="O32" s="67">
        <v>234591.266</v>
      </c>
      <c r="P32" s="67">
        <v>250756.98651822004</v>
      </c>
      <c r="Q32" s="8">
        <f t="shared" si="13"/>
        <v>242674</v>
      </c>
      <c r="R32" s="67">
        <v>232593.81782000003</v>
      </c>
      <c r="S32" s="67">
        <v>250756.98651822004</v>
      </c>
      <c r="T32" s="8">
        <f t="shared" si="14"/>
        <v>241675</v>
      </c>
      <c r="U32" s="67">
        <v>221386.06229999999</v>
      </c>
      <c r="V32" s="67">
        <v>250756.98651822004</v>
      </c>
      <c r="W32" s="8">
        <v>236072</v>
      </c>
      <c r="X32" s="67">
        <v>327055.1334778</v>
      </c>
      <c r="Y32" s="67">
        <v>250756.98651822004</v>
      </c>
      <c r="Z32" s="8">
        <f t="shared" si="15"/>
        <v>288906</v>
      </c>
      <c r="AA32" s="67">
        <v>157898.85644</v>
      </c>
      <c r="AB32" s="67">
        <v>144538.18397200003</v>
      </c>
      <c r="AC32" s="8">
        <f t="shared" si="16"/>
        <v>151219</v>
      </c>
      <c r="AD32" s="67">
        <v>278382.22828000004</v>
      </c>
      <c r="AE32" s="67">
        <v>250756.98651822004</v>
      </c>
      <c r="AF32" s="8">
        <f t="shared" si="17"/>
        <v>264570</v>
      </c>
      <c r="AG32" s="67">
        <v>268804.78872000001</v>
      </c>
      <c r="AH32" s="67">
        <v>250756.98651822004</v>
      </c>
      <c r="AI32" s="8">
        <f t="shared" si="18"/>
        <v>259781</v>
      </c>
      <c r="AJ32" s="67">
        <v>201240.01508000004</v>
      </c>
      <c r="AK32" s="67">
        <v>184212.01380400002</v>
      </c>
      <c r="AL32" s="8">
        <f t="shared" si="19"/>
        <v>192726</v>
      </c>
      <c r="AM32" s="28" t="e">
        <f>H32+K32+#REF!+N32+#REF!+#REF!+#REF!+#REF!+Q32+T32+W32+Z32+AC32+#REF!+AF32+AI32+AL32</f>
        <v>#REF!</v>
      </c>
      <c r="AN32" s="9"/>
      <c r="AO32" s="9"/>
      <c r="AP32" s="9"/>
      <c r="AQ32" s="10"/>
      <c r="AR32" s="10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</row>
    <row r="33" spans="1:154" ht="24.75" customHeight="1" x14ac:dyDescent="0.35">
      <c r="A33" s="362"/>
      <c r="B33" s="11">
        <v>19</v>
      </c>
      <c r="C33" s="33" t="s">
        <v>46</v>
      </c>
      <c r="D33" s="31" t="s">
        <v>22</v>
      </c>
      <c r="E33" s="6"/>
      <c r="F33" s="13">
        <v>113123.83758000001</v>
      </c>
      <c r="G33" s="67">
        <v>127368.73928142001</v>
      </c>
      <c r="H33" s="8">
        <f t="shared" si="10"/>
        <v>120246</v>
      </c>
      <c r="I33" s="67">
        <v>113123.83758000001</v>
      </c>
      <c r="J33" s="67">
        <v>127368.73928142001</v>
      </c>
      <c r="K33" s="8">
        <f t="shared" si="11"/>
        <v>120246</v>
      </c>
      <c r="L33" s="67">
        <v>197248.67448000002</v>
      </c>
      <c r="M33" s="67">
        <v>222086.83448952006</v>
      </c>
      <c r="N33" s="8">
        <f t="shared" si="12"/>
        <v>209668</v>
      </c>
      <c r="O33" s="67">
        <v>221163.8273</v>
      </c>
      <c r="P33" s="67">
        <v>244637.61805938004</v>
      </c>
      <c r="Q33" s="8">
        <f t="shared" si="13"/>
        <v>232901</v>
      </c>
      <c r="R33" s="67">
        <v>220509.56746000002</v>
      </c>
      <c r="S33" s="67">
        <v>244637.61805938004</v>
      </c>
      <c r="T33" s="8">
        <f t="shared" si="14"/>
        <v>232574</v>
      </c>
      <c r="U33" s="67">
        <v>227621.08746000001</v>
      </c>
      <c r="V33" s="67">
        <v>244637.61805938004</v>
      </c>
      <c r="W33" s="8">
        <v>236129</v>
      </c>
      <c r="X33" s="67">
        <v>308349.37351400004</v>
      </c>
      <c r="Y33" s="67">
        <v>244637.61805938004</v>
      </c>
      <c r="Z33" s="8">
        <f t="shared" si="15"/>
        <v>276493</v>
      </c>
      <c r="AA33" s="67">
        <v>149973.95634000003</v>
      </c>
      <c r="AB33" s="67">
        <v>137283.85234200003</v>
      </c>
      <c r="AC33" s="8">
        <f t="shared" si="16"/>
        <v>143629</v>
      </c>
      <c r="AD33" s="67">
        <v>262882.67044000002</v>
      </c>
      <c r="AE33" s="67">
        <v>244637.61805938004</v>
      </c>
      <c r="AF33" s="8">
        <f t="shared" si="17"/>
        <v>253760</v>
      </c>
      <c r="AG33" s="67">
        <v>251871.37066000002</v>
      </c>
      <c r="AH33" s="67">
        <v>244637.61805938004</v>
      </c>
      <c r="AI33" s="8">
        <f t="shared" si="18"/>
        <v>248254</v>
      </c>
      <c r="AJ33" s="67">
        <v>189908.69690000001</v>
      </c>
      <c r="AK33" s="67">
        <v>173839.49946999998</v>
      </c>
      <c r="AL33" s="8">
        <f t="shared" si="19"/>
        <v>181874</v>
      </c>
      <c r="AM33" s="28" t="e">
        <f>H33+K33+#REF!+N33+#REF!+#REF!+#REF!+#REF!+Q33+T33+W33+Z33+AC33+#REF!+AF33+AI33+AL33</f>
        <v>#REF!</v>
      </c>
      <c r="AN33" s="9"/>
      <c r="AO33" s="9"/>
      <c r="AP33" s="9"/>
      <c r="AQ33" s="10"/>
      <c r="AR33" s="10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</row>
    <row r="34" spans="1:154" ht="24.75" customHeight="1" x14ac:dyDescent="0.35">
      <c r="A34" s="362"/>
      <c r="B34" s="11">
        <v>20</v>
      </c>
      <c r="C34" s="33" t="s">
        <v>47</v>
      </c>
      <c r="D34" s="31" t="s">
        <v>22</v>
      </c>
      <c r="E34" s="6"/>
      <c r="F34" s="13">
        <v>119147.29502000001</v>
      </c>
      <c r="G34" s="67">
        <v>134150.68901598</v>
      </c>
      <c r="H34" s="8">
        <f t="shared" si="10"/>
        <v>126649</v>
      </c>
      <c r="I34" s="67">
        <v>119147.29502000001</v>
      </c>
      <c r="J34" s="67">
        <v>134150.68901598</v>
      </c>
      <c r="K34" s="8">
        <f t="shared" si="11"/>
        <v>126649</v>
      </c>
      <c r="L34" s="67">
        <v>206570.09932000001</v>
      </c>
      <c r="M34" s="67">
        <v>232582.04182668001</v>
      </c>
      <c r="N34" s="8">
        <f t="shared" si="12"/>
        <v>219576</v>
      </c>
      <c r="O34" s="67">
        <v>233641.87808000005</v>
      </c>
      <c r="P34" s="67">
        <v>255529.17310830002</v>
      </c>
      <c r="Q34" s="8">
        <f t="shared" si="13"/>
        <v>244586</v>
      </c>
      <c r="R34" s="67">
        <v>234651.71392000004</v>
      </c>
      <c r="S34" s="67">
        <v>255529.17310830002</v>
      </c>
      <c r="T34" s="8">
        <f t="shared" si="14"/>
        <v>245090</v>
      </c>
      <c r="U34" s="67">
        <v>240300.92762</v>
      </c>
      <c r="V34" s="67">
        <v>255529.17310830002</v>
      </c>
      <c r="W34" s="8">
        <v>247915</v>
      </c>
      <c r="X34" s="67">
        <v>333151.4573296</v>
      </c>
      <c r="Y34" s="67">
        <v>255529.17310830002</v>
      </c>
      <c r="Z34" s="8">
        <f t="shared" si="15"/>
        <v>294340</v>
      </c>
      <c r="AA34" s="67">
        <v>156661.45196000001</v>
      </c>
      <c r="AB34" s="67">
        <v>143405.48294800002</v>
      </c>
      <c r="AC34" s="8">
        <f t="shared" si="16"/>
        <v>150033</v>
      </c>
      <c r="AD34" s="67">
        <v>278023.09652000002</v>
      </c>
      <c r="AE34" s="67">
        <v>255529.17310830002</v>
      </c>
      <c r="AF34" s="8">
        <f t="shared" si="17"/>
        <v>266776</v>
      </c>
      <c r="AG34" s="67">
        <v>289318.85710000002</v>
      </c>
      <c r="AH34" s="67">
        <v>255529.17310830002</v>
      </c>
      <c r="AI34" s="8">
        <f t="shared" si="18"/>
        <v>272424</v>
      </c>
      <c r="AJ34" s="67">
        <v>200020.38940000001</v>
      </c>
      <c r="AK34" s="67">
        <v>183095.58721999999</v>
      </c>
      <c r="AL34" s="8">
        <f t="shared" si="19"/>
        <v>191558</v>
      </c>
      <c r="AM34" s="28" t="e">
        <f>H34+K34+#REF!+N34+#REF!+#REF!+#REF!+#REF!+Q34+T34+W34+Z34+AC34+#REF!+AF34+AI34+AL34</f>
        <v>#REF!</v>
      </c>
      <c r="AN34" s="9"/>
      <c r="AO34" s="9"/>
      <c r="AP34" s="9"/>
      <c r="AQ34" s="10"/>
      <c r="AR34" s="10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</row>
    <row r="35" spans="1:154" ht="24.75" customHeight="1" x14ac:dyDescent="0.35">
      <c r="A35" s="362"/>
      <c r="B35" s="11">
        <v>21</v>
      </c>
      <c r="C35" s="30" t="s">
        <v>48</v>
      </c>
      <c r="D35" s="31" t="s">
        <v>22</v>
      </c>
      <c r="E35" s="6"/>
      <c r="F35" s="13">
        <v>109384.95594000001</v>
      </c>
      <c r="G35" s="67">
        <v>123159.04616106003</v>
      </c>
      <c r="H35" s="8">
        <f t="shared" si="10"/>
        <v>116272</v>
      </c>
      <c r="I35" s="67">
        <v>109384.95594000001</v>
      </c>
      <c r="J35" s="67">
        <v>123159.04616106003</v>
      </c>
      <c r="K35" s="8">
        <f t="shared" si="11"/>
        <v>116272</v>
      </c>
      <c r="L35" s="67">
        <v>192086.59990000003</v>
      </c>
      <c r="M35" s="67">
        <v>216274.73559510001</v>
      </c>
      <c r="N35" s="8">
        <f t="shared" si="12"/>
        <v>204181</v>
      </c>
      <c r="O35" s="67">
        <v>207869.72959999999</v>
      </c>
      <c r="P35" s="67">
        <v>249900.23489886001</v>
      </c>
      <c r="Q35" s="8">
        <f t="shared" si="13"/>
        <v>228885</v>
      </c>
      <c r="R35" s="67">
        <v>210459.21182000003</v>
      </c>
      <c r="S35" s="67">
        <v>249900.23489886001</v>
      </c>
      <c r="T35" s="8">
        <f t="shared" si="14"/>
        <v>230180</v>
      </c>
      <c r="U35" s="67">
        <v>215565.28318000003</v>
      </c>
      <c r="V35" s="67">
        <v>249900.23489886001</v>
      </c>
      <c r="W35" s="8">
        <v>232733</v>
      </c>
      <c r="X35" s="67">
        <v>307681.87735740008</v>
      </c>
      <c r="Y35" s="67">
        <v>249900.23489886001</v>
      </c>
      <c r="Z35" s="8">
        <f t="shared" si="15"/>
        <v>278791</v>
      </c>
      <c r="AA35" s="67">
        <v>145945.28026</v>
      </c>
      <c r="AB35" s="67">
        <v>133596.06423799999</v>
      </c>
      <c r="AC35" s="8">
        <f t="shared" si="16"/>
        <v>139771</v>
      </c>
      <c r="AD35" s="67">
        <v>247984.03604000001</v>
      </c>
      <c r="AE35" s="67">
        <v>249900.23489886001</v>
      </c>
      <c r="AF35" s="8">
        <f t="shared" si="17"/>
        <v>248942</v>
      </c>
      <c r="AG35" s="67">
        <v>261992.84150000001</v>
      </c>
      <c r="AH35" s="67">
        <v>249900.23489886001</v>
      </c>
      <c r="AI35" s="8">
        <f t="shared" si="18"/>
        <v>255947</v>
      </c>
      <c r="AJ35" s="67">
        <v>183631.00262000001</v>
      </c>
      <c r="AK35" s="67">
        <v>168092.99470600003</v>
      </c>
      <c r="AL35" s="8">
        <f t="shared" si="19"/>
        <v>175862</v>
      </c>
      <c r="AM35" s="28" t="e">
        <f>H35+K35+#REF!+N35+#REF!+#REF!+#REF!+#REF!+Q35+T35+W35+Z35+AC35+#REF!+AF35+AI35+AL35</f>
        <v>#REF!</v>
      </c>
      <c r="AN35" s="9"/>
      <c r="AO35" s="9"/>
      <c r="AP35" s="9"/>
      <c r="AQ35" s="10"/>
      <c r="AR35" s="10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</row>
    <row r="36" spans="1:154" ht="24.75" customHeight="1" x14ac:dyDescent="0.35">
      <c r="A36" s="362"/>
      <c r="B36" s="11">
        <v>22</v>
      </c>
      <c r="C36" s="33" t="s">
        <v>49</v>
      </c>
      <c r="D36" s="11" t="s">
        <v>22</v>
      </c>
      <c r="E36" s="6"/>
      <c r="F36" s="13">
        <v>124992.96446000002</v>
      </c>
      <c r="G36" s="67">
        <v>140732.46313854001</v>
      </c>
      <c r="H36" s="8">
        <f t="shared" si="10"/>
        <v>132863</v>
      </c>
      <c r="I36" s="67">
        <v>124992.96446000002</v>
      </c>
      <c r="J36" s="67">
        <v>140732.46313854001</v>
      </c>
      <c r="K36" s="8">
        <f t="shared" si="11"/>
        <v>132863</v>
      </c>
      <c r="L36" s="67">
        <v>210312.53672000003</v>
      </c>
      <c r="M36" s="67">
        <v>236795.73845928005</v>
      </c>
      <c r="N36" s="8">
        <f t="shared" si="12"/>
        <v>223554</v>
      </c>
      <c r="O36" s="67">
        <v>239475.99129999999</v>
      </c>
      <c r="P36" s="67">
        <v>278758.55200283998</v>
      </c>
      <c r="Q36" s="8">
        <f t="shared" si="13"/>
        <v>259117</v>
      </c>
      <c r="R36" s="67">
        <v>241862.79520000002</v>
      </c>
      <c r="S36" s="67">
        <v>278758.55200283998</v>
      </c>
      <c r="T36" s="8">
        <f t="shared" si="14"/>
        <v>260311</v>
      </c>
      <c r="U36" s="67">
        <v>248927.20138000004</v>
      </c>
      <c r="V36" s="67">
        <v>278758.55200283998</v>
      </c>
      <c r="W36" s="8">
        <v>263843</v>
      </c>
      <c r="X36" s="67">
        <v>347020.77921420004</v>
      </c>
      <c r="Y36" s="67">
        <v>278758.55200283998</v>
      </c>
      <c r="Z36" s="8">
        <f t="shared" si="15"/>
        <v>312890</v>
      </c>
      <c r="AA36" s="67">
        <v>159648.29036000001</v>
      </c>
      <c r="AB36" s="67">
        <v>146139.58886800002</v>
      </c>
      <c r="AC36" s="8">
        <f t="shared" si="16"/>
        <v>152894</v>
      </c>
      <c r="AD36" s="67">
        <v>283423.40702000004</v>
      </c>
      <c r="AE36" s="67">
        <v>278758.55200283998</v>
      </c>
      <c r="AF36" s="8">
        <f t="shared" si="17"/>
        <v>281091</v>
      </c>
      <c r="AG36" s="67">
        <v>288332.13370000001</v>
      </c>
      <c r="AH36" s="67">
        <v>278758.55200283998</v>
      </c>
      <c r="AI36" s="8">
        <f t="shared" si="18"/>
        <v>283545</v>
      </c>
      <c r="AJ36" s="67">
        <v>209833.39806000001</v>
      </c>
      <c r="AK36" s="67">
        <v>192078.26437800002</v>
      </c>
      <c r="AL36" s="8">
        <f t="shared" si="19"/>
        <v>200956</v>
      </c>
      <c r="AM36" s="28" t="e">
        <f>H36+K36+#REF!+N36+#REF!+#REF!+#REF!+#REF!+Q36+T36+W36+Z36+AC36+#REF!+AF36+AI36+AL36</f>
        <v>#REF!</v>
      </c>
      <c r="AN36" s="9"/>
      <c r="AO36" s="9"/>
      <c r="AP36" s="9"/>
      <c r="AQ36" s="10"/>
      <c r="AR36" s="10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</row>
    <row r="37" spans="1:154" ht="24.75" customHeight="1" x14ac:dyDescent="0.35">
      <c r="A37" s="362"/>
      <c r="B37" s="11">
        <v>23</v>
      </c>
      <c r="C37" s="33" t="s">
        <v>50</v>
      </c>
      <c r="D37" s="11" t="s">
        <v>22</v>
      </c>
      <c r="E37" s="6"/>
      <c r="F37" s="13">
        <v>86272.515940000012</v>
      </c>
      <c r="G37" s="67">
        <v>97136.21660105999</v>
      </c>
      <c r="H37" s="8">
        <f t="shared" si="10"/>
        <v>91704</v>
      </c>
      <c r="I37" s="67">
        <v>86272.515940000012</v>
      </c>
      <c r="J37" s="67">
        <v>97136.21660105999</v>
      </c>
      <c r="K37" s="8">
        <f t="shared" si="11"/>
        <v>91704</v>
      </c>
      <c r="L37" s="67">
        <v>154645.33604000002</v>
      </c>
      <c r="M37" s="67">
        <v>174118.75258596003</v>
      </c>
      <c r="N37" s="8">
        <f t="shared" si="12"/>
        <v>164382</v>
      </c>
      <c r="O37" s="67">
        <v>158945.13882000002</v>
      </c>
      <c r="P37" s="67">
        <v>186515.62823712002</v>
      </c>
      <c r="Q37" s="8">
        <f t="shared" si="13"/>
        <v>172730</v>
      </c>
      <c r="R37" s="67">
        <v>161363.05562</v>
      </c>
      <c r="S37" s="67">
        <v>186515.62823712002</v>
      </c>
      <c r="T37" s="8">
        <f t="shared" si="14"/>
        <v>173939</v>
      </c>
      <c r="U37" s="67">
        <v>170424.90998</v>
      </c>
      <c r="V37" s="67">
        <v>186515.62823712002</v>
      </c>
      <c r="W37" s="8">
        <v>178470</v>
      </c>
      <c r="X37" s="67">
        <v>234739.67453300001</v>
      </c>
      <c r="Y37" s="67">
        <v>186515.62823712002</v>
      </c>
      <c r="Z37" s="8">
        <f t="shared" si="15"/>
        <v>210628</v>
      </c>
      <c r="AA37" s="67">
        <v>117639.65278</v>
      </c>
      <c r="AB37" s="67">
        <v>107685.52831400001</v>
      </c>
      <c r="AC37" s="8">
        <f t="shared" si="16"/>
        <v>112663</v>
      </c>
      <c r="AD37" s="67">
        <v>189309.55134000001</v>
      </c>
      <c r="AE37" s="67">
        <v>186515.62823712002</v>
      </c>
      <c r="AF37" s="8">
        <f t="shared" si="17"/>
        <v>187913</v>
      </c>
      <c r="AG37" s="67">
        <v>202086.28596000001</v>
      </c>
      <c r="AH37" s="67">
        <v>186515.62823712002</v>
      </c>
      <c r="AI37" s="8">
        <f t="shared" si="18"/>
        <v>194301</v>
      </c>
      <c r="AJ37" s="67">
        <v>144830.54949999999</v>
      </c>
      <c r="AK37" s="67">
        <v>132575.65685</v>
      </c>
      <c r="AL37" s="8">
        <f t="shared" si="19"/>
        <v>138703</v>
      </c>
      <c r="AM37" s="28" t="e">
        <f>H37+K37+#REF!+N37+#REF!+#REF!+#REF!+#REF!+Q37+T37+W37+Z37+AC37+#REF!+AF37+AI37+AL37</f>
        <v>#REF!</v>
      </c>
      <c r="AN37" s="9"/>
      <c r="AO37" s="9"/>
      <c r="AP37" s="9"/>
      <c r="AQ37" s="10"/>
      <c r="AR37" s="10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</row>
    <row r="38" spans="1:154" ht="24.75" customHeight="1" x14ac:dyDescent="0.35">
      <c r="A38" s="362"/>
      <c r="B38" s="11">
        <v>24</v>
      </c>
      <c r="C38" s="33" t="s">
        <v>51</v>
      </c>
      <c r="D38" s="11" t="s">
        <v>22</v>
      </c>
      <c r="E38" s="6"/>
      <c r="F38" s="13">
        <v>273520</v>
      </c>
      <c r="G38" s="67">
        <v>307962.48000000004</v>
      </c>
      <c r="H38" s="8">
        <f t="shared" si="10"/>
        <v>290741</v>
      </c>
      <c r="I38" s="67">
        <v>273520</v>
      </c>
      <c r="J38" s="67">
        <v>307962.48000000004</v>
      </c>
      <c r="K38" s="8">
        <f t="shared" si="11"/>
        <v>290741</v>
      </c>
      <c r="L38" s="67">
        <v>273520</v>
      </c>
      <c r="M38" s="67">
        <v>307962.48000000004</v>
      </c>
      <c r="N38" s="8">
        <f t="shared" si="12"/>
        <v>290741</v>
      </c>
      <c r="O38" s="67">
        <v>273520</v>
      </c>
      <c r="P38" s="67">
        <v>307962.48000000004</v>
      </c>
      <c r="Q38" s="8">
        <f t="shared" si="13"/>
        <v>290741</v>
      </c>
      <c r="R38" s="67">
        <v>273520</v>
      </c>
      <c r="S38" s="67">
        <v>307962.48000000004</v>
      </c>
      <c r="T38" s="8">
        <f t="shared" si="14"/>
        <v>290741</v>
      </c>
      <c r="U38" s="67">
        <v>273520</v>
      </c>
      <c r="V38" s="67">
        <v>307962.48000000004</v>
      </c>
      <c r="W38" s="8">
        <v>290741</v>
      </c>
      <c r="X38" s="67">
        <v>325488.8</v>
      </c>
      <c r="Y38" s="67">
        <v>307962.48000000004</v>
      </c>
      <c r="Z38" s="8">
        <f t="shared" si="15"/>
        <v>316726</v>
      </c>
      <c r="AA38" s="67">
        <v>273520</v>
      </c>
      <c r="AB38" s="67">
        <v>250376</v>
      </c>
      <c r="AC38" s="8">
        <f t="shared" si="16"/>
        <v>261948</v>
      </c>
      <c r="AD38" s="67">
        <v>273520</v>
      </c>
      <c r="AE38" s="67">
        <v>307962.48000000004</v>
      </c>
      <c r="AF38" s="8">
        <f t="shared" si="17"/>
        <v>290741</v>
      </c>
      <c r="AG38" s="67">
        <v>273520</v>
      </c>
      <c r="AH38" s="67">
        <v>307962.48000000004</v>
      </c>
      <c r="AI38" s="8">
        <f t="shared" si="18"/>
        <v>290741</v>
      </c>
      <c r="AJ38" s="67">
        <v>273520</v>
      </c>
      <c r="AK38" s="67">
        <v>250376</v>
      </c>
      <c r="AL38" s="8">
        <f t="shared" si="19"/>
        <v>261948</v>
      </c>
      <c r="AM38" s="28" t="e">
        <f>H38+K38+#REF!+N38+#REF!+#REF!+#REF!+#REF!+Q38+T38+W38+Z38+AC38+#REF!+AF38+AI38+AL38</f>
        <v>#REF!</v>
      </c>
      <c r="AN38" s="9"/>
      <c r="AO38" s="9"/>
      <c r="AP38" s="9"/>
      <c r="AQ38" s="10"/>
      <c r="AR38" s="10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</row>
    <row r="39" spans="1:154" ht="24.75" customHeight="1" x14ac:dyDescent="0.35">
      <c r="A39" s="362"/>
      <c r="B39" s="11">
        <v>25</v>
      </c>
      <c r="C39" s="33" t="s">
        <v>52</v>
      </c>
      <c r="D39" s="11" t="s">
        <v>22</v>
      </c>
      <c r="E39" s="6"/>
      <c r="F39" s="13">
        <v>88894</v>
      </c>
      <c r="G39" s="67">
        <v>100087.80600000001</v>
      </c>
      <c r="H39" s="8">
        <f t="shared" si="10"/>
        <v>94491</v>
      </c>
      <c r="I39" s="67">
        <v>88894</v>
      </c>
      <c r="J39" s="67">
        <v>100087.80600000001</v>
      </c>
      <c r="K39" s="8">
        <f t="shared" si="11"/>
        <v>94491</v>
      </c>
      <c r="L39" s="67">
        <v>88894</v>
      </c>
      <c r="M39" s="67">
        <v>100087.80600000001</v>
      </c>
      <c r="N39" s="8">
        <f t="shared" si="12"/>
        <v>94491</v>
      </c>
      <c r="O39" s="67">
        <v>88894</v>
      </c>
      <c r="P39" s="67">
        <v>100087.80600000001</v>
      </c>
      <c r="Q39" s="8">
        <f t="shared" si="13"/>
        <v>94491</v>
      </c>
      <c r="R39" s="67">
        <v>88894</v>
      </c>
      <c r="S39" s="67">
        <v>100087.80600000001</v>
      </c>
      <c r="T39" s="8">
        <f t="shared" si="14"/>
        <v>94491</v>
      </c>
      <c r="U39" s="67">
        <v>88894</v>
      </c>
      <c r="V39" s="67">
        <v>100087.80600000001</v>
      </c>
      <c r="W39" s="8">
        <v>94491</v>
      </c>
      <c r="X39" s="67">
        <v>105783.86</v>
      </c>
      <c r="Y39" s="67">
        <v>100087.80600000001</v>
      </c>
      <c r="Z39" s="8">
        <f t="shared" si="15"/>
        <v>102936</v>
      </c>
      <c r="AA39" s="67">
        <v>88894</v>
      </c>
      <c r="AB39" s="67">
        <v>81372.2</v>
      </c>
      <c r="AC39" s="8">
        <f t="shared" si="16"/>
        <v>85133</v>
      </c>
      <c r="AD39" s="67">
        <v>88894</v>
      </c>
      <c r="AE39" s="67">
        <v>100087.80600000001</v>
      </c>
      <c r="AF39" s="8">
        <f t="shared" si="17"/>
        <v>94491</v>
      </c>
      <c r="AG39" s="67">
        <v>88894</v>
      </c>
      <c r="AH39" s="67">
        <v>100087.80600000001</v>
      </c>
      <c r="AI39" s="8">
        <f t="shared" si="18"/>
        <v>94491</v>
      </c>
      <c r="AJ39" s="67">
        <v>88894</v>
      </c>
      <c r="AK39" s="67">
        <v>81372.2</v>
      </c>
      <c r="AL39" s="8">
        <f t="shared" si="19"/>
        <v>85133</v>
      </c>
      <c r="AM39" s="28" t="e">
        <f>H39+K39+#REF!+N39+#REF!+#REF!+#REF!+#REF!+Q39+T39+W39+Z39+AC39+#REF!+AF39+AI39+AL39</f>
        <v>#REF!</v>
      </c>
      <c r="AN39" s="9"/>
      <c r="AO39" s="9"/>
      <c r="AP39" s="9"/>
      <c r="AQ39" s="10"/>
      <c r="AR39" s="10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</row>
    <row r="40" spans="1:154" ht="24.75" customHeight="1" x14ac:dyDescent="0.35">
      <c r="A40" s="362"/>
      <c r="B40" s="11">
        <v>26</v>
      </c>
      <c r="C40" s="33" t="s">
        <v>53</v>
      </c>
      <c r="D40" s="11" t="s">
        <v>22</v>
      </c>
      <c r="E40" s="6"/>
      <c r="F40" s="13">
        <v>110430.34938000001</v>
      </c>
      <c r="G40" s="67">
        <v>124336.07875962001</v>
      </c>
      <c r="H40" s="8">
        <f t="shared" si="10"/>
        <v>117383</v>
      </c>
      <c r="I40" s="67">
        <v>110430.34938000001</v>
      </c>
      <c r="J40" s="67">
        <v>124336.07875962001</v>
      </c>
      <c r="K40" s="8">
        <f t="shared" si="11"/>
        <v>117383</v>
      </c>
      <c r="L40" s="67">
        <v>193732.02784</v>
      </c>
      <c r="M40" s="67">
        <v>218127.36088416001</v>
      </c>
      <c r="N40" s="8">
        <f t="shared" si="12"/>
        <v>205930</v>
      </c>
      <c r="O40" s="67">
        <v>216527.11626000001</v>
      </c>
      <c r="P40" s="67">
        <v>242434.68544932004</v>
      </c>
      <c r="Q40" s="8">
        <f t="shared" si="13"/>
        <v>229481</v>
      </c>
      <c r="R40" s="67">
        <v>215001.69522000002</v>
      </c>
      <c r="S40" s="67">
        <v>242434.68544932004</v>
      </c>
      <c r="T40" s="8">
        <f t="shared" si="14"/>
        <v>228718</v>
      </c>
      <c r="U40" s="67">
        <v>210486.76896000002</v>
      </c>
      <c r="V40" s="67">
        <v>242434.68544932004</v>
      </c>
      <c r="W40" s="8">
        <v>226461</v>
      </c>
      <c r="X40" s="67">
        <v>298457.52476540004</v>
      </c>
      <c r="Y40" s="67">
        <v>242434.68544932004</v>
      </c>
      <c r="Z40" s="8">
        <f t="shared" si="15"/>
        <v>270446</v>
      </c>
      <c r="AA40" s="67">
        <v>147188.90732</v>
      </c>
      <c r="AB40" s="67">
        <v>134734.461316</v>
      </c>
      <c r="AC40" s="8">
        <f t="shared" si="16"/>
        <v>140962</v>
      </c>
      <c r="AD40" s="67">
        <v>257761.4871</v>
      </c>
      <c r="AE40" s="67">
        <v>242434.68544932004</v>
      </c>
      <c r="AF40" s="8">
        <f t="shared" si="17"/>
        <v>250098</v>
      </c>
      <c r="AG40" s="67">
        <v>257761.4871</v>
      </c>
      <c r="AH40" s="67">
        <v>242434.68544932004</v>
      </c>
      <c r="AI40" s="8">
        <f t="shared" si="18"/>
        <v>250098</v>
      </c>
      <c r="AJ40" s="67">
        <v>185385.77018000002</v>
      </c>
      <c r="AK40" s="67">
        <v>169699.28193400003</v>
      </c>
      <c r="AL40" s="8">
        <f t="shared" si="19"/>
        <v>177543</v>
      </c>
      <c r="AM40" s="28" t="e">
        <f>H40+K40+#REF!+N40+#REF!+#REF!+#REF!+#REF!+Q40+T40+W40+Z40+AC40+#REF!+AF40+AI40+AL40</f>
        <v>#REF!</v>
      </c>
      <c r="AN40" s="9"/>
      <c r="AO40" s="9"/>
      <c r="AP40" s="9"/>
      <c r="AQ40" s="10"/>
      <c r="AR40" s="10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</row>
    <row r="41" spans="1:154" ht="24.75" customHeight="1" x14ac:dyDescent="0.35">
      <c r="A41" s="362"/>
      <c r="B41" s="11">
        <v>27</v>
      </c>
      <c r="C41" s="33" t="s">
        <v>54</v>
      </c>
      <c r="D41" s="11" t="s">
        <v>22</v>
      </c>
      <c r="E41" s="6"/>
      <c r="F41" s="13">
        <v>205140</v>
      </c>
      <c r="G41" s="67">
        <v>230971.86000000002</v>
      </c>
      <c r="H41" s="8">
        <f t="shared" si="10"/>
        <v>218056</v>
      </c>
      <c r="I41" s="67">
        <v>205140</v>
      </c>
      <c r="J41" s="67">
        <v>230971.86000000002</v>
      </c>
      <c r="K41" s="8">
        <f t="shared" si="11"/>
        <v>218056</v>
      </c>
      <c r="L41" s="67">
        <v>205140</v>
      </c>
      <c r="M41" s="67">
        <v>230971.86000000002</v>
      </c>
      <c r="N41" s="8">
        <f t="shared" si="12"/>
        <v>218056</v>
      </c>
      <c r="O41" s="67">
        <v>205140</v>
      </c>
      <c r="P41" s="67">
        <v>230971.86000000002</v>
      </c>
      <c r="Q41" s="8">
        <f t="shared" si="13"/>
        <v>218056</v>
      </c>
      <c r="R41" s="67">
        <v>205140</v>
      </c>
      <c r="S41" s="67">
        <v>230971.86000000002</v>
      </c>
      <c r="T41" s="8">
        <f t="shared" si="14"/>
        <v>218056</v>
      </c>
      <c r="U41" s="67">
        <v>205140</v>
      </c>
      <c r="V41" s="67">
        <v>230971.86000000002</v>
      </c>
      <c r="W41" s="8">
        <v>218056</v>
      </c>
      <c r="X41" s="67">
        <v>244116.6</v>
      </c>
      <c r="Y41" s="67">
        <v>230971.86000000002</v>
      </c>
      <c r="Z41" s="8">
        <f t="shared" si="15"/>
        <v>237544</v>
      </c>
      <c r="AA41" s="67">
        <v>205140</v>
      </c>
      <c r="AB41" s="67">
        <v>187782</v>
      </c>
      <c r="AC41" s="8">
        <f t="shared" si="16"/>
        <v>196461</v>
      </c>
      <c r="AD41" s="67">
        <v>205140</v>
      </c>
      <c r="AE41" s="67">
        <v>230971.86000000002</v>
      </c>
      <c r="AF41" s="8">
        <f t="shared" si="17"/>
        <v>218056</v>
      </c>
      <c r="AG41" s="67">
        <v>205140</v>
      </c>
      <c r="AH41" s="67">
        <v>230971.86000000002</v>
      </c>
      <c r="AI41" s="8">
        <f t="shared" si="18"/>
        <v>218056</v>
      </c>
      <c r="AJ41" s="67">
        <v>205140</v>
      </c>
      <c r="AK41" s="67">
        <v>187782</v>
      </c>
      <c r="AL41" s="8">
        <f t="shared" si="19"/>
        <v>196461</v>
      </c>
      <c r="AM41" s="28" t="e">
        <f>H41+K41+#REF!+N41+#REF!+#REF!+#REF!+#REF!+Q41+T41+W41+Z41+AC41+#REF!+AF41+AI41+AL41</f>
        <v>#REF!</v>
      </c>
      <c r="AN41" s="9"/>
      <c r="AO41" s="9"/>
      <c r="AP41" s="9"/>
      <c r="AQ41" s="10"/>
      <c r="AR41" s="10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</row>
    <row r="42" spans="1:154" ht="24.75" customHeight="1" x14ac:dyDescent="0.35">
      <c r="A42" s="362"/>
      <c r="B42" s="11">
        <v>28</v>
      </c>
      <c r="C42" s="33" t="s">
        <v>55</v>
      </c>
      <c r="D42" s="11" t="s">
        <v>22</v>
      </c>
      <c r="E42" s="6"/>
      <c r="F42" s="13">
        <v>176968.39732000002</v>
      </c>
      <c r="G42" s="67">
        <v>199252.80242868004</v>
      </c>
      <c r="H42" s="8">
        <f t="shared" si="10"/>
        <v>188111</v>
      </c>
      <c r="I42" s="67">
        <v>176968.39732000002</v>
      </c>
      <c r="J42" s="67">
        <v>199252.80242868004</v>
      </c>
      <c r="K42" s="8">
        <f t="shared" si="11"/>
        <v>188111</v>
      </c>
      <c r="L42" s="67">
        <v>307149.21562000003</v>
      </c>
      <c r="M42" s="67">
        <v>345826.38992538</v>
      </c>
      <c r="N42" s="8">
        <f t="shared" si="12"/>
        <v>326488</v>
      </c>
      <c r="O42" s="67">
        <v>347699.10266000003</v>
      </c>
      <c r="P42" s="67">
        <v>395706.14892353996</v>
      </c>
      <c r="Q42" s="8">
        <f t="shared" si="13"/>
        <v>371703</v>
      </c>
      <c r="R42" s="67">
        <v>345322.96604000003</v>
      </c>
      <c r="S42" s="67">
        <v>395706.14892353996</v>
      </c>
      <c r="T42" s="8">
        <f t="shared" si="14"/>
        <v>370515</v>
      </c>
      <c r="U42" s="67">
        <v>349575.65500000003</v>
      </c>
      <c r="V42" s="67">
        <v>395706.14892353996</v>
      </c>
      <c r="W42" s="8">
        <v>372641</v>
      </c>
      <c r="X42" s="67">
        <v>477138.10053000005</v>
      </c>
      <c r="Y42" s="67">
        <v>395706.14892353996</v>
      </c>
      <c r="Z42" s="8">
        <f t="shared" si="15"/>
        <v>436422</v>
      </c>
      <c r="AA42" s="67">
        <v>232824.05328000002</v>
      </c>
      <c r="AB42" s="67">
        <v>213123.55646400005</v>
      </c>
      <c r="AC42" s="8">
        <f t="shared" si="16"/>
        <v>222974</v>
      </c>
      <c r="AD42" s="67">
        <v>411325.87209999998</v>
      </c>
      <c r="AE42" s="67">
        <v>395706.14892353996</v>
      </c>
      <c r="AF42" s="8">
        <f t="shared" si="17"/>
        <v>403516</v>
      </c>
      <c r="AG42" s="67">
        <v>404508.59124000004</v>
      </c>
      <c r="AH42" s="67">
        <v>395706.14892353996</v>
      </c>
      <c r="AI42" s="8">
        <f t="shared" si="18"/>
        <v>400107</v>
      </c>
      <c r="AJ42" s="67">
        <v>297087.30376000004</v>
      </c>
      <c r="AK42" s="67">
        <v>271949.14728799998</v>
      </c>
      <c r="AL42" s="8">
        <f t="shared" si="19"/>
        <v>284518</v>
      </c>
      <c r="AM42" s="28" t="e">
        <f>H42+K42+#REF!+N42+#REF!+#REF!+#REF!+#REF!+Q42+T42+W42+Z42+AC42+#REF!+AF42+AI42+AL42</f>
        <v>#REF!</v>
      </c>
      <c r="AN42" s="9"/>
      <c r="AO42" s="9"/>
      <c r="AP42" s="9"/>
      <c r="AQ42" s="10"/>
      <c r="AR42" s="10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</row>
    <row r="43" spans="1:154" ht="24.75" customHeight="1" x14ac:dyDescent="0.35">
      <c r="A43" s="362"/>
      <c r="B43" s="11">
        <v>29</v>
      </c>
      <c r="C43" s="33" t="s">
        <v>56</v>
      </c>
      <c r="D43" s="11" t="s">
        <v>22</v>
      </c>
      <c r="E43" s="6"/>
      <c r="F43" s="13">
        <v>322606.99328000005</v>
      </c>
      <c r="G43" s="67">
        <v>363230.65851072007</v>
      </c>
      <c r="H43" s="8">
        <f t="shared" si="10"/>
        <v>342919</v>
      </c>
      <c r="I43" s="67">
        <v>322606.99328000005</v>
      </c>
      <c r="J43" s="67">
        <v>363230.65851072007</v>
      </c>
      <c r="K43" s="8">
        <f t="shared" si="11"/>
        <v>342919</v>
      </c>
      <c r="L43" s="67">
        <v>584800.73522000003</v>
      </c>
      <c r="M43" s="67">
        <v>658440.64318578003</v>
      </c>
      <c r="N43" s="8">
        <f t="shared" si="12"/>
        <v>621621</v>
      </c>
      <c r="O43" s="67">
        <v>633063.95464000013</v>
      </c>
      <c r="P43" s="67">
        <v>712781.31569736009</v>
      </c>
      <c r="Q43" s="8">
        <f t="shared" si="13"/>
        <v>672923</v>
      </c>
      <c r="R43" s="67">
        <v>627625.41972000001</v>
      </c>
      <c r="S43" s="67">
        <v>712781.31569736009</v>
      </c>
      <c r="T43" s="8">
        <f t="shared" si="14"/>
        <v>670203</v>
      </c>
      <c r="U43" s="67">
        <v>636640.16026000003</v>
      </c>
      <c r="V43" s="67">
        <v>712781.31569736009</v>
      </c>
      <c r="W43" s="8">
        <v>674711</v>
      </c>
      <c r="X43" s="67">
        <v>868889.58494520001</v>
      </c>
      <c r="Y43" s="67">
        <v>712781.31569736009</v>
      </c>
      <c r="Z43" s="8">
        <f t="shared" si="15"/>
        <v>790835</v>
      </c>
      <c r="AA43" s="67">
        <v>442238.76059999998</v>
      </c>
      <c r="AB43" s="67">
        <v>404818.55778000003</v>
      </c>
      <c r="AC43" s="8">
        <f t="shared" si="16"/>
        <v>423529</v>
      </c>
      <c r="AD43" s="67">
        <v>752383.70402000018</v>
      </c>
      <c r="AE43" s="67">
        <v>712781.31569736009</v>
      </c>
      <c r="AF43" s="8">
        <f t="shared" si="17"/>
        <v>732583</v>
      </c>
      <c r="AG43" s="67">
        <v>769706.47780000011</v>
      </c>
      <c r="AH43" s="67">
        <v>712781.31569736009</v>
      </c>
      <c r="AI43" s="8">
        <f t="shared" si="18"/>
        <v>741244</v>
      </c>
      <c r="AJ43" s="67">
        <v>541579.58348000003</v>
      </c>
      <c r="AK43" s="67">
        <v>495753.618724</v>
      </c>
      <c r="AL43" s="8">
        <f t="shared" si="19"/>
        <v>518667</v>
      </c>
      <c r="AM43" s="28" t="e">
        <f>H43+K43+#REF!+N43+#REF!+#REF!+#REF!+#REF!+Q43+T43+W43+Z43+AC43+#REF!+AF43+AI43+AL43</f>
        <v>#REF!</v>
      </c>
      <c r="AN43" s="9"/>
      <c r="AO43" s="9"/>
      <c r="AP43" s="9"/>
      <c r="AQ43" s="10"/>
      <c r="AR43" s="10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</row>
    <row r="44" spans="1:154" ht="24.75" customHeight="1" x14ac:dyDescent="0.35">
      <c r="A44" s="362"/>
      <c r="B44" s="11">
        <v>30</v>
      </c>
      <c r="C44" s="33" t="s">
        <v>57</v>
      </c>
      <c r="D44" s="11" t="s">
        <v>22</v>
      </c>
      <c r="E44" s="6"/>
      <c r="F44" s="13">
        <v>205140</v>
      </c>
      <c r="G44" s="67">
        <v>230971.86000000002</v>
      </c>
      <c r="H44" s="8">
        <f t="shared" si="10"/>
        <v>218056</v>
      </c>
      <c r="I44" s="67">
        <v>205140</v>
      </c>
      <c r="J44" s="67">
        <v>230971.86000000002</v>
      </c>
      <c r="K44" s="8">
        <f t="shared" si="11"/>
        <v>218056</v>
      </c>
      <c r="L44" s="67">
        <v>273520</v>
      </c>
      <c r="M44" s="67">
        <v>307962.48000000004</v>
      </c>
      <c r="N44" s="8">
        <f t="shared" si="12"/>
        <v>290741</v>
      </c>
      <c r="O44" s="67">
        <v>273520</v>
      </c>
      <c r="P44" s="67">
        <v>307962.48000000004</v>
      </c>
      <c r="Q44" s="8">
        <f t="shared" si="13"/>
        <v>290741</v>
      </c>
      <c r="R44" s="67">
        <v>273520</v>
      </c>
      <c r="S44" s="67">
        <v>307962.48000000004</v>
      </c>
      <c r="T44" s="8">
        <f t="shared" si="14"/>
        <v>290741</v>
      </c>
      <c r="U44" s="67">
        <v>273520</v>
      </c>
      <c r="V44" s="67">
        <v>307962.48000000004</v>
      </c>
      <c r="W44" s="8">
        <v>290741</v>
      </c>
      <c r="X44" s="67">
        <v>325488.8</v>
      </c>
      <c r="Y44" s="67">
        <v>307962.48000000004</v>
      </c>
      <c r="Z44" s="8">
        <f t="shared" si="15"/>
        <v>316726</v>
      </c>
      <c r="AA44" s="67">
        <v>273520</v>
      </c>
      <c r="AB44" s="67">
        <v>250376</v>
      </c>
      <c r="AC44" s="8">
        <f t="shared" si="16"/>
        <v>261948</v>
      </c>
      <c r="AD44" s="67">
        <v>273520</v>
      </c>
      <c r="AE44" s="67">
        <v>307962.48000000004</v>
      </c>
      <c r="AF44" s="8">
        <f t="shared" si="17"/>
        <v>290741</v>
      </c>
      <c r="AG44" s="67">
        <v>273520</v>
      </c>
      <c r="AH44" s="67">
        <v>307962.48000000004</v>
      </c>
      <c r="AI44" s="8">
        <f t="shared" si="18"/>
        <v>290741</v>
      </c>
      <c r="AJ44" s="67">
        <v>273520</v>
      </c>
      <c r="AK44" s="67">
        <v>250376</v>
      </c>
      <c r="AL44" s="8">
        <f t="shared" si="19"/>
        <v>261948</v>
      </c>
      <c r="AM44" s="28" t="e">
        <f>H44+K44+#REF!+N44+#REF!+#REF!+#REF!+#REF!+Q44+T44+W44+Z44+AC44+#REF!+AF44+AI44+AL44</f>
        <v>#REF!</v>
      </c>
      <c r="AN44" s="9"/>
      <c r="AO44" s="9"/>
      <c r="AP44" s="9"/>
      <c r="AQ44" s="10"/>
      <c r="AR44" s="10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</row>
    <row r="45" spans="1:154" ht="24.75" customHeight="1" x14ac:dyDescent="0.35">
      <c r="A45" s="362"/>
      <c r="B45" s="11">
        <v>31</v>
      </c>
      <c r="C45" s="33" t="s">
        <v>58</v>
      </c>
      <c r="D45" s="11" t="s">
        <v>22</v>
      </c>
      <c r="E45" s="6"/>
      <c r="F45" s="13">
        <v>218816</v>
      </c>
      <c r="G45" s="67">
        <v>246369.984</v>
      </c>
      <c r="H45" s="8">
        <f t="shared" si="10"/>
        <v>232593</v>
      </c>
      <c r="I45" s="67">
        <v>218816</v>
      </c>
      <c r="J45" s="67">
        <v>246369.984</v>
      </c>
      <c r="K45" s="8">
        <f t="shared" si="11"/>
        <v>232593</v>
      </c>
      <c r="L45" s="67">
        <v>218816</v>
      </c>
      <c r="M45" s="67">
        <v>246369.984</v>
      </c>
      <c r="N45" s="8">
        <f t="shared" si="12"/>
        <v>232593</v>
      </c>
      <c r="O45" s="67">
        <v>218816</v>
      </c>
      <c r="P45" s="67">
        <v>246369.984</v>
      </c>
      <c r="Q45" s="8">
        <f t="shared" si="13"/>
        <v>232593</v>
      </c>
      <c r="R45" s="67">
        <v>218816</v>
      </c>
      <c r="S45" s="67">
        <v>246369.984</v>
      </c>
      <c r="T45" s="8">
        <f t="shared" si="14"/>
        <v>232593</v>
      </c>
      <c r="U45" s="67">
        <v>218816</v>
      </c>
      <c r="V45" s="67">
        <v>246369.984</v>
      </c>
      <c r="W45" s="8">
        <v>232593</v>
      </c>
      <c r="X45" s="67">
        <v>260391.04000000001</v>
      </c>
      <c r="Y45" s="67">
        <v>246369.984</v>
      </c>
      <c r="Z45" s="8">
        <f t="shared" si="15"/>
        <v>253381</v>
      </c>
      <c r="AA45" s="67">
        <v>218816</v>
      </c>
      <c r="AB45" s="67">
        <v>200300.80000000002</v>
      </c>
      <c r="AC45" s="8">
        <f t="shared" si="16"/>
        <v>209558</v>
      </c>
      <c r="AD45" s="67">
        <v>218816</v>
      </c>
      <c r="AE45" s="67">
        <v>246369.984</v>
      </c>
      <c r="AF45" s="8">
        <f t="shared" si="17"/>
        <v>232593</v>
      </c>
      <c r="AG45" s="67">
        <v>218816</v>
      </c>
      <c r="AH45" s="67">
        <v>246369.984</v>
      </c>
      <c r="AI45" s="8">
        <f t="shared" si="18"/>
        <v>232593</v>
      </c>
      <c r="AJ45" s="67">
        <v>218816</v>
      </c>
      <c r="AK45" s="67">
        <v>200300.80000000002</v>
      </c>
      <c r="AL45" s="8">
        <f t="shared" si="19"/>
        <v>209558</v>
      </c>
      <c r="AM45" s="28" t="e">
        <f>H45+K45+#REF!+N45+#REF!+#REF!+#REF!+#REF!+Q45+T45+W45+Z45+AC45+#REF!+AF45+AI45+AL45</f>
        <v>#REF!</v>
      </c>
      <c r="AN45" s="9"/>
      <c r="AO45" s="9"/>
      <c r="AP45" s="9"/>
      <c r="AQ45" s="10"/>
      <c r="AR45" s="10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</row>
    <row r="46" spans="1:154" ht="24.75" customHeight="1" x14ac:dyDescent="0.35">
      <c r="A46" s="362"/>
      <c r="B46" s="11">
        <v>32</v>
      </c>
      <c r="C46" s="33" t="s">
        <v>59</v>
      </c>
      <c r="D46" s="11" t="s">
        <v>22</v>
      </c>
      <c r="E46" s="6"/>
      <c r="F46" s="13">
        <v>34190</v>
      </c>
      <c r="G46" s="67">
        <v>38495.310000000005</v>
      </c>
      <c r="H46" s="8">
        <f t="shared" si="10"/>
        <v>36343</v>
      </c>
      <c r="I46" s="67">
        <v>34190</v>
      </c>
      <c r="J46" s="67">
        <v>38495.310000000005</v>
      </c>
      <c r="K46" s="8">
        <f t="shared" si="11"/>
        <v>36343</v>
      </c>
      <c r="L46" s="67">
        <v>34190</v>
      </c>
      <c r="M46" s="67">
        <v>38495.310000000005</v>
      </c>
      <c r="N46" s="8">
        <f t="shared" si="12"/>
        <v>36343</v>
      </c>
      <c r="O46" s="67">
        <v>34190</v>
      </c>
      <c r="P46" s="67">
        <v>38495.310000000005</v>
      </c>
      <c r="Q46" s="8">
        <f t="shared" si="13"/>
        <v>36343</v>
      </c>
      <c r="R46" s="67">
        <v>34190</v>
      </c>
      <c r="S46" s="67">
        <v>38495.310000000005</v>
      </c>
      <c r="T46" s="8">
        <f t="shared" si="14"/>
        <v>36343</v>
      </c>
      <c r="U46" s="67">
        <v>34190</v>
      </c>
      <c r="V46" s="67">
        <v>38495.310000000005</v>
      </c>
      <c r="W46" s="8">
        <v>36343</v>
      </c>
      <c r="X46" s="67">
        <v>40686.1</v>
      </c>
      <c r="Y46" s="67">
        <v>38495.310000000005</v>
      </c>
      <c r="Z46" s="8">
        <f t="shared" si="15"/>
        <v>39591</v>
      </c>
      <c r="AA46" s="67">
        <v>34190</v>
      </c>
      <c r="AB46" s="67">
        <v>31297</v>
      </c>
      <c r="AC46" s="8">
        <f t="shared" si="16"/>
        <v>32744</v>
      </c>
      <c r="AD46" s="67">
        <v>34190</v>
      </c>
      <c r="AE46" s="67">
        <v>38495.310000000005</v>
      </c>
      <c r="AF46" s="8">
        <f t="shared" si="17"/>
        <v>36343</v>
      </c>
      <c r="AG46" s="67">
        <v>34190</v>
      </c>
      <c r="AH46" s="67">
        <v>38495.310000000005</v>
      </c>
      <c r="AI46" s="8">
        <f t="shared" si="18"/>
        <v>36343</v>
      </c>
      <c r="AJ46" s="67">
        <v>34190</v>
      </c>
      <c r="AK46" s="67">
        <v>31297</v>
      </c>
      <c r="AL46" s="8">
        <f t="shared" si="19"/>
        <v>32744</v>
      </c>
      <c r="AM46" s="28" t="e">
        <f>H46+K46+#REF!+N46+#REF!+#REF!+#REF!+#REF!+Q46+T46+W46+Z46+AC46+#REF!+AF46+AI46+AL46</f>
        <v>#REF!</v>
      </c>
      <c r="AN46" s="9"/>
      <c r="AO46" s="9"/>
      <c r="AP46" s="9"/>
      <c r="AQ46" s="10"/>
      <c r="AR46" s="10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</row>
    <row r="47" spans="1:154" ht="24.75" customHeight="1" x14ac:dyDescent="0.35">
      <c r="A47" s="362"/>
      <c r="B47" s="11">
        <v>33</v>
      </c>
      <c r="C47" s="33" t="s">
        <v>60</v>
      </c>
      <c r="D47" s="11" t="s">
        <v>22</v>
      </c>
      <c r="F47" s="13">
        <v>127047.3048</v>
      </c>
      <c r="G47" s="67">
        <v>143045.49233519999</v>
      </c>
      <c r="H47" s="8">
        <f t="shared" si="10"/>
        <v>135046</v>
      </c>
      <c r="I47" s="67">
        <v>127047.3048</v>
      </c>
      <c r="J47" s="67">
        <v>143045.49233519999</v>
      </c>
      <c r="K47" s="8">
        <f t="shared" si="11"/>
        <v>135046</v>
      </c>
      <c r="L47" s="67">
        <v>232754.71596000003</v>
      </c>
      <c r="M47" s="67">
        <v>262063.90596204001</v>
      </c>
      <c r="N47" s="8">
        <f t="shared" si="12"/>
        <v>247409</v>
      </c>
      <c r="O47" s="67">
        <v>256652.97892000002</v>
      </c>
      <c r="P47" s="67">
        <v>288971.51172708004</v>
      </c>
      <c r="Q47" s="8">
        <f t="shared" si="13"/>
        <v>272812</v>
      </c>
      <c r="R47" s="67">
        <v>254231.50636</v>
      </c>
      <c r="S47" s="67">
        <v>288971.51172708004</v>
      </c>
      <c r="T47" s="8">
        <f t="shared" si="14"/>
        <v>271602</v>
      </c>
      <c r="U47" s="67">
        <v>251183.33110000001</v>
      </c>
      <c r="V47" s="67">
        <v>288971.51172708004</v>
      </c>
      <c r="W47" s="8">
        <v>270077</v>
      </c>
      <c r="X47" s="67">
        <v>346323.66357680003</v>
      </c>
      <c r="Y47" s="67">
        <v>288971.51172708004</v>
      </c>
      <c r="Z47" s="8">
        <f t="shared" si="15"/>
        <v>317648</v>
      </c>
      <c r="AA47" s="67">
        <v>176493.70336000001</v>
      </c>
      <c r="AB47" s="67">
        <v>161559.62076800002</v>
      </c>
      <c r="AC47" s="8">
        <f t="shared" si="16"/>
        <v>169027</v>
      </c>
      <c r="AD47" s="67">
        <v>304408.61359999998</v>
      </c>
      <c r="AE47" s="67">
        <v>288971.51172708004</v>
      </c>
      <c r="AF47" s="8">
        <f t="shared" si="17"/>
        <v>296690</v>
      </c>
      <c r="AG47" s="67">
        <v>299446.55052000005</v>
      </c>
      <c r="AH47" s="67">
        <v>288971.51172708004</v>
      </c>
      <c r="AI47" s="8">
        <f t="shared" si="18"/>
        <v>294209</v>
      </c>
      <c r="AJ47" s="67">
        <v>213281.59632000001</v>
      </c>
      <c r="AK47" s="67">
        <v>195234.69201600002</v>
      </c>
      <c r="AL47" s="8">
        <f t="shared" si="19"/>
        <v>204258</v>
      </c>
      <c r="AM47" s="28" t="e">
        <f>H47+K47+#REF!+N47+#REF!+#REF!+#REF!+#REF!+Q47+T47+W47+Z47+AC47+#REF!+AF47+AI47+AL47</f>
        <v>#REF!</v>
      </c>
      <c r="AN47" s="29"/>
      <c r="AO47" s="29"/>
      <c r="AP47" s="29"/>
    </row>
    <row r="48" spans="1:154" ht="24.75" customHeight="1" x14ac:dyDescent="0.35">
      <c r="A48" s="362"/>
      <c r="B48" s="11">
        <v>34</v>
      </c>
      <c r="C48" s="33" t="s">
        <v>61</v>
      </c>
      <c r="D48" s="11" t="s">
        <v>22</v>
      </c>
      <c r="F48" s="13">
        <v>124192.02952</v>
      </c>
      <c r="G48" s="67">
        <v>139830.67200648002</v>
      </c>
      <c r="H48" s="8">
        <f t="shared" si="10"/>
        <v>132011</v>
      </c>
      <c r="I48" s="67">
        <v>124192.02952</v>
      </c>
      <c r="J48" s="67">
        <v>139830.67200648002</v>
      </c>
      <c r="K48" s="8">
        <f t="shared" si="11"/>
        <v>132011</v>
      </c>
      <c r="L48" s="67">
        <v>226461.02076000001</v>
      </c>
      <c r="M48" s="67">
        <v>254977.68929724002</v>
      </c>
      <c r="N48" s="8">
        <f t="shared" si="12"/>
        <v>240719</v>
      </c>
      <c r="O48" s="67">
        <v>258017.50182</v>
      </c>
      <c r="P48" s="67">
        <v>284354.46123630001</v>
      </c>
      <c r="Q48" s="8">
        <f t="shared" si="13"/>
        <v>271186</v>
      </c>
      <c r="R48" s="67">
        <v>253859.92944000001</v>
      </c>
      <c r="S48" s="67">
        <v>284354.46123630001</v>
      </c>
      <c r="T48" s="8">
        <f t="shared" si="14"/>
        <v>269107</v>
      </c>
      <c r="U48" s="67">
        <v>256652.97892000002</v>
      </c>
      <c r="V48" s="67">
        <v>284354.46123630001</v>
      </c>
      <c r="W48" s="8">
        <v>270504</v>
      </c>
      <c r="X48" s="67">
        <v>352059.26446600002</v>
      </c>
      <c r="Y48" s="67">
        <v>284354.46123630001</v>
      </c>
      <c r="Z48" s="8">
        <f t="shared" si="15"/>
        <v>318207</v>
      </c>
      <c r="AA48" s="67">
        <v>171703.20570000002</v>
      </c>
      <c r="AB48" s="67">
        <v>157174.47291000001</v>
      </c>
      <c r="AC48" s="8">
        <f t="shared" si="16"/>
        <v>164439</v>
      </c>
      <c r="AD48" s="67">
        <v>306059.37518000003</v>
      </c>
      <c r="AE48" s="67">
        <v>284354.46123630001</v>
      </c>
      <c r="AF48" s="8">
        <f t="shared" si="17"/>
        <v>295207</v>
      </c>
      <c r="AG48" s="67">
        <v>297789.56636</v>
      </c>
      <c r="AH48" s="67">
        <v>284354.46123630001</v>
      </c>
      <c r="AI48" s="8">
        <f t="shared" si="18"/>
        <v>291072</v>
      </c>
      <c r="AJ48" s="67">
        <v>208489.32078000004</v>
      </c>
      <c r="AK48" s="67">
        <v>190847.91671400005</v>
      </c>
      <c r="AL48" s="8">
        <f t="shared" si="19"/>
        <v>199669</v>
      </c>
      <c r="AM48" s="28" t="e">
        <f>H48+K48+#REF!+N48+#REF!+#REF!+#REF!+#REF!+Q48+T48+W48+Z48+AC48+#REF!+AF48+AI48+AL48</f>
        <v>#REF!</v>
      </c>
      <c r="AN48" s="29"/>
      <c r="AO48" s="29"/>
      <c r="AP48" s="29"/>
    </row>
    <row r="49" spans="1:42" ht="24.75" customHeight="1" x14ac:dyDescent="0.35">
      <c r="A49" s="362"/>
      <c r="B49" s="11">
        <v>35</v>
      </c>
      <c r="C49" s="34" t="s">
        <v>62</v>
      </c>
      <c r="D49" s="11" t="s">
        <v>22</v>
      </c>
      <c r="F49" s="13">
        <v>341900</v>
      </c>
      <c r="G49" s="67">
        <v>384953.10000000003</v>
      </c>
      <c r="H49" s="8">
        <f t="shared" si="10"/>
        <v>363427</v>
      </c>
      <c r="I49" s="67">
        <v>341900</v>
      </c>
      <c r="J49" s="67">
        <v>384953.10000000003</v>
      </c>
      <c r="K49" s="8">
        <f t="shared" si="11"/>
        <v>363427</v>
      </c>
      <c r="L49" s="67">
        <v>341900</v>
      </c>
      <c r="M49" s="67">
        <v>384953.10000000003</v>
      </c>
      <c r="N49" s="8">
        <f t="shared" si="12"/>
        <v>363427</v>
      </c>
      <c r="O49" s="67">
        <v>341900</v>
      </c>
      <c r="P49" s="67">
        <v>384953.10000000003</v>
      </c>
      <c r="Q49" s="8">
        <f t="shared" si="13"/>
        <v>363427</v>
      </c>
      <c r="R49" s="67">
        <v>341900</v>
      </c>
      <c r="S49" s="67">
        <v>384953.10000000003</v>
      </c>
      <c r="T49" s="8">
        <f t="shared" si="14"/>
        <v>363427</v>
      </c>
      <c r="U49" s="67">
        <v>341900</v>
      </c>
      <c r="V49" s="67">
        <v>384953.10000000003</v>
      </c>
      <c r="W49" s="8">
        <v>363427</v>
      </c>
      <c r="X49" s="67">
        <v>406861</v>
      </c>
      <c r="Y49" s="67">
        <v>384953.10000000003</v>
      </c>
      <c r="Z49" s="8">
        <f t="shared" si="15"/>
        <v>395907</v>
      </c>
      <c r="AA49" s="67">
        <v>341900</v>
      </c>
      <c r="AB49" s="67">
        <v>312970</v>
      </c>
      <c r="AC49" s="8">
        <f t="shared" si="16"/>
        <v>327435</v>
      </c>
      <c r="AD49" s="67">
        <v>341900</v>
      </c>
      <c r="AE49" s="67">
        <v>384953.10000000003</v>
      </c>
      <c r="AF49" s="8">
        <f t="shared" si="17"/>
        <v>363427</v>
      </c>
      <c r="AG49" s="67">
        <v>341900</v>
      </c>
      <c r="AH49" s="67">
        <v>384953.10000000003</v>
      </c>
      <c r="AI49" s="8">
        <f t="shared" si="18"/>
        <v>363427</v>
      </c>
      <c r="AJ49" s="67">
        <v>341900</v>
      </c>
      <c r="AK49" s="67">
        <v>312970</v>
      </c>
      <c r="AL49" s="8">
        <f t="shared" si="19"/>
        <v>327435</v>
      </c>
      <c r="AM49" s="28" t="e">
        <f>H49+K49+#REF!+N49+#REF!+#REF!+#REF!+#REF!+Q49+T49+W49+Z49+AC49+#REF!+AF49+AI49+AL49</f>
        <v>#REF!</v>
      </c>
      <c r="AN49" s="29"/>
      <c r="AO49" s="29"/>
      <c r="AP49" s="29"/>
    </row>
    <row r="50" spans="1:42" ht="24.75" customHeight="1" x14ac:dyDescent="0.35">
      <c r="A50" s="362"/>
      <c r="B50" s="11">
        <v>36</v>
      </c>
      <c r="C50" s="34" t="s">
        <v>63</v>
      </c>
      <c r="D50" s="11" t="s">
        <v>22</v>
      </c>
      <c r="F50" s="13">
        <v>153304.81452000001</v>
      </c>
      <c r="G50" s="67">
        <v>172609.42847148</v>
      </c>
      <c r="H50" s="8">
        <f t="shared" si="10"/>
        <v>162957</v>
      </c>
      <c r="I50" s="67">
        <v>153304.81452000001</v>
      </c>
      <c r="J50" s="67">
        <v>172609.42847148</v>
      </c>
      <c r="K50" s="8">
        <f t="shared" si="11"/>
        <v>162957</v>
      </c>
      <c r="L50" s="67">
        <v>282575.35826000001</v>
      </c>
      <c r="M50" s="67">
        <v>318158.11683474004</v>
      </c>
      <c r="N50" s="8">
        <f t="shared" si="12"/>
        <v>300367</v>
      </c>
      <c r="O50" s="67">
        <v>305216.66006000002</v>
      </c>
      <c r="P50" s="67">
        <v>343650.48102293996</v>
      </c>
      <c r="Q50" s="8">
        <f t="shared" si="13"/>
        <v>324434</v>
      </c>
      <c r="R50" s="67">
        <v>307471.90084000002</v>
      </c>
      <c r="S50" s="67">
        <v>343650.48102293996</v>
      </c>
      <c r="T50" s="8">
        <f t="shared" si="14"/>
        <v>325561</v>
      </c>
      <c r="U50" s="67">
        <v>310577.85719999997</v>
      </c>
      <c r="V50" s="67">
        <v>343650.48102293996</v>
      </c>
      <c r="W50" s="8">
        <v>327114</v>
      </c>
      <c r="X50" s="67">
        <v>430744.47304980003</v>
      </c>
      <c r="Y50" s="67">
        <v>343650.48102293996</v>
      </c>
      <c r="Z50" s="8">
        <f t="shared" si="15"/>
        <v>387197</v>
      </c>
      <c r="AA50" s="67">
        <v>214516.33398000002</v>
      </c>
      <c r="AB50" s="67">
        <v>196364.95187400002</v>
      </c>
      <c r="AC50" s="8">
        <f t="shared" si="16"/>
        <v>205441</v>
      </c>
      <c r="AD50" s="67">
        <v>363318.66740000003</v>
      </c>
      <c r="AE50" s="67">
        <v>343650.48102293996</v>
      </c>
      <c r="AF50" s="8">
        <f t="shared" si="17"/>
        <v>353485</v>
      </c>
      <c r="AG50" s="67">
        <v>371990.27710000001</v>
      </c>
      <c r="AH50" s="67">
        <v>343650.48102293996</v>
      </c>
      <c r="AI50" s="8">
        <f t="shared" si="18"/>
        <v>357820</v>
      </c>
      <c r="AJ50" s="67">
        <v>257362.35303999999</v>
      </c>
      <c r="AK50" s="67">
        <v>235585.53855200001</v>
      </c>
      <c r="AL50" s="8">
        <f t="shared" si="19"/>
        <v>246474</v>
      </c>
      <c r="AM50" s="28" t="e">
        <f>H50+K50+#REF!+N50+#REF!+#REF!+#REF!+#REF!+Q50+T50+W50+Z50+AC50+#REF!+AF50+AI50+AL50</f>
        <v>#REF!</v>
      </c>
      <c r="AN50" s="29"/>
      <c r="AO50" s="29"/>
      <c r="AP50" s="29"/>
    </row>
    <row r="51" spans="1:42" ht="24.75" customHeight="1" x14ac:dyDescent="0.35">
      <c r="A51" s="362"/>
      <c r="B51" s="11">
        <v>37</v>
      </c>
      <c r="C51" s="34" t="s">
        <v>64</v>
      </c>
      <c r="D51" s="11" t="s">
        <v>22</v>
      </c>
      <c r="F51" s="13">
        <v>182587.38706000001</v>
      </c>
      <c r="G51" s="67">
        <v>205579.35264594003</v>
      </c>
      <c r="H51" s="8">
        <f t="shared" si="10"/>
        <v>194083</v>
      </c>
      <c r="I51" s="67">
        <v>182587.38706000001</v>
      </c>
      <c r="J51" s="67">
        <v>205579.35264594003</v>
      </c>
      <c r="K51" s="8">
        <f t="shared" si="11"/>
        <v>194083</v>
      </c>
      <c r="L51" s="67">
        <v>340237.34030000004</v>
      </c>
      <c r="M51" s="67">
        <v>383081.07307470002</v>
      </c>
      <c r="N51" s="8">
        <f t="shared" si="12"/>
        <v>361659</v>
      </c>
      <c r="O51" s="67">
        <v>380588.10478000005</v>
      </c>
      <c r="P51" s="67">
        <v>415918.88134524011</v>
      </c>
      <c r="Q51" s="8">
        <f t="shared" si="13"/>
        <v>398253</v>
      </c>
      <c r="R51" s="67">
        <v>380023.62788000004</v>
      </c>
      <c r="S51" s="67">
        <v>415918.88134524011</v>
      </c>
      <c r="T51" s="8">
        <f t="shared" si="14"/>
        <v>397971</v>
      </c>
      <c r="U51" s="67">
        <v>378353.30962000001</v>
      </c>
      <c r="V51" s="67">
        <v>415918.88134524011</v>
      </c>
      <c r="W51" s="8">
        <v>397136</v>
      </c>
      <c r="X51" s="67">
        <v>531117.48861080012</v>
      </c>
      <c r="Y51" s="67">
        <v>415918.88134524011</v>
      </c>
      <c r="Z51" s="8">
        <f t="shared" si="15"/>
        <v>473518</v>
      </c>
      <c r="AA51" s="67">
        <v>257966.83224000002</v>
      </c>
      <c r="AB51" s="67">
        <v>236138.869512</v>
      </c>
      <c r="AC51" s="8">
        <f t="shared" si="16"/>
        <v>247053</v>
      </c>
      <c r="AD51" s="67">
        <v>455670.64400000003</v>
      </c>
      <c r="AE51" s="67">
        <v>415918.88134524011</v>
      </c>
      <c r="AF51" s="8">
        <f t="shared" si="17"/>
        <v>435795</v>
      </c>
      <c r="AG51" s="67">
        <v>452952.26548</v>
      </c>
      <c r="AH51" s="67">
        <v>415918.88134524011</v>
      </c>
      <c r="AI51" s="8">
        <f t="shared" si="18"/>
        <v>434436</v>
      </c>
      <c r="AJ51" s="67">
        <v>306520.73504000006</v>
      </c>
      <c r="AK51" s="67">
        <v>280584.36515199998</v>
      </c>
      <c r="AL51" s="8">
        <f t="shared" si="19"/>
        <v>293553</v>
      </c>
      <c r="AM51" s="28" t="e">
        <f>H51+K51+#REF!+N51+#REF!+#REF!+#REF!+#REF!+Q51+T51+W51+Z51+AC51+#REF!+AF51+AI51+AL51</f>
        <v>#REF!</v>
      </c>
      <c r="AN51" s="29"/>
      <c r="AO51" s="29"/>
      <c r="AP51" s="29"/>
    </row>
    <row r="52" spans="1:42" ht="24.75" customHeight="1" x14ac:dyDescent="0.35">
      <c r="A52" s="362"/>
      <c r="B52" s="11">
        <v>38</v>
      </c>
      <c r="C52" s="34" t="s">
        <v>65</v>
      </c>
      <c r="D52" s="11" t="s">
        <v>22</v>
      </c>
      <c r="F52" s="13">
        <v>109408</v>
      </c>
      <c r="G52" s="67">
        <v>123184.992</v>
      </c>
      <c r="H52" s="8">
        <f t="shared" si="10"/>
        <v>116296</v>
      </c>
      <c r="I52" s="67">
        <v>109408</v>
      </c>
      <c r="J52" s="67">
        <v>123184.992</v>
      </c>
      <c r="K52" s="8">
        <f t="shared" si="11"/>
        <v>116296</v>
      </c>
      <c r="L52" s="67">
        <v>109408</v>
      </c>
      <c r="M52" s="67">
        <v>123184.992</v>
      </c>
      <c r="N52" s="8">
        <f t="shared" si="12"/>
        <v>116296</v>
      </c>
      <c r="O52" s="67">
        <v>109408</v>
      </c>
      <c r="P52" s="67">
        <v>123184.992</v>
      </c>
      <c r="Q52" s="8">
        <f t="shared" si="13"/>
        <v>116296</v>
      </c>
      <c r="R52" s="67">
        <v>109408</v>
      </c>
      <c r="S52" s="67">
        <v>123184.992</v>
      </c>
      <c r="T52" s="8">
        <f t="shared" si="14"/>
        <v>116296</v>
      </c>
      <c r="U52" s="67">
        <v>109408</v>
      </c>
      <c r="V52" s="67">
        <v>123184.992</v>
      </c>
      <c r="W52" s="8">
        <v>116296</v>
      </c>
      <c r="X52" s="67">
        <v>130195.52</v>
      </c>
      <c r="Y52" s="67">
        <v>123184.992</v>
      </c>
      <c r="Z52" s="8">
        <f t="shared" si="15"/>
        <v>126690</v>
      </c>
      <c r="AA52" s="67">
        <v>109408</v>
      </c>
      <c r="AB52" s="67">
        <v>100150.40000000001</v>
      </c>
      <c r="AC52" s="8">
        <f t="shared" si="16"/>
        <v>104779</v>
      </c>
      <c r="AD52" s="67">
        <v>109408</v>
      </c>
      <c r="AE52" s="67">
        <v>123184.992</v>
      </c>
      <c r="AF52" s="8">
        <f t="shared" si="17"/>
        <v>116296</v>
      </c>
      <c r="AG52" s="67">
        <v>109408</v>
      </c>
      <c r="AH52" s="67">
        <v>123184.992</v>
      </c>
      <c r="AI52" s="8">
        <f t="shared" si="18"/>
        <v>116296</v>
      </c>
      <c r="AJ52" s="67">
        <v>109408</v>
      </c>
      <c r="AK52" s="67">
        <v>100150.40000000001</v>
      </c>
      <c r="AL52" s="8">
        <f t="shared" si="19"/>
        <v>104779</v>
      </c>
      <c r="AM52" s="28" t="e">
        <f>H52+K52+#REF!+N52+#REF!+#REF!+#REF!+#REF!+Q52+T52+W52+Z52+AC52+#REF!+AF52+AI52+AL52</f>
        <v>#REF!</v>
      </c>
      <c r="AN52" s="29"/>
      <c r="AO52" s="29"/>
      <c r="AP52" s="29"/>
    </row>
    <row r="53" spans="1:42" ht="24.75" customHeight="1" x14ac:dyDescent="0.35">
      <c r="A53" s="362"/>
      <c r="B53" s="11">
        <v>39</v>
      </c>
      <c r="C53" s="34" t="s">
        <v>66</v>
      </c>
      <c r="D53" s="11" t="s">
        <v>22</v>
      </c>
      <c r="F53" s="13">
        <v>100259.98684000001</v>
      </c>
      <c r="G53" s="67">
        <v>112885.03287516</v>
      </c>
      <c r="H53" s="8">
        <f t="shared" si="10"/>
        <v>106573</v>
      </c>
      <c r="I53" s="67">
        <v>100259.98684000001</v>
      </c>
      <c r="J53" s="67">
        <v>112885.03287516</v>
      </c>
      <c r="K53" s="8">
        <f t="shared" si="11"/>
        <v>106573</v>
      </c>
      <c r="L53" s="67">
        <v>174870.49892000004</v>
      </c>
      <c r="M53" s="67">
        <v>196890.73020708005</v>
      </c>
      <c r="N53" s="8">
        <f t="shared" si="12"/>
        <v>185881</v>
      </c>
      <c r="O53" s="67">
        <v>190647.40604</v>
      </c>
      <c r="P53" s="67">
        <v>209690.95971642004</v>
      </c>
      <c r="Q53" s="8">
        <f t="shared" si="13"/>
        <v>200169</v>
      </c>
      <c r="R53" s="67">
        <v>190369.16782</v>
      </c>
      <c r="S53" s="67">
        <v>209690.95971642004</v>
      </c>
      <c r="T53" s="8">
        <f t="shared" si="14"/>
        <v>200030</v>
      </c>
      <c r="U53" s="67">
        <v>189546.89832000001</v>
      </c>
      <c r="V53" s="67">
        <v>209690.95971642004</v>
      </c>
      <c r="W53" s="8">
        <v>199619</v>
      </c>
      <c r="X53" s="67">
        <v>268756.59039319999</v>
      </c>
      <c r="Y53" s="67">
        <v>209690.95971642004</v>
      </c>
      <c r="Z53" s="8">
        <f t="shared" si="15"/>
        <v>239224</v>
      </c>
      <c r="AA53" s="67">
        <v>129821.68654000002</v>
      </c>
      <c r="AB53" s="67">
        <v>118836.77460200002</v>
      </c>
      <c r="AC53" s="8">
        <f t="shared" si="16"/>
        <v>124329</v>
      </c>
      <c r="AD53" s="67">
        <v>227258.39994</v>
      </c>
      <c r="AE53" s="67">
        <v>209690.95971642004</v>
      </c>
      <c r="AF53" s="8">
        <f t="shared" si="17"/>
        <v>218475</v>
      </c>
      <c r="AG53" s="67">
        <v>229926.99782000002</v>
      </c>
      <c r="AH53" s="67">
        <v>209690.95971642004</v>
      </c>
      <c r="AI53" s="8">
        <f t="shared" si="18"/>
        <v>219809</v>
      </c>
      <c r="AJ53" s="67">
        <v>168311.8996</v>
      </c>
      <c r="AK53" s="67">
        <v>154070.12348000001</v>
      </c>
      <c r="AL53" s="8">
        <f t="shared" si="19"/>
        <v>161191</v>
      </c>
      <c r="AM53" s="28" t="e">
        <f>H53+K53+#REF!+N53+#REF!+#REF!+#REF!+#REF!+Q53+T53+W53+Z53+AC53+#REF!+AF53+AI53+AL53</f>
        <v>#REF!</v>
      </c>
      <c r="AN53" s="29"/>
      <c r="AO53" s="29"/>
      <c r="AP53" s="29"/>
    </row>
    <row r="54" spans="1:42" ht="24.75" customHeight="1" x14ac:dyDescent="0.35">
      <c r="A54" s="362"/>
      <c r="B54" s="11">
        <v>40</v>
      </c>
      <c r="C54" s="34" t="s">
        <v>67</v>
      </c>
      <c r="D54" s="11" t="s">
        <v>22</v>
      </c>
      <c r="F54" s="13">
        <v>133513.45436</v>
      </c>
      <c r="G54" s="67">
        <v>150325.87934364003</v>
      </c>
      <c r="H54" s="8">
        <f t="shared" si="10"/>
        <v>141920</v>
      </c>
      <c r="I54" s="67">
        <v>133513.45436</v>
      </c>
      <c r="J54" s="67">
        <v>150325.87934364003</v>
      </c>
      <c r="K54" s="8">
        <f t="shared" si="11"/>
        <v>141920</v>
      </c>
      <c r="L54" s="67">
        <v>231247.07372000001</v>
      </c>
      <c r="M54" s="67">
        <v>260366.41677228003</v>
      </c>
      <c r="N54" s="8">
        <f t="shared" si="12"/>
        <v>245807</v>
      </c>
      <c r="O54" s="67">
        <v>257985.49998000002</v>
      </c>
      <c r="P54" s="67">
        <v>298262.66275806003</v>
      </c>
      <c r="Q54" s="8">
        <f t="shared" si="13"/>
        <v>278124</v>
      </c>
      <c r="R54" s="67">
        <v>259384.69154</v>
      </c>
      <c r="S54" s="67">
        <v>298262.66275806003</v>
      </c>
      <c r="T54" s="8">
        <f t="shared" si="14"/>
        <v>278824</v>
      </c>
      <c r="U54" s="67">
        <v>253815.48244000002</v>
      </c>
      <c r="V54" s="67">
        <v>298262.66275806003</v>
      </c>
      <c r="W54" s="8">
        <v>276039</v>
      </c>
      <c r="X54" s="67">
        <v>359620.69477880001</v>
      </c>
      <c r="Y54" s="67">
        <v>298262.66275806003</v>
      </c>
      <c r="Z54" s="8">
        <f t="shared" si="15"/>
        <v>328942</v>
      </c>
      <c r="AA54" s="67">
        <v>178382.70086000001</v>
      </c>
      <c r="AB54" s="67">
        <v>163288.78001800002</v>
      </c>
      <c r="AC54" s="8">
        <f t="shared" si="16"/>
        <v>170836</v>
      </c>
      <c r="AD54" s="67">
        <v>309479.12735999998</v>
      </c>
      <c r="AE54" s="67">
        <v>298262.66275806003</v>
      </c>
      <c r="AF54" s="8">
        <f t="shared" si="17"/>
        <v>303871</v>
      </c>
      <c r="AG54" s="67">
        <v>304461.95</v>
      </c>
      <c r="AH54" s="67">
        <v>298262.66275806003</v>
      </c>
      <c r="AI54" s="8">
        <f t="shared" si="18"/>
        <v>301362</v>
      </c>
      <c r="AJ54" s="67">
        <v>224136.44266000003</v>
      </c>
      <c r="AK54" s="67">
        <v>205171.051358</v>
      </c>
      <c r="AL54" s="8">
        <f t="shared" si="19"/>
        <v>214654</v>
      </c>
      <c r="AM54" s="28" t="e">
        <f>H54+K54+#REF!+N54+#REF!+#REF!+#REF!+#REF!+Q54+T54+W54+Z54+AC54+#REF!+AF54+AI54+AL54</f>
        <v>#REF!</v>
      </c>
      <c r="AN54" s="29"/>
      <c r="AO54" s="29"/>
      <c r="AP54" s="29"/>
    </row>
    <row r="55" spans="1:42" ht="24.75" customHeight="1" x14ac:dyDescent="0.35">
      <c r="A55" s="362"/>
      <c r="B55" s="11">
        <v>41</v>
      </c>
      <c r="C55" s="34" t="s">
        <v>68</v>
      </c>
      <c r="D55" s="11" t="s">
        <v>22</v>
      </c>
      <c r="F55" s="13">
        <v>130242.15516000001</v>
      </c>
      <c r="G55" s="67">
        <v>146642.64808284002</v>
      </c>
      <c r="H55" s="8">
        <f t="shared" si="10"/>
        <v>138442</v>
      </c>
      <c r="I55" s="67">
        <v>130242.15516000001</v>
      </c>
      <c r="J55" s="67">
        <v>146642.64808284002</v>
      </c>
      <c r="K55" s="8">
        <f t="shared" si="11"/>
        <v>138442</v>
      </c>
      <c r="L55" s="67">
        <v>230659.48438000004</v>
      </c>
      <c r="M55" s="67">
        <v>259704.83637462006</v>
      </c>
      <c r="N55" s="8">
        <f t="shared" si="12"/>
        <v>245182</v>
      </c>
      <c r="O55" s="67">
        <v>240080.47050000002</v>
      </c>
      <c r="P55" s="67">
        <v>292177.32415326004</v>
      </c>
      <c r="Q55" s="8">
        <f t="shared" si="13"/>
        <v>266129</v>
      </c>
      <c r="R55" s="67">
        <v>245679.01462</v>
      </c>
      <c r="S55" s="67">
        <v>292177.32415326004</v>
      </c>
      <c r="T55" s="8">
        <f t="shared" si="14"/>
        <v>268928</v>
      </c>
      <c r="U55" s="67">
        <v>252598.52358000004</v>
      </c>
      <c r="V55" s="67">
        <v>292177.32415326004</v>
      </c>
      <c r="W55" s="8">
        <v>272388</v>
      </c>
      <c r="X55" s="67">
        <v>352114.27207320003</v>
      </c>
      <c r="Y55" s="67">
        <v>292177.32415326004</v>
      </c>
      <c r="Z55" s="8">
        <f t="shared" si="15"/>
        <v>322146</v>
      </c>
      <c r="AA55" s="67">
        <v>174016.22758000001</v>
      </c>
      <c r="AB55" s="67">
        <v>159291.77755400003</v>
      </c>
      <c r="AC55" s="8">
        <f t="shared" si="16"/>
        <v>166654</v>
      </c>
      <c r="AD55" s="67">
        <v>301877.80142000003</v>
      </c>
      <c r="AE55" s="67">
        <v>292177.32415326004</v>
      </c>
      <c r="AF55" s="8">
        <f t="shared" si="17"/>
        <v>297028</v>
      </c>
      <c r="AG55" s="67">
        <v>296865.06875999999</v>
      </c>
      <c r="AH55" s="67">
        <v>292177.32415326004</v>
      </c>
      <c r="AI55" s="8">
        <f t="shared" si="18"/>
        <v>294521</v>
      </c>
      <c r="AJ55" s="67">
        <v>218644.57133999999</v>
      </c>
      <c r="AK55" s="67">
        <v>200143.87684200003</v>
      </c>
      <c r="AL55" s="8">
        <f t="shared" si="19"/>
        <v>209394</v>
      </c>
      <c r="AM55" s="28" t="e">
        <f>H55+K55+#REF!+N55+#REF!+#REF!+#REF!+#REF!+Q55+T55+W55+Z55+AC55+#REF!+AF55+AI55+AL55</f>
        <v>#REF!</v>
      </c>
      <c r="AN55" s="29"/>
      <c r="AO55" s="29"/>
      <c r="AP55" s="29"/>
    </row>
    <row r="56" spans="1:42" ht="24.75" customHeight="1" x14ac:dyDescent="0.35">
      <c r="A56" s="362"/>
      <c r="B56" s="11">
        <v>42</v>
      </c>
      <c r="C56" s="34" t="s">
        <v>69</v>
      </c>
      <c r="D56" s="11" t="s">
        <v>22</v>
      </c>
      <c r="F56" s="13">
        <v>133669.01886000001</v>
      </c>
      <c r="G56" s="67">
        <v>150501.03300414002</v>
      </c>
      <c r="H56" s="8">
        <f t="shared" si="10"/>
        <v>142085</v>
      </c>
      <c r="I56" s="67">
        <v>133669.01886000001</v>
      </c>
      <c r="J56" s="67">
        <v>150501.03300414002</v>
      </c>
      <c r="K56" s="8">
        <f t="shared" si="11"/>
        <v>142085</v>
      </c>
      <c r="L56" s="67">
        <v>232868.50028000004</v>
      </c>
      <c r="M56" s="67">
        <v>262192.01835372002</v>
      </c>
      <c r="N56" s="8">
        <f t="shared" si="12"/>
        <v>247530</v>
      </c>
      <c r="O56" s="67">
        <v>262215.07650000002</v>
      </c>
      <c r="P56" s="67">
        <v>293681.64387744002</v>
      </c>
      <c r="Q56" s="8">
        <f t="shared" si="13"/>
        <v>277948</v>
      </c>
      <c r="R56" s="67">
        <v>260820.32964000001</v>
      </c>
      <c r="S56" s="67">
        <v>293681.64387744002</v>
      </c>
      <c r="T56" s="8">
        <f t="shared" si="14"/>
        <v>277251</v>
      </c>
      <c r="U56" s="67">
        <v>258073.50503999999</v>
      </c>
      <c r="V56" s="67">
        <v>293681.64387744002</v>
      </c>
      <c r="W56" s="8">
        <v>275878</v>
      </c>
      <c r="X56" s="67">
        <v>346195.66510619997</v>
      </c>
      <c r="Y56" s="67">
        <v>293681.64387744002</v>
      </c>
      <c r="Z56" s="8">
        <f t="shared" si="15"/>
        <v>319939</v>
      </c>
      <c r="AA56" s="67">
        <v>171845.43609999999</v>
      </c>
      <c r="AB56" s="67">
        <v>157304.66842999999</v>
      </c>
      <c r="AC56" s="8">
        <f t="shared" si="16"/>
        <v>164575</v>
      </c>
      <c r="AD56" s="67">
        <v>304853.97254000005</v>
      </c>
      <c r="AE56" s="67">
        <v>293681.64387744002</v>
      </c>
      <c r="AF56" s="8">
        <f t="shared" si="17"/>
        <v>299268</v>
      </c>
      <c r="AG56" s="67">
        <v>299836.79518000002</v>
      </c>
      <c r="AH56" s="67">
        <v>293681.64387744002</v>
      </c>
      <c r="AI56" s="8">
        <f t="shared" si="18"/>
        <v>296759</v>
      </c>
      <c r="AJ56" s="67">
        <v>224398.67996000001</v>
      </c>
      <c r="AK56" s="67">
        <v>205411.09934800005</v>
      </c>
      <c r="AL56" s="8">
        <f t="shared" si="19"/>
        <v>214905</v>
      </c>
      <c r="AM56" s="28" t="e">
        <f>H56+K56+#REF!+N56+#REF!+#REF!+#REF!+#REF!+Q56+T56+W56+Z56+AC56+#REF!+AF56+AI56+AL56</f>
        <v>#REF!</v>
      </c>
      <c r="AN56" s="29"/>
      <c r="AO56" s="29"/>
      <c r="AP56" s="29"/>
    </row>
    <row r="57" spans="1:42" ht="24.75" customHeight="1" x14ac:dyDescent="0.35">
      <c r="A57" s="362"/>
      <c r="B57" s="11">
        <v>43</v>
      </c>
      <c r="C57" s="34" t="s">
        <v>70</v>
      </c>
      <c r="D57" s="11" t="s">
        <v>22</v>
      </c>
      <c r="F57" s="13">
        <v>204377.97328000003</v>
      </c>
      <c r="G57" s="67">
        <v>230113.87653072007</v>
      </c>
      <c r="H57" s="8">
        <f t="shared" si="10"/>
        <v>217246</v>
      </c>
      <c r="I57" s="67">
        <v>204377.97328000003</v>
      </c>
      <c r="J57" s="67">
        <v>230113.87653072007</v>
      </c>
      <c r="K57" s="8">
        <f t="shared" si="11"/>
        <v>217246</v>
      </c>
      <c r="L57" s="67">
        <v>359106.86968</v>
      </c>
      <c r="M57" s="67">
        <v>404326.71165432001</v>
      </c>
      <c r="N57" s="8">
        <f t="shared" si="12"/>
        <v>381717</v>
      </c>
      <c r="O57" s="67">
        <v>403530.75724000001</v>
      </c>
      <c r="P57" s="67">
        <v>439692.73790441995</v>
      </c>
      <c r="Q57" s="8">
        <f t="shared" si="13"/>
        <v>421612</v>
      </c>
      <c r="R57" s="67">
        <v>402437.36104000005</v>
      </c>
      <c r="S57" s="67">
        <v>439692.73790441995</v>
      </c>
      <c r="T57" s="8">
        <f t="shared" si="14"/>
        <v>421065</v>
      </c>
      <c r="U57" s="67">
        <v>394863.59224000003</v>
      </c>
      <c r="V57" s="67">
        <v>439692.73790441995</v>
      </c>
      <c r="W57" s="8">
        <v>417278</v>
      </c>
      <c r="X57" s="67">
        <v>535744.47464719997</v>
      </c>
      <c r="Y57" s="67">
        <v>439692.73790441995</v>
      </c>
      <c r="Z57" s="8">
        <f t="shared" si="15"/>
        <v>487719</v>
      </c>
      <c r="AA57" s="67">
        <v>263011.56673999998</v>
      </c>
      <c r="AB57" s="67">
        <v>240756.741862</v>
      </c>
      <c r="AC57" s="8">
        <f t="shared" si="16"/>
        <v>251884</v>
      </c>
      <c r="AD57" s="67">
        <v>467670.44506000006</v>
      </c>
      <c r="AE57" s="67">
        <v>439692.73790441995</v>
      </c>
      <c r="AF57" s="8">
        <f t="shared" si="17"/>
        <v>453682</v>
      </c>
      <c r="AG57" s="67">
        <v>465042.73842000007</v>
      </c>
      <c r="AH57" s="67">
        <v>439692.73790441995</v>
      </c>
      <c r="AI57" s="8">
        <f t="shared" si="18"/>
        <v>452368</v>
      </c>
      <c r="AJ57" s="67">
        <v>343102.39392000006</v>
      </c>
      <c r="AK57" s="67">
        <v>314070.65289600001</v>
      </c>
      <c r="AL57" s="8">
        <f t="shared" si="19"/>
        <v>328587</v>
      </c>
      <c r="AM57" s="28" t="e">
        <f>H57+K57+#REF!+N57+#REF!+#REF!+#REF!+#REF!+Q57+T57+W57+Z57+AC57+#REF!+AF57+AI57+AL57</f>
        <v>#REF!</v>
      </c>
      <c r="AN57" s="29"/>
      <c r="AO57" s="29"/>
      <c r="AP57" s="29"/>
    </row>
    <row r="58" spans="1:42" ht="24.75" customHeight="1" x14ac:dyDescent="0.35">
      <c r="A58" s="362"/>
      <c r="B58" s="11">
        <v>44</v>
      </c>
      <c r="C58" s="34" t="s">
        <v>71</v>
      </c>
      <c r="D58" s="11" t="s">
        <v>22</v>
      </c>
      <c r="F58" s="13">
        <v>191464</v>
      </c>
      <c r="G58" s="67">
        <v>215573.736</v>
      </c>
      <c r="H58" s="8">
        <f t="shared" si="10"/>
        <v>203519</v>
      </c>
      <c r="I58" s="67">
        <v>191464</v>
      </c>
      <c r="J58" s="67">
        <v>215573.736</v>
      </c>
      <c r="K58" s="8">
        <f t="shared" si="11"/>
        <v>203519</v>
      </c>
      <c r="L58" s="67">
        <v>191464</v>
      </c>
      <c r="M58" s="67">
        <v>215573.736</v>
      </c>
      <c r="N58" s="8">
        <f t="shared" si="12"/>
        <v>203519</v>
      </c>
      <c r="O58" s="67">
        <v>191464</v>
      </c>
      <c r="P58" s="67">
        <v>215573.736</v>
      </c>
      <c r="Q58" s="8">
        <f t="shared" si="13"/>
        <v>203519</v>
      </c>
      <c r="R58" s="67">
        <v>191464</v>
      </c>
      <c r="S58" s="67">
        <v>215573.736</v>
      </c>
      <c r="T58" s="8">
        <f t="shared" si="14"/>
        <v>203519</v>
      </c>
      <c r="U58" s="67">
        <v>191464</v>
      </c>
      <c r="V58" s="67">
        <v>215573.736</v>
      </c>
      <c r="W58" s="8">
        <v>203519</v>
      </c>
      <c r="X58" s="67">
        <v>227842.16</v>
      </c>
      <c r="Y58" s="67">
        <v>215573.736</v>
      </c>
      <c r="Z58" s="8">
        <f t="shared" si="15"/>
        <v>221708</v>
      </c>
      <c r="AA58" s="67">
        <v>191464</v>
      </c>
      <c r="AB58" s="67">
        <v>175263.2</v>
      </c>
      <c r="AC58" s="8">
        <f t="shared" si="16"/>
        <v>183364</v>
      </c>
      <c r="AD58" s="67">
        <v>191464</v>
      </c>
      <c r="AE58" s="67">
        <v>215573.736</v>
      </c>
      <c r="AF58" s="8">
        <f t="shared" si="17"/>
        <v>203519</v>
      </c>
      <c r="AG58" s="67">
        <v>191464</v>
      </c>
      <c r="AH58" s="67">
        <v>215573.736</v>
      </c>
      <c r="AI58" s="8">
        <f t="shared" si="18"/>
        <v>203519</v>
      </c>
      <c r="AJ58" s="67">
        <v>191464</v>
      </c>
      <c r="AK58" s="67">
        <v>175263.2</v>
      </c>
      <c r="AL58" s="8">
        <f t="shared" si="19"/>
        <v>183364</v>
      </c>
      <c r="AM58" s="28" t="e">
        <f>H58+K58+#REF!+N58+#REF!+#REF!+#REF!+#REF!+Q58+T58+W58+Z58+AC58+#REF!+AF58+AI58+AL58</f>
        <v>#REF!</v>
      </c>
      <c r="AN58" s="29"/>
      <c r="AO58" s="29"/>
      <c r="AP58" s="29"/>
    </row>
    <row r="59" spans="1:42" ht="24.75" customHeight="1" x14ac:dyDescent="0.35">
      <c r="A59" s="362"/>
      <c r="B59" s="11">
        <v>45</v>
      </c>
      <c r="C59" s="34" t="s">
        <v>72</v>
      </c>
      <c r="D59" s="11" t="s">
        <v>22</v>
      </c>
      <c r="F59" s="13">
        <v>335062</v>
      </c>
      <c r="G59" s="67">
        <v>377254.038</v>
      </c>
      <c r="H59" s="8">
        <f t="shared" si="10"/>
        <v>356158</v>
      </c>
      <c r="I59" s="67">
        <v>335062</v>
      </c>
      <c r="J59" s="67">
        <v>377254.038</v>
      </c>
      <c r="K59" s="8">
        <f t="shared" si="11"/>
        <v>356158</v>
      </c>
      <c r="L59" s="67">
        <v>335062</v>
      </c>
      <c r="M59" s="67">
        <v>377254.038</v>
      </c>
      <c r="N59" s="8">
        <f t="shared" si="12"/>
        <v>356158</v>
      </c>
      <c r="O59" s="67">
        <v>335062</v>
      </c>
      <c r="P59" s="67">
        <v>377254.038</v>
      </c>
      <c r="Q59" s="8">
        <f t="shared" si="13"/>
        <v>356158</v>
      </c>
      <c r="R59" s="67">
        <v>335062</v>
      </c>
      <c r="S59" s="67">
        <v>377254.038</v>
      </c>
      <c r="T59" s="8">
        <f t="shared" si="14"/>
        <v>356158</v>
      </c>
      <c r="U59" s="67">
        <v>335062</v>
      </c>
      <c r="V59" s="67">
        <v>377254.038</v>
      </c>
      <c r="W59" s="8">
        <v>356158</v>
      </c>
      <c r="X59" s="67">
        <v>398723.78</v>
      </c>
      <c r="Y59" s="67">
        <v>377254.038</v>
      </c>
      <c r="Z59" s="8">
        <f t="shared" si="15"/>
        <v>387989</v>
      </c>
      <c r="AA59" s="67">
        <v>335062</v>
      </c>
      <c r="AB59" s="67">
        <v>306710.60000000003</v>
      </c>
      <c r="AC59" s="8">
        <f t="shared" si="16"/>
        <v>320886</v>
      </c>
      <c r="AD59" s="67">
        <v>335062</v>
      </c>
      <c r="AE59" s="67">
        <v>377254.038</v>
      </c>
      <c r="AF59" s="8">
        <f t="shared" si="17"/>
        <v>356158</v>
      </c>
      <c r="AG59" s="67">
        <v>335062</v>
      </c>
      <c r="AH59" s="67">
        <v>377254.038</v>
      </c>
      <c r="AI59" s="8">
        <f t="shared" si="18"/>
        <v>356158</v>
      </c>
      <c r="AJ59" s="67">
        <v>335062</v>
      </c>
      <c r="AK59" s="67">
        <v>306710.60000000003</v>
      </c>
      <c r="AL59" s="8">
        <f t="shared" si="19"/>
        <v>320886</v>
      </c>
      <c r="AM59" s="28" t="e">
        <f>H59+K59+#REF!+N59+#REF!+#REF!+#REF!+#REF!+Q59+T59+W59+Z59+AC59+#REF!+AF59+AI59+AL59</f>
        <v>#REF!</v>
      </c>
      <c r="AN59" s="29"/>
      <c r="AO59" s="29"/>
      <c r="AP59" s="29"/>
    </row>
    <row r="60" spans="1:42" ht="24.75" customHeight="1" x14ac:dyDescent="0.35">
      <c r="A60" s="362"/>
      <c r="B60" s="11">
        <v>46</v>
      </c>
      <c r="C60" s="34" t="s">
        <v>73</v>
      </c>
      <c r="D60" s="11" t="s">
        <v>22</v>
      </c>
      <c r="F60" s="13">
        <v>34190</v>
      </c>
      <c r="G60" s="67">
        <v>38495.310000000005</v>
      </c>
      <c r="H60" s="8">
        <f t="shared" si="10"/>
        <v>36343</v>
      </c>
      <c r="I60" s="67">
        <v>34190</v>
      </c>
      <c r="J60" s="67">
        <v>38495.310000000005</v>
      </c>
      <c r="K60" s="8">
        <f t="shared" si="11"/>
        <v>36343</v>
      </c>
      <c r="L60" s="67">
        <v>34190</v>
      </c>
      <c r="M60" s="67">
        <v>38495.310000000005</v>
      </c>
      <c r="N60" s="8">
        <f t="shared" si="12"/>
        <v>36343</v>
      </c>
      <c r="O60" s="67">
        <v>34190</v>
      </c>
      <c r="P60" s="67">
        <v>38495.310000000005</v>
      </c>
      <c r="Q60" s="8">
        <f t="shared" si="13"/>
        <v>36343</v>
      </c>
      <c r="R60" s="67">
        <v>34190</v>
      </c>
      <c r="S60" s="67">
        <v>38495.310000000005</v>
      </c>
      <c r="T60" s="8">
        <f t="shared" si="14"/>
        <v>36343</v>
      </c>
      <c r="U60" s="67">
        <v>34190</v>
      </c>
      <c r="V60" s="67">
        <v>38495.310000000005</v>
      </c>
      <c r="W60" s="8">
        <v>36343</v>
      </c>
      <c r="X60" s="67">
        <v>40686.1</v>
      </c>
      <c r="Y60" s="67">
        <v>38495.310000000005</v>
      </c>
      <c r="Z60" s="8">
        <f t="shared" si="15"/>
        <v>39591</v>
      </c>
      <c r="AA60" s="67">
        <v>34190</v>
      </c>
      <c r="AB60" s="67">
        <v>31297</v>
      </c>
      <c r="AC60" s="8">
        <f t="shared" si="16"/>
        <v>32744</v>
      </c>
      <c r="AD60" s="67">
        <v>34190</v>
      </c>
      <c r="AE60" s="67">
        <v>38495.310000000005</v>
      </c>
      <c r="AF60" s="8">
        <f t="shared" si="17"/>
        <v>36343</v>
      </c>
      <c r="AG60" s="67">
        <v>34190</v>
      </c>
      <c r="AH60" s="67">
        <v>38495.310000000005</v>
      </c>
      <c r="AI60" s="8">
        <f t="shared" si="18"/>
        <v>36343</v>
      </c>
      <c r="AJ60" s="67">
        <v>34190</v>
      </c>
      <c r="AK60" s="67">
        <v>31297</v>
      </c>
      <c r="AL60" s="8">
        <f t="shared" si="19"/>
        <v>32744</v>
      </c>
      <c r="AM60" s="28" t="e">
        <f>H60+K60+#REF!+N60+#REF!+#REF!+#REF!+#REF!+Q60+T60+W60+Z60+AC60+#REF!+AF60+AI60+AL60</f>
        <v>#REF!</v>
      </c>
      <c r="AN60" s="29"/>
      <c r="AO60" s="29"/>
      <c r="AP60" s="29"/>
    </row>
    <row r="61" spans="1:42" ht="24.75" customHeight="1" x14ac:dyDescent="0.35">
      <c r="A61" s="362"/>
      <c r="B61" s="11">
        <v>47</v>
      </c>
      <c r="C61" s="34" t="s">
        <v>74</v>
      </c>
      <c r="D61" s="11" t="s">
        <v>22</v>
      </c>
      <c r="F61" s="13">
        <v>311077.44147999998</v>
      </c>
      <c r="G61" s="67">
        <v>350249.27007252001</v>
      </c>
      <c r="H61" s="8">
        <f t="shared" si="10"/>
        <v>330663</v>
      </c>
      <c r="I61" s="67">
        <v>311077.44147999998</v>
      </c>
      <c r="J61" s="67">
        <v>350249.27007252001</v>
      </c>
      <c r="K61" s="8">
        <f t="shared" si="11"/>
        <v>330663</v>
      </c>
      <c r="L61" s="67">
        <v>558727.23608000006</v>
      </c>
      <c r="M61" s="67">
        <v>629083.88880792004</v>
      </c>
      <c r="N61" s="8">
        <f t="shared" si="12"/>
        <v>593906</v>
      </c>
      <c r="O61" s="67">
        <v>614086.86352000001</v>
      </c>
      <c r="P61" s="67">
        <v>706399.71718679997</v>
      </c>
      <c r="Q61" s="8">
        <f t="shared" si="13"/>
        <v>660243</v>
      </c>
      <c r="R61" s="67">
        <v>614927.80076000001</v>
      </c>
      <c r="S61" s="67">
        <v>706399.71718679997</v>
      </c>
      <c r="T61" s="8">
        <f t="shared" si="14"/>
        <v>660664</v>
      </c>
      <c r="U61" s="67">
        <v>627396.07319999998</v>
      </c>
      <c r="V61" s="67">
        <v>706399.71718679997</v>
      </c>
      <c r="W61" s="8">
        <v>666898</v>
      </c>
      <c r="X61" s="67">
        <v>824423.33939420001</v>
      </c>
      <c r="Y61" s="67">
        <v>706399.71718679997</v>
      </c>
      <c r="Z61" s="8">
        <f t="shared" si="15"/>
        <v>765412</v>
      </c>
      <c r="AA61" s="67">
        <v>418287.16123999999</v>
      </c>
      <c r="AB61" s="67">
        <v>382893.63221200003</v>
      </c>
      <c r="AC61" s="8">
        <f t="shared" si="16"/>
        <v>400590</v>
      </c>
      <c r="AD61" s="67">
        <v>740421.23843999999</v>
      </c>
      <c r="AE61" s="67">
        <v>706399.71718679997</v>
      </c>
      <c r="AF61" s="8">
        <f t="shared" si="17"/>
        <v>723410</v>
      </c>
      <c r="AG61" s="67">
        <v>732394.99918000016</v>
      </c>
      <c r="AH61" s="67">
        <v>706399.71718679997</v>
      </c>
      <c r="AI61" s="8">
        <f t="shared" si="18"/>
        <v>719397</v>
      </c>
      <c r="AJ61" s="67">
        <v>522224.69286000007</v>
      </c>
      <c r="AK61" s="67">
        <v>478036.44961800007</v>
      </c>
      <c r="AL61" s="8">
        <f t="shared" si="19"/>
        <v>500131</v>
      </c>
      <c r="AM61" s="28" t="e">
        <f>H61+K61+#REF!+N61+#REF!+#REF!+#REF!+#REF!+Q61+T61+W61+Z61+AC61+#REF!+AF61+AI61+AL61</f>
        <v>#REF!</v>
      </c>
      <c r="AN61" s="29"/>
      <c r="AO61" s="29"/>
      <c r="AP61" s="29"/>
    </row>
    <row r="62" spans="1:42" ht="26.25" customHeight="1" x14ac:dyDescent="0.35">
      <c r="A62" s="362"/>
      <c r="B62" s="11">
        <v>48</v>
      </c>
      <c r="C62" s="34" t="s">
        <v>75</v>
      </c>
      <c r="D62" s="11" t="s">
        <v>22</v>
      </c>
      <c r="F62" s="13">
        <v>74402.500119999997</v>
      </c>
      <c r="G62" s="67">
        <v>83771.491865880016</v>
      </c>
      <c r="H62" s="8">
        <f t="shared" si="10"/>
        <v>79087</v>
      </c>
      <c r="I62" s="67">
        <v>74402.500119999997</v>
      </c>
      <c r="J62" s="67">
        <v>83771.491865880016</v>
      </c>
      <c r="K62" s="8">
        <f t="shared" si="11"/>
        <v>79087</v>
      </c>
      <c r="L62" s="67">
        <v>127849.12868000001</v>
      </c>
      <c r="M62" s="67">
        <v>143948.28434532002</v>
      </c>
      <c r="N62" s="8">
        <f t="shared" si="12"/>
        <v>135899</v>
      </c>
      <c r="O62" s="67">
        <v>139774.25878000003</v>
      </c>
      <c r="P62" s="67">
        <v>163748.65500630002</v>
      </c>
      <c r="Q62" s="8">
        <f t="shared" si="13"/>
        <v>151761</v>
      </c>
      <c r="R62" s="67">
        <v>140795.65084000002</v>
      </c>
      <c r="S62" s="67">
        <v>163748.65500630002</v>
      </c>
      <c r="T62" s="8">
        <f t="shared" si="14"/>
        <v>152272</v>
      </c>
      <c r="U62" s="67">
        <v>143821.60259999998</v>
      </c>
      <c r="V62" s="67">
        <v>163748.65500630002</v>
      </c>
      <c r="W62" s="8">
        <v>153785</v>
      </c>
      <c r="X62" s="67">
        <v>202486.17561899999</v>
      </c>
      <c r="Y62" s="67">
        <v>163748.65500630002</v>
      </c>
      <c r="Z62" s="8">
        <f t="shared" si="15"/>
        <v>183117</v>
      </c>
      <c r="AA62" s="67">
        <v>98546.110520000002</v>
      </c>
      <c r="AB62" s="67">
        <v>90207.593476000009</v>
      </c>
      <c r="AC62" s="8">
        <f t="shared" si="16"/>
        <v>94377</v>
      </c>
      <c r="AD62" s="67">
        <v>171047.16798</v>
      </c>
      <c r="AE62" s="67">
        <v>163748.65500630002</v>
      </c>
      <c r="AF62" s="8">
        <f t="shared" si="17"/>
        <v>167398</v>
      </c>
      <c r="AG62" s="67">
        <v>172025.89092000001</v>
      </c>
      <c r="AH62" s="67">
        <v>163748.65500630002</v>
      </c>
      <c r="AI62" s="8">
        <f t="shared" si="18"/>
        <v>167887</v>
      </c>
      <c r="AJ62" s="67">
        <v>124904.07046000002</v>
      </c>
      <c r="AK62" s="67">
        <v>114335.264498</v>
      </c>
      <c r="AL62" s="8">
        <f t="shared" si="19"/>
        <v>119620</v>
      </c>
      <c r="AM62" s="28" t="e">
        <f>H62+K62+#REF!+N62+#REF!+#REF!+#REF!+#REF!+Q62+T62+W62+Z62+AC62+#REF!+AF62+AI62+AL62</f>
        <v>#REF!</v>
      </c>
      <c r="AN62" s="29"/>
      <c r="AO62" s="29"/>
      <c r="AP62" s="29"/>
    </row>
    <row r="63" spans="1:42" ht="24.75" customHeight="1" x14ac:dyDescent="0.35">
      <c r="A63" s="362"/>
      <c r="B63" s="11">
        <v>49</v>
      </c>
      <c r="C63" s="34" t="s">
        <v>76</v>
      </c>
      <c r="D63" s="11" t="s">
        <v>22</v>
      </c>
      <c r="F63" s="13">
        <v>69013.745840000003</v>
      </c>
      <c r="G63" s="67">
        <v>77704.169066160001</v>
      </c>
      <c r="H63" s="8">
        <f t="shared" si="10"/>
        <v>73359</v>
      </c>
      <c r="I63" s="67">
        <v>69013.745840000003</v>
      </c>
      <c r="J63" s="67">
        <v>77704.169066160001</v>
      </c>
      <c r="K63" s="8">
        <f t="shared" si="11"/>
        <v>73359</v>
      </c>
      <c r="L63" s="67">
        <v>119348.19546000002</v>
      </c>
      <c r="M63" s="67">
        <v>134376.88745754</v>
      </c>
      <c r="N63" s="8">
        <f t="shared" si="12"/>
        <v>126863</v>
      </c>
      <c r="O63" s="67">
        <v>135462.89978000001</v>
      </c>
      <c r="P63" s="67">
        <v>150747.24900690001</v>
      </c>
      <c r="Q63" s="8">
        <f t="shared" si="13"/>
        <v>143105</v>
      </c>
      <c r="R63" s="67">
        <v>134866.42104000002</v>
      </c>
      <c r="S63" s="67">
        <v>150747.24900690001</v>
      </c>
      <c r="T63" s="8">
        <f t="shared" si="14"/>
        <v>142807</v>
      </c>
      <c r="U63" s="67">
        <v>133099.20832000001</v>
      </c>
      <c r="V63" s="67">
        <v>150747.24900690001</v>
      </c>
      <c r="W63" s="8">
        <v>141923</v>
      </c>
      <c r="X63" s="67">
        <v>188641.1840222</v>
      </c>
      <c r="Y63" s="67">
        <v>150747.24900690001</v>
      </c>
      <c r="Z63" s="8">
        <f t="shared" si="15"/>
        <v>169694</v>
      </c>
      <c r="AA63" s="67">
        <v>94287.198980000016</v>
      </c>
      <c r="AB63" s="67">
        <v>86309.051374000002</v>
      </c>
      <c r="AC63" s="8">
        <f t="shared" si="16"/>
        <v>90298</v>
      </c>
      <c r="AD63" s="67">
        <v>158826.90979999999</v>
      </c>
      <c r="AE63" s="67">
        <v>150747.24900690001</v>
      </c>
      <c r="AF63" s="8">
        <f t="shared" si="17"/>
        <v>154787</v>
      </c>
      <c r="AG63" s="67">
        <v>161698.18600000002</v>
      </c>
      <c r="AH63" s="67">
        <v>150747.24900690001</v>
      </c>
      <c r="AI63" s="8">
        <f t="shared" si="18"/>
        <v>156223</v>
      </c>
      <c r="AJ63" s="67">
        <v>115858.21702</v>
      </c>
      <c r="AK63" s="67">
        <v>106054.829426</v>
      </c>
      <c r="AL63" s="8">
        <f t="shared" si="19"/>
        <v>110957</v>
      </c>
      <c r="AM63" s="28" t="e">
        <f>H63+K63+#REF!+N63+#REF!+#REF!+#REF!+#REF!+Q63+T63+W63+Z63+AC63+#REF!+AF63+AI63+AL63</f>
        <v>#REF!</v>
      </c>
      <c r="AN63" s="29"/>
      <c r="AO63" s="29"/>
      <c r="AP63" s="29"/>
    </row>
    <row r="64" spans="1:42" ht="21.75" customHeight="1" thickBot="1" x14ac:dyDescent="0.4">
      <c r="A64" s="362"/>
      <c r="B64" s="15">
        <v>50</v>
      </c>
      <c r="C64" s="34" t="s">
        <v>77</v>
      </c>
      <c r="D64" s="11" t="s">
        <v>22</v>
      </c>
      <c r="F64" s="13">
        <v>268362.09659999999</v>
      </c>
      <c r="G64" s="67">
        <v>302155.07753339998</v>
      </c>
      <c r="H64" s="8">
        <f t="shared" si="10"/>
        <v>285259</v>
      </c>
      <c r="I64" s="67">
        <v>268362.09659999999</v>
      </c>
      <c r="J64" s="67">
        <v>302155.07753339998</v>
      </c>
      <c r="K64" s="8">
        <f t="shared" si="11"/>
        <v>285259</v>
      </c>
      <c r="L64" s="67">
        <v>494249.75106000004</v>
      </c>
      <c r="M64" s="67">
        <v>556487.20048194006</v>
      </c>
      <c r="N64" s="8">
        <f t="shared" si="12"/>
        <v>525368</v>
      </c>
      <c r="O64" s="67">
        <v>488764.10232000006</v>
      </c>
      <c r="P64" s="67">
        <v>550805.21573532012</v>
      </c>
      <c r="Q64" s="8">
        <f t="shared" si="13"/>
        <v>519785</v>
      </c>
      <c r="R64" s="67">
        <v>488983.67050000001</v>
      </c>
      <c r="S64" s="67">
        <v>550805.21573532012</v>
      </c>
      <c r="T64" s="8">
        <f t="shared" si="14"/>
        <v>519894</v>
      </c>
      <c r="U64" s="67">
        <v>488323.18807999999</v>
      </c>
      <c r="V64" s="67">
        <v>550805.21573532012</v>
      </c>
      <c r="W64" s="8">
        <v>519564</v>
      </c>
      <c r="X64" s="67">
        <v>590177.67548740015</v>
      </c>
      <c r="Y64" s="67">
        <v>550805.21573532012</v>
      </c>
      <c r="Z64" s="8">
        <f t="shared" si="15"/>
        <v>570491</v>
      </c>
      <c r="AA64" s="67">
        <v>272813.90812000004</v>
      </c>
      <c r="AB64" s="67">
        <v>249729.65435600001</v>
      </c>
      <c r="AC64" s="8">
        <f t="shared" si="16"/>
        <v>261272</v>
      </c>
      <c r="AD64" s="67">
        <v>495506.71221999999</v>
      </c>
      <c r="AE64" s="67">
        <v>550805.21573532012</v>
      </c>
      <c r="AF64" s="8">
        <f t="shared" si="17"/>
        <v>523156</v>
      </c>
      <c r="AG64" s="67">
        <v>496036.52046000009</v>
      </c>
      <c r="AH64" s="67">
        <v>550805.21573532012</v>
      </c>
      <c r="AI64" s="8">
        <f t="shared" si="18"/>
        <v>523421</v>
      </c>
      <c r="AJ64" s="67">
        <v>572114.67248000007</v>
      </c>
      <c r="AK64" s="67">
        <v>523704.96942400001</v>
      </c>
      <c r="AL64" s="8">
        <f t="shared" si="19"/>
        <v>547910</v>
      </c>
      <c r="AM64" s="28" t="e">
        <f>H64+K64+#REF!+N64+#REF!+#REF!+#REF!+#REF!+Q64+T64+W64+Z64+AC64+#REF!+AF64+AI64+AL64</f>
        <v>#REF!</v>
      </c>
      <c r="AN64" s="29"/>
      <c r="AO64" s="29"/>
      <c r="AP64" s="29"/>
    </row>
    <row r="65" spans="1:154" ht="22" customHeight="1" thickBot="1" x14ac:dyDescent="0.4">
      <c r="A65" s="363"/>
      <c r="B65" s="365" t="s">
        <v>78</v>
      </c>
      <c r="C65" s="366"/>
      <c r="D65" s="367"/>
      <c r="F65" s="13">
        <v>2929780.2133599999</v>
      </c>
      <c r="G65" s="67">
        <v>3298707.1525346404</v>
      </c>
      <c r="H65" s="8">
        <f t="shared" si="10"/>
        <v>3114244</v>
      </c>
      <c r="I65" s="67">
        <v>2929780.2133599999</v>
      </c>
      <c r="J65" s="67">
        <v>3298707.1525346404</v>
      </c>
      <c r="K65" s="8">
        <f t="shared" si="11"/>
        <v>3114244</v>
      </c>
      <c r="L65" s="67">
        <v>4032417.8336000005</v>
      </c>
      <c r="M65" s="67">
        <v>4540192.294646401</v>
      </c>
      <c r="N65" s="8">
        <f t="shared" si="12"/>
        <v>4286305</v>
      </c>
      <c r="O65" s="67">
        <v>4286042.1939400006</v>
      </c>
      <c r="P65" s="67">
        <v>4819674.4814866204</v>
      </c>
      <c r="Q65" s="8">
        <f t="shared" si="13"/>
        <v>4552858</v>
      </c>
      <c r="R65" s="67">
        <v>4282789.5624800008</v>
      </c>
      <c r="S65" s="67">
        <v>4819674.4814866204</v>
      </c>
      <c r="T65" s="8">
        <f t="shared" si="14"/>
        <v>4551232</v>
      </c>
      <c r="U65" s="67">
        <v>4299930.1035599997</v>
      </c>
      <c r="V65" s="67">
        <v>4819674.4814866204</v>
      </c>
      <c r="W65" s="8">
        <v>4559802</v>
      </c>
      <c r="X65" s="67">
        <v>5638010.2332736002</v>
      </c>
      <c r="Y65" s="67">
        <v>4819674.4814866204</v>
      </c>
      <c r="Z65" s="8">
        <f t="shared" si="15"/>
        <v>5228842</v>
      </c>
      <c r="AA65" s="67">
        <v>3579206.8865800002</v>
      </c>
      <c r="AB65" s="67">
        <v>3276350.9192539998</v>
      </c>
      <c r="AC65" s="8">
        <f t="shared" si="16"/>
        <v>3427779</v>
      </c>
      <c r="AD65" s="67">
        <v>4796452.8742000004</v>
      </c>
      <c r="AE65" s="67">
        <v>4819674.4814866204</v>
      </c>
      <c r="AF65" s="8">
        <f t="shared" si="17"/>
        <v>4808064</v>
      </c>
      <c r="AG65" s="67">
        <v>4781338.227380001</v>
      </c>
      <c r="AH65" s="67">
        <v>4819674.4814866204</v>
      </c>
      <c r="AI65" s="8">
        <f t="shared" si="18"/>
        <v>4800506</v>
      </c>
      <c r="AJ65" s="67">
        <v>3874090.5080800001</v>
      </c>
      <c r="AK65" s="67">
        <v>3546282.8497040002</v>
      </c>
      <c r="AL65" s="8">
        <f t="shared" si="19"/>
        <v>3710187</v>
      </c>
      <c r="AM65" s="28" t="e">
        <f>H65+K65+#REF!+N65+#REF!+#REF!+#REF!+#REF!+Q65+T65+W65+Z65+AC65+#REF!+AF65+AI65+AL65</f>
        <v>#REF!</v>
      </c>
      <c r="AN65" s="29"/>
      <c r="AO65" s="29"/>
      <c r="AP65" s="29"/>
    </row>
    <row r="66" spans="1:154" s="32" customFormat="1" ht="24.75" customHeight="1" x14ac:dyDescent="0.35">
      <c r="A66" s="362"/>
      <c r="B66" s="4">
        <v>51</v>
      </c>
      <c r="C66" s="33" t="s">
        <v>79</v>
      </c>
      <c r="D66" s="11" t="s">
        <v>22</v>
      </c>
      <c r="E66" s="1"/>
      <c r="F66" s="13">
        <v>143598</v>
      </c>
      <c r="G66" s="67">
        <v>161680.302</v>
      </c>
      <c r="H66" s="8">
        <f t="shared" si="10"/>
        <v>152639</v>
      </c>
      <c r="I66" s="67">
        <v>143598</v>
      </c>
      <c r="J66" s="67">
        <v>161680.302</v>
      </c>
      <c r="K66" s="8">
        <f t="shared" si="11"/>
        <v>152639</v>
      </c>
      <c r="L66" s="67">
        <v>143598</v>
      </c>
      <c r="M66" s="67">
        <v>161680.302</v>
      </c>
      <c r="N66" s="8">
        <f t="shared" si="12"/>
        <v>152639</v>
      </c>
      <c r="O66" s="67">
        <v>143598</v>
      </c>
      <c r="P66" s="67">
        <v>161680.302</v>
      </c>
      <c r="Q66" s="8">
        <f t="shared" si="13"/>
        <v>152639</v>
      </c>
      <c r="R66" s="67">
        <v>143598</v>
      </c>
      <c r="S66" s="67">
        <v>161680.302</v>
      </c>
      <c r="T66" s="8">
        <f t="shared" si="14"/>
        <v>152639</v>
      </c>
      <c r="U66" s="67">
        <v>143598</v>
      </c>
      <c r="V66" s="67">
        <v>161680.302</v>
      </c>
      <c r="W66" s="8">
        <v>152639</v>
      </c>
      <c r="X66" s="67">
        <v>170881.62</v>
      </c>
      <c r="Y66" s="67">
        <v>161680.302</v>
      </c>
      <c r="Z66" s="8">
        <f t="shared" si="15"/>
        <v>166281</v>
      </c>
      <c r="AA66" s="67">
        <v>143598</v>
      </c>
      <c r="AB66" s="67">
        <v>131447.4</v>
      </c>
      <c r="AC66" s="8">
        <f t="shared" si="16"/>
        <v>137523</v>
      </c>
      <c r="AD66" s="67">
        <v>143598</v>
      </c>
      <c r="AE66" s="67">
        <v>161680.302</v>
      </c>
      <c r="AF66" s="8">
        <f t="shared" si="17"/>
        <v>152639</v>
      </c>
      <c r="AG66" s="67">
        <v>143598</v>
      </c>
      <c r="AH66" s="67">
        <v>161680.302</v>
      </c>
      <c r="AI66" s="8">
        <f t="shared" si="18"/>
        <v>152639</v>
      </c>
      <c r="AJ66" s="67">
        <v>143598</v>
      </c>
      <c r="AK66" s="67">
        <v>131447.4</v>
      </c>
      <c r="AL66" s="8">
        <f t="shared" si="19"/>
        <v>137523</v>
      </c>
      <c r="AM66" s="28" t="e">
        <f>H66+K66+#REF!+N66+#REF!+#REF!+#REF!+#REF!+Q66+T66+W66+Z66+AC66+#REF!+AF66+AI66+AL66</f>
        <v>#REF!</v>
      </c>
      <c r="AN66" s="29"/>
      <c r="AO66" s="29"/>
      <c r="AP66" s="29"/>
      <c r="AQ66" s="2"/>
      <c r="AR66" s="2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</row>
    <row r="67" spans="1:154" s="32" customFormat="1" ht="24.75" customHeight="1" x14ac:dyDescent="0.35">
      <c r="A67" s="362"/>
      <c r="B67" s="11">
        <v>52</v>
      </c>
      <c r="C67" s="33" t="s">
        <v>80</v>
      </c>
      <c r="D67" s="11" t="s">
        <v>22</v>
      </c>
      <c r="E67" s="1"/>
      <c r="F67" s="13">
        <v>145852.83050000001</v>
      </c>
      <c r="G67" s="67">
        <v>164219.0676945</v>
      </c>
      <c r="H67" s="8">
        <f t="shared" si="10"/>
        <v>155036</v>
      </c>
      <c r="I67" s="67">
        <v>145852.83050000001</v>
      </c>
      <c r="J67" s="67">
        <v>164219.0676945</v>
      </c>
      <c r="K67" s="8">
        <f t="shared" si="11"/>
        <v>155036</v>
      </c>
      <c r="L67" s="67">
        <v>258168.62162000002</v>
      </c>
      <c r="M67" s="67">
        <v>290678.00881938008</v>
      </c>
      <c r="N67" s="8">
        <f t="shared" si="12"/>
        <v>274423</v>
      </c>
      <c r="O67" s="67">
        <v>273027.25372000004</v>
      </c>
      <c r="P67" s="67">
        <v>307407.68559228</v>
      </c>
      <c r="Q67" s="8">
        <f t="shared" si="13"/>
        <v>290217</v>
      </c>
      <c r="R67" s="67">
        <v>276454.11742000002</v>
      </c>
      <c r="S67" s="67">
        <v>307407.68559228</v>
      </c>
      <c r="T67" s="8">
        <f t="shared" si="14"/>
        <v>291931</v>
      </c>
      <c r="U67" s="67">
        <v>271509.83314</v>
      </c>
      <c r="V67" s="67">
        <v>307407.68559228</v>
      </c>
      <c r="W67" s="8">
        <v>289459</v>
      </c>
      <c r="X67" s="67">
        <v>393439.79482080007</v>
      </c>
      <c r="Y67" s="67">
        <v>307407.68559228</v>
      </c>
      <c r="Z67" s="8">
        <f t="shared" si="15"/>
        <v>350424</v>
      </c>
      <c r="AA67" s="67">
        <v>204229.5203</v>
      </c>
      <c r="AB67" s="67">
        <v>186948.56089000002</v>
      </c>
      <c r="AC67" s="8">
        <f t="shared" si="16"/>
        <v>195589</v>
      </c>
      <c r="AD67" s="67">
        <v>318695.65728000004</v>
      </c>
      <c r="AE67" s="67">
        <v>307407.68559228</v>
      </c>
      <c r="AF67" s="8">
        <f t="shared" si="17"/>
        <v>313052</v>
      </c>
      <c r="AG67" s="67">
        <v>325983.18740000005</v>
      </c>
      <c r="AH67" s="67">
        <v>307407.68559228</v>
      </c>
      <c r="AI67" s="8">
        <f t="shared" si="18"/>
        <v>316695</v>
      </c>
      <c r="AJ67" s="67">
        <v>244851.41148000004</v>
      </c>
      <c r="AK67" s="67">
        <v>224133.21512400004</v>
      </c>
      <c r="AL67" s="8">
        <f t="shared" si="19"/>
        <v>234492</v>
      </c>
      <c r="AM67" s="28" t="e">
        <f>H67+K67+#REF!+N67+#REF!+#REF!+#REF!+#REF!+Q67+T67+W67+Z67+AC67+#REF!+AF67+AI67+AL67</f>
        <v>#REF!</v>
      </c>
      <c r="AN67" s="29"/>
      <c r="AO67" s="29"/>
      <c r="AP67" s="29"/>
      <c r="AQ67" s="2"/>
      <c r="AR67" s="2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</row>
    <row r="68" spans="1:154" s="32" customFormat="1" ht="24.75" customHeight="1" x14ac:dyDescent="0.35">
      <c r="A68" s="362"/>
      <c r="B68" s="11">
        <v>53</v>
      </c>
      <c r="C68" s="33" t="s">
        <v>81</v>
      </c>
      <c r="D68" s="11" t="s">
        <v>22</v>
      </c>
      <c r="E68" s="1"/>
      <c r="F68" s="13">
        <v>117138.29062</v>
      </c>
      <c r="G68" s="67">
        <v>131888.70460038001</v>
      </c>
      <c r="H68" s="8">
        <f t="shared" si="10"/>
        <v>124513</v>
      </c>
      <c r="I68" s="67">
        <v>117138.29062</v>
      </c>
      <c r="J68" s="67">
        <v>131888.70460038001</v>
      </c>
      <c r="K68" s="8">
        <f t="shared" si="11"/>
        <v>124513</v>
      </c>
      <c r="L68" s="67">
        <v>208123.96644000002</v>
      </c>
      <c r="M68" s="67">
        <v>234331.57667556001</v>
      </c>
      <c r="N68" s="8">
        <f t="shared" si="12"/>
        <v>221228</v>
      </c>
      <c r="O68" s="67">
        <v>223829.75836000001</v>
      </c>
      <c r="P68" s="67">
        <v>252015.09023964003</v>
      </c>
      <c r="Q68" s="8">
        <f t="shared" si="13"/>
        <v>237922</v>
      </c>
      <c r="R68" s="67">
        <v>224780.92416000002</v>
      </c>
      <c r="S68" s="67">
        <v>252015.09023964003</v>
      </c>
      <c r="T68" s="8">
        <f t="shared" si="14"/>
        <v>238398</v>
      </c>
      <c r="U68" s="67">
        <v>233852.55686000001</v>
      </c>
      <c r="V68" s="67">
        <v>252015.09023964003</v>
      </c>
      <c r="W68" s="8">
        <v>242934</v>
      </c>
      <c r="X68" s="67">
        <v>324396.78507600003</v>
      </c>
      <c r="Y68" s="67">
        <v>252015.09023964003</v>
      </c>
      <c r="Z68" s="8">
        <f t="shared" si="15"/>
        <v>288206</v>
      </c>
      <c r="AA68" s="67">
        <v>169014.16220000002</v>
      </c>
      <c r="AB68" s="67">
        <v>154712.96385999999</v>
      </c>
      <c r="AC68" s="8">
        <f t="shared" si="16"/>
        <v>161864</v>
      </c>
      <c r="AD68" s="67">
        <v>276988.37036</v>
      </c>
      <c r="AE68" s="67">
        <v>252015.09023964003</v>
      </c>
      <c r="AF68" s="8">
        <f t="shared" si="17"/>
        <v>264502</v>
      </c>
      <c r="AG68" s="67">
        <v>258773.98976000003</v>
      </c>
      <c r="AH68" s="67">
        <v>252015.09023964003</v>
      </c>
      <c r="AI68" s="8">
        <f t="shared" si="18"/>
        <v>255395</v>
      </c>
      <c r="AJ68" s="67">
        <v>196647.75104</v>
      </c>
      <c r="AK68" s="67">
        <v>180008.32595200001</v>
      </c>
      <c r="AL68" s="8">
        <f t="shared" si="19"/>
        <v>188328</v>
      </c>
      <c r="AM68" s="28" t="e">
        <f>H68+K68+#REF!+N68+#REF!+#REF!+#REF!+#REF!+Q68+T68+W68+Z68+AC68+#REF!+AF68+AI68+AL68</f>
        <v>#REF!</v>
      </c>
      <c r="AN68" s="29"/>
      <c r="AO68" s="29"/>
      <c r="AP68" s="29"/>
      <c r="AQ68" s="2"/>
      <c r="AR68" s="2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</row>
    <row r="69" spans="1:154" s="32" customFormat="1" ht="24.75" customHeight="1" x14ac:dyDescent="0.35">
      <c r="A69" s="362"/>
      <c r="B69" s="11">
        <v>54</v>
      </c>
      <c r="C69" s="33" t="s">
        <v>82</v>
      </c>
      <c r="D69" s="11" t="s">
        <v>22</v>
      </c>
      <c r="E69" s="6"/>
      <c r="F69" s="13">
        <v>126257.92608000002</v>
      </c>
      <c r="G69" s="67">
        <v>142156.71261792001</v>
      </c>
      <c r="H69" s="8">
        <f t="shared" si="10"/>
        <v>134207</v>
      </c>
      <c r="I69" s="67">
        <v>126257.92608000002</v>
      </c>
      <c r="J69" s="67">
        <v>142156.71261792001</v>
      </c>
      <c r="K69" s="8">
        <f t="shared" si="11"/>
        <v>134207</v>
      </c>
      <c r="L69" s="67">
        <v>218448.11559999999</v>
      </c>
      <c r="M69" s="67">
        <v>245955.77446440002</v>
      </c>
      <c r="N69" s="8">
        <f t="shared" si="12"/>
        <v>232202</v>
      </c>
      <c r="O69" s="67">
        <v>238139.02554</v>
      </c>
      <c r="P69" s="67">
        <v>268126.22437146003</v>
      </c>
      <c r="Q69" s="8">
        <f t="shared" si="13"/>
        <v>253133</v>
      </c>
      <c r="R69" s="67">
        <v>239723.11662000002</v>
      </c>
      <c r="S69" s="67">
        <v>268126.22437146003</v>
      </c>
      <c r="T69" s="8">
        <f t="shared" si="14"/>
        <v>253925</v>
      </c>
      <c r="U69" s="67">
        <v>250642.85558000006</v>
      </c>
      <c r="V69" s="67">
        <v>268126.22437146003</v>
      </c>
      <c r="W69" s="8">
        <v>259385</v>
      </c>
      <c r="X69" s="67">
        <v>345951.3043896</v>
      </c>
      <c r="Y69" s="67">
        <v>268126.22437146003</v>
      </c>
      <c r="Z69" s="8">
        <f t="shared" si="15"/>
        <v>307039</v>
      </c>
      <c r="AA69" s="67">
        <v>176943.50700000001</v>
      </c>
      <c r="AB69" s="67">
        <v>161971.36410000001</v>
      </c>
      <c r="AC69" s="8">
        <f t="shared" si="16"/>
        <v>169457</v>
      </c>
      <c r="AD69" s="67">
        <v>292730.60882000002</v>
      </c>
      <c r="AE69" s="67">
        <v>268126.22437146003</v>
      </c>
      <c r="AF69" s="8">
        <f t="shared" si="17"/>
        <v>280428</v>
      </c>
      <c r="AG69" s="67">
        <v>295707.66888000001</v>
      </c>
      <c r="AH69" s="67">
        <v>268126.22437146003</v>
      </c>
      <c r="AI69" s="8">
        <f t="shared" si="18"/>
        <v>281917</v>
      </c>
      <c r="AJ69" s="67">
        <v>211957.07572000002</v>
      </c>
      <c r="AK69" s="67">
        <v>194022.24623600001</v>
      </c>
      <c r="AL69" s="8">
        <f t="shared" si="19"/>
        <v>202990</v>
      </c>
      <c r="AM69" s="28" t="e">
        <f>H69+K69+#REF!+N69+#REF!+#REF!+#REF!+#REF!+Q69+T69+W69+Z69+AC69+#REF!+AF69+AI69+AL69</f>
        <v>#REF!</v>
      </c>
      <c r="AN69" s="9"/>
      <c r="AO69" s="9"/>
      <c r="AP69" s="9"/>
      <c r="AQ69" s="10"/>
      <c r="AR69" s="10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</row>
    <row r="70" spans="1:154" ht="24.75" customHeight="1" x14ac:dyDescent="0.35">
      <c r="A70" s="362"/>
      <c r="B70" s="11">
        <v>55</v>
      </c>
      <c r="C70" s="33" t="s">
        <v>83</v>
      </c>
      <c r="D70" s="11" t="s">
        <v>22</v>
      </c>
      <c r="E70" s="6"/>
      <c r="F70" s="13">
        <v>124338.70462</v>
      </c>
      <c r="G70" s="67">
        <v>139995.81688638002</v>
      </c>
      <c r="H70" s="8">
        <f t="shared" si="10"/>
        <v>132167</v>
      </c>
      <c r="I70" s="67">
        <v>124338.70462</v>
      </c>
      <c r="J70" s="67">
        <v>139995.81688638002</v>
      </c>
      <c r="K70" s="8">
        <f t="shared" si="11"/>
        <v>132167</v>
      </c>
      <c r="L70" s="67">
        <v>222979.93172000002</v>
      </c>
      <c r="M70" s="67">
        <v>251058.25081428004</v>
      </c>
      <c r="N70" s="8">
        <f t="shared" si="12"/>
        <v>237019</v>
      </c>
      <c r="O70" s="67">
        <v>253122.99818000002</v>
      </c>
      <c r="P70" s="67">
        <v>284997.02495082008</v>
      </c>
      <c r="Q70" s="8">
        <f t="shared" si="13"/>
        <v>269060</v>
      </c>
      <c r="R70" s="67">
        <v>249657.02112000002</v>
      </c>
      <c r="S70" s="67">
        <v>284997.02495082008</v>
      </c>
      <c r="T70" s="8">
        <f t="shared" si="14"/>
        <v>267327</v>
      </c>
      <c r="U70" s="67">
        <v>246909.30758000005</v>
      </c>
      <c r="V70" s="67">
        <v>284997.02495082008</v>
      </c>
      <c r="W70" s="8">
        <v>265953</v>
      </c>
      <c r="X70" s="67">
        <v>344213.27556980005</v>
      </c>
      <c r="Y70" s="67">
        <v>284997.02495082008</v>
      </c>
      <c r="Z70" s="8">
        <f t="shared" si="15"/>
        <v>314605</v>
      </c>
      <c r="AA70" s="67">
        <v>188455.28</v>
      </c>
      <c r="AB70" s="67">
        <v>172509.06400000001</v>
      </c>
      <c r="AC70" s="8">
        <f t="shared" si="16"/>
        <v>180482</v>
      </c>
      <c r="AD70" s="67">
        <v>288253.01804000005</v>
      </c>
      <c r="AE70" s="67">
        <v>284997.02495082008</v>
      </c>
      <c r="AF70" s="8">
        <f t="shared" si="17"/>
        <v>286625</v>
      </c>
      <c r="AG70" s="67">
        <v>292730.60882000002</v>
      </c>
      <c r="AH70" s="67">
        <v>284997.02495082008</v>
      </c>
      <c r="AI70" s="8">
        <f t="shared" si="18"/>
        <v>288864</v>
      </c>
      <c r="AJ70" s="67">
        <v>208734.66822000002</v>
      </c>
      <c r="AK70" s="67">
        <v>191072.50398600003</v>
      </c>
      <c r="AL70" s="8">
        <f t="shared" si="19"/>
        <v>199904</v>
      </c>
      <c r="AM70" s="28" t="e">
        <f>H70+K70+#REF!+N70+#REF!+#REF!+#REF!+#REF!+Q70+T70+W70+Z70+AC70+#REF!+AF70+AI70+AL70</f>
        <v>#REF!</v>
      </c>
      <c r="AN70" s="9"/>
      <c r="AO70" s="9"/>
      <c r="AP70" s="9"/>
      <c r="AQ70" s="10"/>
      <c r="AR70" s="10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</row>
    <row r="71" spans="1:154" ht="24.75" customHeight="1" x14ac:dyDescent="0.35">
      <c r="A71" s="362"/>
      <c r="B71" s="11">
        <v>56</v>
      </c>
      <c r="C71" s="33" t="s">
        <v>84</v>
      </c>
      <c r="D71" s="11" t="s">
        <v>22</v>
      </c>
      <c r="E71" s="6"/>
      <c r="F71" s="13">
        <v>236329.14370000002</v>
      </c>
      <c r="G71" s="67">
        <v>266088.43664130004</v>
      </c>
      <c r="H71" s="8">
        <f t="shared" si="10"/>
        <v>251209</v>
      </c>
      <c r="I71" s="67">
        <v>236329.14370000002</v>
      </c>
      <c r="J71" s="67">
        <v>266088.43664130004</v>
      </c>
      <c r="K71" s="8">
        <f t="shared" si="11"/>
        <v>251209</v>
      </c>
      <c r="L71" s="67">
        <v>422937.20638000005</v>
      </c>
      <c r="M71" s="67">
        <v>476194.76075262</v>
      </c>
      <c r="N71" s="8">
        <f t="shared" si="12"/>
        <v>449566</v>
      </c>
      <c r="O71" s="67">
        <v>456728.48259999999</v>
      </c>
      <c r="P71" s="67">
        <v>514241.13844740001</v>
      </c>
      <c r="Q71" s="8">
        <f t="shared" si="13"/>
        <v>485485</v>
      </c>
      <c r="R71" s="67">
        <v>452528.24109999998</v>
      </c>
      <c r="S71" s="67">
        <v>514241.13844740001</v>
      </c>
      <c r="T71" s="8">
        <f t="shared" si="14"/>
        <v>483385</v>
      </c>
      <c r="U71" s="67">
        <v>459493.97494000004</v>
      </c>
      <c r="V71" s="67">
        <v>514241.13844740001</v>
      </c>
      <c r="W71" s="8">
        <v>486868</v>
      </c>
      <c r="X71" s="67">
        <v>583301.72458740009</v>
      </c>
      <c r="Y71" s="67">
        <v>514241.13844740001</v>
      </c>
      <c r="Z71" s="8">
        <f t="shared" si="15"/>
        <v>548771</v>
      </c>
      <c r="AA71" s="67">
        <v>350757.05626000004</v>
      </c>
      <c r="AB71" s="67">
        <v>321077.61303800001</v>
      </c>
      <c r="AC71" s="8">
        <f t="shared" si="16"/>
        <v>335917</v>
      </c>
      <c r="AD71" s="67">
        <v>552573.10446000006</v>
      </c>
      <c r="AE71" s="67">
        <v>514241.13844740001</v>
      </c>
      <c r="AF71" s="8">
        <f t="shared" si="17"/>
        <v>533407</v>
      </c>
      <c r="AG71" s="67">
        <v>539069.21692000004</v>
      </c>
      <c r="AH71" s="67">
        <v>514241.13844740001</v>
      </c>
      <c r="AI71" s="8">
        <f t="shared" si="18"/>
        <v>526655</v>
      </c>
      <c r="AJ71" s="67">
        <v>396741.03352000006</v>
      </c>
      <c r="AK71" s="67">
        <v>363170.63837600005</v>
      </c>
      <c r="AL71" s="8">
        <f t="shared" si="19"/>
        <v>379956</v>
      </c>
      <c r="AM71" s="28" t="e">
        <f>H71+K71+#REF!+N71+#REF!+#REF!+#REF!+#REF!+Q71+T71+W71+Z71+AC71+#REF!+AF71+AI71+AL71</f>
        <v>#REF!</v>
      </c>
      <c r="AN71" s="9"/>
      <c r="AO71" s="9"/>
      <c r="AP71" s="9"/>
      <c r="AQ71" s="10"/>
      <c r="AR71" s="10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</row>
    <row r="72" spans="1:154" ht="24.75" customHeight="1" x14ac:dyDescent="0.35">
      <c r="A72" s="362"/>
      <c r="B72" s="11">
        <v>57</v>
      </c>
      <c r="C72" s="33" t="s">
        <v>85</v>
      </c>
      <c r="D72" s="11" t="s">
        <v>22</v>
      </c>
      <c r="E72" s="6"/>
      <c r="F72" s="13">
        <v>81785.146820000009</v>
      </c>
      <c r="G72" s="67">
        <v>92083.784154180015</v>
      </c>
      <c r="H72" s="8">
        <f t="shared" si="10"/>
        <v>86934</v>
      </c>
      <c r="I72" s="67">
        <v>81785.146820000009</v>
      </c>
      <c r="J72" s="67">
        <v>92083.784154180015</v>
      </c>
      <c r="K72" s="8">
        <f t="shared" si="11"/>
        <v>86934</v>
      </c>
      <c r="L72" s="67">
        <v>140163.6145</v>
      </c>
      <c r="M72" s="67">
        <v>157813.4481105</v>
      </c>
      <c r="N72" s="8">
        <f t="shared" si="12"/>
        <v>148989</v>
      </c>
      <c r="O72" s="67">
        <v>156775.23628000001</v>
      </c>
      <c r="P72" s="67">
        <v>176516.85641772</v>
      </c>
      <c r="Q72" s="8">
        <f t="shared" si="13"/>
        <v>166646</v>
      </c>
      <c r="R72" s="67">
        <v>155269.37192000001</v>
      </c>
      <c r="S72" s="67">
        <v>176516.85641772</v>
      </c>
      <c r="T72" s="8">
        <f t="shared" si="14"/>
        <v>165893</v>
      </c>
      <c r="U72" s="67">
        <v>161010.14644000001</v>
      </c>
      <c r="V72" s="67">
        <v>176516.85641772</v>
      </c>
      <c r="W72" s="8">
        <v>168764</v>
      </c>
      <c r="X72" s="67">
        <v>223012.47581339997</v>
      </c>
      <c r="Y72" s="67">
        <v>176516.85641772</v>
      </c>
      <c r="Z72" s="8">
        <f t="shared" si="15"/>
        <v>199765</v>
      </c>
      <c r="AA72" s="67">
        <v>118315.24718000001</v>
      </c>
      <c r="AB72" s="67">
        <v>108303.95703400001</v>
      </c>
      <c r="AC72" s="8">
        <f t="shared" si="16"/>
        <v>113310</v>
      </c>
      <c r="AD72" s="67">
        <v>189735.3536</v>
      </c>
      <c r="AE72" s="67">
        <v>176516.85641772</v>
      </c>
      <c r="AF72" s="8">
        <f t="shared" si="17"/>
        <v>183126</v>
      </c>
      <c r="AG72" s="67">
        <v>188715.73942000003</v>
      </c>
      <c r="AH72" s="67">
        <v>176516.85641772</v>
      </c>
      <c r="AI72" s="8">
        <f t="shared" si="18"/>
        <v>182616</v>
      </c>
      <c r="AJ72" s="67">
        <v>137296.783</v>
      </c>
      <c r="AK72" s="67">
        <v>125679.36290000001</v>
      </c>
      <c r="AL72" s="8">
        <f t="shared" si="19"/>
        <v>131488</v>
      </c>
      <c r="AM72" s="28" t="e">
        <f>H72+K72+#REF!+N72+#REF!+#REF!+#REF!+#REF!+Q72+T72+W72+Z72+AC72+#REF!+AF72+AI72+AL72</f>
        <v>#REF!</v>
      </c>
      <c r="AN72" s="9"/>
      <c r="AO72" s="9"/>
      <c r="AP72" s="9"/>
      <c r="AQ72" s="10"/>
      <c r="AR72" s="10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</row>
    <row r="73" spans="1:154" ht="24.75" customHeight="1" x14ac:dyDescent="0.35">
      <c r="A73" s="362"/>
      <c r="B73" s="11">
        <v>58</v>
      </c>
      <c r="C73" s="33" t="s">
        <v>86</v>
      </c>
      <c r="D73" s="11" t="s">
        <v>22</v>
      </c>
      <c r="E73" s="6"/>
      <c r="F73" s="13">
        <v>109408</v>
      </c>
      <c r="G73" s="67">
        <v>123184.992</v>
      </c>
      <c r="H73" s="8">
        <f t="shared" si="10"/>
        <v>116296</v>
      </c>
      <c r="I73" s="67">
        <v>109408</v>
      </c>
      <c r="J73" s="67">
        <v>123184.992</v>
      </c>
      <c r="K73" s="8">
        <f t="shared" si="11"/>
        <v>116296</v>
      </c>
      <c r="L73" s="67">
        <v>109408</v>
      </c>
      <c r="M73" s="67">
        <v>123184.992</v>
      </c>
      <c r="N73" s="8">
        <f t="shared" si="12"/>
        <v>116296</v>
      </c>
      <c r="O73" s="67">
        <v>109408</v>
      </c>
      <c r="P73" s="67">
        <v>123184.992</v>
      </c>
      <c r="Q73" s="8">
        <f t="shared" si="13"/>
        <v>116296</v>
      </c>
      <c r="R73" s="67">
        <v>109408</v>
      </c>
      <c r="S73" s="67">
        <v>123184.992</v>
      </c>
      <c r="T73" s="8">
        <f t="shared" si="14"/>
        <v>116296</v>
      </c>
      <c r="U73" s="67">
        <v>109408</v>
      </c>
      <c r="V73" s="67">
        <v>123184.992</v>
      </c>
      <c r="W73" s="8">
        <v>116296</v>
      </c>
      <c r="X73" s="67">
        <v>130195.52</v>
      </c>
      <c r="Y73" s="67">
        <v>123184.992</v>
      </c>
      <c r="Z73" s="8">
        <f t="shared" si="15"/>
        <v>126690</v>
      </c>
      <c r="AA73" s="67">
        <v>109408</v>
      </c>
      <c r="AB73" s="67">
        <v>100150.40000000001</v>
      </c>
      <c r="AC73" s="8">
        <f t="shared" si="16"/>
        <v>104779</v>
      </c>
      <c r="AD73" s="67">
        <v>109408</v>
      </c>
      <c r="AE73" s="67">
        <v>123184.992</v>
      </c>
      <c r="AF73" s="8">
        <f t="shared" si="17"/>
        <v>116296</v>
      </c>
      <c r="AG73" s="67">
        <v>109408</v>
      </c>
      <c r="AH73" s="67">
        <v>123184.992</v>
      </c>
      <c r="AI73" s="8">
        <f t="shared" si="18"/>
        <v>116296</v>
      </c>
      <c r="AJ73" s="67">
        <v>109408</v>
      </c>
      <c r="AK73" s="67">
        <v>100150.40000000001</v>
      </c>
      <c r="AL73" s="8">
        <f t="shared" si="19"/>
        <v>104779</v>
      </c>
      <c r="AM73" s="28" t="e">
        <f>H73+K73+#REF!+N73+#REF!+#REF!+#REF!+#REF!+Q73+T73+W73+Z73+AC73+#REF!+AF73+AI73+AL73</f>
        <v>#REF!</v>
      </c>
      <c r="AN73" s="9"/>
      <c r="AO73" s="9"/>
      <c r="AP73" s="9"/>
      <c r="AQ73" s="10"/>
      <c r="AR73" s="10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</row>
    <row r="74" spans="1:154" ht="24.75" customHeight="1" x14ac:dyDescent="0.35">
      <c r="A74" s="362"/>
      <c r="B74" s="11">
        <v>59</v>
      </c>
      <c r="C74" s="33" t="s">
        <v>87</v>
      </c>
      <c r="D74" s="11" t="s">
        <v>22</v>
      </c>
      <c r="E74" s="6"/>
      <c r="F74" s="13">
        <v>105078.93058000001</v>
      </c>
      <c r="G74" s="67">
        <v>118310.79283842002</v>
      </c>
      <c r="H74" s="8">
        <f t="shared" si="10"/>
        <v>111695</v>
      </c>
      <c r="I74" s="67">
        <v>105078.93058000001</v>
      </c>
      <c r="J74" s="67">
        <v>118310.79283842002</v>
      </c>
      <c r="K74" s="8">
        <f t="shared" si="11"/>
        <v>111695</v>
      </c>
      <c r="L74" s="67">
        <v>188590.39888000005</v>
      </c>
      <c r="M74" s="67">
        <v>212338.28218512004</v>
      </c>
      <c r="N74" s="8">
        <f t="shared" si="12"/>
        <v>200464</v>
      </c>
      <c r="O74" s="67">
        <v>210217.42014000003</v>
      </c>
      <c r="P74" s="67">
        <v>236688.64450686003</v>
      </c>
      <c r="Q74" s="8">
        <f t="shared" si="13"/>
        <v>223453</v>
      </c>
      <c r="R74" s="67">
        <v>210504.54776000002</v>
      </c>
      <c r="S74" s="67">
        <v>236688.64450686003</v>
      </c>
      <c r="T74" s="8">
        <f t="shared" si="14"/>
        <v>223597</v>
      </c>
      <c r="U74" s="67">
        <v>205658.04688000004</v>
      </c>
      <c r="V74" s="67">
        <v>236688.64450686003</v>
      </c>
      <c r="W74" s="8">
        <v>221173</v>
      </c>
      <c r="X74" s="67">
        <v>296145.08958580001</v>
      </c>
      <c r="Y74" s="67">
        <v>236688.64450686003</v>
      </c>
      <c r="Z74" s="8">
        <f t="shared" si="15"/>
        <v>266417</v>
      </c>
      <c r="AA74" s="67">
        <v>158902.46970000002</v>
      </c>
      <c r="AB74" s="67">
        <v>145456.87611000001</v>
      </c>
      <c r="AC74" s="8">
        <f t="shared" si="16"/>
        <v>152180</v>
      </c>
      <c r="AD74" s="67">
        <v>242926.85638000004</v>
      </c>
      <c r="AE74" s="67">
        <v>236688.64450686003</v>
      </c>
      <c r="AF74" s="8">
        <f t="shared" si="17"/>
        <v>239808</v>
      </c>
      <c r="AG74" s="67">
        <v>249810.80774000002</v>
      </c>
      <c r="AH74" s="67">
        <v>236688.64450686003</v>
      </c>
      <c r="AI74" s="8">
        <f t="shared" si="18"/>
        <v>243250</v>
      </c>
      <c r="AJ74" s="67">
        <v>176402.14254000003</v>
      </c>
      <c r="AK74" s="67">
        <v>161475.80740200001</v>
      </c>
      <c r="AL74" s="8">
        <f t="shared" si="19"/>
        <v>168939</v>
      </c>
      <c r="AM74" s="28" t="e">
        <f>H74+K74+#REF!+N74+#REF!+#REF!+#REF!+#REF!+Q74+T74+W74+Z74+AC74+#REF!+AF74+AI74+AL74</f>
        <v>#REF!</v>
      </c>
      <c r="AN74" s="9"/>
      <c r="AO74" s="9"/>
      <c r="AP74" s="9"/>
      <c r="AQ74" s="10"/>
      <c r="AR74" s="10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</row>
    <row r="75" spans="1:154" ht="24.75" customHeight="1" x14ac:dyDescent="0.35">
      <c r="A75" s="362"/>
      <c r="B75" s="11">
        <v>60</v>
      </c>
      <c r="C75" s="33" t="s">
        <v>88</v>
      </c>
      <c r="D75" s="11" t="s">
        <v>22</v>
      </c>
      <c r="E75" s="6"/>
      <c r="F75" s="13">
        <v>165796.19940000001</v>
      </c>
      <c r="G75" s="67">
        <v>186673.7669706</v>
      </c>
      <c r="H75" s="8">
        <f t="shared" si="10"/>
        <v>176235</v>
      </c>
      <c r="I75" s="67">
        <v>165796.19940000001</v>
      </c>
      <c r="J75" s="67">
        <v>186673.7669706</v>
      </c>
      <c r="K75" s="8">
        <f t="shared" si="11"/>
        <v>176235</v>
      </c>
      <c r="L75" s="67">
        <v>291698.54947999999</v>
      </c>
      <c r="M75" s="67">
        <v>328430.12836452009</v>
      </c>
      <c r="N75" s="8">
        <f t="shared" si="12"/>
        <v>310064</v>
      </c>
      <c r="O75" s="67">
        <v>329927.41418000002</v>
      </c>
      <c r="P75" s="67">
        <v>369511.16833722004</v>
      </c>
      <c r="Q75" s="8">
        <f t="shared" si="13"/>
        <v>349719</v>
      </c>
      <c r="R75" s="67">
        <v>329487.38888000004</v>
      </c>
      <c r="S75" s="67">
        <v>369511.16833722004</v>
      </c>
      <c r="T75" s="8">
        <f t="shared" si="14"/>
        <v>349499</v>
      </c>
      <c r="U75" s="67">
        <v>329927.41418000002</v>
      </c>
      <c r="V75" s="67">
        <v>369511.16833722004</v>
      </c>
      <c r="W75" s="8">
        <v>349719</v>
      </c>
      <c r="X75" s="67">
        <v>450447.77481340012</v>
      </c>
      <c r="Y75" s="67">
        <v>369511.16833722004</v>
      </c>
      <c r="Z75" s="8">
        <f t="shared" si="15"/>
        <v>409979</v>
      </c>
      <c r="AA75" s="67">
        <v>247538.6771</v>
      </c>
      <c r="AB75" s="67">
        <v>226593.09672999999</v>
      </c>
      <c r="AC75" s="8">
        <f t="shared" si="16"/>
        <v>237066</v>
      </c>
      <c r="AD75" s="67">
        <v>390296.21852000005</v>
      </c>
      <c r="AE75" s="67">
        <v>369511.16833722004</v>
      </c>
      <c r="AF75" s="8">
        <f t="shared" si="17"/>
        <v>379904</v>
      </c>
      <c r="AG75" s="67">
        <v>381856.62216000009</v>
      </c>
      <c r="AH75" s="67">
        <v>369511.16833722004</v>
      </c>
      <c r="AI75" s="8">
        <f t="shared" si="18"/>
        <v>375684</v>
      </c>
      <c r="AJ75" s="67">
        <v>278331.55869999999</v>
      </c>
      <c r="AK75" s="67">
        <v>254780.42681</v>
      </c>
      <c r="AL75" s="8">
        <f t="shared" si="19"/>
        <v>266556</v>
      </c>
      <c r="AM75" s="28" t="e">
        <f>H75+K75+#REF!+N75+#REF!+#REF!+#REF!+#REF!+Q75+T75+W75+Z75+AC75+#REF!+AF75+AI75+AL75</f>
        <v>#REF!</v>
      </c>
      <c r="AN75" s="9"/>
      <c r="AO75" s="9"/>
      <c r="AP75" s="9"/>
      <c r="AQ75" s="10"/>
      <c r="AR75" s="10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</row>
    <row r="76" spans="1:154" ht="24.75" customHeight="1" x14ac:dyDescent="0.35">
      <c r="A76" s="362"/>
      <c r="B76" s="11">
        <v>61</v>
      </c>
      <c r="C76" s="33" t="s">
        <v>89</v>
      </c>
      <c r="D76" s="11" t="s">
        <v>22</v>
      </c>
      <c r="E76" s="6"/>
      <c r="F76" s="13">
        <v>109408</v>
      </c>
      <c r="G76" s="67">
        <v>123184.992</v>
      </c>
      <c r="H76" s="8">
        <f t="shared" si="10"/>
        <v>116296</v>
      </c>
      <c r="I76" s="67">
        <v>109408</v>
      </c>
      <c r="J76" s="67">
        <v>123184.992</v>
      </c>
      <c r="K76" s="8">
        <f t="shared" si="11"/>
        <v>116296</v>
      </c>
      <c r="L76" s="67">
        <v>109408</v>
      </c>
      <c r="M76" s="67">
        <v>123184.992</v>
      </c>
      <c r="N76" s="8">
        <f t="shared" si="12"/>
        <v>116296</v>
      </c>
      <c r="O76" s="67">
        <v>109408</v>
      </c>
      <c r="P76" s="67">
        <v>123184.992</v>
      </c>
      <c r="Q76" s="8">
        <f t="shared" si="13"/>
        <v>116296</v>
      </c>
      <c r="R76" s="67">
        <v>109408</v>
      </c>
      <c r="S76" s="67">
        <v>123184.992</v>
      </c>
      <c r="T76" s="8">
        <f t="shared" si="14"/>
        <v>116296</v>
      </c>
      <c r="U76" s="67">
        <v>109408</v>
      </c>
      <c r="V76" s="67">
        <v>123184.992</v>
      </c>
      <c r="W76" s="8">
        <v>116296</v>
      </c>
      <c r="X76" s="67">
        <v>130195.52</v>
      </c>
      <c r="Y76" s="67">
        <v>123184.992</v>
      </c>
      <c r="Z76" s="8">
        <f t="shared" si="15"/>
        <v>126690</v>
      </c>
      <c r="AA76" s="67">
        <v>109408</v>
      </c>
      <c r="AB76" s="67">
        <v>100150.40000000001</v>
      </c>
      <c r="AC76" s="8">
        <f t="shared" si="16"/>
        <v>104779</v>
      </c>
      <c r="AD76" s="67">
        <v>109408</v>
      </c>
      <c r="AE76" s="67">
        <v>123184.992</v>
      </c>
      <c r="AF76" s="8">
        <f t="shared" si="17"/>
        <v>116296</v>
      </c>
      <c r="AG76" s="67">
        <v>109408</v>
      </c>
      <c r="AH76" s="67">
        <v>123184.992</v>
      </c>
      <c r="AI76" s="8">
        <f t="shared" si="18"/>
        <v>116296</v>
      </c>
      <c r="AJ76" s="67">
        <v>109408</v>
      </c>
      <c r="AK76" s="67">
        <v>100150.40000000001</v>
      </c>
      <c r="AL76" s="8">
        <f t="shared" si="19"/>
        <v>104779</v>
      </c>
      <c r="AM76" s="28" t="e">
        <f>H76+K76+#REF!+N76+#REF!+#REF!+#REF!+#REF!+Q76+T76+W76+Z76+AC76+#REF!+AF76+AI76+AL76</f>
        <v>#REF!</v>
      </c>
      <c r="AN76" s="9"/>
      <c r="AO76" s="9"/>
      <c r="AP76" s="9"/>
      <c r="AQ76" s="10"/>
      <c r="AR76" s="10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</row>
    <row r="77" spans="1:154" ht="24.75" customHeight="1" x14ac:dyDescent="0.35">
      <c r="A77" s="362"/>
      <c r="B77" s="11">
        <v>62</v>
      </c>
      <c r="C77" s="33" t="s">
        <v>90</v>
      </c>
      <c r="D77" s="11" t="s">
        <v>22</v>
      </c>
      <c r="E77" s="6"/>
      <c r="F77" s="13">
        <v>109408</v>
      </c>
      <c r="G77" s="67">
        <v>123184.992</v>
      </c>
      <c r="H77" s="8">
        <f t="shared" si="10"/>
        <v>116296</v>
      </c>
      <c r="I77" s="67">
        <v>109408</v>
      </c>
      <c r="J77" s="67">
        <v>123184.992</v>
      </c>
      <c r="K77" s="8">
        <f t="shared" si="11"/>
        <v>116296</v>
      </c>
      <c r="L77" s="67">
        <v>109408</v>
      </c>
      <c r="M77" s="67">
        <v>123184.992</v>
      </c>
      <c r="N77" s="8">
        <f t="shared" si="12"/>
        <v>116296</v>
      </c>
      <c r="O77" s="67">
        <v>109408</v>
      </c>
      <c r="P77" s="67">
        <v>123184.992</v>
      </c>
      <c r="Q77" s="8">
        <f t="shared" si="13"/>
        <v>116296</v>
      </c>
      <c r="R77" s="67">
        <v>109408</v>
      </c>
      <c r="S77" s="67">
        <v>123184.992</v>
      </c>
      <c r="T77" s="8">
        <f t="shared" si="14"/>
        <v>116296</v>
      </c>
      <c r="U77" s="67">
        <v>109408</v>
      </c>
      <c r="V77" s="67">
        <v>123184.992</v>
      </c>
      <c r="W77" s="8">
        <v>116296</v>
      </c>
      <c r="X77" s="67">
        <v>130195.52</v>
      </c>
      <c r="Y77" s="67">
        <v>123184.992</v>
      </c>
      <c r="Z77" s="8">
        <f t="shared" si="15"/>
        <v>126690</v>
      </c>
      <c r="AA77" s="67">
        <v>109408</v>
      </c>
      <c r="AB77" s="67">
        <v>100150.40000000001</v>
      </c>
      <c r="AC77" s="8">
        <f t="shared" si="16"/>
        <v>104779</v>
      </c>
      <c r="AD77" s="67">
        <v>109408</v>
      </c>
      <c r="AE77" s="67">
        <v>123184.992</v>
      </c>
      <c r="AF77" s="8">
        <f t="shared" si="17"/>
        <v>116296</v>
      </c>
      <c r="AG77" s="67">
        <v>109408</v>
      </c>
      <c r="AH77" s="67">
        <v>123184.992</v>
      </c>
      <c r="AI77" s="8">
        <f t="shared" si="18"/>
        <v>116296</v>
      </c>
      <c r="AJ77" s="67">
        <v>109408</v>
      </c>
      <c r="AK77" s="67">
        <v>100150.40000000001</v>
      </c>
      <c r="AL77" s="8">
        <f t="shared" si="19"/>
        <v>104779</v>
      </c>
      <c r="AM77" s="28" t="e">
        <f>H77+K77+#REF!+N77+#REF!+#REF!+#REF!+#REF!+Q77+T77+W77+Z77+AC77+#REF!+AF77+AI77+AL77</f>
        <v>#REF!</v>
      </c>
      <c r="AN77" s="9"/>
      <c r="AO77" s="9"/>
      <c r="AP77" s="9"/>
      <c r="AQ77" s="10"/>
      <c r="AR77" s="10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</row>
    <row r="78" spans="1:154" ht="24.75" customHeight="1" x14ac:dyDescent="0.35">
      <c r="A78" s="362"/>
      <c r="B78" s="11">
        <v>63</v>
      </c>
      <c r="C78" s="33" t="s">
        <v>91</v>
      </c>
      <c r="D78" s="11" t="s">
        <v>22</v>
      </c>
      <c r="E78" s="6"/>
      <c r="F78" s="13">
        <v>54704</v>
      </c>
      <c r="G78" s="67">
        <v>61592.495999999999</v>
      </c>
      <c r="H78" s="8">
        <f t="shared" si="10"/>
        <v>58148</v>
      </c>
      <c r="I78" s="67">
        <v>54704</v>
      </c>
      <c r="J78" s="67">
        <v>61592.495999999999</v>
      </c>
      <c r="K78" s="8">
        <f t="shared" si="11"/>
        <v>58148</v>
      </c>
      <c r="L78" s="67">
        <v>54704</v>
      </c>
      <c r="M78" s="67">
        <v>61592.495999999999</v>
      </c>
      <c r="N78" s="8">
        <f t="shared" si="12"/>
        <v>58148</v>
      </c>
      <c r="O78" s="67">
        <v>54704</v>
      </c>
      <c r="P78" s="67">
        <v>61592.495999999999</v>
      </c>
      <c r="Q78" s="8">
        <f t="shared" si="13"/>
        <v>58148</v>
      </c>
      <c r="R78" s="67">
        <v>54704</v>
      </c>
      <c r="S78" s="67">
        <v>61592.495999999999</v>
      </c>
      <c r="T78" s="8">
        <f t="shared" si="14"/>
        <v>58148</v>
      </c>
      <c r="U78" s="67">
        <v>54704</v>
      </c>
      <c r="V78" s="67">
        <v>61592.495999999999</v>
      </c>
      <c r="W78" s="8">
        <v>58148</v>
      </c>
      <c r="X78" s="67">
        <v>65097.760000000002</v>
      </c>
      <c r="Y78" s="67">
        <v>61592.495999999999</v>
      </c>
      <c r="Z78" s="8">
        <f t="shared" si="15"/>
        <v>63345</v>
      </c>
      <c r="AA78" s="67">
        <v>54704</v>
      </c>
      <c r="AB78" s="67">
        <v>50075.200000000004</v>
      </c>
      <c r="AC78" s="8">
        <f t="shared" si="16"/>
        <v>52390</v>
      </c>
      <c r="AD78" s="67">
        <v>54704</v>
      </c>
      <c r="AE78" s="67">
        <v>61592.495999999999</v>
      </c>
      <c r="AF78" s="8">
        <f t="shared" si="17"/>
        <v>58148</v>
      </c>
      <c r="AG78" s="67">
        <v>54704</v>
      </c>
      <c r="AH78" s="67">
        <v>61592.495999999999</v>
      </c>
      <c r="AI78" s="8">
        <f t="shared" si="18"/>
        <v>58148</v>
      </c>
      <c r="AJ78" s="67">
        <v>54704</v>
      </c>
      <c r="AK78" s="67">
        <v>50075.200000000004</v>
      </c>
      <c r="AL78" s="8">
        <f t="shared" si="19"/>
        <v>52390</v>
      </c>
      <c r="AM78" s="28" t="e">
        <f>H78+K78+#REF!+N78+#REF!+#REF!+#REF!+#REF!+Q78+T78+W78+Z78+AC78+#REF!+AF78+AI78+AL78</f>
        <v>#REF!</v>
      </c>
      <c r="AN78" s="9"/>
      <c r="AO78" s="9"/>
      <c r="AP78" s="9"/>
      <c r="AQ78" s="10"/>
      <c r="AR78" s="10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</row>
    <row r="79" spans="1:154" ht="24.75" customHeight="1" x14ac:dyDescent="0.35">
      <c r="A79" s="362"/>
      <c r="B79" s="11">
        <v>64</v>
      </c>
      <c r="C79" s="33" t="s">
        <v>92</v>
      </c>
      <c r="D79" s="11" t="s">
        <v>22</v>
      </c>
      <c r="E79" s="6"/>
      <c r="F79" s="13">
        <v>547040</v>
      </c>
      <c r="G79" s="67">
        <v>615924.96000000008</v>
      </c>
      <c r="H79" s="8">
        <f t="shared" si="10"/>
        <v>581482</v>
      </c>
      <c r="I79" s="67">
        <v>547040</v>
      </c>
      <c r="J79" s="67">
        <v>615924.96000000008</v>
      </c>
      <c r="K79" s="8">
        <f t="shared" si="11"/>
        <v>581482</v>
      </c>
      <c r="L79" s="67">
        <v>547040</v>
      </c>
      <c r="M79" s="67">
        <v>615924.96000000008</v>
      </c>
      <c r="N79" s="8">
        <f t="shared" si="12"/>
        <v>581482</v>
      </c>
      <c r="O79" s="67">
        <v>547040</v>
      </c>
      <c r="P79" s="67">
        <v>615924.96000000008</v>
      </c>
      <c r="Q79" s="8">
        <f t="shared" si="13"/>
        <v>581482</v>
      </c>
      <c r="R79" s="67">
        <v>547040</v>
      </c>
      <c r="S79" s="67">
        <v>615924.96000000008</v>
      </c>
      <c r="T79" s="8">
        <f t="shared" si="14"/>
        <v>581482</v>
      </c>
      <c r="U79" s="67">
        <v>547040</v>
      </c>
      <c r="V79" s="67">
        <v>615924.96000000008</v>
      </c>
      <c r="W79" s="8">
        <v>581482</v>
      </c>
      <c r="X79" s="67">
        <v>650977.6</v>
      </c>
      <c r="Y79" s="67">
        <v>615924.96000000008</v>
      </c>
      <c r="Z79" s="8">
        <f t="shared" si="15"/>
        <v>633451</v>
      </c>
      <c r="AA79" s="67">
        <v>547040</v>
      </c>
      <c r="AB79" s="67">
        <v>500752</v>
      </c>
      <c r="AC79" s="8">
        <f t="shared" si="16"/>
        <v>523896</v>
      </c>
      <c r="AD79" s="67">
        <v>547040</v>
      </c>
      <c r="AE79" s="67">
        <v>615924.96000000008</v>
      </c>
      <c r="AF79" s="8">
        <f t="shared" si="17"/>
        <v>581482</v>
      </c>
      <c r="AG79" s="67">
        <v>547040</v>
      </c>
      <c r="AH79" s="67">
        <v>615924.96000000008</v>
      </c>
      <c r="AI79" s="8">
        <f t="shared" si="18"/>
        <v>581482</v>
      </c>
      <c r="AJ79" s="67">
        <v>547040</v>
      </c>
      <c r="AK79" s="67">
        <v>500752</v>
      </c>
      <c r="AL79" s="8">
        <f t="shared" si="19"/>
        <v>523896</v>
      </c>
      <c r="AM79" s="28" t="e">
        <f>H79+K79+#REF!+N79+#REF!+#REF!+#REF!+#REF!+Q79+T79+W79+Z79+AC79+#REF!+AF79+AI79+AL79</f>
        <v>#REF!</v>
      </c>
      <c r="AN79" s="9"/>
      <c r="AO79" s="9"/>
      <c r="AP79" s="9"/>
      <c r="AQ79" s="10"/>
      <c r="AR79" s="10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</row>
    <row r="80" spans="1:154" ht="24.75" customHeight="1" x14ac:dyDescent="0.35">
      <c r="A80" s="362"/>
      <c r="B80" s="11">
        <v>65</v>
      </c>
      <c r="C80" s="33" t="s">
        <v>93</v>
      </c>
      <c r="D80" s="11" t="s">
        <v>22</v>
      </c>
      <c r="E80" s="6"/>
      <c r="F80" s="13">
        <v>153967.07482000001</v>
      </c>
      <c r="G80" s="67">
        <v>173355.08262618002</v>
      </c>
      <c r="H80" s="8">
        <f t="shared" si="10"/>
        <v>163661</v>
      </c>
      <c r="I80" s="67">
        <v>153967.07482000001</v>
      </c>
      <c r="J80" s="67">
        <v>173355.08262618002</v>
      </c>
      <c r="K80" s="8">
        <f t="shared" si="11"/>
        <v>163661</v>
      </c>
      <c r="L80" s="67">
        <v>276493.23078000004</v>
      </c>
      <c r="M80" s="67">
        <v>311310.10914822004</v>
      </c>
      <c r="N80" s="8">
        <f t="shared" si="12"/>
        <v>293902</v>
      </c>
      <c r="O80" s="67">
        <v>310573.41250000003</v>
      </c>
      <c r="P80" s="67">
        <v>344023.80853932002</v>
      </c>
      <c r="Q80" s="8">
        <f t="shared" si="13"/>
        <v>327299</v>
      </c>
      <c r="R80" s="67">
        <v>309304.89512</v>
      </c>
      <c r="S80" s="67">
        <v>344023.80853932002</v>
      </c>
      <c r="T80" s="8">
        <f t="shared" si="14"/>
        <v>326664</v>
      </c>
      <c r="U80" s="67">
        <v>307224.77552000002</v>
      </c>
      <c r="V80" s="67">
        <v>344023.80853932002</v>
      </c>
      <c r="W80" s="8">
        <v>325624</v>
      </c>
      <c r="X80" s="67">
        <v>421427.03066100006</v>
      </c>
      <c r="Y80" s="67">
        <v>344023.80853932002</v>
      </c>
      <c r="Z80" s="8">
        <f t="shared" si="15"/>
        <v>382725</v>
      </c>
      <c r="AA80" s="67">
        <v>229950.11026000002</v>
      </c>
      <c r="AB80" s="67">
        <v>210492.79323800001</v>
      </c>
      <c r="AC80" s="8">
        <f t="shared" si="16"/>
        <v>220221</v>
      </c>
      <c r="AD80" s="67">
        <v>362403.05920000002</v>
      </c>
      <c r="AE80" s="67">
        <v>344023.80853932002</v>
      </c>
      <c r="AF80" s="8">
        <f t="shared" si="17"/>
        <v>353213</v>
      </c>
      <c r="AG80" s="67">
        <v>368463.85212</v>
      </c>
      <c r="AH80" s="67">
        <v>344023.80853932002</v>
      </c>
      <c r="AI80" s="8">
        <f t="shared" si="18"/>
        <v>356244</v>
      </c>
      <c r="AJ80" s="67">
        <v>258473.52804</v>
      </c>
      <c r="AK80" s="67">
        <v>236602.69105200001</v>
      </c>
      <c r="AL80" s="8">
        <f t="shared" si="19"/>
        <v>247538</v>
      </c>
      <c r="AM80" s="28" t="e">
        <f>H80+K80+#REF!+N80+#REF!+#REF!+#REF!+#REF!+Q80+T80+W80+Z80+AC80+#REF!+AF80+AI80+AL80</f>
        <v>#REF!</v>
      </c>
      <c r="AN80" s="9"/>
      <c r="AO80" s="9"/>
      <c r="AP80" s="9"/>
      <c r="AQ80" s="10"/>
      <c r="AR80" s="10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</row>
    <row r="81" spans="1:154" ht="24.75" customHeight="1" x14ac:dyDescent="0.35">
      <c r="A81" s="362"/>
      <c r="B81" s="11">
        <v>66</v>
      </c>
      <c r="C81" s="33" t="s">
        <v>94</v>
      </c>
      <c r="D81" s="11" t="s">
        <v>22</v>
      </c>
      <c r="E81" s="6"/>
      <c r="F81" s="13">
        <v>134685.96622</v>
      </c>
      <c r="G81" s="67">
        <v>151646.03750478002</v>
      </c>
      <c r="H81" s="8">
        <f t="shared" si="10"/>
        <v>143166</v>
      </c>
      <c r="I81" s="67">
        <v>134685.96622</v>
      </c>
      <c r="J81" s="67">
        <v>151646.03750478002</v>
      </c>
      <c r="K81" s="8">
        <f t="shared" si="11"/>
        <v>143166</v>
      </c>
      <c r="L81" s="67">
        <v>266264.19820000004</v>
      </c>
      <c r="M81" s="67">
        <v>299793.00531179999</v>
      </c>
      <c r="N81" s="8">
        <f t="shared" si="12"/>
        <v>283029</v>
      </c>
      <c r="O81" s="67">
        <v>295151.19243999996</v>
      </c>
      <c r="P81" s="67">
        <v>333857.89008390007</v>
      </c>
      <c r="Q81" s="8">
        <f t="shared" si="13"/>
        <v>314505</v>
      </c>
      <c r="R81" s="67">
        <v>296529.93838000001</v>
      </c>
      <c r="S81" s="67">
        <v>333857.89008390007</v>
      </c>
      <c r="T81" s="8">
        <f t="shared" si="14"/>
        <v>315194</v>
      </c>
      <c r="U81" s="67">
        <v>295151.19243999996</v>
      </c>
      <c r="V81" s="67">
        <v>333857.89008390007</v>
      </c>
      <c r="W81" s="8">
        <v>314505</v>
      </c>
      <c r="X81" s="67">
        <v>424800.47795640002</v>
      </c>
      <c r="Y81" s="67">
        <v>333857.89008390007</v>
      </c>
      <c r="Z81" s="8">
        <f t="shared" si="15"/>
        <v>379329</v>
      </c>
      <c r="AA81" s="67">
        <v>196550.85658000005</v>
      </c>
      <c r="AB81" s="67">
        <v>179919.63025400002</v>
      </c>
      <c r="AC81" s="8">
        <f t="shared" si="16"/>
        <v>188235</v>
      </c>
      <c r="AD81" s="67">
        <v>343300.62754000002</v>
      </c>
      <c r="AE81" s="67">
        <v>333857.89008390007</v>
      </c>
      <c r="AF81" s="8">
        <f t="shared" si="17"/>
        <v>338579</v>
      </c>
      <c r="AG81" s="67">
        <v>341676.53416000004</v>
      </c>
      <c r="AH81" s="67">
        <v>333857.89008390007</v>
      </c>
      <c r="AI81" s="8">
        <f t="shared" si="18"/>
        <v>337767</v>
      </c>
      <c r="AJ81" s="67">
        <v>226104.55582000001</v>
      </c>
      <c r="AK81" s="67">
        <v>206972.63186600001</v>
      </c>
      <c r="AL81" s="8">
        <f t="shared" si="19"/>
        <v>216539</v>
      </c>
      <c r="AM81" s="28" t="e">
        <f>H81+K81+#REF!+N81+#REF!+#REF!+#REF!+#REF!+Q81+T81+W81+Z81+AC81+#REF!+AF81+AI81+AL81</f>
        <v>#REF!</v>
      </c>
      <c r="AN81" s="9"/>
      <c r="AO81" s="9"/>
      <c r="AP81" s="9"/>
      <c r="AQ81" s="10"/>
      <c r="AR81" s="10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</row>
    <row r="82" spans="1:154" ht="24.75" customHeight="1" x14ac:dyDescent="0.35">
      <c r="A82" s="362"/>
      <c r="B82" s="11">
        <v>67</v>
      </c>
      <c r="C82" s="33" t="s">
        <v>95</v>
      </c>
      <c r="D82" s="11" t="s">
        <v>22</v>
      </c>
      <c r="E82" s="6"/>
      <c r="F82" s="13">
        <v>164112</v>
      </c>
      <c r="G82" s="67">
        <v>184777.48800000001</v>
      </c>
      <c r="H82" s="8">
        <f t="shared" si="10"/>
        <v>174445</v>
      </c>
      <c r="I82" s="67">
        <v>164112</v>
      </c>
      <c r="J82" s="67">
        <v>184777.48800000001</v>
      </c>
      <c r="K82" s="8">
        <f t="shared" si="11"/>
        <v>174445</v>
      </c>
      <c r="L82" s="67">
        <v>164112</v>
      </c>
      <c r="M82" s="67">
        <v>184777.48800000001</v>
      </c>
      <c r="N82" s="8">
        <f t="shared" si="12"/>
        <v>174445</v>
      </c>
      <c r="O82" s="67">
        <v>164112</v>
      </c>
      <c r="P82" s="67">
        <v>184777.48800000001</v>
      </c>
      <c r="Q82" s="8">
        <f t="shared" si="13"/>
        <v>174445</v>
      </c>
      <c r="R82" s="67">
        <v>164112</v>
      </c>
      <c r="S82" s="67">
        <v>184777.48800000001</v>
      </c>
      <c r="T82" s="8">
        <f t="shared" si="14"/>
        <v>174445</v>
      </c>
      <c r="U82" s="67">
        <v>164112</v>
      </c>
      <c r="V82" s="67">
        <v>184777.48800000001</v>
      </c>
      <c r="W82" s="8">
        <v>174445</v>
      </c>
      <c r="X82" s="67">
        <v>195293.28</v>
      </c>
      <c r="Y82" s="67">
        <v>184777.48800000001</v>
      </c>
      <c r="Z82" s="8">
        <f t="shared" si="15"/>
        <v>190035</v>
      </c>
      <c r="AA82" s="67">
        <v>164112</v>
      </c>
      <c r="AB82" s="67">
        <v>150225.60000000001</v>
      </c>
      <c r="AC82" s="8">
        <f t="shared" si="16"/>
        <v>157169</v>
      </c>
      <c r="AD82" s="67">
        <v>164112</v>
      </c>
      <c r="AE82" s="67">
        <v>184777.48800000001</v>
      </c>
      <c r="AF82" s="8">
        <f t="shared" si="17"/>
        <v>174445</v>
      </c>
      <c r="AG82" s="67">
        <v>164112</v>
      </c>
      <c r="AH82" s="67">
        <v>184777.48800000001</v>
      </c>
      <c r="AI82" s="8">
        <f t="shared" si="18"/>
        <v>174445</v>
      </c>
      <c r="AJ82" s="67">
        <v>164112</v>
      </c>
      <c r="AK82" s="67">
        <v>150225.60000000001</v>
      </c>
      <c r="AL82" s="8">
        <f t="shared" si="19"/>
        <v>157169</v>
      </c>
      <c r="AM82" s="28" t="e">
        <f>H82+K82+#REF!+N82+#REF!+#REF!+#REF!+#REF!+Q82+T82+W82+Z82+AC82+#REF!+AF82+AI82+AL82</f>
        <v>#REF!</v>
      </c>
      <c r="AN82" s="9"/>
      <c r="AO82" s="9"/>
      <c r="AP82" s="9"/>
      <c r="AQ82" s="10"/>
      <c r="AR82" s="10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</row>
    <row r="83" spans="1:154" ht="24.75" customHeight="1" x14ac:dyDescent="0.35">
      <c r="A83" s="362"/>
      <c r="B83" s="11">
        <v>68</v>
      </c>
      <c r="C83" s="33" t="s">
        <v>96</v>
      </c>
      <c r="D83" s="11" t="s">
        <v>22</v>
      </c>
      <c r="E83" s="6"/>
      <c r="F83" s="13">
        <v>164112</v>
      </c>
      <c r="G83" s="67">
        <v>184777.48800000001</v>
      </c>
      <c r="H83" s="8">
        <f t="shared" si="10"/>
        <v>174445</v>
      </c>
      <c r="I83" s="67">
        <v>164112</v>
      </c>
      <c r="J83" s="67">
        <v>184777.48800000001</v>
      </c>
      <c r="K83" s="8">
        <f t="shared" si="11"/>
        <v>174445</v>
      </c>
      <c r="L83" s="67">
        <v>164112</v>
      </c>
      <c r="M83" s="67">
        <v>184777.48800000001</v>
      </c>
      <c r="N83" s="8">
        <f t="shared" si="12"/>
        <v>174445</v>
      </c>
      <c r="O83" s="67">
        <v>164112</v>
      </c>
      <c r="P83" s="67">
        <v>184777.48800000001</v>
      </c>
      <c r="Q83" s="8">
        <f t="shared" si="13"/>
        <v>174445</v>
      </c>
      <c r="R83" s="67">
        <v>164112</v>
      </c>
      <c r="S83" s="67">
        <v>184777.48800000001</v>
      </c>
      <c r="T83" s="8">
        <f t="shared" si="14"/>
        <v>174445</v>
      </c>
      <c r="U83" s="67">
        <v>164112</v>
      </c>
      <c r="V83" s="67">
        <v>184777.48800000001</v>
      </c>
      <c r="W83" s="8">
        <v>174445</v>
      </c>
      <c r="X83" s="67">
        <v>195293.28</v>
      </c>
      <c r="Y83" s="67">
        <v>184777.48800000001</v>
      </c>
      <c r="Z83" s="8">
        <f t="shared" si="15"/>
        <v>190035</v>
      </c>
      <c r="AA83" s="67">
        <v>164112</v>
      </c>
      <c r="AB83" s="67">
        <v>150225.60000000001</v>
      </c>
      <c r="AC83" s="8">
        <f t="shared" si="16"/>
        <v>157169</v>
      </c>
      <c r="AD83" s="67">
        <v>164112</v>
      </c>
      <c r="AE83" s="67">
        <v>184777.48800000001</v>
      </c>
      <c r="AF83" s="8">
        <f t="shared" si="17"/>
        <v>174445</v>
      </c>
      <c r="AG83" s="67">
        <v>164112</v>
      </c>
      <c r="AH83" s="67">
        <v>184777.48800000001</v>
      </c>
      <c r="AI83" s="8">
        <f t="shared" si="18"/>
        <v>174445</v>
      </c>
      <c r="AJ83" s="67">
        <v>164112</v>
      </c>
      <c r="AK83" s="67">
        <v>150225.60000000001</v>
      </c>
      <c r="AL83" s="8">
        <f t="shared" si="19"/>
        <v>157169</v>
      </c>
      <c r="AM83" s="28" t="e">
        <f>H83+K83+#REF!+N83+#REF!+#REF!+#REF!+#REF!+Q83+T83+W83+Z83+AC83+#REF!+AF83+AI83+AL83</f>
        <v>#REF!</v>
      </c>
      <c r="AN83" s="9"/>
      <c r="AO83" s="9"/>
      <c r="AP83" s="9"/>
      <c r="AQ83" s="10"/>
      <c r="AR83" s="10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</row>
    <row r="84" spans="1:154" ht="24.75" customHeight="1" thickBot="1" x14ac:dyDescent="0.4">
      <c r="A84" s="362"/>
      <c r="B84" s="15">
        <v>69</v>
      </c>
      <c r="C84" s="33" t="s">
        <v>97</v>
      </c>
      <c r="D84" s="11" t="s">
        <v>22</v>
      </c>
      <c r="E84" s="6"/>
      <c r="F84" s="13">
        <v>136760</v>
      </c>
      <c r="G84" s="67">
        <v>153981.24000000002</v>
      </c>
      <c r="H84" s="8">
        <f t="shared" si="10"/>
        <v>145371</v>
      </c>
      <c r="I84" s="67">
        <v>136760</v>
      </c>
      <c r="J84" s="67">
        <v>153981.24000000002</v>
      </c>
      <c r="K84" s="8">
        <f t="shared" si="11"/>
        <v>145371</v>
      </c>
      <c r="L84" s="67">
        <v>136760</v>
      </c>
      <c r="M84" s="67">
        <v>153981.24000000002</v>
      </c>
      <c r="N84" s="8">
        <f t="shared" si="12"/>
        <v>145371</v>
      </c>
      <c r="O84" s="67">
        <v>136760</v>
      </c>
      <c r="P84" s="67">
        <v>153981.24000000002</v>
      </c>
      <c r="Q84" s="8">
        <f t="shared" si="13"/>
        <v>145371</v>
      </c>
      <c r="R84" s="67">
        <v>136760</v>
      </c>
      <c r="S84" s="67">
        <v>153981.24000000002</v>
      </c>
      <c r="T84" s="8">
        <f t="shared" si="14"/>
        <v>145371</v>
      </c>
      <c r="U84" s="67">
        <v>136760</v>
      </c>
      <c r="V84" s="67">
        <v>153981.24000000002</v>
      </c>
      <c r="W84" s="8">
        <v>145371</v>
      </c>
      <c r="X84" s="67">
        <v>162744.4</v>
      </c>
      <c r="Y84" s="67">
        <v>153981.24000000002</v>
      </c>
      <c r="Z84" s="8">
        <f t="shared" si="15"/>
        <v>158363</v>
      </c>
      <c r="AA84" s="67">
        <v>136760</v>
      </c>
      <c r="AB84" s="67">
        <v>125188</v>
      </c>
      <c r="AC84" s="8">
        <f t="shared" si="16"/>
        <v>130974</v>
      </c>
      <c r="AD84" s="67">
        <v>136760</v>
      </c>
      <c r="AE84" s="67">
        <v>153981.24000000002</v>
      </c>
      <c r="AF84" s="8">
        <f t="shared" si="17"/>
        <v>145371</v>
      </c>
      <c r="AG84" s="67">
        <v>136760</v>
      </c>
      <c r="AH84" s="67">
        <v>153981.24000000002</v>
      </c>
      <c r="AI84" s="8">
        <f t="shared" si="18"/>
        <v>145371</v>
      </c>
      <c r="AJ84" s="67">
        <v>136760</v>
      </c>
      <c r="AK84" s="67">
        <v>125188</v>
      </c>
      <c r="AL84" s="8">
        <f t="shared" si="19"/>
        <v>130974</v>
      </c>
      <c r="AM84" s="28" t="e">
        <f>H84+K84+#REF!+N84+#REF!+#REF!+#REF!+#REF!+Q84+T84+W84+Z84+AC84+#REF!+AF84+AI84+AL84</f>
        <v>#REF!</v>
      </c>
      <c r="AN84" s="9"/>
      <c r="AO84" s="9"/>
      <c r="AP84" s="9"/>
      <c r="AQ84" s="10"/>
      <c r="AR84" s="10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</row>
    <row r="85" spans="1:154" ht="24.75" customHeight="1" thickBot="1" x14ac:dyDescent="0.4">
      <c r="A85" s="363"/>
      <c r="B85" s="368" t="s">
        <v>98</v>
      </c>
      <c r="C85" s="366"/>
      <c r="D85" s="367"/>
      <c r="E85" s="6"/>
      <c r="F85" s="13">
        <v>109408</v>
      </c>
      <c r="G85" s="67">
        <v>123184.992</v>
      </c>
      <c r="H85" s="8">
        <f t="shared" si="10"/>
        <v>116296</v>
      </c>
      <c r="I85" s="67">
        <v>109408</v>
      </c>
      <c r="J85" s="67">
        <v>123184.992</v>
      </c>
      <c r="K85" s="8">
        <f t="shared" si="11"/>
        <v>116296</v>
      </c>
      <c r="L85" s="67">
        <v>109408</v>
      </c>
      <c r="M85" s="67">
        <v>123184.992</v>
      </c>
      <c r="N85" s="8">
        <f t="shared" si="12"/>
        <v>116296</v>
      </c>
      <c r="O85" s="67">
        <v>109408</v>
      </c>
      <c r="P85" s="67">
        <v>123184.992</v>
      </c>
      <c r="Q85" s="8">
        <f t="shared" si="13"/>
        <v>116296</v>
      </c>
      <c r="R85" s="67">
        <v>109408</v>
      </c>
      <c r="S85" s="67">
        <v>123184.992</v>
      </c>
      <c r="T85" s="8">
        <f t="shared" si="14"/>
        <v>116296</v>
      </c>
      <c r="U85" s="67">
        <v>109408</v>
      </c>
      <c r="V85" s="67">
        <v>123184.992</v>
      </c>
      <c r="W85" s="8">
        <v>116296</v>
      </c>
      <c r="X85" s="67">
        <v>130195.52</v>
      </c>
      <c r="Y85" s="67">
        <v>123184.992</v>
      </c>
      <c r="Z85" s="8">
        <f t="shared" si="15"/>
        <v>126690</v>
      </c>
      <c r="AA85" s="67">
        <v>109408</v>
      </c>
      <c r="AB85" s="67">
        <v>100150.40000000001</v>
      </c>
      <c r="AC85" s="8">
        <f t="shared" si="16"/>
        <v>104779</v>
      </c>
      <c r="AD85" s="67">
        <v>109408</v>
      </c>
      <c r="AE85" s="67">
        <v>123184.992</v>
      </c>
      <c r="AF85" s="8">
        <f t="shared" si="17"/>
        <v>116296</v>
      </c>
      <c r="AG85" s="67">
        <v>109408</v>
      </c>
      <c r="AH85" s="67">
        <v>123184.992</v>
      </c>
      <c r="AI85" s="8">
        <f t="shared" si="18"/>
        <v>116296</v>
      </c>
      <c r="AJ85" s="67">
        <v>109408</v>
      </c>
      <c r="AK85" s="67">
        <v>100150.40000000001</v>
      </c>
      <c r="AL85" s="8">
        <f t="shared" si="19"/>
        <v>104779</v>
      </c>
      <c r="AM85" s="28" t="e">
        <f>H85+K85+#REF!+N85+#REF!+#REF!+#REF!+#REF!+Q85+T85+W85+Z85+AC85+#REF!+AF85+AI85+AL85</f>
        <v>#REF!</v>
      </c>
      <c r="AN85" s="9"/>
      <c r="AO85" s="9"/>
      <c r="AP85" s="9"/>
      <c r="AQ85" s="10"/>
      <c r="AR85" s="10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</row>
    <row r="86" spans="1:154" ht="31.5" customHeight="1" x14ac:dyDescent="0.35">
      <c r="A86" s="363"/>
      <c r="B86" s="4">
        <v>70</v>
      </c>
      <c r="C86" s="35" t="s">
        <v>99</v>
      </c>
      <c r="D86" s="31" t="s">
        <v>22</v>
      </c>
      <c r="E86" s="6"/>
      <c r="F86" s="13">
        <v>27352</v>
      </c>
      <c r="G86" s="67">
        <v>30796.248</v>
      </c>
      <c r="H86" s="8">
        <f t="shared" si="10"/>
        <v>29074</v>
      </c>
      <c r="I86" s="67">
        <v>27352</v>
      </c>
      <c r="J86" s="67">
        <v>30796.248</v>
      </c>
      <c r="K86" s="8">
        <f t="shared" si="11"/>
        <v>29074</v>
      </c>
      <c r="L86" s="67">
        <v>27352</v>
      </c>
      <c r="M86" s="67">
        <v>30796.248</v>
      </c>
      <c r="N86" s="8">
        <f t="shared" si="12"/>
        <v>29074</v>
      </c>
      <c r="O86" s="67">
        <v>27352</v>
      </c>
      <c r="P86" s="67">
        <v>30796.248</v>
      </c>
      <c r="Q86" s="8">
        <f t="shared" si="13"/>
        <v>29074</v>
      </c>
      <c r="R86" s="67">
        <v>27352</v>
      </c>
      <c r="S86" s="67">
        <v>30796.248</v>
      </c>
      <c r="T86" s="8">
        <f t="shared" si="14"/>
        <v>29074</v>
      </c>
      <c r="U86" s="67">
        <v>27352</v>
      </c>
      <c r="V86" s="67">
        <v>30796.248</v>
      </c>
      <c r="W86" s="8">
        <v>29074</v>
      </c>
      <c r="X86" s="67">
        <v>32548.880000000001</v>
      </c>
      <c r="Y86" s="67">
        <v>30796.248</v>
      </c>
      <c r="Z86" s="8">
        <f t="shared" si="15"/>
        <v>31673</v>
      </c>
      <c r="AA86" s="67">
        <v>27352</v>
      </c>
      <c r="AB86" s="67">
        <v>25037.600000000002</v>
      </c>
      <c r="AC86" s="8">
        <f t="shared" si="16"/>
        <v>26195</v>
      </c>
      <c r="AD86" s="67">
        <v>27352</v>
      </c>
      <c r="AE86" s="67">
        <v>30796.248</v>
      </c>
      <c r="AF86" s="8">
        <f t="shared" si="17"/>
        <v>29074</v>
      </c>
      <c r="AG86" s="67">
        <v>27352</v>
      </c>
      <c r="AH86" s="67">
        <v>30796.248</v>
      </c>
      <c r="AI86" s="8">
        <f t="shared" si="18"/>
        <v>29074</v>
      </c>
      <c r="AJ86" s="67">
        <v>27352</v>
      </c>
      <c r="AK86" s="67">
        <v>25037.600000000002</v>
      </c>
      <c r="AL86" s="8">
        <f t="shared" si="19"/>
        <v>26195</v>
      </c>
      <c r="AM86" s="28" t="e">
        <f>H86+K86+#REF!+N86+#REF!+#REF!+#REF!+#REF!+Q86+T86+W86+Z86+AC86+#REF!+AF86+AI86+AL86</f>
        <v>#REF!</v>
      </c>
      <c r="AN86" s="9"/>
      <c r="AO86" s="9"/>
      <c r="AP86" s="9"/>
      <c r="AQ86" s="10"/>
      <c r="AR86" s="10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</row>
    <row r="87" spans="1:154" ht="24.75" customHeight="1" x14ac:dyDescent="0.35">
      <c r="A87" s="363"/>
      <c r="B87" s="31">
        <v>71</v>
      </c>
      <c r="C87" s="35" t="s">
        <v>100</v>
      </c>
      <c r="D87" s="31" t="s">
        <v>22</v>
      </c>
      <c r="E87" s="6"/>
      <c r="F87" s="13">
        <v>41028</v>
      </c>
      <c r="G87" s="67">
        <v>46194.372000000003</v>
      </c>
      <c r="H87" s="8">
        <f t="shared" si="10"/>
        <v>43611</v>
      </c>
      <c r="I87" s="67">
        <v>41028</v>
      </c>
      <c r="J87" s="67">
        <v>46194.372000000003</v>
      </c>
      <c r="K87" s="8">
        <f t="shared" si="11"/>
        <v>43611</v>
      </c>
      <c r="L87" s="67">
        <v>41028</v>
      </c>
      <c r="M87" s="67">
        <v>46194.372000000003</v>
      </c>
      <c r="N87" s="8">
        <f t="shared" si="12"/>
        <v>43611</v>
      </c>
      <c r="O87" s="67">
        <v>41028</v>
      </c>
      <c r="P87" s="67">
        <v>46194.372000000003</v>
      </c>
      <c r="Q87" s="8">
        <f t="shared" si="13"/>
        <v>43611</v>
      </c>
      <c r="R87" s="67">
        <v>41028</v>
      </c>
      <c r="S87" s="67">
        <v>46194.372000000003</v>
      </c>
      <c r="T87" s="8">
        <f t="shared" si="14"/>
        <v>43611</v>
      </c>
      <c r="U87" s="67">
        <v>41028</v>
      </c>
      <c r="V87" s="67">
        <v>46194.372000000003</v>
      </c>
      <c r="W87" s="8">
        <v>43611</v>
      </c>
      <c r="X87" s="67">
        <v>48823.32</v>
      </c>
      <c r="Y87" s="67">
        <v>46194.372000000003</v>
      </c>
      <c r="Z87" s="8">
        <f t="shared" si="15"/>
        <v>47509</v>
      </c>
      <c r="AA87" s="67">
        <v>41028</v>
      </c>
      <c r="AB87" s="67">
        <v>37556.400000000001</v>
      </c>
      <c r="AC87" s="8">
        <f t="shared" si="16"/>
        <v>39292</v>
      </c>
      <c r="AD87" s="67">
        <v>41028</v>
      </c>
      <c r="AE87" s="67">
        <v>46194.372000000003</v>
      </c>
      <c r="AF87" s="8">
        <f t="shared" si="17"/>
        <v>43611</v>
      </c>
      <c r="AG87" s="67">
        <v>41028</v>
      </c>
      <c r="AH87" s="67">
        <v>46194.372000000003</v>
      </c>
      <c r="AI87" s="8">
        <f t="shared" si="18"/>
        <v>43611</v>
      </c>
      <c r="AJ87" s="67">
        <v>41028</v>
      </c>
      <c r="AK87" s="67">
        <v>37556.400000000001</v>
      </c>
      <c r="AL87" s="8">
        <f t="shared" si="19"/>
        <v>39292</v>
      </c>
      <c r="AM87" s="28" t="e">
        <f>H87+K87+#REF!+N87+#REF!+#REF!+#REF!+#REF!+Q87+T87+W87+Z87+AC87+#REF!+AF87+AI87+AL87</f>
        <v>#REF!</v>
      </c>
      <c r="AN87" s="9"/>
      <c r="AO87" s="9"/>
      <c r="AP87" s="9"/>
      <c r="AQ87" s="10"/>
      <c r="AR87" s="10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</row>
    <row r="88" spans="1:154" ht="24.75" customHeight="1" thickBot="1" x14ac:dyDescent="0.4">
      <c r="A88" s="363"/>
      <c r="B88" s="31">
        <v>72</v>
      </c>
      <c r="C88" s="35" t="s">
        <v>101</v>
      </c>
      <c r="D88" s="31" t="s">
        <v>22</v>
      </c>
      <c r="E88" s="6"/>
      <c r="F88" s="13">
        <v>41028</v>
      </c>
      <c r="G88" s="67">
        <v>46194.372000000003</v>
      </c>
      <c r="H88" s="8">
        <f t="shared" si="10"/>
        <v>43611</v>
      </c>
      <c r="I88" s="67">
        <v>41028</v>
      </c>
      <c r="J88" s="67">
        <v>46194.372000000003</v>
      </c>
      <c r="K88" s="8">
        <f t="shared" si="11"/>
        <v>43611</v>
      </c>
      <c r="L88" s="67">
        <v>41028</v>
      </c>
      <c r="M88" s="67">
        <v>46194.372000000003</v>
      </c>
      <c r="N88" s="8">
        <f t="shared" si="12"/>
        <v>43611</v>
      </c>
      <c r="O88" s="67">
        <v>41028</v>
      </c>
      <c r="P88" s="67">
        <v>46194.372000000003</v>
      </c>
      <c r="Q88" s="8">
        <f t="shared" si="13"/>
        <v>43611</v>
      </c>
      <c r="R88" s="67">
        <v>41028</v>
      </c>
      <c r="S88" s="67">
        <v>46194.372000000003</v>
      </c>
      <c r="T88" s="8">
        <f t="shared" si="14"/>
        <v>43611</v>
      </c>
      <c r="U88" s="67">
        <v>41028</v>
      </c>
      <c r="V88" s="67">
        <v>46194.372000000003</v>
      </c>
      <c r="W88" s="8">
        <v>43611</v>
      </c>
      <c r="X88" s="67">
        <v>48823.32</v>
      </c>
      <c r="Y88" s="67">
        <v>46194.372000000003</v>
      </c>
      <c r="Z88" s="8">
        <f t="shared" si="15"/>
        <v>47509</v>
      </c>
      <c r="AA88" s="67">
        <v>41028</v>
      </c>
      <c r="AB88" s="67">
        <v>37556.400000000001</v>
      </c>
      <c r="AC88" s="8">
        <f t="shared" si="16"/>
        <v>39292</v>
      </c>
      <c r="AD88" s="67">
        <v>41028</v>
      </c>
      <c r="AE88" s="67">
        <v>46194.372000000003</v>
      </c>
      <c r="AF88" s="8">
        <f t="shared" si="17"/>
        <v>43611</v>
      </c>
      <c r="AG88" s="67">
        <v>41028</v>
      </c>
      <c r="AH88" s="67">
        <v>46194.372000000003</v>
      </c>
      <c r="AI88" s="8">
        <f t="shared" si="18"/>
        <v>43611</v>
      </c>
      <c r="AJ88" s="67">
        <v>41028</v>
      </c>
      <c r="AK88" s="67">
        <v>37556.400000000001</v>
      </c>
      <c r="AL88" s="8">
        <f t="shared" si="19"/>
        <v>39292</v>
      </c>
      <c r="AM88" s="28" t="e">
        <f>H88+K88+#REF!+N88+#REF!+#REF!+#REF!+#REF!+Q88+T88+W88+Z88+AC88+#REF!+AF88+AI88+AL88</f>
        <v>#REF!</v>
      </c>
      <c r="AN88" s="9"/>
      <c r="AO88" s="9"/>
      <c r="AP88" s="9"/>
      <c r="AQ88" s="10"/>
      <c r="AR88" s="10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</row>
    <row r="89" spans="1:154" ht="24" customHeight="1" thickBot="1" x14ac:dyDescent="0.4">
      <c r="A89" s="363"/>
      <c r="B89" s="366" t="s">
        <v>102</v>
      </c>
      <c r="C89" s="366"/>
      <c r="D89" s="367"/>
      <c r="F89" s="13">
        <v>1884749.8711599999</v>
      </c>
      <c r="G89" s="67">
        <v>2122083.3741668402</v>
      </c>
      <c r="H89" s="8">
        <f t="shared" si="10"/>
        <v>2003417</v>
      </c>
      <c r="I89" s="67">
        <v>1884749.8711599999</v>
      </c>
      <c r="J89" s="67">
        <v>2122083.3741668402</v>
      </c>
      <c r="K89" s="8">
        <f t="shared" si="11"/>
        <v>2003417</v>
      </c>
      <c r="L89" s="67">
        <v>2339331.56366</v>
      </c>
      <c r="M89" s="67">
        <v>2633907.3920993404</v>
      </c>
      <c r="N89" s="8">
        <f t="shared" si="12"/>
        <v>2486619</v>
      </c>
      <c r="O89" s="67">
        <v>2443387.3243000004</v>
      </c>
      <c r="P89" s="67">
        <v>2728486.3652571002</v>
      </c>
      <c r="Q89" s="8">
        <f t="shared" si="13"/>
        <v>2585937</v>
      </c>
      <c r="R89" s="67">
        <v>2450206.3830400002</v>
      </c>
      <c r="S89" s="67">
        <v>2728486.3652571002</v>
      </c>
      <c r="T89" s="8">
        <f t="shared" si="14"/>
        <v>2589346</v>
      </c>
      <c r="U89" s="67">
        <v>2439523.1021199999</v>
      </c>
      <c r="V89" s="67">
        <v>2728486.3652571002</v>
      </c>
      <c r="W89" s="8">
        <v>2584005</v>
      </c>
      <c r="X89" s="67">
        <v>3072708.7451242004</v>
      </c>
      <c r="Y89" s="67">
        <v>2728486.3652571002</v>
      </c>
      <c r="Z89" s="8">
        <f t="shared" si="15"/>
        <v>2900598</v>
      </c>
      <c r="AA89" s="67">
        <v>2173247.3477000003</v>
      </c>
      <c r="AB89" s="67">
        <v>1989357.1875100003</v>
      </c>
      <c r="AC89" s="8">
        <f t="shared" si="16"/>
        <v>2081302</v>
      </c>
      <c r="AD89" s="67">
        <v>2658807.7102600001</v>
      </c>
      <c r="AE89" s="67">
        <v>2728486.3652571002</v>
      </c>
      <c r="AF89" s="8">
        <f t="shared" si="17"/>
        <v>2693647</v>
      </c>
      <c r="AG89" s="67">
        <v>2654195.0005999999</v>
      </c>
      <c r="AH89" s="67">
        <v>2728486.3652571002</v>
      </c>
      <c r="AI89" s="8">
        <f t="shared" si="18"/>
        <v>2691341</v>
      </c>
      <c r="AJ89" s="67">
        <v>2263619.6549200001</v>
      </c>
      <c r="AK89" s="67">
        <v>2072082.6071960002</v>
      </c>
      <c r="AL89" s="8">
        <f t="shared" si="19"/>
        <v>2167851</v>
      </c>
      <c r="AM89" s="28" t="e">
        <f>H89+K89+#REF!+N89+#REF!+#REF!+#REF!+#REF!+Q89+T89+W89+Z89+AC89+#REF!+AF89+AI89+AL89</f>
        <v>#REF!</v>
      </c>
      <c r="AN89" s="29"/>
      <c r="AO89" s="29"/>
      <c r="AP89" s="29"/>
    </row>
    <row r="90" spans="1:154" ht="24" customHeight="1" x14ac:dyDescent="0.35">
      <c r="A90" s="363"/>
      <c r="B90" s="4">
        <v>73</v>
      </c>
      <c r="C90" s="35" t="s">
        <v>103</v>
      </c>
      <c r="D90" s="31" t="s">
        <v>22</v>
      </c>
      <c r="F90" s="13">
        <v>85298.237700000012</v>
      </c>
      <c r="G90" s="67">
        <v>96039.254247300021</v>
      </c>
      <c r="H90" s="8">
        <f t="shared" si="10"/>
        <v>90669</v>
      </c>
      <c r="I90" s="67">
        <v>85298.237700000012</v>
      </c>
      <c r="J90" s="67">
        <v>96039.254247300021</v>
      </c>
      <c r="K90" s="8">
        <f t="shared" si="11"/>
        <v>90669</v>
      </c>
      <c r="L90" s="67">
        <v>153901.29326000001</v>
      </c>
      <c r="M90" s="67">
        <v>173281.01764974001</v>
      </c>
      <c r="N90" s="8">
        <f t="shared" si="12"/>
        <v>163591</v>
      </c>
      <c r="O90" s="67">
        <v>166600.69010000001</v>
      </c>
      <c r="P90" s="67">
        <v>190717.31433300002</v>
      </c>
      <c r="Q90" s="8">
        <f t="shared" si="13"/>
        <v>178659</v>
      </c>
      <c r="R90" s="67">
        <v>170313.79248</v>
      </c>
      <c r="S90" s="67">
        <v>190717.31433300002</v>
      </c>
      <c r="T90" s="8">
        <f t="shared" si="14"/>
        <v>180516</v>
      </c>
      <c r="U90" s="67">
        <v>172165.45450000002</v>
      </c>
      <c r="V90" s="67">
        <v>190717.31433300002</v>
      </c>
      <c r="W90" s="8">
        <v>181441</v>
      </c>
      <c r="X90" s="67">
        <v>237245.69417640002</v>
      </c>
      <c r="Y90" s="67">
        <v>190717.31433300002</v>
      </c>
      <c r="Z90" s="8">
        <f t="shared" si="15"/>
        <v>213982</v>
      </c>
      <c r="AA90" s="67">
        <v>121138.52062</v>
      </c>
      <c r="AB90" s="67">
        <v>110888.33810600001</v>
      </c>
      <c r="AC90" s="8">
        <f t="shared" si="16"/>
        <v>116013</v>
      </c>
      <c r="AD90" s="67">
        <v>197024.66159999999</v>
      </c>
      <c r="AE90" s="67">
        <v>190717.31433300002</v>
      </c>
      <c r="AF90" s="8">
        <f t="shared" si="17"/>
        <v>193871</v>
      </c>
      <c r="AG90" s="67">
        <v>201514.69753999999</v>
      </c>
      <c r="AH90" s="67">
        <v>190717.31433300002</v>
      </c>
      <c r="AI90" s="8">
        <f t="shared" si="18"/>
        <v>196116</v>
      </c>
      <c r="AJ90" s="67">
        <v>143194.89990000002</v>
      </c>
      <c r="AK90" s="67">
        <v>131078.40836999999</v>
      </c>
      <c r="AL90" s="8">
        <f t="shared" si="19"/>
        <v>137137</v>
      </c>
      <c r="AM90" s="28" t="e">
        <f>H90+K90+#REF!+N90+#REF!+#REF!+#REF!+#REF!+Q90+T90+W90+Z90+AC90+#REF!+AF90+AI90+AL90</f>
        <v>#REF!</v>
      </c>
      <c r="AN90" s="29"/>
      <c r="AO90" s="29"/>
      <c r="AP90" s="29"/>
    </row>
    <row r="91" spans="1:154" ht="24.75" customHeight="1" thickBot="1" x14ac:dyDescent="0.4">
      <c r="A91" s="363"/>
      <c r="B91" s="11">
        <v>74</v>
      </c>
      <c r="C91" s="34" t="s">
        <v>104</v>
      </c>
      <c r="D91" s="31" t="s">
        <v>22</v>
      </c>
      <c r="F91" s="13">
        <v>205140</v>
      </c>
      <c r="G91" s="67">
        <v>230971.86000000002</v>
      </c>
      <c r="H91" s="8">
        <f t="shared" si="10"/>
        <v>218056</v>
      </c>
      <c r="I91" s="67">
        <v>205140</v>
      </c>
      <c r="J91" s="67">
        <v>230971.86000000002</v>
      </c>
      <c r="K91" s="8">
        <f t="shared" si="11"/>
        <v>218056</v>
      </c>
      <c r="L91" s="67">
        <v>205140</v>
      </c>
      <c r="M91" s="67">
        <v>230971.86000000002</v>
      </c>
      <c r="N91" s="8">
        <f t="shared" si="12"/>
        <v>218056</v>
      </c>
      <c r="O91" s="67">
        <v>205140</v>
      </c>
      <c r="P91" s="67">
        <v>230971.86000000002</v>
      </c>
      <c r="Q91" s="8">
        <f t="shared" si="13"/>
        <v>218056</v>
      </c>
      <c r="R91" s="67">
        <v>205140</v>
      </c>
      <c r="S91" s="67">
        <v>230971.86000000002</v>
      </c>
      <c r="T91" s="8">
        <f t="shared" si="14"/>
        <v>218056</v>
      </c>
      <c r="U91" s="67">
        <v>205140</v>
      </c>
      <c r="V91" s="67">
        <v>230971.86000000002</v>
      </c>
      <c r="W91" s="8">
        <v>218056</v>
      </c>
      <c r="X91" s="67">
        <v>244116.6</v>
      </c>
      <c r="Y91" s="67">
        <v>230971.86000000002</v>
      </c>
      <c r="Z91" s="8">
        <f t="shared" si="15"/>
        <v>237544</v>
      </c>
      <c r="AA91" s="67">
        <v>205140</v>
      </c>
      <c r="AB91" s="67">
        <v>187782</v>
      </c>
      <c r="AC91" s="8">
        <f t="shared" si="16"/>
        <v>196461</v>
      </c>
      <c r="AD91" s="67">
        <v>205140</v>
      </c>
      <c r="AE91" s="67">
        <v>230971.86000000002</v>
      </c>
      <c r="AF91" s="8">
        <f t="shared" si="17"/>
        <v>218056</v>
      </c>
      <c r="AG91" s="67">
        <v>205140</v>
      </c>
      <c r="AH91" s="67">
        <v>230971.86000000002</v>
      </c>
      <c r="AI91" s="8">
        <f t="shared" si="18"/>
        <v>218056</v>
      </c>
      <c r="AJ91" s="67">
        <v>205140</v>
      </c>
      <c r="AK91" s="67">
        <v>187782</v>
      </c>
      <c r="AL91" s="8">
        <f t="shared" si="19"/>
        <v>196461</v>
      </c>
      <c r="AM91" s="28" t="e">
        <f>H91+K91+#REF!+N91+#REF!+#REF!+#REF!+#REF!+Q91+T91+W91+Z91+AC91+#REF!+AF91+AI91+AL91</f>
        <v>#REF!</v>
      </c>
      <c r="AN91" s="29"/>
      <c r="AO91" s="29"/>
      <c r="AP91" s="29"/>
    </row>
    <row r="92" spans="1:154" ht="24.75" customHeight="1" x14ac:dyDescent="0.35">
      <c r="A92" s="363"/>
      <c r="B92" s="4">
        <v>75</v>
      </c>
      <c r="C92" s="34" t="s">
        <v>105</v>
      </c>
      <c r="D92" s="31" t="s">
        <v>22</v>
      </c>
      <c r="F92" s="13">
        <v>164112</v>
      </c>
      <c r="G92" s="67">
        <v>184777.48800000001</v>
      </c>
      <c r="H92" s="8">
        <f t="shared" si="10"/>
        <v>174445</v>
      </c>
      <c r="I92" s="67">
        <v>164112</v>
      </c>
      <c r="J92" s="67">
        <v>184777.48800000001</v>
      </c>
      <c r="K92" s="8">
        <f t="shared" si="11"/>
        <v>174445</v>
      </c>
      <c r="L92" s="67">
        <v>164112</v>
      </c>
      <c r="M92" s="67">
        <v>184777.48800000001</v>
      </c>
      <c r="N92" s="8">
        <f t="shared" si="12"/>
        <v>174445</v>
      </c>
      <c r="O92" s="67">
        <v>164112</v>
      </c>
      <c r="P92" s="67">
        <v>184777.48800000001</v>
      </c>
      <c r="Q92" s="8">
        <f t="shared" si="13"/>
        <v>174445</v>
      </c>
      <c r="R92" s="67">
        <v>164112</v>
      </c>
      <c r="S92" s="67">
        <v>184777.48800000001</v>
      </c>
      <c r="T92" s="8">
        <f t="shared" si="14"/>
        <v>174445</v>
      </c>
      <c r="U92" s="67">
        <v>164112</v>
      </c>
      <c r="V92" s="67">
        <v>184777.48800000001</v>
      </c>
      <c r="W92" s="8">
        <v>174445</v>
      </c>
      <c r="X92" s="67">
        <v>195293.28</v>
      </c>
      <c r="Y92" s="67">
        <v>184777.48800000001</v>
      </c>
      <c r="Z92" s="8">
        <f t="shared" si="15"/>
        <v>190035</v>
      </c>
      <c r="AA92" s="67">
        <v>164112</v>
      </c>
      <c r="AB92" s="67">
        <v>150225.60000000001</v>
      </c>
      <c r="AC92" s="8">
        <f t="shared" si="16"/>
        <v>157169</v>
      </c>
      <c r="AD92" s="67">
        <v>164112</v>
      </c>
      <c r="AE92" s="67">
        <v>184777.48800000001</v>
      </c>
      <c r="AF92" s="8">
        <f t="shared" si="17"/>
        <v>174445</v>
      </c>
      <c r="AG92" s="67">
        <v>164112</v>
      </c>
      <c r="AH92" s="67">
        <v>184777.48800000001</v>
      </c>
      <c r="AI92" s="8">
        <f t="shared" si="18"/>
        <v>174445</v>
      </c>
      <c r="AJ92" s="67">
        <v>164112</v>
      </c>
      <c r="AK92" s="67">
        <v>150225.60000000001</v>
      </c>
      <c r="AL92" s="8">
        <f t="shared" si="19"/>
        <v>157169</v>
      </c>
      <c r="AM92" s="28" t="e">
        <f>H92+K92+#REF!+N92+#REF!+#REF!+#REF!+#REF!+Q92+T92+W92+Z92+AC92+#REF!+AF92+AI92+AL92</f>
        <v>#REF!</v>
      </c>
      <c r="AN92" s="29"/>
      <c r="AO92" s="29"/>
      <c r="AP92" s="29"/>
    </row>
    <row r="93" spans="1:154" ht="24.75" customHeight="1" thickBot="1" x14ac:dyDescent="0.4">
      <c r="A93" s="363"/>
      <c r="B93" s="11">
        <v>76</v>
      </c>
      <c r="C93" s="34" t="s">
        <v>106</v>
      </c>
      <c r="D93" s="31" t="s">
        <v>22</v>
      </c>
      <c r="F93" s="13">
        <v>136760</v>
      </c>
      <c r="G93" s="67">
        <v>153981.24000000002</v>
      </c>
      <c r="H93" s="8">
        <f t="shared" si="10"/>
        <v>145371</v>
      </c>
      <c r="I93" s="67">
        <v>136760</v>
      </c>
      <c r="J93" s="67">
        <v>153981.24000000002</v>
      </c>
      <c r="K93" s="8">
        <f t="shared" si="11"/>
        <v>145371</v>
      </c>
      <c r="L93" s="67">
        <v>136760</v>
      </c>
      <c r="M93" s="67">
        <v>153981.24000000002</v>
      </c>
      <c r="N93" s="8">
        <f t="shared" si="12"/>
        <v>145371</v>
      </c>
      <c r="O93" s="67">
        <v>136760</v>
      </c>
      <c r="P93" s="67">
        <v>153981.24000000002</v>
      </c>
      <c r="Q93" s="8">
        <f t="shared" si="13"/>
        <v>145371</v>
      </c>
      <c r="R93" s="67">
        <v>136760</v>
      </c>
      <c r="S93" s="67">
        <v>153981.24000000002</v>
      </c>
      <c r="T93" s="8">
        <f t="shared" si="14"/>
        <v>145371</v>
      </c>
      <c r="U93" s="67">
        <v>136760</v>
      </c>
      <c r="V93" s="67">
        <v>153981.24000000002</v>
      </c>
      <c r="W93" s="8">
        <v>145371</v>
      </c>
      <c r="X93" s="67">
        <v>162744.4</v>
      </c>
      <c r="Y93" s="67">
        <v>153981.24000000002</v>
      </c>
      <c r="Z93" s="8">
        <f t="shared" si="15"/>
        <v>158363</v>
      </c>
      <c r="AA93" s="67">
        <v>136760</v>
      </c>
      <c r="AB93" s="67">
        <v>125188</v>
      </c>
      <c r="AC93" s="8">
        <f t="shared" si="16"/>
        <v>130974</v>
      </c>
      <c r="AD93" s="67">
        <v>136760</v>
      </c>
      <c r="AE93" s="67">
        <v>153981.24000000002</v>
      </c>
      <c r="AF93" s="8">
        <f t="shared" si="17"/>
        <v>145371</v>
      </c>
      <c r="AG93" s="67">
        <v>136760</v>
      </c>
      <c r="AH93" s="67">
        <v>153981.24000000002</v>
      </c>
      <c r="AI93" s="8">
        <f t="shared" si="18"/>
        <v>145371</v>
      </c>
      <c r="AJ93" s="67">
        <v>136760</v>
      </c>
      <c r="AK93" s="67">
        <v>125188</v>
      </c>
      <c r="AL93" s="8">
        <f t="shared" si="19"/>
        <v>130974</v>
      </c>
      <c r="AM93" s="28" t="e">
        <f>H93+K93+#REF!+N93+#REF!+#REF!+#REF!+#REF!+Q93+T93+W93+Z93+AC93+#REF!+AF93+AI93+AL93</f>
        <v>#REF!</v>
      </c>
      <c r="AN93" s="29"/>
      <c r="AO93" s="29"/>
      <c r="AP93" s="29"/>
    </row>
    <row r="94" spans="1:154" ht="24.75" customHeight="1" x14ac:dyDescent="0.35">
      <c r="A94" s="363"/>
      <c r="B94" s="4">
        <v>77</v>
      </c>
      <c r="C94" s="34" t="s">
        <v>107</v>
      </c>
      <c r="D94" s="31" t="s">
        <v>22</v>
      </c>
      <c r="F94" s="13">
        <v>126149.4754</v>
      </c>
      <c r="G94" s="67">
        <v>142034.60549459999</v>
      </c>
      <c r="H94" s="8">
        <f t="shared" ref="H94:H157" si="20">ROUND(((F94+G94)/2),0)</f>
        <v>134092</v>
      </c>
      <c r="I94" s="67">
        <v>126149.4754</v>
      </c>
      <c r="J94" s="67">
        <v>142034.60549459999</v>
      </c>
      <c r="K94" s="8">
        <f t="shared" ref="K94:K157" si="21">ROUND(((I94+J94)/2),0)</f>
        <v>134092</v>
      </c>
      <c r="L94" s="67">
        <v>221855.42262</v>
      </c>
      <c r="M94" s="67">
        <v>249792.14006838002</v>
      </c>
      <c r="N94" s="8">
        <f t="shared" ref="N94:N157" si="22">ROUND(((L94+M94)/2),0)</f>
        <v>235824</v>
      </c>
      <c r="O94" s="67">
        <v>247656.01718000002</v>
      </c>
      <c r="P94" s="67">
        <v>272784.31086270005</v>
      </c>
      <c r="Q94" s="8">
        <f t="shared" ref="Q94:Q157" si="23">ROUND(((O94+P94)/2),0)</f>
        <v>260220</v>
      </c>
      <c r="R94" s="67">
        <v>243622.89640000003</v>
      </c>
      <c r="S94" s="67">
        <v>272784.31086270005</v>
      </c>
      <c r="T94" s="8">
        <f t="shared" ref="T94:T157" si="24">ROUND(((R94+S94)/2),0)</f>
        <v>258204</v>
      </c>
      <c r="U94" s="67">
        <v>242276.15230000002</v>
      </c>
      <c r="V94" s="67">
        <v>272784.31086270005</v>
      </c>
      <c r="W94" s="8">
        <v>257530</v>
      </c>
      <c r="X94" s="67">
        <v>278513.03580100008</v>
      </c>
      <c r="Y94" s="67">
        <v>272784.31086270005</v>
      </c>
      <c r="Z94" s="8">
        <f t="shared" ref="Z94:Z157" si="25">ROUND(((X94+Y94)/2),0)</f>
        <v>275649</v>
      </c>
      <c r="AA94" s="67">
        <v>188668.6256</v>
      </c>
      <c r="AB94" s="67">
        <v>172704.35728000003</v>
      </c>
      <c r="AC94" s="8">
        <f t="shared" ref="AC94:AC157" si="26">ROUND(((AA94+AB94)/2),0)</f>
        <v>180686</v>
      </c>
      <c r="AD94" s="67">
        <v>295224.97446</v>
      </c>
      <c r="AE94" s="67">
        <v>272784.31086270005</v>
      </c>
      <c r="AF94" s="8">
        <f t="shared" ref="AF94:AF157" si="27">ROUND(((AD94+AE94)/2),0)</f>
        <v>284005</v>
      </c>
      <c r="AG94" s="67">
        <v>296848.1789</v>
      </c>
      <c r="AH94" s="67">
        <v>272784.31086270005</v>
      </c>
      <c r="AI94" s="8">
        <f t="shared" ref="AI94:AI157" si="28">ROUND(((AG94+AH94)/2),0)</f>
        <v>284816</v>
      </c>
      <c r="AJ94" s="67">
        <v>211774.84302000003</v>
      </c>
      <c r="AK94" s="67">
        <v>193855.43322600002</v>
      </c>
      <c r="AL94" s="8">
        <f t="shared" ref="AL94:AL157" si="29">ROUND(((AJ94+AK94)/2),0)</f>
        <v>202815</v>
      </c>
      <c r="AM94" s="28" t="e">
        <f>H94+K94+#REF!+N94+#REF!+#REF!+#REF!+#REF!+Q94+T94+W94+Z94+AC94+#REF!+AF94+AI94+AL94</f>
        <v>#REF!</v>
      </c>
      <c r="AN94" s="29"/>
      <c r="AO94" s="29"/>
      <c r="AP94" s="29"/>
    </row>
    <row r="95" spans="1:154" ht="24.75" customHeight="1" thickBot="1" x14ac:dyDescent="0.4">
      <c r="A95" s="363"/>
      <c r="B95" s="11">
        <v>78</v>
      </c>
      <c r="C95" s="34" t="s">
        <v>108</v>
      </c>
      <c r="D95" s="31" t="s">
        <v>22</v>
      </c>
      <c r="F95" s="13">
        <v>168781.25992000001</v>
      </c>
      <c r="G95" s="67">
        <v>190034.71549608</v>
      </c>
      <c r="H95" s="8">
        <f t="shared" si="20"/>
        <v>179408</v>
      </c>
      <c r="I95" s="67">
        <v>168781.25992000001</v>
      </c>
      <c r="J95" s="67">
        <v>190034.71549608</v>
      </c>
      <c r="K95" s="8">
        <f t="shared" si="21"/>
        <v>179408</v>
      </c>
      <c r="L95" s="67">
        <v>304267.27214000002</v>
      </c>
      <c r="M95" s="67">
        <v>342581.54325486004</v>
      </c>
      <c r="N95" s="8">
        <f t="shared" si="22"/>
        <v>323424</v>
      </c>
      <c r="O95" s="67">
        <v>342585.91978000005</v>
      </c>
      <c r="P95" s="67">
        <v>375203.16186444002</v>
      </c>
      <c r="Q95" s="8">
        <f t="shared" si="23"/>
        <v>358895</v>
      </c>
      <c r="R95" s="67">
        <v>340720.92366000003</v>
      </c>
      <c r="S95" s="67">
        <v>375203.16186444002</v>
      </c>
      <c r="T95" s="8">
        <f t="shared" si="24"/>
        <v>357962</v>
      </c>
      <c r="U95" s="67">
        <v>333240.49356000003</v>
      </c>
      <c r="V95" s="67">
        <v>375203.16186444002</v>
      </c>
      <c r="W95" s="8">
        <v>354222</v>
      </c>
      <c r="X95" s="67">
        <v>477971.67734679999</v>
      </c>
      <c r="Y95" s="67">
        <v>375203.16186444002</v>
      </c>
      <c r="Z95" s="8">
        <f t="shared" si="25"/>
        <v>426587</v>
      </c>
      <c r="AA95" s="67">
        <v>259534.03346000004</v>
      </c>
      <c r="AB95" s="67">
        <v>237573.46139800001</v>
      </c>
      <c r="AC95" s="8">
        <f t="shared" si="26"/>
        <v>248554</v>
      </c>
      <c r="AD95" s="67">
        <v>406995.84536000009</v>
      </c>
      <c r="AE95" s="67">
        <v>375203.16186444002</v>
      </c>
      <c r="AF95" s="8">
        <f t="shared" si="27"/>
        <v>391100</v>
      </c>
      <c r="AG95" s="67">
        <v>400211.45528000005</v>
      </c>
      <c r="AH95" s="67">
        <v>375203.16186444002</v>
      </c>
      <c r="AI95" s="8">
        <f t="shared" si="28"/>
        <v>387707</v>
      </c>
      <c r="AJ95" s="67">
        <v>283343.40242000006</v>
      </c>
      <c r="AK95" s="67">
        <v>259368.19144600004</v>
      </c>
      <c r="AL95" s="8">
        <f t="shared" si="29"/>
        <v>271356</v>
      </c>
      <c r="AM95" s="28" t="e">
        <f>H95+K95+#REF!+N95+#REF!+#REF!+#REF!+#REF!+Q95+T95+W95+Z95+AC95+#REF!+AF95+AI95+AL95</f>
        <v>#REF!</v>
      </c>
      <c r="AN95" s="29"/>
      <c r="AO95" s="29"/>
      <c r="AP95" s="29"/>
    </row>
    <row r="96" spans="1:154" ht="24.75" customHeight="1" x14ac:dyDescent="0.35">
      <c r="A96" s="363"/>
      <c r="B96" s="4">
        <v>79</v>
      </c>
      <c r="C96" s="34" t="s">
        <v>109</v>
      </c>
      <c r="D96" s="31" t="s">
        <v>22</v>
      </c>
      <c r="F96" s="13">
        <v>164112</v>
      </c>
      <c r="G96" s="67">
        <v>184777.48800000001</v>
      </c>
      <c r="H96" s="8">
        <f t="shared" si="20"/>
        <v>174445</v>
      </c>
      <c r="I96" s="67">
        <v>164112</v>
      </c>
      <c r="J96" s="67">
        <v>184777.48800000001</v>
      </c>
      <c r="K96" s="8">
        <f t="shared" si="21"/>
        <v>174445</v>
      </c>
      <c r="L96" s="67">
        <v>164112</v>
      </c>
      <c r="M96" s="67">
        <v>184777.48800000001</v>
      </c>
      <c r="N96" s="8">
        <f t="shared" si="22"/>
        <v>174445</v>
      </c>
      <c r="O96" s="67">
        <v>164112</v>
      </c>
      <c r="P96" s="67">
        <v>184777.48800000001</v>
      </c>
      <c r="Q96" s="8">
        <f t="shared" si="23"/>
        <v>174445</v>
      </c>
      <c r="R96" s="67">
        <v>164112</v>
      </c>
      <c r="S96" s="67">
        <v>184777.48800000001</v>
      </c>
      <c r="T96" s="8">
        <f t="shared" si="24"/>
        <v>174445</v>
      </c>
      <c r="U96" s="67">
        <v>164112</v>
      </c>
      <c r="V96" s="67">
        <v>184777.48800000001</v>
      </c>
      <c r="W96" s="8">
        <v>174445</v>
      </c>
      <c r="X96" s="67">
        <v>195293.28</v>
      </c>
      <c r="Y96" s="67">
        <v>184777.48800000001</v>
      </c>
      <c r="Z96" s="8">
        <f t="shared" si="25"/>
        <v>190035</v>
      </c>
      <c r="AA96" s="67">
        <v>164112</v>
      </c>
      <c r="AB96" s="67">
        <v>150225.60000000001</v>
      </c>
      <c r="AC96" s="8">
        <f t="shared" si="26"/>
        <v>157169</v>
      </c>
      <c r="AD96" s="67">
        <v>164112</v>
      </c>
      <c r="AE96" s="67">
        <v>184777.48800000001</v>
      </c>
      <c r="AF96" s="8">
        <f t="shared" si="27"/>
        <v>174445</v>
      </c>
      <c r="AG96" s="67">
        <v>164112</v>
      </c>
      <c r="AH96" s="67">
        <v>184777.48800000001</v>
      </c>
      <c r="AI96" s="8">
        <f t="shared" si="28"/>
        <v>174445</v>
      </c>
      <c r="AJ96" s="67">
        <v>164112</v>
      </c>
      <c r="AK96" s="67">
        <v>150225.60000000001</v>
      </c>
      <c r="AL96" s="8">
        <f t="shared" si="29"/>
        <v>157169</v>
      </c>
      <c r="AM96" s="28" t="e">
        <f>H96+K96+#REF!+N96+#REF!+#REF!+#REF!+#REF!+Q96+T96+W96+Z96+AC96+#REF!+AF96+AI96+AL96</f>
        <v>#REF!</v>
      </c>
      <c r="AN96" s="29"/>
      <c r="AO96" s="29"/>
      <c r="AP96" s="29"/>
    </row>
    <row r="97" spans="1:154" ht="24.75" customHeight="1" thickBot="1" x14ac:dyDescent="0.4">
      <c r="A97" s="363"/>
      <c r="B97" s="11">
        <v>80</v>
      </c>
      <c r="C97" s="34" t="s">
        <v>110</v>
      </c>
      <c r="D97" s="31" t="s">
        <v>22</v>
      </c>
      <c r="F97" s="13">
        <v>205140</v>
      </c>
      <c r="G97" s="67">
        <v>230971.86000000002</v>
      </c>
      <c r="H97" s="8">
        <f t="shared" si="20"/>
        <v>218056</v>
      </c>
      <c r="I97" s="67">
        <v>205140</v>
      </c>
      <c r="J97" s="67">
        <v>230971.86000000002</v>
      </c>
      <c r="K97" s="8">
        <f t="shared" si="21"/>
        <v>218056</v>
      </c>
      <c r="L97" s="67">
        <v>205140</v>
      </c>
      <c r="M97" s="67">
        <v>230971.86000000002</v>
      </c>
      <c r="N97" s="8">
        <f t="shared" si="22"/>
        <v>218056</v>
      </c>
      <c r="O97" s="67">
        <v>205140</v>
      </c>
      <c r="P97" s="67">
        <v>230971.86000000002</v>
      </c>
      <c r="Q97" s="8">
        <f t="shared" si="23"/>
        <v>218056</v>
      </c>
      <c r="R97" s="67">
        <v>205140</v>
      </c>
      <c r="S97" s="67">
        <v>230971.86000000002</v>
      </c>
      <c r="T97" s="8">
        <f t="shared" si="24"/>
        <v>218056</v>
      </c>
      <c r="U97" s="67">
        <v>205140</v>
      </c>
      <c r="V97" s="67">
        <v>230971.86000000002</v>
      </c>
      <c r="W97" s="8">
        <v>218056</v>
      </c>
      <c r="X97" s="67">
        <v>244116.6</v>
      </c>
      <c r="Y97" s="67">
        <v>230971.86000000002</v>
      </c>
      <c r="Z97" s="8">
        <f t="shared" si="25"/>
        <v>237544</v>
      </c>
      <c r="AA97" s="67">
        <v>205140</v>
      </c>
      <c r="AB97" s="67">
        <v>187782</v>
      </c>
      <c r="AC97" s="8">
        <f t="shared" si="26"/>
        <v>196461</v>
      </c>
      <c r="AD97" s="67">
        <v>205140</v>
      </c>
      <c r="AE97" s="67">
        <v>230971.86000000002</v>
      </c>
      <c r="AF97" s="8">
        <f t="shared" si="27"/>
        <v>218056</v>
      </c>
      <c r="AG97" s="67">
        <v>205140</v>
      </c>
      <c r="AH97" s="67">
        <v>230971.86000000002</v>
      </c>
      <c r="AI97" s="8">
        <f t="shared" si="28"/>
        <v>218056</v>
      </c>
      <c r="AJ97" s="67">
        <v>205140</v>
      </c>
      <c r="AK97" s="67">
        <v>187782</v>
      </c>
      <c r="AL97" s="8">
        <f t="shared" si="29"/>
        <v>196461</v>
      </c>
      <c r="AM97" s="28" t="e">
        <f>H97+K97+#REF!+N97+#REF!+#REF!+#REF!+#REF!+Q97+T97+W97+Z97+AC97+#REF!+AF97+AI97+AL97</f>
        <v>#REF!</v>
      </c>
      <c r="AN97" s="29"/>
      <c r="AO97" s="29"/>
      <c r="AP97" s="29"/>
    </row>
    <row r="98" spans="1:154" ht="24.75" customHeight="1" x14ac:dyDescent="0.35">
      <c r="A98" s="363"/>
      <c r="B98" s="4">
        <v>81</v>
      </c>
      <c r="C98" s="34" t="s">
        <v>111</v>
      </c>
      <c r="D98" s="31" t="s">
        <v>22</v>
      </c>
      <c r="F98" s="13">
        <v>102891.24924000002</v>
      </c>
      <c r="G98" s="67">
        <v>115847.63193276001</v>
      </c>
      <c r="H98" s="8">
        <f t="shared" si="20"/>
        <v>109369</v>
      </c>
      <c r="I98" s="67">
        <v>102891.24924000002</v>
      </c>
      <c r="J98" s="67">
        <v>115847.63193276001</v>
      </c>
      <c r="K98" s="8">
        <f t="shared" si="21"/>
        <v>109369</v>
      </c>
      <c r="L98" s="67">
        <v>194227.16742000004</v>
      </c>
      <c r="M98" s="67">
        <v>218684.84996358003</v>
      </c>
      <c r="N98" s="8">
        <f t="shared" si="22"/>
        <v>206456</v>
      </c>
      <c r="O98" s="67">
        <v>210220.97590000002</v>
      </c>
      <c r="P98" s="67">
        <v>228498.45934188002</v>
      </c>
      <c r="Q98" s="8">
        <f t="shared" si="23"/>
        <v>219360</v>
      </c>
      <c r="R98" s="67">
        <v>215051.47586000001</v>
      </c>
      <c r="S98" s="67">
        <v>228498.45934188002</v>
      </c>
      <c r="T98" s="8">
        <f t="shared" si="24"/>
        <v>221775</v>
      </c>
      <c r="U98" s="67">
        <v>213846.07322000002</v>
      </c>
      <c r="V98" s="67">
        <v>228498.45934188002</v>
      </c>
      <c r="W98" s="8">
        <v>221172</v>
      </c>
      <c r="X98" s="67">
        <v>293049.85384220001</v>
      </c>
      <c r="Y98" s="67">
        <v>228498.45934188002</v>
      </c>
      <c r="Z98" s="8">
        <f t="shared" si="25"/>
        <v>260774</v>
      </c>
      <c r="AA98" s="67">
        <v>159801.18804000004</v>
      </c>
      <c r="AB98" s="67">
        <v>146279.54905200002</v>
      </c>
      <c r="AC98" s="8">
        <f t="shared" si="26"/>
        <v>153040</v>
      </c>
      <c r="AD98" s="67">
        <v>249772.58332000001</v>
      </c>
      <c r="AE98" s="67">
        <v>228498.45934188002</v>
      </c>
      <c r="AF98" s="8">
        <f t="shared" si="27"/>
        <v>239136</v>
      </c>
      <c r="AG98" s="67">
        <v>246838.19238000005</v>
      </c>
      <c r="AH98" s="67">
        <v>228498.45934188002</v>
      </c>
      <c r="AI98" s="8">
        <f t="shared" si="28"/>
        <v>237668</v>
      </c>
      <c r="AJ98" s="67">
        <v>172730.82034000003</v>
      </c>
      <c r="AK98" s="67">
        <v>158115.13554200003</v>
      </c>
      <c r="AL98" s="8">
        <f t="shared" si="29"/>
        <v>165423</v>
      </c>
      <c r="AM98" s="28" t="e">
        <f>H98+K98+#REF!+N98+#REF!+#REF!+#REF!+#REF!+Q98+T98+W98+Z98+AC98+#REF!+AF98+AI98+AL98</f>
        <v>#REF!</v>
      </c>
      <c r="AN98" s="29"/>
      <c r="AO98" s="29"/>
      <c r="AP98" s="29"/>
    </row>
    <row r="99" spans="1:154" ht="30.75" customHeight="1" thickBot="1" x14ac:dyDescent="0.4">
      <c r="A99" s="363"/>
      <c r="B99" s="11">
        <v>82</v>
      </c>
      <c r="C99" s="34" t="s">
        <v>112</v>
      </c>
      <c r="D99" s="31" t="s">
        <v>22</v>
      </c>
      <c r="F99" s="13">
        <v>300872</v>
      </c>
      <c r="G99" s="67">
        <v>338758.728</v>
      </c>
      <c r="H99" s="8">
        <f t="shared" si="20"/>
        <v>319815</v>
      </c>
      <c r="I99" s="67">
        <v>300872</v>
      </c>
      <c r="J99" s="67">
        <v>338758.728</v>
      </c>
      <c r="K99" s="8">
        <f t="shared" si="21"/>
        <v>319815</v>
      </c>
      <c r="L99" s="67">
        <v>300872</v>
      </c>
      <c r="M99" s="67">
        <v>338758.728</v>
      </c>
      <c r="N99" s="8">
        <f t="shared" si="22"/>
        <v>319815</v>
      </c>
      <c r="O99" s="67">
        <v>300872</v>
      </c>
      <c r="P99" s="67">
        <v>338758.728</v>
      </c>
      <c r="Q99" s="8">
        <f t="shared" si="23"/>
        <v>319815</v>
      </c>
      <c r="R99" s="67">
        <v>300872</v>
      </c>
      <c r="S99" s="67">
        <v>338758.728</v>
      </c>
      <c r="T99" s="8">
        <f t="shared" si="24"/>
        <v>319815</v>
      </c>
      <c r="U99" s="67">
        <v>300872</v>
      </c>
      <c r="V99" s="67">
        <v>338758.728</v>
      </c>
      <c r="W99" s="8">
        <v>319815</v>
      </c>
      <c r="X99" s="67">
        <v>358037.68</v>
      </c>
      <c r="Y99" s="67">
        <v>338758.728</v>
      </c>
      <c r="Z99" s="8">
        <f t="shared" si="25"/>
        <v>348398</v>
      </c>
      <c r="AA99" s="67">
        <v>300872</v>
      </c>
      <c r="AB99" s="67">
        <v>275413.60000000003</v>
      </c>
      <c r="AC99" s="8">
        <f t="shared" si="26"/>
        <v>288143</v>
      </c>
      <c r="AD99" s="67">
        <v>300872</v>
      </c>
      <c r="AE99" s="67">
        <v>338758.728</v>
      </c>
      <c r="AF99" s="8">
        <f t="shared" si="27"/>
        <v>319815</v>
      </c>
      <c r="AG99" s="67">
        <v>300872</v>
      </c>
      <c r="AH99" s="67">
        <v>338758.728</v>
      </c>
      <c r="AI99" s="8">
        <f t="shared" si="28"/>
        <v>319815</v>
      </c>
      <c r="AJ99" s="67">
        <v>300872</v>
      </c>
      <c r="AK99" s="67">
        <v>275413.60000000003</v>
      </c>
      <c r="AL99" s="8">
        <f t="shared" si="29"/>
        <v>288143</v>
      </c>
      <c r="AM99" s="28" t="e">
        <f>H99+K99+#REF!+N99+#REF!+#REF!+#REF!+#REF!+Q99+T99+W99+Z99+AC99+#REF!+AF99+AI99+AL99</f>
        <v>#REF!</v>
      </c>
      <c r="AN99" s="29"/>
      <c r="AO99" s="29"/>
      <c r="AP99" s="29"/>
    </row>
    <row r="100" spans="1:154" s="32" customFormat="1" ht="27.75" customHeight="1" x14ac:dyDescent="0.35">
      <c r="A100" s="363"/>
      <c r="B100" s="4">
        <v>83</v>
      </c>
      <c r="C100" s="34" t="s">
        <v>113</v>
      </c>
      <c r="D100" s="31" t="s">
        <v>22</v>
      </c>
      <c r="E100" s="1"/>
      <c r="F100" s="13">
        <v>150436</v>
      </c>
      <c r="G100" s="67">
        <v>169379.364</v>
      </c>
      <c r="H100" s="8">
        <f t="shared" si="20"/>
        <v>159908</v>
      </c>
      <c r="I100" s="67">
        <v>150436</v>
      </c>
      <c r="J100" s="67">
        <v>169379.364</v>
      </c>
      <c r="K100" s="8">
        <f t="shared" si="21"/>
        <v>159908</v>
      </c>
      <c r="L100" s="67">
        <v>150436</v>
      </c>
      <c r="M100" s="67">
        <v>169379.364</v>
      </c>
      <c r="N100" s="8">
        <f t="shared" si="22"/>
        <v>159908</v>
      </c>
      <c r="O100" s="67">
        <v>150436</v>
      </c>
      <c r="P100" s="67">
        <v>169379.364</v>
      </c>
      <c r="Q100" s="8">
        <f t="shared" si="23"/>
        <v>159908</v>
      </c>
      <c r="R100" s="67">
        <v>150436</v>
      </c>
      <c r="S100" s="67">
        <v>169379.364</v>
      </c>
      <c r="T100" s="8">
        <f t="shared" si="24"/>
        <v>159908</v>
      </c>
      <c r="U100" s="67">
        <v>150436</v>
      </c>
      <c r="V100" s="67">
        <v>169379.364</v>
      </c>
      <c r="W100" s="8">
        <v>159908</v>
      </c>
      <c r="X100" s="67">
        <v>179018.84</v>
      </c>
      <c r="Y100" s="67">
        <v>169379.364</v>
      </c>
      <c r="Z100" s="8">
        <f t="shared" si="25"/>
        <v>174199</v>
      </c>
      <c r="AA100" s="67">
        <v>150436</v>
      </c>
      <c r="AB100" s="67">
        <v>137706.80000000002</v>
      </c>
      <c r="AC100" s="8">
        <f t="shared" si="26"/>
        <v>144071</v>
      </c>
      <c r="AD100" s="67">
        <v>150436</v>
      </c>
      <c r="AE100" s="67">
        <v>169379.364</v>
      </c>
      <c r="AF100" s="8">
        <f t="shared" si="27"/>
        <v>159908</v>
      </c>
      <c r="AG100" s="67">
        <v>150436</v>
      </c>
      <c r="AH100" s="67">
        <v>169379.364</v>
      </c>
      <c r="AI100" s="8">
        <f t="shared" si="28"/>
        <v>159908</v>
      </c>
      <c r="AJ100" s="67">
        <v>150436</v>
      </c>
      <c r="AK100" s="67">
        <v>137706.80000000002</v>
      </c>
      <c r="AL100" s="8">
        <f t="shared" si="29"/>
        <v>144071</v>
      </c>
      <c r="AM100" s="28" t="e">
        <f>H100+K100+#REF!+N100+#REF!+#REF!+#REF!+#REF!+Q100+T100+W100+Z100+AC100+#REF!+AF100+AI100+AL100</f>
        <v>#REF!</v>
      </c>
      <c r="AN100" s="29"/>
      <c r="AO100" s="29"/>
      <c r="AP100" s="29"/>
      <c r="AQ100" s="2"/>
      <c r="AR100" s="2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</row>
    <row r="101" spans="1:154" s="32" customFormat="1" ht="27.75" customHeight="1" thickBot="1" x14ac:dyDescent="0.4">
      <c r="A101" s="363"/>
      <c r="B101" s="11">
        <v>84</v>
      </c>
      <c r="C101" s="34" t="s">
        <v>114</v>
      </c>
      <c r="D101" s="31" t="s">
        <v>22</v>
      </c>
      <c r="E101" s="1"/>
      <c r="F101" s="13">
        <v>75057.6489</v>
      </c>
      <c r="G101" s="67">
        <v>84509.13899610001</v>
      </c>
      <c r="H101" s="8">
        <f t="shared" si="20"/>
        <v>79783</v>
      </c>
      <c r="I101" s="67">
        <v>75057.6489</v>
      </c>
      <c r="J101" s="67">
        <v>84509.13899610001</v>
      </c>
      <c r="K101" s="8">
        <f t="shared" si="21"/>
        <v>79783</v>
      </c>
      <c r="L101" s="67">
        <v>138508.40821999998</v>
      </c>
      <c r="M101" s="67">
        <v>155949.81316278002</v>
      </c>
      <c r="N101" s="8">
        <f t="shared" si="22"/>
        <v>147229</v>
      </c>
      <c r="O101" s="67">
        <v>149751.72134000002</v>
      </c>
      <c r="P101" s="67">
        <v>167665.09085508002</v>
      </c>
      <c r="Q101" s="8">
        <f t="shared" si="23"/>
        <v>158708</v>
      </c>
      <c r="R101" s="67">
        <v>153925.29464000001</v>
      </c>
      <c r="S101" s="67">
        <v>167665.09085508002</v>
      </c>
      <c r="T101" s="8">
        <f t="shared" si="24"/>
        <v>160795</v>
      </c>
      <c r="U101" s="67">
        <v>151422.92854000002</v>
      </c>
      <c r="V101" s="67">
        <v>167665.09085508002</v>
      </c>
      <c r="W101" s="8">
        <v>159544</v>
      </c>
      <c r="X101" s="67">
        <v>207307.8039578</v>
      </c>
      <c r="Y101" s="67">
        <v>167665.09085508002</v>
      </c>
      <c r="Z101" s="8">
        <f t="shared" si="25"/>
        <v>187486</v>
      </c>
      <c r="AA101" s="67">
        <v>117532.97998</v>
      </c>
      <c r="AB101" s="67">
        <v>107587.88167400002</v>
      </c>
      <c r="AC101" s="8">
        <f t="shared" si="26"/>
        <v>112560</v>
      </c>
      <c r="AD101" s="67">
        <v>183217.64552000002</v>
      </c>
      <c r="AE101" s="67">
        <v>167665.09085508002</v>
      </c>
      <c r="AF101" s="8">
        <f t="shared" si="27"/>
        <v>175441</v>
      </c>
      <c r="AG101" s="67">
        <v>182210.47650000002</v>
      </c>
      <c r="AH101" s="67">
        <v>167665.09085508002</v>
      </c>
      <c r="AI101" s="8">
        <f t="shared" si="28"/>
        <v>174938</v>
      </c>
      <c r="AJ101" s="67">
        <v>126003.68924000002</v>
      </c>
      <c r="AK101" s="67">
        <v>115341.83861200002</v>
      </c>
      <c r="AL101" s="8">
        <f t="shared" si="29"/>
        <v>120673</v>
      </c>
      <c r="AM101" s="28" t="e">
        <f>H101+K101+#REF!+N101+#REF!+#REF!+#REF!+#REF!+Q101+T101+W101+Z101+AC101+#REF!+AF101+AI101+AL101</f>
        <v>#REF!</v>
      </c>
      <c r="AN101" s="29"/>
      <c r="AO101" s="29"/>
      <c r="AP101" s="29"/>
      <c r="AQ101" s="2"/>
      <c r="AR101" s="2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</row>
    <row r="102" spans="1:154" s="32" customFormat="1" ht="27.75" customHeight="1" thickBot="1" x14ac:dyDescent="0.4">
      <c r="A102" s="363"/>
      <c r="B102" s="369" t="s">
        <v>115</v>
      </c>
      <c r="C102" s="366"/>
      <c r="D102" s="367"/>
      <c r="E102" s="1"/>
      <c r="F102" s="13">
        <v>1821703.0325</v>
      </c>
      <c r="G102" s="67">
        <v>2051097.4835925002</v>
      </c>
      <c r="H102" s="8">
        <f t="shared" si="20"/>
        <v>1936400</v>
      </c>
      <c r="I102" s="67">
        <v>1821703.0325</v>
      </c>
      <c r="J102" s="67">
        <v>2051097.4835925002</v>
      </c>
      <c r="K102" s="8">
        <f t="shared" si="21"/>
        <v>1936400</v>
      </c>
      <c r="L102" s="67">
        <v>2797869.9281000001</v>
      </c>
      <c r="M102" s="67">
        <v>3150186.3182769003</v>
      </c>
      <c r="N102" s="8">
        <f t="shared" si="22"/>
        <v>2974028</v>
      </c>
      <c r="O102" s="67">
        <v>3089052.8923800006</v>
      </c>
      <c r="P102" s="67">
        <v>3505159.7327926201</v>
      </c>
      <c r="Q102" s="8">
        <f t="shared" si="23"/>
        <v>3297106</v>
      </c>
      <c r="R102" s="67">
        <v>3071304.3163399999</v>
      </c>
      <c r="S102" s="67">
        <v>3505159.7327926201</v>
      </c>
      <c r="T102" s="8">
        <f t="shared" si="24"/>
        <v>3288232</v>
      </c>
      <c r="U102" s="67">
        <v>3091184.5705000008</v>
      </c>
      <c r="V102" s="67">
        <v>3505159.7327926201</v>
      </c>
      <c r="W102" s="8">
        <v>3298172</v>
      </c>
      <c r="X102" s="67">
        <v>4223489.0445202002</v>
      </c>
      <c r="Y102" s="67">
        <v>3505159.7327926201</v>
      </c>
      <c r="Z102" s="8">
        <f t="shared" si="25"/>
        <v>3864324</v>
      </c>
      <c r="AA102" s="67">
        <v>2437812.8499399996</v>
      </c>
      <c r="AB102" s="67">
        <v>2231536.3780219997</v>
      </c>
      <c r="AC102" s="8">
        <f t="shared" si="26"/>
        <v>2334675</v>
      </c>
      <c r="AD102" s="67">
        <v>3512588.3553800001</v>
      </c>
      <c r="AE102" s="67">
        <v>3505159.7327926201</v>
      </c>
      <c r="AF102" s="8">
        <f t="shared" si="27"/>
        <v>3508874</v>
      </c>
      <c r="AG102" s="67">
        <v>3545357.3506</v>
      </c>
      <c r="AH102" s="67">
        <v>3505159.7327926201</v>
      </c>
      <c r="AI102" s="8">
        <f t="shared" si="28"/>
        <v>3525259</v>
      </c>
      <c r="AJ102" s="67">
        <v>2739944.2727800002</v>
      </c>
      <c r="AK102" s="67">
        <v>2508102.8343140003</v>
      </c>
      <c r="AL102" s="8">
        <f t="shared" si="29"/>
        <v>2624024</v>
      </c>
      <c r="AM102" s="28" t="e">
        <f>H102+K102+#REF!+N102+#REF!+#REF!+#REF!+#REF!+Q102+T102+W102+Z102+AC102+#REF!+AF102+AI102+AL102</f>
        <v>#REF!</v>
      </c>
      <c r="AN102" s="29"/>
      <c r="AO102" s="29"/>
      <c r="AP102" s="29"/>
      <c r="AQ102" s="2"/>
      <c r="AR102" s="2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</row>
    <row r="103" spans="1:154" ht="24.75" customHeight="1" x14ac:dyDescent="0.35">
      <c r="A103" s="362"/>
      <c r="B103" s="4">
        <v>85</v>
      </c>
      <c r="C103" s="34" t="s">
        <v>116</v>
      </c>
      <c r="D103" s="11" t="s">
        <v>22</v>
      </c>
      <c r="E103" s="6"/>
      <c r="F103" s="13">
        <v>196032.60456000001</v>
      </c>
      <c r="G103" s="67">
        <v>220717.63330344006</v>
      </c>
      <c r="H103" s="8">
        <f t="shared" si="20"/>
        <v>208375</v>
      </c>
      <c r="I103" s="67">
        <v>196032.60456000001</v>
      </c>
      <c r="J103" s="67">
        <v>220717.63330344006</v>
      </c>
      <c r="K103" s="8">
        <f t="shared" si="21"/>
        <v>208375</v>
      </c>
      <c r="L103" s="67">
        <v>338355.45432000008</v>
      </c>
      <c r="M103" s="67">
        <v>380962.21422168001</v>
      </c>
      <c r="N103" s="8">
        <f t="shared" si="22"/>
        <v>359659</v>
      </c>
      <c r="O103" s="67">
        <v>381546.38209999999</v>
      </c>
      <c r="P103" s="67">
        <v>446548.75261541997</v>
      </c>
      <c r="Q103" s="8">
        <f t="shared" si="23"/>
        <v>414048</v>
      </c>
      <c r="R103" s="67">
        <v>396606.80358000001</v>
      </c>
      <c r="S103" s="67">
        <v>446548.75261541997</v>
      </c>
      <c r="T103" s="8">
        <f t="shared" si="24"/>
        <v>421578</v>
      </c>
      <c r="U103" s="67">
        <v>394733.80700000003</v>
      </c>
      <c r="V103" s="67">
        <v>446548.75261541997</v>
      </c>
      <c r="W103" s="8">
        <v>420641</v>
      </c>
      <c r="X103" s="67">
        <v>542743.13482480007</v>
      </c>
      <c r="Y103" s="67">
        <v>446548.75261541997</v>
      </c>
      <c r="Z103" s="8">
        <f t="shared" si="25"/>
        <v>494646</v>
      </c>
      <c r="AA103" s="67">
        <v>282083.77444000001</v>
      </c>
      <c r="AB103" s="67">
        <v>258215.14737200001</v>
      </c>
      <c r="AC103" s="8">
        <f t="shared" si="26"/>
        <v>270149</v>
      </c>
      <c r="AD103" s="67">
        <v>451025.04356000002</v>
      </c>
      <c r="AE103" s="67">
        <v>446548.75261541997</v>
      </c>
      <c r="AF103" s="8">
        <f t="shared" si="27"/>
        <v>448787</v>
      </c>
      <c r="AG103" s="67">
        <v>446507.45048</v>
      </c>
      <c r="AH103" s="67">
        <v>446548.75261541997</v>
      </c>
      <c r="AI103" s="8">
        <f t="shared" si="28"/>
        <v>446528</v>
      </c>
      <c r="AJ103" s="67">
        <v>329091.81058000005</v>
      </c>
      <c r="AK103" s="67">
        <v>301245.58045400004</v>
      </c>
      <c r="AL103" s="8">
        <f t="shared" si="29"/>
        <v>315169</v>
      </c>
      <c r="AM103" s="28" t="e">
        <f>H103+K103+#REF!+N103+#REF!+#REF!+#REF!+#REF!+Q103+T103+W103+Z103+AC103+#REF!+AF103+AI103+AL103</f>
        <v>#REF!</v>
      </c>
      <c r="AN103" s="9"/>
      <c r="AO103" s="9"/>
      <c r="AP103" s="9"/>
      <c r="AQ103" s="10"/>
      <c r="AR103" s="10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</row>
    <row r="104" spans="1:154" ht="24.75" customHeight="1" thickBot="1" x14ac:dyDescent="0.4">
      <c r="A104" s="362"/>
      <c r="B104" s="11">
        <v>86</v>
      </c>
      <c r="C104" s="34" t="s">
        <v>117</v>
      </c>
      <c r="D104" s="11" t="s">
        <v>22</v>
      </c>
      <c r="E104" s="6"/>
      <c r="F104" s="13">
        <v>136340.28356000001</v>
      </c>
      <c r="G104" s="67">
        <v>153508.67157444003</v>
      </c>
      <c r="H104" s="8">
        <f t="shared" si="20"/>
        <v>144924</v>
      </c>
      <c r="I104" s="67">
        <v>136340.28356000001</v>
      </c>
      <c r="J104" s="67">
        <v>153508.67157444003</v>
      </c>
      <c r="K104" s="8">
        <f t="shared" si="21"/>
        <v>144924</v>
      </c>
      <c r="L104" s="67">
        <v>228305.57126000003</v>
      </c>
      <c r="M104" s="67">
        <v>257054.51127174002</v>
      </c>
      <c r="N104" s="8">
        <f t="shared" si="22"/>
        <v>242680</v>
      </c>
      <c r="O104" s="67">
        <v>254376.40358000004</v>
      </c>
      <c r="P104" s="67">
        <v>302248.15919298003</v>
      </c>
      <c r="Q104" s="8">
        <f t="shared" si="23"/>
        <v>278312</v>
      </c>
      <c r="R104" s="67">
        <v>268444.76802000002</v>
      </c>
      <c r="S104" s="67">
        <v>302248.15919298003</v>
      </c>
      <c r="T104" s="8">
        <f t="shared" si="24"/>
        <v>285346</v>
      </c>
      <c r="U104" s="67">
        <v>264241.85970000003</v>
      </c>
      <c r="V104" s="67">
        <v>302248.15919298003</v>
      </c>
      <c r="W104" s="8">
        <v>283245</v>
      </c>
      <c r="X104" s="67">
        <v>372263.98172600003</v>
      </c>
      <c r="Y104" s="67">
        <v>302248.15919298003</v>
      </c>
      <c r="Z104" s="8">
        <f t="shared" si="25"/>
        <v>337256</v>
      </c>
      <c r="AA104" s="67">
        <v>202830.32874</v>
      </c>
      <c r="AB104" s="67">
        <v>185667.76246200001</v>
      </c>
      <c r="AC104" s="8">
        <f t="shared" si="26"/>
        <v>194249</v>
      </c>
      <c r="AD104" s="67">
        <v>307599.90820000001</v>
      </c>
      <c r="AE104" s="67">
        <v>302248.15919298003</v>
      </c>
      <c r="AF104" s="8">
        <f t="shared" si="27"/>
        <v>304924</v>
      </c>
      <c r="AG104" s="67">
        <v>317738.26890000002</v>
      </c>
      <c r="AH104" s="67">
        <v>302248.15919298003</v>
      </c>
      <c r="AI104" s="8">
        <f t="shared" si="28"/>
        <v>309993</v>
      </c>
      <c r="AJ104" s="67">
        <v>228882.49332000001</v>
      </c>
      <c r="AK104" s="67">
        <v>209515.51311600002</v>
      </c>
      <c r="AL104" s="8">
        <f t="shared" si="29"/>
        <v>219199</v>
      </c>
      <c r="AM104" s="28" t="e">
        <f>H104+K104+#REF!+N104+#REF!+#REF!+#REF!+#REF!+Q104+T104+W104+Z104+AC104+#REF!+AF104+AI104+AL104</f>
        <v>#REF!</v>
      </c>
      <c r="AN104" s="9"/>
      <c r="AO104" s="9"/>
      <c r="AP104" s="9"/>
      <c r="AQ104" s="10"/>
      <c r="AR104" s="10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</row>
    <row r="105" spans="1:154" ht="24.75" customHeight="1" x14ac:dyDescent="0.35">
      <c r="A105" s="362"/>
      <c r="B105" s="4">
        <v>87</v>
      </c>
      <c r="C105" s="34" t="s">
        <v>118</v>
      </c>
      <c r="D105" s="11" t="s">
        <v>22</v>
      </c>
      <c r="E105" s="6"/>
      <c r="F105" s="13">
        <v>109408</v>
      </c>
      <c r="G105" s="67">
        <v>123184.992</v>
      </c>
      <c r="H105" s="8">
        <f t="shared" si="20"/>
        <v>116296</v>
      </c>
      <c r="I105" s="67">
        <v>109408</v>
      </c>
      <c r="J105" s="67">
        <v>123184.992</v>
      </c>
      <c r="K105" s="8">
        <f t="shared" si="21"/>
        <v>116296</v>
      </c>
      <c r="L105" s="67">
        <v>109408</v>
      </c>
      <c r="M105" s="67">
        <v>123184.992</v>
      </c>
      <c r="N105" s="8">
        <f t="shared" si="22"/>
        <v>116296</v>
      </c>
      <c r="O105" s="67">
        <v>109408</v>
      </c>
      <c r="P105" s="67">
        <v>123184.992</v>
      </c>
      <c r="Q105" s="8">
        <f t="shared" si="23"/>
        <v>116296</v>
      </c>
      <c r="R105" s="67">
        <v>109408</v>
      </c>
      <c r="S105" s="67">
        <v>123184.992</v>
      </c>
      <c r="T105" s="8">
        <f t="shared" si="24"/>
        <v>116296</v>
      </c>
      <c r="U105" s="67">
        <v>109408</v>
      </c>
      <c r="V105" s="67">
        <v>123184.992</v>
      </c>
      <c r="W105" s="8">
        <v>116296</v>
      </c>
      <c r="X105" s="67">
        <v>130195.52</v>
      </c>
      <c r="Y105" s="67">
        <v>123184.992</v>
      </c>
      <c r="Z105" s="8">
        <f t="shared" si="25"/>
        <v>126690</v>
      </c>
      <c r="AA105" s="67">
        <v>109408</v>
      </c>
      <c r="AB105" s="67">
        <v>100150.40000000001</v>
      </c>
      <c r="AC105" s="8">
        <f t="shared" si="26"/>
        <v>104779</v>
      </c>
      <c r="AD105" s="67">
        <v>109408</v>
      </c>
      <c r="AE105" s="67">
        <v>123184.992</v>
      </c>
      <c r="AF105" s="8">
        <f t="shared" si="27"/>
        <v>116296</v>
      </c>
      <c r="AG105" s="67">
        <v>109408</v>
      </c>
      <c r="AH105" s="67">
        <v>123184.992</v>
      </c>
      <c r="AI105" s="8">
        <f t="shared" si="28"/>
        <v>116296</v>
      </c>
      <c r="AJ105" s="67">
        <v>109408</v>
      </c>
      <c r="AK105" s="67">
        <v>100150.40000000001</v>
      </c>
      <c r="AL105" s="8">
        <f t="shared" si="29"/>
        <v>104779</v>
      </c>
      <c r="AM105" s="28" t="e">
        <f>H105+K105+#REF!+N105+#REF!+#REF!+#REF!+#REF!+Q105+T105+W105+Z105+AC105+#REF!+AF105+AI105+AL105</f>
        <v>#REF!</v>
      </c>
      <c r="AN105" s="9"/>
      <c r="AO105" s="9"/>
      <c r="AP105" s="9"/>
      <c r="AQ105" s="10"/>
      <c r="AR105" s="10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</row>
    <row r="106" spans="1:154" ht="24.75" customHeight="1" thickBot="1" x14ac:dyDescent="0.4">
      <c r="A106" s="362"/>
      <c r="B106" s="11">
        <v>88</v>
      </c>
      <c r="C106" s="34" t="s">
        <v>119</v>
      </c>
      <c r="D106" s="11" t="s">
        <v>22</v>
      </c>
      <c r="E106" s="6"/>
      <c r="F106" s="13">
        <v>172628.59224</v>
      </c>
      <c r="G106" s="67">
        <v>194366.51573976004</v>
      </c>
      <c r="H106" s="8">
        <f t="shared" si="20"/>
        <v>183498</v>
      </c>
      <c r="I106" s="67">
        <v>172628.59224</v>
      </c>
      <c r="J106" s="67">
        <v>194366.51573976004</v>
      </c>
      <c r="K106" s="8">
        <f t="shared" si="21"/>
        <v>183498</v>
      </c>
      <c r="L106" s="67">
        <v>289365.97092000005</v>
      </c>
      <c r="M106" s="67">
        <v>325803.82433508005</v>
      </c>
      <c r="N106" s="8">
        <f t="shared" si="22"/>
        <v>307585</v>
      </c>
      <c r="O106" s="67">
        <v>338159.88752000005</v>
      </c>
      <c r="P106" s="67">
        <v>370668.18337458005</v>
      </c>
      <c r="Q106" s="8">
        <f t="shared" si="23"/>
        <v>354414</v>
      </c>
      <c r="R106" s="67">
        <v>329212.70642000006</v>
      </c>
      <c r="S106" s="67">
        <v>370668.18337458005</v>
      </c>
      <c r="T106" s="8">
        <f t="shared" si="24"/>
        <v>349940</v>
      </c>
      <c r="U106" s="67">
        <v>334585.45978000003</v>
      </c>
      <c r="V106" s="67">
        <v>370668.18337458005</v>
      </c>
      <c r="W106" s="8">
        <v>352627</v>
      </c>
      <c r="X106" s="67">
        <v>469289.99595660006</v>
      </c>
      <c r="Y106" s="67">
        <v>370668.18337458005</v>
      </c>
      <c r="Z106" s="8">
        <f t="shared" si="25"/>
        <v>419979</v>
      </c>
      <c r="AA106" s="67">
        <v>248605.4051</v>
      </c>
      <c r="AB106" s="67">
        <v>227569.56313000002</v>
      </c>
      <c r="AC106" s="8">
        <f t="shared" si="26"/>
        <v>238087</v>
      </c>
      <c r="AD106" s="67">
        <v>374981.56020000001</v>
      </c>
      <c r="AE106" s="67">
        <v>370668.18337458005</v>
      </c>
      <c r="AF106" s="8">
        <f t="shared" si="27"/>
        <v>372825</v>
      </c>
      <c r="AG106" s="67">
        <v>385839.96230000001</v>
      </c>
      <c r="AH106" s="67">
        <v>370668.18337458005</v>
      </c>
      <c r="AI106" s="8">
        <f t="shared" si="28"/>
        <v>378254</v>
      </c>
      <c r="AJ106" s="67">
        <v>289801.55152000004</v>
      </c>
      <c r="AK106" s="67">
        <v>265279.88177600002</v>
      </c>
      <c r="AL106" s="8">
        <f t="shared" si="29"/>
        <v>277541</v>
      </c>
      <c r="AM106" s="28" t="e">
        <f>H106+K106+#REF!+N106+#REF!+#REF!+#REF!+#REF!+Q106+T106+W106+Z106+AC106+#REF!+AF106+AI106+AL106</f>
        <v>#REF!</v>
      </c>
      <c r="AN106" s="9"/>
      <c r="AO106" s="9"/>
      <c r="AP106" s="9"/>
      <c r="AQ106" s="10"/>
      <c r="AR106" s="10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</row>
    <row r="107" spans="1:154" ht="24.75" customHeight="1" x14ac:dyDescent="0.35">
      <c r="A107" s="362"/>
      <c r="B107" s="4">
        <v>89</v>
      </c>
      <c r="C107" s="34" t="s">
        <v>120</v>
      </c>
      <c r="D107" s="11" t="s">
        <v>22</v>
      </c>
      <c r="E107" s="6"/>
      <c r="F107" s="13">
        <v>109408</v>
      </c>
      <c r="G107" s="67">
        <v>123184.992</v>
      </c>
      <c r="H107" s="8">
        <f t="shared" si="20"/>
        <v>116296</v>
      </c>
      <c r="I107" s="67">
        <v>109408</v>
      </c>
      <c r="J107" s="67">
        <v>123184.992</v>
      </c>
      <c r="K107" s="8">
        <f t="shared" si="21"/>
        <v>116296</v>
      </c>
      <c r="L107" s="67">
        <v>109408</v>
      </c>
      <c r="M107" s="67">
        <v>123184.992</v>
      </c>
      <c r="N107" s="8">
        <f t="shared" si="22"/>
        <v>116296</v>
      </c>
      <c r="O107" s="67">
        <v>109408</v>
      </c>
      <c r="P107" s="67">
        <v>123184.992</v>
      </c>
      <c r="Q107" s="8">
        <f t="shared" si="23"/>
        <v>116296</v>
      </c>
      <c r="R107" s="67">
        <v>109408</v>
      </c>
      <c r="S107" s="67">
        <v>123184.992</v>
      </c>
      <c r="T107" s="8">
        <f t="shared" si="24"/>
        <v>116296</v>
      </c>
      <c r="U107" s="67">
        <v>109408</v>
      </c>
      <c r="V107" s="67">
        <v>123184.992</v>
      </c>
      <c r="W107" s="8">
        <v>116296</v>
      </c>
      <c r="X107" s="67">
        <v>130195.52</v>
      </c>
      <c r="Y107" s="67">
        <v>123184.992</v>
      </c>
      <c r="Z107" s="8">
        <f t="shared" si="25"/>
        <v>126690</v>
      </c>
      <c r="AA107" s="67">
        <v>109408</v>
      </c>
      <c r="AB107" s="67">
        <v>100150.40000000001</v>
      </c>
      <c r="AC107" s="8">
        <f t="shared" si="26"/>
        <v>104779</v>
      </c>
      <c r="AD107" s="67">
        <v>109408</v>
      </c>
      <c r="AE107" s="67">
        <v>123184.992</v>
      </c>
      <c r="AF107" s="8">
        <f t="shared" si="27"/>
        <v>116296</v>
      </c>
      <c r="AG107" s="67">
        <v>109408</v>
      </c>
      <c r="AH107" s="67">
        <v>123184.992</v>
      </c>
      <c r="AI107" s="8">
        <f t="shared" si="28"/>
        <v>116296</v>
      </c>
      <c r="AJ107" s="67">
        <v>109408</v>
      </c>
      <c r="AK107" s="67">
        <v>100150.40000000001</v>
      </c>
      <c r="AL107" s="8">
        <f t="shared" si="29"/>
        <v>104779</v>
      </c>
      <c r="AM107" s="28" t="e">
        <f>H107+K107+#REF!+N107+#REF!+#REF!+#REF!+#REF!+Q107+T107+W107+Z107+AC107+#REF!+AF107+AI107+AL107</f>
        <v>#REF!</v>
      </c>
      <c r="AN107" s="9"/>
      <c r="AO107" s="9"/>
      <c r="AP107" s="9"/>
      <c r="AQ107" s="10"/>
      <c r="AR107" s="10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</row>
    <row r="108" spans="1:154" ht="24.75" customHeight="1" thickBot="1" x14ac:dyDescent="0.4">
      <c r="A108" s="362"/>
      <c r="B108" s="11">
        <v>90</v>
      </c>
      <c r="C108" s="34" t="s">
        <v>121</v>
      </c>
      <c r="D108" s="11" t="s">
        <v>22</v>
      </c>
      <c r="E108" s="6"/>
      <c r="F108" s="13">
        <v>131449.33567999999</v>
      </c>
      <c r="G108" s="67">
        <v>148001.84048832001</v>
      </c>
      <c r="H108" s="8">
        <f t="shared" si="20"/>
        <v>139726</v>
      </c>
      <c r="I108" s="67">
        <v>131449.33567999999</v>
      </c>
      <c r="J108" s="67">
        <v>148001.84048832001</v>
      </c>
      <c r="K108" s="8">
        <f t="shared" si="21"/>
        <v>139726</v>
      </c>
      <c r="L108" s="67">
        <v>221126.49182000002</v>
      </c>
      <c r="M108" s="67">
        <v>248971.42005918003</v>
      </c>
      <c r="N108" s="8">
        <f t="shared" si="22"/>
        <v>235049</v>
      </c>
      <c r="O108" s="67">
        <v>260590.09418000004</v>
      </c>
      <c r="P108" s="67">
        <v>294956.76252588007</v>
      </c>
      <c r="Q108" s="8">
        <f t="shared" si="23"/>
        <v>277773</v>
      </c>
      <c r="R108" s="67">
        <v>261968.84012000001</v>
      </c>
      <c r="S108" s="67">
        <v>294956.76252588007</v>
      </c>
      <c r="T108" s="8">
        <f t="shared" si="24"/>
        <v>278463</v>
      </c>
      <c r="U108" s="67">
        <v>256445.85590000002</v>
      </c>
      <c r="V108" s="67">
        <v>294956.76252588007</v>
      </c>
      <c r="W108" s="8">
        <v>275701</v>
      </c>
      <c r="X108" s="67">
        <v>363476.51647580008</v>
      </c>
      <c r="Y108" s="67">
        <v>294956.76252588007</v>
      </c>
      <c r="Z108" s="8">
        <f t="shared" si="25"/>
        <v>329217</v>
      </c>
      <c r="AA108" s="67">
        <v>195251.22630000001</v>
      </c>
      <c r="AB108" s="67">
        <v>178729.96869000001</v>
      </c>
      <c r="AC108" s="8">
        <f t="shared" si="26"/>
        <v>186991</v>
      </c>
      <c r="AD108" s="67">
        <v>297887.34976000001</v>
      </c>
      <c r="AE108" s="67">
        <v>294956.76252588007</v>
      </c>
      <c r="AF108" s="8">
        <f t="shared" si="27"/>
        <v>296422</v>
      </c>
      <c r="AG108" s="67">
        <v>307912.81508000003</v>
      </c>
      <c r="AH108" s="67">
        <v>294956.76252588007</v>
      </c>
      <c r="AI108" s="8">
        <f t="shared" si="28"/>
        <v>301435</v>
      </c>
      <c r="AJ108" s="67">
        <v>220671.35454</v>
      </c>
      <c r="AK108" s="67">
        <v>201999.16300200002</v>
      </c>
      <c r="AL108" s="8">
        <f t="shared" si="29"/>
        <v>211335</v>
      </c>
      <c r="AM108" s="28" t="e">
        <f>H108+K108+#REF!+N108+#REF!+#REF!+#REF!+#REF!+Q108+T108+W108+Z108+AC108+#REF!+AF108+AI108+AL108</f>
        <v>#REF!</v>
      </c>
      <c r="AN108" s="9"/>
      <c r="AO108" s="9"/>
      <c r="AP108" s="9"/>
      <c r="AQ108" s="10"/>
      <c r="AR108" s="10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</row>
    <row r="109" spans="1:154" ht="24.75" customHeight="1" x14ac:dyDescent="0.35">
      <c r="A109" s="362"/>
      <c r="B109" s="4">
        <v>91</v>
      </c>
      <c r="C109" s="34" t="s">
        <v>122</v>
      </c>
      <c r="D109" s="11" t="s">
        <v>22</v>
      </c>
      <c r="E109" s="6"/>
      <c r="F109" s="13">
        <v>120608.71238000001</v>
      </c>
      <c r="G109" s="67">
        <v>135796.13254662001</v>
      </c>
      <c r="H109" s="8">
        <f t="shared" si="20"/>
        <v>128202</v>
      </c>
      <c r="I109" s="67">
        <v>120608.71238000001</v>
      </c>
      <c r="J109" s="67">
        <v>135796.13254662001</v>
      </c>
      <c r="K109" s="8">
        <f t="shared" si="21"/>
        <v>128202</v>
      </c>
      <c r="L109" s="67">
        <v>220659.79832</v>
      </c>
      <c r="M109" s="67">
        <v>248445.95907768002</v>
      </c>
      <c r="N109" s="8">
        <f t="shared" si="22"/>
        <v>234553</v>
      </c>
      <c r="O109" s="67">
        <v>238859.95588000005</v>
      </c>
      <c r="P109" s="67">
        <v>276140.25499788002</v>
      </c>
      <c r="Q109" s="8">
        <f t="shared" si="23"/>
        <v>257500</v>
      </c>
      <c r="R109" s="67">
        <v>242701.95456000001</v>
      </c>
      <c r="S109" s="67">
        <v>276140.25499788002</v>
      </c>
      <c r="T109" s="8">
        <f t="shared" si="24"/>
        <v>259421</v>
      </c>
      <c r="U109" s="67">
        <v>235005.51204</v>
      </c>
      <c r="V109" s="67">
        <v>276140.25499788002</v>
      </c>
      <c r="W109" s="8">
        <v>255573</v>
      </c>
      <c r="X109" s="67">
        <v>333946.95195680001</v>
      </c>
      <c r="Y109" s="67">
        <v>276140.25499788002</v>
      </c>
      <c r="Z109" s="8">
        <f t="shared" si="25"/>
        <v>305044</v>
      </c>
      <c r="AA109" s="67">
        <v>183042.52434</v>
      </c>
      <c r="AB109" s="67">
        <v>167554.310742</v>
      </c>
      <c r="AC109" s="8">
        <f t="shared" si="26"/>
        <v>175298</v>
      </c>
      <c r="AD109" s="67">
        <v>271913.41190000001</v>
      </c>
      <c r="AE109" s="67">
        <v>276140.25499788002</v>
      </c>
      <c r="AF109" s="8">
        <f t="shared" si="27"/>
        <v>274027</v>
      </c>
      <c r="AG109" s="67">
        <v>282805.59372</v>
      </c>
      <c r="AH109" s="67">
        <v>276140.25499788002</v>
      </c>
      <c r="AI109" s="8">
        <f t="shared" si="28"/>
        <v>279473</v>
      </c>
      <c r="AJ109" s="67">
        <v>202472.97485999999</v>
      </c>
      <c r="AK109" s="67">
        <v>185340.64621800004</v>
      </c>
      <c r="AL109" s="8">
        <f t="shared" si="29"/>
        <v>193907</v>
      </c>
      <c r="AM109" s="28" t="e">
        <f>H109+K109+#REF!+N109+#REF!+#REF!+#REF!+#REF!+Q109+T109+W109+Z109+AC109+#REF!+AF109+AI109+AL109</f>
        <v>#REF!</v>
      </c>
      <c r="AN109" s="9"/>
      <c r="AO109" s="9"/>
      <c r="AP109" s="9"/>
      <c r="AQ109" s="10"/>
      <c r="AR109" s="10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</row>
    <row r="110" spans="1:154" ht="24.75" customHeight="1" thickBot="1" x14ac:dyDescent="0.4">
      <c r="A110" s="362"/>
      <c r="B110" s="11">
        <v>92</v>
      </c>
      <c r="C110" s="34" t="s">
        <v>123</v>
      </c>
      <c r="D110" s="11" t="s">
        <v>22</v>
      </c>
      <c r="E110" s="6"/>
      <c r="F110" s="13">
        <v>73353.550920000009</v>
      </c>
      <c r="G110" s="67">
        <v>82590.455755080009</v>
      </c>
      <c r="H110" s="8">
        <f t="shared" si="20"/>
        <v>77972</v>
      </c>
      <c r="I110" s="67">
        <v>73353.550920000009</v>
      </c>
      <c r="J110" s="67">
        <v>82590.455755080009</v>
      </c>
      <c r="K110" s="8">
        <f t="shared" si="21"/>
        <v>77972</v>
      </c>
      <c r="L110" s="67">
        <v>116840.49572000001</v>
      </c>
      <c r="M110" s="67">
        <v>131553.41045028</v>
      </c>
      <c r="N110" s="8">
        <f t="shared" si="22"/>
        <v>124197</v>
      </c>
      <c r="O110" s="67">
        <v>132095.59505999999</v>
      </c>
      <c r="P110" s="67">
        <v>144996.20367414001</v>
      </c>
      <c r="Q110" s="8">
        <f t="shared" si="23"/>
        <v>138546</v>
      </c>
      <c r="R110" s="67">
        <v>128779.84886000001</v>
      </c>
      <c r="S110" s="67">
        <v>144996.20367414001</v>
      </c>
      <c r="T110" s="8">
        <f t="shared" si="24"/>
        <v>136888</v>
      </c>
      <c r="U110" s="67">
        <v>127448.21674000002</v>
      </c>
      <c r="V110" s="67">
        <v>144996.20367414001</v>
      </c>
      <c r="W110" s="8">
        <v>136222</v>
      </c>
      <c r="X110" s="67">
        <v>182889.71555399999</v>
      </c>
      <c r="Y110" s="67">
        <v>144996.20367414001</v>
      </c>
      <c r="Z110" s="8">
        <f t="shared" si="25"/>
        <v>163943</v>
      </c>
      <c r="AA110" s="67">
        <v>98593.224340000015</v>
      </c>
      <c r="AB110" s="67">
        <v>90250.720742000005</v>
      </c>
      <c r="AC110" s="8">
        <f t="shared" si="26"/>
        <v>94422</v>
      </c>
      <c r="AD110" s="67">
        <v>155343.15394000002</v>
      </c>
      <c r="AE110" s="67">
        <v>144996.20367414001</v>
      </c>
      <c r="AF110" s="8">
        <f t="shared" si="27"/>
        <v>150170</v>
      </c>
      <c r="AG110" s="67">
        <v>148945.45276000001</v>
      </c>
      <c r="AH110" s="67">
        <v>144996.20367414001</v>
      </c>
      <c r="AI110" s="8">
        <f t="shared" si="28"/>
        <v>146971</v>
      </c>
      <c r="AJ110" s="67">
        <v>123143.08032000001</v>
      </c>
      <c r="AK110" s="67">
        <v>112723.281216</v>
      </c>
      <c r="AL110" s="8">
        <f t="shared" si="29"/>
        <v>117933</v>
      </c>
      <c r="AM110" s="28" t="e">
        <f>H110+K110+#REF!+N110+#REF!+#REF!+#REF!+#REF!+Q110+T110+W110+Z110+AC110+#REF!+AF110+AI110+AL110</f>
        <v>#REF!</v>
      </c>
      <c r="AN110" s="9"/>
      <c r="AO110" s="9"/>
      <c r="AP110" s="9"/>
      <c r="AQ110" s="10"/>
      <c r="AR110" s="10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</row>
    <row r="111" spans="1:154" ht="24.75" customHeight="1" x14ac:dyDescent="0.35">
      <c r="A111" s="362"/>
      <c r="B111" s="4">
        <v>93</v>
      </c>
      <c r="C111" s="34" t="s">
        <v>124</v>
      </c>
      <c r="D111" s="11" t="s">
        <v>22</v>
      </c>
      <c r="E111" s="6"/>
      <c r="F111" s="13">
        <v>129922</v>
      </c>
      <c r="G111" s="67">
        <v>146282.17800000001</v>
      </c>
      <c r="H111" s="8">
        <f t="shared" si="20"/>
        <v>138102</v>
      </c>
      <c r="I111" s="67">
        <v>129922</v>
      </c>
      <c r="J111" s="67">
        <v>146282.17800000001</v>
      </c>
      <c r="K111" s="8">
        <f t="shared" si="21"/>
        <v>138102</v>
      </c>
      <c r="L111" s="67">
        <v>129922</v>
      </c>
      <c r="M111" s="67">
        <v>146282.17800000001</v>
      </c>
      <c r="N111" s="8">
        <f t="shared" si="22"/>
        <v>138102</v>
      </c>
      <c r="O111" s="67">
        <v>129922</v>
      </c>
      <c r="P111" s="67">
        <v>146282.17800000001</v>
      </c>
      <c r="Q111" s="8">
        <f t="shared" si="23"/>
        <v>138102</v>
      </c>
      <c r="R111" s="67">
        <v>129922</v>
      </c>
      <c r="S111" s="67">
        <v>146282.17800000001</v>
      </c>
      <c r="T111" s="8">
        <f t="shared" si="24"/>
        <v>138102</v>
      </c>
      <c r="U111" s="67">
        <v>129922</v>
      </c>
      <c r="V111" s="67">
        <v>146282.17800000001</v>
      </c>
      <c r="W111" s="8">
        <v>138102</v>
      </c>
      <c r="X111" s="67">
        <v>154607.18</v>
      </c>
      <c r="Y111" s="67">
        <v>146282.17800000001</v>
      </c>
      <c r="Z111" s="8">
        <f t="shared" si="25"/>
        <v>150445</v>
      </c>
      <c r="AA111" s="67">
        <v>129922</v>
      </c>
      <c r="AB111" s="67">
        <v>118928.6</v>
      </c>
      <c r="AC111" s="8">
        <f t="shared" si="26"/>
        <v>124425</v>
      </c>
      <c r="AD111" s="67">
        <v>129922</v>
      </c>
      <c r="AE111" s="67">
        <v>146282.17800000001</v>
      </c>
      <c r="AF111" s="8">
        <f t="shared" si="27"/>
        <v>138102</v>
      </c>
      <c r="AG111" s="67">
        <v>129922</v>
      </c>
      <c r="AH111" s="67">
        <v>146282.17800000001</v>
      </c>
      <c r="AI111" s="8">
        <f t="shared" si="28"/>
        <v>138102</v>
      </c>
      <c r="AJ111" s="67">
        <v>129922</v>
      </c>
      <c r="AK111" s="67">
        <v>118928.6</v>
      </c>
      <c r="AL111" s="8">
        <f t="shared" si="29"/>
        <v>124425</v>
      </c>
      <c r="AM111" s="28" t="e">
        <f>H111+K111+#REF!+N111+#REF!+#REF!+#REF!+#REF!+Q111+T111+W111+Z111+AC111+#REF!+AF111+AI111+AL111</f>
        <v>#REF!</v>
      </c>
      <c r="AN111" s="9"/>
      <c r="AO111" s="9"/>
      <c r="AP111" s="9"/>
      <c r="AQ111" s="10"/>
      <c r="AR111" s="10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</row>
    <row r="112" spans="1:154" ht="24.75" customHeight="1" thickBot="1" x14ac:dyDescent="0.4">
      <c r="A112" s="362"/>
      <c r="B112" s="11">
        <v>94</v>
      </c>
      <c r="C112" s="37" t="s">
        <v>125</v>
      </c>
      <c r="D112" s="11" t="s">
        <v>22</v>
      </c>
      <c r="E112" s="6"/>
      <c r="F112" s="13">
        <v>50601.200000000004</v>
      </c>
      <c r="G112" s="67">
        <v>56973.058800000006</v>
      </c>
      <c r="H112" s="8">
        <f t="shared" si="20"/>
        <v>53787</v>
      </c>
      <c r="I112" s="67">
        <v>50601.200000000004</v>
      </c>
      <c r="J112" s="67">
        <v>56973.058800000006</v>
      </c>
      <c r="K112" s="8">
        <f t="shared" si="21"/>
        <v>53787</v>
      </c>
      <c r="L112" s="67">
        <v>82056</v>
      </c>
      <c r="M112" s="67">
        <v>92388.744000000006</v>
      </c>
      <c r="N112" s="8">
        <f t="shared" si="22"/>
        <v>87222</v>
      </c>
      <c r="O112" s="67">
        <v>82056</v>
      </c>
      <c r="P112" s="67">
        <v>92388.744000000006</v>
      </c>
      <c r="Q112" s="8">
        <f t="shared" si="23"/>
        <v>87222</v>
      </c>
      <c r="R112" s="67">
        <v>82056</v>
      </c>
      <c r="S112" s="67">
        <v>92388.744000000006</v>
      </c>
      <c r="T112" s="8">
        <f t="shared" si="24"/>
        <v>87222</v>
      </c>
      <c r="U112" s="67">
        <v>82056</v>
      </c>
      <c r="V112" s="67">
        <v>92388.744000000006</v>
      </c>
      <c r="W112" s="8">
        <v>87222</v>
      </c>
      <c r="X112" s="67">
        <v>97646.64</v>
      </c>
      <c r="Y112" s="67">
        <v>92388.744000000006</v>
      </c>
      <c r="Z112" s="8">
        <f t="shared" si="25"/>
        <v>95018</v>
      </c>
      <c r="AA112" s="67">
        <v>61542</v>
      </c>
      <c r="AB112" s="67">
        <v>56334.600000000006</v>
      </c>
      <c r="AC112" s="8">
        <f t="shared" si="26"/>
        <v>58938</v>
      </c>
      <c r="AD112" s="67">
        <v>82056</v>
      </c>
      <c r="AE112" s="67">
        <v>92388.744000000006</v>
      </c>
      <c r="AF112" s="8">
        <f t="shared" si="27"/>
        <v>87222</v>
      </c>
      <c r="AG112" s="67">
        <v>82056</v>
      </c>
      <c r="AH112" s="67">
        <v>92388.744000000006</v>
      </c>
      <c r="AI112" s="8">
        <f t="shared" si="28"/>
        <v>87222</v>
      </c>
      <c r="AJ112" s="67">
        <v>68380</v>
      </c>
      <c r="AK112" s="67">
        <v>62594</v>
      </c>
      <c r="AL112" s="8">
        <f t="shared" si="29"/>
        <v>65487</v>
      </c>
      <c r="AM112" s="28" t="e">
        <f>H112+K112+#REF!+N112+#REF!+#REF!+#REF!+#REF!+Q112+T112+W112+Z112+AC112+#REF!+AF112+AI112+AL112</f>
        <v>#REF!</v>
      </c>
      <c r="AN112" s="9"/>
      <c r="AO112" s="9"/>
      <c r="AP112" s="9"/>
      <c r="AQ112" s="10"/>
      <c r="AR112" s="10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</row>
    <row r="113" spans="1:154" ht="24.75" customHeight="1" x14ac:dyDescent="0.35">
      <c r="A113" s="362"/>
      <c r="B113" s="4">
        <v>95</v>
      </c>
      <c r="C113" s="37" t="s">
        <v>126</v>
      </c>
      <c r="D113" s="11" t="s">
        <v>22</v>
      </c>
      <c r="E113" s="6"/>
      <c r="F113" s="13">
        <v>74875.416200000007</v>
      </c>
      <c r="G113" s="67">
        <v>84303.958993799999</v>
      </c>
      <c r="H113" s="8">
        <f t="shared" si="20"/>
        <v>79590</v>
      </c>
      <c r="I113" s="67">
        <v>74875.416200000007</v>
      </c>
      <c r="J113" s="67">
        <v>84303.958993799999</v>
      </c>
      <c r="K113" s="8">
        <f t="shared" si="21"/>
        <v>79590</v>
      </c>
      <c r="L113" s="67">
        <v>117236.96296000002</v>
      </c>
      <c r="M113" s="67">
        <v>131999.80206504001</v>
      </c>
      <c r="N113" s="8">
        <f t="shared" si="22"/>
        <v>124618</v>
      </c>
      <c r="O113" s="67">
        <v>133793.47046000001</v>
      </c>
      <c r="P113" s="67">
        <v>151394.81711172001</v>
      </c>
      <c r="Q113" s="8">
        <f t="shared" si="23"/>
        <v>142594</v>
      </c>
      <c r="R113" s="67">
        <v>130430.61044000002</v>
      </c>
      <c r="S113" s="67">
        <v>151394.81711172001</v>
      </c>
      <c r="T113" s="8">
        <f t="shared" si="24"/>
        <v>140913</v>
      </c>
      <c r="U113" s="67">
        <v>132451.17105999999</v>
      </c>
      <c r="V113" s="67">
        <v>151394.81711172001</v>
      </c>
      <c r="W113" s="8">
        <v>141923</v>
      </c>
      <c r="X113" s="67">
        <v>188844.28903340001</v>
      </c>
      <c r="Y113" s="67">
        <v>151394.81711172001</v>
      </c>
      <c r="Z113" s="8">
        <f t="shared" si="25"/>
        <v>170120</v>
      </c>
      <c r="AA113" s="67">
        <v>99553.279540000018</v>
      </c>
      <c r="AB113" s="67">
        <v>91129.540502000018</v>
      </c>
      <c r="AC113" s="8">
        <f t="shared" si="26"/>
        <v>95341</v>
      </c>
      <c r="AD113" s="67">
        <v>157050.80768</v>
      </c>
      <c r="AE113" s="67">
        <v>151394.81711172001</v>
      </c>
      <c r="AF113" s="8">
        <f t="shared" si="27"/>
        <v>154223</v>
      </c>
      <c r="AG113" s="67">
        <v>153008.79750000002</v>
      </c>
      <c r="AH113" s="67">
        <v>151394.81711172001</v>
      </c>
      <c r="AI113" s="8">
        <f t="shared" si="28"/>
        <v>152202</v>
      </c>
      <c r="AJ113" s="67">
        <v>125697.00494000003</v>
      </c>
      <c r="AK113" s="67">
        <v>115061.10452200001</v>
      </c>
      <c r="AL113" s="8">
        <f t="shared" si="29"/>
        <v>120379</v>
      </c>
      <c r="AM113" s="28" t="e">
        <f>H113+K113+#REF!+N113+#REF!+#REF!+#REF!+#REF!+Q113+T113+W113+Z113+AC113+#REF!+AF113+AI113+AL113</f>
        <v>#REF!</v>
      </c>
      <c r="AN113" s="9"/>
      <c r="AO113" s="9"/>
      <c r="AP113" s="9"/>
      <c r="AQ113" s="10"/>
      <c r="AR113" s="10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</row>
    <row r="114" spans="1:154" ht="24.75" customHeight="1" thickBot="1" x14ac:dyDescent="0.4">
      <c r="A114" s="362"/>
      <c r="B114" s="11">
        <v>96</v>
      </c>
      <c r="C114" s="37" t="s">
        <v>127</v>
      </c>
      <c r="D114" s="11" t="s">
        <v>22</v>
      </c>
      <c r="E114" s="6"/>
      <c r="F114" s="13">
        <v>83108.778480000008</v>
      </c>
      <c r="G114" s="67">
        <v>93574.091585520015</v>
      </c>
      <c r="H114" s="8">
        <f t="shared" si="20"/>
        <v>88341</v>
      </c>
      <c r="I114" s="67">
        <v>83108.778480000008</v>
      </c>
      <c r="J114" s="67">
        <v>93574.091585520015</v>
      </c>
      <c r="K114" s="8">
        <f t="shared" si="21"/>
        <v>88341</v>
      </c>
      <c r="L114" s="67">
        <v>146571.98296000002</v>
      </c>
      <c r="M114" s="67">
        <v>165028.77804504</v>
      </c>
      <c r="N114" s="8">
        <f t="shared" si="22"/>
        <v>155800</v>
      </c>
      <c r="O114" s="67">
        <v>162233.32788</v>
      </c>
      <c r="P114" s="67">
        <v>183696.15474210004</v>
      </c>
      <c r="Q114" s="8">
        <f t="shared" si="23"/>
        <v>172965</v>
      </c>
      <c r="R114" s="67">
        <v>156704.12108000001</v>
      </c>
      <c r="S114" s="67">
        <v>183696.15474210004</v>
      </c>
      <c r="T114" s="8">
        <f t="shared" si="24"/>
        <v>170200</v>
      </c>
      <c r="U114" s="67">
        <v>164069.87792</v>
      </c>
      <c r="V114" s="67">
        <v>183696.15474210004</v>
      </c>
      <c r="W114" s="8">
        <v>173883</v>
      </c>
      <c r="X114" s="67">
        <v>226121.46345880002</v>
      </c>
      <c r="Y114" s="67">
        <v>183696.15474210004</v>
      </c>
      <c r="Z114" s="8">
        <f t="shared" si="25"/>
        <v>204909</v>
      </c>
      <c r="AA114" s="67">
        <v>126913.9638</v>
      </c>
      <c r="AB114" s="67">
        <v>116175.08994000001</v>
      </c>
      <c r="AC114" s="8">
        <f t="shared" si="26"/>
        <v>121545</v>
      </c>
      <c r="AD114" s="67">
        <v>192788.86250000002</v>
      </c>
      <c r="AE114" s="67">
        <v>183696.15474210004</v>
      </c>
      <c r="AF114" s="8">
        <f t="shared" si="27"/>
        <v>188243</v>
      </c>
      <c r="AG114" s="67">
        <v>193901.81538000004</v>
      </c>
      <c r="AH114" s="67">
        <v>183696.15474210004</v>
      </c>
      <c r="AI114" s="8">
        <f t="shared" si="28"/>
        <v>188799</v>
      </c>
      <c r="AJ114" s="67">
        <v>139520.02194000001</v>
      </c>
      <c r="AK114" s="67">
        <v>127714.48162200001</v>
      </c>
      <c r="AL114" s="8">
        <f t="shared" si="29"/>
        <v>133617</v>
      </c>
      <c r="AM114" s="28" t="e">
        <f>H114+K114+#REF!+N114+#REF!+#REF!+#REF!+#REF!+Q114+T114+W114+Z114+AC114+#REF!+AF114+AI114+AL114</f>
        <v>#REF!</v>
      </c>
      <c r="AN114" s="9"/>
      <c r="AO114" s="9"/>
      <c r="AP114" s="9"/>
      <c r="AQ114" s="10"/>
      <c r="AR114" s="10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</row>
    <row r="115" spans="1:154" ht="33.75" customHeight="1" x14ac:dyDescent="0.35">
      <c r="A115" s="362"/>
      <c r="B115" s="4">
        <v>97</v>
      </c>
      <c r="C115" s="37" t="s">
        <v>128</v>
      </c>
      <c r="D115" s="11" t="s">
        <v>22</v>
      </c>
      <c r="E115" s="6"/>
      <c r="F115" s="13">
        <v>95732</v>
      </c>
      <c r="G115" s="67">
        <v>107786.868</v>
      </c>
      <c r="H115" s="8">
        <f t="shared" si="20"/>
        <v>101759</v>
      </c>
      <c r="I115" s="67">
        <v>95732</v>
      </c>
      <c r="J115" s="67">
        <v>107786.868</v>
      </c>
      <c r="K115" s="8">
        <f t="shared" si="21"/>
        <v>101759</v>
      </c>
      <c r="L115" s="67">
        <v>95732</v>
      </c>
      <c r="M115" s="67">
        <v>107786.868</v>
      </c>
      <c r="N115" s="8">
        <f t="shared" si="22"/>
        <v>101759</v>
      </c>
      <c r="O115" s="67">
        <v>95732</v>
      </c>
      <c r="P115" s="67">
        <v>107786.868</v>
      </c>
      <c r="Q115" s="8">
        <f t="shared" si="23"/>
        <v>101759</v>
      </c>
      <c r="R115" s="67">
        <v>95732</v>
      </c>
      <c r="S115" s="67">
        <v>107786.868</v>
      </c>
      <c r="T115" s="8">
        <f t="shared" si="24"/>
        <v>101759</v>
      </c>
      <c r="U115" s="67">
        <v>95732</v>
      </c>
      <c r="V115" s="67">
        <v>107786.868</v>
      </c>
      <c r="W115" s="8">
        <v>101759</v>
      </c>
      <c r="X115" s="67">
        <v>113921.08</v>
      </c>
      <c r="Y115" s="67">
        <v>107786.868</v>
      </c>
      <c r="Z115" s="8">
        <f t="shared" si="25"/>
        <v>110854</v>
      </c>
      <c r="AA115" s="67">
        <v>95732</v>
      </c>
      <c r="AB115" s="67">
        <v>87631.6</v>
      </c>
      <c r="AC115" s="8">
        <f t="shared" si="26"/>
        <v>91682</v>
      </c>
      <c r="AD115" s="67">
        <v>95732</v>
      </c>
      <c r="AE115" s="67">
        <v>107786.868</v>
      </c>
      <c r="AF115" s="8">
        <f t="shared" si="27"/>
        <v>101759</v>
      </c>
      <c r="AG115" s="67">
        <v>95732</v>
      </c>
      <c r="AH115" s="67">
        <v>107786.868</v>
      </c>
      <c r="AI115" s="8">
        <f t="shared" si="28"/>
        <v>101759</v>
      </c>
      <c r="AJ115" s="67">
        <v>95732</v>
      </c>
      <c r="AK115" s="67">
        <v>87631.6</v>
      </c>
      <c r="AL115" s="8">
        <f t="shared" si="29"/>
        <v>91682</v>
      </c>
      <c r="AM115" s="28" t="e">
        <f>H115+K115+#REF!+N115+#REF!+#REF!+#REF!+#REF!+Q115+T115+W115+Z115+AC115+#REF!+AF115+AI115+AL115</f>
        <v>#REF!</v>
      </c>
      <c r="AN115" s="9"/>
      <c r="AO115" s="9"/>
      <c r="AP115" s="9"/>
      <c r="AQ115" s="10"/>
      <c r="AR115" s="10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</row>
    <row r="116" spans="1:154" s="32" customFormat="1" ht="24" customHeight="1" thickBot="1" x14ac:dyDescent="0.4">
      <c r="A116" s="362"/>
      <c r="B116" s="11">
        <v>98</v>
      </c>
      <c r="C116" s="37" t="s">
        <v>129</v>
      </c>
      <c r="D116" s="11" t="s">
        <v>22</v>
      </c>
      <c r="E116" s="6"/>
      <c r="F116" s="13">
        <v>177858.22626000002</v>
      </c>
      <c r="G116" s="67">
        <v>200254.68136674</v>
      </c>
      <c r="H116" s="8">
        <f t="shared" si="20"/>
        <v>189056</v>
      </c>
      <c r="I116" s="67">
        <v>177858.22626000002</v>
      </c>
      <c r="J116" s="67">
        <v>200254.68136674</v>
      </c>
      <c r="K116" s="8">
        <f t="shared" si="21"/>
        <v>189056</v>
      </c>
      <c r="L116" s="67">
        <v>316433.30498000002</v>
      </c>
      <c r="M116" s="67">
        <v>356279.56038402003</v>
      </c>
      <c r="N116" s="8">
        <f t="shared" si="22"/>
        <v>336356</v>
      </c>
      <c r="O116" s="67">
        <v>349930.34206000005</v>
      </c>
      <c r="P116" s="67">
        <v>389638.82612382004</v>
      </c>
      <c r="Q116" s="8">
        <f t="shared" si="23"/>
        <v>369785</v>
      </c>
      <c r="R116" s="67">
        <v>336359.78402000002</v>
      </c>
      <c r="S116" s="67">
        <v>389638.82612382004</v>
      </c>
      <c r="T116" s="8">
        <f t="shared" si="24"/>
        <v>362999</v>
      </c>
      <c r="U116" s="67">
        <v>349930.34206000005</v>
      </c>
      <c r="V116" s="67">
        <v>389638.82612382004</v>
      </c>
      <c r="W116" s="8">
        <v>369785</v>
      </c>
      <c r="X116" s="67">
        <v>488419.94919899997</v>
      </c>
      <c r="Y116" s="67">
        <v>389638.82612382004</v>
      </c>
      <c r="Z116" s="8">
        <f t="shared" si="25"/>
        <v>439029</v>
      </c>
      <c r="AA116" s="67">
        <v>263830.28048000002</v>
      </c>
      <c r="AB116" s="67">
        <v>241506.17982400002</v>
      </c>
      <c r="AC116" s="8">
        <f t="shared" si="26"/>
        <v>252668</v>
      </c>
      <c r="AD116" s="67">
        <v>406961.17670000001</v>
      </c>
      <c r="AE116" s="67">
        <v>389638.82612382004</v>
      </c>
      <c r="AF116" s="8">
        <f t="shared" si="27"/>
        <v>398300</v>
      </c>
      <c r="AG116" s="67">
        <v>411660.11354000005</v>
      </c>
      <c r="AH116" s="67">
        <v>389638.82612382004</v>
      </c>
      <c r="AI116" s="8">
        <f t="shared" si="28"/>
        <v>400649</v>
      </c>
      <c r="AJ116" s="67">
        <v>298581.61190000002</v>
      </c>
      <c r="AK116" s="67">
        <v>273317.01396999997</v>
      </c>
      <c r="AL116" s="8">
        <f t="shared" si="29"/>
        <v>285949</v>
      </c>
      <c r="AM116" s="28" t="e">
        <f>H116+K116+#REF!+N116+#REF!+#REF!+#REF!+#REF!+Q116+T116+W116+Z116+AC116+#REF!+AF116+AI116+AL116</f>
        <v>#REF!</v>
      </c>
      <c r="AN116" s="9"/>
      <c r="AO116" s="9"/>
      <c r="AP116" s="9"/>
      <c r="AQ116" s="10"/>
      <c r="AR116" s="10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</row>
    <row r="117" spans="1:154" s="32" customFormat="1" ht="24" customHeight="1" thickBot="1" x14ac:dyDescent="0.4">
      <c r="A117" s="362"/>
      <c r="B117" s="4">
        <v>99</v>
      </c>
      <c r="C117" s="37" t="s">
        <v>130</v>
      </c>
      <c r="D117" s="11" t="s">
        <v>22</v>
      </c>
      <c r="E117" s="6"/>
      <c r="F117" s="13">
        <v>160376.33221999998</v>
      </c>
      <c r="G117" s="67">
        <v>180571.41343878</v>
      </c>
      <c r="H117" s="8">
        <f t="shared" si="20"/>
        <v>170474</v>
      </c>
      <c r="I117" s="67">
        <v>160376.33221999998</v>
      </c>
      <c r="J117" s="67">
        <v>180571.41343878</v>
      </c>
      <c r="K117" s="8">
        <f t="shared" si="21"/>
        <v>170474</v>
      </c>
      <c r="L117" s="67">
        <v>276447.89484000002</v>
      </c>
      <c r="M117" s="67">
        <v>311259.06436716003</v>
      </c>
      <c r="N117" s="8">
        <f t="shared" si="22"/>
        <v>293853</v>
      </c>
      <c r="O117" s="67">
        <v>310941.43366000004</v>
      </c>
      <c r="P117" s="67">
        <v>352043.84443410003</v>
      </c>
      <c r="Q117" s="8">
        <f t="shared" si="23"/>
        <v>331493</v>
      </c>
      <c r="R117" s="67">
        <v>293568.87923999998</v>
      </c>
      <c r="S117" s="67">
        <v>352043.84443410003</v>
      </c>
      <c r="T117" s="8">
        <f t="shared" si="24"/>
        <v>322806</v>
      </c>
      <c r="U117" s="67">
        <v>305746.46830000007</v>
      </c>
      <c r="V117" s="67">
        <v>352043.84443410003</v>
      </c>
      <c r="W117" s="8">
        <v>328895</v>
      </c>
      <c r="X117" s="67">
        <v>428927.10633500002</v>
      </c>
      <c r="Y117" s="67">
        <v>352043.84443410003</v>
      </c>
      <c r="Z117" s="8">
        <f t="shared" si="25"/>
        <v>390485</v>
      </c>
      <c r="AA117" s="67">
        <v>231096.84286</v>
      </c>
      <c r="AB117" s="67">
        <v>211542.49461800003</v>
      </c>
      <c r="AC117" s="8">
        <f t="shared" si="26"/>
        <v>221320</v>
      </c>
      <c r="AD117" s="67">
        <v>370511.08094000007</v>
      </c>
      <c r="AE117" s="67">
        <v>352043.84443410003</v>
      </c>
      <c r="AF117" s="8">
        <f t="shared" si="27"/>
        <v>361277</v>
      </c>
      <c r="AG117" s="67">
        <v>370511.08094000007</v>
      </c>
      <c r="AH117" s="67">
        <v>352043.84443410003</v>
      </c>
      <c r="AI117" s="8">
        <f t="shared" si="28"/>
        <v>361277</v>
      </c>
      <c r="AJ117" s="67">
        <v>269232.36885999999</v>
      </c>
      <c r="AK117" s="67">
        <v>246451.16841800002</v>
      </c>
      <c r="AL117" s="8">
        <f t="shared" si="29"/>
        <v>257842</v>
      </c>
      <c r="AM117" s="28" t="e">
        <f>H117+K117+#REF!+N117+#REF!+#REF!+#REF!+#REF!+Q117+T117+W117+Z117+AC117+#REF!+AF117+AI117+AL117</f>
        <v>#REF!</v>
      </c>
      <c r="AN117" s="9"/>
      <c r="AO117" s="9"/>
      <c r="AP117" s="9"/>
      <c r="AQ117" s="10"/>
      <c r="AR117" s="10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</row>
    <row r="118" spans="1:154" s="32" customFormat="1" ht="24" customHeight="1" thickBot="1" x14ac:dyDescent="0.4">
      <c r="A118" s="363"/>
      <c r="B118" s="365" t="s">
        <v>131</v>
      </c>
      <c r="C118" s="366"/>
      <c r="D118" s="367"/>
      <c r="E118" s="6"/>
      <c r="F118" s="13">
        <v>3011701.8466599998</v>
      </c>
      <c r="G118" s="67">
        <v>3390944.60996634</v>
      </c>
      <c r="H118" s="8">
        <f t="shared" si="20"/>
        <v>3201323</v>
      </c>
      <c r="I118" s="67">
        <v>3011701.8466599998</v>
      </c>
      <c r="J118" s="67">
        <v>3390944.60996634</v>
      </c>
      <c r="K118" s="8">
        <f t="shared" si="21"/>
        <v>3201323</v>
      </c>
      <c r="L118" s="67">
        <v>3854158.2851200001</v>
      </c>
      <c r="M118" s="67">
        <v>4339485.7553308802</v>
      </c>
      <c r="N118" s="8">
        <f t="shared" si="22"/>
        <v>4096822</v>
      </c>
      <c r="O118" s="67">
        <v>4058690.0450200005</v>
      </c>
      <c r="P118" s="67">
        <v>4624154.4922780208</v>
      </c>
      <c r="Q118" s="8">
        <f t="shared" si="23"/>
        <v>4341422</v>
      </c>
      <c r="R118" s="67">
        <v>4128114.4811399998</v>
      </c>
      <c r="S118" s="67">
        <v>4624154.4922780208</v>
      </c>
      <c r="T118" s="8">
        <f t="shared" si="24"/>
        <v>4376134</v>
      </c>
      <c r="U118" s="67">
        <v>4084371.5216200007</v>
      </c>
      <c r="V118" s="67">
        <v>4624154.4922780208</v>
      </c>
      <c r="W118" s="8">
        <v>4354263</v>
      </c>
      <c r="X118" s="67">
        <v>5357603.1781454012</v>
      </c>
      <c r="Y118" s="67">
        <v>4624154.4922780208</v>
      </c>
      <c r="Z118" s="8">
        <f t="shared" si="25"/>
        <v>4990879</v>
      </c>
      <c r="AA118" s="67">
        <v>3487555.8733600006</v>
      </c>
      <c r="AB118" s="67">
        <v>3192454.9917680006</v>
      </c>
      <c r="AC118" s="8">
        <f t="shared" si="26"/>
        <v>3340005</v>
      </c>
      <c r="AD118" s="67">
        <v>4513461.9706800012</v>
      </c>
      <c r="AE118" s="67">
        <v>4624154.4922780208</v>
      </c>
      <c r="AF118" s="8">
        <f t="shared" si="27"/>
        <v>4568808</v>
      </c>
      <c r="AG118" s="67">
        <v>4529094.8695200002</v>
      </c>
      <c r="AH118" s="67">
        <v>4624154.4922780208</v>
      </c>
      <c r="AI118" s="8">
        <f t="shared" si="28"/>
        <v>4576625</v>
      </c>
      <c r="AJ118" s="67">
        <v>3879804.2041200004</v>
      </c>
      <c r="AK118" s="67">
        <v>3551513.0791560002</v>
      </c>
      <c r="AL118" s="8">
        <f t="shared" si="29"/>
        <v>3715659</v>
      </c>
      <c r="AM118" s="28" t="e">
        <f>H118+K118+#REF!+N118+#REF!+#REF!+#REF!+#REF!+Q118+T118+W118+Z118+AC118+#REF!+AF118+AI118+AL118</f>
        <v>#REF!</v>
      </c>
      <c r="AN118" s="9"/>
      <c r="AO118" s="9"/>
      <c r="AP118" s="9"/>
      <c r="AQ118" s="10"/>
      <c r="AR118" s="10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</row>
    <row r="119" spans="1:154" s="32" customFormat="1" ht="24" customHeight="1" x14ac:dyDescent="0.35">
      <c r="A119" s="362"/>
      <c r="B119" s="4">
        <v>100</v>
      </c>
      <c r="C119" s="35" t="s">
        <v>132</v>
      </c>
      <c r="D119" s="31" t="s">
        <v>22</v>
      </c>
      <c r="E119" s="6"/>
      <c r="F119" s="13">
        <v>205140</v>
      </c>
      <c r="G119" s="67">
        <v>230971.86000000002</v>
      </c>
      <c r="H119" s="8">
        <f t="shared" si="20"/>
        <v>218056</v>
      </c>
      <c r="I119" s="67">
        <v>205140</v>
      </c>
      <c r="J119" s="67">
        <v>230971.86000000002</v>
      </c>
      <c r="K119" s="8">
        <f t="shared" si="21"/>
        <v>218056</v>
      </c>
      <c r="L119" s="67">
        <v>205140</v>
      </c>
      <c r="M119" s="67">
        <v>230971.86000000002</v>
      </c>
      <c r="N119" s="8">
        <f t="shared" si="22"/>
        <v>218056</v>
      </c>
      <c r="O119" s="67">
        <v>205140</v>
      </c>
      <c r="P119" s="67">
        <v>230971.86000000002</v>
      </c>
      <c r="Q119" s="8">
        <f t="shared" si="23"/>
        <v>218056</v>
      </c>
      <c r="R119" s="67">
        <v>205140</v>
      </c>
      <c r="S119" s="67">
        <v>230971.86000000002</v>
      </c>
      <c r="T119" s="8">
        <f t="shared" si="24"/>
        <v>218056</v>
      </c>
      <c r="U119" s="67">
        <v>205140</v>
      </c>
      <c r="V119" s="67">
        <v>230971.86000000002</v>
      </c>
      <c r="W119" s="8">
        <v>218056</v>
      </c>
      <c r="X119" s="67">
        <v>244116.6</v>
      </c>
      <c r="Y119" s="67">
        <v>230971.86000000002</v>
      </c>
      <c r="Z119" s="8">
        <f t="shared" si="25"/>
        <v>237544</v>
      </c>
      <c r="AA119" s="67">
        <v>205140</v>
      </c>
      <c r="AB119" s="67">
        <v>187782</v>
      </c>
      <c r="AC119" s="8">
        <f t="shared" si="26"/>
        <v>196461</v>
      </c>
      <c r="AD119" s="67">
        <v>205140</v>
      </c>
      <c r="AE119" s="67">
        <v>230971.86000000002</v>
      </c>
      <c r="AF119" s="8">
        <f t="shared" si="27"/>
        <v>218056</v>
      </c>
      <c r="AG119" s="67">
        <v>205140</v>
      </c>
      <c r="AH119" s="67">
        <v>230971.86000000002</v>
      </c>
      <c r="AI119" s="8">
        <f t="shared" si="28"/>
        <v>218056</v>
      </c>
      <c r="AJ119" s="67">
        <v>205140</v>
      </c>
      <c r="AK119" s="67">
        <v>187782</v>
      </c>
      <c r="AL119" s="8">
        <f t="shared" si="29"/>
        <v>196461</v>
      </c>
      <c r="AM119" s="28" t="e">
        <f>H119+K119+#REF!+N119+#REF!+#REF!+#REF!+#REF!+Q119+T119+W119+Z119+AC119+#REF!+AF119+AI119+AL119</f>
        <v>#REF!</v>
      </c>
      <c r="AN119" s="9"/>
      <c r="AO119" s="9"/>
      <c r="AP119" s="9"/>
      <c r="AQ119" s="10"/>
      <c r="AR119" s="10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</row>
    <row r="120" spans="1:154" s="32" customFormat="1" ht="24" customHeight="1" thickBot="1" x14ac:dyDescent="0.4">
      <c r="A120" s="362"/>
      <c r="B120" s="11">
        <v>101</v>
      </c>
      <c r="C120" s="34" t="s">
        <v>133</v>
      </c>
      <c r="D120" s="11" t="s">
        <v>22</v>
      </c>
      <c r="E120" s="6"/>
      <c r="F120" s="13">
        <v>177788</v>
      </c>
      <c r="G120" s="67">
        <v>200175.61200000002</v>
      </c>
      <c r="H120" s="8">
        <f t="shared" si="20"/>
        <v>188982</v>
      </c>
      <c r="I120" s="67">
        <v>177788</v>
      </c>
      <c r="J120" s="67">
        <v>200175.61200000002</v>
      </c>
      <c r="K120" s="8">
        <f t="shared" si="21"/>
        <v>188982</v>
      </c>
      <c r="L120" s="67">
        <v>177788</v>
      </c>
      <c r="M120" s="67">
        <v>200175.61200000002</v>
      </c>
      <c r="N120" s="8">
        <f t="shared" si="22"/>
        <v>188982</v>
      </c>
      <c r="O120" s="67">
        <v>177788</v>
      </c>
      <c r="P120" s="67">
        <v>200175.61200000002</v>
      </c>
      <c r="Q120" s="8">
        <f t="shared" si="23"/>
        <v>188982</v>
      </c>
      <c r="R120" s="67">
        <v>177788</v>
      </c>
      <c r="S120" s="67">
        <v>200175.61200000002</v>
      </c>
      <c r="T120" s="8">
        <f t="shared" si="24"/>
        <v>188982</v>
      </c>
      <c r="U120" s="67">
        <v>177788</v>
      </c>
      <c r="V120" s="67">
        <v>200175.61200000002</v>
      </c>
      <c r="W120" s="8">
        <v>188982</v>
      </c>
      <c r="X120" s="67">
        <v>211567.72</v>
      </c>
      <c r="Y120" s="67">
        <v>200175.61200000002</v>
      </c>
      <c r="Z120" s="8">
        <f t="shared" si="25"/>
        <v>205872</v>
      </c>
      <c r="AA120" s="67">
        <v>177788</v>
      </c>
      <c r="AB120" s="67">
        <v>162744.4</v>
      </c>
      <c r="AC120" s="8">
        <f t="shared" si="26"/>
        <v>170266</v>
      </c>
      <c r="AD120" s="67">
        <v>177788</v>
      </c>
      <c r="AE120" s="67">
        <v>200175.61200000002</v>
      </c>
      <c r="AF120" s="8">
        <f t="shared" si="27"/>
        <v>188982</v>
      </c>
      <c r="AG120" s="67">
        <v>177788</v>
      </c>
      <c r="AH120" s="67">
        <v>200175.61200000002</v>
      </c>
      <c r="AI120" s="8">
        <f t="shared" si="28"/>
        <v>188982</v>
      </c>
      <c r="AJ120" s="67">
        <v>177788</v>
      </c>
      <c r="AK120" s="67">
        <v>162744.4</v>
      </c>
      <c r="AL120" s="8">
        <f t="shared" si="29"/>
        <v>170266</v>
      </c>
      <c r="AM120" s="28" t="e">
        <f>H120+K120+#REF!+N120+#REF!+#REF!+#REF!+#REF!+Q120+T120+W120+Z120+AC120+#REF!+AF120+AI120+AL120</f>
        <v>#REF!</v>
      </c>
      <c r="AN120" s="9"/>
      <c r="AO120" s="9"/>
      <c r="AP120" s="9"/>
      <c r="AQ120" s="10"/>
      <c r="AR120" s="10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</row>
    <row r="121" spans="1:154" ht="24.75" customHeight="1" x14ac:dyDescent="0.35">
      <c r="A121" s="362"/>
      <c r="B121" s="4">
        <v>102</v>
      </c>
      <c r="C121" s="34" t="s">
        <v>134</v>
      </c>
      <c r="D121" s="11" t="s">
        <v>22</v>
      </c>
      <c r="E121" s="6"/>
      <c r="F121" s="13">
        <v>167897.65356000001</v>
      </c>
      <c r="G121" s="67">
        <v>189039.84270444003</v>
      </c>
      <c r="H121" s="8">
        <f t="shared" si="20"/>
        <v>178469</v>
      </c>
      <c r="I121" s="67">
        <v>167897.65356000001</v>
      </c>
      <c r="J121" s="67">
        <v>189039.84270444003</v>
      </c>
      <c r="K121" s="8">
        <f t="shared" si="21"/>
        <v>178469</v>
      </c>
      <c r="L121" s="67">
        <v>271549.83544</v>
      </c>
      <c r="M121" s="67">
        <v>305744.22625656001</v>
      </c>
      <c r="N121" s="8">
        <f t="shared" si="22"/>
        <v>288647</v>
      </c>
      <c r="O121" s="67">
        <v>316026.17045999999</v>
      </c>
      <c r="P121" s="67">
        <v>359936.76881526003</v>
      </c>
      <c r="Q121" s="8">
        <f t="shared" si="23"/>
        <v>337981</v>
      </c>
      <c r="R121" s="67">
        <v>325152.02850000001</v>
      </c>
      <c r="S121" s="67">
        <v>359936.76881526003</v>
      </c>
      <c r="T121" s="8">
        <f t="shared" si="24"/>
        <v>342544</v>
      </c>
      <c r="U121" s="67">
        <v>326972.57762</v>
      </c>
      <c r="V121" s="67">
        <v>359936.76881526003</v>
      </c>
      <c r="W121" s="8">
        <v>343455</v>
      </c>
      <c r="X121" s="67">
        <v>452175.22524720005</v>
      </c>
      <c r="Y121" s="67">
        <v>359936.76881526003</v>
      </c>
      <c r="Z121" s="8">
        <f t="shared" si="25"/>
        <v>406056</v>
      </c>
      <c r="AA121" s="67">
        <v>244838.96632000001</v>
      </c>
      <c r="AB121" s="67">
        <v>224121.82301600004</v>
      </c>
      <c r="AC121" s="8">
        <f t="shared" si="26"/>
        <v>234480</v>
      </c>
      <c r="AD121" s="67">
        <v>377383.47607999999</v>
      </c>
      <c r="AE121" s="67">
        <v>359936.76881526003</v>
      </c>
      <c r="AF121" s="8">
        <f t="shared" si="27"/>
        <v>368660</v>
      </c>
      <c r="AG121" s="67">
        <v>383995.41180000006</v>
      </c>
      <c r="AH121" s="67">
        <v>359936.76881526003</v>
      </c>
      <c r="AI121" s="8">
        <f t="shared" si="28"/>
        <v>371966</v>
      </c>
      <c r="AJ121" s="67">
        <v>281860.65049999999</v>
      </c>
      <c r="AK121" s="67">
        <v>258010.90315000003</v>
      </c>
      <c r="AL121" s="8">
        <f t="shared" si="29"/>
        <v>269936</v>
      </c>
      <c r="AM121" s="28" t="e">
        <f>H121+K121+#REF!+N121+#REF!+#REF!+#REF!+#REF!+Q121+T121+W121+Z121+AC121+#REF!+AF121+AI121+AL121</f>
        <v>#REF!</v>
      </c>
      <c r="AN121" s="9"/>
      <c r="AO121" s="9"/>
      <c r="AP121" s="9"/>
      <c r="AQ121" s="10"/>
      <c r="AR121" s="10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</row>
    <row r="122" spans="1:154" ht="24.75" customHeight="1" thickBot="1" x14ac:dyDescent="0.4">
      <c r="A122" s="362"/>
      <c r="B122" s="11">
        <v>103</v>
      </c>
      <c r="C122" s="34" t="s">
        <v>135</v>
      </c>
      <c r="D122" s="11" t="s">
        <v>22</v>
      </c>
      <c r="E122" s="6"/>
      <c r="F122" s="13">
        <v>163089.37709999998</v>
      </c>
      <c r="G122" s="67">
        <v>183626.09327790001</v>
      </c>
      <c r="H122" s="8">
        <f t="shared" si="20"/>
        <v>173358</v>
      </c>
      <c r="I122" s="67">
        <v>163089.37709999998</v>
      </c>
      <c r="J122" s="67">
        <v>183626.09327790001</v>
      </c>
      <c r="K122" s="8">
        <f t="shared" si="21"/>
        <v>173358</v>
      </c>
      <c r="L122" s="67">
        <v>283523.85723999998</v>
      </c>
      <c r="M122" s="67">
        <v>319226.05372475996</v>
      </c>
      <c r="N122" s="8">
        <f t="shared" si="22"/>
        <v>301375</v>
      </c>
      <c r="O122" s="67">
        <v>294924.51274000003</v>
      </c>
      <c r="P122" s="67">
        <v>344184.94990698004</v>
      </c>
      <c r="Q122" s="8">
        <f t="shared" si="23"/>
        <v>319555</v>
      </c>
      <c r="R122" s="67">
        <v>305691.35402000003</v>
      </c>
      <c r="S122" s="67">
        <v>344184.94990698004</v>
      </c>
      <c r="T122" s="8">
        <f t="shared" si="24"/>
        <v>324938</v>
      </c>
      <c r="U122" s="67">
        <v>307481.67918000004</v>
      </c>
      <c r="V122" s="67">
        <v>344184.94990698004</v>
      </c>
      <c r="W122" s="8">
        <v>325833</v>
      </c>
      <c r="X122" s="67">
        <v>434087.24302580004</v>
      </c>
      <c r="Y122" s="67">
        <v>344184.94990698004</v>
      </c>
      <c r="Z122" s="8">
        <f t="shared" si="25"/>
        <v>389136</v>
      </c>
      <c r="AA122" s="67">
        <v>232538.70353999999</v>
      </c>
      <c r="AB122" s="67">
        <v>212862.35170200001</v>
      </c>
      <c r="AC122" s="8">
        <f t="shared" si="26"/>
        <v>222701</v>
      </c>
      <c r="AD122" s="67">
        <v>340408.01678000001</v>
      </c>
      <c r="AE122" s="67">
        <v>344184.94990698004</v>
      </c>
      <c r="AF122" s="8">
        <f t="shared" si="27"/>
        <v>342296</v>
      </c>
      <c r="AG122" s="67">
        <v>364415.61936000007</v>
      </c>
      <c r="AH122" s="67">
        <v>344184.94990698004</v>
      </c>
      <c r="AI122" s="8">
        <f t="shared" si="28"/>
        <v>354300</v>
      </c>
      <c r="AJ122" s="67">
        <v>273788.18635999999</v>
      </c>
      <c r="AK122" s="67">
        <v>250621.49366800001</v>
      </c>
      <c r="AL122" s="8">
        <f t="shared" si="29"/>
        <v>262205</v>
      </c>
      <c r="AM122" s="28" t="e">
        <f>H122+K122+#REF!+N122+#REF!+#REF!+#REF!+#REF!+Q122+T122+W122+Z122+AC122+#REF!+AF122+AI122+AL122</f>
        <v>#REF!</v>
      </c>
      <c r="AN122" s="9"/>
      <c r="AO122" s="9"/>
      <c r="AP122" s="9"/>
      <c r="AQ122" s="10"/>
      <c r="AR122" s="10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</row>
    <row r="123" spans="1:154" ht="24.75" customHeight="1" x14ac:dyDescent="0.35">
      <c r="A123" s="362"/>
      <c r="B123" s="4">
        <v>104</v>
      </c>
      <c r="C123" s="34" t="s">
        <v>136</v>
      </c>
      <c r="D123" s="11" t="s">
        <v>22</v>
      </c>
      <c r="E123" s="6"/>
      <c r="F123" s="13">
        <v>102570</v>
      </c>
      <c r="G123" s="67">
        <v>115485.93000000001</v>
      </c>
      <c r="H123" s="8">
        <f t="shared" si="20"/>
        <v>109028</v>
      </c>
      <c r="I123" s="67">
        <v>102570</v>
      </c>
      <c r="J123" s="67">
        <v>115485.93000000001</v>
      </c>
      <c r="K123" s="8">
        <f t="shared" si="21"/>
        <v>109028</v>
      </c>
      <c r="L123" s="67">
        <v>102570</v>
      </c>
      <c r="M123" s="67">
        <v>115485.93000000001</v>
      </c>
      <c r="N123" s="8">
        <f t="shared" si="22"/>
        <v>109028</v>
      </c>
      <c r="O123" s="67">
        <v>102570</v>
      </c>
      <c r="P123" s="67">
        <v>115485.93000000001</v>
      </c>
      <c r="Q123" s="8">
        <f t="shared" si="23"/>
        <v>109028</v>
      </c>
      <c r="R123" s="67">
        <v>102570</v>
      </c>
      <c r="S123" s="67">
        <v>115485.93000000001</v>
      </c>
      <c r="T123" s="8">
        <f t="shared" si="24"/>
        <v>109028</v>
      </c>
      <c r="U123" s="67">
        <v>102570</v>
      </c>
      <c r="V123" s="67">
        <v>115485.93000000001</v>
      </c>
      <c r="W123" s="8">
        <v>109028</v>
      </c>
      <c r="X123" s="67">
        <v>122058.3</v>
      </c>
      <c r="Y123" s="67">
        <v>115485.93000000001</v>
      </c>
      <c r="Z123" s="8">
        <f t="shared" si="25"/>
        <v>118772</v>
      </c>
      <c r="AA123" s="67">
        <v>102570</v>
      </c>
      <c r="AB123" s="67">
        <v>93891</v>
      </c>
      <c r="AC123" s="8">
        <f t="shared" si="26"/>
        <v>98231</v>
      </c>
      <c r="AD123" s="67">
        <v>102570</v>
      </c>
      <c r="AE123" s="67">
        <v>115485.93000000001</v>
      </c>
      <c r="AF123" s="8">
        <f t="shared" si="27"/>
        <v>109028</v>
      </c>
      <c r="AG123" s="67">
        <v>102570</v>
      </c>
      <c r="AH123" s="67">
        <v>115485.93000000001</v>
      </c>
      <c r="AI123" s="8">
        <f t="shared" si="28"/>
        <v>109028</v>
      </c>
      <c r="AJ123" s="67">
        <v>102570</v>
      </c>
      <c r="AK123" s="67">
        <v>93891</v>
      </c>
      <c r="AL123" s="8">
        <f t="shared" si="29"/>
        <v>98231</v>
      </c>
      <c r="AM123" s="28" t="e">
        <f>H123+K123+#REF!+N123+#REF!+#REF!+#REF!+#REF!+Q123+T123+W123+Z123+AC123+#REF!+AF123+AI123+AL123</f>
        <v>#REF!</v>
      </c>
      <c r="AN123" s="9"/>
      <c r="AO123" s="9"/>
      <c r="AP123" s="9"/>
      <c r="AQ123" s="10"/>
      <c r="AR123" s="10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</row>
    <row r="124" spans="1:154" ht="24.75" customHeight="1" thickBot="1" x14ac:dyDescent="0.4">
      <c r="A124" s="362"/>
      <c r="B124" s="11">
        <v>105</v>
      </c>
      <c r="C124" s="34" t="s">
        <v>137</v>
      </c>
      <c r="D124" s="11" t="s">
        <v>22</v>
      </c>
      <c r="E124" s="6"/>
      <c r="F124" s="13">
        <v>447876.41807999997</v>
      </c>
      <c r="G124" s="67">
        <v>504274.39472592005</v>
      </c>
      <c r="H124" s="8">
        <f t="shared" si="20"/>
        <v>476075</v>
      </c>
      <c r="I124" s="67">
        <v>447876.41807999997</v>
      </c>
      <c r="J124" s="67">
        <v>504274.39472592005</v>
      </c>
      <c r="K124" s="8">
        <f t="shared" si="21"/>
        <v>476075</v>
      </c>
      <c r="L124" s="67">
        <v>731177.15138000005</v>
      </c>
      <c r="M124" s="67">
        <v>823249.22805762012</v>
      </c>
      <c r="N124" s="8">
        <f t="shared" si="22"/>
        <v>777213</v>
      </c>
      <c r="O124" s="67">
        <v>782485.87924000004</v>
      </c>
      <c r="P124" s="67">
        <v>913789.65824328014</v>
      </c>
      <c r="Q124" s="8">
        <f t="shared" si="23"/>
        <v>848138</v>
      </c>
      <c r="R124" s="67">
        <v>815730.45736</v>
      </c>
      <c r="S124" s="67">
        <v>913789.65824328014</v>
      </c>
      <c r="T124" s="8">
        <f t="shared" si="24"/>
        <v>864760</v>
      </c>
      <c r="U124" s="67">
        <v>794988.82034000009</v>
      </c>
      <c r="V124" s="67">
        <v>913789.65824328014</v>
      </c>
      <c r="W124" s="8">
        <v>854389</v>
      </c>
      <c r="X124" s="67">
        <v>1108689.9593406001</v>
      </c>
      <c r="Y124" s="67">
        <v>913789.65824328014</v>
      </c>
      <c r="Z124" s="8">
        <f t="shared" si="25"/>
        <v>1011240</v>
      </c>
      <c r="AA124" s="67">
        <v>588583.17492000002</v>
      </c>
      <c r="AB124" s="67">
        <v>538779.9831960001</v>
      </c>
      <c r="AC124" s="8">
        <f t="shared" si="26"/>
        <v>563682</v>
      </c>
      <c r="AD124" s="67">
        <v>953765.06056000013</v>
      </c>
      <c r="AE124" s="67">
        <v>913789.65824328014</v>
      </c>
      <c r="AF124" s="8">
        <f t="shared" si="27"/>
        <v>933777</v>
      </c>
      <c r="AG124" s="67">
        <v>953765.06056000013</v>
      </c>
      <c r="AH124" s="67">
        <v>913789.65824328014</v>
      </c>
      <c r="AI124" s="8">
        <f t="shared" si="28"/>
        <v>933777</v>
      </c>
      <c r="AJ124" s="67">
        <v>751877.00822000019</v>
      </c>
      <c r="AK124" s="67">
        <v>688256.64598600008</v>
      </c>
      <c r="AL124" s="8">
        <f t="shared" si="29"/>
        <v>720067</v>
      </c>
      <c r="AM124" s="28" t="e">
        <f>H124+K124+#REF!+N124+#REF!+#REF!+#REF!+#REF!+Q124+T124+W124+Z124+AC124+#REF!+AF124+AI124+AL124</f>
        <v>#REF!</v>
      </c>
      <c r="AN124" s="9"/>
      <c r="AO124" s="9"/>
      <c r="AP124" s="9"/>
      <c r="AQ124" s="10"/>
      <c r="AR124" s="10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</row>
    <row r="125" spans="1:154" ht="24.75" customHeight="1" x14ac:dyDescent="0.35">
      <c r="A125" s="362"/>
      <c r="B125" s="4">
        <v>106</v>
      </c>
      <c r="C125" s="34" t="s">
        <v>122</v>
      </c>
      <c r="D125" s="11" t="s">
        <v>22</v>
      </c>
      <c r="E125" s="6"/>
      <c r="F125" s="13">
        <v>191507.89996000001</v>
      </c>
      <c r="G125" s="67">
        <v>215623.16397804001</v>
      </c>
      <c r="H125" s="8">
        <f t="shared" si="20"/>
        <v>203566</v>
      </c>
      <c r="I125" s="67">
        <v>191507.89996000001</v>
      </c>
      <c r="J125" s="67">
        <v>215623.16397804001</v>
      </c>
      <c r="K125" s="8">
        <f t="shared" si="21"/>
        <v>203566</v>
      </c>
      <c r="L125" s="67">
        <v>340278.23154000001</v>
      </c>
      <c r="M125" s="67">
        <v>383127.11346546002</v>
      </c>
      <c r="N125" s="8">
        <f t="shared" si="22"/>
        <v>361703</v>
      </c>
      <c r="O125" s="67">
        <v>370164.39434000006</v>
      </c>
      <c r="P125" s="67">
        <v>434767.4169711601</v>
      </c>
      <c r="Q125" s="8">
        <f t="shared" si="23"/>
        <v>402466</v>
      </c>
      <c r="R125" s="67">
        <v>390113.09688000003</v>
      </c>
      <c r="S125" s="67">
        <v>434767.4169711601</v>
      </c>
      <c r="T125" s="8">
        <f t="shared" si="24"/>
        <v>412440</v>
      </c>
      <c r="U125" s="67">
        <v>362113.26476000011</v>
      </c>
      <c r="V125" s="67">
        <v>434767.4169711601</v>
      </c>
      <c r="W125" s="8">
        <v>398440</v>
      </c>
      <c r="X125" s="67">
        <v>534848.485353</v>
      </c>
      <c r="Y125" s="67">
        <v>434767.4169711601</v>
      </c>
      <c r="Z125" s="8">
        <f t="shared" si="25"/>
        <v>484808</v>
      </c>
      <c r="AA125" s="67">
        <v>278131.54719999997</v>
      </c>
      <c r="AB125" s="67">
        <v>254597.33936000001</v>
      </c>
      <c r="AC125" s="8">
        <f t="shared" si="26"/>
        <v>266364</v>
      </c>
      <c r="AD125" s="67">
        <v>463203.52156000002</v>
      </c>
      <c r="AE125" s="67">
        <v>434767.4169711601</v>
      </c>
      <c r="AF125" s="8">
        <f t="shared" si="27"/>
        <v>448985</v>
      </c>
      <c r="AG125" s="67">
        <v>456073.33382000006</v>
      </c>
      <c r="AH125" s="67">
        <v>434767.4169711601</v>
      </c>
      <c r="AI125" s="8">
        <f t="shared" si="28"/>
        <v>445420</v>
      </c>
      <c r="AJ125" s="67">
        <v>321495.81828000001</v>
      </c>
      <c r="AK125" s="67">
        <v>294292.32596400002</v>
      </c>
      <c r="AL125" s="8">
        <f t="shared" si="29"/>
        <v>307894</v>
      </c>
      <c r="AM125" s="28" t="e">
        <f>H125+K125+#REF!+N125+#REF!+#REF!+#REF!+#REF!+Q125+T125+W125+Z125+AC125+#REF!+AF125+AI125+AL125</f>
        <v>#REF!</v>
      </c>
      <c r="AN125" s="9"/>
      <c r="AO125" s="9"/>
      <c r="AP125" s="9"/>
      <c r="AQ125" s="10"/>
      <c r="AR125" s="10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</row>
    <row r="126" spans="1:154" ht="24.75" customHeight="1" thickBot="1" x14ac:dyDescent="0.4">
      <c r="A126" s="362"/>
      <c r="B126" s="11">
        <v>107</v>
      </c>
      <c r="C126" s="37" t="s">
        <v>138</v>
      </c>
      <c r="D126" s="36" t="s">
        <v>22</v>
      </c>
      <c r="E126" s="6"/>
      <c r="F126" s="13">
        <v>164112</v>
      </c>
      <c r="G126" s="67">
        <v>184777.48800000001</v>
      </c>
      <c r="H126" s="8">
        <f t="shared" si="20"/>
        <v>174445</v>
      </c>
      <c r="I126" s="67">
        <v>164112</v>
      </c>
      <c r="J126" s="67">
        <v>184777.48800000001</v>
      </c>
      <c r="K126" s="8">
        <f t="shared" si="21"/>
        <v>174445</v>
      </c>
      <c r="L126" s="67">
        <v>164112</v>
      </c>
      <c r="M126" s="67">
        <v>184777.48800000001</v>
      </c>
      <c r="N126" s="8">
        <f t="shared" si="22"/>
        <v>174445</v>
      </c>
      <c r="O126" s="67">
        <v>164112</v>
      </c>
      <c r="P126" s="67">
        <v>184777.48800000001</v>
      </c>
      <c r="Q126" s="8">
        <f t="shared" si="23"/>
        <v>174445</v>
      </c>
      <c r="R126" s="67">
        <v>164112</v>
      </c>
      <c r="S126" s="67">
        <v>184777.48800000001</v>
      </c>
      <c r="T126" s="8">
        <f t="shared" si="24"/>
        <v>174445</v>
      </c>
      <c r="U126" s="67">
        <v>164112</v>
      </c>
      <c r="V126" s="67">
        <v>184777.48800000001</v>
      </c>
      <c r="W126" s="8">
        <v>174445</v>
      </c>
      <c r="X126" s="67">
        <v>195293.28</v>
      </c>
      <c r="Y126" s="67">
        <v>184777.48800000001</v>
      </c>
      <c r="Z126" s="8">
        <f t="shared" si="25"/>
        <v>190035</v>
      </c>
      <c r="AA126" s="67">
        <v>164112</v>
      </c>
      <c r="AB126" s="67">
        <v>150225.60000000001</v>
      </c>
      <c r="AC126" s="8">
        <f t="shared" si="26"/>
        <v>157169</v>
      </c>
      <c r="AD126" s="67">
        <v>164112</v>
      </c>
      <c r="AE126" s="67">
        <v>184777.48800000001</v>
      </c>
      <c r="AF126" s="8">
        <f t="shared" si="27"/>
        <v>174445</v>
      </c>
      <c r="AG126" s="67">
        <v>164112</v>
      </c>
      <c r="AH126" s="67">
        <v>184777.48800000001</v>
      </c>
      <c r="AI126" s="8">
        <f t="shared" si="28"/>
        <v>174445</v>
      </c>
      <c r="AJ126" s="67">
        <v>164112</v>
      </c>
      <c r="AK126" s="67">
        <v>150225.60000000001</v>
      </c>
      <c r="AL126" s="8">
        <f t="shared" si="29"/>
        <v>157169</v>
      </c>
      <c r="AM126" s="28" t="e">
        <f>H126+K126+#REF!+N126+#REF!+#REF!+#REF!+#REF!+Q126+T126+W126+Z126+AC126+#REF!+AF126+AI126+AL126</f>
        <v>#REF!</v>
      </c>
      <c r="AN126" s="9"/>
      <c r="AO126" s="9"/>
      <c r="AP126" s="9"/>
      <c r="AQ126" s="10"/>
      <c r="AR126" s="10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</row>
    <row r="127" spans="1:154" ht="24.75" customHeight="1" x14ac:dyDescent="0.35">
      <c r="A127" s="362"/>
      <c r="B127" s="4">
        <v>108</v>
      </c>
      <c r="C127" s="37" t="s">
        <v>139</v>
      </c>
      <c r="D127" s="36" t="s">
        <v>22</v>
      </c>
      <c r="E127" s="6"/>
      <c r="F127" s="13">
        <v>79854.36914000001</v>
      </c>
      <c r="G127" s="67">
        <v>89909.877007860006</v>
      </c>
      <c r="H127" s="8">
        <f t="shared" si="20"/>
        <v>84882</v>
      </c>
      <c r="I127" s="67">
        <v>79854.36914000001</v>
      </c>
      <c r="J127" s="67">
        <v>89909.877007860006</v>
      </c>
      <c r="K127" s="8">
        <f t="shared" si="21"/>
        <v>84882</v>
      </c>
      <c r="L127" s="67">
        <v>128200.25998000002</v>
      </c>
      <c r="M127" s="67">
        <v>144343.63117902004</v>
      </c>
      <c r="N127" s="8">
        <f t="shared" si="22"/>
        <v>136272</v>
      </c>
      <c r="O127" s="67">
        <v>149594.37896000003</v>
      </c>
      <c r="P127" s="67">
        <v>164138.99744970002</v>
      </c>
      <c r="Q127" s="8">
        <f t="shared" si="23"/>
        <v>156867</v>
      </c>
      <c r="R127" s="67">
        <v>145781.71530000001</v>
      </c>
      <c r="S127" s="67">
        <v>164138.99744970002</v>
      </c>
      <c r="T127" s="8">
        <f t="shared" si="24"/>
        <v>154960</v>
      </c>
      <c r="U127" s="67">
        <v>148833.44632000002</v>
      </c>
      <c r="V127" s="67">
        <v>164138.99744970002</v>
      </c>
      <c r="W127" s="8">
        <v>156486</v>
      </c>
      <c r="X127" s="67">
        <v>207209.42496800004</v>
      </c>
      <c r="Y127" s="67">
        <v>164138.99744970002</v>
      </c>
      <c r="Z127" s="8">
        <f t="shared" si="25"/>
        <v>185674</v>
      </c>
      <c r="AA127" s="67">
        <v>107648.85612</v>
      </c>
      <c r="AB127" s="67">
        <v>98540.106756000008</v>
      </c>
      <c r="AC127" s="8">
        <f t="shared" si="26"/>
        <v>103094</v>
      </c>
      <c r="AD127" s="67">
        <v>170848.93436000001</v>
      </c>
      <c r="AE127" s="67">
        <v>164138.99744970002</v>
      </c>
      <c r="AF127" s="8">
        <f t="shared" si="27"/>
        <v>167494</v>
      </c>
      <c r="AG127" s="67">
        <v>170848.93436000001</v>
      </c>
      <c r="AH127" s="67">
        <v>164138.99744970002</v>
      </c>
      <c r="AI127" s="8">
        <f t="shared" si="28"/>
        <v>167494</v>
      </c>
      <c r="AJ127" s="67">
        <v>134056.59670000002</v>
      </c>
      <c r="AK127" s="67">
        <v>122713.34621</v>
      </c>
      <c r="AL127" s="8">
        <f t="shared" si="29"/>
        <v>128385</v>
      </c>
      <c r="AM127" s="28" t="e">
        <f>H127+K127+#REF!+N127+#REF!+#REF!+#REF!+#REF!+Q127+T127+W127+Z127+AC127+#REF!+AF127+AI127+AL127</f>
        <v>#REF!</v>
      </c>
      <c r="AN127" s="9"/>
      <c r="AO127" s="9"/>
      <c r="AP127" s="9"/>
      <c r="AQ127" s="10"/>
      <c r="AR127" s="10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</row>
    <row r="128" spans="1:154" ht="24.75" customHeight="1" thickBot="1" x14ac:dyDescent="0.4">
      <c r="A128" s="362"/>
      <c r="B128" s="11">
        <v>109</v>
      </c>
      <c r="C128" s="37" t="s">
        <v>140</v>
      </c>
      <c r="D128" s="36" t="s">
        <v>22</v>
      </c>
      <c r="E128" s="6"/>
      <c r="F128" s="13">
        <v>88525.978839999996</v>
      </c>
      <c r="G128" s="67">
        <v>99673.442483160004</v>
      </c>
      <c r="H128" s="8">
        <f t="shared" si="20"/>
        <v>94100</v>
      </c>
      <c r="I128" s="67">
        <v>88525.978839999996</v>
      </c>
      <c r="J128" s="67">
        <v>99673.442483160004</v>
      </c>
      <c r="K128" s="8">
        <f t="shared" si="21"/>
        <v>94100</v>
      </c>
      <c r="L128" s="67">
        <v>142821.54509999999</v>
      </c>
      <c r="M128" s="67">
        <v>160806.07350990002</v>
      </c>
      <c r="N128" s="8">
        <f t="shared" si="22"/>
        <v>151814</v>
      </c>
      <c r="O128" s="67">
        <v>162935.59047999998</v>
      </c>
      <c r="P128" s="67">
        <v>170735.78474316004</v>
      </c>
      <c r="Q128" s="8">
        <f t="shared" si="23"/>
        <v>166836</v>
      </c>
      <c r="R128" s="67">
        <v>163734.74754000004</v>
      </c>
      <c r="S128" s="67">
        <v>170735.78474316004</v>
      </c>
      <c r="T128" s="8">
        <f t="shared" si="24"/>
        <v>167235</v>
      </c>
      <c r="U128" s="67">
        <v>165328.61696000001</v>
      </c>
      <c r="V128" s="67">
        <v>170735.78474316004</v>
      </c>
      <c r="W128" s="8">
        <v>168032</v>
      </c>
      <c r="X128" s="67">
        <v>225602.06470620004</v>
      </c>
      <c r="Y128" s="67">
        <v>170735.78474316004</v>
      </c>
      <c r="Z128" s="8">
        <f t="shared" si="25"/>
        <v>198169</v>
      </c>
      <c r="AA128" s="67">
        <v>115410.19126000001</v>
      </c>
      <c r="AB128" s="67">
        <v>105644.71353800001</v>
      </c>
      <c r="AC128" s="8">
        <f t="shared" si="26"/>
        <v>110527</v>
      </c>
      <c r="AD128" s="67">
        <v>185648.89642000003</v>
      </c>
      <c r="AE128" s="67">
        <v>170735.78474316004</v>
      </c>
      <c r="AF128" s="8">
        <f t="shared" si="27"/>
        <v>178192</v>
      </c>
      <c r="AG128" s="67">
        <v>185648.89642000003</v>
      </c>
      <c r="AH128" s="67">
        <v>170735.78474316004</v>
      </c>
      <c r="AI128" s="8">
        <f t="shared" si="28"/>
        <v>178192</v>
      </c>
      <c r="AJ128" s="67">
        <v>148613.87814000002</v>
      </c>
      <c r="AK128" s="67">
        <v>136038.857682</v>
      </c>
      <c r="AL128" s="8">
        <f t="shared" si="29"/>
        <v>142326</v>
      </c>
      <c r="AM128" s="28" t="e">
        <f>H128+K128+#REF!+N128+#REF!+#REF!+#REF!+#REF!+Q128+T128+W128+Z128+AC128+#REF!+AF128+AI128+AL128</f>
        <v>#REF!</v>
      </c>
      <c r="AN128" s="9"/>
      <c r="AO128" s="9"/>
      <c r="AP128" s="9"/>
      <c r="AQ128" s="10"/>
      <c r="AR128" s="10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</row>
    <row r="129" spans="1:154" ht="24.75" customHeight="1" x14ac:dyDescent="0.35">
      <c r="A129" s="362"/>
      <c r="B129" s="4">
        <v>110</v>
      </c>
      <c r="C129" s="37" t="s">
        <v>141</v>
      </c>
      <c r="D129" s="36" t="s">
        <v>22</v>
      </c>
      <c r="E129" s="6"/>
      <c r="F129" s="13">
        <v>57439.200000000004</v>
      </c>
      <c r="G129" s="67">
        <v>64672.120800000004</v>
      </c>
      <c r="H129" s="8">
        <f t="shared" si="20"/>
        <v>61056</v>
      </c>
      <c r="I129" s="67">
        <v>57439.200000000004</v>
      </c>
      <c r="J129" s="67">
        <v>64672.120800000004</v>
      </c>
      <c r="K129" s="8">
        <f t="shared" si="21"/>
        <v>61056</v>
      </c>
      <c r="L129" s="67">
        <v>57439.200000000004</v>
      </c>
      <c r="M129" s="67">
        <v>64672.120800000004</v>
      </c>
      <c r="N129" s="8">
        <f t="shared" si="22"/>
        <v>61056</v>
      </c>
      <c r="O129" s="67">
        <v>57439.200000000004</v>
      </c>
      <c r="P129" s="67">
        <v>64672.120800000004</v>
      </c>
      <c r="Q129" s="8">
        <f t="shared" si="23"/>
        <v>61056</v>
      </c>
      <c r="R129" s="67">
        <v>57439.200000000004</v>
      </c>
      <c r="S129" s="67">
        <v>64672.120800000004</v>
      </c>
      <c r="T129" s="8">
        <f t="shared" si="24"/>
        <v>61056</v>
      </c>
      <c r="U129" s="67">
        <v>57439.200000000004</v>
      </c>
      <c r="V129" s="67">
        <v>64672.120800000004</v>
      </c>
      <c r="W129" s="8">
        <v>61056</v>
      </c>
      <c r="X129" s="67">
        <v>68352.648000000001</v>
      </c>
      <c r="Y129" s="67">
        <v>64672.120800000004</v>
      </c>
      <c r="Z129" s="8">
        <f t="shared" si="25"/>
        <v>66512</v>
      </c>
      <c r="AA129" s="67">
        <v>57439.200000000004</v>
      </c>
      <c r="AB129" s="67">
        <v>52578.96</v>
      </c>
      <c r="AC129" s="8">
        <f t="shared" si="26"/>
        <v>55009</v>
      </c>
      <c r="AD129" s="67">
        <v>57439.200000000004</v>
      </c>
      <c r="AE129" s="67">
        <v>64672.120800000004</v>
      </c>
      <c r="AF129" s="8">
        <f t="shared" si="27"/>
        <v>61056</v>
      </c>
      <c r="AG129" s="67">
        <v>57439.200000000004</v>
      </c>
      <c r="AH129" s="67">
        <v>64672.120800000004</v>
      </c>
      <c r="AI129" s="8">
        <f t="shared" si="28"/>
        <v>61056</v>
      </c>
      <c r="AJ129" s="67">
        <v>57439.200000000004</v>
      </c>
      <c r="AK129" s="67">
        <v>52578.96</v>
      </c>
      <c r="AL129" s="8">
        <f t="shared" si="29"/>
        <v>55009</v>
      </c>
      <c r="AM129" s="28" t="e">
        <f>H129+K129+#REF!+N129+#REF!+#REF!+#REF!+#REF!+Q129+T129+W129+Z129+AC129+#REF!+AF129+AI129+AL129</f>
        <v>#REF!</v>
      </c>
      <c r="AN129" s="9"/>
      <c r="AO129" s="9"/>
      <c r="AP129" s="9"/>
      <c r="AQ129" s="10"/>
      <c r="AR129" s="10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</row>
    <row r="130" spans="1:154" ht="24.75" customHeight="1" thickBot="1" x14ac:dyDescent="0.4">
      <c r="A130" s="362"/>
      <c r="B130" s="11">
        <v>111</v>
      </c>
      <c r="C130" s="37" t="s">
        <v>142</v>
      </c>
      <c r="D130" s="36" t="s">
        <v>22</v>
      </c>
      <c r="E130" s="6"/>
      <c r="F130" s="13">
        <v>164112</v>
      </c>
      <c r="G130" s="67">
        <v>184777.48800000001</v>
      </c>
      <c r="H130" s="8">
        <f t="shared" si="20"/>
        <v>174445</v>
      </c>
      <c r="I130" s="67">
        <v>164112</v>
      </c>
      <c r="J130" s="67">
        <v>184777.48800000001</v>
      </c>
      <c r="K130" s="8">
        <f t="shared" si="21"/>
        <v>174445</v>
      </c>
      <c r="L130" s="67">
        <v>164112</v>
      </c>
      <c r="M130" s="67">
        <v>184777.48800000001</v>
      </c>
      <c r="N130" s="8">
        <f t="shared" si="22"/>
        <v>174445</v>
      </c>
      <c r="O130" s="67">
        <v>164112</v>
      </c>
      <c r="P130" s="67">
        <v>184777.48800000001</v>
      </c>
      <c r="Q130" s="8">
        <f t="shared" si="23"/>
        <v>174445</v>
      </c>
      <c r="R130" s="67">
        <v>164112</v>
      </c>
      <c r="S130" s="67">
        <v>184777.48800000001</v>
      </c>
      <c r="T130" s="8">
        <f t="shared" si="24"/>
        <v>174445</v>
      </c>
      <c r="U130" s="67">
        <v>164112</v>
      </c>
      <c r="V130" s="67">
        <v>184777.48800000001</v>
      </c>
      <c r="W130" s="8">
        <v>174445</v>
      </c>
      <c r="X130" s="67">
        <v>195293.28</v>
      </c>
      <c r="Y130" s="67">
        <v>184777.48800000001</v>
      </c>
      <c r="Z130" s="8">
        <f t="shared" si="25"/>
        <v>190035</v>
      </c>
      <c r="AA130" s="67">
        <v>164112</v>
      </c>
      <c r="AB130" s="67">
        <v>150225.60000000001</v>
      </c>
      <c r="AC130" s="8">
        <f t="shared" si="26"/>
        <v>157169</v>
      </c>
      <c r="AD130" s="67">
        <v>164112</v>
      </c>
      <c r="AE130" s="67">
        <v>184777.48800000001</v>
      </c>
      <c r="AF130" s="8">
        <f t="shared" si="27"/>
        <v>174445</v>
      </c>
      <c r="AG130" s="67">
        <v>164112</v>
      </c>
      <c r="AH130" s="67">
        <v>184777.48800000001</v>
      </c>
      <c r="AI130" s="8">
        <f t="shared" si="28"/>
        <v>174445</v>
      </c>
      <c r="AJ130" s="67">
        <v>164112</v>
      </c>
      <c r="AK130" s="67">
        <v>150225.60000000001</v>
      </c>
      <c r="AL130" s="8">
        <f t="shared" si="29"/>
        <v>157169</v>
      </c>
      <c r="AM130" s="28" t="e">
        <f>H130+K130+#REF!+N130+#REF!+#REF!+#REF!+#REF!+Q130+T130+W130+Z130+AC130+#REF!+AF130+AI130+AL130</f>
        <v>#REF!</v>
      </c>
      <c r="AN130" s="9"/>
      <c r="AO130" s="9"/>
      <c r="AP130" s="9"/>
      <c r="AQ130" s="10"/>
      <c r="AR130" s="10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</row>
    <row r="131" spans="1:154" ht="24.75" customHeight="1" x14ac:dyDescent="0.35">
      <c r="A131" s="362"/>
      <c r="B131" s="4">
        <v>112</v>
      </c>
      <c r="C131" s="37" t="s">
        <v>143</v>
      </c>
      <c r="D131" s="36" t="s">
        <v>22</v>
      </c>
      <c r="E131" s="6"/>
      <c r="F131" s="13">
        <v>177788</v>
      </c>
      <c r="G131" s="67">
        <v>200175.61200000002</v>
      </c>
      <c r="H131" s="8">
        <f t="shared" si="20"/>
        <v>188982</v>
      </c>
      <c r="I131" s="67">
        <v>177788</v>
      </c>
      <c r="J131" s="67">
        <v>200175.61200000002</v>
      </c>
      <c r="K131" s="8">
        <f t="shared" si="21"/>
        <v>188982</v>
      </c>
      <c r="L131" s="67">
        <v>177788</v>
      </c>
      <c r="M131" s="67">
        <v>200175.61200000002</v>
      </c>
      <c r="N131" s="8">
        <f t="shared" si="22"/>
        <v>188982</v>
      </c>
      <c r="O131" s="67">
        <v>177788</v>
      </c>
      <c r="P131" s="67">
        <v>200175.61200000002</v>
      </c>
      <c r="Q131" s="8">
        <f t="shared" si="23"/>
        <v>188982</v>
      </c>
      <c r="R131" s="67">
        <v>177788</v>
      </c>
      <c r="S131" s="67">
        <v>200175.61200000002</v>
      </c>
      <c r="T131" s="8">
        <f t="shared" si="24"/>
        <v>188982</v>
      </c>
      <c r="U131" s="67">
        <v>177788</v>
      </c>
      <c r="V131" s="67">
        <v>200175.61200000002</v>
      </c>
      <c r="W131" s="8">
        <v>188982</v>
      </c>
      <c r="X131" s="67">
        <v>211567.72</v>
      </c>
      <c r="Y131" s="67">
        <v>200175.61200000002</v>
      </c>
      <c r="Z131" s="8">
        <f t="shared" si="25"/>
        <v>205872</v>
      </c>
      <c r="AA131" s="67">
        <v>177788</v>
      </c>
      <c r="AB131" s="67">
        <v>162744.4</v>
      </c>
      <c r="AC131" s="8">
        <f t="shared" si="26"/>
        <v>170266</v>
      </c>
      <c r="AD131" s="67">
        <v>177788</v>
      </c>
      <c r="AE131" s="67">
        <v>200175.61200000002</v>
      </c>
      <c r="AF131" s="8">
        <f t="shared" si="27"/>
        <v>188982</v>
      </c>
      <c r="AG131" s="67">
        <v>177788</v>
      </c>
      <c r="AH131" s="67">
        <v>200175.61200000002</v>
      </c>
      <c r="AI131" s="8">
        <f t="shared" si="28"/>
        <v>188982</v>
      </c>
      <c r="AJ131" s="67">
        <v>177788</v>
      </c>
      <c r="AK131" s="67">
        <v>162744.4</v>
      </c>
      <c r="AL131" s="8">
        <f t="shared" si="29"/>
        <v>170266</v>
      </c>
      <c r="AM131" s="28" t="e">
        <f>H131+K131+#REF!+N131+#REF!+#REF!+#REF!+#REF!+Q131+T131+W131+Z131+AC131+#REF!+AF131+AI131+AL131</f>
        <v>#REF!</v>
      </c>
      <c r="AN131" s="9"/>
      <c r="AO131" s="9"/>
      <c r="AP131" s="9"/>
      <c r="AQ131" s="10"/>
      <c r="AR131" s="10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</row>
    <row r="132" spans="1:154" ht="30.75" customHeight="1" thickBot="1" x14ac:dyDescent="0.4">
      <c r="A132" s="362"/>
      <c r="B132" s="11">
        <v>113</v>
      </c>
      <c r="C132" s="37" t="s">
        <v>144</v>
      </c>
      <c r="D132" s="36" t="s">
        <v>22</v>
      </c>
      <c r="E132" s="6"/>
      <c r="F132" s="13">
        <v>683800</v>
      </c>
      <c r="G132" s="67">
        <v>769906.20000000007</v>
      </c>
      <c r="H132" s="8">
        <f t="shared" si="20"/>
        <v>726853</v>
      </c>
      <c r="I132" s="67">
        <v>683800</v>
      </c>
      <c r="J132" s="67">
        <v>769906.20000000007</v>
      </c>
      <c r="K132" s="8">
        <f t="shared" si="21"/>
        <v>726853</v>
      </c>
      <c r="L132" s="67">
        <v>683800</v>
      </c>
      <c r="M132" s="67">
        <v>769906.20000000007</v>
      </c>
      <c r="N132" s="8">
        <f t="shared" si="22"/>
        <v>726853</v>
      </c>
      <c r="O132" s="67">
        <v>683800</v>
      </c>
      <c r="P132" s="67">
        <v>769906.20000000007</v>
      </c>
      <c r="Q132" s="8">
        <f t="shared" si="23"/>
        <v>726853</v>
      </c>
      <c r="R132" s="67">
        <v>683800</v>
      </c>
      <c r="S132" s="67">
        <v>769906.20000000007</v>
      </c>
      <c r="T132" s="8">
        <f t="shared" si="24"/>
        <v>726853</v>
      </c>
      <c r="U132" s="67">
        <v>683800</v>
      </c>
      <c r="V132" s="67">
        <v>769906.20000000007</v>
      </c>
      <c r="W132" s="8">
        <v>726853</v>
      </c>
      <c r="X132" s="67">
        <v>813722</v>
      </c>
      <c r="Y132" s="67">
        <v>769906.20000000007</v>
      </c>
      <c r="Z132" s="8">
        <f t="shared" si="25"/>
        <v>791814</v>
      </c>
      <c r="AA132" s="67">
        <v>683800</v>
      </c>
      <c r="AB132" s="67">
        <v>625940</v>
      </c>
      <c r="AC132" s="8">
        <f t="shared" si="26"/>
        <v>654870</v>
      </c>
      <c r="AD132" s="67">
        <v>683800</v>
      </c>
      <c r="AE132" s="67">
        <v>769906.20000000007</v>
      </c>
      <c r="AF132" s="8">
        <f t="shared" si="27"/>
        <v>726853</v>
      </c>
      <c r="AG132" s="67">
        <v>683800</v>
      </c>
      <c r="AH132" s="67">
        <v>769906.20000000007</v>
      </c>
      <c r="AI132" s="8">
        <f t="shared" si="28"/>
        <v>726853</v>
      </c>
      <c r="AJ132" s="67">
        <v>683800</v>
      </c>
      <c r="AK132" s="67">
        <v>625940</v>
      </c>
      <c r="AL132" s="8">
        <f t="shared" si="29"/>
        <v>654870</v>
      </c>
      <c r="AM132" s="28" t="e">
        <f>H132+K132+#REF!+N132+#REF!+#REF!+#REF!+#REF!+Q132+T132+W132+Z132+AC132+#REF!+AF132+AI132+AL132</f>
        <v>#REF!</v>
      </c>
      <c r="AN132" s="9"/>
      <c r="AO132" s="9"/>
      <c r="AP132" s="9"/>
      <c r="AQ132" s="10"/>
      <c r="AR132" s="10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</row>
    <row r="133" spans="1:154" s="32" customFormat="1" ht="21.75" customHeight="1" x14ac:dyDescent="0.35">
      <c r="A133" s="362"/>
      <c r="B133" s="4">
        <v>114</v>
      </c>
      <c r="C133" s="37" t="s">
        <v>145</v>
      </c>
      <c r="D133" s="36" t="s">
        <v>22</v>
      </c>
      <c r="E133" s="6"/>
      <c r="F133" s="13">
        <v>70716.954880000005</v>
      </c>
      <c r="G133" s="67">
        <v>79621.851429120012</v>
      </c>
      <c r="H133" s="8">
        <f t="shared" si="20"/>
        <v>75169</v>
      </c>
      <c r="I133" s="67">
        <v>70716.954880000005</v>
      </c>
      <c r="J133" s="67">
        <v>79621.851429120012</v>
      </c>
      <c r="K133" s="8">
        <f t="shared" si="21"/>
        <v>75169</v>
      </c>
      <c r="L133" s="67">
        <v>111201.06036000002</v>
      </c>
      <c r="M133" s="67">
        <v>125203.84003764001</v>
      </c>
      <c r="N133" s="8">
        <f t="shared" si="22"/>
        <v>118202</v>
      </c>
      <c r="O133" s="67">
        <v>123706.66828</v>
      </c>
      <c r="P133" s="67">
        <v>142215.76442346003</v>
      </c>
      <c r="Q133" s="8">
        <f t="shared" si="23"/>
        <v>132961</v>
      </c>
      <c r="R133" s="67">
        <v>125660.55840000001</v>
      </c>
      <c r="S133" s="67">
        <v>142215.76442346003</v>
      </c>
      <c r="T133" s="8">
        <f t="shared" si="24"/>
        <v>133938</v>
      </c>
      <c r="U133" s="67">
        <v>123706.66828</v>
      </c>
      <c r="V133" s="67">
        <v>142215.76442346003</v>
      </c>
      <c r="W133" s="8">
        <v>132961</v>
      </c>
      <c r="X133" s="67">
        <v>172576.84704260004</v>
      </c>
      <c r="Y133" s="67">
        <v>142215.76442346003</v>
      </c>
      <c r="Z133" s="8">
        <f t="shared" si="25"/>
        <v>157396</v>
      </c>
      <c r="AA133" s="67">
        <v>94907.679100000008</v>
      </c>
      <c r="AB133" s="67">
        <v>86877.029330000019</v>
      </c>
      <c r="AC133" s="8">
        <f t="shared" si="26"/>
        <v>90892</v>
      </c>
      <c r="AD133" s="67">
        <v>148263.63578000001</v>
      </c>
      <c r="AE133" s="67">
        <v>142215.76442346003</v>
      </c>
      <c r="AF133" s="8">
        <f t="shared" si="27"/>
        <v>145240</v>
      </c>
      <c r="AG133" s="67">
        <v>140407.18406</v>
      </c>
      <c r="AH133" s="67">
        <v>142215.76442346003</v>
      </c>
      <c r="AI133" s="8">
        <f t="shared" si="28"/>
        <v>141311</v>
      </c>
      <c r="AJ133" s="67">
        <v>118716.15912</v>
      </c>
      <c r="AK133" s="67">
        <v>108670.945656</v>
      </c>
      <c r="AL133" s="8">
        <f t="shared" si="29"/>
        <v>113694</v>
      </c>
      <c r="AM133" s="28" t="e">
        <f>H133+K133+#REF!+N133+#REF!+#REF!+#REF!+#REF!+Q133+T133+W133+Z133+AC133+#REF!+AF133+AI133+AL133</f>
        <v>#REF!</v>
      </c>
      <c r="AN133" s="9"/>
      <c r="AO133" s="9"/>
      <c r="AP133" s="9"/>
      <c r="AQ133" s="10"/>
      <c r="AR133" s="10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</row>
    <row r="134" spans="1:154" ht="24.75" customHeight="1" thickBot="1" x14ac:dyDescent="0.4">
      <c r="A134" s="362"/>
      <c r="B134" s="11">
        <v>115</v>
      </c>
      <c r="C134" s="37" t="s">
        <v>146</v>
      </c>
      <c r="D134" s="36" t="s">
        <v>22</v>
      </c>
      <c r="E134" s="6"/>
      <c r="F134" s="13">
        <v>69483.9951</v>
      </c>
      <c r="G134" s="67">
        <v>78233.633559900016</v>
      </c>
      <c r="H134" s="8">
        <f t="shared" si="20"/>
        <v>73859</v>
      </c>
      <c r="I134" s="67">
        <v>69483.9951</v>
      </c>
      <c r="J134" s="67">
        <v>78233.633559900016</v>
      </c>
      <c r="K134" s="8">
        <f t="shared" si="21"/>
        <v>73859</v>
      </c>
      <c r="L134" s="67">
        <v>112657.14408000001</v>
      </c>
      <c r="M134" s="67">
        <v>126843.27829992</v>
      </c>
      <c r="N134" s="8">
        <f t="shared" si="22"/>
        <v>119750</v>
      </c>
      <c r="O134" s="67">
        <v>126103.25052</v>
      </c>
      <c r="P134" s="67">
        <v>143442.84092502002</v>
      </c>
      <c r="Q134" s="8">
        <f t="shared" si="23"/>
        <v>134773</v>
      </c>
      <c r="R134" s="67">
        <v>123501.32314000001</v>
      </c>
      <c r="S134" s="67">
        <v>143442.84092502002</v>
      </c>
      <c r="T134" s="8">
        <f t="shared" si="24"/>
        <v>133472</v>
      </c>
      <c r="U134" s="67">
        <v>122197.24816</v>
      </c>
      <c r="V134" s="67">
        <v>143442.84092502002</v>
      </c>
      <c r="W134" s="8">
        <v>132820</v>
      </c>
      <c r="X134" s="67">
        <v>160442.380462</v>
      </c>
      <c r="Y134" s="67">
        <v>143442.84092502002</v>
      </c>
      <c r="Z134" s="8">
        <f t="shared" si="25"/>
        <v>151943</v>
      </c>
      <c r="AA134" s="67">
        <v>92747.554900000003</v>
      </c>
      <c r="AB134" s="67">
        <v>84899.684869999997</v>
      </c>
      <c r="AC134" s="8">
        <f t="shared" si="26"/>
        <v>88824</v>
      </c>
      <c r="AD134" s="67">
        <v>141191.22914000001</v>
      </c>
      <c r="AE134" s="67">
        <v>143442.84092502002</v>
      </c>
      <c r="AF134" s="8">
        <f t="shared" si="27"/>
        <v>142317</v>
      </c>
      <c r="AG134" s="67">
        <v>141191.22914000001</v>
      </c>
      <c r="AH134" s="67">
        <v>143442.84092502002</v>
      </c>
      <c r="AI134" s="8">
        <f t="shared" si="28"/>
        <v>142317</v>
      </c>
      <c r="AJ134" s="67">
        <v>116646.7068</v>
      </c>
      <c r="AK134" s="67">
        <v>106776.60084</v>
      </c>
      <c r="AL134" s="8">
        <f t="shared" si="29"/>
        <v>111712</v>
      </c>
      <c r="AM134" s="28" t="e">
        <f>H134+K134+#REF!+N134+#REF!+#REF!+#REF!+#REF!+Q134+T134+W134+Z134+AC134+#REF!+AF134+AI134+AL134</f>
        <v>#REF!</v>
      </c>
      <c r="AN134" s="9"/>
      <c r="AO134" s="9"/>
      <c r="AP134" s="9"/>
      <c r="AQ134" s="10"/>
      <c r="AR134" s="10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</row>
    <row r="135" spans="1:154" ht="24.75" customHeight="1" thickBot="1" x14ac:dyDescent="0.4">
      <c r="A135" s="363"/>
      <c r="B135" s="365" t="s">
        <v>147</v>
      </c>
      <c r="C135" s="366"/>
      <c r="D135" s="367"/>
      <c r="E135" s="6"/>
      <c r="F135" s="13">
        <v>4068722.6218599998</v>
      </c>
      <c r="G135" s="67">
        <v>8859412.1940277815</v>
      </c>
      <c r="H135" s="8">
        <f t="shared" si="20"/>
        <v>6464067</v>
      </c>
      <c r="I135" s="67">
        <v>7868576.7932199994</v>
      </c>
      <c r="J135" s="67">
        <v>8859412.1940277815</v>
      </c>
      <c r="K135" s="8">
        <f t="shared" si="21"/>
        <v>8363994</v>
      </c>
      <c r="L135" s="67">
        <v>10374247.561860001</v>
      </c>
      <c r="M135" s="67">
        <v>11680604.735611139</v>
      </c>
      <c r="N135" s="8">
        <f t="shared" si="22"/>
        <v>11027426</v>
      </c>
      <c r="O135" s="67">
        <v>10374247.561860001</v>
      </c>
      <c r="P135" s="67">
        <v>11680604.735611139</v>
      </c>
      <c r="Q135" s="8">
        <f t="shared" si="23"/>
        <v>11027426</v>
      </c>
      <c r="R135" s="67">
        <v>10374247.561860001</v>
      </c>
      <c r="S135" s="67">
        <v>11680604.735611139</v>
      </c>
      <c r="T135" s="8">
        <f t="shared" si="24"/>
        <v>11027426</v>
      </c>
      <c r="U135" s="67">
        <v>10374247.561860001</v>
      </c>
      <c r="V135" s="67">
        <v>11680604.735611139</v>
      </c>
      <c r="W135" s="8">
        <v>11027426</v>
      </c>
      <c r="X135" s="67">
        <v>12345354.598613402</v>
      </c>
      <c r="Y135" s="67">
        <v>11680604.735611139</v>
      </c>
      <c r="Z135" s="8">
        <f t="shared" si="25"/>
        <v>12012980</v>
      </c>
      <c r="AA135" s="67">
        <v>7868576.7932199994</v>
      </c>
      <c r="AB135" s="67">
        <v>7202774.1414860012</v>
      </c>
      <c r="AC135" s="8">
        <f t="shared" si="26"/>
        <v>7535675</v>
      </c>
      <c r="AD135" s="67">
        <v>7868576.7932199994</v>
      </c>
      <c r="AE135" s="67">
        <v>11680604.735611139</v>
      </c>
      <c r="AF135" s="8">
        <f t="shared" si="27"/>
        <v>9774591</v>
      </c>
      <c r="AG135" s="67">
        <v>10374247.561860001</v>
      </c>
      <c r="AH135" s="67">
        <v>11680604.735611139</v>
      </c>
      <c r="AI135" s="8">
        <f t="shared" si="28"/>
        <v>11027426</v>
      </c>
      <c r="AJ135" s="67">
        <v>7895928.7932199994</v>
      </c>
      <c r="AK135" s="67">
        <v>7227811.7414860008</v>
      </c>
      <c r="AL135" s="8">
        <f t="shared" si="29"/>
        <v>7561870</v>
      </c>
      <c r="AM135" s="28" t="e">
        <f>H135+K135+#REF!+N135+#REF!+#REF!+#REF!+#REF!+Q135+T135+W135+Z135+AC135+#REF!+AF135+AI135+AL135</f>
        <v>#REF!</v>
      </c>
      <c r="AN135" s="9"/>
      <c r="AO135" s="9"/>
      <c r="AP135" s="9"/>
      <c r="AQ135" s="10"/>
      <c r="AR135" s="10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</row>
    <row r="136" spans="1:154" ht="24.75" customHeight="1" x14ac:dyDescent="0.35">
      <c r="A136" s="362"/>
      <c r="B136" s="4">
        <v>116</v>
      </c>
      <c r="C136" s="34" t="s">
        <v>148</v>
      </c>
      <c r="D136" s="11" t="s">
        <v>22</v>
      </c>
      <c r="E136" s="6"/>
      <c r="F136" s="13">
        <v>109408</v>
      </c>
      <c r="G136" s="67">
        <v>123184.992</v>
      </c>
      <c r="H136" s="8">
        <f t="shared" si="20"/>
        <v>116296</v>
      </c>
      <c r="I136" s="67">
        <v>109408</v>
      </c>
      <c r="J136" s="67">
        <v>123184.992</v>
      </c>
      <c r="K136" s="8">
        <f t="shared" si="21"/>
        <v>116296</v>
      </c>
      <c r="L136" s="67">
        <v>136760</v>
      </c>
      <c r="M136" s="67">
        <v>153981.24000000002</v>
      </c>
      <c r="N136" s="8">
        <f t="shared" si="22"/>
        <v>145371</v>
      </c>
      <c r="O136" s="67">
        <v>136760</v>
      </c>
      <c r="P136" s="67">
        <v>153981.24000000002</v>
      </c>
      <c r="Q136" s="8">
        <f t="shared" si="23"/>
        <v>145371</v>
      </c>
      <c r="R136" s="67">
        <v>136760</v>
      </c>
      <c r="S136" s="67">
        <v>153981.24000000002</v>
      </c>
      <c r="T136" s="8">
        <f t="shared" si="24"/>
        <v>145371</v>
      </c>
      <c r="U136" s="67">
        <v>136760</v>
      </c>
      <c r="V136" s="67">
        <v>153981.24000000002</v>
      </c>
      <c r="W136" s="8">
        <v>145371</v>
      </c>
      <c r="X136" s="67">
        <v>162744.4</v>
      </c>
      <c r="Y136" s="67">
        <v>153981.24000000002</v>
      </c>
      <c r="Z136" s="8">
        <f t="shared" si="25"/>
        <v>158363</v>
      </c>
      <c r="AA136" s="67">
        <v>109408</v>
      </c>
      <c r="AB136" s="67">
        <v>100150.40000000001</v>
      </c>
      <c r="AC136" s="8">
        <f t="shared" si="26"/>
        <v>104779</v>
      </c>
      <c r="AD136" s="67">
        <v>109408</v>
      </c>
      <c r="AE136" s="67">
        <v>153981.24000000002</v>
      </c>
      <c r="AF136" s="8">
        <f t="shared" si="27"/>
        <v>131695</v>
      </c>
      <c r="AG136" s="67">
        <v>136760</v>
      </c>
      <c r="AH136" s="67">
        <v>153981.24000000002</v>
      </c>
      <c r="AI136" s="8">
        <f t="shared" si="28"/>
        <v>145371</v>
      </c>
      <c r="AJ136" s="67">
        <v>123084</v>
      </c>
      <c r="AK136" s="67">
        <v>112669.20000000001</v>
      </c>
      <c r="AL136" s="8">
        <f t="shared" si="29"/>
        <v>117877</v>
      </c>
      <c r="AM136" s="28" t="e">
        <f>H136+K136+#REF!+N136+#REF!+#REF!+#REF!+#REF!+Q136+T136+W136+Z136+AC136+#REF!+AF136+AI136+AL136</f>
        <v>#REF!</v>
      </c>
      <c r="AN136" s="9"/>
      <c r="AO136" s="9"/>
      <c r="AP136" s="9"/>
      <c r="AQ136" s="10"/>
      <c r="AR136" s="10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</row>
    <row r="137" spans="1:154" ht="24.75" customHeight="1" thickBot="1" x14ac:dyDescent="0.4">
      <c r="A137" s="362"/>
      <c r="B137" s="11">
        <v>117</v>
      </c>
      <c r="C137" s="34" t="s">
        <v>149</v>
      </c>
      <c r="D137" s="11" t="s">
        <v>22</v>
      </c>
      <c r="E137" s="6"/>
      <c r="F137" s="13">
        <v>109408</v>
      </c>
      <c r="G137" s="67">
        <v>123184.992</v>
      </c>
      <c r="H137" s="8">
        <f t="shared" si="20"/>
        <v>116296</v>
      </c>
      <c r="I137" s="67">
        <v>109408</v>
      </c>
      <c r="J137" s="67">
        <v>123184.992</v>
      </c>
      <c r="K137" s="8">
        <f t="shared" si="21"/>
        <v>116296</v>
      </c>
      <c r="L137" s="67">
        <v>136760</v>
      </c>
      <c r="M137" s="67">
        <v>153981.24000000002</v>
      </c>
      <c r="N137" s="8">
        <f t="shared" si="22"/>
        <v>145371</v>
      </c>
      <c r="O137" s="67">
        <v>136760</v>
      </c>
      <c r="P137" s="67">
        <v>153981.24000000002</v>
      </c>
      <c r="Q137" s="8">
        <f t="shared" si="23"/>
        <v>145371</v>
      </c>
      <c r="R137" s="67">
        <v>136760</v>
      </c>
      <c r="S137" s="67">
        <v>153981.24000000002</v>
      </c>
      <c r="T137" s="8">
        <f t="shared" si="24"/>
        <v>145371</v>
      </c>
      <c r="U137" s="67">
        <v>136760</v>
      </c>
      <c r="V137" s="67">
        <v>153981.24000000002</v>
      </c>
      <c r="W137" s="8">
        <v>145371</v>
      </c>
      <c r="X137" s="67">
        <v>162744.4</v>
      </c>
      <c r="Y137" s="67">
        <v>153981.24000000002</v>
      </c>
      <c r="Z137" s="8">
        <f t="shared" si="25"/>
        <v>158363</v>
      </c>
      <c r="AA137" s="67">
        <v>109408</v>
      </c>
      <c r="AB137" s="67">
        <v>100150.40000000001</v>
      </c>
      <c r="AC137" s="8">
        <f t="shared" si="26"/>
        <v>104779</v>
      </c>
      <c r="AD137" s="67">
        <v>109408</v>
      </c>
      <c r="AE137" s="67">
        <v>153981.24000000002</v>
      </c>
      <c r="AF137" s="8">
        <f t="shared" si="27"/>
        <v>131695</v>
      </c>
      <c r="AG137" s="67">
        <v>136760</v>
      </c>
      <c r="AH137" s="67">
        <v>153981.24000000002</v>
      </c>
      <c r="AI137" s="8">
        <f t="shared" si="28"/>
        <v>145371</v>
      </c>
      <c r="AJ137" s="67">
        <v>123084</v>
      </c>
      <c r="AK137" s="67">
        <v>112669.20000000001</v>
      </c>
      <c r="AL137" s="8">
        <f t="shared" si="29"/>
        <v>117877</v>
      </c>
      <c r="AM137" s="28" t="e">
        <f>H137+K137+#REF!+N137+#REF!+#REF!+#REF!+#REF!+Q137+T137+W137+Z137+AC137+#REF!+AF137+AI137+AL137</f>
        <v>#REF!</v>
      </c>
      <c r="AN137" s="9"/>
      <c r="AO137" s="9"/>
      <c r="AP137" s="9"/>
      <c r="AQ137" s="10"/>
      <c r="AR137" s="10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</row>
    <row r="138" spans="1:154" ht="24.75" customHeight="1" x14ac:dyDescent="0.35">
      <c r="A138" s="362"/>
      <c r="B138" s="4">
        <v>118</v>
      </c>
      <c r="C138" s="34" t="s">
        <v>150</v>
      </c>
      <c r="D138" s="11" t="s">
        <v>22</v>
      </c>
      <c r="E138" s="6"/>
      <c r="F138" s="13">
        <v>164112</v>
      </c>
      <c r="G138" s="67">
        <v>184777.48800000001</v>
      </c>
      <c r="H138" s="8">
        <f t="shared" si="20"/>
        <v>174445</v>
      </c>
      <c r="I138" s="67">
        <v>164112</v>
      </c>
      <c r="J138" s="67">
        <v>184777.48800000001</v>
      </c>
      <c r="K138" s="8">
        <f t="shared" si="21"/>
        <v>174445</v>
      </c>
      <c r="L138" s="67">
        <v>191464</v>
      </c>
      <c r="M138" s="67">
        <v>215573.736</v>
      </c>
      <c r="N138" s="8">
        <f t="shared" si="22"/>
        <v>203519</v>
      </c>
      <c r="O138" s="67">
        <v>191464</v>
      </c>
      <c r="P138" s="67">
        <v>215573.736</v>
      </c>
      <c r="Q138" s="8">
        <f t="shared" si="23"/>
        <v>203519</v>
      </c>
      <c r="R138" s="67">
        <v>191464</v>
      </c>
      <c r="S138" s="67">
        <v>215573.736</v>
      </c>
      <c r="T138" s="8">
        <f t="shared" si="24"/>
        <v>203519</v>
      </c>
      <c r="U138" s="67">
        <v>191464</v>
      </c>
      <c r="V138" s="67">
        <v>215573.736</v>
      </c>
      <c r="W138" s="8">
        <v>203519</v>
      </c>
      <c r="X138" s="67">
        <v>227842.16</v>
      </c>
      <c r="Y138" s="67">
        <v>215573.736</v>
      </c>
      <c r="Z138" s="8">
        <f t="shared" si="25"/>
        <v>221708</v>
      </c>
      <c r="AA138" s="67">
        <v>164112</v>
      </c>
      <c r="AB138" s="67">
        <v>150225.60000000001</v>
      </c>
      <c r="AC138" s="8">
        <f t="shared" si="26"/>
        <v>157169</v>
      </c>
      <c r="AD138" s="67">
        <v>164112</v>
      </c>
      <c r="AE138" s="67">
        <v>215573.736</v>
      </c>
      <c r="AF138" s="8">
        <f t="shared" si="27"/>
        <v>189843</v>
      </c>
      <c r="AG138" s="67">
        <v>191464</v>
      </c>
      <c r="AH138" s="67">
        <v>215573.736</v>
      </c>
      <c r="AI138" s="8">
        <f t="shared" si="28"/>
        <v>203519</v>
      </c>
      <c r="AJ138" s="67">
        <v>164112</v>
      </c>
      <c r="AK138" s="67">
        <v>150225.60000000001</v>
      </c>
      <c r="AL138" s="8">
        <f t="shared" si="29"/>
        <v>157169</v>
      </c>
      <c r="AM138" s="28" t="e">
        <f>H138+K138+#REF!+N138+#REF!+#REF!+#REF!+#REF!+Q138+T138+W138+Z138+AC138+#REF!+AF138+AI138+AL138</f>
        <v>#REF!</v>
      </c>
      <c r="AN138" s="9"/>
      <c r="AO138" s="9"/>
      <c r="AP138" s="9"/>
      <c r="AQ138" s="10"/>
      <c r="AR138" s="10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</row>
    <row r="139" spans="1:154" ht="24.75" customHeight="1" thickBot="1" x14ac:dyDescent="0.4">
      <c r="A139" s="362"/>
      <c r="B139" s="11">
        <v>119</v>
      </c>
      <c r="C139" s="34" t="s">
        <v>151</v>
      </c>
      <c r="D139" s="11" t="s">
        <v>22</v>
      </c>
      <c r="E139" s="6"/>
      <c r="F139" s="13">
        <v>262743.99580000003</v>
      </c>
      <c r="G139" s="67">
        <v>295829.52819420001</v>
      </c>
      <c r="H139" s="8">
        <f t="shared" si="20"/>
        <v>279287</v>
      </c>
      <c r="I139" s="67">
        <v>262743.99580000003</v>
      </c>
      <c r="J139" s="67">
        <v>295829.52819420001</v>
      </c>
      <c r="K139" s="8">
        <f t="shared" si="21"/>
        <v>279287</v>
      </c>
      <c r="L139" s="67">
        <v>368005.15908000001</v>
      </c>
      <c r="M139" s="67">
        <v>414345.50103491999</v>
      </c>
      <c r="N139" s="8">
        <f t="shared" si="22"/>
        <v>391175</v>
      </c>
      <c r="O139" s="67">
        <v>368005.15908000001</v>
      </c>
      <c r="P139" s="67">
        <v>414345.50103491999</v>
      </c>
      <c r="Q139" s="8">
        <f t="shared" si="23"/>
        <v>391175</v>
      </c>
      <c r="R139" s="67">
        <v>368005.15908000001</v>
      </c>
      <c r="S139" s="67">
        <v>414345.50103491999</v>
      </c>
      <c r="T139" s="8">
        <f t="shared" si="24"/>
        <v>391175</v>
      </c>
      <c r="U139" s="67">
        <v>368005.15908000001</v>
      </c>
      <c r="V139" s="67">
        <v>414345.50103491999</v>
      </c>
      <c r="W139" s="8">
        <v>391175</v>
      </c>
      <c r="X139" s="67">
        <v>437926.13930520002</v>
      </c>
      <c r="Y139" s="67">
        <v>414345.50103491999</v>
      </c>
      <c r="Z139" s="8">
        <f t="shared" si="25"/>
        <v>426136</v>
      </c>
      <c r="AA139" s="67">
        <v>262743.99580000003</v>
      </c>
      <c r="AB139" s="67">
        <v>240511.81154</v>
      </c>
      <c r="AC139" s="8">
        <f t="shared" si="26"/>
        <v>251628</v>
      </c>
      <c r="AD139" s="67">
        <v>262743.99580000003</v>
      </c>
      <c r="AE139" s="67">
        <v>414345.50103491999</v>
      </c>
      <c r="AF139" s="8">
        <f t="shared" si="27"/>
        <v>338545</v>
      </c>
      <c r="AG139" s="67">
        <v>368005.15908000001</v>
      </c>
      <c r="AH139" s="67">
        <v>414345.50103491999</v>
      </c>
      <c r="AI139" s="8">
        <f t="shared" si="28"/>
        <v>391175</v>
      </c>
      <c r="AJ139" s="67">
        <v>262743.99580000003</v>
      </c>
      <c r="AK139" s="67">
        <v>240511.81154</v>
      </c>
      <c r="AL139" s="8">
        <f t="shared" si="29"/>
        <v>251628</v>
      </c>
      <c r="AM139" s="28" t="e">
        <f>H139+K139+#REF!+N139+#REF!+#REF!+#REF!+#REF!+Q139+T139+W139+Z139+AC139+#REF!+AF139+AI139+AL139</f>
        <v>#REF!</v>
      </c>
      <c r="AN139" s="9"/>
      <c r="AO139" s="9"/>
      <c r="AP139" s="9"/>
      <c r="AQ139" s="10"/>
      <c r="AR139" s="10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</row>
    <row r="140" spans="1:154" ht="24.75" customHeight="1" x14ac:dyDescent="0.35">
      <c r="A140" s="362"/>
      <c r="B140" s="4">
        <v>120</v>
      </c>
      <c r="C140" s="34" t="s">
        <v>50</v>
      </c>
      <c r="D140" s="11" t="s">
        <v>22</v>
      </c>
      <c r="E140" s="6"/>
      <c r="F140" s="13">
        <v>68380</v>
      </c>
      <c r="G140" s="67">
        <v>76990.62000000001</v>
      </c>
      <c r="H140" s="8">
        <f t="shared" si="20"/>
        <v>72685</v>
      </c>
      <c r="I140" s="67">
        <v>68380</v>
      </c>
      <c r="J140" s="67">
        <v>76990.62000000001</v>
      </c>
      <c r="K140" s="8">
        <f t="shared" si="21"/>
        <v>72685</v>
      </c>
      <c r="L140" s="67">
        <v>95732</v>
      </c>
      <c r="M140" s="67">
        <v>107786.868</v>
      </c>
      <c r="N140" s="8">
        <f t="shared" si="22"/>
        <v>101759</v>
      </c>
      <c r="O140" s="67">
        <v>95732</v>
      </c>
      <c r="P140" s="67">
        <v>107786.868</v>
      </c>
      <c r="Q140" s="8">
        <f t="shared" si="23"/>
        <v>101759</v>
      </c>
      <c r="R140" s="67">
        <v>95732</v>
      </c>
      <c r="S140" s="67">
        <v>107786.868</v>
      </c>
      <c r="T140" s="8">
        <f t="shared" si="24"/>
        <v>101759</v>
      </c>
      <c r="U140" s="67">
        <v>95732</v>
      </c>
      <c r="V140" s="67">
        <v>107786.868</v>
      </c>
      <c r="W140" s="8">
        <v>101759</v>
      </c>
      <c r="X140" s="67">
        <v>113921.08</v>
      </c>
      <c r="Y140" s="67">
        <v>107786.868</v>
      </c>
      <c r="Z140" s="8">
        <f t="shared" si="25"/>
        <v>110854</v>
      </c>
      <c r="AA140" s="67">
        <v>68380</v>
      </c>
      <c r="AB140" s="67">
        <v>62594</v>
      </c>
      <c r="AC140" s="8">
        <f t="shared" si="26"/>
        <v>65487</v>
      </c>
      <c r="AD140" s="67">
        <v>68380</v>
      </c>
      <c r="AE140" s="67">
        <v>107786.868</v>
      </c>
      <c r="AF140" s="8">
        <f t="shared" si="27"/>
        <v>88083</v>
      </c>
      <c r="AG140" s="67">
        <v>95732</v>
      </c>
      <c r="AH140" s="67">
        <v>107786.868</v>
      </c>
      <c r="AI140" s="8">
        <f t="shared" si="28"/>
        <v>101759</v>
      </c>
      <c r="AJ140" s="67">
        <v>68380</v>
      </c>
      <c r="AK140" s="67">
        <v>62594</v>
      </c>
      <c r="AL140" s="8">
        <f t="shared" si="29"/>
        <v>65487</v>
      </c>
      <c r="AM140" s="28" t="e">
        <f>H140+K140+#REF!+N140+#REF!+#REF!+#REF!+#REF!+Q140+T140+W140+Z140+AC140+#REF!+AF140+AI140+AL140</f>
        <v>#REF!</v>
      </c>
      <c r="AN140" s="9"/>
      <c r="AO140" s="9"/>
      <c r="AP140" s="9"/>
      <c r="AQ140" s="10"/>
      <c r="AR140" s="10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</row>
    <row r="141" spans="1:154" ht="24.75" customHeight="1" thickBot="1" x14ac:dyDescent="0.4">
      <c r="A141" s="362"/>
      <c r="B141" s="11">
        <v>121</v>
      </c>
      <c r="C141" s="34" t="s">
        <v>152</v>
      </c>
      <c r="D141" s="11" t="s">
        <v>22</v>
      </c>
      <c r="E141" s="6"/>
      <c r="F141" s="13">
        <v>205140</v>
      </c>
      <c r="G141" s="67">
        <v>230971.86000000002</v>
      </c>
      <c r="H141" s="8">
        <f t="shared" si="20"/>
        <v>218056</v>
      </c>
      <c r="I141" s="67">
        <v>205140</v>
      </c>
      <c r="J141" s="67">
        <v>230971.86000000002</v>
      </c>
      <c r="K141" s="8">
        <f t="shared" si="21"/>
        <v>218056</v>
      </c>
      <c r="L141" s="67">
        <v>246168</v>
      </c>
      <c r="M141" s="67">
        <v>277166.23200000002</v>
      </c>
      <c r="N141" s="8">
        <f t="shared" si="22"/>
        <v>261667</v>
      </c>
      <c r="O141" s="67">
        <v>246168</v>
      </c>
      <c r="P141" s="67">
        <v>277166.23200000002</v>
      </c>
      <c r="Q141" s="8">
        <f t="shared" si="23"/>
        <v>261667</v>
      </c>
      <c r="R141" s="67">
        <v>246168</v>
      </c>
      <c r="S141" s="67">
        <v>277166.23200000002</v>
      </c>
      <c r="T141" s="8">
        <f t="shared" si="24"/>
        <v>261667</v>
      </c>
      <c r="U141" s="67">
        <v>246168</v>
      </c>
      <c r="V141" s="67">
        <v>277166.23200000002</v>
      </c>
      <c r="W141" s="8">
        <v>261667</v>
      </c>
      <c r="X141" s="67">
        <v>292939.92000000004</v>
      </c>
      <c r="Y141" s="67">
        <v>277166.23200000002</v>
      </c>
      <c r="Z141" s="8">
        <f t="shared" si="25"/>
        <v>285053</v>
      </c>
      <c r="AA141" s="67">
        <v>205140</v>
      </c>
      <c r="AB141" s="67">
        <v>187782</v>
      </c>
      <c r="AC141" s="8">
        <f t="shared" si="26"/>
        <v>196461</v>
      </c>
      <c r="AD141" s="67">
        <v>205140</v>
      </c>
      <c r="AE141" s="67">
        <v>277166.23200000002</v>
      </c>
      <c r="AF141" s="8">
        <f t="shared" si="27"/>
        <v>241153</v>
      </c>
      <c r="AG141" s="67">
        <v>246168</v>
      </c>
      <c r="AH141" s="67">
        <v>277166.23200000002</v>
      </c>
      <c r="AI141" s="8">
        <f t="shared" si="28"/>
        <v>261667</v>
      </c>
      <c r="AJ141" s="67">
        <v>205140</v>
      </c>
      <c r="AK141" s="67">
        <v>187782</v>
      </c>
      <c r="AL141" s="8">
        <f t="shared" si="29"/>
        <v>196461</v>
      </c>
      <c r="AM141" s="28" t="e">
        <f>H141+K141+#REF!+N141+#REF!+#REF!+#REF!+#REF!+Q141+T141+W141+Z141+AC141+#REF!+AF141+AI141+AL141</f>
        <v>#REF!</v>
      </c>
      <c r="AN141" s="9"/>
      <c r="AO141" s="9"/>
      <c r="AP141" s="9"/>
      <c r="AQ141" s="10"/>
      <c r="AR141" s="10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</row>
    <row r="142" spans="1:154" ht="24.75" customHeight="1" x14ac:dyDescent="0.35">
      <c r="A142" s="362"/>
      <c r="B142" s="4">
        <v>122</v>
      </c>
      <c r="C142" s="34" t="s">
        <v>153</v>
      </c>
      <c r="D142" s="11" t="s">
        <v>22</v>
      </c>
      <c r="E142" s="6"/>
      <c r="F142" s="13">
        <v>205140</v>
      </c>
      <c r="G142" s="67">
        <v>230971.86000000002</v>
      </c>
      <c r="H142" s="8">
        <f t="shared" si="20"/>
        <v>218056</v>
      </c>
      <c r="I142" s="67">
        <v>205140</v>
      </c>
      <c r="J142" s="67">
        <v>230971.86000000002</v>
      </c>
      <c r="K142" s="8">
        <f t="shared" si="21"/>
        <v>218056</v>
      </c>
      <c r="L142" s="67">
        <v>232492</v>
      </c>
      <c r="M142" s="67">
        <v>261768.10800000001</v>
      </c>
      <c r="N142" s="8">
        <f t="shared" si="22"/>
        <v>247130</v>
      </c>
      <c r="O142" s="67">
        <v>232492</v>
      </c>
      <c r="P142" s="67">
        <v>261768.10800000001</v>
      </c>
      <c r="Q142" s="8">
        <f t="shared" si="23"/>
        <v>247130</v>
      </c>
      <c r="R142" s="67">
        <v>232492</v>
      </c>
      <c r="S142" s="67">
        <v>261768.10800000001</v>
      </c>
      <c r="T142" s="8">
        <f t="shared" si="24"/>
        <v>247130</v>
      </c>
      <c r="U142" s="67">
        <v>232492</v>
      </c>
      <c r="V142" s="67">
        <v>261768.10800000001</v>
      </c>
      <c r="W142" s="8">
        <v>247130</v>
      </c>
      <c r="X142" s="67">
        <v>276665.48000000004</v>
      </c>
      <c r="Y142" s="67">
        <v>261768.10800000001</v>
      </c>
      <c r="Z142" s="8">
        <f t="shared" si="25"/>
        <v>269217</v>
      </c>
      <c r="AA142" s="67">
        <v>205140</v>
      </c>
      <c r="AB142" s="67">
        <v>187782</v>
      </c>
      <c r="AC142" s="8">
        <f t="shared" si="26"/>
        <v>196461</v>
      </c>
      <c r="AD142" s="67">
        <v>205140</v>
      </c>
      <c r="AE142" s="67">
        <v>261768.10800000001</v>
      </c>
      <c r="AF142" s="8">
        <f t="shared" si="27"/>
        <v>233454</v>
      </c>
      <c r="AG142" s="67">
        <v>232492</v>
      </c>
      <c r="AH142" s="67">
        <v>261768.10800000001</v>
      </c>
      <c r="AI142" s="8">
        <f t="shared" si="28"/>
        <v>247130</v>
      </c>
      <c r="AJ142" s="67">
        <v>205140</v>
      </c>
      <c r="AK142" s="67">
        <v>187782</v>
      </c>
      <c r="AL142" s="8">
        <f t="shared" si="29"/>
        <v>196461</v>
      </c>
      <c r="AM142" s="28" t="e">
        <f>H142+K142+#REF!+N142+#REF!+#REF!+#REF!+#REF!+Q142+T142+W142+Z142+AC142+#REF!+AF142+AI142+AL142</f>
        <v>#REF!</v>
      </c>
      <c r="AN142" s="9"/>
      <c r="AO142" s="9"/>
      <c r="AP142" s="9"/>
      <c r="AQ142" s="10"/>
      <c r="AR142" s="10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</row>
    <row r="143" spans="1:154" ht="24.75" customHeight="1" thickBot="1" x14ac:dyDescent="0.4">
      <c r="A143" s="362"/>
      <c r="B143" s="11">
        <v>123</v>
      </c>
      <c r="C143" s="34" t="s">
        <v>154</v>
      </c>
      <c r="D143" s="11" t="s">
        <v>22</v>
      </c>
      <c r="E143" s="6"/>
      <c r="F143" s="13">
        <v>92143.075700000016</v>
      </c>
      <c r="G143" s="67">
        <v>103746.01530930001</v>
      </c>
      <c r="H143" s="8">
        <f t="shared" si="20"/>
        <v>97945</v>
      </c>
      <c r="I143" s="67">
        <v>92143.075700000016</v>
      </c>
      <c r="J143" s="67">
        <v>103746.01530930001</v>
      </c>
      <c r="K143" s="8">
        <f t="shared" si="21"/>
        <v>97945</v>
      </c>
      <c r="L143" s="67">
        <v>112951.38322</v>
      </c>
      <c r="M143" s="67">
        <v>127174.56893778</v>
      </c>
      <c r="N143" s="8">
        <f t="shared" si="22"/>
        <v>120063</v>
      </c>
      <c r="O143" s="67">
        <v>112951.38322</v>
      </c>
      <c r="P143" s="67">
        <v>127174.56893778</v>
      </c>
      <c r="Q143" s="8">
        <f t="shared" si="23"/>
        <v>120063</v>
      </c>
      <c r="R143" s="67">
        <v>112951.38322</v>
      </c>
      <c r="S143" s="67">
        <v>127174.56893778</v>
      </c>
      <c r="T143" s="8">
        <f t="shared" si="24"/>
        <v>120063</v>
      </c>
      <c r="U143" s="67">
        <v>112951.38322</v>
      </c>
      <c r="V143" s="67">
        <v>127174.56893778</v>
      </c>
      <c r="W143" s="8">
        <v>120063</v>
      </c>
      <c r="X143" s="67">
        <v>134412.14603179999</v>
      </c>
      <c r="Y143" s="67">
        <v>127174.56893778</v>
      </c>
      <c r="Z143" s="8">
        <f t="shared" si="25"/>
        <v>130793</v>
      </c>
      <c r="AA143" s="67">
        <v>92143.075700000016</v>
      </c>
      <c r="AB143" s="67">
        <v>84346.353910000005</v>
      </c>
      <c r="AC143" s="8">
        <f t="shared" si="26"/>
        <v>88245</v>
      </c>
      <c r="AD143" s="67">
        <v>92143.075700000016</v>
      </c>
      <c r="AE143" s="67">
        <v>127174.56893778</v>
      </c>
      <c r="AF143" s="8">
        <f t="shared" si="27"/>
        <v>109659</v>
      </c>
      <c r="AG143" s="67">
        <v>112951.38322</v>
      </c>
      <c r="AH143" s="67">
        <v>127174.56893778</v>
      </c>
      <c r="AI143" s="8">
        <f t="shared" si="28"/>
        <v>120063</v>
      </c>
      <c r="AJ143" s="67">
        <v>92143.075700000016</v>
      </c>
      <c r="AK143" s="67">
        <v>84346.353910000005</v>
      </c>
      <c r="AL143" s="8">
        <f t="shared" si="29"/>
        <v>88245</v>
      </c>
      <c r="AM143" s="28" t="e">
        <f>H143+K143+#REF!+N143+#REF!+#REF!+#REF!+#REF!+Q143+T143+W143+Z143+AC143+#REF!+AF143+AI143+AL143</f>
        <v>#REF!</v>
      </c>
      <c r="AN143" s="9"/>
      <c r="AO143" s="9"/>
      <c r="AP143" s="9"/>
      <c r="AQ143" s="10"/>
      <c r="AR143" s="10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</row>
    <row r="144" spans="1:154" ht="24.75" customHeight="1" x14ac:dyDescent="0.35">
      <c r="A144" s="362"/>
      <c r="B144" s="4">
        <v>124</v>
      </c>
      <c r="C144" s="34" t="s">
        <v>155</v>
      </c>
      <c r="D144" s="11" t="s">
        <v>22</v>
      </c>
      <c r="E144" s="6"/>
      <c r="F144" s="13">
        <v>309754.69876</v>
      </c>
      <c r="G144" s="67">
        <v>348759.96351923997</v>
      </c>
      <c r="H144" s="8">
        <f t="shared" si="20"/>
        <v>329257</v>
      </c>
      <c r="I144" s="67">
        <v>309754.69876</v>
      </c>
      <c r="J144" s="67">
        <v>348759.96351923997</v>
      </c>
      <c r="K144" s="8">
        <f t="shared" si="21"/>
        <v>329257</v>
      </c>
      <c r="L144" s="67">
        <v>505095.70800000004</v>
      </c>
      <c r="M144" s="67">
        <v>568698.91369199997</v>
      </c>
      <c r="N144" s="8">
        <f t="shared" si="22"/>
        <v>536897</v>
      </c>
      <c r="O144" s="67">
        <v>505095.70800000004</v>
      </c>
      <c r="P144" s="67">
        <v>568698.91369199997</v>
      </c>
      <c r="Q144" s="8">
        <f t="shared" si="23"/>
        <v>536897</v>
      </c>
      <c r="R144" s="67">
        <v>505095.70800000004</v>
      </c>
      <c r="S144" s="67">
        <v>568698.91369199997</v>
      </c>
      <c r="T144" s="8">
        <f t="shared" si="24"/>
        <v>536897</v>
      </c>
      <c r="U144" s="67">
        <v>505095.70800000004</v>
      </c>
      <c r="V144" s="67">
        <v>568698.91369199997</v>
      </c>
      <c r="W144" s="8">
        <v>536897</v>
      </c>
      <c r="X144" s="67">
        <v>601063.89251999999</v>
      </c>
      <c r="Y144" s="67">
        <v>568698.91369199997</v>
      </c>
      <c r="Z144" s="8">
        <f t="shared" si="25"/>
        <v>584881</v>
      </c>
      <c r="AA144" s="67">
        <v>309754.69876</v>
      </c>
      <c r="AB144" s="67">
        <v>283544.685788</v>
      </c>
      <c r="AC144" s="8">
        <f t="shared" si="26"/>
        <v>296650</v>
      </c>
      <c r="AD144" s="67">
        <v>309754.69876</v>
      </c>
      <c r="AE144" s="67">
        <v>568698.91369199997</v>
      </c>
      <c r="AF144" s="8">
        <f t="shared" si="27"/>
        <v>439227</v>
      </c>
      <c r="AG144" s="67">
        <v>505095.70800000004</v>
      </c>
      <c r="AH144" s="67">
        <v>568698.91369199997</v>
      </c>
      <c r="AI144" s="8">
        <f t="shared" si="28"/>
        <v>536897</v>
      </c>
      <c r="AJ144" s="67">
        <v>309754.69876</v>
      </c>
      <c r="AK144" s="67">
        <v>283544.685788</v>
      </c>
      <c r="AL144" s="8">
        <f t="shared" si="29"/>
        <v>296650</v>
      </c>
      <c r="AM144" s="28" t="e">
        <f>H144+K144+#REF!+N144+#REF!+#REF!+#REF!+#REF!+Q144+T144+W144+Z144+AC144+#REF!+AF144+AI144+AL144</f>
        <v>#REF!</v>
      </c>
      <c r="AN144" s="9"/>
      <c r="AO144" s="9"/>
      <c r="AP144" s="9"/>
      <c r="AQ144" s="10"/>
      <c r="AR144" s="10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</row>
    <row r="145" spans="1:154" ht="24.75" customHeight="1" thickBot="1" x14ac:dyDescent="0.4">
      <c r="A145" s="362"/>
      <c r="B145" s="11">
        <v>125</v>
      </c>
      <c r="C145" s="34" t="s">
        <v>156</v>
      </c>
      <c r="D145" s="11" t="s">
        <v>22</v>
      </c>
      <c r="E145" s="6"/>
      <c r="F145" s="13">
        <v>54704</v>
      </c>
      <c r="G145" s="67">
        <v>61592.495999999999</v>
      </c>
      <c r="H145" s="8">
        <f t="shared" si="20"/>
        <v>58148</v>
      </c>
      <c r="I145" s="67">
        <v>54704</v>
      </c>
      <c r="J145" s="67">
        <v>61592.495999999999</v>
      </c>
      <c r="K145" s="8">
        <f t="shared" si="21"/>
        <v>58148</v>
      </c>
      <c r="L145" s="67">
        <v>95732</v>
      </c>
      <c r="M145" s="67">
        <v>107786.868</v>
      </c>
      <c r="N145" s="8">
        <f t="shared" si="22"/>
        <v>101759</v>
      </c>
      <c r="O145" s="67">
        <v>95732</v>
      </c>
      <c r="P145" s="67">
        <v>107786.868</v>
      </c>
      <c r="Q145" s="8">
        <f t="shared" si="23"/>
        <v>101759</v>
      </c>
      <c r="R145" s="67">
        <v>95732</v>
      </c>
      <c r="S145" s="67">
        <v>107786.868</v>
      </c>
      <c r="T145" s="8">
        <f t="shared" si="24"/>
        <v>101759</v>
      </c>
      <c r="U145" s="67">
        <v>95732</v>
      </c>
      <c r="V145" s="67">
        <v>107786.868</v>
      </c>
      <c r="W145" s="8">
        <v>101759</v>
      </c>
      <c r="X145" s="67">
        <v>113921.08</v>
      </c>
      <c r="Y145" s="67">
        <v>107786.868</v>
      </c>
      <c r="Z145" s="8">
        <f t="shared" si="25"/>
        <v>110854</v>
      </c>
      <c r="AA145" s="67">
        <v>54704</v>
      </c>
      <c r="AB145" s="67">
        <v>50075.200000000004</v>
      </c>
      <c r="AC145" s="8">
        <f t="shared" si="26"/>
        <v>52390</v>
      </c>
      <c r="AD145" s="67">
        <v>54704</v>
      </c>
      <c r="AE145" s="67">
        <v>107786.868</v>
      </c>
      <c r="AF145" s="8">
        <f t="shared" si="27"/>
        <v>81245</v>
      </c>
      <c r="AG145" s="67">
        <v>95732</v>
      </c>
      <c r="AH145" s="67">
        <v>107786.868</v>
      </c>
      <c r="AI145" s="8">
        <f t="shared" si="28"/>
        <v>101759</v>
      </c>
      <c r="AJ145" s="67">
        <v>54704</v>
      </c>
      <c r="AK145" s="67">
        <v>50075.200000000004</v>
      </c>
      <c r="AL145" s="8">
        <f t="shared" si="29"/>
        <v>52390</v>
      </c>
      <c r="AM145" s="28" t="e">
        <f>H145+K145+#REF!+N145+#REF!+#REF!+#REF!+#REF!+Q145+T145+W145+Z145+AC145+#REF!+AF145+AI145+AL145</f>
        <v>#REF!</v>
      </c>
      <c r="AN145" s="9"/>
      <c r="AO145" s="9"/>
      <c r="AP145" s="9"/>
      <c r="AQ145" s="10"/>
      <c r="AR145" s="10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</row>
    <row r="146" spans="1:154" ht="24.75" customHeight="1" x14ac:dyDescent="0.35">
      <c r="A146" s="362"/>
      <c r="B146" s="4">
        <v>126</v>
      </c>
      <c r="C146" s="34" t="s">
        <v>136</v>
      </c>
      <c r="D146" s="11" t="s">
        <v>22</v>
      </c>
      <c r="E146" s="6"/>
      <c r="F146" s="13">
        <v>54704</v>
      </c>
      <c r="G146" s="67">
        <v>61592.495999999999</v>
      </c>
      <c r="H146" s="8">
        <f t="shared" si="20"/>
        <v>58148</v>
      </c>
      <c r="I146" s="67">
        <v>54704</v>
      </c>
      <c r="J146" s="67">
        <v>61592.495999999999</v>
      </c>
      <c r="K146" s="8">
        <f t="shared" si="21"/>
        <v>58148</v>
      </c>
      <c r="L146" s="67">
        <v>218816</v>
      </c>
      <c r="M146" s="67">
        <v>246369.984</v>
      </c>
      <c r="N146" s="8">
        <f t="shared" si="22"/>
        <v>232593</v>
      </c>
      <c r="O146" s="67">
        <v>218816</v>
      </c>
      <c r="P146" s="67">
        <v>246369.984</v>
      </c>
      <c r="Q146" s="8">
        <f t="shared" si="23"/>
        <v>232593</v>
      </c>
      <c r="R146" s="67">
        <v>218816</v>
      </c>
      <c r="S146" s="67">
        <v>246369.984</v>
      </c>
      <c r="T146" s="8">
        <f t="shared" si="24"/>
        <v>232593</v>
      </c>
      <c r="U146" s="67">
        <v>218816</v>
      </c>
      <c r="V146" s="67">
        <v>246369.984</v>
      </c>
      <c r="W146" s="8">
        <v>232593</v>
      </c>
      <c r="X146" s="67">
        <v>260391.04000000001</v>
      </c>
      <c r="Y146" s="67">
        <v>246369.984</v>
      </c>
      <c r="Z146" s="8">
        <f t="shared" si="25"/>
        <v>253381</v>
      </c>
      <c r="AA146" s="67">
        <v>54704</v>
      </c>
      <c r="AB146" s="67">
        <v>50075.200000000004</v>
      </c>
      <c r="AC146" s="8">
        <f t="shared" si="26"/>
        <v>52390</v>
      </c>
      <c r="AD146" s="67">
        <v>54704</v>
      </c>
      <c r="AE146" s="67">
        <v>246369.984</v>
      </c>
      <c r="AF146" s="8">
        <f t="shared" si="27"/>
        <v>150537</v>
      </c>
      <c r="AG146" s="67">
        <v>218816</v>
      </c>
      <c r="AH146" s="67">
        <v>246369.984</v>
      </c>
      <c r="AI146" s="8">
        <f t="shared" si="28"/>
        <v>232593</v>
      </c>
      <c r="AJ146" s="67">
        <v>54704</v>
      </c>
      <c r="AK146" s="67">
        <v>50075.200000000004</v>
      </c>
      <c r="AL146" s="8">
        <f t="shared" si="29"/>
        <v>52390</v>
      </c>
      <c r="AM146" s="28" t="e">
        <f>H146+K146+#REF!+N146+#REF!+#REF!+#REF!+#REF!+Q146+T146+W146+Z146+AC146+#REF!+AF146+AI146+AL146</f>
        <v>#REF!</v>
      </c>
      <c r="AN146" s="9"/>
      <c r="AO146" s="9"/>
      <c r="AP146" s="9"/>
      <c r="AQ146" s="10"/>
      <c r="AR146" s="10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</row>
    <row r="147" spans="1:154" ht="24.75" customHeight="1" thickBot="1" x14ac:dyDescent="0.4">
      <c r="A147" s="362"/>
      <c r="B147" s="11">
        <v>127</v>
      </c>
      <c r="C147" s="34" t="s">
        <v>157</v>
      </c>
      <c r="D147" s="11" t="s">
        <v>22</v>
      </c>
      <c r="E147" s="6"/>
      <c r="F147" s="13">
        <v>82056</v>
      </c>
      <c r="G147" s="67">
        <v>92388.744000000006</v>
      </c>
      <c r="H147" s="8">
        <f t="shared" si="20"/>
        <v>87222</v>
      </c>
      <c r="I147" s="67">
        <v>82056</v>
      </c>
      <c r="J147" s="67">
        <v>92388.744000000006</v>
      </c>
      <c r="K147" s="8">
        <f t="shared" si="21"/>
        <v>87222</v>
      </c>
      <c r="L147" s="67">
        <v>123084</v>
      </c>
      <c r="M147" s="67">
        <v>138583.11600000001</v>
      </c>
      <c r="N147" s="8">
        <f t="shared" si="22"/>
        <v>130834</v>
      </c>
      <c r="O147" s="67">
        <v>123084</v>
      </c>
      <c r="P147" s="67">
        <v>138583.11600000001</v>
      </c>
      <c r="Q147" s="8">
        <f t="shared" si="23"/>
        <v>130834</v>
      </c>
      <c r="R147" s="67">
        <v>123084</v>
      </c>
      <c r="S147" s="67">
        <v>138583.11600000001</v>
      </c>
      <c r="T147" s="8">
        <f t="shared" si="24"/>
        <v>130834</v>
      </c>
      <c r="U147" s="67">
        <v>123084</v>
      </c>
      <c r="V147" s="67">
        <v>138583.11600000001</v>
      </c>
      <c r="W147" s="8">
        <v>130834</v>
      </c>
      <c r="X147" s="67">
        <v>146469.96000000002</v>
      </c>
      <c r="Y147" s="67">
        <v>138583.11600000001</v>
      </c>
      <c r="Z147" s="8">
        <f t="shared" si="25"/>
        <v>142527</v>
      </c>
      <c r="AA147" s="67">
        <v>82056</v>
      </c>
      <c r="AB147" s="67">
        <v>75112.800000000003</v>
      </c>
      <c r="AC147" s="8">
        <f t="shared" si="26"/>
        <v>78584</v>
      </c>
      <c r="AD147" s="67">
        <v>82056</v>
      </c>
      <c r="AE147" s="67">
        <v>138583.11600000001</v>
      </c>
      <c r="AF147" s="8">
        <f t="shared" si="27"/>
        <v>110320</v>
      </c>
      <c r="AG147" s="67">
        <v>123084</v>
      </c>
      <c r="AH147" s="67">
        <v>138583.11600000001</v>
      </c>
      <c r="AI147" s="8">
        <f t="shared" si="28"/>
        <v>130834</v>
      </c>
      <c r="AJ147" s="67">
        <v>82056</v>
      </c>
      <c r="AK147" s="67">
        <v>75112.800000000003</v>
      </c>
      <c r="AL147" s="8">
        <f t="shared" si="29"/>
        <v>78584</v>
      </c>
      <c r="AM147" s="28" t="e">
        <f>H147+K147+#REF!+N147+#REF!+#REF!+#REF!+#REF!+Q147+T147+W147+Z147+AC147+#REF!+AF147+AI147+AL147</f>
        <v>#REF!</v>
      </c>
      <c r="AN147" s="9"/>
      <c r="AO147" s="9"/>
      <c r="AP147" s="9"/>
      <c r="AQ147" s="10"/>
      <c r="AR147" s="10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</row>
    <row r="148" spans="1:154" ht="24.75" customHeight="1" x14ac:dyDescent="0.35">
      <c r="A148" s="362"/>
      <c r="B148" s="4">
        <v>128</v>
      </c>
      <c r="C148" s="34" t="s">
        <v>158</v>
      </c>
      <c r="D148" s="11" t="s">
        <v>22</v>
      </c>
      <c r="E148" s="6"/>
      <c r="F148" s="13">
        <v>501478.61114000005</v>
      </c>
      <c r="G148" s="67">
        <v>564626.34086586011</v>
      </c>
      <c r="H148" s="8">
        <f t="shared" si="20"/>
        <v>533052</v>
      </c>
      <c r="I148" s="67">
        <v>501478.61114000005</v>
      </c>
      <c r="J148" s="67">
        <v>564626.34086586011</v>
      </c>
      <c r="K148" s="8">
        <f t="shared" si="21"/>
        <v>533052</v>
      </c>
      <c r="L148" s="67">
        <v>681088.9381400001</v>
      </c>
      <c r="M148" s="67">
        <v>766853.75288886006</v>
      </c>
      <c r="N148" s="8">
        <f t="shared" si="22"/>
        <v>723971</v>
      </c>
      <c r="O148" s="67">
        <v>681088.9381400001</v>
      </c>
      <c r="P148" s="67">
        <v>766853.75288886006</v>
      </c>
      <c r="Q148" s="8">
        <f t="shared" si="23"/>
        <v>723971</v>
      </c>
      <c r="R148" s="67">
        <v>681088.9381400001</v>
      </c>
      <c r="S148" s="67">
        <v>766853.75288886006</v>
      </c>
      <c r="T148" s="8">
        <f t="shared" si="24"/>
        <v>723971</v>
      </c>
      <c r="U148" s="67">
        <v>681088.9381400001</v>
      </c>
      <c r="V148" s="67">
        <v>766853.75288886006</v>
      </c>
      <c r="W148" s="8">
        <v>723971</v>
      </c>
      <c r="X148" s="67">
        <v>810495.83638660016</v>
      </c>
      <c r="Y148" s="67">
        <v>766853.75288886006</v>
      </c>
      <c r="Z148" s="8">
        <f t="shared" si="25"/>
        <v>788675</v>
      </c>
      <c r="AA148" s="67">
        <v>501478.61114000005</v>
      </c>
      <c r="AB148" s="67">
        <v>459045.80558200006</v>
      </c>
      <c r="AC148" s="8">
        <f t="shared" si="26"/>
        <v>480262</v>
      </c>
      <c r="AD148" s="67">
        <v>501478.61114000005</v>
      </c>
      <c r="AE148" s="67">
        <v>766853.75288886006</v>
      </c>
      <c r="AF148" s="8">
        <f t="shared" si="27"/>
        <v>634166</v>
      </c>
      <c r="AG148" s="67">
        <v>681088.9381400001</v>
      </c>
      <c r="AH148" s="67">
        <v>766853.75288886006</v>
      </c>
      <c r="AI148" s="8">
        <f t="shared" si="28"/>
        <v>723971</v>
      </c>
      <c r="AJ148" s="67">
        <v>501478.61114000005</v>
      </c>
      <c r="AK148" s="67">
        <v>459045.80558200006</v>
      </c>
      <c r="AL148" s="8">
        <f t="shared" si="29"/>
        <v>480262</v>
      </c>
      <c r="AM148" s="28" t="e">
        <f>H148+K148+#REF!+N148+#REF!+#REF!+#REF!+#REF!+Q148+T148+W148+Z148+AC148+#REF!+AF148+AI148+AL148</f>
        <v>#REF!</v>
      </c>
      <c r="AN148" s="9"/>
      <c r="AO148" s="9"/>
      <c r="AP148" s="9"/>
      <c r="AQ148" s="10"/>
      <c r="AR148" s="10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</row>
    <row r="149" spans="1:154" ht="24.75" customHeight="1" thickBot="1" x14ac:dyDescent="0.4">
      <c r="A149" s="362"/>
      <c r="B149" s="11">
        <v>129</v>
      </c>
      <c r="C149" s="34" t="s">
        <v>159</v>
      </c>
      <c r="D149" s="11" t="s">
        <v>22</v>
      </c>
      <c r="E149" s="6"/>
      <c r="F149" s="13">
        <v>85346.240460000001</v>
      </c>
      <c r="G149" s="67">
        <v>96093.301662540005</v>
      </c>
      <c r="H149" s="8">
        <f t="shared" si="20"/>
        <v>90720</v>
      </c>
      <c r="I149" s="67">
        <v>85346.240460000001</v>
      </c>
      <c r="J149" s="67">
        <v>96093.301662540005</v>
      </c>
      <c r="K149" s="8">
        <f t="shared" si="21"/>
        <v>90720</v>
      </c>
      <c r="L149" s="67">
        <v>134187.27088</v>
      </c>
      <c r="M149" s="67">
        <v>151084.54491312001</v>
      </c>
      <c r="N149" s="8">
        <f t="shared" si="22"/>
        <v>142636</v>
      </c>
      <c r="O149" s="67">
        <v>134187.27088</v>
      </c>
      <c r="P149" s="67">
        <v>151084.54491312001</v>
      </c>
      <c r="Q149" s="8">
        <f t="shared" si="23"/>
        <v>142636</v>
      </c>
      <c r="R149" s="67">
        <v>134187.27088</v>
      </c>
      <c r="S149" s="67">
        <v>151084.54491312001</v>
      </c>
      <c r="T149" s="8">
        <f t="shared" si="24"/>
        <v>142636</v>
      </c>
      <c r="U149" s="67">
        <v>134187.27088</v>
      </c>
      <c r="V149" s="67">
        <v>151084.54491312001</v>
      </c>
      <c r="W149" s="8">
        <v>142636</v>
      </c>
      <c r="X149" s="67">
        <v>159682.85234720001</v>
      </c>
      <c r="Y149" s="67">
        <v>151084.54491312001</v>
      </c>
      <c r="Z149" s="8">
        <f t="shared" si="25"/>
        <v>155384</v>
      </c>
      <c r="AA149" s="67">
        <v>85346.240460000001</v>
      </c>
      <c r="AB149" s="67">
        <v>78124.635498000003</v>
      </c>
      <c r="AC149" s="8">
        <f t="shared" si="26"/>
        <v>81735</v>
      </c>
      <c r="AD149" s="67">
        <v>85346.240460000001</v>
      </c>
      <c r="AE149" s="67">
        <v>151084.54491312001</v>
      </c>
      <c r="AF149" s="8">
        <f t="shared" si="27"/>
        <v>118215</v>
      </c>
      <c r="AG149" s="67">
        <v>134187.27088</v>
      </c>
      <c r="AH149" s="67">
        <v>151084.54491312001</v>
      </c>
      <c r="AI149" s="8">
        <f t="shared" si="28"/>
        <v>142636</v>
      </c>
      <c r="AJ149" s="67">
        <v>85346.240460000001</v>
      </c>
      <c r="AK149" s="67">
        <v>78124.635498000003</v>
      </c>
      <c r="AL149" s="8">
        <f t="shared" si="29"/>
        <v>81735</v>
      </c>
      <c r="AM149" s="28" t="e">
        <f>H149+K149+#REF!+N149+#REF!+#REF!+#REF!+#REF!+Q149+T149+W149+Z149+AC149+#REF!+AF149+AI149+AL149</f>
        <v>#REF!</v>
      </c>
      <c r="AN149" s="9"/>
      <c r="AO149" s="9"/>
      <c r="AP149" s="9"/>
      <c r="AQ149" s="10"/>
      <c r="AR149" s="10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</row>
    <row r="150" spans="1:154" ht="24.75" customHeight="1" x14ac:dyDescent="0.35">
      <c r="A150" s="362"/>
      <c r="B150" s="4">
        <v>130</v>
      </c>
      <c r="C150" s="34" t="s">
        <v>160</v>
      </c>
      <c r="D150" s="11" t="s">
        <v>22</v>
      </c>
      <c r="E150" s="6"/>
      <c r="F150" s="13">
        <v>205140</v>
      </c>
      <c r="G150" s="67">
        <v>230971.86000000002</v>
      </c>
      <c r="H150" s="8">
        <f t="shared" si="20"/>
        <v>218056</v>
      </c>
      <c r="I150" s="67">
        <v>205140</v>
      </c>
      <c r="J150" s="67">
        <v>230971.86000000002</v>
      </c>
      <c r="K150" s="8">
        <f t="shared" si="21"/>
        <v>218056</v>
      </c>
      <c r="L150" s="67">
        <v>341900</v>
      </c>
      <c r="M150" s="67">
        <v>384953.10000000003</v>
      </c>
      <c r="N150" s="8">
        <f t="shared" si="22"/>
        <v>363427</v>
      </c>
      <c r="O150" s="67">
        <v>341900</v>
      </c>
      <c r="P150" s="67">
        <v>384953.10000000003</v>
      </c>
      <c r="Q150" s="8">
        <f t="shared" si="23"/>
        <v>363427</v>
      </c>
      <c r="R150" s="67">
        <v>341900</v>
      </c>
      <c r="S150" s="67">
        <v>384953.10000000003</v>
      </c>
      <c r="T150" s="8">
        <f t="shared" si="24"/>
        <v>363427</v>
      </c>
      <c r="U150" s="67">
        <v>341900</v>
      </c>
      <c r="V150" s="67">
        <v>384953.10000000003</v>
      </c>
      <c r="W150" s="8">
        <v>363427</v>
      </c>
      <c r="X150" s="67">
        <v>406861</v>
      </c>
      <c r="Y150" s="67">
        <v>384953.10000000003</v>
      </c>
      <c r="Z150" s="8">
        <f t="shared" si="25"/>
        <v>395907</v>
      </c>
      <c r="AA150" s="67">
        <v>205140</v>
      </c>
      <c r="AB150" s="67">
        <v>187782</v>
      </c>
      <c r="AC150" s="8">
        <f t="shared" si="26"/>
        <v>196461</v>
      </c>
      <c r="AD150" s="67">
        <v>205140</v>
      </c>
      <c r="AE150" s="67">
        <v>384953.10000000003</v>
      </c>
      <c r="AF150" s="8">
        <f t="shared" si="27"/>
        <v>295047</v>
      </c>
      <c r="AG150" s="67">
        <v>341900</v>
      </c>
      <c r="AH150" s="67">
        <v>384953.10000000003</v>
      </c>
      <c r="AI150" s="8">
        <f t="shared" si="28"/>
        <v>363427</v>
      </c>
      <c r="AJ150" s="67">
        <v>205140</v>
      </c>
      <c r="AK150" s="67">
        <v>187782</v>
      </c>
      <c r="AL150" s="8">
        <f t="shared" si="29"/>
        <v>196461</v>
      </c>
      <c r="AM150" s="28" t="e">
        <f>H150+K150+#REF!+N150+#REF!+#REF!+#REF!+#REF!+Q150+T150+W150+Z150+AC150+#REF!+AF150+AI150+AL150</f>
        <v>#REF!</v>
      </c>
      <c r="AN150" s="9"/>
      <c r="AO150" s="9"/>
      <c r="AP150" s="9"/>
      <c r="AQ150" s="10"/>
      <c r="AR150" s="10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</row>
    <row r="151" spans="1:154" ht="24.75" customHeight="1" thickBot="1" x14ac:dyDescent="0.4">
      <c r="A151" s="362"/>
      <c r="B151" s="11">
        <v>131</v>
      </c>
      <c r="C151" s="34" t="s">
        <v>161</v>
      </c>
      <c r="D151" s="11" t="s">
        <v>22</v>
      </c>
      <c r="E151" s="6"/>
      <c r="F151" s="13">
        <v>205140</v>
      </c>
      <c r="G151" s="67">
        <v>230971.86000000002</v>
      </c>
      <c r="H151" s="8">
        <f t="shared" si="20"/>
        <v>218056</v>
      </c>
      <c r="I151" s="67">
        <v>205140</v>
      </c>
      <c r="J151" s="67">
        <v>230971.86000000002</v>
      </c>
      <c r="K151" s="8">
        <f t="shared" si="21"/>
        <v>218056</v>
      </c>
      <c r="L151" s="67">
        <v>232492</v>
      </c>
      <c r="M151" s="67">
        <v>261768.10800000001</v>
      </c>
      <c r="N151" s="8">
        <f t="shared" si="22"/>
        <v>247130</v>
      </c>
      <c r="O151" s="67">
        <v>232492</v>
      </c>
      <c r="P151" s="67">
        <v>261768.10800000001</v>
      </c>
      <c r="Q151" s="8">
        <f t="shared" si="23"/>
        <v>247130</v>
      </c>
      <c r="R151" s="67">
        <v>232492</v>
      </c>
      <c r="S151" s="67">
        <v>261768.10800000001</v>
      </c>
      <c r="T151" s="8">
        <f t="shared" si="24"/>
        <v>247130</v>
      </c>
      <c r="U151" s="67">
        <v>232492</v>
      </c>
      <c r="V151" s="67">
        <v>261768.10800000001</v>
      </c>
      <c r="W151" s="8">
        <v>247130</v>
      </c>
      <c r="X151" s="67">
        <v>276665.48000000004</v>
      </c>
      <c r="Y151" s="67">
        <v>261768.10800000001</v>
      </c>
      <c r="Z151" s="8">
        <f t="shared" si="25"/>
        <v>269217</v>
      </c>
      <c r="AA151" s="67">
        <v>205140</v>
      </c>
      <c r="AB151" s="67">
        <v>187782</v>
      </c>
      <c r="AC151" s="8">
        <f t="shared" si="26"/>
        <v>196461</v>
      </c>
      <c r="AD151" s="67">
        <v>205140</v>
      </c>
      <c r="AE151" s="67">
        <v>261768.10800000001</v>
      </c>
      <c r="AF151" s="8">
        <f t="shared" si="27"/>
        <v>233454</v>
      </c>
      <c r="AG151" s="67">
        <v>232492</v>
      </c>
      <c r="AH151" s="67">
        <v>261768.10800000001</v>
      </c>
      <c r="AI151" s="8">
        <f t="shared" si="28"/>
        <v>247130</v>
      </c>
      <c r="AJ151" s="67">
        <v>205140</v>
      </c>
      <c r="AK151" s="67">
        <v>187782</v>
      </c>
      <c r="AL151" s="8">
        <f t="shared" si="29"/>
        <v>196461</v>
      </c>
      <c r="AM151" s="28" t="e">
        <f>H151+K151+#REF!+N151+#REF!+#REF!+#REF!+#REF!+Q151+T151+W151+Z151+AC151+#REF!+AF151+AI151+AL151</f>
        <v>#REF!</v>
      </c>
      <c r="AN151" s="9"/>
      <c r="AO151" s="9"/>
      <c r="AP151" s="9"/>
      <c r="AQ151" s="10"/>
      <c r="AR151" s="10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</row>
    <row r="152" spans="1:154" ht="24.75" customHeight="1" x14ac:dyDescent="0.35">
      <c r="A152" s="362"/>
      <c r="B152" s="4">
        <v>132</v>
      </c>
      <c r="C152" s="34" t="s">
        <v>162</v>
      </c>
      <c r="D152" s="11" t="s">
        <v>22</v>
      </c>
      <c r="E152" s="6"/>
      <c r="F152" s="13">
        <v>109408</v>
      </c>
      <c r="G152" s="67">
        <v>123184.992</v>
      </c>
      <c r="H152" s="8">
        <f t="shared" si="20"/>
        <v>116296</v>
      </c>
      <c r="I152" s="67">
        <v>109408</v>
      </c>
      <c r="J152" s="67">
        <v>123184.992</v>
      </c>
      <c r="K152" s="8">
        <f t="shared" si="21"/>
        <v>116296</v>
      </c>
      <c r="L152" s="67">
        <v>13676</v>
      </c>
      <c r="M152" s="67">
        <v>15398.124</v>
      </c>
      <c r="N152" s="8">
        <f t="shared" si="22"/>
        <v>14537</v>
      </c>
      <c r="O152" s="67">
        <v>13676</v>
      </c>
      <c r="P152" s="67">
        <v>15398.124</v>
      </c>
      <c r="Q152" s="8">
        <f t="shared" si="23"/>
        <v>14537</v>
      </c>
      <c r="R152" s="67">
        <v>13676</v>
      </c>
      <c r="S152" s="67">
        <v>15398.124</v>
      </c>
      <c r="T152" s="8">
        <f t="shared" si="24"/>
        <v>14537</v>
      </c>
      <c r="U152" s="67">
        <v>13676</v>
      </c>
      <c r="V152" s="67">
        <v>15398.124</v>
      </c>
      <c r="W152" s="8">
        <v>14537</v>
      </c>
      <c r="X152" s="67">
        <v>16274.44</v>
      </c>
      <c r="Y152" s="67">
        <v>15398.124</v>
      </c>
      <c r="Z152" s="8">
        <f t="shared" si="25"/>
        <v>15836</v>
      </c>
      <c r="AA152" s="67">
        <v>109408</v>
      </c>
      <c r="AB152" s="67">
        <v>100150.40000000001</v>
      </c>
      <c r="AC152" s="8">
        <f t="shared" si="26"/>
        <v>104779</v>
      </c>
      <c r="AD152" s="67">
        <v>109408</v>
      </c>
      <c r="AE152" s="67">
        <v>15398.124</v>
      </c>
      <c r="AF152" s="8">
        <f t="shared" si="27"/>
        <v>62403</v>
      </c>
      <c r="AG152" s="67">
        <v>13676</v>
      </c>
      <c r="AH152" s="67">
        <v>15398.124</v>
      </c>
      <c r="AI152" s="8">
        <f t="shared" si="28"/>
        <v>14537</v>
      </c>
      <c r="AJ152" s="67">
        <v>109408</v>
      </c>
      <c r="AK152" s="67">
        <v>100150.40000000001</v>
      </c>
      <c r="AL152" s="8">
        <f t="shared" si="29"/>
        <v>104779</v>
      </c>
      <c r="AM152" s="28" t="e">
        <f>H152+K152+#REF!+N152+#REF!+#REF!+#REF!+#REF!+Q152+T152+W152+Z152+AC152+#REF!+AF152+AI152+AL152</f>
        <v>#REF!</v>
      </c>
      <c r="AN152" s="9"/>
      <c r="AO152" s="9"/>
      <c r="AP152" s="9"/>
      <c r="AQ152" s="10"/>
      <c r="AR152" s="10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</row>
    <row r="153" spans="1:154" ht="24.75" customHeight="1" thickBot="1" x14ac:dyDescent="0.4">
      <c r="A153" s="362"/>
      <c r="B153" s="11">
        <v>133</v>
      </c>
      <c r="C153" s="34" t="s">
        <v>163</v>
      </c>
      <c r="D153" s="11" t="s">
        <v>22</v>
      </c>
      <c r="E153" s="6"/>
      <c r="F153" s="13">
        <v>109408</v>
      </c>
      <c r="G153" s="67">
        <v>123184.992</v>
      </c>
      <c r="H153" s="8">
        <f t="shared" si="20"/>
        <v>116296</v>
      </c>
      <c r="I153" s="67">
        <v>109408</v>
      </c>
      <c r="J153" s="67">
        <v>123184.992</v>
      </c>
      <c r="K153" s="8">
        <f t="shared" si="21"/>
        <v>116296</v>
      </c>
      <c r="L153" s="67">
        <v>150436</v>
      </c>
      <c r="M153" s="67">
        <v>169379.364</v>
      </c>
      <c r="N153" s="8">
        <f t="shared" si="22"/>
        <v>159908</v>
      </c>
      <c r="O153" s="67">
        <v>150436</v>
      </c>
      <c r="P153" s="67">
        <v>169379.364</v>
      </c>
      <c r="Q153" s="8">
        <f t="shared" si="23"/>
        <v>159908</v>
      </c>
      <c r="R153" s="67">
        <v>150436</v>
      </c>
      <c r="S153" s="67">
        <v>169379.364</v>
      </c>
      <c r="T153" s="8">
        <f t="shared" si="24"/>
        <v>159908</v>
      </c>
      <c r="U153" s="67">
        <v>150436</v>
      </c>
      <c r="V153" s="67">
        <v>169379.364</v>
      </c>
      <c r="W153" s="8">
        <v>159908</v>
      </c>
      <c r="X153" s="67">
        <v>179018.84</v>
      </c>
      <c r="Y153" s="67">
        <v>169379.364</v>
      </c>
      <c r="Z153" s="8">
        <f t="shared" si="25"/>
        <v>174199</v>
      </c>
      <c r="AA153" s="67">
        <v>109408</v>
      </c>
      <c r="AB153" s="67">
        <v>100150.40000000001</v>
      </c>
      <c r="AC153" s="8">
        <f t="shared" si="26"/>
        <v>104779</v>
      </c>
      <c r="AD153" s="67">
        <v>109408</v>
      </c>
      <c r="AE153" s="67">
        <v>169379.364</v>
      </c>
      <c r="AF153" s="8">
        <f t="shared" si="27"/>
        <v>139394</v>
      </c>
      <c r="AG153" s="67">
        <v>150436</v>
      </c>
      <c r="AH153" s="67">
        <v>169379.364</v>
      </c>
      <c r="AI153" s="8">
        <f t="shared" si="28"/>
        <v>159908</v>
      </c>
      <c r="AJ153" s="67">
        <v>109408</v>
      </c>
      <c r="AK153" s="67">
        <v>100150.40000000001</v>
      </c>
      <c r="AL153" s="8">
        <f t="shared" si="29"/>
        <v>104779</v>
      </c>
      <c r="AM153" s="28" t="e">
        <f>H153+K153+#REF!+N153+#REF!+#REF!+#REF!+#REF!+Q153+T153+W153+Z153+AC153+#REF!+AF153+AI153+AL153</f>
        <v>#REF!</v>
      </c>
      <c r="AN153" s="9"/>
      <c r="AO153" s="9"/>
      <c r="AP153" s="9"/>
      <c r="AQ153" s="10"/>
      <c r="AR153" s="10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</row>
    <row r="154" spans="1:154" ht="24.75" customHeight="1" x14ac:dyDescent="0.35">
      <c r="A154" s="362"/>
      <c r="B154" s="4">
        <v>134</v>
      </c>
      <c r="C154" s="34" t="s">
        <v>164</v>
      </c>
      <c r="D154" s="11" t="s">
        <v>22</v>
      </c>
      <c r="E154" s="6"/>
      <c r="F154" s="13">
        <v>164112</v>
      </c>
      <c r="G154" s="67">
        <v>184777.48800000001</v>
      </c>
      <c r="H154" s="8">
        <f t="shared" si="20"/>
        <v>174445</v>
      </c>
      <c r="I154" s="67">
        <v>164112</v>
      </c>
      <c r="J154" s="67">
        <v>184777.48800000001</v>
      </c>
      <c r="K154" s="8">
        <f t="shared" si="21"/>
        <v>174445</v>
      </c>
      <c r="L154" s="67">
        <v>164112</v>
      </c>
      <c r="M154" s="67">
        <v>184777.48800000001</v>
      </c>
      <c r="N154" s="8">
        <f t="shared" si="22"/>
        <v>174445</v>
      </c>
      <c r="O154" s="67">
        <v>164112</v>
      </c>
      <c r="P154" s="67">
        <v>184777.48800000001</v>
      </c>
      <c r="Q154" s="8">
        <f t="shared" si="23"/>
        <v>174445</v>
      </c>
      <c r="R154" s="67">
        <v>164112</v>
      </c>
      <c r="S154" s="67">
        <v>184777.48800000001</v>
      </c>
      <c r="T154" s="8">
        <f t="shared" si="24"/>
        <v>174445</v>
      </c>
      <c r="U154" s="67">
        <v>164112</v>
      </c>
      <c r="V154" s="67">
        <v>184777.48800000001</v>
      </c>
      <c r="W154" s="8">
        <v>174445</v>
      </c>
      <c r="X154" s="67">
        <v>195293.28</v>
      </c>
      <c r="Y154" s="67">
        <v>184777.48800000001</v>
      </c>
      <c r="Z154" s="8">
        <f t="shared" si="25"/>
        <v>190035</v>
      </c>
      <c r="AA154" s="67">
        <v>164112</v>
      </c>
      <c r="AB154" s="67">
        <v>150225.60000000001</v>
      </c>
      <c r="AC154" s="8">
        <f t="shared" si="26"/>
        <v>157169</v>
      </c>
      <c r="AD154" s="67">
        <v>164112</v>
      </c>
      <c r="AE154" s="67">
        <v>184777.48800000001</v>
      </c>
      <c r="AF154" s="8">
        <f t="shared" si="27"/>
        <v>174445</v>
      </c>
      <c r="AG154" s="67">
        <v>164112</v>
      </c>
      <c r="AH154" s="67">
        <v>184777.48800000001</v>
      </c>
      <c r="AI154" s="8">
        <f t="shared" si="28"/>
        <v>174445</v>
      </c>
      <c r="AJ154" s="67">
        <v>164112</v>
      </c>
      <c r="AK154" s="67">
        <v>150225.60000000001</v>
      </c>
      <c r="AL154" s="8">
        <f t="shared" si="29"/>
        <v>157169</v>
      </c>
      <c r="AM154" s="28" t="e">
        <f>H154+K154+#REF!+N154+#REF!+#REF!+#REF!+#REF!+Q154+T154+W154+Z154+AC154+#REF!+AF154+AI154+AL154</f>
        <v>#REF!</v>
      </c>
      <c r="AN154" s="9"/>
      <c r="AO154" s="9"/>
      <c r="AP154" s="9"/>
      <c r="AQ154" s="10"/>
      <c r="AR154" s="10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</row>
    <row r="155" spans="1:154" ht="24.75" customHeight="1" thickBot="1" x14ac:dyDescent="0.4">
      <c r="A155" s="362"/>
      <c r="B155" s="11">
        <v>135</v>
      </c>
      <c r="C155" s="34" t="s">
        <v>165</v>
      </c>
      <c r="D155" s="11" t="s">
        <v>22</v>
      </c>
      <c r="E155" s="6"/>
      <c r="F155" s="13">
        <v>273520</v>
      </c>
      <c r="G155" s="67">
        <v>307962.48000000004</v>
      </c>
      <c r="H155" s="8">
        <f t="shared" si="20"/>
        <v>290741</v>
      </c>
      <c r="I155" s="67">
        <v>273520</v>
      </c>
      <c r="J155" s="67">
        <v>307962.48000000004</v>
      </c>
      <c r="K155" s="8">
        <f t="shared" si="21"/>
        <v>290741</v>
      </c>
      <c r="L155" s="67">
        <v>341900</v>
      </c>
      <c r="M155" s="67">
        <v>384953.10000000003</v>
      </c>
      <c r="N155" s="8">
        <f t="shared" si="22"/>
        <v>363427</v>
      </c>
      <c r="O155" s="67">
        <v>341900</v>
      </c>
      <c r="P155" s="67">
        <v>384953.10000000003</v>
      </c>
      <c r="Q155" s="8">
        <f t="shared" si="23"/>
        <v>363427</v>
      </c>
      <c r="R155" s="67">
        <v>341900</v>
      </c>
      <c r="S155" s="67">
        <v>384953.10000000003</v>
      </c>
      <c r="T155" s="8">
        <f t="shared" si="24"/>
        <v>363427</v>
      </c>
      <c r="U155" s="67">
        <v>341900</v>
      </c>
      <c r="V155" s="67">
        <v>384953.10000000003</v>
      </c>
      <c r="W155" s="8">
        <v>363427</v>
      </c>
      <c r="X155" s="67">
        <v>406861</v>
      </c>
      <c r="Y155" s="67">
        <v>384953.10000000003</v>
      </c>
      <c r="Z155" s="8">
        <f t="shared" si="25"/>
        <v>395907</v>
      </c>
      <c r="AA155" s="67">
        <v>273520</v>
      </c>
      <c r="AB155" s="67">
        <v>250376</v>
      </c>
      <c r="AC155" s="8">
        <f t="shared" si="26"/>
        <v>261948</v>
      </c>
      <c r="AD155" s="67">
        <v>273520</v>
      </c>
      <c r="AE155" s="67">
        <v>384953.10000000003</v>
      </c>
      <c r="AF155" s="8">
        <f t="shared" si="27"/>
        <v>329237</v>
      </c>
      <c r="AG155" s="67">
        <v>341900</v>
      </c>
      <c r="AH155" s="67">
        <v>384953.10000000003</v>
      </c>
      <c r="AI155" s="8">
        <f t="shared" si="28"/>
        <v>363427</v>
      </c>
      <c r="AJ155" s="67">
        <v>273520</v>
      </c>
      <c r="AK155" s="67">
        <v>250376</v>
      </c>
      <c r="AL155" s="8">
        <f t="shared" si="29"/>
        <v>261948</v>
      </c>
      <c r="AM155" s="28" t="e">
        <f>H155+K155+#REF!+N155+#REF!+#REF!+#REF!+#REF!+Q155+T155+W155+Z155+AC155+#REF!+AF155+AI155+AL155</f>
        <v>#REF!</v>
      </c>
      <c r="AN155" s="9"/>
      <c r="AO155" s="9"/>
      <c r="AP155" s="9"/>
      <c r="AQ155" s="10"/>
      <c r="AR155" s="10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</row>
    <row r="156" spans="1:154" ht="24.75" customHeight="1" x14ac:dyDescent="0.35">
      <c r="A156" s="362"/>
      <c r="B156" s="4">
        <v>136</v>
      </c>
      <c r="C156" s="34" t="s">
        <v>166</v>
      </c>
      <c r="D156" s="11" t="s">
        <v>22</v>
      </c>
      <c r="E156" s="6"/>
      <c r="F156" s="13">
        <v>273520</v>
      </c>
      <c r="G156" s="67">
        <v>307962.48000000004</v>
      </c>
      <c r="H156" s="8">
        <f t="shared" si="20"/>
        <v>290741</v>
      </c>
      <c r="I156" s="67">
        <v>273520</v>
      </c>
      <c r="J156" s="67">
        <v>307962.48000000004</v>
      </c>
      <c r="K156" s="8">
        <f t="shared" si="21"/>
        <v>290741</v>
      </c>
      <c r="L156" s="67">
        <v>341900</v>
      </c>
      <c r="M156" s="67">
        <v>384953.10000000003</v>
      </c>
      <c r="N156" s="8">
        <f t="shared" si="22"/>
        <v>363427</v>
      </c>
      <c r="O156" s="67">
        <v>341900</v>
      </c>
      <c r="P156" s="67">
        <v>384953.10000000003</v>
      </c>
      <c r="Q156" s="8">
        <f t="shared" si="23"/>
        <v>363427</v>
      </c>
      <c r="R156" s="67">
        <v>341900</v>
      </c>
      <c r="S156" s="67">
        <v>384953.10000000003</v>
      </c>
      <c r="T156" s="8">
        <f t="shared" si="24"/>
        <v>363427</v>
      </c>
      <c r="U156" s="67">
        <v>341900</v>
      </c>
      <c r="V156" s="67">
        <v>384953.10000000003</v>
      </c>
      <c r="W156" s="8">
        <v>363427</v>
      </c>
      <c r="X156" s="67">
        <v>406861</v>
      </c>
      <c r="Y156" s="67">
        <v>384953.10000000003</v>
      </c>
      <c r="Z156" s="8">
        <f t="shared" si="25"/>
        <v>395907</v>
      </c>
      <c r="AA156" s="67">
        <v>273520</v>
      </c>
      <c r="AB156" s="67">
        <v>250376</v>
      </c>
      <c r="AC156" s="8">
        <f t="shared" si="26"/>
        <v>261948</v>
      </c>
      <c r="AD156" s="67">
        <v>273520</v>
      </c>
      <c r="AE156" s="67">
        <v>384953.10000000003</v>
      </c>
      <c r="AF156" s="8">
        <f t="shared" si="27"/>
        <v>329237</v>
      </c>
      <c r="AG156" s="67">
        <v>341900</v>
      </c>
      <c r="AH156" s="67">
        <v>384953.10000000003</v>
      </c>
      <c r="AI156" s="8">
        <f t="shared" si="28"/>
        <v>363427</v>
      </c>
      <c r="AJ156" s="67">
        <v>273520</v>
      </c>
      <c r="AK156" s="67">
        <v>250376</v>
      </c>
      <c r="AL156" s="8">
        <f t="shared" si="29"/>
        <v>261948</v>
      </c>
      <c r="AM156" s="28" t="e">
        <f>H156+K156+#REF!+N156+#REF!+#REF!+#REF!+#REF!+Q156+T156+W156+Z156+AC156+#REF!+AF156+AI156+AL156</f>
        <v>#REF!</v>
      </c>
      <c r="AN156" s="9"/>
      <c r="AO156" s="9"/>
      <c r="AP156" s="9"/>
      <c r="AQ156" s="10"/>
      <c r="AR156" s="10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</row>
    <row r="157" spans="1:154" ht="24.75" customHeight="1" thickBot="1" x14ac:dyDescent="0.4">
      <c r="A157" s="362"/>
      <c r="B157" s="11">
        <v>137</v>
      </c>
      <c r="C157" s="34" t="s">
        <v>167</v>
      </c>
      <c r="D157" s="11" t="s">
        <v>22</v>
      </c>
      <c r="E157" s="6"/>
      <c r="F157" s="13">
        <v>232492</v>
      </c>
      <c r="G157" s="67">
        <v>261768.10800000001</v>
      </c>
      <c r="H157" s="8">
        <f t="shared" si="20"/>
        <v>247130</v>
      </c>
      <c r="I157" s="67">
        <v>232492</v>
      </c>
      <c r="J157" s="67">
        <v>261768.10800000001</v>
      </c>
      <c r="K157" s="8">
        <f t="shared" si="21"/>
        <v>247130</v>
      </c>
      <c r="L157" s="67">
        <v>273520</v>
      </c>
      <c r="M157" s="67">
        <v>307962.48000000004</v>
      </c>
      <c r="N157" s="8">
        <f t="shared" si="22"/>
        <v>290741</v>
      </c>
      <c r="O157" s="67">
        <v>273520</v>
      </c>
      <c r="P157" s="67">
        <v>307962.48000000004</v>
      </c>
      <c r="Q157" s="8">
        <f t="shared" si="23"/>
        <v>290741</v>
      </c>
      <c r="R157" s="67">
        <v>273520</v>
      </c>
      <c r="S157" s="67">
        <v>307962.48000000004</v>
      </c>
      <c r="T157" s="8">
        <f t="shared" si="24"/>
        <v>290741</v>
      </c>
      <c r="U157" s="67">
        <v>273520</v>
      </c>
      <c r="V157" s="67">
        <v>307962.48000000004</v>
      </c>
      <c r="W157" s="8">
        <v>290741</v>
      </c>
      <c r="X157" s="67">
        <v>325488.8</v>
      </c>
      <c r="Y157" s="67">
        <v>307962.48000000004</v>
      </c>
      <c r="Z157" s="8">
        <f t="shared" si="25"/>
        <v>316726</v>
      </c>
      <c r="AA157" s="67">
        <v>232492</v>
      </c>
      <c r="AB157" s="67">
        <v>212819.6</v>
      </c>
      <c r="AC157" s="8">
        <f t="shared" si="26"/>
        <v>222656</v>
      </c>
      <c r="AD157" s="67">
        <v>232492</v>
      </c>
      <c r="AE157" s="67">
        <v>307962.48000000004</v>
      </c>
      <c r="AF157" s="8">
        <f t="shared" si="27"/>
        <v>270227</v>
      </c>
      <c r="AG157" s="67">
        <v>273520</v>
      </c>
      <c r="AH157" s="67">
        <v>307962.48000000004</v>
      </c>
      <c r="AI157" s="8">
        <f t="shared" si="28"/>
        <v>290741</v>
      </c>
      <c r="AJ157" s="67">
        <v>232492</v>
      </c>
      <c r="AK157" s="67">
        <v>212819.6</v>
      </c>
      <c r="AL157" s="8">
        <f t="shared" si="29"/>
        <v>222656</v>
      </c>
      <c r="AM157" s="28" t="e">
        <f>H157+K157+#REF!+N157+#REF!+#REF!+#REF!+#REF!+Q157+T157+W157+Z157+AC157+#REF!+AF157+AI157+AL157</f>
        <v>#REF!</v>
      </c>
      <c r="AN157" s="9"/>
      <c r="AO157" s="9"/>
      <c r="AP157" s="9"/>
      <c r="AQ157" s="10"/>
      <c r="AR157" s="10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</row>
    <row r="158" spans="1:154" ht="24.75" customHeight="1" x14ac:dyDescent="0.35">
      <c r="A158" s="362"/>
      <c r="B158" s="4">
        <v>138</v>
      </c>
      <c r="C158" s="34" t="s">
        <v>168</v>
      </c>
      <c r="D158" s="11" t="s">
        <v>22</v>
      </c>
      <c r="E158" s="6"/>
      <c r="F158" s="13">
        <v>109408</v>
      </c>
      <c r="G158" s="67">
        <v>123184.992</v>
      </c>
      <c r="H158" s="8">
        <f t="shared" ref="H158:H221" si="30">ROUND(((F158+G158)/2),0)</f>
        <v>116296</v>
      </c>
      <c r="I158" s="67">
        <v>109408</v>
      </c>
      <c r="J158" s="67">
        <v>123184.992</v>
      </c>
      <c r="K158" s="8">
        <f t="shared" ref="K158:K221" si="31">ROUND(((I158+J158)/2),0)</f>
        <v>116296</v>
      </c>
      <c r="L158" s="67">
        <v>164112</v>
      </c>
      <c r="M158" s="67">
        <v>184777.48800000001</v>
      </c>
      <c r="N158" s="8">
        <f t="shared" ref="N158:N221" si="32">ROUND(((L158+M158)/2),0)</f>
        <v>174445</v>
      </c>
      <c r="O158" s="67">
        <v>164112</v>
      </c>
      <c r="P158" s="67">
        <v>184777.48800000001</v>
      </c>
      <c r="Q158" s="8">
        <f t="shared" ref="Q158:Q221" si="33">ROUND(((O158+P158)/2),0)</f>
        <v>174445</v>
      </c>
      <c r="R158" s="67">
        <v>164112</v>
      </c>
      <c r="S158" s="67">
        <v>184777.48800000001</v>
      </c>
      <c r="T158" s="8">
        <f t="shared" ref="T158:T221" si="34">ROUND(((R158+S158)/2),0)</f>
        <v>174445</v>
      </c>
      <c r="U158" s="67">
        <v>164112</v>
      </c>
      <c r="V158" s="67">
        <v>184777.48800000001</v>
      </c>
      <c r="W158" s="8">
        <v>174445</v>
      </c>
      <c r="X158" s="67">
        <v>195293.28</v>
      </c>
      <c r="Y158" s="67">
        <v>184777.48800000001</v>
      </c>
      <c r="Z158" s="8">
        <f t="shared" ref="Z158:Z221" si="35">ROUND(((X158+Y158)/2),0)</f>
        <v>190035</v>
      </c>
      <c r="AA158" s="67">
        <v>109408</v>
      </c>
      <c r="AB158" s="67">
        <v>100150.40000000001</v>
      </c>
      <c r="AC158" s="8">
        <f t="shared" ref="AC158:AC221" si="36">ROUND(((AA158+AB158)/2),0)</f>
        <v>104779</v>
      </c>
      <c r="AD158" s="67">
        <v>109408</v>
      </c>
      <c r="AE158" s="67">
        <v>184777.48800000001</v>
      </c>
      <c r="AF158" s="8">
        <f t="shared" ref="AF158:AF221" si="37">ROUND(((AD158+AE158)/2),0)</f>
        <v>147093</v>
      </c>
      <c r="AG158" s="67">
        <v>164112</v>
      </c>
      <c r="AH158" s="67">
        <v>184777.48800000001</v>
      </c>
      <c r="AI158" s="8">
        <f t="shared" ref="AI158:AI221" si="38">ROUND(((AG158+AH158)/2),0)</f>
        <v>174445</v>
      </c>
      <c r="AJ158" s="67">
        <v>109408</v>
      </c>
      <c r="AK158" s="67">
        <v>100150.40000000001</v>
      </c>
      <c r="AL158" s="8">
        <f t="shared" ref="AL158:AL221" si="39">ROUND(((AJ158+AK158)/2),0)</f>
        <v>104779</v>
      </c>
      <c r="AM158" s="28" t="e">
        <f>H158+K158+#REF!+N158+#REF!+#REF!+#REF!+#REF!+Q158+T158+W158+Z158+AC158+#REF!+AF158+AI158+AL158</f>
        <v>#REF!</v>
      </c>
      <c r="AN158" s="9"/>
      <c r="AO158" s="9"/>
      <c r="AP158" s="9"/>
      <c r="AQ158" s="10"/>
      <c r="AR158" s="10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</row>
    <row r="159" spans="1:154" ht="24.75" customHeight="1" thickBot="1" x14ac:dyDescent="0.4">
      <c r="A159" s="362"/>
      <c r="B159" s="11">
        <v>139</v>
      </c>
      <c r="C159" s="34" t="s">
        <v>169</v>
      </c>
      <c r="D159" s="11" t="s">
        <v>22</v>
      </c>
      <c r="E159" s="6"/>
      <c r="F159" s="13">
        <v>82056</v>
      </c>
      <c r="G159" s="67">
        <v>92388.744000000006</v>
      </c>
      <c r="H159" s="8">
        <f t="shared" si="30"/>
        <v>87222</v>
      </c>
      <c r="I159" s="67">
        <v>82056</v>
      </c>
      <c r="J159" s="67">
        <v>92388.744000000006</v>
      </c>
      <c r="K159" s="8">
        <f t="shared" si="31"/>
        <v>87222</v>
      </c>
      <c r="L159" s="67">
        <v>109408</v>
      </c>
      <c r="M159" s="67">
        <v>123184.992</v>
      </c>
      <c r="N159" s="8">
        <f t="shared" si="32"/>
        <v>116296</v>
      </c>
      <c r="O159" s="67">
        <v>109408</v>
      </c>
      <c r="P159" s="67">
        <v>123184.992</v>
      </c>
      <c r="Q159" s="8">
        <f t="shared" si="33"/>
        <v>116296</v>
      </c>
      <c r="R159" s="67">
        <v>109408</v>
      </c>
      <c r="S159" s="67">
        <v>123184.992</v>
      </c>
      <c r="T159" s="8">
        <f t="shared" si="34"/>
        <v>116296</v>
      </c>
      <c r="U159" s="67">
        <v>109408</v>
      </c>
      <c r="V159" s="67">
        <v>123184.992</v>
      </c>
      <c r="W159" s="8">
        <v>116296</v>
      </c>
      <c r="X159" s="67">
        <v>130195.52</v>
      </c>
      <c r="Y159" s="67">
        <v>123184.992</v>
      </c>
      <c r="Z159" s="8">
        <f t="shared" si="35"/>
        <v>126690</v>
      </c>
      <c r="AA159" s="67">
        <v>82056</v>
      </c>
      <c r="AB159" s="67">
        <v>75112.800000000003</v>
      </c>
      <c r="AC159" s="8">
        <f t="shared" si="36"/>
        <v>78584</v>
      </c>
      <c r="AD159" s="67">
        <v>82056</v>
      </c>
      <c r="AE159" s="67">
        <v>123184.992</v>
      </c>
      <c r="AF159" s="8">
        <f t="shared" si="37"/>
        <v>102620</v>
      </c>
      <c r="AG159" s="67">
        <v>109408</v>
      </c>
      <c r="AH159" s="67">
        <v>123184.992</v>
      </c>
      <c r="AI159" s="8">
        <f t="shared" si="38"/>
        <v>116296</v>
      </c>
      <c r="AJ159" s="67">
        <v>82056</v>
      </c>
      <c r="AK159" s="67">
        <v>75112.800000000003</v>
      </c>
      <c r="AL159" s="8">
        <f t="shared" si="39"/>
        <v>78584</v>
      </c>
      <c r="AM159" s="28" t="e">
        <f>H159+K159+#REF!+N159+#REF!+#REF!+#REF!+#REF!+Q159+T159+W159+Z159+AC159+#REF!+AF159+AI159+AL159</f>
        <v>#REF!</v>
      </c>
      <c r="AN159" s="9"/>
      <c r="AO159" s="9"/>
      <c r="AP159" s="9"/>
      <c r="AQ159" s="10"/>
      <c r="AR159" s="10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</row>
    <row r="160" spans="1:154" ht="24.75" customHeight="1" x14ac:dyDescent="0.35">
      <c r="A160" s="362"/>
      <c r="B160" s="4">
        <v>140</v>
      </c>
      <c r="C160" s="34" t="s">
        <v>170</v>
      </c>
      <c r="D160" s="11" t="s">
        <v>22</v>
      </c>
      <c r="E160" s="6"/>
      <c r="F160" s="13">
        <v>95732</v>
      </c>
      <c r="G160" s="67">
        <v>107786.868</v>
      </c>
      <c r="H160" s="8">
        <f t="shared" si="30"/>
        <v>101759</v>
      </c>
      <c r="I160" s="67">
        <v>95732</v>
      </c>
      <c r="J160" s="67">
        <v>107786.868</v>
      </c>
      <c r="K160" s="8">
        <f t="shared" si="31"/>
        <v>101759</v>
      </c>
      <c r="L160" s="67">
        <v>150436</v>
      </c>
      <c r="M160" s="67">
        <v>169379.364</v>
      </c>
      <c r="N160" s="8">
        <f t="shared" si="32"/>
        <v>159908</v>
      </c>
      <c r="O160" s="67">
        <v>150436</v>
      </c>
      <c r="P160" s="67">
        <v>169379.364</v>
      </c>
      <c r="Q160" s="8">
        <f t="shared" si="33"/>
        <v>159908</v>
      </c>
      <c r="R160" s="67">
        <v>150436</v>
      </c>
      <c r="S160" s="67">
        <v>169379.364</v>
      </c>
      <c r="T160" s="8">
        <f t="shared" si="34"/>
        <v>159908</v>
      </c>
      <c r="U160" s="67">
        <v>150436</v>
      </c>
      <c r="V160" s="67">
        <v>169379.364</v>
      </c>
      <c r="W160" s="8">
        <v>159908</v>
      </c>
      <c r="X160" s="67">
        <v>179018.84</v>
      </c>
      <c r="Y160" s="67">
        <v>169379.364</v>
      </c>
      <c r="Z160" s="8">
        <f t="shared" si="35"/>
        <v>174199</v>
      </c>
      <c r="AA160" s="67">
        <v>95732</v>
      </c>
      <c r="AB160" s="67">
        <v>87631.6</v>
      </c>
      <c r="AC160" s="8">
        <f t="shared" si="36"/>
        <v>91682</v>
      </c>
      <c r="AD160" s="67">
        <v>95732</v>
      </c>
      <c r="AE160" s="67">
        <v>169379.364</v>
      </c>
      <c r="AF160" s="8">
        <f t="shared" si="37"/>
        <v>132556</v>
      </c>
      <c r="AG160" s="67">
        <v>150436</v>
      </c>
      <c r="AH160" s="67">
        <v>169379.364</v>
      </c>
      <c r="AI160" s="8">
        <f t="shared" si="38"/>
        <v>159908</v>
      </c>
      <c r="AJ160" s="67">
        <v>95732</v>
      </c>
      <c r="AK160" s="67">
        <v>87631.6</v>
      </c>
      <c r="AL160" s="8">
        <f t="shared" si="39"/>
        <v>91682</v>
      </c>
      <c r="AM160" s="28" t="e">
        <f>H160+K160+#REF!+N160+#REF!+#REF!+#REF!+#REF!+Q160+T160+W160+Z160+AC160+#REF!+AF160+AI160+AL160</f>
        <v>#REF!</v>
      </c>
      <c r="AN160" s="9"/>
      <c r="AO160" s="9"/>
      <c r="AP160" s="9"/>
      <c r="AQ160" s="10"/>
      <c r="AR160" s="10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</row>
    <row r="161" spans="1:154" ht="24.75" customHeight="1" thickBot="1" x14ac:dyDescent="0.4">
      <c r="A161" s="362"/>
      <c r="B161" s="11">
        <v>141</v>
      </c>
      <c r="C161" s="34" t="s">
        <v>171</v>
      </c>
      <c r="D161" s="11" t="s">
        <v>22</v>
      </c>
      <c r="E161" s="6"/>
      <c r="F161" s="13">
        <v>82056</v>
      </c>
      <c r="G161" s="67">
        <v>92388.744000000006</v>
      </c>
      <c r="H161" s="8">
        <f t="shared" si="30"/>
        <v>87222</v>
      </c>
      <c r="I161" s="67">
        <v>82056</v>
      </c>
      <c r="J161" s="67">
        <v>92388.744000000006</v>
      </c>
      <c r="K161" s="8">
        <f t="shared" si="31"/>
        <v>87222</v>
      </c>
      <c r="L161" s="67">
        <v>123084</v>
      </c>
      <c r="M161" s="67">
        <v>138583.11600000001</v>
      </c>
      <c r="N161" s="8">
        <f t="shared" si="32"/>
        <v>130834</v>
      </c>
      <c r="O161" s="67">
        <v>123084</v>
      </c>
      <c r="P161" s="67">
        <v>138583.11600000001</v>
      </c>
      <c r="Q161" s="8">
        <f t="shared" si="33"/>
        <v>130834</v>
      </c>
      <c r="R161" s="67">
        <v>123084</v>
      </c>
      <c r="S161" s="67">
        <v>138583.11600000001</v>
      </c>
      <c r="T161" s="8">
        <f t="shared" si="34"/>
        <v>130834</v>
      </c>
      <c r="U161" s="67">
        <v>123084</v>
      </c>
      <c r="V161" s="67">
        <v>138583.11600000001</v>
      </c>
      <c r="W161" s="8">
        <v>130834</v>
      </c>
      <c r="X161" s="67">
        <v>146469.96000000002</v>
      </c>
      <c r="Y161" s="67">
        <v>138583.11600000001</v>
      </c>
      <c r="Z161" s="8">
        <f t="shared" si="35"/>
        <v>142527</v>
      </c>
      <c r="AA161" s="67">
        <v>82056</v>
      </c>
      <c r="AB161" s="67">
        <v>75112.800000000003</v>
      </c>
      <c r="AC161" s="8">
        <f t="shared" si="36"/>
        <v>78584</v>
      </c>
      <c r="AD161" s="67">
        <v>82056</v>
      </c>
      <c r="AE161" s="67">
        <v>138583.11600000001</v>
      </c>
      <c r="AF161" s="8">
        <f t="shared" si="37"/>
        <v>110320</v>
      </c>
      <c r="AG161" s="67">
        <v>123084</v>
      </c>
      <c r="AH161" s="67">
        <v>138583.11600000001</v>
      </c>
      <c r="AI161" s="8">
        <f t="shared" si="38"/>
        <v>130834</v>
      </c>
      <c r="AJ161" s="67">
        <v>82056</v>
      </c>
      <c r="AK161" s="67">
        <v>75112.800000000003</v>
      </c>
      <c r="AL161" s="8">
        <f t="shared" si="39"/>
        <v>78584</v>
      </c>
      <c r="AM161" s="28" t="e">
        <f>H161+K161+#REF!+N161+#REF!+#REF!+#REF!+#REF!+Q161+T161+W161+Z161+AC161+#REF!+AF161+AI161+AL161</f>
        <v>#REF!</v>
      </c>
      <c r="AN161" s="9"/>
      <c r="AO161" s="9"/>
      <c r="AP161" s="9"/>
      <c r="AQ161" s="10"/>
      <c r="AR161" s="10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</row>
    <row r="162" spans="1:154" ht="24.75" customHeight="1" x14ac:dyDescent="0.35">
      <c r="A162" s="362"/>
      <c r="B162" s="4">
        <v>142</v>
      </c>
      <c r="C162" s="34" t="s">
        <v>172</v>
      </c>
      <c r="D162" s="11" t="s">
        <v>22</v>
      </c>
      <c r="E162" s="6"/>
      <c r="F162" s="13">
        <v>328224</v>
      </c>
      <c r="G162" s="67">
        <v>369554.97600000002</v>
      </c>
      <c r="H162" s="8">
        <f t="shared" si="30"/>
        <v>348889</v>
      </c>
      <c r="I162" s="67">
        <v>328224</v>
      </c>
      <c r="J162" s="67">
        <v>369554.97600000002</v>
      </c>
      <c r="K162" s="8">
        <f t="shared" si="31"/>
        <v>348889</v>
      </c>
      <c r="L162" s="67">
        <v>328224</v>
      </c>
      <c r="M162" s="67">
        <v>369554.97600000002</v>
      </c>
      <c r="N162" s="8">
        <f t="shared" si="32"/>
        <v>348889</v>
      </c>
      <c r="O162" s="67">
        <v>328224</v>
      </c>
      <c r="P162" s="67">
        <v>369554.97600000002</v>
      </c>
      <c r="Q162" s="8">
        <f t="shared" si="33"/>
        <v>348889</v>
      </c>
      <c r="R162" s="67">
        <v>328224</v>
      </c>
      <c r="S162" s="67">
        <v>369554.97600000002</v>
      </c>
      <c r="T162" s="8">
        <f t="shared" si="34"/>
        <v>348889</v>
      </c>
      <c r="U162" s="67">
        <v>328224</v>
      </c>
      <c r="V162" s="67">
        <v>369554.97600000002</v>
      </c>
      <c r="W162" s="8">
        <v>348889</v>
      </c>
      <c r="X162" s="67">
        <v>390586.56</v>
      </c>
      <c r="Y162" s="67">
        <v>369554.97600000002</v>
      </c>
      <c r="Z162" s="8">
        <f t="shared" si="35"/>
        <v>380071</v>
      </c>
      <c r="AA162" s="67">
        <v>328224</v>
      </c>
      <c r="AB162" s="67">
        <v>300451.20000000001</v>
      </c>
      <c r="AC162" s="8">
        <f t="shared" si="36"/>
        <v>314338</v>
      </c>
      <c r="AD162" s="67">
        <v>328224</v>
      </c>
      <c r="AE162" s="67">
        <v>369554.97600000002</v>
      </c>
      <c r="AF162" s="8">
        <f t="shared" si="37"/>
        <v>348889</v>
      </c>
      <c r="AG162" s="67">
        <v>328224</v>
      </c>
      <c r="AH162" s="67">
        <v>369554.97600000002</v>
      </c>
      <c r="AI162" s="8">
        <f t="shared" si="38"/>
        <v>348889</v>
      </c>
      <c r="AJ162" s="67">
        <v>328224</v>
      </c>
      <c r="AK162" s="67">
        <v>300451.20000000001</v>
      </c>
      <c r="AL162" s="8">
        <f t="shared" si="39"/>
        <v>314338</v>
      </c>
      <c r="AM162" s="28" t="e">
        <f>H162+K162+#REF!+N162+#REF!+#REF!+#REF!+#REF!+Q162+T162+W162+Z162+AC162+#REF!+AF162+AI162+AL162</f>
        <v>#REF!</v>
      </c>
      <c r="AN162" s="9"/>
      <c r="AO162" s="9"/>
      <c r="AP162" s="9"/>
      <c r="AQ162" s="10"/>
      <c r="AR162" s="10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</row>
    <row r="163" spans="1:154" ht="24.75" customHeight="1" thickBot="1" x14ac:dyDescent="0.4">
      <c r="A163" s="362"/>
      <c r="B163" s="11">
        <v>143</v>
      </c>
      <c r="C163" s="34" t="s">
        <v>173</v>
      </c>
      <c r="D163" s="11" t="s">
        <v>22</v>
      </c>
      <c r="E163" s="6"/>
      <c r="F163" s="13">
        <v>109408</v>
      </c>
      <c r="G163" s="67">
        <v>123184.992</v>
      </c>
      <c r="H163" s="8">
        <f t="shared" si="30"/>
        <v>116296</v>
      </c>
      <c r="I163" s="67">
        <v>109408</v>
      </c>
      <c r="J163" s="67">
        <v>123184.992</v>
      </c>
      <c r="K163" s="8">
        <f t="shared" si="31"/>
        <v>116296</v>
      </c>
      <c r="L163" s="67">
        <v>164112</v>
      </c>
      <c r="M163" s="67">
        <v>184777.48800000001</v>
      </c>
      <c r="N163" s="8">
        <f t="shared" si="32"/>
        <v>174445</v>
      </c>
      <c r="O163" s="67">
        <v>164112</v>
      </c>
      <c r="P163" s="67">
        <v>184777.48800000001</v>
      </c>
      <c r="Q163" s="8">
        <f t="shared" si="33"/>
        <v>174445</v>
      </c>
      <c r="R163" s="67">
        <v>164112</v>
      </c>
      <c r="S163" s="67">
        <v>184777.48800000001</v>
      </c>
      <c r="T163" s="8">
        <f t="shared" si="34"/>
        <v>174445</v>
      </c>
      <c r="U163" s="67">
        <v>164112</v>
      </c>
      <c r="V163" s="67">
        <v>184777.48800000001</v>
      </c>
      <c r="W163" s="8">
        <v>174445</v>
      </c>
      <c r="X163" s="67">
        <v>195293.28</v>
      </c>
      <c r="Y163" s="67">
        <v>184777.48800000001</v>
      </c>
      <c r="Z163" s="8">
        <f t="shared" si="35"/>
        <v>190035</v>
      </c>
      <c r="AA163" s="67">
        <v>109408</v>
      </c>
      <c r="AB163" s="67">
        <v>100150.40000000001</v>
      </c>
      <c r="AC163" s="8">
        <f t="shared" si="36"/>
        <v>104779</v>
      </c>
      <c r="AD163" s="67">
        <v>109408</v>
      </c>
      <c r="AE163" s="67">
        <v>184777.48800000001</v>
      </c>
      <c r="AF163" s="8">
        <f t="shared" si="37"/>
        <v>147093</v>
      </c>
      <c r="AG163" s="67">
        <v>164112</v>
      </c>
      <c r="AH163" s="67">
        <v>184777.48800000001</v>
      </c>
      <c r="AI163" s="8">
        <f t="shared" si="38"/>
        <v>174445</v>
      </c>
      <c r="AJ163" s="67">
        <v>109408</v>
      </c>
      <c r="AK163" s="67">
        <v>100150.40000000001</v>
      </c>
      <c r="AL163" s="8">
        <f t="shared" si="39"/>
        <v>104779</v>
      </c>
      <c r="AM163" s="28" t="e">
        <f>H163+K163+#REF!+N163+#REF!+#REF!+#REF!+#REF!+Q163+T163+W163+Z163+AC163+#REF!+AF163+AI163+AL163</f>
        <v>#REF!</v>
      </c>
      <c r="AN163" s="9"/>
      <c r="AO163" s="9"/>
      <c r="AP163" s="9"/>
      <c r="AQ163" s="10"/>
      <c r="AR163" s="10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</row>
    <row r="164" spans="1:154" ht="24.75" customHeight="1" x14ac:dyDescent="0.35">
      <c r="A164" s="362"/>
      <c r="B164" s="4">
        <v>144</v>
      </c>
      <c r="C164" s="34" t="s">
        <v>174</v>
      </c>
      <c r="D164" s="11" t="s">
        <v>22</v>
      </c>
      <c r="E164" s="6"/>
      <c r="F164" s="13">
        <v>164112</v>
      </c>
      <c r="G164" s="67">
        <v>184777.48800000001</v>
      </c>
      <c r="H164" s="8">
        <f t="shared" si="30"/>
        <v>174445</v>
      </c>
      <c r="I164" s="67">
        <v>164112</v>
      </c>
      <c r="J164" s="67">
        <v>184777.48800000001</v>
      </c>
      <c r="K164" s="8">
        <f t="shared" si="31"/>
        <v>174445</v>
      </c>
      <c r="L164" s="67">
        <v>205140</v>
      </c>
      <c r="M164" s="67">
        <v>230971.86000000002</v>
      </c>
      <c r="N164" s="8">
        <f t="shared" si="32"/>
        <v>218056</v>
      </c>
      <c r="O164" s="67">
        <v>205140</v>
      </c>
      <c r="P164" s="67">
        <v>230971.86000000002</v>
      </c>
      <c r="Q164" s="8">
        <f t="shared" si="33"/>
        <v>218056</v>
      </c>
      <c r="R164" s="67">
        <v>205140</v>
      </c>
      <c r="S164" s="67">
        <v>230971.86000000002</v>
      </c>
      <c r="T164" s="8">
        <f t="shared" si="34"/>
        <v>218056</v>
      </c>
      <c r="U164" s="67">
        <v>205140</v>
      </c>
      <c r="V164" s="67">
        <v>230971.86000000002</v>
      </c>
      <c r="W164" s="8">
        <v>218056</v>
      </c>
      <c r="X164" s="67">
        <v>244116.6</v>
      </c>
      <c r="Y164" s="67">
        <v>230971.86000000002</v>
      </c>
      <c r="Z164" s="8">
        <f t="shared" si="35"/>
        <v>237544</v>
      </c>
      <c r="AA164" s="67">
        <v>164112</v>
      </c>
      <c r="AB164" s="67">
        <v>150225.60000000001</v>
      </c>
      <c r="AC164" s="8">
        <f t="shared" si="36"/>
        <v>157169</v>
      </c>
      <c r="AD164" s="67">
        <v>164112</v>
      </c>
      <c r="AE164" s="67">
        <v>230971.86000000002</v>
      </c>
      <c r="AF164" s="8">
        <f t="shared" si="37"/>
        <v>197542</v>
      </c>
      <c r="AG164" s="67">
        <v>205140</v>
      </c>
      <c r="AH164" s="67">
        <v>230971.86000000002</v>
      </c>
      <c r="AI164" s="8">
        <f t="shared" si="38"/>
        <v>218056</v>
      </c>
      <c r="AJ164" s="67">
        <v>164112</v>
      </c>
      <c r="AK164" s="67">
        <v>150225.60000000001</v>
      </c>
      <c r="AL164" s="8">
        <f t="shared" si="39"/>
        <v>157169</v>
      </c>
      <c r="AM164" s="28" t="e">
        <f>H164+K164+#REF!+N164+#REF!+#REF!+#REF!+#REF!+Q164+T164+W164+Z164+AC164+#REF!+AF164+AI164+AL164</f>
        <v>#REF!</v>
      </c>
      <c r="AN164" s="9"/>
      <c r="AO164" s="9"/>
      <c r="AP164" s="9"/>
      <c r="AQ164" s="10"/>
      <c r="AR164" s="10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</row>
    <row r="165" spans="1:154" ht="24.75" customHeight="1" thickBot="1" x14ac:dyDescent="0.4">
      <c r="A165" s="362"/>
      <c r="B165" s="11">
        <v>145</v>
      </c>
      <c r="C165" s="34" t="s">
        <v>175</v>
      </c>
      <c r="D165" s="11" t="s">
        <v>22</v>
      </c>
      <c r="E165" s="6"/>
      <c r="F165" s="13">
        <v>328224</v>
      </c>
      <c r="G165" s="67">
        <v>369554.97600000002</v>
      </c>
      <c r="H165" s="8">
        <f t="shared" si="30"/>
        <v>348889</v>
      </c>
      <c r="I165" s="67">
        <v>328224</v>
      </c>
      <c r="J165" s="67">
        <v>369554.97600000002</v>
      </c>
      <c r="K165" s="8">
        <f t="shared" si="31"/>
        <v>348889</v>
      </c>
      <c r="L165" s="67">
        <v>355576</v>
      </c>
      <c r="M165" s="67">
        <v>400351.22400000005</v>
      </c>
      <c r="N165" s="8">
        <f t="shared" si="32"/>
        <v>377964</v>
      </c>
      <c r="O165" s="67">
        <v>355576</v>
      </c>
      <c r="P165" s="67">
        <v>400351.22400000005</v>
      </c>
      <c r="Q165" s="8">
        <f t="shared" si="33"/>
        <v>377964</v>
      </c>
      <c r="R165" s="67">
        <v>355576</v>
      </c>
      <c r="S165" s="67">
        <v>400351.22400000005</v>
      </c>
      <c r="T165" s="8">
        <f t="shared" si="34"/>
        <v>377964</v>
      </c>
      <c r="U165" s="67">
        <v>355576</v>
      </c>
      <c r="V165" s="67">
        <v>400351.22400000005</v>
      </c>
      <c r="W165" s="8">
        <v>377964</v>
      </c>
      <c r="X165" s="67">
        <v>423135.44</v>
      </c>
      <c r="Y165" s="67">
        <v>400351.22400000005</v>
      </c>
      <c r="Z165" s="8">
        <f t="shared" si="35"/>
        <v>411743</v>
      </c>
      <c r="AA165" s="67">
        <v>328224</v>
      </c>
      <c r="AB165" s="67">
        <v>300451.20000000001</v>
      </c>
      <c r="AC165" s="8">
        <f t="shared" si="36"/>
        <v>314338</v>
      </c>
      <c r="AD165" s="67">
        <v>328224</v>
      </c>
      <c r="AE165" s="67">
        <v>400351.22400000005</v>
      </c>
      <c r="AF165" s="8">
        <f t="shared" si="37"/>
        <v>364288</v>
      </c>
      <c r="AG165" s="67">
        <v>355576</v>
      </c>
      <c r="AH165" s="67">
        <v>400351.22400000005</v>
      </c>
      <c r="AI165" s="8">
        <f t="shared" si="38"/>
        <v>377964</v>
      </c>
      <c r="AJ165" s="67">
        <v>328224</v>
      </c>
      <c r="AK165" s="67">
        <v>300451.20000000001</v>
      </c>
      <c r="AL165" s="8">
        <f t="shared" si="39"/>
        <v>314338</v>
      </c>
      <c r="AM165" s="28" t="e">
        <f>H165+K165+#REF!+N165+#REF!+#REF!+#REF!+#REF!+Q165+T165+W165+Z165+AC165+#REF!+AF165+AI165+AL165</f>
        <v>#REF!</v>
      </c>
      <c r="AN165" s="9"/>
      <c r="AO165" s="9"/>
      <c r="AP165" s="9"/>
      <c r="AQ165" s="10"/>
      <c r="AR165" s="10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</row>
    <row r="166" spans="1:154" ht="24.75" customHeight="1" x14ac:dyDescent="0.35">
      <c r="A166" s="362"/>
      <c r="B166" s="4">
        <v>146</v>
      </c>
      <c r="C166" s="34" t="s">
        <v>176</v>
      </c>
      <c r="D166" s="11" t="s">
        <v>22</v>
      </c>
      <c r="E166" s="6"/>
      <c r="F166" s="13">
        <v>136760</v>
      </c>
      <c r="G166" s="67">
        <v>153981.24000000002</v>
      </c>
      <c r="H166" s="8">
        <f t="shared" si="30"/>
        <v>145371</v>
      </c>
      <c r="I166" s="67">
        <v>136760</v>
      </c>
      <c r="J166" s="67">
        <v>153981.24000000002</v>
      </c>
      <c r="K166" s="8">
        <f t="shared" si="31"/>
        <v>145371</v>
      </c>
      <c r="L166" s="67">
        <v>177788</v>
      </c>
      <c r="M166" s="67">
        <v>200175.61200000002</v>
      </c>
      <c r="N166" s="8">
        <f t="shared" si="32"/>
        <v>188982</v>
      </c>
      <c r="O166" s="67">
        <v>177788</v>
      </c>
      <c r="P166" s="67">
        <v>200175.61200000002</v>
      </c>
      <c r="Q166" s="8">
        <f t="shared" si="33"/>
        <v>188982</v>
      </c>
      <c r="R166" s="67">
        <v>177788</v>
      </c>
      <c r="S166" s="67">
        <v>200175.61200000002</v>
      </c>
      <c r="T166" s="8">
        <f t="shared" si="34"/>
        <v>188982</v>
      </c>
      <c r="U166" s="67">
        <v>177788</v>
      </c>
      <c r="V166" s="67">
        <v>200175.61200000002</v>
      </c>
      <c r="W166" s="8">
        <v>188982</v>
      </c>
      <c r="X166" s="67">
        <v>211567.72</v>
      </c>
      <c r="Y166" s="67">
        <v>200175.61200000002</v>
      </c>
      <c r="Z166" s="8">
        <f t="shared" si="35"/>
        <v>205872</v>
      </c>
      <c r="AA166" s="67">
        <v>136760</v>
      </c>
      <c r="AB166" s="67">
        <v>125188</v>
      </c>
      <c r="AC166" s="8">
        <f t="shared" si="36"/>
        <v>130974</v>
      </c>
      <c r="AD166" s="67">
        <v>136760</v>
      </c>
      <c r="AE166" s="67">
        <v>200175.61200000002</v>
      </c>
      <c r="AF166" s="8">
        <f t="shared" si="37"/>
        <v>168468</v>
      </c>
      <c r="AG166" s="67">
        <v>177788</v>
      </c>
      <c r="AH166" s="67">
        <v>200175.61200000002</v>
      </c>
      <c r="AI166" s="8">
        <f t="shared" si="38"/>
        <v>188982</v>
      </c>
      <c r="AJ166" s="67">
        <v>136760</v>
      </c>
      <c r="AK166" s="67">
        <v>125188</v>
      </c>
      <c r="AL166" s="8">
        <f t="shared" si="39"/>
        <v>130974</v>
      </c>
      <c r="AM166" s="28" t="e">
        <f>H166+K166+#REF!+N166+#REF!+#REF!+#REF!+#REF!+Q166+T166+W166+Z166+AC166+#REF!+AF166+AI166+AL166</f>
        <v>#REF!</v>
      </c>
      <c r="AN166" s="9"/>
      <c r="AO166" s="9"/>
      <c r="AP166" s="9"/>
      <c r="AQ166" s="10"/>
      <c r="AR166" s="10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</row>
    <row r="167" spans="1:154" ht="24.75" customHeight="1" thickBot="1" x14ac:dyDescent="0.4">
      <c r="A167" s="362"/>
      <c r="B167" s="11">
        <v>147</v>
      </c>
      <c r="C167" s="34" t="s">
        <v>177</v>
      </c>
      <c r="D167" s="11" t="s">
        <v>22</v>
      </c>
      <c r="E167" s="6"/>
      <c r="F167" s="13">
        <v>109408</v>
      </c>
      <c r="G167" s="67">
        <v>123184.992</v>
      </c>
      <c r="H167" s="8">
        <f t="shared" si="30"/>
        <v>116296</v>
      </c>
      <c r="I167" s="67">
        <v>109408</v>
      </c>
      <c r="J167" s="67">
        <v>123184.992</v>
      </c>
      <c r="K167" s="8">
        <f t="shared" si="31"/>
        <v>116296</v>
      </c>
      <c r="L167" s="67">
        <v>150436</v>
      </c>
      <c r="M167" s="67">
        <v>169379.364</v>
      </c>
      <c r="N167" s="8">
        <f t="shared" si="32"/>
        <v>159908</v>
      </c>
      <c r="O167" s="67">
        <v>150436</v>
      </c>
      <c r="P167" s="67">
        <v>169379.364</v>
      </c>
      <c r="Q167" s="8">
        <f t="shared" si="33"/>
        <v>159908</v>
      </c>
      <c r="R167" s="67">
        <v>150436</v>
      </c>
      <c r="S167" s="67">
        <v>169379.364</v>
      </c>
      <c r="T167" s="8">
        <f t="shared" si="34"/>
        <v>159908</v>
      </c>
      <c r="U167" s="67">
        <v>150436</v>
      </c>
      <c r="V167" s="67">
        <v>169379.364</v>
      </c>
      <c r="W167" s="8">
        <v>159908</v>
      </c>
      <c r="X167" s="67">
        <v>179018.84</v>
      </c>
      <c r="Y167" s="67">
        <v>169379.364</v>
      </c>
      <c r="Z167" s="8">
        <f t="shared" si="35"/>
        <v>174199</v>
      </c>
      <c r="AA167" s="67">
        <v>109408</v>
      </c>
      <c r="AB167" s="67">
        <v>100150.40000000001</v>
      </c>
      <c r="AC167" s="8">
        <f t="shared" si="36"/>
        <v>104779</v>
      </c>
      <c r="AD167" s="67">
        <v>109408</v>
      </c>
      <c r="AE167" s="67">
        <v>169379.364</v>
      </c>
      <c r="AF167" s="8">
        <f t="shared" si="37"/>
        <v>139394</v>
      </c>
      <c r="AG167" s="67">
        <v>150436</v>
      </c>
      <c r="AH167" s="67">
        <v>169379.364</v>
      </c>
      <c r="AI167" s="8">
        <f t="shared" si="38"/>
        <v>159908</v>
      </c>
      <c r="AJ167" s="67">
        <v>109408</v>
      </c>
      <c r="AK167" s="67">
        <v>100150.40000000001</v>
      </c>
      <c r="AL167" s="8">
        <f t="shared" si="39"/>
        <v>104779</v>
      </c>
      <c r="AM167" s="28" t="e">
        <f>H167+K167+#REF!+N167+#REF!+#REF!+#REF!+#REF!+Q167+T167+W167+Z167+AC167+#REF!+AF167+AI167+AL167</f>
        <v>#REF!</v>
      </c>
      <c r="AN167" s="9"/>
      <c r="AO167" s="9"/>
      <c r="AP167" s="9"/>
      <c r="AQ167" s="10"/>
      <c r="AR167" s="10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</row>
    <row r="168" spans="1:154" ht="24.75" customHeight="1" x14ac:dyDescent="0.35">
      <c r="A168" s="362"/>
      <c r="B168" s="4">
        <v>148</v>
      </c>
      <c r="C168" s="34" t="s">
        <v>178</v>
      </c>
      <c r="D168" s="11" t="s">
        <v>22</v>
      </c>
      <c r="E168" s="6"/>
      <c r="F168" s="13">
        <v>109408</v>
      </c>
      <c r="G168" s="67">
        <v>123184.992</v>
      </c>
      <c r="H168" s="8">
        <f t="shared" si="30"/>
        <v>116296</v>
      </c>
      <c r="I168" s="67">
        <v>109408</v>
      </c>
      <c r="J168" s="67">
        <v>123184.992</v>
      </c>
      <c r="K168" s="8">
        <f t="shared" si="31"/>
        <v>116296</v>
      </c>
      <c r="L168" s="67">
        <v>164112</v>
      </c>
      <c r="M168" s="67">
        <v>184777.48800000001</v>
      </c>
      <c r="N168" s="8">
        <f t="shared" si="32"/>
        <v>174445</v>
      </c>
      <c r="O168" s="67">
        <v>164112</v>
      </c>
      <c r="P168" s="67">
        <v>184777.48800000001</v>
      </c>
      <c r="Q168" s="8">
        <f t="shared" si="33"/>
        <v>174445</v>
      </c>
      <c r="R168" s="67">
        <v>164112</v>
      </c>
      <c r="S168" s="67">
        <v>184777.48800000001</v>
      </c>
      <c r="T168" s="8">
        <f t="shared" si="34"/>
        <v>174445</v>
      </c>
      <c r="U168" s="67">
        <v>164112</v>
      </c>
      <c r="V168" s="67">
        <v>184777.48800000001</v>
      </c>
      <c r="W168" s="8">
        <v>174445</v>
      </c>
      <c r="X168" s="67">
        <v>195293.28</v>
      </c>
      <c r="Y168" s="67">
        <v>184777.48800000001</v>
      </c>
      <c r="Z168" s="8">
        <f t="shared" si="35"/>
        <v>190035</v>
      </c>
      <c r="AA168" s="67">
        <v>109408</v>
      </c>
      <c r="AB168" s="67">
        <v>100150.40000000001</v>
      </c>
      <c r="AC168" s="8">
        <f t="shared" si="36"/>
        <v>104779</v>
      </c>
      <c r="AD168" s="67">
        <v>109408</v>
      </c>
      <c r="AE168" s="67">
        <v>184777.48800000001</v>
      </c>
      <c r="AF168" s="8">
        <f t="shared" si="37"/>
        <v>147093</v>
      </c>
      <c r="AG168" s="67">
        <v>164112</v>
      </c>
      <c r="AH168" s="67">
        <v>184777.48800000001</v>
      </c>
      <c r="AI168" s="8">
        <f t="shared" si="38"/>
        <v>174445</v>
      </c>
      <c r="AJ168" s="67">
        <v>109408</v>
      </c>
      <c r="AK168" s="67">
        <v>100150.40000000001</v>
      </c>
      <c r="AL168" s="8">
        <f t="shared" si="39"/>
        <v>104779</v>
      </c>
      <c r="AM168" s="28" t="e">
        <f>H168+K168+#REF!+N168+#REF!+#REF!+#REF!+#REF!+Q168+T168+W168+Z168+AC168+#REF!+AF168+AI168+AL168</f>
        <v>#REF!</v>
      </c>
      <c r="AN168" s="9"/>
      <c r="AO168" s="9"/>
      <c r="AP168" s="9"/>
      <c r="AQ168" s="10"/>
      <c r="AR168" s="10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</row>
    <row r="169" spans="1:154" ht="24.75" customHeight="1" thickBot="1" x14ac:dyDescent="0.4">
      <c r="A169" s="362"/>
      <c r="B169" s="11">
        <v>149</v>
      </c>
      <c r="C169" s="34" t="s">
        <v>179</v>
      </c>
      <c r="D169" s="11" t="s">
        <v>22</v>
      </c>
      <c r="E169" s="6"/>
      <c r="F169" s="13">
        <v>61542</v>
      </c>
      <c r="G169" s="67">
        <v>69291.558000000005</v>
      </c>
      <c r="H169" s="8">
        <f t="shared" si="30"/>
        <v>65417</v>
      </c>
      <c r="I169" s="67">
        <v>61542</v>
      </c>
      <c r="J169" s="67">
        <v>69291.558000000005</v>
      </c>
      <c r="K169" s="8">
        <f t="shared" si="31"/>
        <v>65417</v>
      </c>
      <c r="L169" s="67">
        <v>123084</v>
      </c>
      <c r="M169" s="67">
        <v>138583.11600000001</v>
      </c>
      <c r="N169" s="8">
        <f t="shared" si="32"/>
        <v>130834</v>
      </c>
      <c r="O169" s="67">
        <v>123084</v>
      </c>
      <c r="P169" s="67">
        <v>138583.11600000001</v>
      </c>
      <c r="Q169" s="8">
        <f t="shared" si="33"/>
        <v>130834</v>
      </c>
      <c r="R169" s="67">
        <v>123084</v>
      </c>
      <c r="S169" s="67">
        <v>138583.11600000001</v>
      </c>
      <c r="T169" s="8">
        <f t="shared" si="34"/>
        <v>130834</v>
      </c>
      <c r="U169" s="67">
        <v>123084</v>
      </c>
      <c r="V169" s="67">
        <v>138583.11600000001</v>
      </c>
      <c r="W169" s="8">
        <v>130834</v>
      </c>
      <c r="X169" s="67">
        <v>146469.96000000002</v>
      </c>
      <c r="Y169" s="67">
        <v>138583.11600000001</v>
      </c>
      <c r="Z169" s="8">
        <f t="shared" si="35"/>
        <v>142527</v>
      </c>
      <c r="AA169" s="67">
        <v>61542</v>
      </c>
      <c r="AB169" s="67">
        <v>56334.600000000006</v>
      </c>
      <c r="AC169" s="8">
        <f t="shared" si="36"/>
        <v>58938</v>
      </c>
      <c r="AD169" s="67">
        <v>61542</v>
      </c>
      <c r="AE169" s="67">
        <v>138583.11600000001</v>
      </c>
      <c r="AF169" s="8">
        <f t="shared" si="37"/>
        <v>100063</v>
      </c>
      <c r="AG169" s="67">
        <v>123084</v>
      </c>
      <c r="AH169" s="67">
        <v>138583.11600000001</v>
      </c>
      <c r="AI169" s="8">
        <f t="shared" si="38"/>
        <v>130834</v>
      </c>
      <c r="AJ169" s="67">
        <v>61542</v>
      </c>
      <c r="AK169" s="67">
        <v>56334.600000000006</v>
      </c>
      <c r="AL169" s="8">
        <f t="shared" si="39"/>
        <v>58938</v>
      </c>
      <c r="AM169" s="28" t="e">
        <f>H169+K169+#REF!+N169+#REF!+#REF!+#REF!+#REF!+Q169+T169+W169+Z169+AC169+#REF!+AF169+AI169+AL169</f>
        <v>#REF!</v>
      </c>
      <c r="AN169" s="9"/>
      <c r="AO169" s="9"/>
      <c r="AP169" s="9"/>
      <c r="AQ169" s="10"/>
      <c r="AR169" s="10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</row>
    <row r="170" spans="1:154" ht="24.75" customHeight="1" x14ac:dyDescent="0.35">
      <c r="A170" s="362"/>
      <c r="B170" s="4">
        <v>150</v>
      </c>
      <c r="C170" s="34" t="s">
        <v>180</v>
      </c>
      <c r="D170" s="11" t="s">
        <v>22</v>
      </c>
      <c r="E170" s="6"/>
      <c r="F170" s="13">
        <v>34190</v>
      </c>
      <c r="G170" s="67">
        <v>38495.310000000005</v>
      </c>
      <c r="H170" s="8">
        <f t="shared" si="30"/>
        <v>36343</v>
      </c>
      <c r="I170" s="67">
        <v>34190</v>
      </c>
      <c r="J170" s="67">
        <v>38495.310000000005</v>
      </c>
      <c r="K170" s="8">
        <f t="shared" si="31"/>
        <v>36343</v>
      </c>
      <c r="L170" s="67">
        <v>34190</v>
      </c>
      <c r="M170" s="67">
        <v>38495.310000000005</v>
      </c>
      <c r="N170" s="8">
        <f t="shared" si="32"/>
        <v>36343</v>
      </c>
      <c r="O170" s="67">
        <v>34190</v>
      </c>
      <c r="P170" s="67">
        <v>38495.310000000005</v>
      </c>
      <c r="Q170" s="8">
        <f t="shared" si="33"/>
        <v>36343</v>
      </c>
      <c r="R170" s="67">
        <v>34190</v>
      </c>
      <c r="S170" s="67">
        <v>38495.310000000005</v>
      </c>
      <c r="T170" s="8">
        <f t="shared" si="34"/>
        <v>36343</v>
      </c>
      <c r="U170" s="67">
        <v>34190</v>
      </c>
      <c r="V170" s="67">
        <v>38495.310000000005</v>
      </c>
      <c r="W170" s="8">
        <v>36343</v>
      </c>
      <c r="X170" s="67">
        <v>40686.1</v>
      </c>
      <c r="Y170" s="67">
        <v>38495.310000000005</v>
      </c>
      <c r="Z170" s="8">
        <f t="shared" si="35"/>
        <v>39591</v>
      </c>
      <c r="AA170" s="67">
        <v>34190</v>
      </c>
      <c r="AB170" s="67">
        <v>31297</v>
      </c>
      <c r="AC170" s="8">
        <f t="shared" si="36"/>
        <v>32744</v>
      </c>
      <c r="AD170" s="67">
        <v>34190</v>
      </c>
      <c r="AE170" s="67">
        <v>38495.310000000005</v>
      </c>
      <c r="AF170" s="8">
        <f t="shared" si="37"/>
        <v>36343</v>
      </c>
      <c r="AG170" s="67">
        <v>34190</v>
      </c>
      <c r="AH170" s="67">
        <v>38495.310000000005</v>
      </c>
      <c r="AI170" s="8">
        <f t="shared" si="38"/>
        <v>36343</v>
      </c>
      <c r="AJ170" s="67">
        <v>34190</v>
      </c>
      <c r="AK170" s="67">
        <v>31297</v>
      </c>
      <c r="AL170" s="8">
        <f t="shared" si="39"/>
        <v>32744</v>
      </c>
      <c r="AM170" s="28" t="e">
        <f>H170+K170+#REF!+N170+#REF!+#REF!+#REF!+#REF!+Q170+T170+W170+Z170+AC170+#REF!+AF170+AI170+AL170</f>
        <v>#REF!</v>
      </c>
      <c r="AN170" s="9"/>
      <c r="AO170" s="9"/>
      <c r="AP170" s="9"/>
      <c r="AQ170" s="10"/>
      <c r="AR170" s="10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</row>
    <row r="171" spans="1:154" ht="24.75" customHeight="1" thickBot="1" x14ac:dyDescent="0.4">
      <c r="A171" s="362"/>
      <c r="B171" s="11">
        <v>151</v>
      </c>
      <c r="C171" s="34" t="s">
        <v>181</v>
      </c>
      <c r="D171" s="11" t="s">
        <v>22</v>
      </c>
      <c r="E171" s="6"/>
      <c r="F171" s="13">
        <v>123084</v>
      </c>
      <c r="G171" s="67">
        <v>138583.11600000001</v>
      </c>
      <c r="H171" s="8">
        <f t="shared" si="30"/>
        <v>130834</v>
      </c>
      <c r="I171" s="67">
        <v>123084</v>
      </c>
      <c r="J171" s="67">
        <v>138583.11600000001</v>
      </c>
      <c r="K171" s="8">
        <f t="shared" si="31"/>
        <v>130834</v>
      </c>
      <c r="L171" s="67">
        <v>68380</v>
      </c>
      <c r="M171" s="67">
        <v>76990.62000000001</v>
      </c>
      <c r="N171" s="8">
        <f t="shared" si="32"/>
        <v>72685</v>
      </c>
      <c r="O171" s="67">
        <v>68380</v>
      </c>
      <c r="P171" s="67">
        <v>76990.62000000001</v>
      </c>
      <c r="Q171" s="8">
        <f t="shared" si="33"/>
        <v>72685</v>
      </c>
      <c r="R171" s="67">
        <v>68380</v>
      </c>
      <c r="S171" s="67">
        <v>76990.62000000001</v>
      </c>
      <c r="T171" s="8">
        <f t="shared" si="34"/>
        <v>72685</v>
      </c>
      <c r="U171" s="67">
        <v>68380</v>
      </c>
      <c r="V171" s="67">
        <v>76990.62000000001</v>
      </c>
      <c r="W171" s="8">
        <v>72685</v>
      </c>
      <c r="X171" s="67">
        <v>81372.2</v>
      </c>
      <c r="Y171" s="67">
        <v>76990.62000000001</v>
      </c>
      <c r="Z171" s="8">
        <f t="shared" si="35"/>
        <v>79181</v>
      </c>
      <c r="AA171" s="67">
        <v>123084</v>
      </c>
      <c r="AB171" s="67">
        <v>112669.20000000001</v>
      </c>
      <c r="AC171" s="8">
        <f t="shared" si="36"/>
        <v>117877</v>
      </c>
      <c r="AD171" s="67">
        <v>123084</v>
      </c>
      <c r="AE171" s="67">
        <v>76990.62000000001</v>
      </c>
      <c r="AF171" s="8">
        <f t="shared" si="37"/>
        <v>100037</v>
      </c>
      <c r="AG171" s="67">
        <v>68380</v>
      </c>
      <c r="AH171" s="67">
        <v>76990.62000000001</v>
      </c>
      <c r="AI171" s="8">
        <f t="shared" si="38"/>
        <v>72685</v>
      </c>
      <c r="AJ171" s="67">
        <v>123084</v>
      </c>
      <c r="AK171" s="67">
        <v>112669.20000000001</v>
      </c>
      <c r="AL171" s="8">
        <f t="shared" si="39"/>
        <v>117877</v>
      </c>
      <c r="AM171" s="28" t="e">
        <f>H171+K171+#REF!+N171+#REF!+#REF!+#REF!+#REF!+Q171+T171+W171+Z171+AC171+#REF!+AF171+AI171+AL171</f>
        <v>#REF!</v>
      </c>
      <c r="AN171" s="9"/>
      <c r="AO171" s="9"/>
      <c r="AP171" s="9"/>
      <c r="AQ171" s="10"/>
      <c r="AR171" s="10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</row>
    <row r="172" spans="1:154" ht="24.75" customHeight="1" x14ac:dyDescent="0.35">
      <c r="A172" s="362"/>
      <c r="B172" s="4">
        <v>152</v>
      </c>
      <c r="C172" s="34" t="s">
        <v>182</v>
      </c>
      <c r="D172" s="11" t="s">
        <v>22</v>
      </c>
      <c r="E172" s="6"/>
      <c r="F172" s="13">
        <v>261651.48853999999</v>
      </c>
      <c r="G172" s="67">
        <v>294599.44905846001</v>
      </c>
      <c r="H172" s="8">
        <f t="shared" si="30"/>
        <v>278125</v>
      </c>
      <c r="I172" s="67">
        <v>261651.48853999999</v>
      </c>
      <c r="J172" s="67">
        <v>294599.44905846001</v>
      </c>
      <c r="K172" s="8">
        <f t="shared" si="31"/>
        <v>278125</v>
      </c>
      <c r="L172" s="67">
        <v>413629.11564000003</v>
      </c>
      <c r="M172" s="67">
        <v>465714.56658636004</v>
      </c>
      <c r="N172" s="8">
        <f t="shared" si="32"/>
        <v>439672</v>
      </c>
      <c r="O172" s="67">
        <v>413629.11564000003</v>
      </c>
      <c r="P172" s="67">
        <v>465714.56658636004</v>
      </c>
      <c r="Q172" s="8">
        <f t="shared" si="33"/>
        <v>439672</v>
      </c>
      <c r="R172" s="67">
        <v>413629.11564000003</v>
      </c>
      <c r="S172" s="67">
        <v>465714.56658636004</v>
      </c>
      <c r="T172" s="8">
        <f t="shared" si="34"/>
        <v>439672</v>
      </c>
      <c r="U172" s="67">
        <v>413629.11564000003</v>
      </c>
      <c r="V172" s="67">
        <v>465714.56658636004</v>
      </c>
      <c r="W172" s="8">
        <v>439672</v>
      </c>
      <c r="X172" s="67">
        <v>492218.6476116</v>
      </c>
      <c r="Y172" s="67">
        <v>465714.56658636004</v>
      </c>
      <c r="Z172" s="8">
        <f t="shared" si="35"/>
        <v>478967</v>
      </c>
      <c r="AA172" s="67">
        <v>261651.48853999999</v>
      </c>
      <c r="AB172" s="67">
        <v>239511.747202</v>
      </c>
      <c r="AC172" s="8">
        <f t="shared" si="36"/>
        <v>250582</v>
      </c>
      <c r="AD172" s="67">
        <v>261651.48853999999</v>
      </c>
      <c r="AE172" s="67">
        <v>465714.56658636004</v>
      </c>
      <c r="AF172" s="8">
        <f t="shared" si="37"/>
        <v>363683</v>
      </c>
      <c r="AG172" s="67">
        <v>413629.11564000003</v>
      </c>
      <c r="AH172" s="67">
        <v>465714.56658636004</v>
      </c>
      <c r="AI172" s="8">
        <f t="shared" si="38"/>
        <v>439672</v>
      </c>
      <c r="AJ172" s="67">
        <v>261651.48853999999</v>
      </c>
      <c r="AK172" s="67">
        <v>239511.747202</v>
      </c>
      <c r="AL172" s="8">
        <f t="shared" si="39"/>
        <v>250582</v>
      </c>
      <c r="AM172" s="28" t="e">
        <f>H172+K172+#REF!+N172+#REF!+#REF!+#REF!+#REF!+Q172+T172+W172+Z172+AC172+#REF!+AF172+AI172+AL172</f>
        <v>#REF!</v>
      </c>
      <c r="AN172" s="9"/>
      <c r="AO172" s="9"/>
      <c r="AP172" s="9"/>
      <c r="AQ172" s="10"/>
      <c r="AR172" s="10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</row>
    <row r="173" spans="1:154" ht="24.75" customHeight="1" thickBot="1" x14ac:dyDescent="0.4">
      <c r="A173" s="362"/>
      <c r="B173" s="11">
        <v>153</v>
      </c>
      <c r="C173" s="34" t="s">
        <v>183</v>
      </c>
      <c r="D173" s="11" t="s">
        <v>22</v>
      </c>
      <c r="E173" s="6"/>
      <c r="F173" s="13">
        <v>556834.6828200001</v>
      </c>
      <c r="G173" s="67">
        <v>626953.01941817999</v>
      </c>
      <c r="H173" s="8">
        <f t="shared" si="30"/>
        <v>591894</v>
      </c>
      <c r="I173" s="67">
        <v>556834.6828200001</v>
      </c>
      <c r="J173" s="67">
        <v>626953.01941817999</v>
      </c>
      <c r="K173" s="8">
        <f t="shared" si="31"/>
        <v>591894</v>
      </c>
      <c r="L173" s="67">
        <v>904171.98690000002</v>
      </c>
      <c r="M173" s="67">
        <v>1018028.1055581</v>
      </c>
      <c r="N173" s="8">
        <f t="shared" si="32"/>
        <v>961100</v>
      </c>
      <c r="O173" s="67">
        <v>904171.98690000002</v>
      </c>
      <c r="P173" s="67">
        <v>1018028.1055581</v>
      </c>
      <c r="Q173" s="8">
        <f t="shared" si="33"/>
        <v>961100</v>
      </c>
      <c r="R173" s="67">
        <v>904171.98690000002</v>
      </c>
      <c r="S173" s="67">
        <v>1018028.1055581</v>
      </c>
      <c r="T173" s="8">
        <f t="shared" si="34"/>
        <v>961100</v>
      </c>
      <c r="U173" s="67">
        <v>904171.98690000002</v>
      </c>
      <c r="V173" s="67">
        <v>1018028.1055581</v>
      </c>
      <c r="W173" s="8">
        <v>961100</v>
      </c>
      <c r="X173" s="67">
        <v>1075964.664411</v>
      </c>
      <c r="Y173" s="67">
        <v>1018028.1055581</v>
      </c>
      <c r="Z173" s="8">
        <f t="shared" si="35"/>
        <v>1046996</v>
      </c>
      <c r="AA173" s="67">
        <v>556834.6828200001</v>
      </c>
      <c r="AB173" s="67">
        <v>509717.90196600003</v>
      </c>
      <c r="AC173" s="8">
        <f t="shared" si="36"/>
        <v>533276</v>
      </c>
      <c r="AD173" s="67">
        <v>556834.6828200001</v>
      </c>
      <c r="AE173" s="67">
        <v>1018028.1055581</v>
      </c>
      <c r="AF173" s="8">
        <f t="shared" si="37"/>
        <v>787431</v>
      </c>
      <c r="AG173" s="67">
        <v>904171.98690000002</v>
      </c>
      <c r="AH173" s="67">
        <v>1018028.1055581</v>
      </c>
      <c r="AI173" s="8">
        <f t="shared" si="38"/>
        <v>961100</v>
      </c>
      <c r="AJ173" s="67">
        <v>556834.6828200001</v>
      </c>
      <c r="AK173" s="67">
        <v>509717.90196600003</v>
      </c>
      <c r="AL173" s="8">
        <f t="shared" si="39"/>
        <v>533276</v>
      </c>
      <c r="AM173" s="28" t="e">
        <f>H173+K173+#REF!+N173+#REF!+#REF!+#REF!+#REF!+Q173+T173+W173+Z173+AC173+#REF!+AF173+AI173+AL173</f>
        <v>#REF!</v>
      </c>
      <c r="AN173" s="9"/>
      <c r="AO173" s="9"/>
      <c r="AP173" s="9"/>
      <c r="AQ173" s="10"/>
      <c r="AR173" s="10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</row>
    <row r="174" spans="1:154" ht="27.75" customHeight="1" x14ac:dyDescent="0.35">
      <c r="A174" s="362"/>
      <c r="B174" s="4">
        <v>154</v>
      </c>
      <c r="C174" s="34" t="s">
        <v>184</v>
      </c>
      <c r="D174" s="11" t="s">
        <v>22</v>
      </c>
      <c r="E174" s="6"/>
      <c r="F174" s="13">
        <v>205140</v>
      </c>
      <c r="G174" s="67">
        <v>230971.86000000002</v>
      </c>
      <c r="H174" s="8">
        <f t="shared" si="30"/>
        <v>218056</v>
      </c>
      <c r="I174" s="67">
        <v>205140</v>
      </c>
      <c r="J174" s="67">
        <v>230971.86000000002</v>
      </c>
      <c r="K174" s="8">
        <f t="shared" si="31"/>
        <v>218056</v>
      </c>
      <c r="L174" s="67">
        <v>321386</v>
      </c>
      <c r="M174" s="67">
        <v>361855.91399999999</v>
      </c>
      <c r="N174" s="8">
        <f t="shared" si="32"/>
        <v>341621</v>
      </c>
      <c r="O174" s="67">
        <v>321386</v>
      </c>
      <c r="P174" s="67">
        <v>361855.91399999999</v>
      </c>
      <c r="Q174" s="8">
        <f t="shared" si="33"/>
        <v>341621</v>
      </c>
      <c r="R174" s="67">
        <v>321386</v>
      </c>
      <c r="S174" s="67">
        <v>361855.91399999999</v>
      </c>
      <c r="T174" s="8">
        <f t="shared" si="34"/>
        <v>341621</v>
      </c>
      <c r="U174" s="67">
        <v>321386</v>
      </c>
      <c r="V174" s="67">
        <v>361855.91399999999</v>
      </c>
      <c r="W174" s="8">
        <v>341621</v>
      </c>
      <c r="X174" s="67">
        <v>382449.34</v>
      </c>
      <c r="Y174" s="67">
        <v>361855.91399999999</v>
      </c>
      <c r="Z174" s="8">
        <f t="shared" si="35"/>
        <v>372153</v>
      </c>
      <c r="AA174" s="67">
        <v>205140</v>
      </c>
      <c r="AB174" s="67">
        <v>187782</v>
      </c>
      <c r="AC174" s="8">
        <f t="shared" si="36"/>
        <v>196461</v>
      </c>
      <c r="AD174" s="67">
        <v>205140</v>
      </c>
      <c r="AE174" s="67">
        <v>361855.91399999999</v>
      </c>
      <c r="AF174" s="8">
        <f t="shared" si="37"/>
        <v>283498</v>
      </c>
      <c r="AG174" s="67">
        <v>321386</v>
      </c>
      <c r="AH174" s="67">
        <v>361855.91399999999</v>
      </c>
      <c r="AI174" s="8">
        <f t="shared" si="38"/>
        <v>341621</v>
      </c>
      <c r="AJ174" s="67">
        <v>205140</v>
      </c>
      <c r="AK174" s="67">
        <v>187782</v>
      </c>
      <c r="AL174" s="8">
        <f t="shared" si="39"/>
        <v>196461</v>
      </c>
      <c r="AM174" s="28" t="e">
        <f>H174+K174+#REF!+N174+#REF!+#REF!+#REF!+#REF!+Q174+T174+W174+Z174+AC174+#REF!+AF174+AI174+AL174</f>
        <v>#REF!</v>
      </c>
      <c r="AN174" s="9"/>
      <c r="AO174" s="9"/>
      <c r="AP174" s="9"/>
      <c r="AQ174" s="10"/>
      <c r="AR174" s="10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</row>
    <row r="175" spans="1:154" ht="24" customHeight="1" thickBot="1" x14ac:dyDescent="0.4">
      <c r="A175" s="362"/>
      <c r="B175" s="11">
        <v>155</v>
      </c>
      <c r="C175" s="34" t="s">
        <v>185</v>
      </c>
      <c r="D175" s="11" t="s">
        <v>22</v>
      </c>
      <c r="E175" s="6"/>
      <c r="F175" s="13">
        <v>410280</v>
      </c>
      <c r="G175" s="67">
        <v>461943.72000000003</v>
      </c>
      <c r="H175" s="8">
        <f t="shared" si="30"/>
        <v>436112</v>
      </c>
      <c r="I175" s="67">
        <v>410280</v>
      </c>
      <c r="J175" s="67">
        <v>461943.72000000003</v>
      </c>
      <c r="K175" s="8">
        <f t="shared" si="31"/>
        <v>436112</v>
      </c>
      <c r="L175" s="67">
        <v>321386</v>
      </c>
      <c r="M175" s="67">
        <v>361855.91399999999</v>
      </c>
      <c r="N175" s="8">
        <f t="shared" si="32"/>
        <v>341621</v>
      </c>
      <c r="O175" s="67">
        <v>321386</v>
      </c>
      <c r="P175" s="67">
        <v>361855.91399999999</v>
      </c>
      <c r="Q175" s="8">
        <f t="shared" si="33"/>
        <v>341621</v>
      </c>
      <c r="R175" s="67">
        <v>321386</v>
      </c>
      <c r="S175" s="67">
        <v>361855.91399999999</v>
      </c>
      <c r="T175" s="8">
        <f t="shared" si="34"/>
        <v>341621</v>
      </c>
      <c r="U175" s="67">
        <v>321386</v>
      </c>
      <c r="V175" s="67">
        <v>361855.91399999999</v>
      </c>
      <c r="W175" s="8">
        <v>341621</v>
      </c>
      <c r="X175" s="67">
        <v>382449.34</v>
      </c>
      <c r="Y175" s="67">
        <v>361855.91399999999</v>
      </c>
      <c r="Z175" s="8">
        <f t="shared" si="35"/>
        <v>372153</v>
      </c>
      <c r="AA175" s="67">
        <v>410280</v>
      </c>
      <c r="AB175" s="67">
        <v>375564</v>
      </c>
      <c r="AC175" s="8">
        <f t="shared" si="36"/>
        <v>392922</v>
      </c>
      <c r="AD175" s="67">
        <v>410280</v>
      </c>
      <c r="AE175" s="67">
        <v>361855.91399999999</v>
      </c>
      <c r="AF175" s="8">
        <f t="shared" si="37"/>
        <v>386068</v>
      </c>
      <c r="AG175" s="67">
        <v>321386</v>
      </c>
      <c r="AH175" s="67">
        <v>361855.91399999999</v>
      </c>
      <c r="AI175" s="8">
        <f t="shared" si="38"/>
        <v>341621</v>
      </c>
      <c r="AJ175" s="67">
        <v>410280</v>
      </c>
      <c r="AK175" s="67">
        <v>375564</v>
      </c>
      <c r="AL175" s="8">
        <f t="shared" si="39"/>
        <v>392922</v>
      </c>
      <c r="AM175" s="28" t="e">
        <f>H175+K175+#REF!+N175+#REF!+#REF!+#REF!+#REF!+Q175+T175+W175+Z175+AC175+#REF!+AF175+AI175+AL175</f>
        <v>#REF!</v>
      </c>
      <c r="AN175" s="9"/>
      <c r="AO175" s="9"/>
      <c r="AP175" s="9"/>
      <c r="AQ175" s="10"/>
      <c r="AR175" s="10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</row>
    <row r="176" spans="1:154" ht="24" customHeight="1" thickBot="1" x14ac:dyDescent="0.4">
      <c r="A176" s="362"/>
      <c r="B176" s="4">
        <v>156</v>
      </c>
      <c r="C176" s="34" t="s">
        <v>186</v>
      </c>
      <c r="D176" s="11" t="s">
        <v>22</v>
      </c>
      <c r="E176" s="6"/>
      <c r="F176" s="13">
        <v>683800</v>
      </c>
      <c r="G176" s="67">
        <v>769906.20000000007</v>
      </c>
      <c r="H176" s="8">
        <f t="shared" si="30"/>
        <v>726853</v>
      </c>
      <c r="I176" s="67">
        <v>683800</v>
      </c>
      <c r="J176" s="67">
        <v>769906.20000000007</v>
      </c>
      <c r="K176" s="8">
        <f t="shared" si="31"/>
        <v>726853</v>
      </c>
      <c r="L176" s="67">
        <v>957320</v>
      </c>
      <c r="M176" s="67">
        <v>1077868.68</v>
      </c>
      <c r="N176" s="8">
        <f t="shared" si="32"/>
        <v>1017594</v>
      </c>
      <c r="O176" s="67">
        <v>957320</v>
      </c>
      <c r="P176" s="67">
        <v>1077868.68</v>
      </c>
      <c r="Q176" s="8">
        <f t="shared" si="33"/>
        <v>1017594</v>
      </c>
      <c r="R176" s="67">
        <v>957320</v>
      </c>
      <c r="S176" s="67">
        <v>1077868.68</v>
      </c>
      <c r="T176" s="8">
        <f t="shared" si="34"/>
        <v>1017594</v>
      </c>
      <c r="U176" s="67">
        <v>957320</v>
      </c>
      <c r="V176" s="67">
        <v>1077868.68</v>
      </c>
      <c r="W176" s="8">
        <v>1017594</v>
      </c>
      <c r="X176" s="67">
        <v>1139210.8</v>
      </c>
      <c r="Y176" s="67">
        <v>1077868.68</v>
      </c>
      <c r="Z176" s="8">
        <f t="shared" si="35"/>
        <v>1108540</v>
      </c>
      <c r="AA176" s="67">
        <v>683800</v>
      </c>
      <c r="AB176" s="67">
        <v>625940</v>
      </c>
      <c r="AC176" s="8">
        <f t="shared" si="36"/>
        <v>654870</v>
      </c>
      <c r="AD176" s="67">
        <v>683800</v>
      </c>
      <c r="AE176" s="67">
        <v>1077868.68</v>
      </c>
      <c r="AF176" s="8">
        <f t="shared" si="37"/>
        <v>880834</v>
      </c>
      <c r="AG176" s="67">
        <v>957320</v>
      </c>
      <c r="AH176" s="67">
        <v>1077868.68</v>
      </c>
      <c r="AI176" s="8">
        <f t="shared" si="38"/>
        <v>1017594</v>
      </c>
      <c r="AJ176" s="67">
        <v>683800</v>
      </c>
      <c r="AK176" s="67">
        <v>625940</v>
      </c>
      <c r="AL176" s="8">
        <f t="shared" si="39"/>
        <v>654870</v>
      </c>
      <c r="AM176" s="28" t="e">
        <f>H176+K176+#REF!+N176+#REF!+#REF!+#REF!+#REF!+Q176+T176+W176+Z176+AC176+#REF!+AF176+AI176+AL176</f>
        <v>#REF!</v>
      </c>
      <c r="AN176" s="9"/>
      <c r="AO176" s="9"/>
      <c r="AP176" s="9"/>
      <c r="AQ176" s="10"/>
      <c r="AR176" s="10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</row>
    <row r="177" spans="1:42" ht="24" customHeight="1" thickBot="1" x14ac:dyDescent="0.4">
      <c r="A177" s="363"/>
      <c r="B177" s="365" t="s">
        <v>187</v>
      </c>
      <c r="C177" s="366"/>
      <c r="D177" s="367"/>
      <c r="F177" s="13">
        <v>3805825.66</v>
      </c>
      <c r="G177" s="67">
        <v>4285066.9373399997</v>
      </c>
      <c r="H177" s="8">
        <f t="shared" si="30"/>
        <v>4045446</v>
      </c>
      <c r="I177" s="67">
        <v>3805825.66</v>
      </c>
      <c r="J177" s="67">
        <v>4285066.9373399997</v>
      </c>
      <c r="K177" s="8">
        <f t="shared" si="31"/>
        <v>4045446</v>
      </c>
      <c r="L177" s="67">
        <v>4805733.8180800006</v>
      </c>
      <c r="M177" s="67">
        <v>5410886.6073259208</v>
      </c>
      <c r="N177" s="8">
        <f t="shared" si="32"/>
        <v>5108310</v>
      </c>
      <c r="O177" s="67">
        <v>5104831.904120001</v>
      </c>
      <c r="P177" s="67">
        <v>5738799.2817334197</v>
      </c>
      <c r="Q177" s="8">
        <f t="shared" si="33"/>
        <v>5421816</v>
      </c>
      <c r="R177" s="67">
        <v>5076504.0531400004</v>
      </c>
      <c r="S177" s="67">
        <v>5738799.2817334197</v>
      </c>
      <c r="T177" s="8">
        <f t="shared" si="34"/>
        <v>5407652</v>
      </c>
      <c r="U177" s="67">
        <v>5096972.7855799999</v>
      </c>
      <c r="V177" s="67">
        <v>5738799.2817334197</v>
      </c>
      <c r="W177" s="8">
        <v>5417886</v>
      </c>
      <c r="X177" s="67">
        <v>6579875.3022730006</v>
      </c>
      <c r="Y177" s="67">
        <v>5738799.2817334197</v>
      </c>
      <c r="Z177" s="8">
        <f t="shared" si="35"/>
        <v>6159337</v>
      </c>
      <c r="AA177" s="67">
        <v>4416343.4294200009</v>
      </c>
      <c r="AB177" s="67">
        <v>4042652.8315460007</v>
      </c>
      <c r="AC177" s="8">
        <f t="shared" si="36"/>
        <v>4229498</v>
      </c>
      <c r="AD177" s="67">
        <v>5547141.7799200006</v>
      </c>
      <c r="AE177" s="67">
        <v>5738799.2817334197</v>
      </c>
      <c r="AF177" s="8">
        <f t="shared" si="37"/>
        <v>5642971</v>
      </c>
      <c r="AG177" s="67">
        <v>5433496.1345599992</v>
      </c>
      <c r="AH177" s="67">
        <v>5738799.2817334197</v>
      </c>
      <c r="AI177" s="8">
        <f t="shared" si="38"/>
        <v>5586148</v>
      </c>
      <c r="AJ177" s="67">
        <v>4704254.2055600006</v>
      </c>
      <c r="AK177" s="67">
        <v>4306201.9266280001</v>
      </c>
      <c r="AL177" s="8">
        <f t="shared" si="39"/>
        <v>4505228</v>
      </c>
      <c r="AM177" s="28" t="e">
        <f>H177+K177+#REF!+N177+#REF!+#REF!+#REF!+#REF!+Q177+T177+W177+Z177+AC177+#REF!+AF177+AI177+AL177</f>
        <v>#REF!</v>
      </c>
      <c r="AN177" s="29"/>
      <c r="AO177" s="29"/>
      <c r="AP177" s="29"/>
    </row>
    <row r="178" spans="1:42" ht="24" customHeight="1" x14ac:dyDescent="0.35">
      <c r="A178" s="362"/>
      <c r="B178" s="4">
        <v>157</v>
      </c>
      <c r="C178" s="34" t="s">
        <v>188</v>
      </c>
      <c r="D178" s="11" t="s">
        <v>22</v>
      </c>
      <c r="F178" s="13">
        <v>100339.10250000001</v>
      </c>
      <c r="G178" s="67">
        <v>112974.1110225</v>
      </c>
      <c r="H178" s="8">
        <f t="shared" si="30"/>
        <v>106657</v>
      </c>
      <c r="I178" s="67">
        <v>100339.10250000001</v>
      </c>
      <c r="J178" s="67">
        <v>112974.1110225</v>
      </c>
      <c r="K178" s="8">
        <f t="shared" si="31"/>
        <v>106657</v>
      </c>
      <c r="L178" s="67">
        <v>182099.359</v>
      </c>
      <c r="M178" s="67">
        <v>205029.87059100004</v>
      </c>
      <c r="N178" s="8">
        <f t="shared" si="32"/>
        <v>193565</v>
      </c>
      <c r="O178" s="67">
        <v>208743.55762000001</v>
      </c>
      <c r="P178" s="67">
        <v>239161.81419312002</v>
      </c>
      <c r="Q178" s="8">
        <f t="shared" si="33"/>
        <v>223953</v>
      </c>
      <c r="R178" s="67">
        <v>201320.90862</v>
      </c>
      <c r="S178" s="67">
        <v>239161.81419312002</v>
      </c>
      <c r="T178" s="8">
        <f t="shared" si="34"/>
        <v>220241</v>
      </c>
      <c r="U178" s="67">
        <v>212413.99088000006</v>
      </c>
      <c r="V178" s="67">
        <v>239161.81419312002</v>
      </c>
      <c r="W178" s="8">
        <v>225788</v>
      </c>
      <c r="X178" s="67">
        <v>287745.85110179998</v>
      </c>
      <c r="Y178" s="67">
        <v>239161.81419312002</v>
      </c>
      <c r="Z178" s="8">
        <f t="shared" si="35"/>
        <v>263454</v>
      </c>
      <c r="AA178" s="67">
        <v>147363.13956000001</v>
      </c>
      <c r="AB178" s="67">
        <v>134893.95082800003</v>
      </c>
      <c r="AC178" s="8">
        <f t="shared" si="36"/>
        <v>141129</v>
      </c>
      <c r="AD178" s="67">
        <v>239155.08396000002</v>
      </c>
      <c r="AE178" s="67">
        <v>239161.81419312002</v>
      </c>
      <c r="AF178" s="8">
        <f t="shared" si="37"/>
        <v>239158</v>
      </c>
      <c r="AG178" s="67">
        <v>391975.42618000001</v>
      </c>
      <c r="AH178" s="67">
        <v>239161.81419312002</v>
      </c>
      <c r="AI178" s="8">
        <f t="shared" si="38"/>
        <v>315569</v>
      </c>
      <c r="AJ178" s="67">
        <v>168446.12954000002</v>
      </c>
      <c r="AK178" s="67">
        <v>154192.99550200003</v>
      </c>
      <c r="AL178" s="8">
        <f t="shared" si="39"/>
        <v>161320</v>
      </c>
      <c r="AM178" s="28" t="e">
        <f>H178+K178+#REF!+N178+#REF!+#REF!+#REF!+#REF!+Q178+T178+W178+Z178+AC178+#REF!+AF178+AI178+AL178</f>
        <v>#REF!</v>
      </c>
      <c r="AN178" s="29"/>
      <c r="AO178" s="29"/>
      <c r="AP178" s="29"/>
    </row>
    <row r="179" spans="1:42" ht="24" customHeight="1" thickBot="1" x14ac:dyDescent="0.4">
      <c r="A179" s="362"/>
      <c r="B179" s="11">
        <v>158</v>
      </c>
      <c r="C179" s="34" t="s">
        <v>189</v>
      </c>
      <c r="D179" s="11" t="s">
        <v>22</v>
      </c>
      <c r="F179" s="13">
        <v>205140</v>
      </c>
      <c r="G179" s="67">
        <v>230971.86000000002</v>
      </c>
      <c r="H179" s="8">
        <f t="shared" si="30"/>
        <v>218056</v>
      </c>
      <c r="I179" s="67">
        <v>205140</v>
      </c>
      <c r="J179" s="67">
        <v>230971.86000000002</v>
      </c>
      <c r="K179" s="8">
        <f t="shared" si="31"/>
        <v>218056</v>
      </c>
      <c r="L179" s="67">
        <v>205140</v>
      </c>
      <c r="M179" s="67">
        <v>230971.86000000002</v>
      </c>
      <c r="N179" s="8">
        <f t="shared" si="32"/>
        <v>218056</v>
      </c>
      <c r="O179" s="67">
        <v>205140</v>
      </c>
      <c r="P179" s="67">
        <v>230971.86000000002</v>
      </c>
      <c r="Q179" s="8">
        <f t="shared" si="33"/>
        <v>218056</v>
      </c>
      <c r="R179" s="67">
        <v>205140</v>
      </c>
      <c r="S179" s="67">
        <v>230971.86000000002</v>
      </c>
      <c r="T179" s="8">
        <f t="shared" si="34"/>
        <v>218056</v>
      </c>
      <c r="U179" s="67">
        <v>205140</v>
      </c>
      <c r="V179" s="67">
        <v>230971.86000000002</v>
      </c>
      <c r="W179" s="8">
        <v>218056</v>
      </c>
      <c r="X179" s="67">
        <v>244116.6</v>
      </c>
      <c r="Y179" s="67">
        <v>230971.86000000002</v>
      </c>
      <c r="Z179" s="8">
        <f t="shared" si="35"/>
        <v>237544</v>
      </c>
      <c r="AA179" s="67">
        <v>205140</v>
      </c>
      <c r="AB179" s="67">
        <v>187782</v>
      </c>
      <c r="AC179" s="8">
        <f t="shared" si="36"/>
        <v>196461</v>
      </c>
      <c r="AD179" s="67">
        <v>205140</v>
      </c>
      <c r="AE179" s="67">
        <v>230971.86000000002</v>
      </c>
      <c r="AF179" s="8">
        <f t="shared" si="37"/>
        <v>218056</v>
      </c>
      <c r="AG179" s="67">
        <v>205140</v>
      </c>
      <c r="AH179" s="67">
        <v>230971.86000000002</v>
      </c>
      <c r="AI179" s="8">
        <f t="shared" si="38"/>
        <v>218056</v>
      </c>
      <c r="AJ179" s="67">
        <v>205140</v>
      </c>
      <c r="AK179" s="67">
        <v>187782</v>
      </c>
      <c r="AL179" s="8">
        <f t="shared" si="39"/>
        <v>196461</v>
      </c>
      <c r="AM179" s="28" t="e">
        <f>H179+K179+#REF!+N179+#REF!+#REF!+#REF!+#REF!+Q179+T179+W179+Z179+AC179+#REF!+AF179+AI179+AL179</f>
        <v>#REF!</v>
      </c>
      <c r="AN179" s="29"/>
      <c r="AO179" s="29"/>
      <c r="AP179" s="29"/>
    </row>
    <row r="180" spans="1:42" ht="24" customHeight="1" x14ac:dyDescent="0.35">
      <c r="A180" s="362"/>
      <c r="B180" s="4">
        <v>159</v>
      </c>
      <c r="C180" s="34" t="s">
        <v>190</v>
      </c>
      <c r="D180" s="11" t="s">
        <v>22</v>
      </c>
      <c r="F180" s="13">
        <v>102570</v>
      </c>
      <c r="G180" s="67">
        <v>115485.93000000001</v>
      </c>
      <c r="H180" s="8">
        <f t="shared" si="30"/>
        <v>109028</v>
      </c>
      <c r="I180" s="67">
        <v>102570</v>
      </c>
      <c r="J180" s="67">
        <v>115485.93000000001</v>
      </c>
      <c r="K180" s="8">
        <f t="shared" si="31"/>
        <v>109028</v>
      </c>
      <c r="L180" s="67">
        <v>102570</v>
      </c>
      <c r="M180" s="67">
        <v>115485.93000000001</v>
      </c>
      <c r="N180" s="8">
        <f t="shared" si="32"/>
        <v>109028</v>
      </c>
      <c r="O180" s="67">
        <v>102570</v>
      </c>
      <c r="P180" s="67">
        <v>115485.93000000001</v>
      </c>
      <c r="Q180" s="8">
        <f t="shared" si="33"/>
        <v>109028</v>
      </c>
      <c r="R180" s="67">
        <v>102570</v>
      </c>
      <c r="S180" s="67">
        <v>115485.93000000001</v>
      </c>
      <c r="T180" s="8">
        <f t="shared" si="34"/>
        <v>109028</v>
      </c>
      <c r="U180" s="67">
        <v>102570</v>
      </c>
      <c r="V180" s="67">
        <v>115485.93000000001</v>
      </c>
      <c r="W180" s="8">
        <v>109028</v>
      </c>
      <c r="X180" s="67">
        <v>122058.3</v>
      </c>
      <c r="Y180" s="67">
        <v>115485.93000000001</v>
      </c>
      <c r="Z180" s="8">
        <f t="shared" si="35"/>
        <v>118772</v>
      </c>
      <c r="AA180" s="67">
        <v>102570</v>
      </c>
      <c r="AB180" s="67">
        <v>93891</v>
      </c>
      <c r="AC180" s="8">
        <f t="shared" si="36"/>
        <v>98231</v>
      </c>
      <c r="AD180" s="67">
        <v>102570</v>
      </c>
      <c r="AE180" s="67">
        <v>115485.93000000001</v>
      </c>
      <c r="AF180" s="8">
        <f t="shared" si="37"/>
        <v>109028</v>
      </c>
      <c r="AG180" s="67">
        <v>102570</v>
      </c>
      <c r="AH180" s="67">
        <v>115485.93000000001</v>
      </c>
      <c r="AI180" s="8">
        <f t="shared" si="38"/>
        <v>109028</v>
      </c>
      <c r="AJ180" s="67">
        <v>102570</v>
      </c>
      <c r="AK180" s="67">
        <v>93891</v>
      </c>
      <c r="AL180" s="8">
        <f t="shared" si="39"/>
        <v>98231</v>
      </c>
      <c r="AM180" s="28" t="e">
        <f>H180+K180+#REF!+N180+#REF!+#REF!+#REF!+#REF!+Q180+T180+W180+Z180+AC180+#REF!+AF180+AI180+AL180</f>
        <v>#REF!</v>
      </c>
      <c r="AN180" s="29"/>
      <c r="AO180" s="29"/>
      <c r="AP180" s="29"/>
    </row>
    <row r="181" spans="1:42" ht="24" customHeight="1" thickBot="1" x14ac:dyDescent="0.4">
      <c r="A181" s="362"/>
      <c r="B181" s="11">
        <v>160</v>
      </c>
      <c r="C181" s="34" t="s">
        <v>191</v>
      </c>
      <c r="D181" s="11" t="s">
        <v>22</v>
      </c>
      <c r="F181" s="13">
        <v>205140</v>
      </c>
      <c r="G181" s="67">
        <v>230971.86000000002</v>
      </c>
      <c r="H181" s="8">
        <f t="shared" si="30"/>
        <v>218056</v>
      </c>
      <c r="I181" s="67">
        <v>205140</v>
      </c>
      <c r="J181" s="67">
        <v>230971.86000000002</v>
      </c>
      <c r="K181" s="8">
        <f t="shared" si="31"/>
        <v>218056</v>
      </c>
      <c r="L181" s="67">
        <v>205140</v>
      </c>
      <c r="M181" s="67">
        <v>230971.86000000002</v>
      </c>
      <c r="N181" s="8">
        <f t="shared" si="32"/>
        <v>218056</v>
      </c>
      <c r="O181" s="67">
        <v>205140</v>
      </c>
      <c r="P181" s="67">
        <v>230971.86000000002</v>
      </c>
      <c r="Q181" s="8">
        <f t="shared" si="33"/>
        <v>218056</v>
      </c>
      <c r="R181" s="67">
        <v>205140</v>
      </c>
      <c r="S181" s="67">
        <v>230971.86000000002</v>
      </c>
      <c r="T181" s="8">
        <f t="shared" si="34"/>
        <v>218056</v>
      </c>
      <c r="U181" s="67">
        <v>205140</v>
      </c>
      <c r="V181" s="67">
        <v>230971.86000000002</v>
      </c>
      <c r="W181" s="8">
        <v>218056</v>
      </c>
      <c r="X181" s="67">
        <v>244116.6</v>
      </c>
      <c r="Y181" s="67">
        <v>230971.86000000002</v>
      </c>
      <c r="Z181" s="8">
        <f t="shared" si="35"/>
        <v>237544</v>
      </c>
      <c r="AA181" s="67">
        <v>205140</v>
      </c>
      <c r="AB181" s="67">
        <v>187782</v>
      </c>
      <c r="AC181" s="8">
        <f t="shared" si="36"/>
        <v>196461</v>
      </c>
      <c r="AD181" s="67">
        <v>205140</v>
      </c>
      <c r="AE181" s="67">
        <v>230971.86000000002</v>
      </c>
      <c r="AF181" s="8">
        <f t="shared" si="37"/>
        <v>218056</v>
      </c>
      <c r="AG181" s="67">
        <v>205140</v>
      </c>
      <c r="AH181" s="67">
        <v>230971.86000000002</v>
      </c>
      <c r="AI181" s="8">
        <f t="shared" si="38"/>
        <v>218056</v>
      </c>
      <c r="AJ181" s="67">
        <v>205140</v>
      </c>
      <c r="AK181" s="67">
        <v>187782</v>
      </c>
      <c r="AL181" s="8">
        <f t="shared" si="39"/>
        <v>196461</v>
      </c>
      <c r="AM181" s="28" t="e">
        <f>H181+K181+#REF!+N181+#REF!+#REF!+#REF!+#REF!+Q181+T181+W181+Z181+AC181+#REF!+AF181+AI181+AL181</f>
        <v>#REF!</v>
      </c>
      <c r="AN181" s="29"/>
      <c r="AO181" s="29"/>
      <c r="AP181" s="29"/>
    </row>
    <row r="182" spans="1:42" ht="24" customHeight="1" x14ac:dyDescent="0.35">
      <c r="A182" s="362"/>
      <c r="B182" s="4">
        <v>161</v>
      </c>
      <c r="C182" s="34" t="s">
        <v>192</v>
      </c>
      <c r="D182" s="11" t="s">
        <v>22</v>
      </c>
      <c r="F182" s="13">
        <v>164112</v>
      </c>
      <c r="G182" s="67">
        <v>184777.48800000001</v>
      </c>
      <c r="H182" s="8">
        <f t="shared" si="30"/>
        <v>174445</v>
      </c>
      <c r="I182" s="67">
        <v>164112</v>
      </c>
      <c r="J182" s="67">
        <v>184777.48800000001</v>
      </c>
      <c r="K182" s="8">
        <f t="shared" si="31"/>
        <v>174445</v>
      </c>
      <c r="L182" s="67">
        <v>164112</v>
      </c>
      <c r="M182" s="67">
        <v>184777.48800000001</v>
      </c>
      <c r="N182" s="8">
        <f t="shared" si="32"/>
        <v>174445</v>
      </c>
      <c r="O182" s="67">
        <v>164112</v>
      </c>
      <c r="P182" s="67">
        <v>184777.48800000001</v>
      </c>
      <c r="Q182" s="8">
        <f t="shared" si="33"/>
        <v>174445</v>
      </c>
      <c r="R182" s="67">
        <v>164112</v>
      </c>
      <c r="S182" s="67">
        <v>184777.48800000001</v>
      </c>
      <c r="T182" s="8">
        <f t="shared" si="34"/>
        <v>174445</v>
      </c>
      <c r="U182" s="67">
        <v>164112</v>
      </c>
      <c r="V182" s="67">
        <v>184777.48800000001</v>
      </c>
      <c r="W182" s="8">
        <v>174445</v>
      </c>
      <c r="X182" s="67">
        <v>195293.28</v>
      </c>
      <c r="Y182" s="67">
        <v>184777.48800000001</v>
      </c>
      <c r="Z182" s="8">
        <f t="shared" si="35"/>
        <v>190035</v>
      </c>
      <c r="AA182" s="67">
        <v>164112</v>
      </c>
      <c r="AB182" s="67">
        <v>150225.60000000001</v>
      </c>
      <c r="AC182" s="8">
        <f t="shared" si="36"/>
        <v>157169</v>
      </c>
      <c r="AD182" s="67">
        <v>164112</v>
      </c>
      <c r="AE182" s="67">
        <v>184777.48800000001</v>
      </c>
      <c r="AF182" s="8">
        <f t="shared" si="37"/>
        <v>174445</v>
      </c>
      <c r="AG182" s="67">
        <v>164112</v>
      </c>
      <c r="AH182" s="67">
        <v>184777.48800000001</v>
      </c>
      <c r="AI182" s="8">
        <f t="shared" si="38"/>
        <v>174445</v>
      </c>
      <c r="AJ182" s="67">
        <v>164112</v>
      </c>
      <c r="AK182" s="67">
        <v>150225.60000000001</v>
      </c>
      <c r="AL182" s="8">
        <f t="shared" si="39"/>
        <v>157169</v>
      </c>
      <c r="AM182" s="28" t="e">
        <f>H182+K182+#REF!+N182+#REF!+#REF!+#REF!+#REF!+Q182+T182+W182+Z182+AC182+#REF!+AF182+AI182+AL182</f>
        <v>#REF!</v>
      </c>
      <c r="AN182" s="29"/>
      <c r="AO182" s="29"/>
      <c r="AP182" s="29"/>
    </row>
    <row r="183" spans="1:42" ht="24" customHeight="1" thickBot="1" x14ac:dyDescent="0.4">
      <c r="A183" s="362"/>
      <c r="B183" s="11">
        <v>162</v>
      </c>
      <c r="C183" s="34" t="s">
        <v>193</v>
      </c>
      <c r="D183" s="11" t="s">
        <v>22</v>
      </c>
      <c r="F183" s="13">
        <v>205140</v>
      </c>
      <c r="G183" s="67">
        <v>230971.86000000002</v>
      </c>
      <c r="H183" s="8">
        <f t="shared" si="30"/>
        <v>218056</v>
      </c>
      <c r="I183" s="67">
        <v>205140</v>
      </c>
      <c r="J183" s="67">
        <v>230971.86000000002</v>
      </c>
      <c r="K183" s="8">
        <f t="shared" si="31"/>
        <v>218056</v>
      </c>
      <c r="L183" s="67">
        <v>205140</v>
      </c>
      <c r="M183" s="67">
        <v>230971.86000000002</v>
      </c>
      <c r="N183" s="8">
        <f t="shared" si="32"/>
        <v>218056</v>
      </c>
      <c r="O183" s="67">
        <v>205140</v>
      </c>
      <c r="P183" s="67">
        <v>230971.86000000002</v>
      </c>
      <c r="Q183" s="8">
        <f t="shared" si="33"/>
        <v>218056</v>
      </c>
      <c r="R183" s="67">
        <v>205140</v>
      </c>
      <c r="S183" s="67">
        <v>230971.86000000002</v>
      </c>
      <c r="T183" s="8">
        <f t="shared" si="34"/>
        <v>218056</v>
      </c>
      <c r="U183" s="67">
        <v>205140</v>
      </c>
      <c r="V183" s="67">
        <v>230971.86000000002</v>
      </c>
      <c r="W183" s="8">
        <v>218056</v>
      </c>
      <c r="X183" s="67">
        <v>244116.6</v>
      </c>
      <c r="Y183" s="67">
        <v>230971.86000000002</v>
      </c>
      <c r="Z183" s="8">
        <f t="shared" si="35"/>
        <v>237544</v>
      </c>
      <c r="AA183" s="67">
        <v>205140</v>
      </c>
      <c r="AB183" s="67">
        <v>187782</v>
      </c>
      <c r="AC183" s="8">
        <f t="shared" si="36"/>
        <v>196461</v>
      </c>
      <c r="AD183" s="67">
        <v>205140</v>
      </c>
      <c r="AE183" s="67">
        <v>230971.86000000002</v>
      </c>
      <c r="AF183" s="8">
        <f t="shared" si="37"/>
        <v>218056</v>
      </c>
      <c r="AG183" s="67">
        <v>205140</v>
      </c>
      <c r="AH183" s="67">
        <v>230971.86000000002</v>
      </c>
      <c r="AI183" s="8">
        <f t="shared" si="38"/>
        <v>218056</v>
      </c>
      <c r="AJ183" s="67">
        <v>205140</v>
      </c>
      <c r="AK183" s="67">
        <v>187782</v>
      </c>
      <c r="AL183" s="8">
        <f t="shared" si="39"/>
        <v>196461</v>
      </c>
      <c r="AM183" s="28" t="e">
        <f>H183+K183+#REF!+N183+#REF!+#REF!+#REF!+#REF!+Q183+T183+W183+Z183+AC183+#REF!+AF183+AI183+AL183</f>
        <v>#REF!</v>
      </c>
      <c r="AN183" s="29"/>
      <c r="AO183" s="29"/>
      <c r="AP183" s="29"/>
    </row>
    <row r="184" spans="1:42" ht="24" customHeight="1" x14ac:dyDescent="0.35">
      <c r="A184" s="362"/>
      <c r="B184" s="4">
        <v>163</v>
      </c>
      <c r="C184" s="34" t="s">
        <v>194</v>
      </c>
      <c r="D184" s="11" t="s">
        <v>22</v>
      </c>
      <c r="F184" s="13">
        <v>136760</v>
      </c>
      <c r="G184" s="67">
        <v>153981.24000000002</v>
      </c>
      <c r="H184" s="8">
        <f t="shared" si="30"/>
        <v>145371</v>
      </c>
      <c r="I184" s="67">
        <v>136760</v>
      </c>
      <c r="J184" s="67">
        <v>153981.24000000002</v>
      </c>
      <c r="K184" s="8">
        <f t="shared" si="31"/>
        <v>145371</v>
      </c>
      <c r="L184" s="67">
        <v>136760</v>
      </c>
      <c r="M184" s="67">
        <v>153981.24000000002</v>
      </c>
      <c r="N184" s="8">
        <f t="shared" si="32"/>
        <v>145371</v>
      </c>
      <c r="O184" s="67">
        <v>136760</v>
      </c>
      <c r="P184" s="67">
        <v>153981.24000000002</v>
      </c>
      <c r="Q184" s="8">
        <f t="shared" si="33"/>
        <v>145371</v>
      </c>
      <c r="R184" s="67">
        <v>136760</v>
      </c>
      <c r="S184" s="67">
        <v>153981.24000000002</v>
      </c>
      <c r="T184" s="8">
        <f t="shared" si="34"/>
        <v>145371</v>
      </c>
      <c r="U184" s="67">
        <v>136760</v>
      </c>
      <c r="V184" s="67">
        <v>153981.24000000002</v>
      </c>
      <c r="W184" s="8">
        <v>145371</v>
      </c>
      <c r="X184" s="67">
        <v>162744.4</v>
      </c>
      <c r="Y184" s="67">
        <v>153981.24000000002</v>
      </c>
      <c r="Z184" s="8">
        <f t="shared" si="35"/>
        <v>158363</v>
      </c>
      <c r="AA184" s="67">
        <v>136760</v>
      </c>
      <c r="AB184" s="67">
        <v>125188</v>
      </c>
      <c r="AC184" s="8">
        <f t="shared" si="36"/>
        <v>130974</v>
      </c>
      <c r="AD184" s="67">
        <v>136760</v>
      </c>
      <c r="AE184" s="67">
        <v>153981.24000000002</v>
      </c>
      <c r="AF184" s="8">
        <f t="shared" si="37"/>
        <v>145371</v>
      </c>
      <c r="AG184" s="67">
        <v>136760</v>
      </c>
      <c r="AH184" s="67">
        <v>153981.24000000002</v>
      </c>
      <c r="AI184" s="8">
        <f t="shared" si="38"/>
        <v>145371</v>
      </c>
      <c r="AJ184" s="67">
        <v>136760</v>
      </c>
      <c r="AK184" s="67">
        <v>125188</v>
      </c>
      <c r="AL184" s="8">
        <f t="shared" si="39"/>
        <v>130974</v>
      </c>
      <c r="AM184" s="28" t="e">
        <f>H184+K184+#REF!+N184+#REF!+#REF!+#REF!+#REF!+Q184+T184+W184+Z184+AC184+#REF!+AF184+AI184+AL184</f>
        <v>#REF!</v>
      </c>
      <c r="AN184" s="29"/>
      <c r="AO184" s="29"/>
      <c r="AP184" s="29"/>
    </row>
    <row r="185" spans="1:42" ht="24" customHeight="1" thickBot="1" x14ac:dyDescent="0.4">
      <c r="A185" s="362"/>
      <c r="B185" s="11">
        <v>164</v>
      </c>
      <c r="C185" s="34" t="s">
        <v>195</v>
      </c>
      <c r="D185" s="11" t="s">
        <v>22</v>
      </c>
      <c r="F185" s="13">
        <v>164112</v>
      </c>
      <c r="G185" s="67">
        <v>184777.48800000001</v>
      </c>
      <c r="H185" s="8">
        <f t="shared" si="30"/>
        <v>174445</v>
      </c>
      <c r="I185" s="67">
        <v>164112</v>
      </c>
      <c r="J185" s="67">
        <v>184777.48800000001</v>
      </c>
      <c r="K185" s="8">
        <f t="shared" si="31"/>
        <v>174445</v>
      </c>
      <c r="L185" s="67">
        <v>164112</v>
      </c>
      <c r="M185" s="67">
        <v>184777.48800000001</v>
      </c>
      <c r="N185" s="8">
        <f t="shared" si="32"/>
        <v>174445</v>
      </c>
      <c r="O185" s="67">
        <v>164112</v>
      </c>
      <c r="P185" s="67">
        <v>184777.48800000001</v>
      </c>
      <c r="Q185" s="8">
        <f t="shared" si="33"/>
        <v>174445</v>
      </c>
      <c r="R185" s="67">
        <v>164112</v>
      </c>
      <c r="S185" s="67">
        <v>184777.48800000001</v>
      </c>
      <c r="T185" s="8">
        <f t="shared" si="34"/>
        <v>174445</v>
      </c>
      <c r="U185" s="67">
        <v>164112</v>
      </c>
      <c r="V185" s="67">
        <v>184777.48800000001</v>
      </c>
      <c r="W185" s="8">
        <v>174445</v>
      </c>
      <c r="X185" s="67">
        <v>195293.28</v>
      </c>
      <c r="Y185" s="67">
        <v>184777.48800000001</v>
      </c>
      <c r="Z185" s="8">
        <f t="shared" si="35"/>
        <v>190035</v>
      </c>
      <c r="AA185" s="67">
        <v>164112</v>
      </c>
      <c r="AB185" s="67">
        <v>150225.60000000001</v>
      </c>
      <c r="AC185" s="8">
        <f t="shared" si="36"/>
        <v>157169</v>
      </c>
      <c r="AD185" s="67">
        <v>164112</v>
      </c>
      <c r="AE185" s="67">
        <v>184777.48800000001</v>
      </c>
      <c r="AF185" s="8">
        <f t="shared" si="37"/>
        <v>174445</v>
      </c>
      <c r="AG185" s="67">
        <v>164112</v>
      </c>
      <c r="AH185" s="67">
        <v>184777.48800000001</v>
      </c>
      <c r="AI185" s="8">
        <f t="shared" si="38"/>
        <v>174445</v>
      </c>
      <c r="AJ185" s="67">
        <v>164112</v>
      </c>
      <c r="AK185" s="67">
        <v>150225.60000000001</v>
      </c>
      <c r="AL185" s="8">
        <f t="shared" si="39"/>
        <v>157169</v>
      </c>
      <c r="AM185" s="28" t="e">
        <f>H185+K185+#REF!+N185+#REF!+#REF!+#REF!+#REF!+Q185+T185+W185+Z185+AC185+#REF!+AF185+AI185+AL185</f>
        <v>#REF!</v>
      </c>
      <c r="AN185" s="29"/>
      <c r="AO185" s="29"/>
      <c r="AP185" s="29"/>
    </row>
    <row r="186" spans="1:42" ht="24" customHeight="1" x14ac:dyDescent="0.35">
      <c r="A186" s="362"/>
      <c r="B186" s="4">
        <v>165</v>
      </c>
      <c r="C186" s="34" t="s">
        <v>196</v>
      </c>
      <c r="D186" s="11" t="s">
        <v>22</v>
      </c>
      <c r="F186" s="13">
        <v>82056</v>
      </c>
      <c r="G186" s="67">
        <v>92388.744000000006</v>
      </c>
      <c r="H186" s="8">
        <f t="shared" si="30"/>
        <v>87222</v>
      </c>
      <c r="I186" s="67">
        <v>82056</v>
      </c>
      <c r="J186" s="67">
        <v>92388.744000000006</v>
      </c>
      <c r="K186" s="8">
        <f t="shared" si="31"/>
        <v>87222</v>
      </c>
      <c r="L186" s="67">
        <v>82056</v>
      </c>
      <c r="M186" s="67">
        <v>92388.744000000006</v>
      </c>
      <c r="N186" s="8">
        <f t="shared" si="32"/>
        <v>87222</v>
      </c>
      <c r="O186" s="67">
        <v>82056</v>
      </c>
      <c r="P186" s="67">
        <v>92388.744000000006</v>
      </c>
      <c r="Q186" s="8">
        <f t="shared" si="33"/>
        <v>87222</v>
      </c>
      <c r="R186" s="67">
        <v>82056</v>
      </c>
      <c r="S186" s="67">
        <v>92388.744000000006</v>
      </c>
      <c r="T186" s="8">
        <f t="shared" si="34"/>
        <v>87222</v>
      </c>
      <c r="U186" s="67">
        <v>82056</v>
      </c>
      <c r="V186" s="67">
        <v>92388.744000000006</v>
      </c>
      <c r="W186" s="8">
        <v>87222</v>
      </c>
      <c r="X186" s="67">
        <v>97646.64</v>
      </c>
      <c r="Y186" s="67">
        <v>92388.744000000006</v>
      </c>
      <c r="Z186" s="8">
        <f t="shared" si="35"/>
        <v>95018</v>
      </c>
      <c r="AA186" s="67">
        <v>82056</v>
      </c>
      <c r="AB186" s="67">
        <v>75112.800000000003</v>
      </c>
      <c r="AC186" s="8">
        <f t="shared" si="36"/>
        <v>78584</v>
      </c>
      <c r="AD186" s="67">
        <v>82056</v>
      </c>
      <c r="AE186" s="67">
        <v>92388.744000000006</v>
      </c>
      <c r="AF186" s="8">
        <f t="shared" si="37"/>
        <v>87222</v>
      </c>
      <c r="AG186" s="67">
        <v>82056</v>
      </c>
      <c r="AH186" s="67">
        <v>92388.744000000006</v>
      </c>
      <c r="AI186" s="8">
        <f t="shared" si="38"/>
        <v>87222</v>
      </c>
      <c r="AJ186" s="67">
        <v>82056</v>
      </c>
      <c r="AK186" s="67">
        <v>75112.800000000003</v>
      </c>
      <c r="AL186" s="8">
        <f t="shared" si="39"/>
        <v>78584</v>
      </c>
      <c r="AM186" s="28" t="e">
        <f>H186+K186+#REF!+N186+#REF!+#REF!+#REF!+#REF!+Q186+T186+W186+Z186+AC186+#REF!+AF186+AI186+AL186</f>
        <v>#REF!</v>
      </c>
      <c r="AN186" s="29"/>
      <c r="AO186" s="29"/>
      <c r="AP186" s="29"/>
    </row>
    <row r="187" spans="1:42" ht="24" customHeight="1" thickBot="1" x14ac:dyDescent="0.4">
      <c r="A187" s="362"/>
      <c r="B187" s="11">
        <v>166</v>
      </c>
      <c r="C187" s="34" t="s">
        <v>197</v>
      </c>
      <c r="D187" s="11" t="s">
        <v>22</v>
      </c>
      <c r="F187" s="13">
        <v>336916.26046000002</v>
      </c>
      <c r="G187" s="67">
        <v>379341.79264254007</v>
      </c>
      <c r="H187" s="8">
        <f t="shared" si="30"/>
        <v>358129</v>
      </c>
      <c r="I187" s="67">
        <v>336916.26046000002</v>
      </c>
      <c r="J187" s="67">
        <v>379341.79264254007</v>
      </c>
      <c r="K187" s="8">
        <f t="shared" si="31"/>
        <v>358129</v>
      </c>
      <c r="L187" s="67">
        <v>590062.37108000007</v>
      </c>
      <c r="M187" s="67">
        <v>664364.84042292007</v>
      </c>
      <c r="N187" s="8">
        <f t="shared" si="32"/>
        <v>627214</v>
      </c>
      <c r="O187" s="67">
        <v>661470.03234000003</v>
      </c>
      <c r="P187" s="67">
        <v>731782.98566646012</v>
      </c>
      <c r="Q187" s="8">
        <f t="shared" si="33"/>
        <v>696627</v>
      </c>
      <c r="R187" s="67">
        <v>661470.03234000003</v>
      </c>
      <c r="S187" s="67">
        <v>731782.98566646012</v>
      </c>
      <c r="T187" s="8">
        <f t="shared" si="34"/>
        <v>696627</v>
      </c>
      <c r="U187" s="67">
        <v>649940.48054000002</v>
      </c>
      <c r="V187" s="67">
        <v>731782.98566646012</v>
      </c>
      <c r="W187" s="8">
        <v>690862</v>
      </c>
      <c r="X187" s="67">
        <v>923323.8436240002</v>
      </c>
      <c r="Y187" s="67">
        <v>731782.98566646012</v>
      </c>
      <c r="Z187" s="8">
        <f t="shared" si="35"/>
        <v>827553</v>
      </c>
      <c r="AA187" s="67">
        <v>474143.70614000002</v>
      </c>
      <c r="AB187" s="67">
        <v>434023.85408200009</v>
      </c>
      <c r="AC187" s="8">
        <f t="shared" si="36"/>
        <v>454084</v>
      </c>
      <c r="AD187" s="67">
        <v>794980.81988000008</v>
      </c>
      <c r="AE187" s="67">
        <v>731782.98566646012</v>
      </c>
      <c r="AF187" s="8">
        <f t="shared" si="37"/>
        <v>763382</v>
      </c>
      <c r="AG187" s="67">
        <v>698314.81746000005</v>
      </c>
      <c r="AH187" s="67">
        <v>731782.98566646012</v>
      </c>
      <c r="AI187" s="8">
        <f t="shared" si="38"/>
        <v>715049</v>
      </c>
      <c r="AJ187" s="67">
        <v>565601.40910000005</v>
      </c>
      <c r="AK187" s="67">
        <v>517742.82833000005</v>
      </c>
      <c r="AL187" s="8">
        <f t="shared" si="39"/>
        <v>541672</v>
      </c>
      <c r="AM187" s="28" t="e">
        <f>H187+K187+#REF!+N187+#REF!+#REF!+#REF!+#REF!+Q187+T187+W187+Z187+AC187+#REF!+AF187+AI187+AL187</f>
        <v>#REF!</v>
      </c>
      <c r="AN187" s="29"/>
      <c r="AO187" s="29"/>
      <c r="AP187" s="29"/>
    </row>
    <row r="188" spans="1:42" ht="24" customHeight="1" x14ac:dyDescent="0.35">
      <c r="A188" s="362"/>
      <c r="B188" s="4">
        <v>167</v>
      </c>
      <c r="C188" s="34" t="s">
        <v>198</v>
      </c>
      <c r="D188" s="11" t="s">
        <v>22</v>
      </c>
      <c r="F188" s="13">
        <v>95732</v>
      </c>
      <c r="G188" s="67">
        <v>107786.868</v>
      </c>
      <c r="H188" s="8">
        <f t="shared" si="30"/>
        <v>101759</v>
      </c>
      <c r="I188" s="67">
        <v>95732</v>
      </c>
      <c r="J188" s="67">
        <v>107786.868</v>
      </c>
      <c r="K188" s="8">
        <f t="shared" si="31"/>
        <v>101759</v>
      </c>
      <c r="L188" s="67">
        <v>95732</v>
      </c>
      <c r="M188" s="67">
        <v>107786.868</v>
      </c>
      <c r="N188" s="8">
        <f t="shared" si="32"/>
        <v>101759</v>
      </c>
      <c r="O188" s="67">
        <v>95732</v>
      </c>
      <c r="P188" s="67">
        <v>107786.868</v>
      </c>
      <c r="Q188" s="8">
        <f t="shared" si="33"/>
        <v>101759</v>
      </c>
      <c r="R188" s="67">
        <v>95732</v>
      </c>
      <c r="S188" s="67">
        <v>107786.868</v>
      </c>
      <c r="T188" s="8">
        <f t="shared" si="34"/>
        <v>101759</v>
      </c>
      <c r="U188" s="67">
        <v>95732</v>
      </c>
      <c r="V188" s="67">
        <v>107786.868</v>
      </c>
      <c r="W188" s="8">
        <v>101759</v>
      </c>
      <c r="X188" s="67">
        <v>113921.08</v>
      </c>
      <c r="Y188" s="67">
        <v>107786.868</v>
      </c>
      <c r="Z188" s="8">
        <f t="shared" si="35"/>
        <v>110854</v>
      </c>
      <c r="AA188" s="67">
        <v>95732</v>
      </c>
      <c r="AB188" s="67">
        <v>87631.6</v>
      </c>
      <c r="AC188" s="8">
        <f t="shared" si="36"/>
        <v>91682</v>
      </c>
      <c r="AD188" s="67">
        <v>95732</v>
      </c>
      <c r="AE188" s="67">
        <v>107786.868</v>
      </c>
      <c r="AF188" s="8">
        <f t="shared" si="37"/>
        <v>101759</v>
      </c>
      <c r="AG188" s="67">
        <v>95732</v>
      </c>
      <c r="AH188" s="67">
        <v>107786.868</v>
      </c>
      <c r="AI188" s="8">
        <f t="shared" si="38"/>
        <v>101759</v>
      </c>
      <c r="AJ188" s="67">
        <v>95732</v>
      </c>
      <c r="AK188" s="67">
        <v>87631.6</v>
      </c>
      <c r="AL188" s="8">
        <f t="shared" si="39"/>
        <v>91682</v>
      </c>
      <c r="AM188" s="28" t="e">
        <f>H188+K188+#REF!+N188+#REF!+#REF!+#REF!+#REF!+Q188+T188+W188+Z188+AC188+#REF!+AF188+AI188+AL188</f>
        <v>#REF!</v>
      </c>
      <c r="AN188" s="29"/>
      <c r="AO188" s="29"/>
      <c r="AP188" s="29"/>
    </row>
    <row r="189" spans="1:42" ht="24" customHeight="1" thickBot="1" x14ac:dyDescent="0.4">
      <c r="A189" s="362"/>
      <c r="B189" s="11">
        <v>168</v>
      </c>
      <c r="C189" s="34" t="s">
        <v>199</v>
      </c>
      <c r="D189" s="11" t="s">
        <v>22</v>
      </c>
      <c r="F189" s="13">
        <v>403004.5047600001</v>
      </c>
      <c r="G189" s="67">
        <v>453752.07201324007</v>
      </c>
      <c r="H189" s="8">
        <f t="shared" si="30"/>
        <v>428378</v>
      </c>
      <c r="I189" s="67">
        <v>403004.5047600001</v>
      </c>
      <c r="J189" s="67">
        <v>453752.07201324007</v>
      </c>
      <c r="K189" s="8">
        <f t="shared" si="31"/>
        <v>428378</v>
      </c>
      <c r="L189" s="67">
        <v>714953.99638000014</v>
      </c>
      <c r="M189" s="67">
        <v>804983.20346262015</v>
      </c>
      <c r="N189" s="8">
        <f t="shared" si="32"/>
        <v>759969</v>
      </c>
      <c r="O189" s="67">
        <v>800371.35204000003</v>
      </c>
      <c r="P189" s="67">
        <v>901156.57536996005</v>
      </c>
      <c r="Q189" s="8">
        <f t="shared" si="33"/>
        <v>850764</v>
      </c>
      <c r="R189" s="67">
        <v>779466.15006000001</v>
      </c>
      <c r="S189" s="67">
        <v>901156.57536996005</v>
      </c>
      <c r="T189" s="8">
        <f t="shared" si="34"/>
        <v>840311</v>
      </c>
      <c r="U189" s="67">
        <v>800371.35204000003</v>
      </c>
      <c r="V189" s="67">
        <v>901156.57536996005</v>
      </c>
      <c r="W189" s="8">
        <v>850764</v>
      </c>
      <c r="X189" s="67">
        <v>1093676.0560908003</v>
      </c>
      <c r="Y189" s="67">
        <v>901156.57536996005</v>
      </c>
      <c r="Z189" s="8">
        <f t="shared" si="35"/>
        <v>997416</v>
      </c>
      <c r="AA189" s="67">
        <v>602940.44486000005</v>
      </c>
      <c r="AB189" s="67">
        <v>551922.40721800015</v>
      </c>
      <c r="AC189" s="8">
        <f t="shared" si="36"/>
        <v>577431</v>
      </c>
      <c r="AD189" s="67">
        <v>947575.37134000007</v>
      </c>
      <c r="AE189" s="67">
        <v>901156.57536996005</v>
      </c>
      <c r="AF189" s="8">
        <f t="shared" si="37"/>
        <v>924366</v>
      </c>
      <c r="AG189" s="67">
        <v>911200.83548000001</v>
      </c>
      <c r="AH189" s="67">
        <v>901156.57536996005</v>
      </c>
      <c r="AI189" s="8">
        <f t="shared" si="38"/>
        <v>906179</v>
      </c>
      <c r="AJ189" s="67">
        <v>676547.34368000005</v>
      </c>
      <c r="AK189" s="67">
        <v>619301.02998400002</v>
      </c>
      <c r="AL189" s="8">
        <f t="shared" si="39"/>
        <v>647924</v>
      </c>
      <c r="AM189" s="28" t="e">
        <f>H189+K189+#REF!+N189+#REF!+#REF!+#REF!+#REF!+Q189+T189+W189+Z189+AC189+#REF!+AF189+AI189+AL189</f>
        <v>#REF!</v>
      </c>
      <c r="AN189" s="29"/>
      <c r="AO189" s="29"/>
      <c r="AP189" s="29"/>
    </row>
    <row r="190" spans="1:42" ht="24" customHeight="1" x14ac:dyDescent="0.35">
      <c r="A190" s="362"/>
      <c r="B190" s="4">
        <v>169</v>
      </c>
      <c r="C190" s="34" t="s">
        <v>200</v>
      </c>
      <c r="D190" s="11" t="s">
        <v>22</v>
      </c>
      <c r="F190" s="13">
        <v>483371.79228000005</v>
      </c>
      <c r="G190" s="67">
        <v>544239.45566172001</v>
      </c>
      <c r="H190" s="8">
        <f t="shared" si="30"/>
        <v>513806</v>
      </c>
      <c r="I190" s="67">
        <v>483371.79228000005</v>
      </c>
      <c r="J190" s="67">
        <v>544239.45566172001</v>
      </c>
      <c r="K190" s="8">
        <f t="shared" si="31"/>
        <v>513806</v>
      </c>
      <c r="L190" s="67">
        <v>836424.09162000008</v>
      </c>
      <c r="M190" s="67">
        <v>941749.18684938026</v>
      </c>
      <c r="N190" s="8">
        <f t="shared" si="32"/>
        <v>889087</v>
      </c>
      <c r="O190" s="67">
        <v>952052.96212000016</v>
      </c>
      <c r="P190" s="67">
        <v>1071938.4005038801</v>
      </c>
      <c r="Q190" s="8">
        <f t="shared" si="33"/>
        <v>1011996</v>
      </c>
      <c r="R190" s="67">
        <v>952052.96212000016</v>
      </c>
      <c r="S190" s="67">
        <v>1071938.4005038801</v>
      </c>
      <c r="T190" s="8">
        <f t="shared" si="34"/>
        <v>1011996</v>
      </c>
      <c r="U190" s="67">
        <v>952052.96212000016</v>
      </c>
      <c r="V190" s="67">
        <v>1071938.4005038801</v>
      </c>
      <c r="W190" s="8">
        <v>1011996</v>
      </c>
      <c r="X190" s="67">
        <v>1321318.6914564001</v>
      </c>
      <c r="Y190" s="67">
        <v>1071938.4005038801</v>
      </c>
      <c r="Z190" s="8">
        <f t="shared" si="35"/>
        <v>1196629</v>
      </c>
      <c r="AA190" s="67">
        <v>709702.13886000006</v>
      </c>
      <c r="AB190" s="67">
        <v>649650.41941800003</v>
      </c>
      <c r="AC190" s="8">
        <f t="shared" si="36"/>
        <v>679676</v>
      </c>
      <c r="AD190" s="67">
        <v>1083236.50474</v>
      </c>
      <c r="AE190" s="67">
        <v>1071938.4005038801</v>
      </c>
      <c r="AF190" s="8">
        <f t="shared" si="37"/>
        <v>1077587</v>
      </c>
      <c r="AG190" s="67">
        <v>949811.05544000003</v>
      </c>
      <c r="AH190" s="67">
        <v>1071938.4005038801</v>
      </c>
      <c r="AI190" s="8">
        <f t="shared" si="38"/>
        <v>1010875</v>
      </c>
      <c r="AJ190" s="67">
        <v>811465.32324000006</v>
      </c>
      <c r="AK190" s="67">
        <v>742802.8728120001</v>
      </c>
      <c r="AL190" s="8">
        <f t="shared" si="39"/>
        <v>777134</v>
      </c>
      <c r="AM190" s="28" t="e">
        <f>H190+K190+#REF!+N190+#REF!+#REF!+#REF!+#REF!+Q190+T190+W190+Z190+AC190+#REF!+AF190+AI190+AL190</f>
        <v>#REF!</v>
      </c>
      <c r="AN190" s="29"/>
      <c r="AO190" s="29"/>
      <c r="AP190" s="29"/>
    </row>
    <row r="191" spans="1:42" ht="24" customHeight="1" thickBot="1" x14ac:dyDescent="0.4">
      <c r="A191" s="362"/>
      <c r="B191" s="11">
        <v>170</v>
      </c>
      <c r="C191" s="34" t="s">
        <v>201</v>
      </c>
      <c r="D191" s="11" t="s">
        <v>22</v>
      </c>
      <c r="F191" s="13">
        <v>95732</v>
      </c>
      <c r="G191" s="67">
        <v>107786.868</v>
      </c>
      <c r="H191" s="8">
        <f t="shared" si="30"/>
        <v>101759</v>
      </c>
      <c r="I191" s="67">
        <v>95732</v>
      </c>
      <c r="J191" s="67">
        <v>107786.868</v>
      </c>
      <c r="K191" s="8">
        <f t="shared" si="31"/>
        <v>101759</v>
      </c>
      <c r="L191" s="67">
        <v>95732</v>
      </c>
      <c r="M191" s="67">
        <v>107786.868</v>
      </c>
      <c r="N191" s="8">
        <f t="shared" si="32"/>
        <v>101759</v>
      </c>
      <c r="O191" s="67">
        <v>95732</v>
      </c>
      <c r="P191" s="67">
        <v>107786.868</v>
      </c>
      <c r="Q191" s="8">
        <f t="shared" si="33"/>
        <v>101759</v>
      </c>
      <c r="R191" s="67">
        <v>95732</v>
      </c>
      <c r="S191" s="67">
        <v>107786.868</v>
      </c>
      <c r="T191" s="8">
        <f t="shared" si="34"/>
        <v>101759</v>
      </c>
      <c r="U191" s="67">
        <v>95732</v>
      </c>
      <c r="V191" s="67">
        <v>107786.868</v>
      </c>
      <c r="W191" s="8">
        <v>101759</v>
      </c>
      <c r="X191" s="67">
        <v>113921.08</v>
      </c>
      <c r="Y191" s="67">
        <v>107786.868</v>
      </c>
      <c r="Z191" s="8">
        <f t="shared" si="35"/>
        <v>110854</v>
      </c>
      <c r="AA191" s="67">
        <v>95732</v>
      </c>
      <c r="AB191" s="67">
        <v>87631.6</v>
      </c>
      <c r="AC191" s="8">
        <f t="shared" si="36"/>
        <v>91682</v>
      </c>
      <c r="AD191" s="67">
        <v>95732</v>
      </c>
      <c r="AE191" s="67">
        <v>107786.868</v>
      </c>
      <c r="AF191" s="8">
        <f t="shared" si="37"/>
        <v>101759</v>
      </c>
      <c r="AG191" s="67">
        <v>95732</v>
      </c>
      <c r="AH191" s="67">
        <v>107786.868</v>
      </c>
      <c r="AI191" s="8">
        <f t="shared" si="38"/>
        <v>101759</v>
      </c>
      <c r="AJ191" s="67">
        <v>95732</v>
      </c>
      <c r="AK191" s="67">
        <v>87631.6</v>
      </c>
      <c r="AL191" s="8">
        <f t="shared" si="39"/>
        <v>91682</v>
      </c>
      <c r="AM191" s="28" t="e">
        <f>H191+K191+#REF!+N191+#REF!+#REF!+#REF!+#REF!+Q191+T191+W191+Z191+AC191+#REF!+AF191+AI191+AL191</f>
        <v>#REF!</v>
      </c>
      <c r="AN191" s="29"/>
      <c r="AO191" s="29"/>
      <c r="AP191" s="29"/>
    </row>
    <row r="192" spans="1:42" ht="24" customHeight="1" x14ac:dyDescent="0.35">
      <c r="A192" s="362"/>
      <c r="B192" s="4">
        <v>171</v>
      </c>
      <c r="C192" s="34" t="s">
        <v>202</v>
      </c>
      <c r="D192" s="11" t="s">
        <v>22</v>
      </c>
      <c r="F192" s="13">
        <v>164112</v>
      </c>
      <c r="G192" s="67">
        <v>184777.48800000001</v>
      </c>
      <c r="H192" s="8">
        <f t="shared" si="30"/>
        <v>174445</v>
      </c>
      <c r="I192" s="67">
        <v>164112</v>
      </c>
      <c r="J192" s="67">
        <v>184777.48800000001</v>
      </c>
      <c r="K192" s="8">
        <f t="shared" si="31"/>
        <v>174445</v>
      </c>
      <c r="L192" s="67">
        <v>164112</v>
      </c>
      <c r="M192" s="67">
        <v>184777.48800000001</v>
      </c>
      <c r="N192" s="8">
        <f t="shared" si="32"/>
        <v>174445</v>
      </c>
      <c r="O192" s="67">
        <v>164112</v>
      </c>
      <c r="P192" s="67">
        <v>184777.48800000001</v>
      </c>
      <c r="Q192" s="8">
        <f t="shared" si="33"/>
        <v>174445</v>
      </c>
      <c r="R192" s="67">
        <v>164112</v>
      </c>
      <c r="S192" s="67">
        <v>184777.48800000001</v>
      </c>
      <c r="T192" s="8">
        <f t="shared" si="34"/>
        <v>174445</v>
      </c>
      <c r="U192" s="67">
        <v>164112</v>
      </c>
      <c r="V192" s="67">
        <v>184777.48800000001</v>
      </c>
      <c r="W192" s="8">
        <v>174445</v>
      </c>
      <c r="X192" s="67">
        <v>195293.28</v>
      </c>
      <c r="Y192" s="67">
        <v>184777.48800000001</v>
      </c>
      <c r="Z192" s="8">
        <f t="shared" si="35"/>
        <v>190035</v>
      </c>
      <c r="AA192" s="67">
        <v>164112</v>
      </c>
      <c r="AB192" s="67">
        <v>150225.60000000001</v>
      </c>
      <c r="AC192" s="8">
        <f t="shared" si="36"/>
        <v>157169</v>
      </c>
      <c r="AD192" s="67">
        <v>164112</v>
      </c>
      <c r="AE192" s="67">
        <v>184777.48800000001</v>
      </c>
      <c r="AF192" s="8">
        <f t="shared" si="37"/>
        <v>174445</v>
      </c>
      <c r="AG192" s="67">
        <v>164112</v>
      </c>
      <c r="AH192" s="67">
        <v>184777.48800000001</v>
      </c>
      <c r="AI192" s="8">
        <f t="shared" si="38"/>
        <v>174445</v>
      </c>
      <c r="AJ192" s="67">
        <v>164112</v>
      </c>
      <c r="AK192" s="67">
        <v>150225.60000000001</v>
      </c>
      <c r="AL192" s="8">
        <f t="shared" si="39"/>
        <v>157169</v>
      </c>
      <c r="AM192" s="28" t="e">
        <f>H192+K192+#REF!+N192+#REF!+#REF!+#REF!+#REF!+Q192+T192+W192+Z192+AC192+#REF!+AF192+AI192+AL192</f>
        <v>#REF!</v>
      </c>
      <c r="AN192" s="29"/>
      <c r="AO192" s="29"/>
      <c r="AP192" s="29"/>
    </row>
    <row r="193" spans="1:154" ht="24" customHeight="1" thickBot="1" x14ac:dyDescent="0.4">
      <c r="A193" s="362"/>
      <c r="B193" s="11">
        <v>172</v>
      </c>
      <c r="C193" s="34" t="s">
        <v>203</v>
      </c>
      <c r="D193" s="11" t="s">
        <v>22</v>
      </c>
      <c r="F193" s="13">
        <v>164112</v>
      </c>
      <c r="G193" s="67">
        <v>184777.48800000001</v>
      </c>
      <c r="H193" s="8">
        <f t="shared" si="30"/>
        <v>174445</v>
      </c>
      <c r="I193" s="67">
        <v>164112</v>
      </c>
      <c r="J193" s="67">
        <v>184777.48800000001</v>
      </c>
      <c r="K193" s="8">
        <f t="shared" si="31"/>
        <v>174445</v>
      </c>
      <c r="L193" s="67">
        <v>164112</v>
      </c>
      <c r="M193" s="67">
        <v>184777.48800000001</v>
      </c>
      <c r="N193" s="8">
        <f t="shared" si="32"/>
        <v>174445</v>
      </c>
      <c r="O193" s="67">
        <v>164112</v>
      </c>
      <c r="P193" s="67">
        <v>184777.48800000001</v>
      </c>
      <c r="Q193" s="8">
        <f t="shared" si="33"/>
        <v>174445</v>
      </c>
      <c r="R193" s="67">
        <v>164112</v>
      </c>
      <c r="S193" s="67">
        <v>184777.48800000001</v>
      </c>
      <c r="T193" s="8">
        <f t="shared" si="34"/>
        <v>174445</v>
      </c>
      <c r="U193" s="67">
        <v>164112</v>
      </c>
      <c r="V193" s="67">
        <v>184777.48800000001</v>
      </c>
      <c r="W193" s="8">
        <v>174445</v>
      </c>
      <c r="X193" s="67">
        <v>195293.28</v>
      </c>
      <c r="Y193" s="67">
        <v>184777.48800000001</v>
      </c>
      <c r="Z193" s="8">
        <f t="shared" si="35"/>
        <v>190035</v>
      </c>
      <c r="AA193" s="67">
        <v>164112</v>
      </c>
      <c r="AB193" s="67">
        <v>150225.60000000001</v>
      </c>
      <c r="AC193" s="8">
        <f t="shared" si="36"/>
        <v>157169</v>
      </c>
      <c r="AD193" s="67">
        <v>164112</v>
      </c>
      <c r="AE193" s="67">
        <v>184777.48800000001</v>
      </c>
      <c r="AF193" s="8">
        <f t="shared" si="37"/>
        <v>174445</v>
      </c>
      <c r="AG193" s="67">
        <v>164112</v>
      </c>
      <c r="AH193" s="67">
        <v>184777.48800000001</v>
      </c>
      <c r="AI193" s="8">
        <f t="shared" si="38"/>
        <v>174445</v>
      </c>
      <c r="AJ193" s="67">
        <v>164112</v>
      </c>
      <c r="AK193" s="67">
        <v>150225.60000000001</v>
      </c>
      <c r="AL193" s="8">
        <f t="shared" si="39"/>
        <v>157169</v>
      </c>
      <c r="AM193" s="28" t="e">
        <f>H193+K193+#REF!+N193+#REF!+#REF!+#REF!+#REF!+Q193+T193+W193+Z193+AC193+#REF!+AF193+AI193+AL193</f>
        <v>#REF!</v>
      </c>
      <c r="AN193" s="29"/>
      <c r="AO193" s="29"/>
      <c r="AP193" s="29"/>
    </row>
    <row r="194" spans="1:154" ht="30.75" customHeight="1" x14ac:dyDescent="0.35">
      <c r="A194" s="362"/>
      <c r="B194" s="4">
        <v>173</v>
      </c>
      <c r="C194" s="34" t="s">
        <v>204</v>
      </c>
      <c r="D194" s="11" t="s">
        <v>22</v>
      </c>
      <c r="F194" s="13">
        <v>123084</v>
      </c>
      <c r="G194" s="67">
        <v>138583.11600000001</v>
      </c>
      <c r="H194" s="8">
        <f t="shared" si="30"/>
        <v>130834</v>
      </c>
      <c r="I194" s="67">
        <v>123084</v>
      </c>
      <c r="J194" s="67">
        <v>138583.11600000001</v>
      </c>
      <c r="K194" s="8">
        <f t="shared" si="31"/>
        <v>130834</v>
      </c>
      <c r="L194" s="67">
        <v>123084</v>
      </c>
      <c r="M194" s="67">
        <v>138583.11600000001</v>
      </c>
      <c r="N194" s="8">
        <f t="shared" si="32"/>
        <v>130834</v>
      </c>
      <c r="O194" s="67">
        <v>123084</v>
      </c>
      <c r="P194" s="67">
        <v>138583.11600000001</v>
      </c>
      <c r="Q194" s="8">
        <f t="shared" si="33"/>
        <v>130834</v>
      </c>
      <c r="R194" s="67">
        <v>123084</v>
      </c>
      <c r="S194" s="67">
        <v>138583.11600000001</v>
      </c>
      <c r="T194" s="8">
        <f t="shared" si="34"/>
        <v>130834</v>
      </c>
      <c r="U194" s="67">
        <v>123084</v>
      </c>
      <c r="V194" s="67">
        <v>138583.11600000001</v>
      </c>
      <c r="W194" s="8">
        <v>130834</v>
      </c>
      <c r="X194" s="67">
        <v>146469.96000000002</v>
      </c>
      <c r="Y194" s="67">
        <v>138583.11600000001</v>
      </c>
      <c r="Z194" s="8">
        <f t="shared" si="35"/>
        <v>142527</v>
      </c>
      <c r="AA194" s="67">
        <v>123084</v>
      </c>
      <c r="AB194" s="67">
        <v>112669.20000000001</v>
      </c>
      <c r="AC194" s="8">
        <f t="shared" si="36"/>
        <v>117877</v>
      </c>
      <c r="AD194" s="67">
        <v>123084</v>
      </c>
      <c r="AE194" s="67">
        <v>138583.11600000001</v>
      </c>
      <c r="AF194" s="8">
        <f t="shared" si="37"/>
        <v>130834</v>
      </c>
      <c r="AG194" s="67">
        <v>123084</v>
      </c>
      <c r="AH194" s="67">
        <v>138583.11600000001</v>
      </c>
      <c r="AI194" s="8">
        <f t="shared" si="38"/>
        <v>130834</v>
      </c>
      <c r="AJ194" s="67">
        <v>123084</v>
      </c>
      <c r="AK194" s="67">
        <v>112669.20000000001</v>
      </c>
      <c r="AL194" s="8">
        <f t="shared" si="39"/>
        <v>117877</v>
      </c>
      <c r="AM194" s="28" t="e">
        <f>H194+K194+#REF!+N194+#REF!+#REF!+#REF!+#REF!+Q194+T194+W194+Z194+AC194+#REF!+AF194+AI194+AL194</f>
        <v>#REF!</v>
      </c>
      <c r="AN194" s="29"/>
      <c r="AO194" s="29"/>
      <c r="AP194" s="29"/>
    </row>
    <row r="195" spans="1:154" ht="24.75" customHeight="1" thickBot="1" x14ac:dyDescent="0.4">
      <c r="A195" s="362"/>
      <c r="B195" s="11">
        <v>174</v>
      </c>
      <c r="C195" s="34" t="s">
        <v>205</v>
      </c>
      <c r="D195" s="11" t="s">
        <v>22</v>
      </c>
      <c r="F195" s="13">
        <v>164112</v>
      </c>
      <c r="G195" s="67">
        <v>184777.48800000001</v>
      </c>
      <c r="H195" s="8">
        <f t="shared" si="30"/>
        <v>174445</v>
      </c>
      <c r="I195" s="67">
        <v>164112</v>
      </c>
      <c r="J195" s="67">
        <v>184777.48800000001</v>
      </c>
      <c r="K195" s="8">
        <f t="shared" si="31"/>
        <v>174445</v>
      </c>
      <c r="L195" s="67">
        <v>164112</v>
      </c>
      <c r="M195" s="67">
        <v>184777.48800000001</v>
      </c>
      <c r="N195" s="8">
        <f t="shared" si="32"/>
        <v>174445</v>
      </c>
      <c r="O195" s="67">
        <v>164112</v>
      </c>
      <c r="P195" s="67">
        <v>184777.48800000001</v>
      </c>
      <c r="Q195" s="8">
        <f t="shared" si="33"/>
        <v>174445</v>
      </c>
      <c r="R195" s="67">
        <v>164112</v>
      </c>
      <c r="S195" s="67">
        <v>184777.48800000001</v>
      </c>
      <c r="T195" s="8">
        <f t="shared" si="34"/>
        <v>174445</v>
      </c>
      <c r="U195" s="67">
        <v>164112</v>
      </c>
      <c r="V195" s="67">
        <v>184777.48800000001</v>
      </c>
      <c r="W195" s="8">
        <v>174445</v>
      </c>
      <c r="X195" s="67">
        <v>195293.28</v>
      </c>
      <c r="Y195" s="67">
        <v>184777.48800000001</v>
      </c>
      <c r="Z195" s="8">
        <f t="shared" si="35"/>
        <v>190035</v>
      </c>
      <c r="AA195" s="67">
        <v>164112</v>
      </c>
      <c r="AB195" s="67">
        <v>150225.60000000001</v>
      </c>
      <c r="AC195" s="8">
        <f t="shared" si="36"/>
        <v>157169</v>
      </c>
      <c r="AD195" s="67">
        <v>164112</v>
      </c>
      <c r="AE195" s="67">
        <v>184777.48800000001</v>
      </c>
      <c r="AF195" s="8">
        <f t="shared" si="37"/>
        <v>174445</v>
      </c>
      <c r="AG195" s="67">
        <v>164112</v>
      </c>
      <c r="AH195" s="67">
        <v>184777.48800000001</v>
      </c>
      <c r="AI195" s="8">
        <f t="shared" si="38"/>
        <v>174445</v>
      </c>
      <c r="AJ195" s="67">
        <v>164112</v>
      </c>
      <c r="AK195" s="67">
        <v>150225.60000000001</v>
      </c>
      <c r="AL195" s="8">
        <f t="shared" si="39"/>
        <v>157169</v>
      </c>
      <c r="AM195" s="28" t="e">
        <f>H195+K195+#REF!+N195+#REF!+#REF!+#REF!+#REF!+Q195+T195+W195+Z195+AC195+#REF!+AF195+AI195+AL195</f>
        <v>#REF!</v>
      </c>
      <c r="AN195" s="29"/>
      <c r="AO195" s="29"/>
      <c r="AP195" s="29"/>
    </row>
    <row r="196" spans="1:154" ht="24.75" customHeight="1" thickBot="1" x14ac:dyDescent="0.4">
      <c r="A196" s="362"/>
      <c r="B196" s="4">
        <v>175</v>
      </c>
      <c r="C196" s="34" t="s">
        <v>206</v>
      </c>
      <c r="D196" s="11" t="s">
        <v>22</v>
      </c>
      <c r="F196" s="13">
        <v>410280</v>
      </c>
      <c r="G196" s="67">
        <v>461943.72000000003</v>
      </c>
      <c r="H196" s="8">
        <f t="shared" si="30"/>
        <v>436112</v>
      </c>
      <c r="I196" s="67">
        <v>410280</v>
      </c>
      <c r="J196" s="67">
        <v>461943.72000000003</v>
      </c>
      <c r="K196" s="8">
        <f t="shared" si="31"/>
        <v>436112</v>
      </c>
      <c r="L196" s="67">
        <v>410280</v>
      </c>
      <c r="M196" s="67">
        <v>461943.72000000003</v>
      </c>
      <c r="N196" s="8">
        <f t="shared" si="32"/>
        <v>436112</v>
      </c>
      <c r="O196" s="67">
        <v>410280</v>
      </c>
      <c r="P196" s="67">
        <v>461943.72000000003</v>
      </c>
      <c r="Q196" s="8">
        <f t="shared" si="33"/>
        <v>436112</v>
      </c>
      <c r="R196" s="67">
        <v>410280</v>
      </c>
      <c r="S196" s="67">
        <v>461943.72000000003</v>
      </c>
      <c r="T196" s="8">
        <f t="shared" si="34"/>
        <v>436112</v>
      </c>
      <c r="U196" s="67">
        <v>410280</v>
      </c>
      <c r="V196" s="67">
        <v>461943.72000000003</v>
      </c>
      <c r="W196" s="8">
        <v>436112</v>
      </c>
      <c r="X196" s="67">
        <v>488233.2</v>
      </c>
      <c r="Y196" s="67">
        <v>461943.72000000003</v>
      </c>
      <c r="Z196" s="8">
        <f t="shared" si="35"/>
        <v>475088</v>
      </c>
      <c r="AA196" s="67">
        <v>410280</v>
      </c>
      <c r="AB196" s="67">
        <v>375564</v>
      </c>
      <c r="AC196" s="8">
        <f t="shared" si="36"/>
        <v>392922</v>
      </c>
      <c r="AD196" s="67">
        <v>410280</v>
      </c>
      <c r="AE196" s="67">
        <v>461943.72000000003</v>
      </c>
      <c r="AF196" s="8">
        <f t="shared" si="37"/>
        <v>436112</v>
      </c>
      <c r="AG196" s="67">
        <v>410280</v>
      </c>
      <c r="AH196" s="67">
        <v>461943.72000000003</v>
      </c>
      <c r="AI196" s="8">
        <f t="shared" si="38"/>
        <v>436112</v>
      </c>
      <c r="AJ196" s="67">
        <v>410280</v>
      </c>
      <c r="AK196" s="67">
        <v>375564</v>
      </c>
      <c r="AL196" s="8">
        <f t="shared" si="39"/>
        <v>392922</v>
      </c>
      <c r="AM196" s="28" t="e">
        <f>H196+K196+#REF!+N196+#REF!+#REF!+#REF!+#REF!+Q196+T196+W196+Z196+AC196+#REF!+AF196+AI196+AL196</f>
        <v>#REF!</v>
      </c>
      <c r="AN196" s="29"/>
      <c r="AO196" s="29"/>
      <c r="AP196" s="29"/>
    </row>
    <row r="197" spans="1:154" ht="24.75" customHeight="1" thickBot="1" x14ac:dyDescent="0.4">
      <c r="A197" s="363"/>
      <c r="B197" s="365" t="s">
        <v>207</v>
      </c>
      <c r="C197" s="366"/>
      <c r="D197" s="367"/>
      <c r="F197" s="13">
        <v>4384634.59772</v>
      </c>
      <c r="G197" s="67">
        <v>4936761.2774482798</v>
      </c>
      <c r="H197" s="8">
        <f t="shared" si="30"/>
        <v>4660698</v>
      </c>
      <c r="I197" s="67">
        <v>4384634.59772</v>
      </c>
      <c r="J197" s="67">
        <v>4936761.2774482798</v>
      </c>
      <c r="K197" s="8">
        <f t="shared" si="31"/>
        <v>4660698</v>
      </c>
      <c r="L197" s="67">
        <v>4826386.2192000011</v>
      </c>
      <c r="M197" s="67">
        <v>5434139.6223408002</v>
      </c>
      <c r="N197" s="8">
        <f t="shared" si="32"/>
        <v>5130263</v>
      </c>
      <c r="O197" s="67">
        <v>4926976.0027799997</v>
      </c>
      <c r="P197" s="67">
        <v>5541941.1955492198</v>
      </c>
      <c r="Q197" s="8">
        <f t="shared" si="33"/>
        <v>5234459</v>
      </c>
      <c r="R197" s="67">
        <v>4934113.3020399995</v>
      </c>
      <c r="S197" s="67">
        <v>5541941.1955492198</v>
      </c>
      <c r="T197" s="8">
        <f t="shared" si="34"/>
        <v>5238027</v>
      </c>
      <c r="U197" s="67">
        <v>4893469.1873599999</v>
      </c>
      <c r="V197" s="67">
        <v>5541941.1955492198</v>
      </c>
      <c r="W197" s="8">
        <v>5217705</v>
      </c>
      <c r="X197" s="67">
        <v>6078271.1037411997</v>
      </c>
      <c r="Y197" s="67">
        <v>5541941.1955492198</v>
      </c>
      <c r="Z197" s="8">
        <f t="shared" si="35"/>
        <v>5810106</v>
      </c>
      <c r="AA197" s="67">
        <v>4651769.9571199995</v>
      </c>
      <c r="AB197" s="67">
        <v>4258158.6530560004</v>
      </c>
      <c r="AC197" s="8">
        <f t="shared" si="36"/>
        <v>4454964</v>
      </c>
      <c r="AD197" s="67">
        <v>5136684.0603000009</v>
      </c>
      <c r="AE197" s="67">
        <v>5541941.1955492198</v>
      </c>
      <c r="AF197" s="8">
        <f t="shared" si="37"/>
        <v>5339313</v>
      </c>
      <c r="AG197" s="67">
        <v>5100227.7419599993</v>
      </c>
      <c r="AH197" s="67">
        <v>5541941.1955492198</v>
      </c>
      <c r="AI197" s="8">
        <f t="shared" si="38"/>
        <v>5321084</v>
      </c>
      <c r="AJ197" s="67">
        <v>4761586.0489599993</v>
      </c>
      <c r="AK197" s="67">
        <v>4358682.6140480004</v>
      </c>
      <c r="AL197" s="8">
        <f t="shared" si="39"/>
        <v>4560134</v>
      </c>
      <c r="AM197" s="28" t="e">
        <f>H197+K197+#REF!+N197+#REF!+#REF!+#REF!+#REF!+Q197+T197+W197+Z197+AC197+#REF!+AF197+AI197+AL197</f>
        <v>#REF!</v>
      </c>
      <c r="AN197" s="29"/>
      <c r="AO197" s="29"/>
      <c r="AP197" s="29"/>
    </row>
    <row r="198" spans="1:154" ht="24.75" customHeight="1" x14ac:dyDescent="0.35">
      <c r="A198" s="362"/>
      <c r="B198" s="4">
        <v>176</v>
      </c>
      <c r="C198" s="34" t="s">
        <v>208</v>
      </c>
      <c r="D198" s="11" t="s">
        <v>22</v>
      </c>
      <c r="F198" s="13">
        <v>123263.08722</v>
      </c>
      <c r="G198" s="67">
        <v>138784.75443378001</v>
      </c>
      <c r="H198" s="8">
        <f t="shared" si="30"/>
        <v>131024</v>
      </c>
      <c r="I198" s="67">
        <v>123263.08722</v>
      </c>
      <c r="J198" s="67">
        <v>138784.75443378001</v>
      </c>
      <c r="K198" s="8">
        <f t="shared" si="31"/>
        <v>131024</v>
      </c>
      <c r="L198" s="67">
        <v>222080.32444</v>
      </c>
      <c r="M198" s="67">
        <v>250045.36221755997</v>
      </c>
      <c r="N198" s="8">
        <f t="shared" si="32"/>
        <v>236063</v>
      </c>
      <c r="O198" s="67">
        <v>242366.82418000003</v>
      </c>
      <c r="P198" s="67">
        <v>272886.40042482008</v>
      </c>
      <c r="Q198" s="8">
        <f t="shared" si="33"/>
        <v>257627</v>
      </c>
      <c r="R198" s="67">
        <v>243864.68808000005</v>
      </c>
      <c r="S198" s="67">
        <v>272886.40042482008</v>
      </c>
      <c r="T198" s="8">
        <f t="shared" si="34"/>
        <v>258376</v>
      </c>
      <c r="U198" s="67">
        <v>236367.36812</v>
      </c>
      <c r="V198" s="67">
        <v>272886.40042482008</v>
      </c>
      <c r="W198" s="8">
        <v>254627</v>
      </c>
      <c r="X198" s="67">
        <v>341980.17828520003</v>
      </c>
      <c r="Y198" s="67">
        <v>272886.40042482008</v>
      </c>
      <c r="Z198" s="8">
        <f t="shared" si="35"/>
        <v>307433</v>
      </c>
      <c r="AA198" s="67">
        <v>187400.10822000002</v>
      </c>
      <c r="AB198" s="67">
        <v>171543.17598600002</v>
      </c>
      <c r="AC198" s="8">
        <f t="shared" si="36"/>
        <v>179472</v>
      </c>
      <c r="AD198" s="67">
        <v>284526.58156000002</v>
      </c>
      <c r="AE198" s="67">
        <v>272886.40042482008</v>
      </c>
      <c r="AF198" s="8">
        <f t="shared" si="37"/>
        <v>278706</v>
      </c>
      <c r="AG198" s="67">
        <v>265269.47434000002</v>
      </c>
      <c r="AH198" s="67">
        <v>272886.40042482008</v>
      </c>
      <c r="AI198" s="8">
        <f t="shared" si="38"/>
        <v>269078</v>
      </c>
      <c r="AJ198" s="67">
        <v>206929.23108000006</v>
      </c>
      <c r="AK198" s="67">
        <v>189419.83460400006</v>
      </c>
      <c r="AL198" s="8">
        <f t="shared" si="39"/>
        <v>198175</v>
      </c>
      <c r="AM198" s="28" t="e">
        <f>H198+K198+#REF!+N198+#REF!+#REF!+#REF!+#REF!+Q198+T198+W198+Z198+AC198+#REF!+AF198+AI198+AL198</f>
        <v>#REF!</v>
      </c>
      <c r="AN198" s="29"/>
      <c r="AO198" s="29"/>
      <c r="AP198" s="29"/>
    </row>
    <row r="199" spans="1:154" ht="24.75" customHeight="1" thickBot="1" x14ac:dyDescent="0.4">
      <c r="A199" s="362"/>
      <c r="B199" s="11">
        <v>177</v>
      </c>
      <c r="C199" s="34" t="s">
        <v>209</v>
      </c>
      <c r="D199" s="11" t="s">
        <v>22</v>
      </c>
      <c r="F199" s="13">
        <v>134813.08464000002</v>
      </c>
      <c r="G199" s="67">
        <v>151789.16306736003</v>
      </c>
      <c r="H199" s="8">
        <f t="shared" si="30"/>
        <v>143301</v>
      </c>
      <c r="I199" s="67">
        <v>134813.08464000002</v>
      </c>
      <c r="J199" s="67">
        <v>151789.16306736003</v>
      </c>
      <c r="K199" s="8">
        <f t="shared" si="31"/>
        <v>143301</v>
      </c>
      <c r="L199" s="67">
        <v>235704.21888000003</v>
      </c>
      <c r="M199" s="67">
        <v>265384.81936512003</v>
      </c>
      <c r="N199" s="8">
        <f t="shared" si="32"/>
        <v>250545</v>
      </c>
      <c r="O199" s="67">
        <v>266352.20326000004</v>
      </c>
      <c r="P199" s="67">
        <v>298201.60919640004</v>
      </c>
      <c r="Q199" s="8">
        <f t="shared" si="33"/>
        <v>282277</v>
      </c>
      <c r="R199" s="67">
        <v>264850.78360000002</v>
      </c>
      <c r="S199" s="67">
        <v>298201.60919640004</v>
      </c>
      <c r="T199" s="8">
        <f t="shared" si="34"/>
        <v>281526</v>
      </c>
      <c r="U199" s="67">
        <v>266352.20326000004</v>
      </c>
      <c r="V199" s="67">
        <v>298201.60919640004</v>
      </c>
      <c r="W199" s="8">
        <v>282277</v>
      </c>
      <c r="X199" s="67">
        <v>362725.45106980001</v>
      </c>
      <c r="Y199" s="67">
        <v>298201.60919640004</v>
      </c>
      <c r="Z199" s="8">
        <f t="shared" si="35"/>
        <v>330464</v>
      </c>
      <c r="AA199" s="67">
        <v>201292.46254000001</v>
      </c>
      <c r="AB199" s="67">
        <v>184260.02340199999</v>
      </c>
      <c r="AC199" s="8">
        <f t="shared" si="36"/>
        <v>192776</v>
      </c>
      <c r="AD199" s="67">
        <v>315928.38706000004</v>
      </c>
      <c r="AE199" s="67">
        <v>298201.60919640004</v>
      </c>
      <c r="AF199" s="8">
        <f t="shared" si="37"/>
        <v>307065</v>
      </c>
      <c r="AG199" s="67">
        <v>369904.82386000006</v>
      </c>
      <c r="AH199" s="67">
        <v>298201.60919640004</v>
      </c>
      <c r="AI199" s="8">
        <f t="shared" si="38"/>
        <v>334053</v>
      </c>
      <c r="AJ199" s="67">
        <v>226317.90142000004</v>
      </c>
      <c r="AK199" s="67">
        <v>207167.92514600002</v>
      </c>
      <c r="AL199" s="8">
        <f t="shared" si="39"/>
        <v>216743</v>
      </c>
      <c r="AM199" s="28" t="e">
        <f>H199+K199+#REF!+N199+#REF!+#REF!+#REF!+#REF!+Q199+T199+W199+Z199+AC199+#REF!+AF199+AI199+AL199</f>
        <v>#REF!</v>
      </c>
      <c r="AN199" s="29"/>
      <c r="AO199" s="29"/>
      <c r="AP199" s="29"/>
    </row>
    <row r="200" spans="1:154" ht="24.75" customHeight="1" x14ac:dyDescent="0.35">
      <c r="A200" s="362"/>
      <c r="B200" s="4">
        <v>178</v>
      </c>
      <c r="C200" s="34" t="s">
        <v>210</v>
      </c>
      <c r="D200" s="11" t="s">
        <v>22</v>
      </c>
      <c r="F200" s="13">
        <v>410280</v>
      </c>
      <c r="G200" s="67">
        <v>461943.72000000003</v>
      </c>
      <c r="H200" s="8">
        <f t="shared" si="30"/>
        <v>436112</v>
      </c>
      <c r="I200" s="67">
        <v>410280</v>
      </c>
      <c r="J200" s="67">
        <v>461943.72000000003</v>
      </c>
      <c r="K200" s="8">
        <f t="shared" si="31"/>
        <v>436112</v>
      </c>
      <c r="L200" s="67">
        <v>410280</v>
      </c>
      <c r="M200" s="67">
        <v>461943.72000000003</v>
      </c>
      <c r="N200" s="8">
        <f t="shared" si="32"/>
        <v>436112</v>
      </c>
      <c r="O200" s="67">
        <v>410280</v>
      </c>
      <c r="P200" s="67">
        <v>461943.72000000003</v>
      </c>
      <c r="Q200" s="8">
        <f t="shared" si="33"/>
        <v>436112</v>
      </c>
      <c r="R200" s="67">
        <v>410280</v>
      </c>
      <c r="S200" s="67">
        <v>461943.72000000003</v>
      </c>
      <c r="T200" s="8">
        <f t="shared" si="34"/>
        <v>436112</v>
      </c>
      <c r="U200" s="67">
        <v>410280</v>
      </c>
      <c r="V200" s="67">
        <v>461943.72000000003</v>
      </c>
      <c r="W200" s="8">
        <v>436112</v>
      </c>
      <c r="X200" s="67">
        <v>488233.2</v>
      </c>
      <c r="Y200" s="67">
        <v>461943.72000000003</v>
      </c>
      <c r="Z200" s="8">
        <f t="shared" si="35"/>
        <v>475088</v>
      </c>
      <c r="AA200" s="67">
        <v>410280</v>
      </c>
      <c r="AB200" s="67">
        <v>375564</v>
      </c>
      <c r="AC200" s="8">
        <f t="shared" si="36"/>
        <v>392922</v>
      </c>
      <c r="AD200" s="67">
        <v>410280</v>
      </c>
      <c r="AE200" s="67">
        <v>461943.72000000003</v>
      </c>
      <c r="AF200" s="8">
        <f t="shared" si="37"/>
        <v>436112</v>
      </c>
      <c r="AG200" s="67">
        <v>410280</v>
      </c>
      <c r="AH200" s="67">
        <v>461943.72000000003</v>
      </c>
      <c r="AI200" s="8">
        <f t="shared" si="38"/>
        <v>436112</v>
      </c>
      <c r="AJ200" s="67">
        <v>410280</v>
      </c>
      <c r="AK200" s="67">
        <v>375564</v>
      </c>
      <c r="AL200" s="8">
        <f t="shared" si="39"/>
        <v>392922</v>
      </c>
      <c r="AM200" s="28" t="e">
        <f>H200+K200+#REF!+N200+#REF!+#REF!+#REF!+#REF!+Q200+T200+W200+Z200+AC200+#REF!+AF200+AI200+AL200</f>
        <v>#REF!</v>
      </c>
      <c r="AN200" s="29"/>
      <c r="AO200" s="29"/>
      <c r="AP200" s="29"/>
    </row>
    <row r="201" spans="1:154" ht="24.75" customHeight="1" thickBot="1" x14ac:dyDescent="0.4">
      <c r="A201" s="362"/>
      <c r="B201" s="11">
        <v>179</v>
      </c>
      <c r="C201" s="34" t="s">
        <v>211</v>
      </c>
      <c r="D201" s="11" t="s">
        <v>22</v>
      </c>
      <c r="F201" s="13">
        <v>547040</v>
      </c>
      <c r="G201" s="67">
        <v>615924.96000000008</v>
      </c>
      <c r="H201" s="8">
        <f t="shared" si="30"/>
        <v>581482</v>
      </c>
      <c r="I201" s="67">
        <v>547040</v>
      </c>
      <c r="J201" s="67">
        <v>615924.96000000008</v>
      </c>
      <c r="K201" s="8">
        <f t="shared" si="31"/>
        <v>581482</v>
      </c>
      <c r="L201" s="67">
        <v>547040</v>
      </c>
      <c r="M201" s="67">
        <v>615924.96000000008</v>
      </c>
      <c r="N201" s="8">
        <f t="shared" si="32"/>
        <v>581482</v>
      </c>
      <c r="O201" s="67">
        <v>547040</v>
      </c>
      <c r="P201" s="67">
        <v>615924.96000000008</v>
      </c>
      <c r="Q201" s="8">
        <f t="shared" si="33"/>
        <v>581482</v>
      </c>
      <c r="R201" s="67">
        <v>547040</v>
      </c>
      <c r="S201" s="67">
        <v>615924.96000000008</v>
      </c>
      <c r="T201" s="8">
        <f t="shared" si="34"/>
        <v>581482</v>
      </c>
      <c r="U201" s="67">
        <v>547040</v>
      </c>
      <c r="V201" s="67">
        <v>615924.96000000008</v>
      </c>
      <c r="W201" s="8">
        <v>581482</v>
      </c>
      <c r="X201" s="67">
        <v>650977.6</v>
      </c>
      <c r="Y201" s="67">
        <v>615924.96000000008</v>
      </c>
      <c r="Z201" s="8">
        <f t="shared" si="35"/>
        <v>633451</v>
      </c>
      <c r="AA201" s="67">
        <v>547040</v>
      </c>
      <c r="AB201" s="67">
        <v>500752</v>
      </c>
      <c r="AC201" s="8">
        <f t="shared" si="36"/>
        <v>523896</v>
      </c>
      <c r="AD201" s="67">
        <v>547040</v>
      </c>
      <c r="AE201" s="67">
        <v>615924.96000000008</v>
      </c>
      <c r="AF201" s="8">
        <f t="shared" si="37"/>
        <v>581482</v>
      </c>
      <c r="AG201" s="67">
        <v>547040</v>
      </c>
      <c r="AH201" s="67">
        <v>615924.96000000008</v>
      </c>
      <c r="AI201" s="8">
        <f t="shared" si="38"/>
        <v>581482</v>
      </c>
      <c r="AJ201" s="67">
        <v>547040</v>
      </c>
      <c r="AK201" s="67">
        <v>500752</v>
      </c>
      <c r="AL201" s="8">
        <f t="shared" si="39"/>
        <v>523896</v>
      </c>
      <c r="AM201" s="28" t="e">
        <f>H201+K201+#REF!+N201+#REF!+#REF!+#REF!+#REF!+Q201+T201+W201+Z201+AC201+#REF!+AF201+AI201+AL201</f>
        <v>#REF!</v>
      </c>
      <c r="AN201" s="29"/>
      <c r="AO201" s="29"/>
      <c r="AP201" s="29"/>
    </row>
    <row r="202" spans="1:154" ht="24.75" customHeight="1" x14ac:dyDescent="0.35">
      <c r="A202" s="362"/>
      <c r="B202" s="4">
        <v>180</v>
      </c>
      <c r="C202" s="34" t="s">
        <v>212</v>
      </c>
      <c r="D202" s="11" t="s">
        <v>22</v>
      </c>
      <c r="F202" s="13">
        <v>547040</v>
      </c>
      <c r="G202" s="67">
        <v>615924.96000000008</v>
      </c>
      <c r="H202" s="8">
        <f t="shared" si="30"/>
        <v>581482</v>
      </c>
      <c r="I202" s="67">
        <v>547040</v>
      </c>
      <c r="J202" s="67">
        <v>615924.96000000008</v>
      </c>
      <c r="K202" s="8">
        <f t="shared" si="31"/>
        <v>581482</v>
      </c>
      <c r="L202" s="67">
        <v>547040</v>
      </c>
      <c r="M202" s="67">
        <v>615924.96000000008</v>
      </c>
      <c r="N202" s="8">
        <f t="shared" si="32"/>
        <v>581482</v>
      </c>
      <c r="O202" s="67">
        <v>547040</v>
      </c>
      <c r="P202" s="67">
        <v>615924.96000000008</v>
      </c>
      <c r="Q202" s="8">
        <f t="shared" si="33"/>
        <v>581482</v>
      </c>
      <c r="R202" s="67">
        <v>547040</v>
      </c>
      <c r="S202" s="67">
        <v>615924.96000000008</v>
      </c>
      <c r="T202" s="8">
        <f t="shared" si="34"/>
        <v>581482</v>
      </c>
      <c r="U202" s="67">
        <v>547040</v>
      </c>
      <c r="V202" s="67">
        <v>615924.96000000008</v>
      </c>
      <c r="W202" s="8">
        <v>581482</v>
      </c>
      <c r="X202" s="67">
        <v>650977.6</v>
      </c>
      <c r="Y202" s="67">
        <v>615924.96000000008</v>
      </c>
      <c r="Z202" s="8">
        <f t="shared" si="35"/>
        <v>633451</v>
      </c>
      <c r="AA202" s="67">
        <v>547040</v>
      </c>
      <c r="AB202" s="67">
        <v>500752</v>
      </c>
      <c r="AC202" s="8">
        <f t="shared" si="36"/>
        <v>523896</v>
      </c>
      <c r="AD202" s="67">
        <v>547040</v>
      </c>
      <c r="AE202" s="67">
        <v>615924.96000000008</v>
      </c>
      <c r="AF202" s="8">
        <f t="shared" si="37"/>
        <v>581482</v>
      </c>
      <c r="AG202" s="67">
        <v>547040</v>
      </c>
      <c r="AH202" s="67">
        <v>615924.96000000008</v>
      </c>
      <c r="AI202" s="8">
        <f t="shared" si="38"/>
        <v>581482</v>
      </c>
      <c r="AJ202" s="67">
        <v>547040</v>
      </c>
      <c r="AK202" s="67">
        <v>500752</v>
      </c>
      <c r="AL202" s="8">
        <f t="shared" si="39"/>
        <v>523896</v>
      </c>
      <c r="AM202" s="28" t="e">
        <f>H202+K202+#REF!+N202+#REF!+#REF!+#REF!+#REF!+Q202+T202+W202+Z202+AC202+#REF!+AF202+AI202+AL202</f>
        <v>#REF!</v>
      </c>
      <c r="AN202" s="29"/>
      <c r="AO202" s="29"/>
      <c r="AP202" s="29"/>
    </row>
    <row r="203" spans="1:154" ht="24.75" customHeight="1" thickBot="1" x14ac:dyDescent="0.4">
      <c r="A203" s="362"/>
      <c r="B203" s="11">
        <v>181</v>
      </c>
      <c r="C203" s="34" t="s">
        <v>213</v>
      </c>
      <c r="D203" s="11" t="s">
        <v>22</v>
      </c>
      <c r="F203" s="13">
        <v>547040</v>
      </c>
      <c r="G203" s="67">
        <v>615924.96000000008</v>
      </c>
      <c r="H203" s="8">
        <f t="shared" si="30"/>
        <v>581482</v>
      </c>
      <c r="I203" s="67">
        <v>547040</v>
      </c>
      <c r="J203" s="67">
        <v>615924.96000000008</v>
      </c>
      <c r="K203" s="8">
        <f t="shared" si="31"/>
        <v>581482</v>
      </c>
      <c r="L203" s="67">
        <v>547040</v>
      </c>
      <c r="M203" s="67">
        <v>615924.96000000008</v>
      </c>
      <c r="N203" s="8">
        <f t="shared" si="32"/>
        <v>581482</v>
      </c>
      <c r="O203" s="67">
        <v>547040</v>
      </c>
      <c r="P203" s="67">
        <v>615924.96000000008</v>
      </c>
      <c r="Q203" s="8">
        <f t="shared" si="33"/>
        <v>581482</v>
      </c>
      <c r="R203" s="67">
        <v>547040</v>
      </c>
      <c r="S203" s="67">
        <v>615924.96000000008</v>
      </c>
      <c r="T203" s="8">
        <f t="shared" si="34"/>
        <v>581482</v>
      </c>
      <c r="U203" s="67">
        <v>547040</v>
      </c>
      <c r="V203" s="67">
        <v>615924.96000000008</v>
      </c>
      <c r="W203" s="8">
        <v>581482</v>
      </c>
      <c r="X203" s="67">
        <v>650977.6</v>
      </c>
      <c r="Y203" s="67">
        <v>615924.96000000008</v>
      </c>
      <c r="Z203" s="8">
        <f t="shared" si="35"/>
        <v>633451</v>
      </c>
      <c r="AA203" s="67">
        <v>547040</v>
      </c>
      <c r="AB203" s="67">
        <v>500752</v>
      </c>
      <c r="AC203" s="8">
        <f t="shared" si="36"/>
        <v>523896</v>
      </c>
      <c r="AD203" s="67">
        <v>547040</v>
      </c>
      <c r="AE203" s="67">
        <v>615924.96000000008</v>
      </c>
      <c r="AF203" s="8">
        <f t="shared" si="37"/>
        <v>581482</v>
      </c>
      <c r="AG203" s="67">
        <v>547040</v>
      </c>
      <c r="AH203" s="67">
        <v>615924.96000000008</v>
      </c>
      <c r="AI203" s="8">
        <f t="shared" si="38"/>
        <v>581482</v>
      </c>
      <c r="AJ203" s="67">
        <v>547040</v>
      </c>
      <c r="AK203" s="67">
        <v>500752</v>
      </c>
      <c r="AL203" s="8">
        <f t="shared" si="39"/>
        <v>523896</v>
      </c>
      <c r="AM203" s="28" t="e">
        <f>H203+K203+#REF!+N203+#REF!+#REF!+#REF!+#REF!+Q203+T203+W203+Z203+AC203+#REF!+AF203+AI203+AL203</f>
        <v>#REF!</v>
      </c>
      <c r="AN203" s="29"/>
      <c r="AO203" s="29"/>
      <c r="AP203" s="29"/>
    </row>
    <row r="204" spans="1:154" ht="24.75" customHeight="1" x14ac:dyDescent="0.35">
      <c r="A204" s="362"/>
      <c r="B204" s="4">
        <v>182</v>
      </c>
      <c r="C204" s="34" t="s">
        <v>214</v>
      </c>
      <c r="D204" s="11" t="s">
        <v>22</v>
      </c>
      <c r="F204" s="13">
        <v>547040</v>
      </c>
      <c r="G204" s="67">
        <v>615924.96000000008</v>
      </c>
      <c r="H204" s="8">
        <f t="shared" si="30"/>
        <v>581482</v>
      </c>
      <c r="I204" s="67">
        <v>547040</v>
      </c>
      <c r="J204" s="67">
        <v>615924.96000000008</v>
      </c>
      <c r="K204" s="8">
        <f t="shared" si="31"/>
        <v>581482</v>
      </c>
      <c r="L204" s="67">
        <v>547040</v>
      </c>
      <c r="M204" s="67">
        <v>615924.96000000008</v>
      </c>
      <c r="N204" s="8">
        <f t="shared" si="32"/>
        <v>581482</v>
      </c>
      <c r="O204" s="67">
        <v>547040</v>
      </c>
      <c r="P204" s="67">
        <v>615924.96000000008</v>
      </c>
      <c r="Q204" s="8">
        <f t="shared" si="33"/>
        <v>581482</v>
      </c>
      <c r="R204" s="67">
        <v>547040</v>
      </c>
      <c r="S204" s="67">
        <v>615924.96000000008</v>
      </c>
      <c r="T204" s="8">
        <f t="shared" si="34"/>
        <v>581482</v>
      </c>
      <c r="U204" s="67">
        <v>547040</v>
      </c>
      <c r="V204" s="67">
        <v>615924.96000000008</v>
      </c>
      <c r="W204" s="8">
        <v>581482</v>
      </c>
      <c r="X204" s="67">
        <v>650977.6</v>
      </c>
      <c r="Y204" s="67">
        <v>615924.96000000008</v>
      </c>
      <c r="Z204" s="8">
        <f t="shared" si="35"/>
        <v>633451</v>
      </c>
      <c r="AA204" s="67">
        <v>547040</v>
      </c>
      <c r="AB204" s="67">
        <v>500752</v>
      </c>
      <c r="AC204" s="8">
        <f t="shared" si="36"/>
        <v>523896</v>
      </c>
      <c r="AD204" s="67">
        <v>547040</v>
      </c>
      <c r="AE204" s="67">
        <v>615924.96000000008</v>
      </c>
      <c r="AF204" s="8">
        <f t="shared" si="37"/>
        <v>581482</v>
      </c>
      <c r="AG204" s="67">
        <v>547040</v>
      </c>
      <c r="AH204" s="67">
        <v>615924.96000000008</v>
      </c>
      <c r="AI204" s="8">
        <f t="shared" si="38"/>
        <v>581482</v>
      </c>
      <c r="AJ204" s="67">
        <v>547040</v>
      </c>
      <c r="AK204" s="67">
        <v>500752</v>
      </c>
      <c r="AL204" s="8">
        <f t="shared" si="39"/>
        <v>523896</v>
      </c>
      <c r="AM204" s="28" t="e">
        <f>H204+K204+#REF!+N204+#REF!+#REF!+#REF!+#REF!+Q204+T204+W204+Z204+AC204+#REF!+AF204+AI204+AL204</f>
        <v>#REF!</v>
      </c>
      <c r="AN204" s="29"/>
      <c r="AO204" s="29"/>
      <c r="AP204" s="29"/>
    </row>
    <row r="205" spans="1:154" ht="24.75" customHeight="1" thickBot="1" x14ac:dyDescent="0.4">
      <c r="A205" s="362"/>
      <c r="B205" s="11">
        <v>183</v>
      </c>
      <c r="C205" s="34" t="s">
        <v>215</v>
      </c>
      <c r="D205" s="11" t="s">
        <v>22</v>
      </c>
      <c r="F205" s="13">
        <v>547040</v>
      </c>
      <c r="G205" s="67">
        <v>615924.96000000008</v>
      </c>
      <c r="H205" s="8">
        <f t="shared" si="30"/>
        <v>581482</v>
      </c>
      <c r="I205" s="67">
        <v>547040</v>
      </c>
      <c r="J205" s="67">
        <v>615924.96000000008</v>
      </c>
      <c r="K205" s="8">
        <f t="shared" si="31"/>
        <v>581482</v>
      </c>
      <c r="L205" s="67">
        <v>547040</v>
      </c>
      <c r="M205" s="67">
        <v>615924.96000000008</v>
      </c>
      <c r="N205" s="8">
        <f t="shared" si="32"/>
        <v>581482</v>
      </c>
      <c r="O205" s="67">
        <v>547040</v>
      </c>
      <c r="P205" s="67">
        <v>615924.96000000008</v>
      </c>
      <c r="Q205" s="8">
        <f t="shared" si="33"/>
        <v>581482</v>
      </c>
      <c r="R205" s="67">
        <v>547040</v>
      </c>
      <c r="S205" s="67">
        <v>615924.96000000008</v>
      </c>
      <c r="T205" s="8">
        <f t="shared" si="34"/>
        <v>581482</v>
      </c>
      <c r="U205" s="67">
        <v>547040</v>
      </c>
      <c r="V205" s="67">
        <v>615924.96000000008</v>
      </c>
      <c r="W205" s="8">
        <v>581482</v>
      </c>
      <c r="X205" s="67">
        <v>650977.6</v>
      </c>
      <c r="Y205" s="67">
        <v>615924.96000000008</v>
      </c>
      <c r="Z205" s="8">
        <f t="shared" si="35"/>
        <v>633451</v>
      </c>
      <c r="AA205" s="67">
        <v>547040</v>
      </c>
      <c r="AB205" s="67">
        <v>500752</v>
      </c>
      <c r="AC205" s="8">
        <f t="shared" si="36"/>
        <v>523896</v>
      </c>
      <c r="AD205" s="67">
        <v>547040</v>
      </c>
      <c r="AE205" s="67">
        <v>615924.96000000008</v>
      </c>
      <c r="AF205" s="8">
        <f t="shared" si="37"/>
        <v>581482</v>
      </c>
      <c r="AG205" s="67">
        <v>547040</v>
      </c>
      <c r="AH205" s="67">
        <v>615924.96000000008</v>
      </c>
      <c r="AI205" s="8">
        <f t="shared" si="38"/>
        <v>581482</v>
      </c>
      <c r="AJ205" s="67">
        <v>547040</v>
      </c>
      <c r="AK205" s="67">
        <v>500752</v>
      </c>
      <c r="AL205" s="8">
        <f t="shared" si="39"/>
        <v>523896</v>
      </c>
      <c r="AM205" s="28" t="e">
        <f>H205+K205+#REF!+N205+#REF!+#REF!+#REF!+#REF!+Q205+T205+W205+Z205+AC205+#REF!+AF205+AI205+AL205</f>
        <v>#REF!</v>
      </c>
      <c r="AN205" s="29"/>
      <c r="AO205" s="29"/>
      <c r="AP205" s="29"/>
    </row>
    <row r="206" spans="1:154" ht="24.75" customHeight="1" x14ac:dyDescent="0.35">
      <c r="A206" s="362"/>
      <c r="B206" s="4">
        <v>184</v>
      </c>
      <c r="C206" s="34" t="s">
        <v>216</v>
      </c>
      <c r="D206" s="11" t="s">
        <v>22</v>
      </c>
      <c r="F206" s="13">
        <v>547040</v>
      </c>
      <c r="G206" s="67">
        <v>615924.96000000008</v>
      </c>
      <c r="H206" s="8">
        <f t="shared" si="30"/>
        <v>581482</v>
      </c>
      <c r="I206" s="67">
        <v>547040</v>
      </c>
      <c r="J206" s="67">
        <v>615924.96000000008</v>
      </c>
      <c r="K206" s="8">
        <f t="shared" si="31"/>
        <v>581482</v>
      </c>
      <c r="L206" s="67">
        <v>547040</v>
      </c>
      <c r="M206" s="67">
        <v>615924.96000000008</v>
      </c>
      <c r="N206" s="8">
        <f t="shared" si="32"/>
        <v>581482</v>
      </c>
      <c r="O206" s="67">
        <v>547040</v>
      </c>
      <c r="P206" s="67">
        <v>615924.96000000008</v>
      </c>
      <c r="Q206" s="8">
        <f t="shared" si="33"/>
        <v>581482</v>
      </c>
      <c r="R206" s="67">
        <v>547040</v>
      </c>
      <c r="S206" s="67">
        <v>615924.96000000008</v>
      </c>
      <c r="T206" s="8">
        <f t="shared" si="34"/>
        <v>581482</v>
      </c>
      <c r="U206" s="67">
        <v>547040</v>
      </c>
      <c r="V206" s="67">
        <v>615924.96000000008</v>
      </c>
      <c r="W206" s="8">
        <v>581482</v>
      </c>
      <c r="X206" s="67">
        <v>650977.6</v>
      </c>
      <c r="Y206" s="67">
        <v>615924.96000000008</v>
      </c>
      <c r="Z206" s="8">
        <f t="shared" si="35"/>
        <v>633451</v>
      </c>
      <c r="AA206" s="67">
        <v>547040</v>
      </c>
      <c r="AB206" s="67">
        <v>500752</v>
      </c>
      <c r="AC206" s="8">
        <f t="shared" si="36"/>
        <v>523896</v>
      </c>
      <c r="AD206" s="67">
        <v>547040</v>
      </c>
      <c r="AE206" s="67">
        <v>615924.96000000008</v>
      </c>
      <c r="AF206" s="8">
        <f t="shared" si="37"/>
        <v>581482</v>
      </c>
      <c r="AG206" s="67">
        <v>547040</v>
      </c>
      <c r="AH206" s="67">
        <v>615924.96000000008</v>
      </c>
      <c r="AI206" s="8">
        <f t="shared" si="38"/>
        <v>581482</v>
      </c>
      <c r="AJ206" s="67">
        <v>547040</v>
      </c>
      <c r="AK206" s="67">
        <v>500752</v>
      </c>
      <c r="AL206" s="8">
        <f t="shared" si="39"/>
        <v>523896</v>
      </c>
      <c r="AM206" s="28" t="e">
        <f>H206+K206+#REF!+N206+#REF!+#REF!+#REF!+#REF!+Q206+T206+W206+Z206+AC206+#REF!+AF206+AI206+AL206</f>
        <v>#REF!</v>
      </c>
      <c r="AN206" s="29"/>
      <c r="AO206" s="29"/>
      <c r="AP206" s="29"/>
    </row>
    <row r="207" spans="1:154" ht="34.5" customHeight="1" thickBot="1" x14ac:dyDescent="0.4">
      <c r="A207" s="362"/>
      <c r="B207" s="11">
        <v>185</v>
      </c>
      <c r="C207" s="34" t="s">
        <v>217</v>
      </c>
      <c r="D207" s="11" t="s">
        <v>22</v>
      </c>
      <c r="F207" s="13">
        <v>145635.92914000002</v>
      </c>
      <c r="G207" s="67">
        <v>163974.85344786002</v>
      </c>
      <c r="H207" s="8">
        <f t="shared" si="30"/>
        <v>154805</v>
      </c>
      <c r="I207" s="67">
        <v>145635.92914000002</v>
      </c>
      <c r="J207" s="67">
        <v>163974.85344786002</v>
      </c>
      <c r="K207" s="8">
        <f t="shared" si="31"/>
        <v>154805</v>
      </c>
      <c r="L207" s="67">
        <v>265621.49458000006</v>
      </c>
      <c r="M207" s="67">
        <v>299069.37047442002</v>
      </c>
      <c r="N207" s="8">
        <f t="shared" si="32"/>
        <v>282345</v>
      </c>
      <c r="O207" s="67">
        <v>282332.67764000001</v>
      </c>
      <c r="P207" s="67">
        <v>319895.64114690002</v>
      </c>
      <c r="Q207" s="8">
        <f t="shared" si="33"/>
        <v>301114</v>
      </c>
      <c r="R207" s="67">
        <v>289473.53266000003</v>
      </c>
      <c r="S207" s="67">
        <v>319895.64114690002</v>
      </c>
      <c r="T207" s="8">
        <f t="shared" si="34"/>
        <v>304685</v>
      </c>
      <c r="U207" s="67">
        <v>282332.67764000001</v>
      </c>
      <c r="V207" s="67">
        <v>319895.64114690002</v>
      </c>
      <c r="W207" s="8">
        <v>301114</v>
      </c>
      <c r="X207" s="67">
        <v>401551.30120560003</v>
      </c>
      <c r="Y207" s="67">
        <v>319895.64114690002</v>
      </c>
      <c r="Z207" s="8">
        <f t="shared" si="35"/>
        <v>360723</v>
      </c>
      <c r="AA207" s="67">
        <v>214815.01782000001</v>
      </c>
      <c r="AB207" s="67">
        <v>196638.36246600002</v>
      </c>
      <c r="AC207" s="8">
        <f t="shared" si="36"/>
        <v>205727</v>
      </c>
      <c r="AD207" s="67">
        <v>344709.59743999998</v>
      </c>
      <c r="AE207" s="67">
        <v>319895.64114690002</v>
      </c>
      <c r="AF207" s="8">
        <f t="shared" si="37"/>
        <v>332303</v>
      </c>
      <c r="AG207" s="67">
        <v>299750.56800000003</v>
      </c>
      <c r="AH207" s="67">
        <v>319895.64114690002</v>
      </c>
      <c r="AI207" s="8">
        <f t="shared" si="38"/>
        <v>309823</v>
      </c>
      <c r="AJ207" s="67">
        <v>244487.83502000003</v>
      </c>
      <c r="AK207" s="67">
        <v>223800.40282600003</v>
      </c>
      <c r="AL207" s="8">
        <f t="shared" si="39"/>
        <v>234144</v>
      </c>
      <c r="AM207" s="28" t="e">
        <f>H207+K207+#REF!+N207+#REF!+#REF!+#REF!+#REF!+Q207+T207+W207+Z207+AC207+#REF!+AF207+AI207+AL207</f>
        <v>#REF!</v>
      </c>
      <c r="AN207" s="29"/>
      <c r="AO207" s="29"/>
      <c r="AP207" s="29"/>
    </row>
    <row r="208" spans="1:154" s="32" customFormat="1" ht="22.5" customHeight="1" x14ac:dyDescent="0.35">
      <c r="A208" s="362"/>
      <c r="B208" s="4">
        <v>186</v>
      </c>
      <c r="C208" s="34" t="s">
        <v>218</v>
      </c>
      <c r="D208" s="11" t="s">
        <v>22</v>
      </c>
      <c r="E208" s="1"/>
      <c r="F208" s="13">
        <v>136760</v>
      </c>
      <c r="G208" s="67">
        <v>153981.24000000002</v>
      </c>
      <c r="H208" s="8">
        <f t="shared" si="30"/>
        <v>145371</v>
      </c>
      <c r="I208" s="67">
        <v>136760</v>
      </c>
      <c r="J208" s="67">
        <v>153981.24000000002</v>
      </c>
      <c r="K208" s="8">
        <f t="shared" si="31"/>
        <v>145371</v>
      </c>
      <c r="L208" s="67">
        <v>136760</v>
      </c>
      <c r="M208" s="67">
        <v>153981.24000000002</v>
      </c>
      <c r="N208" s="8">
        <f t="shared" si="32"/>
        <v>145371</v>
      </c>
      <c r="O208" s="67">
        <v>136760</v>
      </c>
      <c r="P208" s="67">
        <v>153981.24000000002</v>
      </c>
      <c r="Q208" s="8">
        <f t="shared" si="33"/>
        <v>145371</v>
      </c>
      <c r="R208" s="67">
        <v>136760</v>
      </c>
      <c r="S208" s="67">
        <v>153981.24000000002</v>
      </c>
      <c r="T208" s="8">
        <f t="shared" si="34"/>
        <v>145371</v>
      </c>
      <c r="U208" s="67">
        <v>136760</v>
      </c>
      <c r="V208" s="67">
        <v>153981.24000000002</v>
      </c>
      <c r="W208" s="8">
        <v>145371</v>
      </c>
      <c r="X208" s="67">
        <v>162744.4</v>
      </c>
      <c r="Y208" s="67">
        <v>153981.24000000002</v>
      </c>
      <c r="Z208" s="8">
        <f t="shared" si="35"/>
        <v>158363</v>
      </c>
      <c r="AA208" s="67">
        <v>136760</v>
      </c>
      <c r="AB208" s="67">
        <v>125188</v>
      </c>
      <c r="AC208" s="8">
        <f t="shared" si="36"/>
        <v>130974</v>
      </c>
      <c r="AD208" s="67">
        <v>136760</v>
      </c>
      <c r="AE208" s="67">
        <v>153981.24000000002</v>
      </c>
      <c r="AF208" s="8">
        <f t="shared" si="37"/>
        <v>145371</v>
      </c>
      <c r="AG208" s="67">
        <v>136760</v>
      </c>
      <c r="AH208" s="67">
        <v>153981.24000000002</v>
      </c>
      <c r="AI208" s="8">
        <f t="shared" si="38"/>
        <v>145371</v>
      </c>
      <c r="AJ208" s="67">
        <v>136760</v>
      </c>
      <c r="AK208" s="67">
        <v>125188</v>
      </c>
      <c r="AL208" s="8">
        <f t="shared" si="39"/>
        <v>130974</v>
      </c>
      <c r="AM208" s="28" t="e">
        <f>H208+K208+#REF!+N208+#REF!+#REF!+#REF!+#REF!+Q208+T208+W208+Z208+AC208+#REF!+AF208+AI208+AL208</f>
        <v>#REF!</v>
      </c>
      <c r="AN208" s="29"/>
      <c r="AO208" s="29"/>
      <c r="AP208" s="29"/>
      <c r="AQ208" s="2"/>
      <c r="AR208" s="2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</row>
    <row r="209" spans="1:154" s="32" customFormat="1" ht="22.5" customHeight="1" thickBot="1" x14ac:dyDescent="0.4">
      <c r="A209" s="362"/>
      <c r="B209" s="11">
        <v>187</v>
      </c>
      <c r="C209" s="34" t="s">
        <v>219</v>
      </c>
      <c r="D209" s="11" t="s">
        <v>22</v>
      </c>
      <c r="E209" s="1"/>
      <c r="F209" s="13">
        <v>151642.49672</v>
      </c>
      <c r="G209" s="67">
        <v>170737.78649928002</v>
      </c>
      <c r="H209" s="8">
        <f t="shared" si="30"/>
        <v>161190</v>
      </c>
      <c r="I209" s="67">
        <v>151642.49672</v>
      </c>
      <c r="J209" s="67">
        <v>170737.78649928002</v>
      </c>
      <c r="K209" s="8">
        <f t="shared" si="31"/>
        <v>161190</v>
      </c>
      <c r="L209" s="67">
        <v>273700.1813</v>
      </c>
      <c r="M209" s="67">
        <v>308165.35028370004</v>
      </c>
      <c r="N209" s="8">
        <f t="shared" si="32"/>
        <v>290933</v>
      </c>
      <c r="O209" s="67">
        <v>306644.2977</v>
      </c>
      <c r="P209" s="67">
        <v>339482.82478109997</v>
      </c>
      <c r="Q209" s="8">
        <f t="shared" si="33"/>
        <v>323064</v>
      </c>
      <c r="R209" s="67">
        <v>306644.2977</v>
      </c>
      <c r="S209" s="67">
        <v>339482.82478109997</v>
      </c>
      <c r="T209" s="8">
        <f t="shared" si="34"/>
        <v>323064</v>
      </c>
      <c r="U209" s="67">
        <v>279136.93833999999</v>
      </c>
      <c r="V209" s="67">
        <v>339482.82478109997</v>
      </c>
      <c r="W209" s="8">
        <v>309310</v>
      </c>
      <c r="X209" s="67">
        <v>415170.97318060003</v>
      </c>
      <c r="Y209" s="67">
        <v>339482.82478109997</v>
      </c>
      <c r="Z209" s="8">
        <f t="shared" si="35"/>
        <v>377327</v>
      </c>
      <c r="AA209" s="67">
        <v>218982.36854</v>
      </c>
      <c r="AB209" s="67">
        <v>200453.09120200001</v>
      </c>
      <c r="AC209" s="8">
        <f t="shared" si="36"/>
        <v>209718</v>
      </c>
      <c r="AD209" s="67">
        <v>362239.49424000003</v>
      </c>
      <c r="AE209" s="67">
        <v>339482.82478109997</v>
      </c>
      <c r="AF209" s="8">
        <f t="shared" si="37"/>
        <v>350861</v>
      </c>
      <c r="AG209" s="67">
        <v>336022.87576000002</v>
      </c>
      <c r="AH209" s="67">
        <v>339482.82478109997</v>
      </c>
      <c r="AI209" s="8">
        <f t="shared" si="38"/>
        <v>337753</v>
      </c>
      <c r="AJ209" s="67">
        <v>254571.08144000001</v>
      </c>
      <c r="AK209" s="67">
        <v>233030.45147200002</v>
      </c>
      <c r="AL209" s="8">
        <f t="shared" si="39"/>
        <v>243801</v>
      </c>
      <c r="AM209" s="28" t="e">
        <f>H209+K209+#REF!+N209+#REF!+#REF!+#REF!+#REF!+Q209+T209+W209+Z209+AC209+#REF!+AF209+AI209+AL209</f>
        <v>#REF!</v>
      </c>
      <c r="AN209" s="29"/>
      <c r="AO209" s="29"/>
      <c r="AP209" s="29"/>
      <c r="AQ209" s="2"/>
      <c r="AR209" s="2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</row>
    <row r="210" spans="1:154" s="32" customFormat="1" ht="22.5" customHeight="1" thickBot="1" x14ac:dyDescent="0.4">
      <c r="A210" s="363"/>
      <c r="B210" s="368" t="s">
        <v>220</v>
      </c>
      <c r="C210" s="366"/>
      <c r="D210" s="367"/>
      <c r="E210" s="1"/>
      <c r="F210" s="13">
        <v>1116773.4073600003</v>
      </c>
      <c r="G210" s="67">
        <v>1257400.95104064</v>
      </c>
      <c r="H210" s="8">
        <f t="shared" si="30"/>
        <v>1187087</v>
      </c>
      <c r="I210" s="67">
        <v>1116773.4073600003</v>
      </c>
      <c r="J210" s="67">
        <v>1257400.95104064</v>
      </c>
      <c r="K210" s="8">
        <f t="shared" si="31"/>
        <v>1187087</v>
      </c>
      <c r="L210" s="67">
        <v>1800499.83048</v>
      </c>
      <c r="M210" s="67">
        <v>2027224.3091335201</v>
      </c>
      <c r="N210" s="8">
        <f t="shared" si="32"/>
        <v>1913862</v>
      </c>
      <c r="O210" s="67">
        <v>1950328.0006600001</v>
      </c>
      <c r="P210" s="67">
        <v>2216711.5443307809</v>
      </c>
      <c r="Q210" s="8">
        <f t="shared" si="33"/>
        <v>2083520</v>
      </c>
      <c r="R210" s="67">
        <v>1995645.2729200001</v>
      </c>
      <c r="S210" s="67">
        <v>2216711.5443307809</v>
      </c>
      <c r="T210" s="8">
        <f t="shared" si="34"/>
        <v>2106178</v>
      </c>
      <c r="U210" s="67">
        <v>1983879.2630800002</v>
      </c>
      <c r="V210" s="67">
        <v>2216711.5443307809</v>
      </c>
      <c r="W210" s="8">
        <v>2100295</v>
      </c>
      <c r="X210" s="67">
        <v>2670197.0892142006</v>
      </c>
      <c r="Y210" s="67">
        <v>2216711.5443307809</v>
      </c>
      <c r="Z210" s="8">
        <f t="shared" si="35"/>
        <v>2443454</v>
      </c>
      <c r="AA210" s="67">
        <v>1546465.6687999999</v>
      </c>
      <c r="AB210" s="67">
        <v>1415610.8814400004</v>
      </c>
      <c r="AC210" s="8">
        <f t="shared" si="36"/>
        <v>1481038</v>
      </c>
      <c r="AD210" s="67">
        <v>2301346.4052800001</v>
      </c>
      <c r="AE210" s="67">
        <v>2216711.5443307809</v>
      </c>
      <c r="AF210" s="8">
        <f t="shared" si="37"/>
        <v>2259029</v>
      </c>
      <c r="AG210" s="67">
        <v>2312797.7303599999</v>
      </c>
      <c r="AH210" s="67">
        <v>2216711.5443307809</v>
      </c>
      <c r="AI210" s="8">
        <f t="shared" si="38"/>
        <v>2264755</v>
      </c>
      <c r="AJ210" s="67">
        <v>1726271.5626000001</v>
      </c>
      <c r="AK210" s="67">
        <v>1580202.4303800003</v>
      </c>
      <c r="AL210" s="8">
        <f t="shared" si="39"/>
        <v>1653237</v>
      </c>
      <c r="AM210" s="28" t="e">
        <f>H210+K210+#REF!+N210+#REF!+#REF!+#REF!+#REF!+Q210+T210+W210+Z210+AC210+#REF!+AF210+AI210+AL210</f>
        <v>#REF!</v>
      </c>
      <c r="AN210" s="29"/>
      <c r="AO210" s="29"/>
      <c r="AP210" s="29"/>
      <c r="AQ210" s="2"/>
      <c r="AR210" s="2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</row>
    <row r="211" spans="1:154" ht="24.75" customHeight="1" x14ac:dyDescent="0.35">
      <c r="A211" s="363"/>
      <c r="B211" s="4">
        <v>188</v>
      </c>
      <c r="C211" s="34" t="s">
        <v>221</v>
      </c>
      <c r="D211" s="11" t="s">
        <v>22</v>
      </c>
      <c r="E211" s="6"/>
      <c r="F211" s="13">
        <v>211869.9596</v>
      </c>
      <c r="G211" s="67">
        <v>238549.2768204</v>
      </c>
      <c r="H211" s="8">
        <f t="shared" si="30"/>
        <v>225210</v>
      </c>
      <c r="I211" s="67">
        <v>211869.9596</v>
      </c>
      <c r="J211" s="67">
        <v>238549.2768204</v>
      </c>
      <c r="K211" s="8">
        <f t="shared" si="31"/>
        <v>225210</v>
      </c>
      <c r="L211" s="67">
        <v>384350.09886000009</v>
      </c>
      <c r="M211" s="67">
        <v>432748.64592414006</v>
      </c>
      <c r="N211" s="8">
        <f t="shared" si="32"/>
        <v>408549</v>
      </c>
      <c r="O211" s="67">
        <v>409791.56166000012</v>
      </c>
      <c r="P211" s="67">
        <v>469848.19297416013</v>
      </c>
      <c r="Q211" s="8">
        <f t="shared" si="33"/>
        <v>439820</v>
      </c>
      <c r="R211" s="67">
        <v>419799.24818</v>
      </c>
      <c r="S211" s="67">
        <v>469848.19297416013</v>
      </c>
      <c r="T211" s="8">
        <f t="shared" si="34"/>
        <v>444824</v>
      </c>
      <c r="U211" s="67">
        <v>424794.20204000006</v>
      </c>
      <c r="V211" s="67">
        <v>469848.19297416013</v>
      </c>
      <c r="W211" s="8">
        <v>447321</v>
      </c>
      <c r="X211" s="67">
        <v>585369.79905040003</v>
      </c>
      <c r="Y211" s="67">
        <v>469848.19297416013</v>
      </c>
      <c r="Z211" s="8">
        <f t="shared" si="35"/>
        <v>527609</v>
      </c>
      <c r="AA211" s="67">
        <v>300331.93476000003</v>
      </c>
      <c r="AB211" s="67">
        <v>274919.23258800001</v>
      </c>
      <c r="AC211" s="8">
        <f t="shared" si="36"/>
        <v>287626</v>
      </c>
      <c r="AD211" s="67">
        <v>490390.86252000002</v>
      </c>
      <c r="AE211" s="67">
        <v>469848.19297416013</v>
      </c>
      <c r="AF211" s="8">
        <f t="shared" si="37"/>
        <v>480120</v>
      </c>
      <c r="AG211" s="67">
        <v>502568.45157999999</v>
      </c>
      <c r="AH211" s="67">
        <v>469848.19297416013</v>
      </c>
      <c r="AI211" s="8">
        <f t="shared" si="38"/>
        <v>486208</v>
      </c>
      <c r="AJ211" s="67">
        <v>355679.11704000004</v>
      </c>
      <c r="AK211" s="67">
        <v>325583.19175200001</v>
      </c>
      <c r="AL211" s="8">
        <f t="shared" si="39"/>
        <v>340631</v>
      </c>
      <c r="AM211" s="28" t="e">
        <f>H211+K211+#REF!+N211+#REF!+#REF!+#REF!+#REF!+Q211+T211+W211+Z211+AC211+#REF!+AF211+AI211+AL211</f>
        <v>#REF!</v>
      </c>
      <c r="AN211" s="9"/>
      <c r="AO211" s="9"/>
      <c r="AP211" s="9"/>
      <c r="AQ211" s="10"/>
      <c r="AR211" s="10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</row>
    <row r="212" spans="1:154" ht="24.75" customHeight="1" thickBot="1" x14ac:dyDescent="0.4">
      <c r="A212" s="363"/>
      <c r="B212" s="11">
        <v>189</v>
      </c>
      <c r="C212" s="34" t="s">
        <v>222</v>
      </c>
      <c r="D212" s="11" t="s">
        <v>22</v>
      </c>
      <c r="E212" s="6"/>
      <c r="F212" s="13">
        <v>96322.871580000006</v>
      </c>
      <c r="G212" s="67">
        <v>108452.14394742002</v>
      </c>
      <c r="H212" s="8">
        <f t="shared" si="30"/>
        <v>102388</v>
      </c>
      <c r="I212" s="67">
        <v>96322.871580000006</v>
      </c>
      <c r="J212" s="67">
        <v>108452.14394742002</v>
      </c>
      <c r="K212" s="8">
        <f t="shared" si="31"/>
        <v>102388</v>
      </c>
      <c r="L212" s="67">
        <v>166638.02558000002</v>
      </c>
      <c r="M212" s="67">
        <v>187621.59849342002</v>
      </c>
      <c r="N212" s="8">
        <f t="shared" si="32"/>
        <v>177130</v>
      </c>
      <c r="O212" s="67">
        <v>187176.98428000003</v>
      </c>
      <c r="P212" s="67">
        <v>206376.05158170001</v>
      </c>
      <c r="Q212" s="8">
        <f t="shared" si="33"/>
        <v>196777</v>
      </c>
      <c r="R212" s="67">
        <v>184267.48366000003</v>
      </c>
      <c r="S212" s="67">
        <v>206376.05158170001</v>
      </c>
      <c r="T212" s="8">
        <f t="shared" si="34"/>
        <v>195322</v>
      </c>
      <c r="U212" s="67">
        <v>183294.98329999999</v>
      </c>
      <c r="V212" s="67">
        <v>206376.05158170001</v>
      </c>
      <c r="W212" s="8">
        <v>194836</v>
      </c>
      <c r="X212" s="67">
        <v>212085.00307540002</v>
      </c>
      <c r="Y212" s="67">
        <v>206376.05158170001</v>
      </c>
      <c r="Z212" s="8">
        <f t="shared" si="35"/>
        <v>209231</v>
      </c>
      <c r="AA212" s="67">
        <v>142409.07694</v>
      </c>
      <c r="AB212" s="67">
        <v>130359.07812200001</v>
      </c>
      <c r="AC212" s="8">
        <f t="shared" si="36"/>
        <v>136384</v>
      </c>
      <c r="AD212" s="67">
        <v>221611.85305999999</v>
      </c>
      <c r="AE212" s="67">
        <v>206376.05158170001</v>
      </c>
      <c r="AF212" s="8">
        <f t="shared" si="37"/>
        <v>213994</v>
      </c>
      <c r="AG212" s="67">
        <v>222778.14233999999</v>
      </c>
      <c r="AH212" s="67">
        <v>206376.05158170001</v>
      </c>
      <c r="AI212" s="8">
        <f t="shared" si="38"/>
        <v>214577</v>
      </c>
      <c r="AJ212" s="67">
        <v>161702.63070000001</v>
      </c>
      <c r="AK212" s="67">
        <v>148020.10041000001</v>
      </c>
      <c r="AL212" s="8">
        <f t="shared" si="39"/>
        <v>154861</v>
      </c>
      <c r="AM212" s="28" t="e">
        <f>H212+K212+#REF!+N212+#REF!+#REF!+#REF!+#REF!+Q212+T212+W212+Z212+AC212+#REF!+AF212+AI212+AL212</f>
        <v>#REF!</v>
      </c>
      <c r="AN212" s="9"/>
      <c r="AO212" s="9"/>
      <c r="AP212" s="9"/>
      <c r="AQ212" s="10"/>
      <c r="AR212" s="10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</row>
    <row r="213" spans="1:154" ht="24.75" customHeight="1" x14ac:dyDescent="0.35">
      <c r="A213" s="363"/>
      <c r="B213" s="4">
        <v>190</v>
      </c>
      <c r="C213" s="34" t="s">
        <v>223</v>
      </c>
      <c r="D213" s="11" t="s">
        <v>22</v>
      </c>
      <c r="E213" s="6"/>
      <c r="F213" s="13">
        <v>80273.948820000005</v>
      </c>
      <c r="G213" s="67">
        <v>90382.291452180012</v>
      </c>
      <c r="H213" s="8">
        <f t="shared" si="30"/>
        <v>85328</v>
      </c>
      <c r="I213" s="67">
        <v>80273.948820000005</v>
      </c>
      <c r="J213" s="67">
        <v>90382.291452180012</v>
      </c>
      <c r="K213" s="8">
        <f t="shared" si="31"/>
        <v>85328</v>
      </c>
      <c r="L213" s="67">
        <v>143753.15422</v>
      </c>
      <c r="M213" s="67">
        <v>161854.99371677998</v>
      </c>
      <c r="N213" s="8">
        <f t="shared" si="32"/>
        <v>152804</v>
      </c>
      <c r="O213" s="67">
        <v>163588.07244000002</v>
      </c>
      <c r="P213" s="67">
        <v>179350.34220558003</v>
      </c>
      <c r="Q213" s="8">
        <f t="shared" si="33"/>
        <v>171469</v>
      </c>
      <c r="R213" s="67">
        <v>162731.13428000003</v>
      </c>
      <c r="S213" s="67">
        <v>179350.34220558003</v>
      </c>
      <c r="T213" s="8">
        <f t="shared" si="34"/>
        <v>171041</v>
      </c>
      <c r="U213" s="67">
        <v>159291.82542000001</v>
      </c>
      <c r="V213" s="67">
        <v>179350.34220558003</v>
      </c>
      <c r="W213" s="8">
        <v>169321</v>
      </c>
      <c r="X213" s="67">
        <v>227907.0950156</v>
      </c>
      <c r="Y213" s="67">
        <v>179350.34220558003</v>
      </c>
      <c r="Z213" s="8">
        <f t="shared" si="35"/>
        <v>203629</v>
      </c>
      <c r="AA213" s="67">
        <v>123117.30106</v>
      </c>
      <c r="AB213" s="67">
        <v>112699.68327800001</v>
      </c>
      <c r="AC213" s="8">
        <f t="shared" si="36"/>
        <v>117908</v>
      </c>
      <c r="AD213" s="67">
        <v>192507.95746000001</v>
      </c>
      <c r="AE213" s="67">
        <v>179350.34220558003</v>
      </c>
      <c r="AF213" s="8">
        <f t="shared" si="37"/>
        <v>185929</v>
      </c>
      <c r="AG213" s="67">
        <v>189404.66792000004</v>
      </c>
      <c r="AH213" s="67">
        <v>179350.34220558003</v>
      </c>
      <c r="AI213" s="8">
        <f t="shared" si="38"/>
        <v>184378</v>
      </c>
      <c r="AJ213" s="67">
        <v>134760.63717999999</v>
      </c>
      <c r="AK213" s="67">
        <v>123357.81403400001</v>
      </c>
      <c r="AL213" s="8">
        <f t="shared" si="39"/>
        <v>129059</v>
      </c>
      <c r="AM213" s="28" t="e">
        <f>H213+K213+#REF!+N213+#REF!+#REF!+#REF!+#REF!+Q213+T213+W213+Z213+AC213+#REF!+AF213+AI213+AL213</f>
        <v>#REF!</v>
      </c>
      <c r="AN213" s="9"/>
      <c r="AO213" s="9"/>
      <c r="AP213" s="9"/>
      <c r="AQ213" s="10"/>
      <c r="AR213" s="10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</row>
    <row r="214" spans="1:154" ht="24.75" customHeight="1" thickBot="1" x14ac:dyDescent="0.4">
      <c r="A214" s="363"/>
      <c r="B214" s="11">
        <v>191</v>
      </c>
      <c r="C214" s="34" t="s">
        <v>224</v>
      </c>
      <c r="D214" s="11" t="s">
        <v>22</v>
      </c>
      <c r="E214" s="6"/>
      <c r="F214" s="13">
        <v>74910.973799999992</v>
      </c>
      <c r="G214" s="67">
        <v>84343.994116200018</v>
      </c>
      <c r="H214" s="8">
        <f t="shared" si="30"/>
        <v>79627</v>
      </c>
      <c r="I214" s="67">
        <v>74910.973799999992</v>
      </c>
      <c r="J214" s="67">
        <v>84343.994116200018</v>
      </c>
      <c r="K214" s="8">
        <f t="shared" si="31"/>
        <v>79627</v>
      </c>
      <c r="L214" s="67">
        <v>141183.22868</v>
      </c>
      <c r="M214" s="67">
        <v>158961.45524532004</v>
      </c>
      <c r="N214" s="8">
        <f t="shared" si="32"/>
        <v>150072</v>
      </c>
      <c r="O214" s="67">
        <v>151959.84830000001</v>
      </c>
      <c r="P214" s="67">
        <v>165048.79560624005</v>
      </c>
      <c r="Q214" s="8">
        <f t="shared" si="33"/>
        <v>158504</v>
      </c>
      <c r="R214" s="67">
        <v>155525.38664000001</v>
      </c>
      <c r="S214" s="67">
        <v>165048.79560624005</v>
      </c>
      <c r="T214" s="8">
        <f t="shared" si="34"/>
        <v>160287</v>
      </c>
      <c r="U214" s="67">
        <v>154634.66876</v>
      </c>
      <c r="V214" s="67">
        <v>165048.79560624005</v>
      </c>
      <c r="W214" s="8">
        <v>159842</v>
      </c>
      <c r="X214" s="67">
        <v>211917.8645766</v>
      </c>
      <c r="Y214" s="67">
        <v>165048.79560624005</v>
      </c>
      <c r="Z214" s="8">
        <f t="shared" si="35"/>
        <v>188483</v>
      </c>
      <c r="AA214" s="67">
        <v>115965.77876000002</v>
      </c>
      <c r="AB214" s="67">
        <v>106153.28978800001</v>
      </c>
      <c r="AC214" s="8">
        <f t="shared" si="36"/>
        <v>111060</v>
      </c>
      <c r="AD214" s="67">
        <v>181343.76</v>
      </c>
      <c r="AE214" s="67">
        <v>165048.79560624005</v>
      </c>
      <c r="AF214" s="8">
        <f t="shared" si="37"/>
        <v>173196</v>
      </c>
      <c r="AG214" s="67">
        <v>179173.85746000003</v>
      </c>
      <c r="AH214" s="67">
        <v>165048.79560624005</v>
      </c>
      <c r="AI214" s="8">
        <f t="shared" si="38"/>
        <v>172111</v>
      </c>
      <c r="AJ214" s="67">
        <v>125757.45286000002</v>
      </c>
      <c r="AK214" s="67">
        <v>115116.43761800001</v>
      </c>
      <c r="AL214" s="8">
        <f t="shared" si="39"/>
        <v>120437</v>
      </c>
      <c r="AM214" s="28" t="e">
        <f>H214+K214+#REF!+N214+#REF!+#REF!+#REF!+#REF!+Q214+T214+W214+Z214+AC214+#REF!+AF214+AI214+AL214</f>
        <v>#REF!</v>
      </c>
      <c r="AN214" s="9"/>
      <c r="AO214" s="9"/>
      <c r="AP214" s="9"/>
      <c r="AQ214" s="10"/>
      <c r="AR214" s="10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</row>
    <row r="215" spans="1:154" ht="24.75" customHeight="1" x14ac:dyDescent="0.35">
      <c r="A215" s="363"/>
      <c r="B215" s="4">
        <v>192</v>
      </c>
      <c r="C215" s="34" t="s">
        <v>225</v>
      </c>
      <c r="D215" s="11" t="s">
        <v>22</v>
      </c>
      <c r="E215" s="6"/>
      <c r="F215" s="13">
        <v>69692.896000000008</v>
      </c>
      <c r="G215" s="67">
        <v>78468.839904000008</v>
      </c>
      <c r="H215" s="8">
        <f t="shared" si="30"/>
        <v>74081</v>
      </c>
      <c r="I215" s="67">
        <v>69692.896000000008</v>
      </c>
      <c r="J215" s="67">
        <v>78468.839904000008</v>
      </c>
      <c r="K215" s="8">
        <f t="shared" si="31"/>
        <v>74081</v>
      </c>
      <c r="L215" s="67">
        <v>125125.41652</v>
      </c>
      <c r="M215" s="67">
        <v>140881.59396948002</v>
      </c>
      <c r="N215" s="8">
        <f t="shared" si="32"/>
        <v>133004</v>
      </c>
      <c r="O215" s="67">
        <v>138043.4926</v>
      </c>
      <c r="P215" s="67">
        <v>154643.66729448002</v>
      </c>
      <c r="Q215" s="8">
        <f t="shared" si="33"/>
        <v>146344</v>
      </c>
      <c r="R215" s="67">
        <v>141502.35814000003</v>
      </c>
      <c r="S215" s="67">
        <v>154643.66729448002</v>
      </c>
      <c r="T215" s="8">
        <f t="shared" si="34"/>
        <v>148073</v>
      </c>
      <c r="U215" s="67">
        <v>139429.35006</v>
      </c>
      <c r="V215" s="67">
        <v>154643.66729448002</v>
      </c>
      <c r="W215" s="8">
        <v>147037</v>
      </c>
      <c r="X215" s="67">
        <v>190726.18390280002</v>
      </c>
      <c r="Y215" s="67">
        <v>154643.66729448002</v>
      </c>
      <c r="Z215" s="8">
        <f t="shared" si="35"/>
        <v>172685</v>
      </c>
      <c r="AA215" s="67">
        <v>106747.47096000002</v>
      </c>
      <c r="AB215" s="67">
        <v>97714.992647999999</v>
      </c>
      <c r="AC215" s="8">
        <f t="shared" si="36"/>
        <v>102231</v>
      </c>
      <c r="AD215" s="67">
        <v>165691.30447999999</v>
      </c>
      <c r="AE215" s="67">
        <v>154643.66729448002</v>
      </c>
      <c r="AF215" s="8">
        <f t="shared" si="37"/>
        <v>160167</v>
      </c>
      <c r="AG215" s="67">
        <v>164865.47921999998</v>
      </c>
      <c r="AH215" s="67">
        <v>154643.66729448002</v>
      </c>
      <c r="AI215" s="8">
        <f t="shared" si="38"/>
        <v>159755</v>
      </c>
      <c r="AJ215" s="67">
        <v>116997.83810000001</v>
      </c>
      <c r="AK215" s="67">
        <v>107098.02103</v>
      </c>
      <c r="AL215" s="8">
        <f t="shared" si="39"/>
        <v>112048</v>
      </c>
      <c r="AM215" s="28" t="e">
        <f>H215+K215+#REF!+N215+#REF!+#REF!+#REF!+#REF!+Q215+T215+W215+Z215+AC215+#REF!+AF215+AI215+AL215</f>
        <v>#REF!</v>
      </c>
      <c r="AN215" s="9"/>
      <c r="AO215" s="9"/>
      <c r="AP215" s="9"/>
      <c r="AQ215" s="10"/>
      <c r="AR215" s="10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</row>
    <row r="216" spans="1:154" ht="24.75" customHeight="1" thickBot="1" x14ac:dyDescent="0.4">
      <c r="A216" s="363"/>
      <c r="B216" s="11">
        <v>193</v>
      </c>
      <c r="C216" s="34" t="s">
        <v>226</v>
      </c>
      <c r="D216" s="11" t="s">
        <v>22</v>
      </c>
      <c r="E216" s="6"/>
      <c r="F216" s="13">
        <v>13676</v>
      </c>
      <c r="G216" s="67">
        <v>15398.124</v>
      </c>
      <c r="H216" s="8">
        <f t="shared" si="30"/>
        <v>14537</v>
      </c>
      <c r="I216" s="67">
        <v>13676</v>
      </c>
      <c r="J216" s="67">
        <v>15398.124</v>
      </c>
      <c r="K216" s="8">
        <f t="shared" si="31"/>
        <v>14537</v>
      </c>
      <c r="L216" s="67">
        <v>13676</v>
      </c>
      <c r="M216" s="67">
        <v>15398.124</v>
      </c>
      <c r="N216" s="8">
        <f t="shared" si="32"/>
        <v>14537</v>
      </c>
      <c r="O216" s="67">
        <v>13676</v>
      </c>
      <c r="P216" s="67">
        <v>15398.124</v>
      </c>
      <c r="Q216" s="8">
        <f t="shared" si="33"/>
        <v>14537</v>
      </c>
      <c r="R216" s="67">
        <v>13676</v>
      </c>
      <c r="S216" s="67">
        <v>15398.124</v>
      </c>
      <c r="T216" s="8">
        <f t="shared" si="34"/>
        <v>14537</v>
      </c>
      <c r="U216" s="67">
        <v>13676</v>
      </c>
      <c r="V216" s="67">
        <v>15398.124</v>
      </c>
      <c r="W216" s="8">
        <v>14537</v>
      </c>
      <c r="X216" s="67">
        <v>16274.44</v>
      </c>
      <c r="Y216" s="67">
        <v>15398.124</v>
      </c>
      <c r="Z216" s="8">
        <f t="shared" si="35"/>
        <v>15836</v>
      </c>
      <c r="AA216" s="67">
        <v>13676</v>
      </c>
      <c r="AB216" s="67">
        <v>12518.800000000001</v>
      </c>
      <c r="AC216" s="8">
        <f t="shared" si="36"/>
        <v>13097</v>
      </c>
      <c r="AD216" s="67">
        <v>13676</v>
      </c>
      <c r="AE216" s="67">
        <v>15398.124</v>
      </c>
      <c r="AF216" s="8">
        <f t="shared" si="37"/>
        <v>14537</v>
      </c>
      <c r="AG216" s="67">
        <v>13676</v>
      </c>
      <c r="AH216" s="67">
        <v>15398.124</v>
      </c>
      <c r="AI216" s="8">
        <f t="shared" si="38"/>
        <v>14537</v>
      </c>
      <c r="AJ216" s="67">
        <v>13676</v>
      </c>
      <c r="AK216" s="67">
        <v>12518.800000000001</v>
      </c>
      <c r="AL216" s="8">
        <f t="shared" si="39"/>
        <v>13097</v>
      </c>
      <c r="AM216" s="28" t="e">
        <f>H216+K216+#REF!+N216+#REF!+#REF!+#REF!+#REF!+Q216+T216+W216+Z216+AC216+#REF!+AF216+AI216+AL216</f>
        <v>#REF!</v>
      </c>
      <c r="AN216" s="9"/>
      <c r="AO216" s="9"/>
      <c r="AP216" s="9"/>
      <c r="AQ216" s="10"/>
      <c r="AR216" s="10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</row>
    <row r="217" spans="1:154" ht="24.75" customHeight="1" x14ac:dyDescent="0.35">
      <c r="A217" s="363"/>
      <c r="B217" s="4">
        <v>194</v>
      </c>
      <c r="C217" s="34" t="s">
        <v>227</v>
      </c>
      <c r="D217" s="11" t="s">
        <v>22</v>
      </c>
      <c r="E217" s="6"/>
      <c r="F217" s="13">
        <v>94475.65426000001</v>
      </c>
      <c r="G217" s="67">
        <v>106372.31933874001</v>
      </c>
      <c r="H217" s="8">
        <f t="shared" si="30"/>
        <v>100424</v>
      </c>
      <c r="I217" s="67">
        <v>94475.65426000001</v>
      </c>
      <c r="J217" s="67">
        <v>106372.31933874001</v>
      </c>
      <c r="K217" s="8">
        <f t="shared" si="31"/>
        <v>100424</v>
      </c>
      <c r="L217" s="67">
        <v>164480.56820000001</v>
      </c>
      <c r="M217" s="67">
        <v>185192.46744179999</v>
      </c>
      <c r="N217" s="8">
        <f t="shared" si="32"/>
        <v>174837</v>
      </c>
      <c r="O217" s="67">
        <v>178184.46724</v>
      </c>
      <c r="P217" s="67">
        <v>199515.03248040003</v>
      </c>
      <c r="Q217" s="8">
        <f t="shared" si="33"/>
        <v>188850</v>
      </c>
      <c r="R217" s="67">
        <v>184051.47124000001</v>
      </c>
      <c r="S217" s="67">
        <v>199515.03248040003</v>
      </c>
      <c r="T217" s="8">
        <f t="shared" si="34"/>
        <v>191783</v>
      </c>
      <c r="U217" s="67">
        <v>182099.359</v>
      </c>
      <c r="V217" s="67">
        <v>199515.03248040003</v>
      </c>
      <c r="W217" s="8">
        <v>190807</v>
      </c>
      <c r="X217" s="67">
        <v>253354.46037720004</v>
      </c>
      <c r="Y217" s="67">
        <v>199515.03248040003</v>
      </c>
      <c r="Z217" s="8">
        <f t="shared" si="35"/>
        <v>226435</v>
      </c>
      <c r="AA217" s="67">
        <v>142734.42898</v>
      </c>
      <c r="AB217" s="67">
        <v>130656.900374</v>
      </c>
      <c r="AC217" s="8">
        <f t="shared" si="36"/>
        <v>136696</v>
      </c>
      <c r="AD217" s="67">
        <v>220034.87350000002</v>
      </c>
      <c r="AE217" s="67">
        <v>199515.03248040003</v>
      </c>
      <c r="AF217" s="8">
        <f t="shared" si="37"/>
        <v>209775</v>
      </c>
      <c r="AG217" s="67">
        <v>216518.22686</v>
      </c>
      <c r="AH217" s="67">
        <v>199515.03248040003</v>
      </c>
      <c r="AI217" s="8">
        <f t="shared" si="38"/>
        <v>208017</v>
      </c>
      <c r="AJ217" s="67">
        <v>158602.00797999999</v>
      </c>
      <c r="AK217" s="67">
        <v>145181.838074</v>
      </c>
      <c r="AL217" s="8">
        <f t="shared" si="39"/>
        <v>151892</v>
      </c>
      <c r="AM217" s="28" t="e">
        <f>H217+K217+#REF!+N217+#REF!+#REF!+#REF!+#REF!+Q217+T217+W217+Z217+AC217+#REF!+AF217+AI217+AL217</f>
        <v>#REF!</v>
      </c>
      <c r="AN217" s="9"/>
      <c r="AO217" s="9"/>
      <c r="AP217" s="9"/>
      <c r="AQ217" s="10"/>
      <c r="AR217" s="10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</row>
    <row r="218" spans="1:154" ht="36" customHeight="1" thickBot="1" x14ac:dyDescent="0.4">
      <c r="A218" s="363"/>
      <c r="B218" s="11">
        <v>195</v>
      </c>
      <c r="C218" s="34" t="s">
        <v>228</v>
      </c>
      <c r="D218" s="11" t="s">
        <v>22</v>
      </c>
      <c r="E218" s="6"/>
      <c r="F218" s="13">
        <v>205140</v>
      </c>
      <c r="G218" s="67">
        <v>230971.86000000002</v>
      </c>
      <c r="H218" s="8">
        <f t="shared" si="30"/>
        <v>218056</v>
      </c>
      <c r="I218" s="67">
        <v>205140</v>
      </c>
      <c r="J218" s="67">
        <v>230971.86000000002</v>
      </c>
      <c r="K218" s="8">
        <f t="shared" si="31"/>
        <v>218056</v>
      </c>
      <c r="L218" s="67">
        <v>205140</v>
      </c>
      <c r="M218" s="67">
        <v>230971.86000000002</v>
      </c>
      <c r="N218" s="8">
        <f t="shared" si="32"/>
        <v>218056</v>
      </c>
      <c r="O218" s="67">
        <v>205140</v>
      </c>
      <c r="P218" s="67">
        <v>230971.86000000002</v>
      </c>
      <c r="Q218" s="8">
        <f t="shared" si="33"/>
        <v>218056</v>
      </c>
      <c r="R218" s="67">
        <v>205140</v>
      </c>
      <c r="S218" s="67">
        <v>230971.86000000002</v>
      </c>
      <c r="T218" s="8">
        <f t="shared" si="34"/>
        <v>218056</v>
      </c>
      <c r="U218" s="67">
        <v>205140</v>
      </c>
      <c r="V218" s="67">
        <v>230971.86000000002</v>
      </c>
      <c r="W218" s="8">
        <v>218056</v>
      </c>
      <c r="X218" s="67">
        <v>244116.6</v>
      </c>
      <c r="Y218" s="67">
        <v>230971.86000000002</v>
      </c>
      <c r="Z218" s="8">
        <f t="shared" si="35"/>
        <v>237544</v>
      </c>
      <c r="AA218" s="67">
        <v>205140</v>
      </c>
      <c r="AB218" s="67">
        <v>187782</v>
      </c>
      <c r="AC218" s="8">
        <f t="shared" si="36"/>
        <v>196461</v>
      </c>
      <c r="AD218" s="67">
        <v>205140</v>
      </c>
      <c r="AE218" s="67">
        <v>230971.86000000002</v>
      </c>
      <c r="AF218" s="8">
        <f t="shared" si="37"/>
        <v>218056</v>
      </c>
      <c r="AG218" s="67">
        <v>205140</v>
      </c>
      <c r="AH218" s="67">
        <v>230971.86000000002</v>
      </c>
      <c r="AI218" s="8">
        <f t="shared" si="38"/>
        <v>218056</v>
      </c>
      <c r="AJ218" s="67">
        <v>205140</v>
      </c>
      <c r="AK218" s="67">
        <v>187782</v>
      </c>
      <c r="AL218" s="8">
        <f t="shared" si="39"/>
        <v>196461</v>
      </c>
      <c r="AM218" s="28" t="e">
        <f>H218+K218+#REF!+N218+#REF!+#REF!+#REF!+#REF!+Q218+T218+W218+Z218+AC218+#REF!+AF218+AI218+AL218</f>
        <v>#REF!</v>
      </c>
      <c r="AN218" s="9"/>
      <c r="AO218" s="9"/>
      <c r="AP218" s="9"/>
      <c r="AQ218" s="10"/>
      <c r="AR218" s="10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</row>
    <row r="219" spans="1:154" ht="24.75" customHeight="1" x14ac:dyDescent="0.35">
      <c r="A219" s="363"/>
      <c r="B219" s="4">
        <v>196</v>
      </c>
      <c r="C219" s="34" t="s">
        <v>229</v>
      </c>
      <c r="D219" s="11" t="s">
        <v>22</v>
      </c>
      <c r="E219" s="6"/>
      <c r="F219" s="13">
        <v>132395.16784000001</v>
      </c>
      <c r="G219" s="67">
        <v>149066.77474416001</v>
      </c>
      <c r="H219" s="8">
        <f t="shared" si="30"/>
        <v>140731</v>
      </c>
      <c r="I219" s="67">
        <v>132395.16784000001</v>
      </c>
      <c r="J219" s="67">
        <v>149066.77474416001</v>
      </c>
      <c r="K219" s="8">
        <f t="shared" si="31"/>
        <v>140731</v>
      </c>
      <c r="L219" s="67">
        <v>224300.89656000002</v>
      </c>
      <c r="M219" s="67">
        <v>252545.55561144001</v>
      </c>
      <c r="N219" s="8">
        <f t="shared" si="32"/>
        <v>238423</v>
      </c>
      <c r="O219" s="67">
        <v>248528.06732</v>
      </c>
      <c r="P219" s="67">
        <v>292187.33293385996</v>
      </c>
      <c r="Q219" s="8">
        <f t="shared" si="33"/>
        <v>270358</v>
      </c>
      <c r="R219" s="67">
        <v>259509.14314000003</v>
      </c>
      <c r="S219" s="67">
        <v>292187.33293385996</v>
      </c>
      <c r="T219" s="8">
        <f t="shared" si="34"/>
        <v>275848</v>
      </c>
      <c r="U219" s="67">
        <v>258141.95342000003</v>
      </c>
      <c r="V219" s="67">
        <v>292187.33293385996</v>
      </c>
      <c r="W219" s="8">
        <v>275165</v>
      </c>
      <c r="X219" s="67">
        <v>354339.96448760002</v>
      </c>
      <c r="Y219" s="67">
        <v>292187.33293385996</v>
      </c>
      <c r="Z219" s="8">
        <f t="shared" si="35"/>
        <v>323264</v>
      </c>
      <c r="AA219" s="67">
        <v>190419.83740000002</v>
      </c>
      <c r="AB219" s="67">
        <v>174307.38962</v>
      </c>
      <c r="AC219" s="8">
        <f t="shared" si="36"/>
        <v>182364</v>
      </c>
      <c r="AD219" s="67">
        <v>298657.17180000001</v>
      </c>
      <c r="AE219" s="67">
        <v>292187.33293385996</v>
      </c>
      <c r="AF219" s="8">
        <f t="shared" si="37"/>
        <v>295422</v>
      </c>
      <c r="AG219" s="67">
        <v>295333.42514000001</v>
      </c>
      <c r="AH219" s="67">
        <v>292187.33293385996</v>
      </c>
      <c r="AI219" s="8">
        <f t="shared" si="38"/>
        <v>293760</v>
      </c>
      <c r="AJ219" s="67">
        <v>222260.77926000001</v>
      </c>
      <c r="AK219" s="67">
        <v>203454.09793800002</v>
      </c>
      <c r="AL219" s="8">
        <f t="shared" si="39"/>
        <v>212857</v>
      </c>
      <c r="AM219" s="28" t="e">
        <f>H219+K219+#REF!+N219+#REF!+#REF!+#REF!+#REF!+Q219+T219+W219+Z219+AC219+#REF!+AF219+AI219+AL219</f>
        <v>#REF!</v>
      </c>
      <c r="AN219" s="9"/>
      <c r="AO219" s="9"/>
      <c r="AP219" s="9"/>
      <c r="AQ219" s="10"/>
      <c r="AR219" s="10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</row>
    <row r="220" spans="1:154" ht="24.75" customHeight="1" thickBot="1" x14ac:dyDescent="0.4">
      <c r="A220" s="363"/>
      <c r="B220" s="11">
        <v>197</v>
      </c>
      <c r="C220" s="34" t="s">
        <v>230</v>
      </c>
      <c r="D220" s="11" t="s">
        <v>22</v>
      </c>
      <c r="E220" s="6"/>
      <c r="F220" s="13">
        <v>138015.93546000001</v>
      </c>
      <c r="G220" s="67">
        <v>155395.32671754001</v>
      </c>
      <c r="H220" s="8">
        <f t="shared" si="30"/>
        <v>146706</v>
      </c>
      <c r="I220" s="67">
        <v>138015.93546000001</v>
      </c>
      <c r="J220" s="67">
        <v>155395.32671754001</v>
      </c>
      <c r="K220" s="8">
        <f t="shared" si="31"/>
        <v>146706</v>
      </c>
      <c r="L220" s="67">
        <v>231852.44185999999</v>
      </c>
      <c r="M220" s="67">
        <v>261048.01473113999</v>
      </c>
      <c r="N220" s="8">
        <f t="shared" si="32"/>
        <v>246450</v>
      </c>
      <c r="O220" s="67">
        <v>254239.50682000001</v>
      </c>
      <c r="P220" s="67">
        <v>303372.14525436005</v>
      </c>
      <c r="Q220" s="8">
        <f t="shared" si="33"/>
        <v>278806</v>
      </c>
      <c r="R220" s="67">
        <v>269443.04764</v>
      </c>
      <c r="S220" s="67">
        <v>303372.14525436005</v>
      </c>
      <c r="T220" s="8">
        <f t="shared" si="34"/>
        <v>286408</v>
      </c>
      <c r="U220" s="67">
        <v>263376.92108000006</v>
      </c>
      <c r="V220" s="67">
        <v>303372.14525436005</v>
      </c>
      <c r="W220" s="8">
        <v>283375</v>
      </c>
      <c r="X220" s="67">
        <v>374105.67872859997</v>
      </c>
      <c r="Y220" s="67">
        <v>303372.14525436005</v>
      </c>
      <c r="Z220" s="8">
        <f t="shared" si="35"/>
        <v>338739</v>
      </c>
      <c r="AA220" s="67">
        <v>205923.83994000001</v>
      </c>
      <c r="AB220" s="67">
        <v>188499.51502200001</v>
      </c>
      <c r="AC220" s="8">
        <f t="shared" si="36"/>
        <v>197212</v>
      </c>
      <c r="AD220" s="67">
        <v>312292.62245999998</v>
      </c>
      <c r="AE220" s="67">
        <v>303372.14525436005</v>
      </c>
      <c r="AF220" s="8">
        <f t="shared" si="37"/>
        <v>307832</v>
      </c>
      <c r="AG220" s="67">
        <v>323339.47983999999</v>
      </c>
      <c r="AH220" s="67">
        <v>303372.14525436005</v>
      </c>
      <c r="AI220" s="8">
        <f t="shared" si="38"/>
        <v>313356</v>
      </c>
      <c r="AJ220" s="67">
        <v>231695.09948000003</v>
      </c>
      <c r="AK220" s="67">
        <v>212090.12952400005</v>
      </c>
      <c r="AL220" s="8">
        <f t="shared" si="39"/>
        <v>221893</v>
      </c>
      <c r="AM220" s="28" t="e">
        <f>H220+K220+#REF!+N220+#REF!+#REF!+#REF!+#REF!+Q220+T220+W220+Z220+AC220+#REF!+AF220+AI220+AL220</f>
        <v>#REF!</v>
      </c>
      <c r="AN220" s="9"/>
      <c r="AO220" s="9"/>
      <c r="AP220" s="9"/>
      <c r="AQ220" s="10"/>
      <c r="AR220" s="10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</row>
    <row r="221" spans="1:154" ht="24.75" customHeight="1" thickBot="1" x14ac:dyDescent="0.4">
      <c r="A221" s="363"/>
      <c r="B221" s="370" t="s">
        <v>231</v>
      </c>
      <c r="C221" s="371"/>
      <c r="D221" s="372"/>
      <c r="E221" s="6"/>
      <c r="F221" s="13">
        <v>7147840.51566</v>
      </c>
      <c r="G221" s="67">
        <v>8047918.5867473418</v>
      </c>
      <c r="H221" s="8">
        <f t="shared" si="30"/>
        <v>7597880</v>
      </c>
      <c r="I221" s="67">
        <v>7147840.51566</v>
      </c>
      <c r="J221" s="67">
        <v>8047918.5867473418</v>
      </c>
      <c r="K221" s="8">
        <f t="shared" si="31"/>
        <v>7597880</v>
      </c>
      <c r="L221" s="67">
        <v>14012170.097899999</v>
      </c>
      <c r="M221" s="67">
        <v>15776625.670997104</v>
      </c>
      <c r="N221" s="8">
        <f t="shared" si="32"/>
        <v>14894398</v>
      </c>
      <c r="O221" s="67">
        <v>14649356.956259999</v>
      </c>
      <c r="P221" s="67">
        <v>16430333.161837142</v>
      </c>
      <c r="Q221" s="8">
        <f t="shared" si="33"/>
        <v>15539845</v>
      </c>
      <c r="R221" s="67">
        <v>14415153.268100001</v>
      </c>
      <c r="S221" s="67">
        <v>16430333.161837142</v>
      </c>
      <c r="T221" s="8">
        <f t="shared" si="34"/>
        <v>15422743</v>
      </c>
      <c r="U221" s="67">
        <v>14614372.722560002</v>
      </c>
      <c r="V221" s="67">
        <v>16430333.161837142</v>
      </c>
      <c r="W221" s="8">
        <v>15522353</v>
      </c>
      <c r="X221" s="67">
        <v>18865401.560441799</v>
      </c>
      <c r="Y221" s="67">
        <v>16430333.161837142</v>
      </c>
      <c r="Z221" s="8">
        <f t="shared" si="35"/>
        <v>17647867</v>
      </c>
      <c r="AA221" s="67">
        <v>8884042.5637600012</v>
      </c>
      <c r="AB221" s="67">
        <v>8132315.8852880001</v>
      </c>
      <c r="AC221" s="8">
        <f t="shared" si="36"/>
        <v>8508179</v>
      </c>
      <c r="AD221" s="67">
        <v>15848393.896919999</v>
      </c>
      <c r="AE221" s="67">
        <v>16430333.161837142</v>
      </c>
      <c r="AF221" s="8">
        <f t="shared" si="37"/>
        <v>16139364</v>
      </c>
      <c r="AG221" s="67">
        <v>15941422.356860001</v>
      </c>
      <c r="AH221" s="67">
        <v>16430333.161837142</v>
      </c>
      <c r="AI221" s="8">
        <f t="shared" si="38"/>
        <v>16185878</v>
      </c>
      <c r="AJ221" s="67">
        <v>9567434.7454399988</v>
      </c>
      <c r="AK221" s="67">
        <v>8757882.5746720005</v>
      </c>
      <c r="AL221" s="8">
        <f t="shared" si="39"/>
        <v>9162659</v>
      </c>
      <c r="AM221" s="28" t="e">
        <f>H221+K221+#REF!+N221+#REF!+#REF!+#REF!+#REF!+Q221+T221+W221+Z221+AC221+#REF!+AF221+AI221+AL221</f>
        <v>#REF!</v>
      </c>
      <c r="AN221" s="9"/>
      <c r="AO221" s="9"/>
      <c r="AP221" s="9"/>
      <c r="AQ221" s="10"/>
      <c r="AR221" s="10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</row>
    <row r="222" spans="1:154" ht="24.75" customHeight="1" x14ac:dyDescent="0.35">
      <c r="A222" s="362"/>
      <c r="B222" s="4">
        <v>198</v>
      </c>
      <c r="C222" s="34" t="s">
        <v>232</v>
      </c>
      <c r="D222" s="11" t="s">
        <v>22</v>
      </c>
      <c r="E222" s="6"/>
      <c r="F222" s="13">
        <v>191539.90179999999</v>
      </c>
      <c r="G222" s="67">
        <v>215659.19558820003</v>
      </c>
      <c r="H222" s="8">
        <f t="shared" ref="H222:H257" si="40">ROUND(((F222+G222)/2),0)</f>
        <v>203600</v>
      </c>
      <c r="I222" s="67">
        <v>191539.90179999999</v>
      </c>
      <c r="J222" s="67">
        <v>215659.19558820003</v>
      </c>
      <c r="K222" s="8">
        <f t="shared" ref="K222:K257" si="41">ROUND(((I222+J222)/2),0)</f>
        <v>203600</v>
      </c>
      <c r="L222" s="67">
        <v>328047.30608000007</v>
      </c>
      <c r="M222" s="67">
        <v>369356.0322379201</v>
      </c>
      <c r="N222" s="8">
        <f t="shared" ref="N222:N257" si="42">ROUND(((L222+M222)/2),0)</f>
        <v>348702</v>
      </c>
      <c r="O222" s="67">
        <v>386313.76732000004</v>
      </c>
      <c r="P222" s="67">
        <v>437180.53397381998</v>
      </c>
      <c r="Q222" s="8">
        <f t="shared" ref="Q222:Q257" si="43">ROUND(((O222+P222)/2),0)</f>
        <v>411747</v>
      </c>
      <c r="R222" s="67">
        <v>388286.32517999999</v>
      </c>
      <c r="S222" s="67">
        <v>437180.53397381998</v>
      </c>
      <c r="T222" s="8">
        <f t="shared" ref="T222:T257" si="44">ROUND(((R222+S222)/2),0)</f>
        <v>412733</v>
      </c>
      <c r="U222" s="67">
        <v>380383.64857999998</v>
      </c>
      <c r="V222" s="67">
        <v>437180.53397381998</v>
      </c>
      <c r="W222" s="8">
        <v>408782</v>
      </c>
      <c r="X222" s="67">
        <v>538715.94327460008</v>
      </c>
      <c r="Y222" s="67">
        <v>437180.53397381998</v>
      </c>
      <c r="Z222" s="8">
        <f t="shared" ref="Z222:Z257" si="45">ROUND(((X222+Y222)/2),0)</f>
        <v>487948</v>
      </c>
      <c r="AA222" s="67">
        <v>288917.94516</v>
      </c>
      <c r="AB222" s="67">
        <v>264471.04210800002</v>
      </c>
      <c r="AC222" s="8">
        <f t="shared" ref="AC222:AC257" si="46">ROUND(((AA222+AB222)/2),0)</f>
        <v>276694</v>
      </c>
      <c r="AD222" s="67">
        <v>441322.26346000005</v>
      </c>
      <c r="AE222" s="67">
        <v>437180.53397381998</v>
      </c>
      <c r="AF222" s="8">
        <f t="shared" ref="AF222:AF257" si="47">ROUND(((AD222+AE222)/2),0)</f>
        <v>439251</v>
      </c>
      <c r="AG222" s="67">
        <v>455647.53156000003</v>
      </c>
      <c r="AH222" s="67">
        <v>437180.53397381998</v>
      </c>
      <c r="AI222" s="8">
        <f t="shared" ref="AI222:AI257" si="48">ROUND(((AG222+AH222)/2),0)</f>
        <v>446414</v>
      </c>
      <c r="AJ222" s="67">
        <v>321549.15468000004</v>
      </c>
      <c r="AK222" s="67">
        <v>294341.14928400004</v>
      </c>
      <c r="AL222" s="8">
        <f t="shared" ref="AL222:AL257" si="49">ROUND(((AJ222+AK222)/2),0)</f>
        <v>307945</v>
      </c>
      <c r="AM222" s="28" t="e">
        <f>H222+K222+#REF!+N222+#REF!+#REF!+#REF!+#REF!+Q222+T222+W222+Z222+AC222+#REF!+AF222+AI222+AL222</f>
        <v>#REF!</v>
      </c>
      <c r="AN222" s="9"/>
      <c r="AO222" s="9"/>
      <c r="AP222" s="9"/>
      <c r="AQ222" s="10"/>
      <c r="AR222" s="10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</row>
    <row r="223" spans="1:154" ht="24.75" customHeight="1" thickBot="1" x14ac:dyDescent="0.4">
      <c r="A223" s="362"/>
      <c r="B223" s="11">
        <v>199</v>
      </c>
      <c r="C223" s="34" t="s">
        <v>233</v>
      </c>
      <c r="D223" s="11" t="s">
        <v>22</v>
      </c>
      <c r="E223" s="6"/>
      <c r="F223" s="13">
        <v>547040</v>
      </c>
      <c r="G223" s="67">
        <v>615924.96000000008</v>
      </c>
      <c r="H223" s="8">
        <f t="shared" si="40"/>
        <v>581482</v>
      </c>
      <c r="I223" s="67">
        <v>547040</v>
      </c>
      <c r="J223" s="67">
        <v>615924.96000000008</v>
      </c>
      <c r="K223" s="8">
        <f t="shared" si="41"/>
        <v>581482</v>
      </c>
      <c r="L223" s="67">
        <v>547040</v>
      </c>
      <c r="M223" s="67">
        <v>615924.96000000008</v>
      </c>
      <c r="N223" s="8">
        <f t="shared" si="42"/>
        <v>581482</v>
      </c>
      <c r="O223" s="67">
        <v>547040</v>
      </c>
      <c r="P223" s="67">
        <v>615924.96000000008</v>
      </c>
      <c r="Q223" s="8">
        <f t="shared" si="43"/>
        <v>581482</v>
      </c>
      <c r="R223" s="67">
        <v>547040</v>
      </c>
      <c r="S223" s="67">
        <v>615924.96000000008</v>
      </c>
      <c r="T223" s="8">
        <f t="shared" si="44"/>
        <v>581482</v>
      </c>
      <c r="U223" s="67">
        <v>547040</v>
      </c>
      <c r="V223" s="67">
        <v>615924.96000000008</v>
      </c>
      <c r="W223" s="8">
        <v>581482</v>
      </c>
      <c r="X223" s="67">
        <v>650977.6</v>
      </c>
      <c r="Y223" s="67">
        <v>615924.96000000008</v>
      </c>
      <c r="Z223" s="8">
        <f t="shared" si="45"/>
        <v>633451</v>
      </c>
      <c r="AA223" s="67">
        <v>547040</v>
      </c>
      <c r="AB223" s="67">
        <v>500752</v>
      </c>
      <c r="AC223" s="8">
        <f t="shared" si="46"/>
        <v>523896</v>
      </c>
      <c r="AD223" s="67">
        <v>547040</v>
      </c>
      <c r="AE223" s="67">
        <v>615924.96000000008</v>
      </c>
      <c r="AF223" s="8">
        <f t="shared" si="47"/>
        <v>581482</v>
      </c>
      <c r="AG223" s="67">
        <v>547040</v>
      </c>
      <c r="AH223" s="67">
        <v>615924.96000000008</v>
      </c>
      <c r="AI223" s="8">
        <f t="shared" si="48"/>
        <v>581482</v>
      </c>
      <c r="AJ223" s="67">
        <v>547040</v>
      </c>
      <c r="AK223" s="67">
        <v>500752</v>
      </c>
      <c r="AL223" s="8">
        <f t="shared" si="49"/>
        <v>523896</v>
      </c>
      <c r="AM223" s="28" t="e">
        <f>H223+K223+#REF!+N223+#REF!+#REF!+#REF!+#REF!+Q223+T223+W223+Z223+AC223+#REF!+AF223+AI223+AL223</f>
        <v>#REF!</v>
      </c>
      <c r="AN223" s="9"/>
      <c r="AO223" s="9"/>
      <c r="AP223" s="9"/>
      <c r="AQ223" s="10"/>
      <c r="AR223" s="10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</row>
    <row r="224" spans="1:154" ht="24.75" customHeight="1" x14ac:dyDescent="0.35">
      <c r="A224" s="362"/>
      <c r="B224" s="4">
        <v>200</v>
      </c>
      <c r="C224" s="34" t="s">
        <v>234</v>
      </c>
      <c r="D224" s="11" t="s">
        <v>22</v>
      </c>
      <c r="E224" s="6"/>
      <c r="F224" s="13">
        <v>273520</v>
      </c>
      <c r="G224" s="67">
        <v>307962.48000000004</v>
      </c>
      <c r="H224" s="8">
        <f t="shared" si="40"/>
        <v>290741</v>
      </c>
      <c r="I224" s="67">
        <v>273520</v>
      </c>
      <c r="J224" s="67">
        <v>307962.48000000004</v>
      </c>
      <c r="K224" s="8">
        <f t="shared" si="41"/>
        <v>290741</v>
      </c>
      <c r="L224" s="67">
        <v>273520</v>
      </c>
      <c r="M224" s="67">
        <v>307962.48000000004</v>
      </c>
      <c r="N224" s="8">
        <f t="shared" si="42"/>
        <v>290741</v>
      </c>
      <c r="O224" s="67">
        <v>273520</v>
      </c>
      <c r="P224" s="67">
        <v>307962.48000000004</v>
      </c>
      <c r="Q224" s="8">
        <f t="shared" si="43"/>
        <v>290741</v>
      </c>
      <c r="R224" s="67">
        <v>273520</v>
      </c>
      <c r="S224" s="67">
        <v>307962.48000000004</v>
      </c>
      <c r="T224" s="8">
        <f t="shared" si="44"/>
        <v>290741</v>
      </c>
      <c r="U224" s="67">
        <v>273520</v>
      </c>
      <c r="V224" s="67">
        <v>307962.48000000004</v>
      </c>
      <c r="W224" s="8">
        <v>290741</v>
      </c>
      <c r="X224" s="67">
        <v>325488.8</v>
      </c>
      <c r="Y224" s="67">
        <v>307962.48000000004</v>
      </c>
      <c r="Z224" s="8">
        <f t="shared" si="45"/>
        <v>316726</v>
      </c>
      <c r="AA224" s="67">
        <v>273520</v>
      </c>
      <c r="AB224" s="67">
        <v>250376</v>
      </c>
      <c r="AC224" s="8">
        <f t="shared" si="46"/>
        <v>261948</v>
      </c>
      <c r="AD224" s="67">
        <v>273520</v>
      </c>
      <c r="AE224" s="67">
        <v>307962.48000000004</v>
      </c>
      <c r="AF224" s="8">
        <f t="shared" si="47"/>
        <v>290741</v>
      </c>
      <c r="AG224" s="67">
        <v>273520</v>
      </c>
      <c r="AH224" s="67">
        <v>307962.48000000004</v>
      </c>
      <c r="AI224" s="8">
        <f t="shared" si="48"/>
        <v>290741</v>
      </c>
      <c r="AJ224" s="67">
        <v>273520</v>
      </c>
      <c r="AK224" s="67">
        <v>250376</v>
      </c>
      <c r="AL224" s="8">
        <f t="shared" si="49"/>
        <v>261948</v>
      </c>
      <c r="AM224" s="28" t="e">
        <f>H224+K224+#REF!+N224+#REF!+#REF!+#REF!+#REF!+Q224+T224+W224+Z224+AC224+#REF!+AF224+AI224+AL224</f>
        <v>#REF!</v>
      </c>
      <c r="AN224" s="9"/>
      <c r="AO224" s="9"/>
      <c r="AP224" s="9"/>
      <c r="AQ224" s="10"/>
      <c r="AR224" s="10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</row>
    <row r="225" spans="1:154" ht="24.75" customHeight="1" thickBot="1" x14ac:dyDescent="0.4">
      <c r="A225" s="362"/>
      <c r="B225" s="11">
        <v>201</v>
      </c>
      <c r="C225" s="34" t="s">
        <v>235</v>
      </c>
      <c r="D225" s="11" t="s">
        <v>22</v>
      </c>
      <c r="E225" s="6"/>
      <c r="F225" s="13">
        <v>615420</v>
      </c>
      <c r="G225" s="67">
        <v>692915.58000000007</v>
      </c>
      <c r="H225" s="8">
        <f t="shared" si="40"/>
        <v>654168</v>
      </c>
      <c r="I225" s="67">
        <v>615420</v>
      </c>
      <c r="J225" s="67">
        <v>692915.58000000007</v>
      </c>
      <c r="K225" s="8">
        <f t="shared" si="41"/>
        <v>654168</v>
      </c>
      <c r="L225" s="67">
        <v>615420</v>
      </c>
      <c r="M225" s="67">
        <v>692915.58000000007</v>
      </c>
      <c r="N225" s="8">
        <f t="shared" si="42"/>
        <v>654168</v>
      </c>
      <c r="O225" s="67">
        <v>615420</v>
      </c>
      <c r="P225" s="67">
        <v>692915.58000000007</v>
      </c>
      <c r="Q225" s="8">
        <f t="shared" si="43"/>
        <v>654168</v>
      </c>
      <c r="R225" s="67">
        <v>615420</v>
      </c>
      <c r="S225" s="67">
        <v>692915.58000000007</v>
      </c>
      <c r="T225" s="8">
        <f t="shared" si="44"/>
        <v>654168</v>
      </c>
      <c r="U225" s="67">
        <v>615420</v>
      </c>
      <c r="V225" s="67">
        <v>692915.58000000007</v>
      </c>
      <c r="W225" s="8">
        <v>654168</v>
      </c>
      <c r="X225" s="67">
        <v>732349.8</v>
      </c>
      <c r="Y225" s="67">
        <v>692915.58000000007</v>
      </c>
      <c r="Z225" s="8">
        <f t="shared" si="45"/>
        <v>712633</v>
      </c>
      <c r="AA225" s="67">
        <v>615420</v>
      </c>
      <c r="AB225" s="67">
        <v>563346</v>
      </c>
      <c r="AC225" s="8">
        <f t="shared" si="46"/>
        <v>589383</v>
      </c>
      <c r="AD225" s="67">
        <v>615420</v>
      </c>
      <c r="AE225" s="67">
        <v>692915.58000000007</v>
      </c>
      <c r="AF225" s="8">
        <f t="shared" si="47"/>
        <v>654168</v>
      </c>
      <c r="AG225" s="67">
        <v>615420</v>
      </c>
      <c r="AH225" s="67">
        <v>692915.58000000007</v>
      </c>
      <c r="AI225" s="8">
        <f t="shared" si="48"/>
        <v>654168</v>
      </c>
      <c r="AJ225" s="67">
        <v>615420</v>
      </c>
      <c r="AK225" s="67">
        <v>563346</v>
      </c>
      <c r="AL225" s="8">
        <f t="shared" si="49"/>
        <v>589383</v>
      </c>
      <c r="AM225" s="28" t="e">
        <f>H225+K225+#REF!+N225+#REF!+#REF!+#REF!+#REF!+Q225+T225+W225+Z225+AC225+#REF!+AF225+AI225+AL225</f>
        <v>#REF!</v>
      </c>
      <c r="AN225" s="9"/>
      <c r="AO225" s="9"/>
      <c r="AP225" s="9"/>
      <c r="AQ225" s="10"/>
      <c r="AR225" s="10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</row>
    <row r="226" spans="1:154" ht="24.75" customHeight="1" x14ac:dyDescent="0.35">
      <c r="A226" s="362"/>
      <c r="B226" s="4">
        <v>202</v>
      </c>
      <c r="C226" s="34" t="s">
        <v>236</v>
      </c>
      <c r="D226" s="11" t="s">
        <v>22</v>
      </c>
      <c r="E226" s="6"/>
      <c r="F226" s="13">
        <v>205140</v>
      </c>
      <c r="G226" s="67">
        <v>230971.86000000002</v>
      </c>
      <c r="H226" s="8">
        <f t="shared" si="40"/>
        <v>218056</v>
      </c>
      <c r="I226" s="67">
        <v>205140</v>
      </c>
      <c r="J226" s="67">
        <v>230971.86000000002</v>
      </c>
      <c r="K226" s="8">
        <f t="shared" si="41"/>
        <v>218056</v>
      </c>
      <c r="L226" s="67">
        <v>205140</v>
      </c>
      <c r="M226" s="67">
        <v>230971.86000000002</v>
      </c>
      <c r="N226" s="8">
        <f t="shared" si="42"/>
        <v>218056</v>
      </c>
      <c r="O226" s="67">
        <v>205140</v>
      </c>
      <c r="P226" s="67">
        <v>230971.86000000002</v>
      </c>
      <c r="Q226" s="8">
        <f t="shared" si="43"/>
        <v>218056</v>
      </c>
      <c r="R226" s="67">
        <v>205140</v>
      </c>
      <c r="S226" s="67">
        <v>230971.86000000002</v>
      </c>
      <c r="T226" s="8">
        <f t="shared" si="44"/>
        <v>218056</v>
      </c>
      <c r="U226" s="67">
        <v>205140</v>
      </c>
      <c r="V226" s="67">
        <v>230971.86000000002</v>
      </c>
      <c r="W226" s="8">
        <v>218056</v>
      </c>
      <c r="X226" s="67">
        <v>244116.6</v>
      </c>
      <c r="Y226" s="67">
        <v>230971.86000000002</v>
      </c>
      <c r="Z226" s="8">
        <f t="shared" si="45"/>
        <v>237544</v>
      </c>
      <c r="AA226" s="67">
        <v>205140</v>
      </c>
      <c r="AB226" s="67">
        <v>187782</v>
      </c>
      <c r="AC226" s="8">
        <f t="shared" si="46"/>
        <v>196461</v>
      </c>
      <c r="AD226" s="67">
        <v>205140</v>
      </c>
      <c r="AE226" s="67">
        <v>230971.86000000002</v>
      </c>
      <c r="AF226" s="8">
        <f t="shared" si="47"/>
        <v>218056</v>
      </c>
      <c r="AG226" s="67">
        <v>205140</v>
      </c>
      <c r="AH226" s="67">
        <v>230971.86000000002</v>
      </c>
      <c r="AI226" s="8">
        <f t="shared" si="48"/>
        <v>218056</v>
      </c>
      <c r="AJ226" s="67">
        <v>205140</v>
      </c>
      <c r="AK226" s="67">
        <v>187782</v>
      </c>
      <c r="AL226" s="8">
        <f t="shared" si="49"/>
        <v>196461</v>
      </c>
      <c r="AM226" s="28" t="e">
        <f>H226+K226+#REF!+N226+#REF!+#REF!+#REF!+#REF!+Q226+T226+W226+Z226+AC226+#REF!+AF226+AI226+AL226</f>
        <v>#REF!</v>
      </c>
      <c r="AN226" s="9"/>
      <c r="AO226" s="9"/>
      <c r="AP226" s="9"/>
      <c r="AQ226" s="10"/>
      <c r="AR226" s="10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</row>
    <row r="227" spans="1:154" ht="24.75" customHeight="1" thickBot="1" x14ac:dyDescent="0.4">
      <c r="A227" s="362"/>
      <c r="B227" s="11">
        <v>203</v>
      </c>
      <c r="C227" s="34" t="s">
        <v>237</v>
      </c>
      <c r="D227" s="11" t="s">
        <v>22</v>
      </c>
      <c r="E227" s="6"/>
      <c r="F227" s="13">
        <v>123084</v>
      </c>
      <c r="G227" s="67">
        <v>138583.11600000001</v>
      </c>
      <c r="H227" s="8">
        <f t="shared" si="40"/>
        <v>130834</v>
      </c>
      <c r="I227" s="67">
        <v>123084</v>
      </c>
      <c r="J227" s="67">
        <v>138583.11600000001</v>
      </c>
      <c r="K227" s="8">
        <f t="shared" si="41"/>
        <v>130834</v>
      </c>
      <c r="L227" s="67">
        <v>1258192</v>
      </c>
      <c r="M227" s="67">
        <v>1416627.4080000001</v>
      </c>
      <c r="N227" s="8">
        <f t="shared" si="42"/>
        <v>1337410</v>
      </c>
      <c r="O227" s="67">
        <v>1258192</v>
      </c>
      <c r="P227" s="67">
        <v>1416627.4080000001</v>
      </c>
      <c r="Q227" s="8">
        <f t="shared" si="43"/>
        <v>1337410</v>
      </c>
      <c r="R227" s="67">
        <v>1258192</v>
      </c>
      <c r="S227" s="67">
        <v>1416627.4080000001</v>
      </c>
      <c r="T227" s="8">
        <f t="shared" si="44"/>
        <v>1337410</v>
      </c>
      <c r="U227" s="67">
        <v>1258192</v>
      </c>
      <c r="V227" s="67">
        <v>1416627.4080000001</v>
      </c>
      <c r="W227" s="8">
        <v>1337410</v>
      </c>
      <c r="X227" s="67">
        <v>1497248.48</v>
      </c>
      <c r="Y227" s="67">
        <v>1416627.4080000001</v>
      </c>
      <c r="Z227" s="8">
        <f t="shared" si="45"/>
        <v>1456938</v>
      </c>
      <c r="AA227" s="67">
        <v>123084</v>
      </c>
      <c r="AB227" s="67">
        <v>112669.20000000001</v>
      </c>
      <c r="AC227" s="8">
        <f t="shared" si="46"/>
        <v>117877</v>
      </c>
      <c r="AD227" s="67">
        <v>1258192</v>
      </c>
      <c r="AE227" s="67">
        <v>1416627.4080000001</v>
      </c>
      <c r="AF227" s="8">
        <f t="shared" si="47"/>
        <v>1337410</v>
      </c>
      <c r="AG227" s="67">
        <v>1258192</v>
      </c>
      <c r="AH227" s="67">
        <v>1416627.4080000001</v>
      </c>
      <c r="AI227" s="8">
        <f t="shared" si="48"/>
        <v>1337410</v>
      </c>
      <c r="AJ227" s="67">
        <v>123084</v>
      </c>
      <c r="AK227" s="67">
        <v>112669.20000000001</v>
      </c>
      <c r="AL227" s="8">
        <f t="shared" si="49"/>
        <v>117877</v>
      </c>
      <c r="AM227" s="28" t="e">
        <f>H227+K227+#REF!+N227+#REF!+#REF!+#REF!+#REF!+Q227+T227+W227+Z227+AC227+#REF!+AF227+AI227+AL227</f>
        <v>#REF!</v>
      </c>
      <c r="AN227" s="9"/>
      <c r="AO227" s="9"/>
      <c r="AP227" s="9"/>
      <c r="AQ227" s="10"/>
      <c r="AR227" s="10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</row>
    <row r="228" spans="1:154" ht="24.75" customHeight="1" x14ac:dyDescent="0.35">
      <c r="A228" s="362"/>
      <c r="B228" s="4">
        <v>204</v>
      </c>
      <c r="C228" s="34" t="s">
        <v>238</v>
      </c>
      <c r="D228" s="11" t="s">
        <v>22</v>
      </c>
      <c r="E228" s="6"/>
      <c r="F228" s="13">
        <v>123084</v>
      </c>
      <c r="G228" s="67">
        <v>138583.11600000001</v>
      </c>
      <c r="H228" s="8">
        <f t="shared" si="40"/>
        <v>130834</v>
      </c>
      <c r="I228" s="67">
        <v>123084</v>
      </c>
      <c r="J228" s="67">
        <v>138583.11600000001</v>
      </c>
      <c r="K228" s="8">
        <f t="shared" si="41"/>
        <v>130834</v>
      </c>
      <c r="L228" s="67">
        <v>417118</v>
      </c>
      <c r="M228" s="67">
        <v>469642.78200000001</v>
      </c>
      <c r="N228" s="8">
        <f t="shared" si="42"/>
        <v>443380</v>
      </c>
      <c r="O228" s="67">
        <v>417118</v>
      </c>
      <c r="P228" s="67">
        <v>469642.78200000001</v>
      </c>
      <c r="Q228" s="8">
        <f t="shared" si="43"/>
        <v>443380</v>
      </c>
      <c r="R228" s="67">
        <v>417118</v>
      </c>
      <c r="S228" s="67">
        <v>469642.78200000001</v>
      </c>
      <c r="T228" s="8">
        <f t="shared" si="44"/>
        <v>443380</v>
      </c>
      <c r="U228" s="67">
        <v>417118</v>
      </c>
      <c r="V228" s="67">
        <v>469642.78200000001</v>
      </c>
      <c r="W228" s="8">
        <v>443380</v>
      </c>
      <c r="X228" s="67">
        <v>496370.42000000004</v>
      </c>
      <c r="Y228" s="67">
        <v>469642.78200000001</v>
      </c>
      <c r="Z228" s="8">
        <f t="shared" si="45"/>
        <v>483007</v>
      </c>
      <c r="AA228" s="67">
        <v>123084</v>
      </c>
      <c r="AB228" s="67">
        <v>112669.20000000001</v>
      </c>
      <c r="AC228" s="8">
        <f t="shared" si="46"/>
        <v>117877</v>
      </c>
      <c r="AD228" s="67">
        <v>417118</v>
      </c>
      <c r="AE228" s="67">
        <v>469642.78200000001</v>
      </c>
      <c r="AF228" s="8">
        <f t="shared" si="47"/>
        <v>443380</v>
      </c>
      <c r="AG228" s="67">
        <v>417118</v>
      </c>
      <c r="AH228" s="67">
        <v>469642.78200000001</v>
      </c>
      <c r="AI228" s="8">
        <f t="shared" si="48"/>
        <v>443380</v>
      </c>
      <c r="AJ228" s="67">
        <v>123084</v>
      </c>
      <c r="AK228" s="67">
        <v>112669.20000000001</v>
      </c>
      <c r="AL228" s="8">
        <f t="shared" si="49"/>
        <v>117877</v>
      </c>
      <c r="AM228" s="28" t="e">
        <f>H228+K228+#REF!+N228+#REF!+#REF!+#REF!+#REF!+Q228+T228+W228+Z228+AC228+#REF!+AF228+AI228+AL228</f>
        <v>#REF!</v>
      </c>
      <c r="AN228" s="9"/>
      <c r="AO228" s="9"/>
      <c r="AP228" s="9"/>
      <c r="AQ228" s="10"/>
      <c r="AR228" s="10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</row>
    <row r="229" spans="1:154" ht="24.75" customHeight="1" thickBot="1" x14ac:dyDescent="0.4">
      <c r="A229" s="362"/>
      <c r="B229" s="11">
        <v>205</v>
      </c>
      <c r="C229" s="34" t="s">
        <v>239</v>
      </c>
      <c r="D229" s="11" t="s">
        <v>22</v>
      </c>
      <c r="E229" s="6"/>
      <c r="F229" s="13">
        <v>123084</v>
      </c>
      <c r="G229" s="67">
        <v>138583.11600000001</v>
      </c>
      <c r="H229" s="8">
        <f t="shared" si="40"/>
        <v>130834</v>
      </c>
      <c r="I229" s="67">
        <v>123084</v>
      </c>
      <c r="J229" s="67">
        <v>138583.11600000001</v>
      </c>
      <c r="K229" s="8">
        <f t="shared" si="41"/>
        <v>130834</v>
      </c>
      <c r="L229" s="67">
        <v>164112</v>
      </c>
      <c r="M229" s="67">
        <v>184777.48800000001</v>
      </c>
      <c r="N229" s="8">
        <f t="shared" si="42"/>
        <v>174445</v>
      </c>
      <c r="O229" s="67">
        <v>164112</v>
      </c>
      <c r="P229" s="67">
        <v>184777.48800000001</v>
      </c>
      <c r="Q229" s="8">
        <f t="shared" si="43"/>
        <v>174445</v>
      </c>
      <c r="R229" s="67">
        <v>164112</v>
      </c>
      <c r="S229" s="67">
        <v>184777.48800000001</v>
      </c>
      <c r="T229" s="8">
        <f t="shared" si="44"/>
        <v>174445</v>
      </c>
      <c r="U229" s="67">
        <v>164112</v>
      </c>
      <c r="V229" s="67">
        <v>184777.48800000001</v>
      </c>
      <c r="W229" s="8">
        <v>174445</v>
      </c>
      <c r="X229" s="67">
        <v>195293.28</v>
      </c>
      <c r="Y229" s="67">
        <v>184777.48800000001</v>
      </c>
      <c r="Z229" s="8">
        <f t="shared" si="45"/>
        <v>190035</v>
      </c>
      <c r="AA229" s="67">
        <v>123084</v>
      </c>
      <c r="AB229" s="67">
        <v>112669.20000000001</v>
      </c>
      <c r="AC229" s="8">
        <f t="shared" si="46"/>
        <v>117877</v>
      </c>
      <c r="AD229" s="67">
        <v>164112</v>
      </c>
      <c r="AE229" s="67">
        <v>184777.48800000001</v>
      </c>
      <c r="AF229" s="8">
        <f t="shared" si="47"/>
        <v>174445</v>
      </c>
      <c r="AG229" s="67">
        <v>164112</v>
      </c>
      <c r="AH229" s="67">
        <v>184777.48800000001</v>
      </c>
      <c r="AI229" s="8">
        <f t="shared" si="48"/>
        <v>174445</v>
      </c>
      <c r="AJ229" s="67">
        <v>123084</v>
      </c>
      <c r="AK229" s="67">
        <v>112669.20000000001</v>
      </c>
      <c r="AL229" s="8">
        <f t="shared" si="49"/>
        <v>117877</v>
      </c>
      <c r="AM229" s="28" t="e">
        <f>H229+K229+#REF!+N229+#REF!+#REF!+#REF!+#REF!+Q229+T229+W229+Z229+AC229+#REF!+AF229+AI229+AL229</f>
        <v>#REF!</v>
      </c>
      <c r="AN229" s="9"/>
      <c r="AO229" s="9"/>
      <c r="AP229" s="9"/>
      <c r="AQ229" s="10"/>
      <c r="AR229" s="10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</row>
    <row r="230" spans="1:154" ht="24.75" customHeight="1" x14ac:dyDescent="0.35">
      <c r="A230" s="362"/>
      <c r="B230" s="4">
        <v>206</v>
      </c>
      <c r="C230" s="34" t="s">
        <v>240</v>
      </c>
      <c r="D230" s="11" t="s">
        <v>22</v>
      </c>
      <c r="E230" s="6"/>
      <c r="F230" s="13">
        <v>82056</v>
      </c>
      <c r="G230" s="67">
        <v>92388.744000000006</v>
      </c>
      <c r="H230" s="8">
        <f t="shared" si="40"/>
        <v>87222</v>
      </c>
      <c r="I230" s="67">
        <v>82056</v>
      </c>
      <c r="J230" s="67">
        <v>92388.744000000006</v>
      </c>
      <c r="K230" s="8">
        <f t="shared" si="41"/>
        <v>87222</v>
      </c>
      <c r="L230" s="67">
        <v>854750</v>
      </c>
      <c r="M230" s="67">
        <v>962382.75</v>
      </c>
      <c r="N230" s="8">
        <f t="shared" si="42"/>
        <v>908566</v>
      </c>
      <c r="O230" s="67">
        <v>854750</v>
      </c>
      <c r="P230" s="67">
        <v>962382.75</v>
      </c>
      <c r="Q230" s="8">
        <f t="shared" si="43"/>
        <v>908566</v>
      </c>
      <c r="R230" s="67">
        <v>854750</v>
      </c>
      <c r="S230" s="67">
        <v>962382.75</v>
      </c>
      <c r="T230" s="8">
        <f t="shared" si="44"/>
        <v>908566</v>
      </c>
      <c r="U230" s="67">
        <v>854750</v>
      </c>
      <c r="V230" s="67">
        <v>962382.75</v>
      </c>
      <c r="W230" s="8">
        <v>908566</v>
      </c>
      <c r="X230" s="67">
        <v>1017152.5</v>
      </c>
      <c r="Y230" s="67">
        <v>962382.75</v>
      </c>
      <c r="Z230" s="8">
        <f t="shared" si="45"/>
        <v>989768</v>
      </c>
      <c r="AA230" s="67">
        <v>82056</v>
      </c>
      <c r="AB230" s="67">
        <v>75112.800000000003</v>
      </c>
      <c r="AC230" s="8">
        <f t="shared" si="46"/>
        <v>78584</v>
      </c>
      <c r="AD230" s="67">
        <v>854750</v>
      </c>
      <c r="AE230" s="67">
        <v>962382.75</v>
      </c>
      <c r="AF230" s="8">
        <f t="shared" si="47"/>
        <v>908566</v>
      </c>
      <c r="AG230" s="67">
        <v>854750</v>
      </c>
      <c r="AH230" s="67">
        <v>962382.75</v>
      </c>
      <c r="AI230" s="8">
        <f t="shared" si="48"/>
        <v>908566</v>
      </c>
      <c r="AJ230" s="67">
        <v>82056</v>
      </c>
      <c r="AK230" s="67">
        <v>75112.800000000003</v>
      </c>
      <c r="AL230" s="8">
        <f t="shared" si="49"/>
        <v>78584</v>
      </c>
      <c r="AM230" s="28" t="e">
        <f>H230+K230+#REF!+N230+#REF!+#REF!+#REF!+#REF!+Q230+T230+W230+Z230+AC230+#REF!+AF230+AI230+AL230</f>
        <v>#REF!</v>
      </c>
      <c r="AN230" s="9"/>
      <c r="AO230" s="9"/>
      <c r="AP230" s="9"/>
      <c r="AQ230" s="10"/>
      <c r="AR230" s="10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</row>
    <row r="231" spans="1:154" ht="24.75" customHeight="1" thickBot="1" x14ac:dyDescent="0.4">
      <c r="A231" s="362"/>
      <c r="B231" s="11">
        <v>207</v>
      </c>
      <c r="C231" s="34" t="s">
        <v>241</v>
      </c>
      <c r="D231" s="11" t="s">
        <v>22</v>
      </c>
      <c r="E231" s="6"/>
      <c r="F231" s="13">
        <v>164112</v>
      </c>
      <c r="G231" s="67">
        <v>184777.48800000001</v>
      </c>
      <c r="H231" s="8">
        <f t="shared" si="40"/>
        <v>174445</v>
      </c>
      <c r="I231" s="67">
        <v>164112</v>
      </c>
      <c r="J231" s="67">
        <v>184777.48800000001</v>
      </c>
      <c r="K231" s="8">
        <f t="shared" si="41"/>
        <v>174445</v>
      </c>
      <c r="L231" s="67">
        <v>164112</v>
      </c>
      <c r="M231" s="67">
        <v>184777.48800000001</v>
      </c>
      <c r="N231" s="8">
        <f t="shared" si="42"/>
        <v>174445</v>
      </c>
      <c r="O231" s="67">
        <v>164112</v>
      </c>
      <c r="P231" s="67">
        <v>184777.48800000001</v>
      </c>
      <c r="Q231" s="8">
        <f t="shared" si="43"/>
        <v>174445</v>
      </c>
      <c r="R231" s="67">
        <v>164112</v>
      </c>
      <c r="S231" s="67">
        <v>184777.48800000001</v>
      </c>
      <c r="T231" s="8">
        <f t="shared" si="44"/>
        <v>174445</v>
      </c>
      <c r="U231" s="67">
        <v>164112</v>
      </c>
      <c r="V231" s="67">
        <v>184777.48800000001</v>
      </c>
      <c r="W231" s="8">
        <v>174445</v>
      </c>
      <c r="X231" s="67">
        <v>195293.28</v>
      </c>
      <c r="Y231" s="67">
        <v>184777.48800000001</v>
      </c>
      <c r="Z231" s="8">
        <f t="shared" si="45"/>
        <v>190035</v>
      </c>
      <c r="AA231" s="67">
        <v>164112</v>
      </c>
      <c r="AB231" s="67">
        <v>150225.60000000001</v>
      </c>
      <c r="AC231" s="8">
        <f t="shared" si="46"/>
        <v>157169</v>
      </c>
      <c r="AD231" s="67">
        <v>164112</v>
      </c>
      <c r="AE231" s="67">
        <v>184777.48800000001</v>
      </c>
      <c r="AF231" s="8">
        <f t="shared" si="47"/>
        <v>174445</v>
      </c>
      <c r="AG231" s="67">
        <v>164112</v>
      </c>
      <c r="AH231" s="67">
        <v>184777.48800000001</v>
      </c>
      <c r="AI231" s="8">
        <f t="shared" si="48"/>
        <v>174445</v>
      </c>
      <c r="AJ231" s="67">
        <v>164112</v>
      </c>
      <c r="AK231" s="67">
        <v>150225.60000000001</v>
      </c>
      <c r="AL231" s="8">
        <f t="shared" si="49"/>
        <v>157169</v>
      </c>
      <c r="AM231" s="28" t="e">
        <f>H231+K231+#REF!+N231+#REF!+#REF!+#REF!+#REF!+Q231+T231+W231+Z231+AC231+#REF!+AF231+AI231+AL231</f>
        <v>#REF!</v>
      </c>
      <c r="AN231" s="9"/>
      <c r="AO231" s="9"/>
      <c r="AP231" s="9"/>
      <c r="AQ231" s="10"/>
      <c r="AR231" s="10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</row>
    <row r="232" spans="1:154" ht="24.75" customHeight="1" x14ac:dyDescent="0.35">
      <c r="A232" s="362"/>
      <c r="B232" s="4">
        <v>208</v>
      </c>
      <c r="C232" s="34" t="s">
        <v>242</v>
      </c>
      <c r="D232" s="11" t="s">
        <v>22</v>
      </c>
      <c r="E232" s="6"/>
      <c r="F232" s="13">
        <v>164112</v>
      </c>
      <c r="G232" s="67">
        <v>184777.48800000001</v>
      </c>
      <c r="H232" s="8">
        <f t="shared" si="40"/>
        <v>174445</v>
      </c>
      <c r="I232" s="67">
        <v>164112</v>
      </c>
      <c r="J232" s="67">
        <v>184777.48800000001</v>
      </c>
      <c r="K232" s="8">
        <f t="shared" si="41"/>
        <v>174445</v>
      </c>
      <c r="L232" s="67">
        <v>164112</v>
      </c>
      <c r="M232" s="67">
        <v>184777.48800000001</v>
      </c>
      <c r="N232" s="8">
        <f t="shared" si="42"/>
        <v>174445</v>
      </c>
      <c r="O232" s="67">
        <v>164112</v>
      </c>
      <c r="P232" s="67">
        <v>184777.48800000001</v>
      </c>
      <c r="Q232" s="8">
        <f t="shared" si="43"/>
        <v>174445</v>
      </c>
      <c r="R232" s="67">
        <v>164112</v>
      </c>
      <c r="S232" s="67">
        <v>184777.48800000001</v>
      </c>
      <c r="T232" s="8">
        <f t="shared" si="44"/>
        <v>174445</v>
      </c>
      <c r="U232" s="67">
        <v>164112</v>
      </c>
      <c r="V232" s="67">
        <v>184777.48800000001</v>
      </c>
      <c r="W232" s="8">
        <v>174445</v>
      </c>
      <c r="X232" s="67">
        <v>195293.28</v>
      </c>
      <c r="Y232" s="67">
        <v>184777.48800000001</v>
      </c>
      <c r="Z232" s="8">
        <f t="shared" si="45"/>
        <v>190035</v>
      </c>
      <c r="AA232" s="67">
        <v>164112</v>
      </c>
      <c r="AB232" s="67">
        <v>150225.60000000001</v>
      </c>
      <c r="AC232" s="8">
        <f t="shared" si="46"/>
        <v>157169</v>
      </c>
      <c r="AD232" s="67">
        <v>164112</v>
      </c>
      <c r="AE232" s="67">
        <v>184777.48800000001</v>
      </c>
      <c r="AF232" s="8">
        <f t="shared" si="47"/>
        <v>174445</v>
      </c>
      <c r="AG232" s="67">
        <v>164112</v>
      </c>
      <c r="AH232" s="67">
        <v>184777.48800000001</v>
      </c>
      <c r="AI232" s="8">
        <f t="shared" si="48"/>
        <v>174445</v>
      </c>
      <c r="AJ232" s="67">
        <v>164112</v>
      </c>
      <c r="AK232" s="67">
        <v>150225.60000000001</v>
      </c>
      <c r="AL232" s="8">
        <f t="shared" si="49"/>
        <v>157169</v>
      </c>
      <c r="AM232" s="28" t="e">
        <f>H232+K232+#REF!+N232+#REF!+#REF!+#REF!+#REF!+Q232+T232+W232+Z232+AC232+#REF!+AF232+AI232+AL232</f>
        <v>#REF!</v>
      </c>
      <c r="AN232" s="9"/>
      <c r="AO232" s="9"/>
      <c r="AP232" s="9"/>
      <c r="AQ232" s="10"/>
      <c r="AR232" s="10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</row>
    <row r="233" spans="1:154" ht="24.75" customHeight="1" thickBot="1" x14ac:dyDescent="0.4">
      <c r="A233" s="362"/>
      <c r="B233" s="11">
        <v>209</v>
      </c>
      <c r="C233" s="34" t="s">
        <v>243</v>
      </c>
      <c r="D233" s="11" t="s">
        <v>22</v>
      </c>
      <c r="E233" s="6"/>
      <c r="F233" s="13">
        <v>172545.92082</v>
      </c>
      <c r="G233" s="67">
        <v>194273.43408017998</v>
      </c>
      <c r="H233" s="8">
        <f t="shared" si="40"/>
        <v>183410</v>
      </c>
      <c r="I233" s="67">
        <v>172545.92082</v>
      </c>
      <c r="J233" s="67">
        <v>194273.43408017998</v>
      </c>
      <c r="K233" s="8">
        <f t="shared" si="41"/>
        <v>183410</v>
      </c>
      <c r="L233" s="67">
        <v>317880.49930000002</v>
      </c>
      <c r="M233" s="67">
        <v>357908.98986570002</v>
      </c>
      <c r="N233" s="8">
        <f t="shared" si="42"/>
        <v>337895</v>
      </c>
      <c r="O233" s="67">
        <v>342166.34010000003</v>
      </c>
      <c r="P233" s="67">
        <v>395828.25604686007</v>
      </c>
      <c r="Q233" s="8">
        <f t="shared" si="43"/>
        <v>368997</v>
      </c>
      <c r="R233" s="67">
        <v>347807.55333999998</v>
      </c>
      <c r="S233" s="67">
        <v>395828.25604686007</v>
      </c>
      <c r="T233" s="8">
        <f t="shared" si="44"/>
        <v>371818</v>
      </c>
      <c r="U233" s="67">
        <v>336508.23700000002</v>
      </c>
      <c r="V233" s="67">
        <v>395828.25604686007</v>
      </c>
      <c r="W233" s="8">
        <v>366168</v>
      </c>
      <c r="X233" s="67">
        <v>477202.62868460006</v>
      </c>
      <c r="Y233" s="67">
        <v>395828.25604686007</v>
      </c>
      <c r="Z233" s="8">
        <f t="shared" si="45"/>
        <v>436515</v>
      </c>
      <c r="AA233" s="67">
        <v>265276.58585999999</v>
      </c>
      <c r="AB233" s="67">
        <v>242830.10551800003</v>
      </c>
      <c r="AC233" s="8">
        <f t="shared" si="46"/>
        <v>254053</v>
      </c>
      <c r="AD233" s="67">
        <v>390482.89592000004</v>
      </c>
      <c r="AE233" s="67">
        <v>395828.25604686007</v>
      </c>
      <c r="AF233" s="8">
        <f t="shared" si="47"/>
        <v>393156</v>
      </c>
      <c r="AG233" s="67">
        <v>406500.70578000002</v>
      </c>
      <c r="AH233" s="67">
        <v>395828.25604686007</v>
      </c>
      <c r="AI233" s="8">
        <f t="shared" si="48"/>
        <v>401164</v>
      </c>
      <c r="AJ233" s="67">
        <v>289662.87688</v>
      </c>
      <c r="AK233" s="67">
        <v>265152.94114400004</v>
      </c>
      <c r="AL233" s="8">
        <f t="shared" si="49"/>
        <v>277408</v>
      </c>
      <c r="AM233" s="28" t="e">
        <f>H233+K233+#REF!+N233+#REF!+#REF!+#REF!+#REF!+Q233+T233+W233+Z233+AC233+#REF!+AF233+AI233+AL233</f>
        <v>#REF!</v>
      </c>
      <c r="AN233" s="9"/>
      <c r="AO233" s="9"/>
      <c r="AP233" s="9"/>
      <c r="AQ233" s="10"/>
      <c r="AR233" s="10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</row>
    <row r="234" spans="1:154" ht="24.75" customHeight="1" x14ac:dyDescent="0.35">
      <c r="A234" s="362"/>
      <c r="B234" s="4">
        <v>210</v>
      </c>
      <c r="C234" s="34" t="s">
        <v>244</v>
      </c>
      <c r="D234" s="11" t="s">
        <v>22</v>
      </c>
      <c r="E234" s="6"/>
      <c r="F234" s="13">
        <v>547040</v>
      </c>
      <c r="G234" s="67">
        <v>615924.96000000008</v>
      </c>
      <c r="H234" s="8">
        <f t="shared" si="40"/>
        <v>581482</v>
      </c>
      <c r="I234" s="67">
        <v>547040</v>
      </c>
      <c r="J234" s="67">
        <v>615924.96000000008</v>
      </c>
      <c r="K234" s="8">
        <f t="shared" si="41"/>
        <v>581482</v>
      </c>
      <c r="L234" s="67">
        <v>1900964</v>
      </c>
      <c r="M234" s="67">
        <v>2140339.236</v>
      </c>
      <c r="N234" s="8">
        <f t="shared" si="42"/>
        <v>2020652</v>
      </c>
      <c r="O234" s="67">
        <v>1900964</v>
      </c>
      <c r="P234" s="67">
        <v>2140339.236</v>
      </c>
      <c r="Q234" s="8">
        <f t="shared" si="43"/>
        <v>2020652</v>
      </c>
      <c r="R234" s="67">
        <v>1900964</v>
      </c>
      <c r="S234" s="67">
        <v>2140339.236</v>
      </c>
      <c r="T234" s="8">
        <f t="shared" si="44"/>
        <v>2020652</v>
      </c>
      <c r="U234" s="67">
        <v>1900964</v>
      </c>
      <c r="V234" s="67">
        <v>2140339.236</v>
      </c>
      <c r="W234" s="8">
        <v>2020652</v>
      </c>
      <c r="X234" s="67">
        <v>2262147.16</v>
      </c>
      <c r="Y234" s="67">
        <v>2140339.236</v>
      </c>
      <c r="Z234" s="8">
        <f t="shared" si="45"/>
        <v>2201243</v>
      </c>
      <c r="AA234" s="67">
        <v>547040</v>
      </c>
      <c r="AB234" s="67">
        <v>500752</v>
      </c>
      <c r="AC234" s="8">
        <f t="shared" si="46"/>
        <v>523896</v>
      </c>
      <c r="AD234" s="67">
        <v>1900964</v>
      </c>
      <c r="AE234" s="67">
        <v>2140339.236</v>
      </c>
      <c r="AF234" s="8">
        <f t="shared" si="47"/>
        <v>2020652</v>
      </c>
      <c r="AG234" s="67">
        <v>1900964</v>
      </c>
      <c r="AH234" s="67">
        <v>2140339.236</v>
      </c>
      <c r="AI234" s="8">
        <f t="shared" si="48"/>
        <v>2020652</v>
      </c>
      <c r="AJ234" s="67">
        <v>547040</v>
      </c>
      <c r="AK234" s="67">
        <v>500752</v>
      </c>
      <c r="AL234" s="8">
        <f t="shared" si="49"/>
        <v>523896</v>
      </c>
      <c r="AM234" s="28" t="e">
        <f>H234+K234+#REF!+N234+#REF!+#REF!+#REF!+#REF!+Q234+T234+W234+Z234+AC234+#REF!+AF234+AI234+AL234</f>
        <v>#REF!</v>
      </c>
      <c r="AN234" s="9"/>
      <c r="AO234" s="9"/>
      <c r="AP234" s="9"/>
      <c r="AQ234" s="10"/>
      <c r="AR234" s="10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</row>
    <row r="235" spans="1:154" ht="24.75" customHeight="1" thickBot="1" x14ac:dyDescent="0.4">
      <c r="A235" s="362"/>
      <c r="B235" s="11">
        <v>211</v>
      </c>
      <c r="C235" s="34" t="s">
        <v>245</v>
      </c>
      <c r="D235" s="11" t="s">
        <v>22</v>
      </c>
      <c r="E235" s="6"/>
      <c r="F235" s="13">
        <v>261855.0558</v>
      </c>
      <c r="G235" s="67">
        <v>294828.6501342</v>
      </c>
      <c r="H235" s="8">
        <f t="shared" si="40"/>
        <v>278342</v>
      </c>
      <c r="I235" s="67">
        <v>261855.0558</v>
      </c>
      <c r="J235" s="67">
        <v>294828.6501342</v>
      </c>
      <c r="K235" s="8">
        <f t="shared" si="41"/>
        <v>278342</v>
      </c>
      <c r="L235" s="67">
        <v>465781.44756000006</v>
      </c>
      <c r="M235" s="67">
        <v>524434.08061044011</v>
      </c>
      <c r="N235" s="8">
        <f t="shared" si="42"/>
        <v>495108</v>
      </c>
      <c r="O235" s="67">
        <v>517512.42192000005</v>
      </c>
      <c r="P235" s="67">
        <v>566010.55522284016</v>
      </c>
      <c r="Q235" s="8">
        <f t="shared" si="43"/>
        <v>541761</v>
      </c>
      <c r="R235" s="67">
        <v>502708.01516000013</v>
      </c>
      <c r="S235" s="67">
        <v>566010.55522284016</v>
      </c>
      <c r="T235" s="8">
        <f t="shared" si="44"/>
        <v>534359</v>
      </c>
      <c r="U235" s="67">
        <v>496769.89596000005</v>
      </c>
      <c r="V235" s="67">
        <v>566010.55522284016</v>
      </c>
      <c r="W235" s="8">
        <v>531390</v>
      </c>
      <c r="X235" s="67">
        <v>718752.66812440008</v>
      </c>
      <c r="Y235" s="67">
        <v>566010.55522284016</v>
      </c>
      <c r="Z235" s="8">
        <f t="shared" si="45"/>
        <v>642382</v>
      </c>
      <c r="AA235" s="67">
        <v>394179.10844000004</v>
      </c>
      <c r="AB235" s="67">
        <v>360825.49157200009</v>
      </c>
      <c r="AC235" s="8">
        <f t="shared" si="46"/>
        <v>377502</v>
      </c>
      <c r="AD235" s="67">
        <v>619658.73944000003</v>
      </c>
      <c r="AE235" s="67">
        <v>566010.55522284016</v>
      </c>
      <c r="AF235" s="8">
        <f t="shared" si="47"/>
        <v>592835</v>
      </c>
      <c r="AG235" s="67">
        <v>590813.52538000001</v>
      </c>
      <c r="AH235" s="67">
        <v>566010.55522284016</v>
      </c>
      <c r="AI235" s="8">
        <f t="shared" si="48"/>
        <v>578412</v>
      </c>
      <c r="AJ235" s="67">
        <v>439591.49728000001</v>
      </c>
      <c r="AK235" s="67">
        <v>402395.293664</v>
      </c>
      <c r="AL235" s="8">
        <f t="shared" si="49"/>
        <v>420993</v>
      </c>
      <c r="AM235" s="28" t="e">
        <f>H235+K235+#REF!+N235+#REF!+#REF!+#REF!+#REF!+Q235+T235+W235+Z235+AC235+#REF!+AF235+AI235+AL235</f>
        <v>#REF!</v>
      </c>
      <c r="AN235" s="9"/>
      <c r="AO235" s="9"/>
      <c r="AP235" s="9"/>
      <c r="AQ235" s="10"/>
      <c r="AR235" s="10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</row>
    <row r="236" spans="1:154" ht="24.75" customHeight="1" x14ac:dyDescent="0.35">
      <c r="A236" s="362"/>
      <c r="B236" s="4">
        <v>212</v>
      </c>
      <c r="C236" s="34" t="s">
        <v>246</v>
      </c>
      <c r="D236" s="11" t="s">
        <v>22</v>
      </c>
      <c r="E236" s="6"/>
      <c r="F236" s="13">
        <v>341900</v>
      </c>
      <c r="G236" s="67">
        <v>384953.10000000003</v>
      </c>
      <c r="H236" s="8">
        <f t="shared" si="40"/>
        <v>363427</v>
      </c>
      <c r="I236" s="67">
        <v>341900</v>
      </c>
      <c r="J236" s="67">
        <v>384953.10000000003</v>
      </c>
      <c r="K236" s="8">
        <f t="shared" si="41"/>
        <v>363427</v>
      </c>
      <c r="L236" s="67">
        <v>752180</v>
      </c>
      <c r="M236" s="67">
        <v>846896.82000000007</v>
      </c>
      <c r="N236" s="8">
        <f t="shared" si="42"/>
        <v>799538</v>
      </c>
      <c r="O236" s="67">
        <v>752180</v>
      </c>
      <c r="P236" s="67">
        <v>846896.82000000007</v>
      </c>
      <c r="Q236" s="8">
        <f t="shared" si="43"/>
        <v>799538</v>
      </c>
      <c r="R236" s="67">
        <v>752180</v>
      </c>
      <c r="S236" s="67">
        <v>846896.82000000007</v>
      </c>
      <c r="T236" s="8">
        <f t="shared" si="44"/>
        <v>799538</v>
      </c>
      <c r="U236" s="67">
        <v>752180</v>
      </c>
      <c r="V236" s="67">
        <v>846896.82000000007</v>
      </c>
      <c r="W236" s="8">
        <v>799538</v>
      </c>
      <c r="X236" s="67">
        <v>895094.20000000007</v>
      </c>
      <c r="Y236" s="67">
        <v>846896.82000000007</v>
      </c>
      <c r="Z236" s="8">
        <f t="shared" si="45"/>
        <v>870996</v>
      </c>
      <c r="AA236" s="67">
        <v>341900</v>
      </c>
      <c r="AB236" s="67">
        <v>312970</v>
      </c>
      <c r="AC236" s="8">
        <f t="shared" si="46"/>
        <v>327435</v>
      </c>
      <c r="AD236" s="67">
        <v>752180</v>
      </c>
      <c r="AE236" s="67">
        <v>846896.82000000007</v>
      </c>
      <c r="AF236" s="8">
        <f t="shared" si="47"/>
        <v>799538</v>
      </c>
      <c r="AG236" s="67">
        <v>752180</v>
      </c>
      <c r="AH236" s="67">
        <v>846896.82000000007</v>
      </c>
      <c r="AI236" s="8">
        <f t="shared" si="48"/>
        <v>799538</v>
      </c>
      <c r="AJ236" s="67">
        <v>341900</v>
      </c>
      <c r="AK236" s="67">
        <v>312970</v>
      </c>
      <c r="AL236" s="8">
        <f t="shared" si="49"/>
        <v>327435</v>
      </c>
      <c r="AM236" s="28" t="e">
        <f>H236+K236+#REF!+N236+#REF!+#REF!+#REF!+#REF!+Q236+T236+W236+Z236+AC236+#REF!+AF236+AI236+AL236</f>
        <v>#REF!</v>
      </c>
      <c r="AN236" s="9"/>
      <c r="AO236" s="9"/>
      <c r="AP236" s="9"/>
      <c r="AQ236" s="10"/>
      <c r="AR236" s="10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</row>
    <row r="237" spans="1:154" ht="24.75" customHeight="1" thickBot="1" x14ac:dyDescent="0.4">
      <c r="A237" s="362"/>
      <c r="B237" s="11">
        <v>213</v>
      </c>
      <c r="C237" s="34" t="s">
        <v>247</v>
      </c>
      <c r="D237" s="11" t="s">
        <v>22</v>
      </c>
      <c r="E237" s="6"/>
      <c r="F237" s="13">
        <v>259694.93160000001</v>
      </c>
      <c r="G237" s="67">
        <v>292396.51644839998</v>
      </c>
      <c r="H237" s="8">
        <f t="shared" si="40"/>
        <v>276046</v>
      </c>
      <c r="I237" s="67">
        <v>259694.93160000001</v>
      </c>
      <c r="J237" s="67">
        <v>292396.51644839998</v>
      </c>
      <c r="K237" s="8">
        <f t="shared" si="41"/>
        <v>276046</v>
      </c>
      <c r="L237" s="67">
        <v>455942.65964000003</v>
      </c>
      <c r="M237" s="67">
        <v>513356.36224236013</v>
      </c>
      <c r="N237" s="8">
        <f t="shared" si="42"/>
        <v>484650</v>
      </c>
      <c r="O237" s="67">
        <v>509239.05734000006</v>
      </c>
      <c r="P237" s="67">
        <v>576687.92236692004</v>
      </c>
      <c r="Q237" s="8">
        <f t="shared" si="43"/>
        <v>542963</v>
      </c>
      <c r="R237" s="67">
        <v>494441.76209999999</v>
      </c>
      <c r="S237" s="67">
        <v>576687.92236692004</v>
      </c>
      <c r="T237" s="8">
        <f t="shared" si="44"/>
        <v>535565</v>
      </c>
      <c r="U237" s="67">
        <v>503325.82846000005</v>
      </c>
      <c r="V237" s="67">
        <v>576687.92236692004</v>
      </c>
      <c r="W237" s="8">
        <v>540007</v>
      </c>
      <c r="X237" s="67">
        <v>719616.92226060003</v>
      </c>
      <c r="Y237" s="67">
        <v>576687.92236692004</v>
      </c>
      <c r="Z237" s="8">
        <f t="shared" si="45"/>
        <v>648152</v>
      </c>
      <c r="AA237" s="67">
        <v>381541.93740000005</v>
      </c>
      <c r="AB237" s="67">
        <v>349257.61962000001</v>
      </c>
      <c r="AC237" s="8">
        <f t="shared" si="46"/>
        <v>365400</v>
      </c>
      <c r="AD237" s="67">
        <v>610195.08420000004</v>
      </c>
      <c r="AE237" s="67">
        <v>576687.92236692004</v>
      </c>
      <c r="AF237" s="8">
        <f t="shared" si="47"/>
        <v>593442</v>
      </c>
      <c r="AG237" s="67">
        <v>592188.71556000004</v>
      </c>
      <c r="AH237" s="67">
        <v>576687.92236692004</v>
      </c>
      <c r="AI237" s="8">
        <f t="shared" si="48"/>
        <v>584438</v>
      </c>
      <c r="AJ237" s="67">
        <v>435964.62208</v>
      </c>
      <c r="AK237" s="67">
        <v>399075.30790400004</v>
      </c>
      <c r="AL237" s="8">
        <f t="shared" si="49"/>
        <v>417520</v>
      </c>
      <c r="AM237" s="28" t="e">
        <f>H237+K237+#REF!+N237+#REF!+#REF!+#REF!+#REF!+Q237+T237+W237+Z237+AC237+#REF!+AF237+AI237+AL237</f>
        <v>#REF!</v>
      </c>
      <c r="AN237" s="9"/>
      <c r="AO237" s="9"/>
      <c r="AP237" s="9"/>
      <c r="AQ237" s="10"/>
      <c r="AR237" s="10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</row>
    <row r="238" spans="1:154" ht="33" customHeight="1" x14ac:dyDescent="0.35">
      <c r="A238" s="362"/>
      <c r="B238" s="4">
        <v>214</v>
      </c>
      <c r="C238" s="34" t="s">
        <v>248</v>
      </c>
      <c r="D238" s="11" t="s">
        <v>22</v>
      </c>
      <c r="E238" s="6"/>
      <c r="F238" s="13">
        <v>273520</v>
      </c>
      <c r="G238" s="67">
        <v>307962.48000000004</v>
      </c>
      <c r="H238" s="8">
        <f t="shared" si="40"/>
        <v>290741</v>
      </c>
      <c r="I238" s="67">
        <v>273520</v>
      </c>
      <c r="J238" s="67">
        <v>307962.48000000004</v>
      </c>
      <c r="K238" s="8">
        <f t="shared" si="41"/>
        <v>290741</v>
      </c>
      <c r="L238" s="67">
        <v>417118</v>
      </c>
      <c r="M238" s="67">
        <v>469642.78200000001</v>
      </c>
      <c r="N238" s="8">
        <f t="shared" si="42"/>
        <v>443380</v>
      </c>
      <c r="O238" s="67">
        <v>417118</v>
      </c>
      <c r="P238" s="67">
        <v>469642.78200000001</v>
      </c>
      <c r="Q238" s="8">
        <f t="shared" si="43"/>
        <v>443380</v>
      </c>
      <c r="R238" s="67">
        <v>417118</v>
      </c>
      <c r="S238" s="67">
        <v>469642.78200000001</v>
      </c>
      <c r="T238" s="8">
        <f t="shared" si="44"/>
        <v>443380</v>
      </c>
      <c r="U238" s="67">
        <v>417118</v>
      </c>
      <c r="V238" s="67">
        <v>469642.78200000001</v>
      </c>
      <c r="W238" s="8">
        <v>443380</v>
      </c>
      <c r="X238" s="67">
        <v>496370.42000000004</v>
      </c>
      <c r="Y238" s="67">
        <v>469642.78200000001</v>
      </c>
      <c r="Z238" s="8">
        <f t="shared" si="45"/>
        <v>483007</v>
      </c>
      <c r="AA238" s="67">
        <v>273520</v>
      </c>
      <c r="AB238" s="67">
        <v>250376</v>
      </c>
      <c r="AC238" s="8">
        <f t="shared" si="46"/>
        <v>261948</v>
      </c>
      <c r="AD238" s="67">
        <v>417118</v>
      </c>
      <c r="AE238" s="67">
        <v>469642.78200000001</v>
      </c>
      <c r="AF238" s="8">
        <f t="shared" si="47"/>
        <v>443380</v>
      </c>
      <c r="AG238" s="67">
        <v>417118</v>
      </c>
      <c r="AH238" s="67">
        <v>469642.78200000001</v>
      </c>
      <c r="AI238" s="8">
        <f t="shared" si="48"/>
        <v>443380</v>
      </c>
      <c r="AJ238" s="67">
        <v>273520</v>
      </c>
      <c r="AK238" s="67">
        <v>250376</v>
      </c>
      <c r="AL238" s="8">
        <f t="shared" si="49"/>
        <v>261948</v>
      </c>
      <c r="AM238" s="28" t="e">
        <f>H238+K238+#REF!+N238+#REF!+#REF!+#REF!+#REF!+Q238+T238+W238+Z238+AC238+#REF!+AF238+AI238+AL238</f>
        <v>#REF!</v>
      </c>
      <c r="AN238" s="9"/>
      <c r="AO238" s="9"/>
      <c r="AP238" s="9"/>
      <c r="AQ238" s="10"/>
      <c r="AR238" s="10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</row>
    <row r="239" spans="1:154" ht="23.25" customHeight="1" thickBot="1" x14ac:dyDescent="0.4">
      <c r="A239" s="362"/>
      <c r="B239" s="11">
        <v>215</v>
      </c>
      <c r="C239" s="34" t="s">
        <v>249</v>
      </c>
      <c r="D239" s="11" t="s">
        <v>22</v>
      </c>
      <c r="E239" s="6"/>
      <c r="F239" s="13">
        <v>159030.47706</v>
      </c>
      <c r="G239" s="67">
        <v>179056.08405594004</v>
      </c>
      <c r="H239" s="8">
        <f t="shared" si="40"/>
        <v>169043</v>
      </c>
      <c r="I239" s="67">
        <v>159030.47706</v>
      </c>
      <c r="J239" s="67">
        <v>179056.08405594004</v>
      </c>
      <c r="K239" s="8">
        <f t="shared" si="41"/>
        <v>169043</v>
      </c>
      <c r="L239" s="67">
        <v>275459.39356</v>
      </c>
      <c r="M239" s="67">
        <v>310146.08796444006</v>
      </c>
      <c r="N239" s="8">
        <f t="shared" si="42"/>
        <v>292803</v>
      </c>
      <c r="O239" s="67">
        <v>309805.36833999999</v>
      </c>
      <c r="P239" s="67">
        <v>350653.62480876001</v>
      </c>
      <c r="Q239" s="8">
        <f t="shared" si="43"/>
        <v>330229</v>
      </c>
      <c r="R239" s="67">
        <v>299979.02558000007</v>
      </c>
      <c r="S239" s="67">
        <v>350653.62480876001</v>
      </c>
      <c r="T239" s="8">
        <f t="shared" si="44"/>
        <v>325316</v>
      </c>
      <c r="U239" s="67">
        <v>313065.11132000003</v>
      </c>
      <c r="V239" s="67">
        <v>350653.62480876001</v>
      </c>
      <c r="W239" s="8">
        <v>331859</v>
      </c>
      <c r="X239" s="67">
        <v>432264.58711799997</v>
      </c>
      <c r="Y239" s="67">
        <v>350653.62480876001</v>
      </c>
      <c r="Z239" s="8">
        <f t="shared" si="45"/>
        <v>391459</v>
      </c>
      <c r="AA239" s="67">
        <v>237529.2127</v>
      </c>
      <c r="AB239" s="67">
        <v>217430.58701000002</v>
      </c>
      <c r="AC239" s="8">
        <f t="shared" si="46"/>
        <v>227480</v>
      </c>
      <c r="AD239" s="67">
        <v>363432.45172000001</v>
      </c>
      <c r="AE239" s="67">
        <v>350653.62480876001</v>
      </c>
      <c r="AF239" s="8">
        <f t="shared" si="47"/>
        <v>357043</v>
      </c>
      <c r="AG239" s="67">
        <v>365394.34230000002</v>
      </c>
      <c r="AH239" s="67">
        <v>350653.62480876001</v>
      </c>
      <c r="AI239" s="8">
        <f t="shared" si="48"/>
        <v>358024</v>
      </c>
      <c r="AJ239" s="67">
        <v>266974.46126000001</v>
      </c>
      <c r="AK239" s="67">
        <v>244384.31453800001</v>
      </c>
      <c r="AL239" s="8">
        <f t="shared" si="49"/>
        <v>255679</v>
      </c>
      <c r="AM239" s="28" t="e">
        <f>H239+K239+#REF!+N239+#REF!+#REF!+#REF!+#REF!+Q239+T239+W239+Z239+AC239+#REF!+AF239+AI239+AL239</f>
        <v>#REF!</v>
      </c>
      <c r="AN239" s="9"/>
      <c r="AO239" s="9"/>
      <c r="AP239" s="9"/>
      <c r="AQ239" s="10"/>
      <c r="AR239" s="10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</row>
    <row r="240" spans="1:154" ht="23.25" customHeight="1" thickBot="1" x14ac:dyDescent="0.4">
      <c r="A240" s="362"/>
      <c r="B240" s="4">
        <v>216</v>
      </c>
      <c r="C240" s="34" t="s">
        <v>250</v>
      </c>
      <c r="D240" s="11" t="s">
        <v>22</v>
      </c>
      <c r="E240" s="6"/>
      <c r="F240" s="13">
        <v>2520062.2285800003</v>
      </c>
      <c r="G240" s="67">
        <v>2837396.2184404205</v>
      </c>
      <c r="H240" s="8">
        <f t="shared" si="40"/>
        <v>2678729</v>
      </c>
      <c r="I240" s="67">
        <v>2520062.2285800003</v>
      </c>
      <c r="J240" s="67">
        <v>2837396.2184404205</v>
      </c>
      <c r="K240" s="8">
        <f t="shared" si="41"/>
        <v>2678729</v>
      </c>
      <c r="L240" s="67">
        <v>4435280.7917600004</v>
      </c>
      <c r="M240" s="67">
        <v>4993784.9960762411</v>
      </c>
      <c r="N240" s="8">
        <f t="shared" si="42"/>
        <v>4714533</v>
      </c>
      <c r="O240" s="67">
        <v>4850542.0012400001</v>
      </c>
      <c r="P240" s="67">
        <v>5396333.1474179411</v>
      </c>
      <c r="Q240" s="8">
        <f t="shared" si="43"/>
        <v>5123438</v>
      </c>
      <c r="R240" s="67">
        <v>4648152.5867400002</v>
      </c>
      <c r="S240" s="67">
        <v>5396333.1474179411</v>
      </c>
      <c r="T240" s="8">
        <f t="shared" si="44"/>
        <v>5022243</v>
      </c>
      <c r="U240" s="67">
        <v>4850542.0012400001</v>
      </c>
      <c r="V240" s="67">
        <v>5396333.1474179411</v>
      </c>
      <c r="W240" s="8">
        <v>5123438</v>
      </c>
      <c r="X240" s="67">
        <v>6775652.9909796007</v>
      </c>
      <c r="Y240" s="67">
        <v>5396333.1474179411</v>
      </c>
      <c r="Z240" s="8">
        <f t="shared" si="45"/>
        <v>6085993</v>
      </c>
      <c r="AA240" s="67">
        <v>3733485.7742000003</v>
      </c>
      <c r="AB240" s="67">
        <v>3417575.43946</v>
      </c>
      <c r="AC240" s="8">
        <f t="shared" si="46"/>
        <v>3575531</v>
      </c>
      <c r="AD240" s="67">
        <v>5689524.4621799998</v>
      </c>
      <c r="AE240" s="67">
        <v>5396333.1474179411</v>
      </c>
      <c r="AF240" s="8">
        <f t="shared" si="47"/>
        <v>5542929</v>
      </c>
      <c r="AG240" s="67">
        <v>5797099.5362799997</v>
      </c>
      <c r="AH240" s="67">
        <v>5396333.1474179411</v>
      </c>
      <c r="AI240" s="8">
        <f t="shared" si="48"/>
        <v>5596716</v>
      </c>
      <c r="AJ240" s="67">
        <v>4230580.1332600005</v>
      </c>
      <c r="AK240" s="67">
        <v>3872607.968138</v>
      </c>
      <c r="AL240" s="8">
        <f t="shared" si="49"/>
        <v>4051594</v>
      </c>
      <c r="AM240" s="28" t="e">
        <f>H240+K240+#REF!+N240+#REF!+#REF!+#REF!+#REF!+Q240+T240+W240+Z240+AC240+#REF!+AF240+AI240+AL240</f>
        <v>#REF!</v>
      </c>
      <c r="AN240" s="9"/>
      <c r="AO240" s="9"/>
      <c r="AP240" s="9"/>
      <c r="AQ240" s="10"/>
      <c r="AR240" s="10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</row>
    <row r="241" spans="1:154" ht="23.25" customHeight="1" thickBot="1" x14ac:dyDescent="0.4">
      <c r="A241" s="363"/>
      <c r="B241" s="373" t="s">
        <v>251</v>
      </c>
      <c r="C241" s="366"/>
      <c r="D241" s="367"/>
      <c r="E241" s="6"/>
      <c r="F241" s="13">
        <v>2251888.9291600003</v>
      </c>
      <c r="G241" s="67">
        <v>2535453.7120088404</v>
      </c>
      <c r="H241" s="8">
        <f t="shared" si="40"/>
        <v>2393671</v>
      </c>
      <c r="I241" s="67">
        <v>2251888.9291600003</v>
      </c>
      <c r="J241" s="67">
        <v>2535453.7120088404</v>
      </c>
      <c r="K241" s="8">
        <f t="shared" si="41"/>
        <v>2393671</v>
      </c>
      <c r="L241" s="67">
        <v>2996102.3856400005</v>
      </c>
      <c r="M241" s="67">
        <v>3373380.8168163602</v>
      </c>
      <c r="N241" s="8">
        <f t="shared" si="42"/>
        <v>3184742</v>
      </c>
      <c r="O241" s="67">
        <v>3449773.8035799996</v>
      </c>
      <c r="P241" s="67">
        <v>3903542.922564181</v>
      </c>
      <c r="Q241" s="8">
        <f t="shared" si="43"/>
        <v>3676658</v>
      </c>
      <c r="R241" s="67">
        <v>3487387.5218000002</v>
      </c>
      <c r="S241" s="67">
        <v>3903542.922564181</v>
      </c>
      <c r="T241" s="8">
        <f t="shared" si="44"/>
        <v>3695465</v>
      </c>
      <c r="U241" s="67">
        <v>3465182.6895400002</v>
      </c>
      <c r="V241" s="67">
        <v>3903542.922564181</v>
      </c>
      <c r="W241" s="8">
        <v>3684363</v>
      </c>
      <c r="X241" s="67">
        <v>4528736.5097702006</v>
      </c>
      <c r="Y241" s="67">
        <v>3903542.922564181</v>
      </c>
      <c r="Z241" s="8">
        <f t="shared" si="45"/>
        <v>4216140</v>
      </c>
      <c r="AA241" s="67">
        <v>2937026.9890000001</v>
      </c>
      <c r="AB241" s="67">
        <v>2688509.3207</v>
      </c>
      <c r="AC241" s="8">
        <f t="shared" si="46"/>
        <v>2812768</v>
      </c>
      <c r="AD241" s="67">
        <v>3718588.3706399999</v>
      </c>
      <c r="AE241" s="67">
        <v>3903542.922564181</v>
      </c>
      <c r="AF241" s="8">
        <f t="shared" si="47"/>
        <v>3811066</v>
      </c>
      <c r="AG241" s="67">
        <v>3747987.39432</v>
      </c>
      <c r="AH241" s="67">
        <v>3903542.922564181</v>
      </c>
      <c r="AI241" s="8">
        <f t="shared" si="48"/>
        <v>3825765</v>
      </c>
      <c r="AJ241" s="67">
        <v>3186286.6539400006</v>
      </c>
      <c r="AK241" s="67">
        <v>2916677.7832220001</v>
      </c>
      <c r="AL241" s="8">
        <f t="shared" si="49"/>
        <v>3051482</v>
      </c>
      <c r="AM241" s="28" t="e">
        <f>H241+K241+#REF!+N241+#REF!+#REF!+#REF!+#REF!+Q241+T241+W241+Z241+AC241+#REF!+AF241+AI241+AL241</f>
        <v>#REF!</v>
      </c>
      <c r="AN241" s="9"/>
      <c r="AO241" s="9"/>
      <c r="AP241" s="9"/>
      <c r="AQ241" s="10"/>
      <c r="AR241" s="10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</row>
    <row r="242" spans="1:154" ht="23.25" customHeight="1" x14ac:dyDescent="0.35">
      <c r="A242" s="362"/>
      <c r="B242" s="4">
        <v>217</v>
      </c>
      <c r="C242" s="34" t="s">
        <v>252</v>
      </c>
      <c r="D242" s="11" t="s">
        <v>22</v>
      </c>
      <c r="E242" s="6"/>
      <c r="F242" s="13">
        <v>128399.38254000002</v>
      </c>
      <c r="G242" s="67">
        <v>144567.82786446001</v>
      </c>
      <c r="H242" s="8">
        <f t="shared" si="40"/>
        <v>136484</v>
      </c>
      <c r="I242" s="67">
        <v>128399.38254000002</v>
      </c>
      <c r="J242" s="67">
        <v>144567.82786446001</v>
      </c>
      <c r="K242" s="8">
        <f t="shared" si="41"/>
        <v>136484</v>
      </c>
      <c r="L242" s="67">
        <v>221577.18440000003</v>
      </c>
      <c r="M242" s="67">
        <v>249478.86523559998</v>
      </c>
      <c r="N242" s="8">
        <f t="shared" si="42"/>
        <v>235528</v>
      </c>
      <c r="O242" s="67">
        <v>255380.01684</v>
      </c>
      <c r="P242" s="67">
        <v>292098.25478652003</v>
      </c>
      <c r="Q242" s="8">
        <f t="shared" si="43"/>
        <v>273739</v>
      </c>
      <c r="R242" s="67">
        <v>262129.73826000001</v>
      </c>
      <c r="S242" s="67">
        <v>292098.25478652003</v>
      </c>
      <c r="T242" s="8">
        <f t="shared" si="44"/>
        <v>277114</v>
      </c>
      <c r="U242" s="67">
        <v>255380.01684</v>
      </c>
      <c r="V242" s="67">
        <v>292098.25478652003</v>
      </c>
      <c r="W242" s="8">
        <v>273739</v>
      </c>
      <c r="X242" s="67">
        <v>356911.57012420008</v>
      </c>
      <c r="Y242" s="67">
        <v>292098.25478652003</v>
      </c>
      <c r="Z242" s="8">
        <f t="shared" si="45"/>
        <v>324505</v>
      </c>
      <c r="AA242" s="67">
        <v>199273.67980000001</v>
      </c>
      <c r="AB242" s="67">
        <v>182412.06074000002</v>
      </c>
      <c r="AC242" s="8">
        <f t="shared" si="46"/>
        <v>190843</v>
      </c>
      <c r="AD242" s="67">
        <v>297896.23916000006</v>
      </c>
      <c r="AE242" s="67">
        <v>292098.25478652003</v>
      </c>
      <c r="AF242" s="8">
        <f t="shared" si="47"/>
        <v>294997</v>
      </c>
      <c r="AG242" s="67">
        <v>304543.73248000001</v>
      </c>
      <c r="AH242" s="67">
        <v>292098.25478652003</v>
      </c>
      <c r="AI242" s="8">
        <f t="shared" si="48"/>
        <v>298321</v>
      </c>
      <c r="AJ242" s="67">
        <v>215551.94908000005</v>
      </c>
      <c r="AK242" s="67">
        <v>197312.93800400003</v>
      </c>
      <c r="AL242" s="8">
        <f t="shared" si="49"/>
        <v>206432</v>
      </c>
      <c r="AM242" s="9"/>
      <c r="AN242" s="9"/>
      <c r="AO242" s="9"/>
      <c r="AP242" s="9"/>
      <c r="AQ242" s="10"/>
      <c r="AR242" s="10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</row>
    <row r="243" spans="1:154" ht="23.25" customHeight="1" thickBot="1" x14ac:dyDescent="0.4">
      <c r="A243" s="362"/>
      <c r="B243" s="11">
        <v>218</v>
      </c>
      <c r="C243" s="34" t="s">
        <v>253</v>
      </c>
      <c r="D243" s="11" t="s">
        <v>22</v>
      </c>
      <c r="E243" s="6"/>
      <c r="F243" s="13">
        <v>109408</v>
      </c>
      <c r="G243" s="67">
        <v>123184.992</v>
      </c>
      <c r="H243" s="8">
        <f t="shared" si="40"/>
        <v>116296</v>
      </c>
      <c r="I243" s="67">
        <v>109408</v>
      </c>
      <c r="J243" s="67">
        <v>123184.992</v>
      </c>
      <c r="K243" s="8">
        <f t="shared" si="41"/>
        <v>116296</v>
      </c>
      <c r="L243" s="67">
        <v>109408</v>
      </c>
      <c r="M243" s="67">
        <v>123184.992</v>
      </c>
      <c r="N243" s="8">
        <f t="shared" si="42"/>
        <v>116296</v>
      </c>
      <c r="O243" s="67">
        <v>109408</v>
      </c>
      <c r="P243" s="67">
        <v>123184.992</v>
      </c>
      <c r="Q243" s="8">
        <f t="shared" si="43"/>
        <v>116296</v>
      </c>
      <c r="R243" s="67">
        <v>109408</v>
      </c>
      <c r="S243" s="67">
        <v>123184.992</v>
      </c>
      <c r="T243" s="8">
        <f t="shared" si="44"/>
        <v>116296</v>
      </c>
      <c r="U243" s="67">
        <v>109408</v>
      </c>
      <c r="V243" s="67">
        <v>123184.992</v>
      </c>
      <c r="W243" s="8">
        <v>116296</v>
      </c>
      <c r="X243" s="67">
        <v>130195.52</v>
      </c>
      <c r="Y243" s="67">
        <v>123184.992</v>
      </c>
      <c r="Z243" s="8">
        <f t="shared" si="45"/>
        <v>126690</v>
      </c>
      <c r="AA243" s="67">
        <v>109408</v>
      </c>
      <c r="AB243" s="67">
        <v>100150.40000000001</v>
      </c>
      <c r="AC243" s="8">
        <f t="shared" si="46"/>
        <v>104779</v>
      </c>
      <c r="AD243" s="67">
        <v>109408</v>
      </c>
      <c r="AE243" s="67">
        <v>123184.992</v>
      </c>
      <c r="AF243" s="8">
        <f t="shared" si="47"/>
        <v>116296</v>
      </c>
      <c r="AG243" s="67">
        <v>109408</v>
      </c>
      <c r="AH243" s="67">
        <v>123184.992</v>
      </c>
      <c r="AI243" s="8">
        <f t="shared" si="48"/>
        <v>116296</v>
      </c>
      <c r="AJ243" s="67">
        <v>109408</v>
      </c>
      <c r="AK243" s="67">
        <v>100150.40000000001</v>
      </c>
      <c r="AL243" s="8">
        <f t="shared" si="49"/>
        <v>104779</v>
      </c>
      <c r="AM243" s="9"/>
      <c r="AN243" s="9"/>
      <c r="AO243" s="9"/>
      <c r="AP243" s="9"/>
      <c r="AQ243" s="10"/>
      <c r="AR243" s="10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</row>
    <row r="244" spans="1:154" ht="23.25" customHeight="1" x14ac:dyDescent="0.35">
      <c r="A244" s="362"/>
      <c r="B244" s="4">
        <v>219</v>
      </c>
      <c r="C244" s="34" t="s">
        <v>254</v>
      </c>
      <c r="D244" s="11" t="s">
        <v>22</v>
      </c>
      <c r="E244" s="6"/>
      <c r="F244" s="13">
        <v>109408</v>
      </c>
      <c r="G244" s="67">
        <v>123184.992</v>
      </c>
      <c r="H244" s="8">
        <f t="shared" si="40"/>
        <v>116296</v>
      </c>
      <c r="I244" s="67">
        <v>109408</v>
      </c>
      <c r="J244" s="67">
        <v>123184.992</v>
      </c>
      <c r="K244" s="8">
        <f t="shared" si="41"/>
        <v>116296</v>
      </c>
      <c r="L244" s="67">
        <v>109408</v>
      </c>
      <c r="M244" s="67">
        <v>123184.992</v>
      </c>
      <c r="N244" s="8">
        <f t="shared" si="42"/>
        <v>116296</v>
      </c>
      <c r="O244" s="67">
        <v>109408</v>
      </c>
      <c r="P244" s="67">
        <v>123184.992</v>
      </c>
      <c r="Q244" s="8">
        <f t="shared" si="43"/>
        <v>116296</v>
      </c>
      <c r="R244" s="67">
        <v>109408</v>
      </c>
      <c r="S244" s="67">
        <v>123184.992</v>
      </c>
      <c r="T244" s="8">
        <f t="shared" si="44"/>
        <v>116296</v>
      </c>
      <c r="U244" s="67">
        <v>109408</v>
      </c>
      <c r="V244" s="67">
        <v>123184.992</v>
      </c>
      <c r="W244" s="8">
        <v>116296</v>
      </c>
      <c r="X244" s="67">
        <v>130195.52</v>
      </c>
      <c r="Y244" s="67">
        <v>123184.992</v>
      </c>
      <c r="Z244" s="8">
        <f t="shared" si="45"/>
        <v>126690</v>
      </c>
      <c r="AA244" s="67">
        <v>109408</v>
      </c>
      <c r="AB244" s="67">
        <v>100150.40000000001</v>
      </c>
      <c r="AC244" s="8">
        <f t="shared" si="46"/>
        <v>104779</v>
      </c>
      <c r="AD244" s="67">
        <v>109408</v>
      </c>
      <c r="AE244" s="67">
        <v>123184.992</v>
      </c>
      <c r="AF244" s="8">
        <f t="shared" si="47"/>
        <v>116296</v>
      </c>
      <c r="AG244" s="67">
        <v>109408</v>
      </c>
      <c r="AH244" s="67">
        <v>123184.992</v>
      </c>
      <c r="AI244" s="8">
        <f t="shared" si="48"/>
        <v>116296</v>
      </c>
      <c r="AJ244" s="67">
        <v>109408</v>
      </c>
      <c r="AK244" s="67">
        <v>100150.40000000001</v>
      </c>
      <c r="AL244" s="8">
        <f t="shared" si="49"/>
        <v>104779</v>
      </c>
      <c r="AM244" s="9"/>
      <c r="AN244" s="9"/>
      <c r="AO244" s="9"/>
      <c r="AP244" s="9"/>
      <c r="AQ244" s="10"/>
      <c r="AR244" s="10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</row>
    <row r="245" spans="1:154" ht="23.25" customHeight="1" thickBot="1" x14ac:dyDescent="0.4">
      <c r="A245" s="362"/>
      <c r="B245" s="11">
        <v>220</v>
      </c>
      <c r="C245" s="34" t="s">
        <v>255</v>
      </c>
      <c r="D245" s="11" t="s">
        <v>22</v>
      </c>
      <c r="E245" s="6"/>
      <c r="F245" s="13">
        <v>200183.06542000003</v>
      </c>
      <c r="G245" s="67">
        <v>225390.73296558004</v>
      </c>
      <c r="H245" s="8">
        <f t="shared" si="40"/>
        <v>212787</v>
      </c>
      <c r="I245" s="67">
        <v>200183.06542000003</v>
      </c>
      <c r="J245" s="67">
        <v>225390.73296558004</v>
      </c>
      <c r="K245" s="8">
        <f t="shared" si="41"/>
        <v>212787</v>
      </c>
      <c r="L245" s="67">
        <v>312418.85193999996</v>
      </c>
      <c r="M245" s="67">
        <v>351759.59506506001</v>
      </c>
      <c r="N245" s="8">
        <f t="shared" si="42"/>
        <v>332089</v>
      </c>
      <c r="O245" s="67">
        <v>367981.15769999998</v>
      </c>
      <c r="P245" s="67">
        <v>419827.31016954011</v>
      </c>
      <c r="Q245" s="8">
        <f t="shared" si="43"/>
        <v>393904</v>
      </c>
      <c r="R245" s="67">
        <v>380213.86104000005</v>
      </c>
      <c r="S245" s="67">
        <v>419827.31016954011</v>
      </c>
      <c r="T245" s="8">
        <f t="shared" si="44"/>
        <v>400021</v>
      </c>
      <c r="U245" s="67">
        <v>382661.11286000005</v>
      </c>
      <c r="V245" s="67">
        <v>419827.31016954011</v>
      </c>
      <c r="W245" s="8">
        <v>401244</v>
      </c>
      <c r="X245" s="67">
        <v>531774.40638140007</v>
      </c>
      <c r="Y245" s="67">
        <v>419827.31016954011</v>
      </c>
      <c r="Z245" s="8">
        <f t="shared" si="45"/>
        <v>475801</v>
      </c>
      <c r="AA245" s="67">
        <v>296514.82640000002</v>
      </c>
      <c r="AB245" s="67">
        <v>271425.11032000004</v>
      </c>
      <c r="AC245" s="8">
        <f t="shared" si="46"/>
        <v>283970</v>
      </c>
      <c r="AD245" s="67">
        <v>446922.58546000009</v>
      </c>
      <c r="AE245" s="67">
        <v>419827.31016954011</v>
      </c>
      <c r="AF245" s="8">
        <f t="shared" si="47"/>
        <v>433375</v>
      </c>
      <c r="AG245" s="67">
        <v>455957.77162000001</v>
      </c>
      <c r="AH245" s="67">
        <v>419827.31016954011</v>
      </c>
      <c r="AI245" s="8">
        <f t="shared" si="48"/>
        <v>437893</v>
      </c>
      <c r="AJ245" s="67">
        <v>336059.32230000006</v>
      </c>
      <c r="AK245" s="67">
        <v>307623.53349</v>
      </c>
      <c r="AL245" s="8">
        <f t="shared" si="49"/>
        <v>321841</v>
      </c>
      <c r="AM245" s="9"/>
      <c r="AN245" s="9"/>
      <c r="AO245" s="9"/>
      <c r="AP245" s="9"/>
      <c r="AQ245" s="10"/>
      <c r="AR245" s="10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</row>
    <row r="246" spans="1:154" ht="23.25" customHeight="1" x14ac:dyDescent="0.35">
      <c r="A246" s="362"/>
      <c r="B246" s="4">
        <v>221</v>
      </c>
      <c r="C246" s="34" t="s">
        <v>256</v>
      </c>
      <c r="D246" s="11" t="s">
        <v>22</v>
      </c>
      <c r="E246" s="6"/>
      <c r="F246" s="13">
        <v>164112</v>
      </c>
      <c r="G246" s="67">
        <v>184777.48800000001</v>
      </c>
      <c r="H246" s="8">
        <f t="shared" si="40"/>
        <v>174445</v>
      </c>
      <c r="I246" s="67">
        <v>164112</v>
      </c>
      <c r="J246" s="67">
        <v>184777.48800000001</v>
      </c>
      <c r="K246" s="8">
        <f t="shared" si="41"/>
        <v>174445</v>
      </c>
      <c r="L246" s="67">
        <v>164112</v>
      </c>
      <c r="M246" s="67">
        <v>184777.48800000001</v>
      </c>
      <c r="N246" s="8">
        <f t="shared" si="42"/>
        <v>174445</v>
      </c>
      <c r="O246" s="67">
        <v>164112</v>
      </c>
      <c r="P246" s="67">
        <v>184777.48800000001</v>
      </c>
      <c r="Q246" s="8">
        <f t="shared" si="43"/>
        <v>174445</v>
      </c>
      <c r="R246" s="67">
        <v>164112</v>
      </c>
      <c r="S246" s="67">
        <v>184777.48800000001</v>
      </c>
      <c r="T246" s="8">
        <f t="shared" si="44"/>
        <v>174445</v>
      </c>
      <c r="U246" s="67">
        <v>164112</v>
      </c>
      <c r="V246" s="67">
        <v>184777.48800000001</v>
      </c>
      <c r="W246" s="8">
        <v>174445</v>
      </c>
      <c r="X246" s="67">
        <v>195293.28</v>
      </c>
      <c r="Y246" s="67">
        <v>184777.48800000001</v>
      </c>
      <c r="Z246" s="8">
        <f t="shared" si="45"/>
        <v>190035</v>
      </c>
      <c r="AA246" s="67">
        <v>164112</v>
      </c>
      <c r="AB246" s="67">
        <v>150225.60000000001</v>
      </c>
      <c r="AC246" s="8">
        <f t="shared" si="46"/>
        <v>157169</v>
      </c>
      <c r="AD246" s="67">
        <v>164112</v>
      </c>
      <c r="AE246" s="67">
        <v>184777.48800000001</v>
      </c>
      <c r="AF246" s="8">
        <f t="shared" si="47"/>
        <v>174445</v>
      </c>
      <c r="AG246" s="67">
        <v>164112</v>
      </c>
      <c r="AH246" s="67">
        <v>184777.48800000001</v>
      </c>
      <c r="AI246" s="8">
        <f t="shared" si="48"/>
        <v>174445</v>
      </c>
      <c r="AJ246" s="67">
        <v>164112</v>
      </c>
      <c r="AK246" s="67">
        <v>150225.60000000001</v>
      </c>
      <c r="AL246" s="8">
        <f t="shared" si="49"/>
        <v>157169</v>
      </c>
      <c r="AM246" s="9"/>
      <c r="AN246" s="9"/>
      <c r="AO246" s="9"/>
      <c r="AP246" s="9"/>
      <c r="AQ246" s="10"/>
      <c r="AR246" s="10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</row>
    <row r="247" spans="1:154" ht="23.25" customHeight="1" thickBot="1" x14ac:dyDescent="0.4">
      <c r="A247" s="362"/>
      <c r="B247" s="11">
        <v>222</v>
      </c>
      <c r="C247" s="34" t="s">
        <v>257</v>
      </c>
      <c r="D247" s="11" t="s">
        <v>22</v>
      </c>
      <c r="E247" s="6"/>
      <c r="F247" s="13">
        <v>215072.81042000002</v>
      </c>
      <c r="G247" s="67">
        <v>242155.44047058004</v>
      </c>
      <c r="H247" s="8">
        <f t="shared" si="40"/>
        <v>228614</v>
      </c>
      <c r="I247" s="67">
        <v>215072.81042000002</v>
      </c>
      <c r="J247" s="67">
        <v>242155.44047058004</v>
      </c>
      <c r="K247" s="8">
        <f t="shared" si="41"/>
        <v>228614</v>
      </c>
      <c r="L247" s="67">
        <v>237546.9915</v>
      </c>
      <c r="M247" s="67">
        <v>267459.63958350004</v>
      </c>
      <c r="N247" s="8">
        <f t="shared" si="42"/>
        <v>252503</v>
      </c>
      <c r="O247" s="67">
        <v>303084.98193999997</v>
      </c>
      <c r="P247" s="67">
        <v>351969.77945766004</v>
      </c>
      <c r="Q247" s="8">
        <f t="shared" si="43"/>
        <v>327527</v>
      </c>
      <c r="R247" s="67">
        <v>312605.52934000001</v>
      </c>
      <c r="S247" s="67">
        <v>351969.77945766004</v>
      </c>
      <c r="T247" s="8">
        <f t="shared" si="44"/>
        <v>332288</v>
      </c>
      <c r="U247" s="67">
        <v>314192.28724000003</v>
      </c>
      <c r="V247" s="67">
        <v>351969.77945766004</v>
      </c>
      <c r="W247" s="8">
        <v>333081</v>
      </c>
      <c r="X247" s="67">
        <v>394948.27266440005</v>
      </c>
      <c r="Y247" s="67">
        <v>351969.77945766004</v>
      </c>
      <c r="Z247" s="8">
        <f t="shared" si="45"/>
        <v>373459</v>
      </c>
      <c r="AA247" s="67">
        <v>280869.48240000004</v>
      </c>
      <c r="AB247" s="67">
        <v>257103.60312000001</v>
      </c>
      <c r="AC247" s="8">
        <f t="shared" si="46"/>
        <v>268987</v>
      </c>
      <c r="AD247" s="67">
        <v>295150.30350000004</v>
      </c>
      <c r="AE247" s="67">
        <v>351969.77945766004</v>
      </c>
      <c r="AF247" s="8">
        <f t="shared" si="47"/>
        <v>323560</v>
      </c>
      <c r="AG247" s="67">
        <v>312605.52934000001</v>
      </c>
      <c r="AH247" s="67">
        <v>351969.77945766004</v>
      </c>
      <c r="AI247" s="8">
        <f t="shared" si="48"/>
        <v>332288</v>
      </c>
      <c r="AJ247" s="67">
        <v>361056.31510000001</v>
      </c>
      <c r="AK247" s="67">
        <v>330505.39613000001</v>
      </c>
      <c r="AL247" s="8">
        <f t="shared" si="49"/>
        <v>345781</v>
      </c>
      <c r="AM247" s="9"/>
      <c r="AN247" s="9"/>
      <c r="AO247" s="9"/>
      <c r="AP247" s="9"/>
      <c r="AQ247" s="10"/>
      <c r="AR247" s="10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</row>
    <row r="248" spans="1:154" ht="23.25" customHeight="1" x14ac:dyDescent="0.35">
      <c r="A248" s="362"/>
      <c r="B248" s="4">
        <v>223</v>
      </c>
      <c r="C248" s="34" t="s">
        <v>258</v>
      </c>
      <c r="D248" s="11" t="s">
        <v>22</v>
      </c>
      <c r="E248" s="6"/>
      <c r="F248" s="13">
        <v>64316.586880000003</v>
      </c>
      <c r="G248" s="67">
        <v>72415.529397120001</v>
      </c>
      <c r="H248" s="8">
        <f t="shared" si="40"/>
        <v>68366</v>
      </c>
      <c r="I248" s="67">
        <v>64316.586880000003</v>
      </c>
      <c r="J248" s="67">
        <v>72415.529397120001</v>
      </c>
      <c r="K248" s="8">
        <f t="shared" si="41"/>
        <v>68366</v>
      </c>
      <c r="L248" s="67">
        <v>116115.12068000001</v>
      </c>
      <c r="M248" s="67">
        <v>130736.69395332002</v>
      </c>
      <c r="N248" s="8">
        <f t="shared" si="42"/>
        <v>123426</v>
      </c>
      <c r="O248" s="67">
        <v>123373.31578</v>
      </c>
      <c r="P248" s="67">
        <v>144893.11323396003</v>
      </c>
      <c r="Q248" s="8">
        <f t="shared" si="43"/>
        <v>134133</v>
      </c>
      <c r="R248" s="67">
        <v>129447.4428</v>
      </c>
      <c r="S248" s="67">
        <v>144893.11323396003</v>
      </c>
      <c r="T248" s="8">
        <f t="shared" si="44"/>
        <v>137170</v>
      </c>
      <c r="U248" s="67">
        <v>125650.78006</v>
      </c>
      <c r="V248" s="67">
        <v>144893.11323396003</v>
      </c>
      <c r="W248" s="8">
        <v>135272</v>
      </c>
      <c r="X248" s="67">
        <v>174252.46338500001</v>
      </c>
      <c r="Y248" s="67">
        <v>144893.11323396003</v>
      </c>
      <c r="Z248" s="8">
        <f t="shared" si="45"/>
        <v>159573</v>
      </c>
      <c r="AA248" s="67">
        <v>95933.515860000014</v>
      </c>
      <c r="AB248" s="67">
        <v>87816.064518000014</v>
      </c>
      <c r="AC248" s="8">
        <f t="shared" si="46"/>
        <v>91875</v>
      </c>
      <c r="AD248" s="67">
        <v>152370.53858000002</v>
      </c>
      <c r="AE248" s="67">
        <v>144893.11323396003</v>
      </c>
      <c r="AF248" s="8">
        <f t="shared" si="47"/>
        <v>148632</v>
      </c>
      <c r="AG248" s="67">
        <v>152370.53858000002</v>
      </c>
      <c r="AH248" s="67">
        <v>144893.11323396003</v>
      </c>
      <c r="AI248" s="8">
        <f t="shared" si="48"/>
        <v>148632</v>
      </c>
      <c r="AJ248" s="67">
        <v>107971.54134000003</v>
      </c>
      <c r="AK248" s="67">
        <v>98835.487842000017</v>
      </c>
      <c r="AL248" s="8">
        <f t="shared" si="49"/>
        <v>103404</v>
      </c>
      <c r="AM248" s="9"/>
      <c r="AN248" s="9"/>
      <c r="AO248" s="9"/>
      <c r="AP248" s="9"/>
      <c r="AQ248" s="10"/>
      <c r="AR248" s="10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</row>
    <row r="249" spans="1:154" ht="23.25" customHeight="1" thickBot="1" x14ac:dyDescent="0.4">
      <c r="A249" s="362"/>
      <c r="B249" s="11">
        <v>224</v>
      </c>
      <c r="C249" s="34" t="s">
        <v>259</v>
      </c>
      <c r="D249" s="11" t="s">
        <v>22</v>
      </c>
      <c r="E249" s="6"/>
      <c r="F249" s="13">
        <v>88188.18164000001</v>
      </c>
      <c r="G249" s="67">
        <v>99293.108820360008</v>
      </c>
      <c r="H249" s="8">
        <f t="shared" si="40"/>
        <v>93741</v>
      </c>
      <c r="I249" s="67">
        <v>88188.18164000001</v>
      </c>
      <c r="J249" s="67">
        <v>99293.108820360008</v>
      </c>
      <c r="K249" s="8">
        <f t="shared" si="41"/>
        <v>93741</v>
      </c>
      <c r="L249" s="67">
        <v>155328.93090000001</v>
      </c>
      <c r="M249" s="67">
        <v>174888.4278141</v>
      </c>
      <c r="N249" s="8">
        <f t="shared" si="42"/>
        <v>165109</v>
      </c>
      <c r="O249" s="67">
        <v>169175.06034000003</v>
      </c>
      <c r="P249" s="67">
        <v>199597.10448132001</v>
      </c>
      <c r="Q249" s="8">
        <f t="shared" si="43"/>
        <v>184386</v>
      </c>
      <c r="R249" s="67">
        <v>179299.198</v>
      </c>
      <c r="S249" s="67">
        <v>199597.10448132001</v>
      </c>
      <c r="T249" s="8">
        <f t="shared" si="44"/>
        <v>189448</v>
      </c>
      <c r="U249" s="67">
        <v>165125.0497</v>
      </c>
      <c r="V249" s="67">
        <v>199597.10448132001</v>
      </c>
      <c r="W249" s="8">
        <v>182361</v>
      </c>
      <c r="X249" s="67">
        <v>244163.95862040005</v>
      </c>
      <c r="Y249" s="67">
        <v>199597.10448132001</v>
      </c>
      <c r="Z249" s="8">
        <f t="shared" si="45"/>
        <v>221881</v>
      </c>
      <c r="AA249" s="67">
        <v>130781.74174000001</v>
      </c>
      <c r="AB249" s="67">
        <v>119715.59436200002</v>
      </c>
      <c r="AC249" s="8">
        <f t="shared" si="46"/>
        <v>125249</v>
      </c>
      <c r="AD249" s="67">
        <v>214380.32616000003</v>
      </c>
      <c r="AE249" s="67">
        <v>199597.10448132001</v>
      </c>
      <c r="AF249" s="8">
        <f t="shared" si="47"/>
        <v>206989</v>
      </c>
      <c r="AG249" s="67">
        <v>210641.44452000002</v>
      </c>
      <c r="AH249" s="67">
        <v>199597.10448132001</v>
      </c>
      <c r="AI249" s="8">
        <f t="shared" si="48"/>
        <v>205119</v>
      </c>
      <c r="AJ249" s="67">
        <v>148046.73441999999</v>
      </c>
      <c r="AK249" s="67">
        <v>135519.70304600001</v>
      </c>
      <c r="AL249" s="8">
        <f t="shared" si="49"/>
        <v>141783</v>
      </c>
      <c r="AM249" s="9"/>
      <c r="AN249" s="9"/>
      <c r="AO249" s="9"/>
      <c r="AP249" s="9"/>
      <c r="AQ249" s="10"/>
      <c r="AR249" s="10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</row>
    <row r="250" spans="1:154" ht="23.25" customHeight="1" x14ac:dyDescent="0.35">
      <c r="A250" s="362"/>
      <c r="B250" s="4">
        <v>225</v>
      </c>
      <c r="C250" s="34" t="s">
        <v>260</v>
      </c>
      <c r="D250" s="11" t="s">
        <v>22</v>
      </c>
      <c r="E250" s="6"/>
      <c r="F250" s="13">
        <v>95732</v>
      </c>
      <c r="G250" s="67">
        <v>107786.868</v>
      </c>
      <c r="H250" s="8">
        <f t="shared" si="40"/>
        <v>101759</v>
      </c>
      <c r="I250" s="67">
        <v>95732</v>
      </c>
      <c r="J250" s="67">
        <v>107786.868</v>
      </c>
      <c r="K250" s="8">
        <f t="shared" si="41"/>
        <v>101759</v>
      </c>
      <c r="L250" s="67">
        <v>95732</v>
      </c>
      <c r="M250" s="67">
        <v>107786.868</v>
      </c>
      <c r="N250" s="8">
        <f t="shared" si="42"/>
        <v>101759</v>
      </c>
      <c r="O250" s="67">
        <v>95732</v>
      </c>
      <c r="P250" s="67">
        <v>107786.868</v>
      </c>
      <c r="Q250" s="8">
        <f t="shared" si="43"/>
        <v>101759</v>
      </c>
      <c r="R250" s="67">
        <v>95732</v>
      </c>
      <c r="S250" s="67">
        <v>107786.868</v>
      </c>
      <c r="T250" s="8">
        <f t="shared" si="44"/>
        <v>101759</v>
      </c>
      <c r="U250" s="67">
        <v>95732</v>
      </c>
      <c r="V250" s="67">
        <v>107786.868</v>
      </c>
      <c r="W250" s="8">
        <v>101759</v>
      </c>
      <c r="X250" s="67">
        <v>113921.08</v>
      </c>
      <c r="Y250" s="67">
        <v>107786.868</v>
      </c>
      <c r="Z250" s="8">
        <f t="shared" si="45"/>
        <v>110854</v>
      </c>
      <c r="AA250" s="67">
        <v>95732</v>
      </c>
      <c r="AB250" s="67">
        <v>87631.6</v>
      </c>
      <c r="AC250" s="8">
        <f t="shared" si="46"/>
        <v>91682</v>
      </c>
      <c r="AD250" s="67">
        <v>95732</v>
      </c>
      <c r="AE250" s="67">
        <v>107786.868</v>
      </c>
      <c r="AF250" s="8">
        <f t="shared" si="47"/>
        <v>101759</v>
      </c>
      <c r="AG250" s="67">
        <v>95732</v>
      </c>
      <c r="AH250" s="67">
        <v>107786.868</v>
      </c>
      <c r="AI250" s="8">
        <f t="shared" si="48"/>
        <v>101759</v>
      </c>
      <c r="AJ250" s="67">
        <v>95732</v>
      </c>
      <c r="AK250" s="67">
        <v>87631.6</v>
      </c>
      <c r="AL250" s="8">
        <f t="shared" si="49"/>
        <v>91682</v>
      </c>
      <c r="AM250" s="9"/>
      <c r="AN250" s="9"/>
      <c r="AO250" s="9"/>
      <c r="AP250" s="9"/>
      <c r="AQ250" s="10"/>
      <c r="AR250" s="10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</row>
    <row r="251" spans="1:154" ht="23.25" customHeight="1" thickBot="1" x14ac:dyDescent="0.4">
      <c r="A251" s="362"/>
      <c r="B251" s="11">
        <v>226</v>
      </c>
      <c r="C251" s="37" t="s">
        <v>261</v>
      </c>
      <c r="D251" s="36" t="s">
        <v>22</v>
      </c>
      <c r="E251" s="6"/>
      <c r="F251" s="13">
        <v>95732</v>
      </c>
      <c r="G251" s="67">
        <v>107786.868</v>
      </c>
      <c r="H251" s="8">
        <f t="shared" si="40"/>
        <v>101759</v>
      </c>
      <c r="I251" s="67">
        <v>95732</v>
      </c>
      <c r="J251" s="67">
        <v>107786.868</v>
      </c>
      <c r="K251" s="8">
        <f t="shared" si="41"/>
        <v>101759</v>
      </c>
      <c r="L251" s="67">
        <v>95732</v>
      </c>
      <c r="M251" s="67">
        <v>107786.868</v>
      </c>
      <c r="N251" s="8">
        <f t="shared" si="42"/>
        <v>101759</v>
      </c>
      <c r="O251" s="67">
        <v>95732</v>
      </c>
      <c r="P251" s="67">
        <v>107786.868</v>
      </c>
      <c r="Q251" s="8">
        <f t="shared" si="43"/>
        <v>101759</v>
      </c>
      <c r="R251" s="67">
        <v>95732</v>
      </c>
      <c r="S251" s="67">
        <v>107786.868</v>
      </c>
      <c r="T251" s="8">
        <f t="shared" si="44"/>
        <v>101759</v>
      </c>
      <c r="U251" s="67">
        <v>95732</v>
      </c>
      <c r="V251" s="67">
        <v>107786.868</v>
      </c>
      <c r="W251" s="8">
        <v>101759</v>
      </c>
      <c r="X251" s="67">
        <v>113921.08</v>
      </c>
      <c r="Y251" s="67">
        <v>107786.868</v>
      </c>
      <c r="Z251" s="8">
        <f t="shared" si="45"/>
        <v>110854</v>
      </c>
      <c r="AA251" s="67">
        <v>95732</v>
      </c>
      <c r="AB251" s="67">
        <v>87631.6</v>
      </c>
      <c r="AC251" s="8">
        <f t="shared" si="46"/>
        <v>91682</v>
      </c>
      <c r="AD251" s="67">
        <v>95732</v>
      </c>
      <c r="AE251" s="67">
        <v>107786.868</v>
      </c>
      <c r="AF251" s="8">
        <f t="shared" si="47"/>
        <v>101759</v>
      </c>
      <c r="AG251" s="67">
        <v>95732</v>
      </c>
      <c r="AH251" s="67">
        <v>107786.868</v>
      </c>
      <c r="AI251" s="8">
        <f t="shared" si="48"/>
        <v>101759</v>
      </c>
      <c r="AJ251" s="67">
        <v>95732</v>
      </c>
      <c r="AK251" s="67">
        <v>87631.6</v>
      </c>
      <c r="AL251" s="8">
        <f t="shared" si="49"/>
        <v>91682</v>
      </c>
      <c r="AM251" s="9"/>
      <c r="AN251" s="9"/>
      <c r="AO251" s="9"/>
      <c r="AP251" s="9"/>
      <c r="AQ251" s="10"/>
      <c r="AR251" s="10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</row>
    <row r="252" spans="1:154" ht="23.25" customHeight="1" x14ac:dyDescent="0.35">
      <c r="A252" s="362"/>
      <c r="B252" s="4">
        <v>227</v>
      </c>
      <c r="C252" s="37" t="s">
        <v>262</v>
      </c>
      <c r="D252" s="36" t="s">
        <v>22</v>
      </c>
      <c r="E252" s="6"/>
      <c r="F252" s="13">
        <v>165356.1741</v>
      </c>
      <c r="G252" s="67">
        <v>186178.33233089998</v>
      </c>
      <c r="H252" s="8">
        <f t="shared" si="40"/>
        <v>175767</v>
      </c>
      <c r="I252" s="67">
        <v>165356.1741</v>
      </c>
      <c r="J252" s="67">
        <v>186178.33233089998</v>
      </c>
      <c r="K252" s="8">
        <f t="shared" si="41"/>
        <v>175767</v>
      </c>
      <c r="L252" s="67">
        <v>278664.91119999997</v>
      </c>
      <c r="M252" s="67">
        <v>313755.25424880005</v>
      </c>
      <c r="N252" s="8">
        <f t="shared" si="42"/>
        <v>296210</v>
      </c>
      <c r="O252" s="67">
        <v>337978.54376000003</v>
      </c>
      <c r="P252" s="67">
        <v>359260.17524670006</v>
      </c>
      <c r="Q252" s="8">
        <f t="shared" si="43"/>
        <v>348619</v>
      </c>
      <c r="R252" s="67">
        <v>339327.95468000002</v>
      </c>
      <c r="S252" s="67">
        <v>359260.17524670006</v>
      </c>
      <c r="T252" s="8">
        <f t="shared" si="44"/>
        <v>349294</v>
      </c>
      <c r="U252" s="67">
        <v>342027.66545999999</v>
      </c>
      <c r="V252" s="67">
        <v>359260.17524670006</v>
      </c>
      <c r="W252" s="8">
        <v>350644</v>
      </c>
      <c r="X252" s="67">
        <v>461463.04815519997</v>
      </c>
      <c r="Y252" s="67">
        <v>359260.17524670006</v>
      </c>
      <c r="Z252" s="8">
        <f t="shared" si="45"/>
        <v>410362</v>
      </c>
      <c r="AA252" s="67">
        <v>242243.26152000003</v>
      </c>
      <c r="AB252" s="67">
        <v>221745.75477600005</v>
      </c>
      <c r="AC252" s="8">
        <f t="shared" si="46"/>
        <v>231995</v>
      </c>
      <c r="AD252" s="67">
        <v>371459.57992000005</v>
      </c>
      <c r="AE252" s="67">
        <v>359260.17524670006</v>
      </c>
      <c r="AF252" s="8">
        <f t="shared" si="47"/>
        <v>365360</v>
      </c>
      <c r="AG252" s="67">
        <v>371459.57992000005</v>
      </c>
      <c r="AH252" s="67">
        <v>359260.17524670006</v>
      </c>
      <c r="AI252" s="8">
        <f t="shared" si="48"/>
        <v>365360</v>
      </c>
      <c r="AJ252" s="67">
        <v>277593.73850000004</v>
      </c>
      <c r="AK252" s="67">
        <v>254105.03755000001</v>
      </c>
      <c r="AL252" s="8">
        <f t="shared" si="49"/>
        <v>265849</v>
      </c>
      <c r="AM252" s="9"/>
      <c r="AN252" s="9"/>
      <c r="AO252" s="9"/>
      <c r="AP252" s="9"/>
      <c r="AQ252" s="10"/>
      <c r="AR252" s="10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</row>
    <row r="253" spans="1:154" ht="23.25" customHeight="1" thickBot="1" x14ac:dyDescent="0.4">
      <c r="A253" s="362"/>
      <c r="B253" s="11">
        <v>228</v>
      </c>
      <c r="C253" s="37" t="s">
        <v>263</v>
      </c>
      <c r="D253" s="36" t="s">
        <v>22</v>
      </c>
      <c r="E253" s="6"/>
      <c r="F253" s="13">
        <v>205140</v>
      </c>
      <c r="G253" s="67">
        <v>230971.86000000002</v>
      </c>
      <c r="H253" s="8">
        <f t="shared" si="40"/>
        <v>218056</v>
      </c>
      <c r="I253" s="67">
        <v>205140</v>
      </c>
      <c r="J253" s="67">
        <v>230971.86000000002</v>
      </c>
      <c r="K253" s="8">
        <f t="shared" si="41"/>
        <v>218056</v>
      </c>
      <c r="L253" s="67">
        <v>205140</v>
      </c>
      <c r="M253" s="67">
        <v>230971.86000000002</v>
      </c>
      <c r="N253" s="8">
        <f t="shared" si="42"/>
        <v>218056</v>
      </c>
      <c r="O253" s="67">
        <v>205140</v>
      </c>
      <c r="P253" s="67">
        <v>230971.86000000002</v>
      </c>
      <c r="Q253" s="8">
        <f t="shared" si="43"/>
        <v>218056</v>
      </c>
      <c r="R253" s="67">
        <v>205140</v>
      </c>
      <c r="S253" s="67">
        <v>230971.86000000002</v>
      </c>
      <c r="T253" s="8">
        <f t="shared" si="44"/>
        <v>218056</v>
      </c>
      <c r="U253" s="67">
        <v>205140</v>
      </c>
      <c r="V253" s="67">
        <v>230971.86000000002</v>
      </c>
      <c r="W253" s="8">
        <v>218056</v>
      </c>
      <c r="X253" s="67">
        <v>244116.6</v>
      </c>
      <c r="Y253" s="67">
        <v>230971.86000000002</v>
      </c>
      <c r="Z253" s="8">
        <f t="shared" si="45"/>
        <v>237544</v>
      </c>
      <c r="AA253" s="67">
        <v>205140</v>
      </c>
      <c r="AB253" s="67">
        <v>187782</v>
      </c>
      <c r="AC253" s="8">
        <f t="shared" si="46"/>
        <v>196461</v>
      </c>
      <c r="AD253" s="67">
        <v>205140</v>
      </c>
      <c r="AE253" s="67">
        <v>230971.86000000002</v>
      </c>
      <c r="AF253" s="8">
        <f t="shared" si="47"/>
        <v>218056</v>
      </c>
      <c r="AG253" s="67">
        <v>205140</v>
      </c>
      <c r="AH253" s="67">
        <v>230971.86000000002</v>
      </c>
      <c r="AI253" s="8">
        <f t="shared" si="48"/>
        <v>218056</v>
      </c>
      <c r="AJ253" s="67">
        <v>205140</v>
      </c>
      <c r="AK253" s="67">
        <v>187782</v>
      </c>
      <c r="AL253" s="8">
        <f t="shared" si="49"/>
        <v>196461</v>
      </c>
      <c r="AM253" s="9"/>
      <c r="AN253" s="9"/>
      <c r="AO253" s="9"/>
      <c r="AP253" s="9"/>
      <c r="AQ253" s="10"/>
      <c r="AR253" s="10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</row>
    <row r="254" spans="1:154" ht="34.5" customHeight="1" x14ac:dyDescent="0.35">
      <c r="A254" s="362"/>
      <c r="B254" s="4">
        <v>229</v>
      </c>
      <c r="C254" s="37" t="s">
        <v>264</v>
      </c>
      <c r="D254" s="36" t="s">
        <v>22</v>
      </c>
      <c r="E254" s="6"/>
      <c r="F254" s="13">
        <v>95732</v>
      </c>
      <c r="G254" s="67">
        <v>107786.868</v>
      </c>
      <c r="H254" s="8">
        <f t="shared" si="40"/>
        <v>101759</v>
      </c>
      <c r="I254" s="67">
        <v>95732</v>
      </c>
      <c r="J254" s="67">
        <v>107786.868</v>
      </c>
      <c r="K254" s="8">
        <f t="shared" si="41"/>
        <v>101759</v>
      </c>
      <c r="L254" s="67">
        <v>95732</v>
      </c>
      <c r="M254" s="67">
        <v>107786.868</v>
      </c>
      <c r="N254" s="8">
        <f t="shared" si="42"/>
        <v>101759</v>
      </c>
      <c r="O254" s="67">
        <v>95732</v>
      </c>
      <c r="P254" s="67">
        <v>107786.868</v>
      </c>
      <c r="Q254" s="8">
        <f t="shared" si="43"/>
        <v>101759</v>
      </c>
      <c r="R254" s="67">
        <v>95732</v>
      </c>
      <c r="S254" s="67">
        <v>107786.868</v>
      </c>
      <c r="T254" s="8">
        <f t="shared" si="44"/>
        <v>101759</v>
      </c>
      <c r="U254" s="67">
        <v>95732</v>
      </c>
      <c r="V254" s="67">
        <v>107786.868</v>
      </c>
      <c r="W254" s="8">
        <v>101759</v>
      </c>
      <c r="X254" s="67">
        <v>113921.08</v>
      </c>
      <c r="Y254" s="67">
        <v>107786.868</v>
      </c>
      <c r="Z254" s="8">
        <f t="shared" si="45"/>
        <v>110854</v>
      </c>
      <c r="AA254" s="67">
        <v>95732</v>
      </c>
      <c r="AB254" s="67">
        <v>87631.6</v>
      </c>
      <c r="AC254" s="8">
        <f t="shared" si="46"/>
        <v>91682</v>
      </c>
      <c r="AD254" s="67">
        <v>95732</v>
      </c>
      <c r="AE254" s="67">
        <v>107786.868</v>
      </c>
      <c r="AF254" s="8">
        <f t="shared" si="47"/>
        <v>101759</v>
      </c>
      <c r="AG254" s="67">
        <v>95732</v>
      </c>
      <c r="AH254" s="67">
        <v>107786.868</v>
      </c>
      <c r="AI254" s="8">
        <f t="shared" si="48"/>
        <v>101759</v>
      </c>
      <c r="AJ254" s="67">
        <v>95732</v>
      </c>
      <c r="AK254" s="67">
        <v>87631.6</v>
      </c>
      <c r="AL254" s="8">
        <f t="shared" si="49"/>
        <v>91682</v>
      </c>
      <c r="AM254" s="9"/>
      <c r="AN254" s="9"/>
      <c r="AO254" s="9"/>
      <c r="AP254" s="9"/>
      <c r="AQ254" s="10"/>
      <c r="AR254" s="10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</row>
    <row r="255" spans="1:154" s="6" customFormat="1" ht="40.5" customHeight="1" thickBot="1" x14ac:dyDescent="0.4">
      <c r="A255" s="362"/>
      <c r="B255" s="11">
        <v>230</v>
      </c>
      <c r="C255" s="37" t="s">
        <v>265</v>
      </c>
      <c r="D255" s="36" t="s">
        <v>22</v>
      </c>
      <c r="F255" s="13">
        <v>280219.66726000002</v>
      </c>
      <c r="G255" s="67">
        <v>315505.78997574002</v>
      </c>
      <c r="H255" s="8">
        <f t="shared" si="40"/>
        <v>297863</v>
      </c>
      <c r="I255" s="67">
        <v>280219.66726000002</v>
      </c>
      <c r="J255" s="67">
        <v>315505.78997574002</v>
      </c>
      <c r="K255" s="8">
        <f t="shared" si="41"/>
        <v>297863</v>
      </c>
      <c r="L255" s="67">
        <v>471582.67000000004</v>
      </c>
      <c r="M255" s="67">
        <v>530965.81083000009</v>
      </c>
      <c r="N255" s="8">
        <f t="shared" si="42"/>
        <v>501274</v>
      </c>
      <c r="O255" s="67">
        <v>572747.59776000003</v>
      </c>
      <c r="P255" s="67">
        <v>649618.90396493999</v>
      </c>
      <c r="Q255" s="8">
        <f t="shared" si="43"/>
        <v>611183</v>
      </c>
      <c r="R255" s="67">
        <v>564310.66821999999</v>
      </c>
      <c r="S255" s="67">
        <v>649618.90396493999</v>
      </c>
      <c r="T255" s="8">
        <f t="shared" si="44"/>
        <v>606965</v>
      </c>
      <c r="U255" s="67">
        <v>560092.64792000002</v>
      </c>
      <c r="V255" s="67">
        <v>649618.90396493999</v>
      </c>
      <c r="W255" s="8">
        <v>604856</v>
      </c>
      <c r="X255" s="67">
        <v>743374.91937799996</v>
      </c>
      <c r="Y255" s="67">
        <v>649618.90396493999</v>
      </c>
      <c r="Z255" s="8">
        <f t="shared" si="45"/>
        <v>696497</v>
      </c>
      <c r="AA255" s="67">
        <v>424886.65180000005</v>
      </c>
      <c r="AB255" s="67">
        <v>388934.70434</v>
      </c>
      <c r="AC255" s="8">
        <f t="shared" si="46"/>
        <v>406911</v>
      </c>
      <c r="AD255" s="67">
        <v>620355.66839999997</v>
      </c>
      <c r="AE255" s="67">
        <v>649618.90396493999</v>
      </c>
      <c r="AF255" s="8">
        <f t="shared" si="47"/>
        <v>634987</v>
      </c>
      <c r="AG255" s="67">
        <v>620355.66839999997</v>
      </c>
      <c r="AH255" s="67">
        <v>649618.90396493999</v>
      </c>
      <c r="AI255" s="8">
        <f t="shared" si="48"/>
        <v>634987</v>
      </c>
      <c r="AJ255" s="67">
        <v>470420.82542000007</v>
      </c>
      <c r="AK255" s="67">
        <v>430615.98634599999</v>
      </c>
      <c r="AL255" s="8">
        <f t="shared" si="49"/>
        <v>450518</v>
      </c>
      <c r="AM255" s="9"/>
      <c r="AN255" s="9"/>
      <c r="AO255" s="9"/>
      <c r="AP255" s="9"/>
      <c r="AQ255" s="10"/>
      <c r="AR255" s="10"/>
    </row>
    <row r="256" spans="1:154" s="6" customFormat="1" ht="54" customHeight="1" thickBot="1" x14ac:dyDescent="0.4">
      <c r="A256" s="362"/>
      <c r="B256" s="4">
        <v>231</v>
      </c>
      <c r="C256" s="37" t="s">
        <v>266</v>
      </c>
      <c r="D256" s="36" t="s">
        <v>22</v>
      </c>
      <c r="F256" s="13">
        <v>234889.06090000001</v>
      </c>
      <c r="G256" s="67">
        <v>264467.01418410003</v>
      </c>
      <c r="H256" s="8">
        <f t="shared" si="40"/>
        <v>249678</v>
      </c>
      <c r="I256" s="67">
        <v>234889.06090000001</v>
      </c>
      <c r="J256" s="67">
        <v>264467.01418410003</v>
      </c>
      <c r="K256" s="8">
        <f t="shared" si="41"/>
        <v>249678</v>
      </c>
      <c r="L256" s="67">
        <v>327603.72502000001</v>
      </c>
      <c r="M256" s="67">
        <v>368856.59408597997</v>
      </c>
      <c r="N256" s="8">
        <f t="shared" si="42"/>
        <v>348230</v>
      </c>
      <c r="O256" s="67">
        <v>444789.12946000008</v>
      </c>
      <c r="P256" s="67">
        <v>500798.34522354009</v>
      </c>
      <c r="Q256" s="8">
        <f t="shared" si="43"/>
        <v>472794</v>
      </c>
      <c r="R256" s="67">
        <v>444789.12946000008</v>
      </c>
      <c r="S256" s="67">
        <v>500798.34522354009</v>
      </c>
      <c r="T256" s="8">
        <f t="shared" si="44"/>
        <v>472794</v>
      </c>
      <c r="U256" s="67">
        <v>444789.12946000008</v>
      </c>
      <c r="V256" s="67">
        <v>500798.34522354009</v>
      </c>
      <c r="W256" s="8">
        <v>472794</v>
      </c>
      <c r="X256" s="67">
        <v>580283.71106160001</v>
      </c>
      <c r="Y256" s="67">
        <v>500798.34522354009</v>
      </c>
      <c r="Z256" s="8">
        <f t="shared" si="45"/>
        <v>540541</v>
      </c>
      <c r="AA256" s="67">
        <v>391259.82948000001</v>
      </c>
      <c r="AB256" s="67">
        <v>358153.22852400003</v>
      </c>
      <c r="AC256" s="8">
        <f t="shared" si="46"/>
        <v>374707</v>
      </c>
      <c r="AD256" s="67">
        <v>444789.12946000008</v>
      </c>
      <c r="AE256" s="67">
        <v>500798.34522354009</v>
      </c>
      <c r="AF256" s="8">
        <f t="shared" si="47"/>
        <v>472794</v>
      </c>
      <c r="AG256" s="67">
        <v>444789.12946000008</v>
      </c>
      <c r="AH256" s="67">
        <v>500798.34522354009</v>
      </c>
      <c r="AI256" s="8">
        <f t="shared" si="48"/>
        <v>472794</v>
      </c>
      <c r="AJ256" s="67">
        <v>394322.22778000002</v>
      </c>
      <c r="AK256" s="67">
        <v>360956.50081399997</v>
      </c>
      <c r="AL256" s="8">
        <f t="shared" si="49"/>
        <v>377639</v>
      </c>
      <c r="AM256" s="9"/>
      <c r="AN256" s="9"/>
      <c r="AO256" s="9"/>
      <c r="AP256" s="9"/>
      <c r="AQ256" s="10"/>
      <c r="AR256" s="10"/>
    </row>
    <row r="257" spans="1:44" s="6" customFormat="1" ht="73.5" customHeight="1" thickBot="1" x14ac:dyDescent="0.4">
      <c r="A257" s="364"/>
      <c r="B257" s="374" t="s">
        <v>267</v>
      </c>
      <c r="C257" s="375"/>
      <c r="D257" s="376"/>
      <c r="F257" s="13">
        <v>38057068.360739999</v>
      </c>
      <c r="G257" s="13">
        <v>47127675.007872902</v>
      </c>
      <c r="H257" s="89">
        <f t="shared" si="40"/>
        <v>42592372</v>
      </c>
      <c r="I257" s="13">
        <v>41856922.532099992</v>
      </c>
      <c r="J257" s="13">
        <v>47127675.007872902</v>
      </c>
      <c r="K257" s="89">
        <f t="shared" si="41"/>
        <v>44492299</v>
      </c>
      <c r="L257" s="13">
        <v>60193238.758380003</v>
      </c>
      <c r="M257" s="13">
        <v>67772956.592800632</v>
      </c>
      <c r="N257" s="89">
        <f t="shared" si="42"/>
        <v>63983098</v>
      </c>
      <c r="O257" s="13">
        <v>63247719.269799992</v>
      </c>
      <c r="P257" s="13">
        <v>71246988.325011656</v>
      </c>
      <c r="Q257" s="89">
        <f t="shared" si="43"/>
        <v>67247354</v>
      </c>
      <c r="R257" s="13">
        <v>63127739.03800001</v>
      </c>
      <c r="S257" s="13">
        <v>71246988.325011656</v>
      </c>
      <c r="T257" s="89">
        <f t="shared" si="44"/>
        <v>67187364</v>
      </c>
      <c r="U257" s="13">
        <v>63291399.114580005</v>
      </c>
      <c r="V257" s="13">
        <v>71246988.325011656</v>
      </c>
      <c r="W257" s="89">
        <v>67269194</v>
      </c>
      <c r="X257" s="13">
        <v>81152483.912008598</v>
      </c>
      <c r="Y257" s="13">
        <v>71246988.325011656</v>
      </c>
      <c r="Z257" s="89">
        <f t="shared" si="45"/>
        <v>76199736</v>
      </c>
      <c r="AA257" s="13">
        <v>48802791.640200004</v>
      </c>
      <c r="AB257" s="13">
        <v>44673324.655259997</v>
      </c>
      <c r="AC257" s="89">
        <f t="shared" si="46"/>
        <v>46738058</v>
      </c>
      <c r="AD257" s="13">
        <v>65958949.344600007</v>
      </c>
      <c r="AE257" s="13">
        <v>71246988.325011656</v>
      </c>
      <c r="AF257" s="89">
        <f t="shared" si="47"/>
        <v>68602969</v>
      </c>
      <c r="AG257" s="13">
        <v>68484047.008000001</v>
      </c>
      <c r="AH257" s="13">
        <v>71246988.325011656</v>
      </c>
      <c r="AI257" s="89">
        <f t="shared" si="48"/>
        <v>69865518</v>
      </c>
      <c r="AJ257" s="13">
        <v>52659063.004080012</v>
      </c>
      <c r="AK257" s="13">
        <v>48203296.134504005</v>
      </c>
      <c r="AL257" s="89">
        <f t="shared" si="49"/>
        <v>50431180</v>
      </c>
      <c r="AM257" s="38" t="e">
        <f>+AL257+H257+K257+#REF!+N257+#REF!+#REF!+#REF!+#REF!+Q257+T257+W257+Z257+AC257+#REF!+AF257+AI257</f>
        <v>#REF!</v>
      </c>
      <c r="AN257" s="9"/>
      <c r="AO257" s="39" t="e">
        <f>AM30+AM65+AM85+AM89+AM102+AM118+AM135+AM177+AM197+AM210+AM221+AM241</f>
        <v>#REF!</v>
      </c>
      <c r="AP257" s="9"/>
      <c r="AQ257" s="10"/>
      <c r="AR257" s="10"/>
    </row>
    <row r="258" spans="1:44" s="6" customFormat="1" ht="30.75" customHeight="1" thickBot="1" x14ac:dyDescent="0.4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"/>
      <c r="AN258" s="9"/>
      <c r="AO258" s="9"/>
      <c r="AP258" s="10"/>
      <c r="AQ258" s="10"/>
      <c r="AR258" s="10"/>
    </row>
    <row r="259" spans="1:44" s="6" customFormat="1" ht="24.75" customHeight="1" x14ac:dyDescent="0.35">
      <c r="A259" s="43"/>
      <c r="B259" s="407" t="s">
        <v>268</v>
      </c>
      <c r="C259" s="408"/>
      <c r="D259" s="409"/>
      <c r="E259" s="1"/>
      <c r="F259" s="78" t="s">
        <v>6</v>
      </c>
      <c r="G259" s="78"/>
      <c r="H259" s="78"/>
      <c r="I259" s="78" t="s">
        <v>7</v>
      </c>
      <c r="J259" s="78"/>
      <c r="K259" s="78"/>
      <c r="L259" s="78" t="s">
        <v>8</v>
      </c>
      <c r="M259" s="78"/>
      <c r="N259" s="78"/>
      <c r="O259" s="78" t="s">
        <v>9</v>
      </c>
      <c r="P259" s="78"/>
      <c r="Q259" s="78"/>
      <c r="R259" s="78" t="s">
        <v>10</v>
      </c>
      <c r="S259" s="78"/>
      <c r="T259" s="78"/>
      <c r="U259" s="78" t="s">
        <v>11</v>
      </c>
      <c r="V259" s="78"/>
      <c r="W259" s="78"/>
      <c r="X259" s="78" t="s">
        <v>12</v>
      </c>
      <c r="Y259" s="78"/>
      <c r="Z259" s="78"/>
      <c r="AA259" s="78" t="s">
        <v>13</v>
      </c>
      <c r="AB259" s="78"/>
      <c r="AC259" s="78"/>
      <c r="AD259" s="78" t="s">
        <v>14</v>
      </c>
      <c r="AE259" s="78"/>
      <c r="AF259" s="78"/>
      <c r="AG259" s="78" t="s">
        <v>15</v>
      </c>
      <c r="AH259" s="78"/>
      <c r="AI259" s="78"/>
      <c r="AJ259" s="78" t="s">
        <v>16</v>
      </c>
      <c r="AK259" s="78"/>
      <c r="AL259" s="78"/>
      <c r="AM259" s="9"/>
      <c r="AN259" s="9"/>
      <c r="AO259" s="9"/>
      <c r="AP259" s="10"/>
      <c r="AQ259" s="10"/>
      <c r="AR259" s="10"/>
    </row>
    <row r="260" spans="1:44" s="6" customFormat="1" ht="24.75" customHeight="1" thickBot="1" x14ac:dyDescent="0.4">
      <c r="A260" s="44"/>
      <c r="B260" s="410"/>
      <c r="C260" s="411"/>
      <c r="D260" s="412"/>
      <c r="E260" s="1"/>
      <c r="F260" s="106" t="s">
        <v>17</v>
      </c>
      <c r="G260" s="104" t="s">
        <v>18</v>
      </c>
      <c r="H260" s="77" t="s">
        <v>19</v>
      </c>
      <c r="I260" s="105" t="s">
        <v>17</v>
      </c>
      <c r="J260" s="104" t="s">
        <v>18</v>
      </c>
      <c r="K260" s="77" t="s">
        <v>19</v>
      </c>
      <c r="L260" s="105" t="s">
        <v>17</v>
      </c>
      <c r="M260" s="104" t="s">
        <v>18</v>
      </c>
      <c r="N260" s="77" t="s">
        <v>19</v>
      </c>
      <c r="O260" s="105" t="s">
        <v>17</v>
      </c>
      <c r="P260" s="104" t="s">
        <v>18</v>
      </c>
      <c r="Q260" s="77" t="s">
        <v>19</v>
      </c>
      <c r="R260" s="105" t="s">
        <v>17</v>
      </c>
      <c r="S260" s="104" t="s">
        <v>18</v>
      </c>
      <c r="T260" s="77" t="s">
        <v>19</v>
      </c>
      <c r="U260" s="105" t="s">
        <v>17</v>
      </c>
      <c r="V260" s="104" t="s">
        <v>18</v>
      </c>
      <c r="W260" s="77" t="s">
        <v>19</v>
      </c>
      <c r="X260" s="105" t="s">
        <v>17</v>
      </c>
      <c r="Y260" s="104" t="s">
        <v>18</v>
      </c>
      <c r="Z260" s="77" t="s">
        <v>19</v>
      </c>
      <c r="AA260" s="105" t="s">
        <v>17</v>
      </c>
      <c r="AB260" s="104" t="s">
        <v>18</v>
      </c>
      <c r="AC260" s="77" t="s">
        <v>19</v>
      </c>
      <c r="AD260" s="105" t="s">
        <v>17</v>
      </c>
      <c r="AE260" s="104" t="s">
        <v>18</v>
      </c>
      <c r="AF260" s="77" t="s">
        <v>19</v>
      </c>
      <c r="AG260" s="105" t="s">
        <v>17</v>
      </c>
      <c r="AH260" s="104" t="s">
        <v>18</v>
      </c>
      <c r="AI260" s="77" t="s">
        <v>19</v>
      </c>
      <c r="AJ260" s="105" t="s">
        <v>17</v>
      </c>
      <c r="AK260" s="104" t="s">
        <v>18</v>
      </c>
      <c r="AL260" s="77" t="s">
        <v>19</v>
      </c>
      <c r="AM260" s="9"/>
      <c r="AN260" s="9"/>
      <c r="AO260" s="9"/>
      <c r="AP260" s="10"/>
      <c r="AQ260" s="10"/>
      <c r="AR260" s="10"/>
    </row>
    <row r="261" spans="1:44" s="6" customFormat="1" ht="24.75" customHeight="1" thickBot="1" x14ac:dyDescent="0.4">
      <c r="A261" s="400" t="s">
        <v>269</v>
      </c>
      <c r="B261" s="389" t="s">
        <v>270</v>
      </c>
      <c r="C261" s="272"/>
      <c r="D261" s="273"/>
      <c r="F261" s="109">
        <v>14650453.993011201</v>
      </c>
      <c r="G261" s="101">
        <v>13861583.393387523</v>
      </c>
      <c r="H261" s="101">
        <f t="shared" ref="H261:H292" si="50">ROUND(((F261+G261)/2),0)</f>
        <v>14256019</v>
      </c>
      <c r="I261" s="101">
        <v>14650453.993011201</v>
      </c>
      <c r="J261" s="101">
        <v>13861583.393387523</v>
      </c>
      <c r="K261" s="101">
        <f t="shared" ref="K261:K292" si="51">ROUND(((I261+J261)/2),0)</f>
        <v>14256019</v>
      </c>
      <c r="L261" s="101">
        <v>21766188.016500205</v>
      </c>
      <c r="M261" s="101">
        <v>20594162.507919427</v>
      </c>
      <c r="N261" s="101">
        <f t="shared" ref="N261:N292" si="52">ROUND(((L261+M261)/2),0)</f>
        <v>21180175</v>
      </c>
      <c r="O261" s="101">
        <v>25505391.470559001</v>
      </c>
      <c r="P261" s="101">
        <v>23890231.114916041</v>
      </c>
      <c r="Q261" s="101">
        <f t="shared" ref="Q261:Q292" si="53">ROUND(((O261+P261)/2),0)</f>
        <v>24697811</v>
      </c>
      <c r="R261" s="101">
        <v>23682736.620597605</v>
      </c>
      <c r="S261" s="101">
        <v>23890231.114916041</v>
      </c>
      <c r="T261" s="101">
        <f t="shared" ref="T261:T292" si="54">ROUND(((R261+S261)/2),0)</f>
        <v>23786484</v>
      </c>
      <c r="U261" s="101">
        <v>25300460.629935399</v>
      </c>
      <c r="V261" s="101">
        <v>23890231.114916041</v>
      </c>
      <c r="W261" s="101">
        <v>24595346</v>
      </c>
      <c r="X261" s="101">
        <v>28202800.562664002</v>
      </c>
      <c r="Y261" s="101">
        <v>23890231.114916041</v>
      </c>
      <c r="Z261" s="101">
        <f t="shared" ref="Z261:Z292" si="55">ROUND(((X261+Y261)/2),0)</f>
        <v>26046516</v>
      </c>
      <c r="AA261" s="101">
        <v>19291528.323885996</v>
      </c>
      <c r="AB261" s="101">
        <v>14839637.172219997</v>
      </c>
      <c r="AC261" s="101">
        <f t="shared" ref="AC261:AC292" si="56">ROUND(((AA261+AB261)/2),0)</f>
        <v>17065583</v>
      </c>
      <c r="AD261" s="101">
        <v>27061067.956813809</v>
      </c>
      <c r="AE261" s="101">
        <v>23890231.114916041</v>
      </c>
      <c r="AF261" s="101">
        <f t="shared" ref="AF261:AF292" si="57">ROUND(((AD261+AE261)/2),0)</f>
        <v>25475650</v>
      </c>
      <c r="AG261" s="101">
        <v>26643478.764593601</v>
      </c>
      <c r="AH261" s="101">
        <v>23890231.114916041</v>
      </c>
      <c r="AI261" s="101">
        <f t="shared" ref="AI261:AI292" si="58">ROUND(((AG261+AH261)/2),0)</f>
        <v>25266855</v>
      </c>
      <c r="AJ261" s="101">
        <v>21569748.120830007</v>
      </c>
      <c r="AK261" s="101">
        <v>16592113.939100005</v>
      </c>
      <c r="AL261" s="101">
        <f t="shared" ref="AL261:AL292" si="59">ROUND(((AJ261+AK261)/2),0)</f>
        <v>19080931</v>
      </c>
      <c r="AM261" s="45" t="e">
        <f>H261+K261+#REF!+N261+#REF!+#REF!+#REF!+#REF!+Q261+T261+W261+Z261+AC261+#REF!+AF261+AI261+AL261</f>
        <v>#REF!</v>
      </c>
      <c r="AN261" s="9"/>
      <c r="AO261" s="9"/>
      <c r="AP261" s="9"/>
      <c r="AQ261" s="10"/>
      <c r="AR261" s="10"/>
    </row>
    <row r="262" spans="1:44" s="6" customFormat="1" ht="24.75" customHeight="1" x14ac:dyDescent="0.35">
      <c r="A262" s="388"/>
      <c r="B262" s="4">
        <v>232</v>
      </c>
      <c r="C262" s="34" t="s">
        <v>271</v>
      </c>
      <c r="D262" s="4" t="s">
        <v>272</v>
      </c>
      <c r="F262" s="13">
        <v>16274.44</v>
      </c>
      <c r="G262" s="67">
        <v>15398.124</v>
      </c>
      <c r="H262" s="8">
        <f t="shared" si="50"/>
        <v>15836</v>
      </c>
      <c r="I262" s="67">
        <v>16274.44</v>
      </c>
      <c r="J262" s="67">
        <v>15398.124</v>
      </c>
      <c r="K262" s="8">
        <f t="shared" si="51"/>
        <v>15836</v>
      </c>
      <c r="L262" s="67">
        <v>16274.44</v>
      </c>
      <c r="M262" s="67">
        <v>15398.124</v>
      </c>
      <c r="N262" s="8">
        <f t="shared" si="52"/>
        <v>15836</v>
      </c>
      <c r="O262" s="67">
        <v>16274.44</v>
      </c>
      <c r="P262" s="67">
        <v>15398.124</v>
      </c>
      <c r="Q262" s="8">
        <f t="shared" si="53"/>
        <v>15836</v>
      </c>
      <c r="R262" s="67">
        <v>16274.44</v>
      </c>
      <c r="S262" s="67">
        <v>15398.124</v>
      </c>
      <c r="T262" s="8">
        <f t="shared" si="54"/>
        <v>15836</v>
      </c>
      <c r="U262" s="67">
        <v>16274.44</v>
      </c>
      <c r="V262" s="67">
        <v>15398.124</v>
      </c>
      <c r="W262" s="8">
        <v>15836</v>
      </c>
      <c r="X262" s="67">
        <v>16274.44</v>
      </c>
      <c r="Y262" s="67">
        <v>15398.124</v>
      </c>
      <c r="Z262" s="8">
        <f t="shared" si="55"/>
        <v>15836</v>
      </c>
      <c r="AA262" s="67">
        <v>16274.44</v>
      </c>
      <c r="AB262" s="67">
        <v>12518.800000000001</v>
      </c>
      <c r="AC262" s="8">
        <f t="shared" si="56"/>
        <v>14397</v>
      </c>
      <c r="AD262" s="67">
        <v>16274.44</v>
      </c>
      <c r="AE262" s="67">
        <v>15398.124</v>
      </c>
      <c r="AF262" s="8">
        <f t="shared" si="57"/>
        <v>15836</v>
      </c>
      <c r="AG262" s="67">
        <v>16274.44</v>
      </c>
      <c r="AH262" s="67">
        <v>15398.124</v>
      </c>
      <c r="AI262" s="8">
        <f t="shared" si="58"/>
        <v>15836</v>
      </c>
      <c r="AJ262" s="67">
        <v>16274.44</v>
      </c>
      <c r="AK262" s="67">
        <v>12518.800000000001</v>
      </c>
      <c r="AL262" s="8">
        <f t="shared" si="59"/>
        <v>14397</v>
      </c>
      <c r="AM262" s="45" t="e">
        <f>H262+K262+#REF!+N262+#REF!+#REF!+#REF!+#REF!+Q262+T262+W262+Z262+AC262+#REF!+AF262+AI262+AL262</f>
        <v>#REF!</v>
      </c>
      <c r="AN262" s="9"/>
      <c r="AO262" s="9"/>
      <c r="AP262" s="9"/>
      <c r="AQ262" s="10"/>
      <c r="AR262" s="10"/>
    </row>
    <row r="263" spans="1:44" s="6" customFormat="1" ht="24.75" customHeight="1" thickBot="1" x14ac:dyDescent="0.4">
      <c r="A263" s="388"/>
      <c r="B263" s="11">
        <v>233</v>
      </c>
      <c r="C263" s="34" t="s">
        <v>273</v>
      </c>
      <c r="D263" s="11" t="s">
        <v>272</v>
      </c>
      <c r="F263" s="13">
        <v>597859.69940059993</v>
      </c>
      <c r="G263" s="67">
        <v>565667.25404826005</v>
      </c>
      <c r="H263" s="8">
        <f t="shared" si="50"/>
        <v>581763</v>
      </c>
      <c r="I263" s="67">
        <v>597859.69940059993</v>
      </c>
      <c r="J263" s="67">
        <v>565667.25404826005</v>
      </c>
      <c r="K263" s="8">
        <f t="shared" si="51"/>
        <v>581763</v>
      </c>
      <c r="L263" s="67">
        <v>1271090.3990511999</v>
      </c>
      <c r="M263" s="67">
        <v>1202647.0698715199</v>
      </c>
      <c r="N263" s="8">
        <f t="shared" si="52"/>
        <v>1236869</v>
      </c>
      <c r="O263" s="67">
        <v>1290149.4771074001</v>
      </c>
      <c r="P263" s="67">
        <v>1214062.0841458202</v>
      </c>
      <c r="Q263" s="8">
        <f t="shared" si="53"/>
        <v>1252106</v>
      </c>
      <c r="R263" s="67">
        <v>1290149.4771074001</v>
      </c>
      <c r="S263" s="67">
        <v>1214062.0841458202</v>
      </c>
      <c r="T263" s="8">
        <f t="shared" si="54"/>
        <v>1252106</v>
      </c>
      <c r="U263" s="67">
        <v>1283155.0482842</v>
      </c>
      <c r="V263" s="67">
        <v>1214062.0841458202</v>
      </c>
      <c r="W263" s="8">
        <v>1248609</v>
      </c>
      <c r="X263" s="67">
        <v>1291129.035651</v>
      </c>
      <c r="Y263" s="67">
        <v>1214062.0841458202</v>
      </c>
      <c r="Z263" s="8">
        <f t="shared" si="55"/>
        <v>1252596</v>
      </c>
      <c r="AA263" s="67">
        <v>770180.5495020001</v>
      </c>
      <c r="AB263" s="67">
        <v>592446.57654000004</v>
      </c>
      <c r="AC263" s="8">
        <f t="shared" si="56"/>
        <v>681314</v>
      </c>
      <c r="AD263" s="67">
        <v>1369175.3097204</v>
      </c>
      <c r="AE263" s="67">
        <v>1214062.0841458202</v>
      </c>
      <c r="AF263" s="8">
        <f t="shared" si="57"/>
        <v>1291619</v>
      </c>
      <c r="AG263" s="67">
        <v>1371973.2928174001</v>
      </c>
      <c r="AH263" s="67">
        <v>1214062.0841458202</v>
      </c>
      <c r="AI263" s="8">
        <f t="shared" si="58"/>
        <v>1293018</v>
      </c>
      <c r="AJ263" s="67">
        <v>928385.60132500005</v>
      </c>
      <c r="AK263" s="67">
        <v>714142.77025000006</v>
      </c>
      <c r="AL263" s="8">
        <f t="shared" si="59"/>
        <v>821264</v>
      </c>
      <c r="AM263" s="45" t="e">
        <f>H263+K263+#REF!+N263+#REF!+#REF!+#REF!+#REF!+Q263+T263+W263+Z263+AC263+#REF!+AF263+AI263+AL263</f>
        <v>#REF!</v>
      </c>
      <c r="AN263" s="9"/>
      <c r="AO263" s="9"/>
      <c r="AP263" s="9"/>
      <c r="AQ263" s="10"/>
      <c r="AR263" s="10"/>
    </row>
    <row r="264" spans="1:44" s="6" customFormat="1" ht="24.75" customHeight="1" x14ac:dyDescent="0.35">
      <c r="A264" s="388"/>
      <c r="B264" s="4">
        <v>234</v>
      </c>
      <c r="C264" s="34" t="s">
        <v>274</v>
      </c>
      <c r="D264" s="11" t="s">
        <v>272</v>
      </c>
      <c r="F264" s="13">
        <v>2441166</v>
      </c>
      <c r="G264" s="67">
        <v>2309718.6</v>
      </c>
      <c r="H264" s="8">
        <f t="shared" si="50"/>
        <v>2375442</v>
      </c>
      <c r="I264" s="67">
        <v>2441166</v>
      </c>
      <c r="J264" s="67">
        <v>2309718.6</v>
      </c>
      <c r="K264" s="8">
        <f t="shared" si="51"/>
        <v>2375442</v>
      </c>
      <c r="L264" s="67">
        <v>2441166</v>
      </c>
      <c r="M264" s="67">
        <v>2309718.6</v>
      </c>
      <c r="N264" s="8">
        <f t="shared" si="52"/>
        <v>2375442</v>
      </c>
      <c r="O264" s="67">
        <v>2441166</v>
      </c>
      <c r="P264" s="67">
        <v>2309718.6</v>
      </c>
      <c r="Q264" s="8">
        <f t="shared" si="53"/>
        <v>2375442</v>
      </c>
      <c r="R264" s="67">
        <v>2441166</v>
      </c>
      <c r="S264" s="67">
        <v>2309718.6</v>
      </c>
      <c r="T264" s="8">
        <f t="shared" si="54"/>
        <v>2375442</v>
      </c>
      <c r="U264" s="67">
        <v>2441166</v>
      </c>
      <c r="V264" s="67">
        <v>2309718.6</v>
      </c>
      <c r="W264" s="8">
        <v>2375442</v>
      </c>
      <c r="X264" s="67">
        <v>2441166</v>
      </c>
      <c r="Y264" s="67">
        <v>2309718.6</v>
      </c>
      <c r="Z264" s="8">
        <f t="shared" si="55"/>
        <v>2375442</v>
      </c>
      <c r="AA264" s="67">
        <v>2441166</v>
      </c>
      <c r="AB264" s="67">
        <v>1877820</v>
      </c>
      <c r="AC264" s="8">
        <f t="shared" si="56"/>
        <v>2159493</v>
      </c>
      <c r="AD264" s="67">
        <v>2441166</v>
      </c>
      <c r="AE264" s="67">
        <v>2309718.6</v>
      </c>
      <c r="AF264" s="8">
        <f t="shared" si="57"/>
        <v>2375442</v>
      </c>
      <c r="AG264" s="67">
        <v>2441166</v>
      </c>
      <c r="AH264" s="67">
        <v>2309718.6</v>
      </c>
      <c r="AI264" s="8">
        <f t="shared" si="58"/>
        <v>2375442</v>
      </c>
      <c r="AJ264" s="67">
        <v>2441166</v>
      </c>
      <c r="AK264" s="67">
        <v>1877820</v>
      </c>
      <c r="AL264" s="8">
        <f t="shared" si="59"/>
        <v>2159493</v>
      </c>
      <c r="AM264" s="45" t="e">
        <f>H264+K264+#REF!+N264+#REF!+#REF!+#REF!+#REF!+Q264+T264+W264+Z264+AC264+#REF!+AF264+AI264+AL264</f>
        <v>#REF!</v>
      </c>
      <c r="AN264" s="9"/>
      <c r="AO264" s="9"/>
      <c r="AP264" s="9"/>
      <c r="AQ264" s="10"/>
      <c r="AR264" s="10"/>
    </row>
    <row r="265" spans="1:44" s="6" customFormat="1" ht="25.5" customHeight="1" thickBot="1" x14ac:dyDescent="0.4">
      <c r="A265" s="388"/>
      <c r="B265" s="11">
        <v>235</v>
      </c>
      <c r="C265" s="34" t="s">
        <v>275</v>
      </c>
      <c r="D265" s="11" t="s">
        <v>272</v>
      </c>
      <c r="F265" s="13">
        <v>414138.52270700003</v>
      </c>
      <c r="G265" s="67">
        <v>391838.7560997</v>
      </c>
      <c r="H265" s="8">
        <f t="shared" si="50"/>
        <v>402989</v>
      </c>
      <c r="I265" s="67">
        <v>414138.52270700003</v>
      </c>
      <c r="J265" s="67">
        <v>391838.7560997</v>
      </c>
      <c r="K265" s="8">
        <f t="shared" si="51"/>
        <v>402989</v>
      </c>
      <c r="L265" s="67">
        <v>625639.59887520003</v>
      </c>
      <c r="M265" s="67">
        <v>591951.31278191996</v>
      </c>
      <c r="N265" s="8">
        <f t="shared" si="52"/>
        <v>608795</v>
      </c>
      <c r="O265" s="67">
        <v>799997.8461202</v>
      </c>
      <c r="P265" s="67">
        <v>737661.1425128401</v>
      </c>
      <c r="Q265" s="8">
        <f t="shared" si="53"/>
        <v>768829</v>
      </c>
      <c r="R265" s="67">
        <v>714967.72161360004</v>
      </c>
      <c r="S265" s="67">
        <v>737661.1425128401</v>
      </c>
      <c r="T265" s="8">
        <f t="shared" si="54"/>
        <v>726314</v>
      </c>
      <c r="U265" s="67">
        <v>772138.60875060002</v>
      </c>
      <c r="V265" s="67">
        <v>737661.1425128401</v>
      </c>
      <c r="W265" s="8">
        <v>754900</v>
      </c>
      <c r="X265" s="67">
        <v>874133.29088539991</v>
      </c>
      <c r="Y265" s="67">
        <v>737661.1425128401</v>
      </c>
      <c r="Z265" s="8">
        <f t="shared" si="55"/>
        <v>805897</v>
      </c>
      <c r="AA265" s="67">
        <v>628816.288191</v>
      </c>
      <c r="AB265" s="67">
        <v>483704.83707000007</v>
      </c>
      <c r="AC265" s="8">
        <f t="shared" si="56"/>
        <v>556261</v>
      </c>
      <c r="AD265" s="67">
        <v>886713.10751660005</v>
      </c>
      <c r="AE265" s="67">
        <v>737661.1425128401</v>
      </c>
      <c r="AF265" s="8">
        <f t="shared" si="57"/>
        <v>812187</v>
      </c>
      <c r="AG265" s="67">
        <v>860498.80917000002</v>
      </c>
      <c r="AH265" s="67">
        <v>737661.1425128401</v>
      </c>
      <c r="AI265" s="8">
        <f t="shared" si="58"/>
        <v>799080</v>
      </c>
      <c r="AJ265" s="67">
        <v>695239.0317236</v>
      </c>
      <c r="AK265" s="67">
        <v>534799.25517200003</v>
      </c>
      <c r="AL265" s="8">
        <f t="shared" si="59"/>
        <v>615019</v>
      </c>
      <c r="AM265" s="45" t="e">
        <f>H265+K265+#REF!+N265+#REF!+#REF!+#REF!+#REF!+Q265+T265+W265+Z265+AC265+#REF!+AF265+AI265+AL265</f>
        <v>#REF!</v>
      </c>
      <c r="AN265" s="9"/>
      <c r="AO265" s="9"/>
      <c r="AP265" s="9"/>
      <c r="AQ265" s="10"/>
      <c r="AR265" s="10"/>
    </row>
    <row r="266" spans="1:44" s="6" customFormat="1" ht="24.75" customHeight="1" x14ac:dyDescent="0.35">
      <c r="A266" s="388"/>
      <c r="B266" s="4">
        <v>236</v>
      </c>
      <c r="C266" s="34" t="s">
        <v>276</v>
      </c>
      <c r="D266" s="11" t="s">
        <v>272</v>
      </c>
      <c r="F266" s="13">
        <v>464761.38891000004</v>
      </c>
      <c r="G266" s="67">
        <v>439735.77566100005</v>
      </c>
      <c r="H266" s="8">
        <f t="shared" si="50"/>
        <v>452249</v>
      </c>
      <c r="I266" s="67">
        <v>464761.38891000004</v>
      </c>
      <c r="J266" s="67">
        <v>439735.77566100005</v>
      </c>
      <c r="K266" s="8">
        <f t="shared" si="51"/>
        <v>452249</v>
      </c>
      <c r="L266" s="67">
        <v>730187.90339040011</v>
      </c>
      <c r="M266" s="67">
        <v>690870.09320784023</v>
      </c>
      <c r="N266" s="8">
        <f t="shared" si="52"/>
        <v>710529</v>
      </c>
      <c r="O266" s="67">
        <v>893237.85600140004</v>
      </c>
      <c r="P266" s="67">
        <v>796935.14298216009</v>
      </c>
      <c r="Q266" s="8">
        <f t="shared" si="53"/>
        <v>845086</v>
      </c>
      <c r="R266" s="67">
        <v>775989.14125460002</v>
      </c>
      <c r="S266" s="67">
        <v>796935.14298216009</v>
      </c>
      <c r="T266" s="8">
        <f t="shared" si="54"/>
        <v>786462</v>
      </c>
      <c r="U266" s="67">
        <v>834707.64626340009</v>
      </c>
      <c r="V266" s="67">
        <v>796935.14298216009</v>
      </c>
      <c r="W266" s="8">
        <v>815821</v>
      </c>
      <c r="X266" s="67">
        <v>945176.67342280014</v>
      </c>
      <c r="Y266" s="67">
        <v>796935.14298216009</v>
      </c>
      <c r="Z266" s="8">
        <f t="shared" si="55"/>
        <v>871056</v>
      </c>
      <c r="AA266" s="67">
        <v>684490.33370900014</v>
      </c>
      <c r="AB266" s="67">
        <v>526531.02593</v>
      </c>
      <c r="AC266" s="8">
        <f t="shared" si="56"/>
        <v>605511</v>
      </c>
      <c r="AD266" s="67">
        <v>946867.09950559994</v>
      </c>
      <c r="AE266" s="67">
        <v>796935.14298216009</v>
      </c>
      <c r="AF266" s="8">
        <f t="shared" si="57"/>
        <v>871901</v>
      </c>
      <c r="AG266" s="67">
        <v>929445.55560220021</v>
      </c>
      <c r="AH266" s="67">
        <v>796935.14298216009</v>
      </c>
      <c r="AI266" s="8">
        <f t="shared" si="58"/>
        <v>863190</v>
      </c>
      <c r="AJ266" s="67">
        <v>780223.66917040013</v>
      </c>
      <c r="AK266" s="67">
        <v>600172.05320800014</v>
      </c>
      <c r="AL266" s="8">
        <f t="shared" si="59"/>
        <v>690198</v>
      </c>
      <c r="AM266" s="45" t="e">
        <f>H266+K266+#REF!+N266+#REF!+#REF!+#REF!+#REF!+Q266+T266+W266+Z266+AC266+#REF!+AF266+AI266+AL266</f>
        <v>#REF!</v>
      </c>
      <c r="AN266" s="9"/>
      <c r="AO266" s="9"/>
      <c r="AP266" s="9"/>
      <c r="AQ266" s="10"/>
      <c r="AR266" s="10"/>
    </row>
    <row r="267" spans="1:44" s="6" customFormat="1" ht="24.75" customHeight="1" thickBot="1" x14ac:dyDescent="0.4">
      <c r="A267" s="388"/>
      <c r="B267" s="11">
        <v>237</v>
      </c>
      <c r="C267" s="34" t="s">
        <v>277</v>
      </c>
      <c r="D267" s="11" t="s">
        <v>272</v>
      </c>
      <c r="F267" s="13">
        <v>8033.226328400001</v>
      </c>
      <c r="G267" s="67">
        <v>7600.6679876400003</v>
      </c>
      <c r="H267" s="8">
        <f t="shared" si="50"/>
        <v>7817</v>
      </c>
      <c r="I267" s="67">
        <v>8033.226328400001</v>
      </c>
      <c r="J267" s="67">
        <v>7600.6679876400003</v>
      </c>
      <c r="K267" s="8">
        <f t="shared" si="51"/>
        <v>7817</v>
      </c>
      <c r="L267" s="67">
        <v>9678.1653514000027</v>
      </c>
      <c r="M267" s="67">
        <v>9157.033370940002</v>
      </c>
      <c r="N267" s="8">
        <f t="shared" si="52"/>
        <v>9418</v>
      </c>
      <c r="O267" s="67">
        <v>13065.364548600002</v>
      </c>
      <c r="P267" s="67">
        <v>12180.685990200001</v>
      </c>
      <c r="Q267" s="8">
        <f t="shared" si="53"/>
        <v>12623</v>
      </c>
      <c r="R267" s="67">
        <v>11489.185034599999</v>
      </c>
      <c r="S267" s="67">
        <v>12180.685990200001</v>
      </c>
      <c r="T267" s="8">
        <f t="shared" si="54"/>
        <v>11835</v>
      </c>
      <c r="U267" s="67">
        <v>12873.895762</v>
      </c>
      <c r="V267" s="67">
        <v>12180.685990200001</v>
      </c>
      <c r="W267" s="8">
        <v>12527</v>
      </c>
      <c r="X267" s="67">
        <v>14193.020496200003</v>
      </c>
      <c r="Y267" s="67">
        <v>12180.685990200001</v>
      </c>
      <c r="Z267" s="8">
        <f t="shared" si="55"/>
        <v>13187</v>
      </c>
      <c r="AA267" s="67">
        <v>10971.9019592</v>
      </c>
      <c r="AB267" s="67">
        <v>8439.9245840000003</v>
      </c>
      <c r="AC267" s="8">
        <f t="shared" si="56"/>
        <v>9706</v>
      </c>
      <c r="AD267" s="67">
        <v>12970.1590746</v>
      </c>
      <c r="AE267" s="67">
        <v>12180.685990200001</v>
      </c>
      <c r="AF267" s="8">
        <f t="shared" si="57"/>
        <v>12575</v>
      </c>
      <c r="AG267" s="67">
        <v>13209.2305982</v>
      </c>
      <c r="AH267" s="67">
        <v>12180.685990200001</v>
      </c>
      <c r="AI267" s="8">
        <f t="shared" si="58"/>
        <v>12695</v>
      </c>
      <c r="AJ267" s="67">
        <v>13485.326472800001</v>
      </c>
      <c r="AK267" s="67">
        <v>10373.328056000002</v>
      </c>
      <c r="AL267" s="8">
        <f t="shared" si="59"/>
        <v>11929</v>
      </c>
      <c r="AM267" s="45" t="e">
        <f>H267+K267+#REF!+N267+#REF!+#REF!+#REF!+#REF!+Q267+T267+W267+Z267+AC267+#REF!+AF267+AI267+AL267</f>
        <v>#REF!</v>
      </c>
      <c r="AN267" s="9"/>
      <c r="AO267" s="9"/>
      <c r="AP267" s="9"/>
      <c r="AQ267" s="10"/>
      <c r="AR267" s="10"/>
    </row>
    <row r="268" spans="1:44" s="6" customFormat="1" ht="24.75" customHeight="1" x14ac:dyDescent="0.35">
      <c r="A268" s="388"/>
      <c r="B268" s="4">
        <v>238</v>
      </c>
      <c r="C268" s="34" t="s">
        <v>278</v>
      </c>
      <c r="D268" s="11" t="s">
        <v>272</v>
      </c>
      <c r="F268" s="13">
        <v>32878.681526600005</v>
      </c>
      <c r="G268" s="67">
        <v>31108.290982859999</v>
      </c>
      <c r="H268" s="8">
        <f t="shared" si="50"/>
        <v>31993</v>
      </c>
      <c r="I268" s="67">
        <v>32878.681526600005</v>
      </c>
      <c r="J268" s="67">
        <v>31108.290982859999</v>
      </c>
      <c r="K268" s="8">
        <f t="shared" si="51"/>
        <v>31993</v>
      </c>
      <c r="L268" s="67">
        <v>36703.825904200006</v>
      </c>
      <c r="M268" s="67">
        <v>34727.466047820002</v>
      </c>
      <c r="N268" s="8">
        <f t="shared" si="52"/>
        <v>35716</v>
      </c>
      <c r="O268" s="67">
        <v>48907.0519938</v>
      </c>
      <c r="P268" s="67">
        <v>44773.279136040015</v>
      </c>
      <c r="Q268" s="8">
        <f t="shared" si="53"/>
        <v>46840</v>
      </c>
      <c r="R268" s="67">
        <v>43662.288215</v>
      </c>
      <c r="S268" s="67">
        <v>44773.279136040015</v>
      </c>
      <c r="T268" s="8">
        <f t="shared" si="54"/>
        <v>44218</v>
      </c>
      <c r="U268" s="67">
        <v>47321.351932400008</v>
      </c>
      <c r="V268" s="67">
        <v>44773.279136040015</v>
      </c>
      <c r="W268" s="8">
        <v>46047</v>
      </c>
      <c r="X268" s="67">
        <v>51981.130965400007</v>
      </c>
      <c r="Y268" s="67">
        <v>44773.279136040015</v>
      </c>
      <c r="Z268" s="8">
        <f t="shared" si="55"/>
        <v>48377</v>
      </c>
      <c r="AA268" s="67">
        <v>44236.6945748</v>
      </c>
      <c r="AB268" s="67">
        <v>34028.226596</v>
      </c>
      <c r="AC268" s="8">
        <f t="shared" si="56"/>
        <v>39132</v>
      </c>
      <c r="AD268" s="67">
        <v>49435.971293800001</v>
      </c>
      <c r="AE268" s="67">
        <v>44773.279136040015</v>
      </c>
      <c r="AF268" s="8">
        <f t="shared" si="57"/>
        <v>47105</v>
      </c>
      <c r="AG268" s="67">
        <v>49964.890593800003</v>
      </c>
      <c r="AH268" s="67">
        <v>44773.279136040015</v>
      </c>
      <c r="AI268" s="8">
        <f t="shared" si="58"/>
        <v>47369</v>
      </c>
      <c r="AJ268" s="67">
        <v>55194.844632200009</v>
      </c>
      <c r="AK268" s="67">
        <v>42457.572794000007</v>
      </c>
      <c r="AL268" s="8">
        <f t="shared" si="59"/>
        <v>48826</v>
      </c>
      <c r="AM268" s="45" t="e">
        <f>H268+K268+#REF!+N268+#REF!+#REF!+#REF!+#REF!+Q268+T268+W268+Z268+AC268+#REF!+AF268+AI268+AL268</f>
        <v>#REF!</v>
      </c>
      <c r="AN268" s="9"/>
      <c r="AO268" s="9"/>
      <c r="AP268" s="9"/>
      <c r="AQ268" s="10"/>
      <c r="AR268" s="10"/>
    </row>
    <row r="269" spans="1:44" s="6" customFormat="1" ht="25.5" customHeight="1" thickBot="1" x14ac:dyDescent="0.4">
      <c r="A269" s="388"/>
      <c r="B269" s="11">
        <v>239</v>
      </c>
      <c r="C269" s="34" t="s">
        <v>279</v>
      </c>
      <c r="D269" s="11" t="s">
        <v>272</v>
      </c>
      <c r="F269" s="13">
        <v>61408.588568600004</v>
      </c>
      <c r="G269" s="67">
        <v>58101.972261060007</v>
      </c>
      <c r="H269" s="8">
        <f t="shared" si="50"/>
        <v>59755</v>
      </c>
      <c r="I269" s="67">
        <v>61408.588568600004</v>
      </c>
      <c r="J269" s="67">
        <v>58101.972261060007</v>
      </c>
      <c r="K269" s="8">
        <f t="shared" si="51"/>
        <v>59755</v>
      </c>
      <c r="L269" s="67">
        <v>104928.06857260002</v>
      </c>
      <c r="M269" s="67">
        <v>99278.09564946001</v>
      </c>
      <c r="N269" s="8">
        <f t="shared" si="52"/>
        <v>102103</v>
      </c>
      <c r="O269" s="67">
        <v>121929.6505518</v>
      </c>
      <c r="P269" s="67">
        <v>118115.62161672002</v>
      </c>
      <c r="Q269" s="8">
        <f t="shared" si="53"/>
        <v>120023</v>
      </c>
      <c r="R269" s="67">
        <v>103631.15844900001</v>
      </c>
      <c r="S269" s="67">
        <v>118115.62161672002</v>
      </c>
      <c r="T269" s="8">
        <f t="shared" si="54"/>
        <v>110873</v>
      </c>
      <c r="U269" s="67">
        <v>123424.37649360002</v>
      </c>
      <c r="V269" s="67">
        <v>118115.62161672002</v>
      </c>
      <c r="W269" s="8">
        <v>120770</v>
      </c>
      <c r="X269" s="67">
        <v>135552.49604260005</v>
      </c>
      <c r="Y269" s="67">
        <v>118115.62161672002</v>
      </c>
      <c r="Z269" s="8">
        <f t="shared" si="55"/>
        <v>126834</v>
      </c>
      <c r="AA269" s="67">
        <v>92744.941416400005</v>
      </c>
      <c r="AB269" s="67">
        <v>71342.262627999997</v>
      </c>
      <c r="AC269" s="8">
        <f t="shared" si="56"/>
        <v>82044</v>
      </c>
      <c r="AD269" s="67">
        <v>135571.53713740001</v>
      </c>
      <c r="AE269" s="67">
        <v>118115.62161672002</v>
      </c>
      <c r="AF269" s="8">
        <f t="shared" si="57"/>
        <v>126844</v>
      </c>
      <c r="AG269" s="67">
        <v>131764.37601599999</v>
      </c>
      <c r="AH269" s="67">
        <v>118115.62161672002</v>
      </c>
      <c r="AI269" s="8">
        <f t="shared" si="58"/>
        <v>124940</v>
      </c>
      <c r="AJ269" s="67">
        <v>103089.54508580001</v>
      </c>
      <c r="AK269" s="67">
        <v>79299.650066000017</v>
      </c>
      <c r="AL269" s="8">
        <f t="shared" si="59"/>
        <v>91195</v>
      </c>
      <c r="AM269" s="45" t="e">
        <f>H269+K269+#REF!+N269+#REF!+#REF!+#REF!+#REF!+Q269+T269+W269+Z269+AC269+#REF!+AF269+AI269+AL269</f>
        <v>#REF!</v>
      </c>
      <c r="AN269" s="9"/>
      <c r="AO269" s="9"/>
      <c r="AP269" s="9"/>
      <c r="AQ269" s="10"/>
      <c r="AR269" s="10"/>
    </row>
    <row r="270" spans="1:44" s="6" customFormat="1" ht="25.5" customHeight="1" x14ac:dyDescent="0.35">
      <c r="A270" s="388"/>
      <c r="B270" s="4">
        <v>240</v>
      </c>
      <c r="C270" s="34" t="s">
        <v>280</v>
      </c>
      <c r="D270" s="11" t="s">
        <v>272</v>
      </c>
      <c r="F270" s="13">
        <v>68615.642950400012</v>
      </c>
      <c r="G270" s="67">
        <v>64920.954483839996</v>
      </c>
      <c r="H270" s="8">
        <f t="shared" si="50"/>
        <v>66768</v>
      </c>
      <c r="I270" s="67">
        <v>68615.642950400012</v>
      </c>
      <c r="J270" s="67">
        <v>64920.954483839996</v>
      </c>
      <c r="K270" s="8">
        <f t="shared" si="51"/>
        <v>66768</v>
      </c>
      <c r="L270" s="67">
        <v>113699.66624380001</v>
      </c>
      <c r="M270" s="67">
        <v>107577.37652298</v>
      </c>
      <c r="N270" s="8">
        <f t="shared" si="52"/>
        <v>110639</v>
      </c>
      <c r="O270" s="67">
        <v>131680.8067666</v>
      </c>
      <c r="P270" s="67">
        <v>125341.96120992</v>
      </c>
      <c r="Q270" s="8">
        <f t="shared" si="53"/>
        <v>128511</v>
      </c>
      <c r="R270" s="67">
        <v>119601.3477932</v>
      </c>
      <c r="S270" s="67">
        <v>125341.96120992</v>
      </c>
      <c r="T270" s="8">
        <f t="shared" si="54"/>
        <v>122472</v>
      </c>
      <c r="U270" s="67">
        <v>130954.07164840001</v>
      </c>
      <c r="V270" s="67">
        <v>125341.96120992</v>
      </c>
      <c r="W270" s="8">
        <v>128148</v>
      </c>
      <c r="X270" s="67">
        <v>150792.77675280001</v>
      </c>
      <c r="Y270" s="67">
        <v>125341.96120992</v>
      </c>
      <c r="Z270" s="8">
        <f t="shared" si="55"/>
        <v>138067</v>
      </c>
      <c r="AA270" s="67">
        <v>101669.92568460001</v>
      </c>
      <c r="AB270" s="67">
        <v>78207.635141999999</v>
      </c>
      <c r="AC270" s="8">
        <f t="shared" si="56"/>
        <v>89939</v>
      </c>
      <c r="AD270" s="67">
        <v>146703.17272520001</v>
      </c>
      <c r="AE270" s="67">
        <v>125341.96120992</v>
      </c>
      <c r="AF270" s="8">
        <f t="shared" si="57"/>
        <v>136023</v>
      </c>
      <c r="AG270" s="67">
        <v>139872.708885</v>
      </c>
      <c r="AH270" s="67">
        <v>125341.96120992</v>
      </c>
      <c r="AI270" s="8">
        <f t="shared" si="58"/>
        <v>132607</v>
      </c>
      <c r="AJ270" s="67">
        <v>115188.04515400001</v>
      </c>
      <c r="AK270" s="67">
        <v>88606.188580000016</v>
      </c>
      <c r="AL270" s="8">
        <f t="shared" si="59"/>
        <v>101897</v>
      </c>
      <c r="AM270" s="45" t="e">
        <f>H270+K270+#REF!+N270+#REF!+#REF!+#REF!+#REF!+Q270+T270+W270+Z270+AC270+#REF!+AF270+AI270+AL270</f>
        <v>#REF!</v>
      </c>
      <c r="AN270" s="9"/>
      <c r="AO270" s="9"/>
      <c r="AP270" s="9"/>
      <c r="AQ270" s="10"/>
      <c r="AR270" s="10"/>
    </row>
    <row r="271" spans="1:44" s="6" customFormat="1" ht="24.75" customHeight="1" thickBot="1" x14ac:dyDescent="0.4">
      <c r="A271" s="388"/>
      <c r="B271" s="11">
        <v>241</v>
      </c>
      <c r="C271" s="34" t="s">
        <v>281</v>
      </c>
      <c r="D271" s="11" t="s">
        <v>272</v>
      </c>
      <c r="F271" s="13">
        <v>296273.08805640001</v>
      </c>
      <c r="G271" s="67">
        <v>280319.92177643999</v>
      </c>
      <c r="H271" s="8">
        <f t="shared" si="50"/>
        <v>288297</v>
      </c>
      <c r="I271" s="67">
        <v>296273.08805640001</v>
      </c>
      <c r="J271" s="67">
        <v>280319.92177643999</v>
      </c>
      <c r="K271" s="8">
        <f t="shared" si="51"/>
        <v>288297</v>
      </c>
      <c r="L271" s="67">
        <v>468745.20907760004</v>
      </c>
      <c r="M271" s="67">
        <v>443505.08243496006</v>
      </c>
      <c r="N271" s="8">
        <f t="shared" si="52"/>
        <v>456125</v>
      </c>
      <c r="O271" s="67">
        <v>571441.23820420005</v>
      </c>
      <c r="P271" s="67">
        <v>531866.60108399997</v>
      </c>
      <c r="Q271" s="8">
        <f t="shared" si="53"/>
        <v>551654</v>
      </c>
      <c r="R271" s="67">
        <v>510369.04231040011</v>
      </c>
      <c r="S271" s="67">
        <v>531866.60108399997</v>
      </c>
      <c r="T271" s="8">
        <f t="shared" si="54"/>
        <v>521118</v>
      </c>
      <c r="U271" s="67">
        <v>556331.07164179999</v>
      </c>
      <c r="V271" s="67">
        <v>531866.60108399997</v>
      </c>
      <c r="W271" s="8">
        <v>544099</v>
      </c>
      <c r="X271" s="67">
        <v>643516.01337659999</v>
      </c>
      <c r="Y271" s="67">
        <v>531866.60108399997</v>
      </c>
      <c r="Z271" s="8">
        <f t="shared" si="55"/>
        <v>587691</v>
      </c>
      <c r="AA271" s="67">
        <v>424528.61343620002</v>
      </c>
      <c r="AB271" s="67">
        <v>326560.47187400004</v>
      </c>
      <c r="AC271" s="8">
        <f t="shared" si="56"/>
        <v>375545</v>
      </c>
      <c r="AD271" s="67">
        <v>630477.09479299991</v>
      </c>
      <c r="AE271" s="67">
        <v>531866.60108399997</v>
      </c>
      <c r="AF271" s="8">
        <f t="shared" si="57"/>
        <v>581172</v>
      </c>
      <c r="AG271" s="67">
        <v>586523.90096300002</v>
      </c>
      <c r="AH271" s="67">
        <v>531866.60108399997</v>
      </c>
      <c r="AI271" s="8">
        <f t="shared" si="58"/>
        <v>559195</v>
      </c>
      <c r="AJ271" s="67">
        <v>497372.43727080012</v>
      </c>
      <c r="AK271" s="67">
        <v>382594.18251600006</v>
      </c>
      <c r="AL271" s="8">
        <f t="shared" si="59"/>
        <v>439983</v>
      </c>
      <c r="AM271" s="45" t="e">
        <f>H271+K271+#REF!+N271+#REF!+#REF!+#REF!+#REF!+Q271+T271+W271+Z271+AC271+#REF!+AF271+AI271+AL271</f>
        <v>#REF!</v>
      </c>
      <c r="AN271" s="9"/>
      <c r="AO271" s="9"/>
      <c r="AP271" s="9"/>
      <c r="AQ271" s="10"/>
      <c r="AR271" s="10"/>
    </row>
    <row r="272" spans="1:44" s="6" customFormat="1" ht="24.75" customHeight="1" x14ac:dyDescent="0.35">
      <c r="A272" s="388"/>
      <c r="B272" s="4">
        <v>242</v>
      </c>
      <c r="C272" s="34" t="s">
        <v>282</v>
      </c>
      <c r="D272" s="11" t="s">
        <v>283</v>
      </c>
      <c r="F272" s="13">
        <v>81741.304299200012</v>
      </c>
      <c r="G272" s="67">
        <v>77339.849452320021</v>
      </c>
      <c r="H272" s="8">
        <f t="shared" si="50"/>
        <v>79541</v>
      </c>
      <c r="I272" s="67">
        <v>81741.304299200012</v>
      </c>
      <c r="J272" s="67">
        <v>77339.849452320021</v>
      </c>
      <c r="K272" s="8">
        <f t="shared" si="51"/>
        <v>79541</v>
      </c>
      <c r="L272" s="67">
        <v>129694.1858758</v>
      </c>
      <c r="M272" s="67">
        <v>122710.65279018</v>
      </c>
      <c r="N272" s="8">
        <f t="shared" si="52"/>
        <v>126202</v>
      </c>
      <c r="O272" s="67">
        <v>174482.01436120001</v>
      </c>
      <c r="P272" s="67">
        <v>165086.82897252004</v>
      </c>
      <c r="Q272" s="8">
        <f t="shared" si="53"/>
        <v>169784</v>
      </c>
      <c r="R272" s="67">
        <v>153720.87399760005</v>
      </c>
      <c r="S272" s="67">
        <v>165086.82897252004</v>
      </c>
      <c r="T272" s="8">
        <f t="shared" si="54"/>
        <v>159404</v>
      </c>
      <c r="U272" s="67">
        <v>174482.01436120001</v>
      </c>
      <c r="V272" s="67">
        <v>165086.82897252004</v>
      </c>
      <c r="W272" s="8">
        <v>169784</v>
      </c>
      <c r="X272" s="67">
        <v>179798.71116480001</v>
      </c>
      <c r="Y272" s="67">
        <v>165086.82897252004</v>
      </c>
      <c r="Z272" s="8">
        <f t="shared" si="55"/>
        <v>172443</v>
      </c>
      <c r="AA272" s="67">
        <v>114055.10001340002</v>
      </c>
      <c r="AB272" s="67">
        <v>87734.692318000016</v>
      </c>
      <c r="AC272" s="8">
        <f t="shared" si="56"/>
        <v>100895</v>
      </c>
      <c r="AD272" s="67">
        <v>175312.41766219999</v>
      </c>
      <c r="AE272" s="67">
        <v>165086.82897252004</v>
      </c>
      <c r="AF272" s="8">
        <f t="shared" si="57"/>
        <v>170200</v>
      </c>
      <c r="AG272" s="67">
        <v>168664.95989980001</v>
      </c>
      <c r="AH272" s="67">
        <v>165086.82897252004</v>
      </c>
      <c r="AI272" s="8">
        <f t="shared" si="58"/>
        <v>166876</v>
      </c>
      <c r="AJ272" s="67">
        <v>137224.93886920001</v>
      </c>
      <c r="AK272" s="67">
        <v>105557.64528400001</v>
      </c>
      <c r="AL272" s="8">
        <f t="shared" si="59"/>
        <v>121391</v>
      </c>
      <c r="AM272" s="45" t="e">
        <f>H272+K272+#REF!+N272+#REF!+#REF!+#REF!+#REF!+Q272+T272+W272+Z272+AC272+#REF!+AF272+AI272+AL272</f>
        <v>#REF!</v>
      </c>
      <c r="AN272" s="9"/>
      <c r="AO272" s="9"/>
      <c r="AP272" s="9"/>
      <c r="AQ272" s="10"/>
      <c r="AR272" s="10"/>
    </row>
    <row r="273" spans="1:154" s="6" customFormat="1" ht="24.75" customHeight="1" thickBot="1" x14ac:dyDescent="0.4">
      <c r="A273" s="388"/>
      <c r="B273" s="11">
        <v>243</v>
      </c>
      <c r="C273" s="34" t="s">
        <v>284</v>
      </c>
      <c r="D273" s="11" t="s">
        <v>272</v>
      </c>
      <c r="F273" s="13">
        <v>371923.35769680003</v>
      </c>
      <c r="G273" s="67">
        <v>351896.71535928006</v>
      </c>
      <c r="H273" s="8">
        <f t="shared" si="50"/>
        <v>361910</v>
      </c>
      <c r="I273" s="67">
        <v>371923.35769680003</v>
      </c>
      <c r="J273" s="67">
        <v>351896.71535928006</v>
      </c>
      <c r="K273" s="8">
        <f t="shared" si="51"/>
        <v>361910</v>
      </c>
      <c r="L273" s="67">
        <v>493470.07067540014</v>
      </c>
      <c r="M273" s="67">
        <v>466898.60533134011</v>
      </c>
      <c r="N273" s="8">
        <f t="shared" si="52"/>
        <v>480184</v>
      </c>
      <c r="O273" s="67">
        <v>679672.93672460003</v>
      </c>
      <c r="P273" s="67">
        <v>643075.16320865997</v>
      </c>
      <c r="Q273" s="8">
        <f t="shared" si="53"/>
        <v>661374</v>
      </c>
      <c r="R273" s="67">
        <v>613407.81114340003</v>
      </c>
      <c r="S273" s="67">
        <v>643075.16320865997</v>
      </c>
      <c r="T273" s="8">
        <f t="shared" si="54"/>
        <v>628241</v>
      </c>
      <c r="U273" s="67">
        <v>679672.93672460003</v>
      </c>
      <c r="V273" s="67">
        <v>643075.16320865997</v>
      </c>
      <c r="W273" s="8">
        <v>661374</v>
      </c>
      <c r="X273" s="67">
        <v>720171.22968700004</v>
      </c>
      <c r="Y273" s="67">
        <v>643075.16320865997</v>
      </c>
      <c r="Z273" s="8">
        <f t="shared" si="55"/>
        <v>681623</v>
      </c>
      <c r="AA273" s="67">
        <v>512367.29942580004</v>
      </c>
      <c r="AB273" s="67">
        <v>394128.69186600001</v>
      </c>
      <c r="AC273" s="8">
        <f t="shared" si="56"/>
        <v>453248</v>
      </c>
      <c r="AD273" s="67">
        <v>660725.98956000002</v>
      </c>
      <c r="AE273" s="67">
        <v>643075.16320865997</v>
      </c>
      <c r="AF273" s="8">
        <f t="shared" si="57"/>
        <v>651901</v>
      </c>
      <c r="AG273" s="67">
        <v>647193.06035020004</v>
      </c>
      <c r="AH273" s="67">
        <v>643075.16320865997</v>
      </c>
      <c r="AI273" s="8">
        <f t="shared" si="58"/>
        <v>645134</v>
      </c>
      <c r="AJ273" s="67">
        <v>624370.19255519996</v>
      </c>
      <c r="AK273" s="67">
        <v>480284.76350400003</v>
      </c>
      <c r="AL273" s="8">
        <f t="shared" si="59"/>
        <v>552327</v>
      </c>
      <c r="AM273" s="45" t="e">
        <f>H273+K273+#REF!+N273+#REF!+#REF!+#REF!+#REF!+Q273+T273+W273+Z273+AC273+#REF!+AF273+AI273+AL273</f>
        <v>#REF!</v>
      </c>
      <c r="AN273" s="9"/>
      <c r="AO273" s="9"/>
      <c r="AP273" s="9"/>
      <c r="AQ273" s="10"/>
      <c r="AR273" s="10"/>
    </row>
    <row r="274" spans="1:154" s="6" customFormat="1" ht="24.75" customHeight="1" x14ac:dyDescent="0.35">
      <c r="A274" s="388"/>
      <c r="B274" s="4">
        <v>244</v>
      </c>
      <c r="C274" s="34" t="s">
        <v>285</v>
      </c>
      <c r="D274" s="11" t="s">
        <v>283</v>
      </c>
      <c r="F274" s="13">
        <v>100716.813106</v>
      </c>
      <c r="G274" s="67">
        <v>95293.600092600012</v>
      </c>
      <c r="H274" s="8">
        <f t="shared" si="50"/>
        <v>98005</v>
      </c>
      <c r="I274" s="67">
        <v>100716.813106</v>
      </c>
      <c r="J274" s="67">
        <v>95293.600092600012</v>
      </c>
      <c r="K274" s="8">
        <f t="shared" si="51"/>
        <v>98005</v>
      </c>
      <c r="L274" s="67">
        <v>162150.78980100001</v>
      </c>
      <c r="M274" s="67">
        <v>153419.59342710002</v>
      </c>
      <c r="N274" s="8">
        <f t="shared" si="52"/>
        <v>157785</v>
      </c>
      <c r="O274" s="67">
        <v>200944.90477880003</v>
      </c>
      <c r="P274" s="67">
        <v>186529.64052996004</v>
      </c>
      <c r="Q274" s="8">
        <f t="shared" si="53"/>
        <v>193737</v>
      </c>
      <c r="R274" s="67">
        <v>180545.5452164</v>
      </c>
      <c r="S274" s="67">
        <v>186529.64052996004</v>
      </c>
      <c r="T274" s="8">
        <f t="shared" si="54"/>
        <v>183538</v>
      </c>
      <c r="U274" s="67">
        <v>195367.97967960004</v>
      </c>
      <c r="V274" s="67">
        <v>186529.64052996004</v>
      </c>
      <c r="W274" s="8">
        <v>190949</v>
      </c>
      <c r="X274" s="67">
        <v>225533.30519720004</v>
      </c>
      <c r="Y274" s="67">
        <v>186529.64052996004</v>
      </c>
      <c r="Z274" s="8">
        <f t="shared" si="55"/>
        <v>206031</v>
      </c>
      <c r="AA274" s="67">
        <v>156014.2680824</v>
      </c>
      <c r="AB274" s="67">
        <v>120010.97544800001</v>
      </c>
      <c r="AC274" s="8">
        <f t="shared" si="56"/>
        <v>138013</v>
      </c>
      <c r="AD274" s="67">
        <v>214843.84614420004</v>
      </c>
      <c r="AE274" s="67">
        <v>186529.64052996004</v>
      </c>
      <c r="AF274" s="8">
        <f t="shared" si="57"/>
        <v>200687</v>
      </c>
      <c r="AG274" s="67">
        <v>204613.48904360001</v>
      </c>
      <c r="AH274" s="67">
        <v>186529.64052996004</v>
      </c>
      <c r="AI274" s="8">
        <f t="shared" si="58"/>
        <v>195572</v>
      </c>
      <c r="AJ274" s="67">
        <v>169079.63263100001</v>
      </c>
      <c r="AK274" s="67">
        <v>130061.25587000001</v>
      </c>
      <c r="AL274" s="8">
        <f t="shared" si="59"/>
        <v>149570</v>
      </c>
      <c r="AM274" s="45" t="e">
        <f>H274+K274+#REF!+N274+#REF!+#REF!+#REF!+#REF!+Q274+T274+W274+Z274+AC274+#REF!+AF274+AI274+AL274</f>
        <v>#REF!</v>
      </c>
      <c r="AN274" s="9"/>
      <c r="AO274" s="9"/>
      <c r="AP274" s="9"/>
      <c r="AQ274" s="10"/>
      <c r="AR274" s="10"/>
    </row>
    <row r="275" spans="1:154" s="6" customFormat="1" ht="24.75" customHeight="1" thickBot="1" x14ac:dyDescent="0.4">
      <c r="A275" s="388"/>
      <c r="B275" s="11">
        <v>245</v>
      </c>
      <c r="C275" s="34" t="s">
        <v>286</v>
      </c>
      <c r="D275" s="11" t="s">
        <v>283</v>
      </c>
      <c r="F275" s="13">
        <v>292939.92000000004</v>
      </c>
      <c r="G275" s="67">
        <v>277166.23200000002</v>
      </c>
      <c r="H275" s="8">
        <f t="shared" si="50"/>
        <v>285053</v>
      </c>
      <c r="I275" s="67">
        <v>292939.92000000004</v>
      </c>
      <c r="J275" s="67">
        <v>277166.23200000002</v>
      </c>
      <c r="K275" s="8">
        <f t="shared" si="51"/>
        <v>285053</v>
      </c>
      <c r="L275" s="67">
        <v>292939.92000000004</v>
      </c>
      <c r="M275" s="67">
        <v>277166.23200000002</v>
      </c>
      <c r="N275" s="8">
        <f t="shared" si="52"/>
        <v>285053</v>
      </c>
      <c r="O275" s="67">
        <v>292939.92000000004</v>
      </c>
      <c r="P275" s="67">
        <v>277166.23200000002</v>
      </c>
      <c r="Q275" s="8">
        <f t="shared" si="53"/>
        <v>285053</v>
      </c>
      <c r="R275" s="67">
        <v>292939.92000000004</v>
      </c>
      <c r="S275" s="67">
        <v>277166.23200000002</v>
      </c>
      <c r="T275" s="8">
        <f t="shared" si="54"/>
        <v>285053</v>
      </c>
      <c r="U275" s="67">
        <v>292939.92000000004</v>
      </c>
      <c r="V275" s="67">
        <v>277166.23200000002</v>
      </c>
      <c r="W275" s="8">
        <v>285053</v>
      </c>
      <c r="X275" s="67">
        <v>292939.92000000004</v>
      </c>
      <c r="Y275" s="67">
        <v>277166.23200000002</v>
      </c>
      <c r="Z275" s="8">
        <f t="shared" si="55"/>
        <v>285053</v>
      </c>
      <c r="AA275" s="67">
        <v>292939.92000000004</v>
      </c>
      <c r="AB275" s="67">
        <v>225338.40000000002</v>
      </c>
      <c r="AC275" s="8">
        <f t="shared" si="56"/>
        <v>259139</v>
      </c>
      <c r="AD275" s="67">
        <v>292939.92000000004</v>
      </c>
      <c r="AE275" s="67">
        <v>277166.23200000002</v>
      </c>
      <c r="AF275" s="8">
        <f t="shared" si="57"/>
        <v>285053</v>
      </c>
      <c r="AG275" s="67">
        <v>292939.92000000004</v>
      </c>
      <c r="AH275" s="67">
        <v>277166.23200000002</v>
      </c>
      <c r="AI275" s="8">
        <f t="shared" si="58"/>
        <v>285053</v>
      </c>
      <c r="AJ275" s="67">
        <v>292939.92000000004</v>
      </c>
      <c r="AK275" s="67">
        <v>225338.40000000002</v>
      </c>
      <c r="AL275" s="8">
        <f t="shared" si="59"/>
        <v>259139</v>
      </c>
      <c r="AM275" s="45" t="e">
        <f>H275+K275+#REF!+N275+#REF!+#REF!+#REF!+#REF!+Q275+T275+W275+Z275+AC275+#REF!+AF275+AI275+AL275</f>
        <v>#REF!</v>
      </c>
      <c r="AN275" s="9"/>
      <c r="AO275" s="9"/>
      <c r="AP275" s="9"/>
      <c r="AQ275" s="10"/>
      <c r="AR275" s="10"/>
    </row>
    <row r="276" spans="1:154" s="6" customFormat="1" ht="24.75" customHeight="1" x14ac:dyDescent="0.35">
      <c r="A276" s="388"/>
      <c r="B276" s="4">
        <v>246</v>
      </c>
      <c r="C276" s="34" t="s">
        <v>287</v>
      </c>
      <c r="D276" s="11" t="s">
        <v>272</v>
      </c>
      <c r="F276" s="13">
        <v>488233.2</v>
      </c>
      <c r="G276" s="67">
        <v>461943.72000000003</v>
      </c>
      <c r="H276" s="8">
        <f t="shared" si="50"/>
        <v>475088</v>
      </c>
      <c r="I276" s="67">
        <v>488233.2</v>
      </c>
      <c r="J276" s="67">
        <v>461943.72000000003</v>
      </c>
      <c r="K276" s="8">
        <f t="shared" si="51"/>
        <v>475088</v>
      </c>
      <c r="L276" s="67">
        <v>488233.2</v>
      </c>
      <c r="M276" s="67">
        <v>461943.72000000003</v>
      </c>
      <c r="N276" s="8">
        <f t="shared" si="52"/>
        <v>475088</v>
      </c>
      <c r="O276" s="67">
        <v>488233.2</v>
      </c>
      <c r="P276" s="67">
        <v>461943.72000000003</v>
      </c>
      <c r="Q276" s="8">
        <f t="shared" si="53"/>
        <v>475088</v>
      </c>
      <c r="R276" s="67">
        <v>488233.2</v>
      </c>
      <c r="S276" s="67">
        <v>461943.72000000003</v>
      </c>
      <c r="T276" s="8">
        <f t="shared" si="54"/>
        <v>475088</v>
      </c>
      <c r="U276" s="67">
        <v>488233.2</v>
      </c>
      <c r="V276" s="67">
        <v>461943.72000000003</v>
      </c>
      <c r="W276" s="8">
        <v>475088</v>
      </c>
      <c r="X276" s="67">
        <v>488233.2</v>
      </c>
      <c r="Y276" s="67">
        <v>461943.72000000003</v>
      </c>
      <c r="Z276" s="8">
        <f t="shared" si="55"/>
        <v>475088</v>
      </c>
      <c r="AA276" s="67">
        <v>488233.2</v>
      </c>
      <c r="AB276" s="67">
        <v>375564</v>
      </c>
      <c r="AC276" s="8">
        <f t="shared" si="56"/>
        <v>431899</v>
      </c>
      <c r="AD276" s="67">
        <v>488233.2</v>
      </c>
      <c r="AE276" s="67">
        <v>461943.72000000003</v>
      </c>
      <c r="AF276" s="8">
        <f t="shared" si="57"/>
        <v>475088</v>
      </c>
      <c r="AG276" s="67">
        <v>488233.2</v>
      </c>
      <c r="AH276" s="67">
        <v>461943.72000000003</v>
      </c>
      <c r="AI276" s="8">
        <f t="shared" si="58"/>
        <v>475088</v>
      </c>
      <c r="AJ276" s="67">
        <v>488233.2</v>
      </c>
      <c r="AK276" s="67">
        <v>375564</v>
      </c>
      <c r="AL276" s="8">
        <f t="shared" si="59"/>
        <v>431899</v>
      </c>
      <c r="AM276" s="45" t="e">
        <f>H276+K276+#REF!+N276+#REF!+#REF!+#REF!+#REF!+Q276+T276+W276+Z276+AC276+#REF!+AF276+AI276+AL276</f>
        <v>#REF!</v>
      </c>
      <c r="AN276" s="9"/>
      <c r="AO276" s="9"/>
      <c r="AP276" s="9"/>
      <c r="AQ276" s="10"/>
      <c r="AR276" s="10"/>
    </row>
    <row r="277" spans="1:154" s="6" customFormat="1" ht="24.75" customHeight="1" thickBot="1" x14ac:dyDescent="0.4">
      <c r="A277" s="388"/>
      <c r="B277" s="11">
        <v>247</v>
      </c>
      <c r="C277" s="34" t="s">
        <v>286</v>
      </c>
      <c r="D277" s="11" t="s">
        <v>272</v>
      </c>
      <c r="F277" s="13">
        <v>398624.26179939997</v>
      </c>
      <c r="G277" s="67">
        <v>377159.87847174</v>
      </c>
      <c r="H277" s="8">
        <f t="shared" si="50"/>
        <v>387892</v>
      </c>
      <c r="I277" s="67">
        <v>398624.26179939997</v>
      </c>
      <c r="J277" s="67">
        <v>377159.87847174</v>
      </c>
      <c r="K277" s="8">
        <f t="shared" si="51"/>
        <v>387892</v>
      </c>
      <c r="L277" s="67">
        <v>633791.30312679999</v>
      </c>
      <c r="M277" s="67">
        <v>599664.07911228004</v>
      </c>
      <c r="N277" s="8">
        <f t="shared" si="52"/>
        <v>616728</v>
      </c>
      <c r="O277" s="67">
        <v>767539.12651780003</v>
      </c>
      <c r="P277" s="67">
        <v>707179.40119553998</v>
      </c>
      <c r="Q277" s="8">
        <f t="shared" si="53"/>
        <v>737359</v>
      </c>
      <c r="R277" s="67">
        <v>685757.62435180007</v>
      </c>
      <c r="S277" s="67">
        <v>707179.40119553998</v>
      </c>
      <c r="T277" s="8">
        <f t="shared" si="54"/>
        <v>696469</v>
      </c>
      <c r="U277" s="67">
        <v>763803.89842119999</v>
      </c>
      <c r="V277" s="67">
        <v>707179.40119553998</v>
      </c>
      <c r="W277" s="8">
        <v>735492</v>
      </c>
      <c r="X277" s="67">
        <v>851145.40026880009</v>
      </c>
      <c r="Y277" s="67">
        <v>707179.40119553998</v>
      </c>
      <c r="Z277" s="8">
        <f t="shared" si="55"/>
        <v>779162</v>
      </c>
      <c r="AA277" s="67">
        <v>602041.33538640011</v>
      </c>
      <c r="AB277" s="67">
        <v>463108.71952800005</v>
      </c>
      <c r="AC277" s="8">
        <f t="shared" si="56"/>
        <v>532575</v>
      </c>
      <c r="AD277" s="67">
        <v>834981.62646080006</v>
      </c>
      <c r="AE277" s="67">
        <v>707179.40119553998</v>
      </c>
      <c r="AF277" s="8">
        <f t="shared" si="57"/>
        <v>771081</v>
      </c>
      <c r="AG277" s="67">
        <v>800506.66648680007</v>
      </c>
      <c r="AH277" s="67">
        <v>707179.40119553998</v>
      </c>
      <c r="AI277" s="8">
        <f t="shared" si="58"/>
        <v>753843</v>
      </c>
      <c r="AJ277" s="67">
        <v>669195.04539160011</v>
      </c>
      <c r="AK277" s="67">
        <v>514765.41953200009</v>
      </c>
      <c r="AL277" s="8">
        <f t="shared" si="59"/>
        <v>591980</v>
      </c>
      <c r="AM277" s="45" t="e">
        <f>H277+K277+#REF!+N277+#REF!+#REF!+#REF!+#REF!+Q277+T277+W277+Z277+AC277+#REF!+AF277+AI277+AL277</f>
        <v>#REF!</v>
      </c>
      <c r="AN277" s="9"/>
      <c r="AO277" s="9"/>
      <c r="AP277" s="9"/>
      <c r="AQ277" s="10"/>
      <c r="AR277" s="10"/>
    </row>
    <row r="278" spans="1:154" s="6" customFormat="1" ht="24.75" customHeight="1" x14ac:dyDescent="0.35">
      <c r="A278" s="388"/>
      <c r="B278" s="4">
        <v>248</v>
      </c>
      <c r="C278" s="34" t="s">
        <v>288</v>
      </c>
      <c r="D278" s="11" t="s">
        <v>272</v>
      </c>
      <c r="F278" s="13">
        <v>1299814.9483956001</v>
      </c>
      <c r="G278" s="67">
        <v>1229824.91271276</v>
      </c>
      <c r="H278" s="8">
        <f t="shared" si="50"/>
        <v>1264820</v>
      </c>
      <c r="I278" s="67">
        <v>1299814.9483956001</v>
      </c>
      <c r="J278" s="67">
        <v>1229824.91271276</v>
      </c>
      <c r="K278" s="8">
        <f t="shared" si="51"/>
        <v>1264820</v>
      </c>
      <c r="L278" s="67">
        <v>2200195.3306242004</v>
      </c>
      <c r="M278" s="67">
        <v>2081723.2743598202</v>
      </c>
      <c r="N278" s="8">
        <f t="shared" si="52"/>
        <v>2140959</v>
      </c>
      <c r="O278" s="67">
        <v>2791895.2358570001</v>
      </c>
      <c r="P278" s="67">
        <v>2571882.2858055602</v>
      </c>
      <c r="Q278" s="8">
        <f t="shared" si="53"/>
        <v>2681889</v>
      </c>
      <c r="R278" s="67">
        <v>2497371.8128450001</v>
      </c>
      <c r="S278" s="67">
        <v>2571882.2858055602</v>
      </c>
      <c r="T278" s="8">
        <f t="shared" si="54"/>
        <v>2534627</v>
      </c>
      <c r="U278" s="67">
        <v>2803414.0403724001</v>
      </c>
      <c r="V278" s="67">
        <v>2571882.2858055602</v>
      </c>
      <c r="W278" s="8">
        <v>2687648</v>
      </c>
      <c r="X278" s="67">
        <v>3684654.9488112004</v>
      </c>
      <c r="Y278" s="67">
        <v>2571882.2858055602</v>
      </c>
      <c r="Z278" s="8">
        <f t="shared" si="55"/>
        <v>3128269</v>
      </c>
      <c r="AA278" s="67">
        <v>1897141.4971417999</v>
      </c>
      <c r="AB278" s="67">
        <v>1459339.6131859999</v>
      </c>
      <c r="AC278" s="8">
        <f t="shared" si="56"/>
        <v>1678241</v>
      </c>
      <c r="AD278" s="67">
        <v>3393328.3140484006</v>
      </c>
      <c r="AE278" s="67">
        <v>2571882.2858055602</v>
      </c>
      <c r="AF278" s="8">
        <f t="shared" si="57"/>
        <v>2982605</v>
      </c>
      <c r="AG278" s="67">
        <v>3213307.4567776006</v>
      </c>
      <c r="AH278" s="67">
        <v>2571882.2858055602</v>
      </c>
      <c r="AI278" s="8">
        <f t="shared" si="58"/>
        <v>2892595</v>
      </c>
      <c r="AJ278" s="67">
        <v>2182076.6710834005</v>
      </c>
      <c r="AK278" s="67">
        <v>1678520.5162180001</v>
      </c>
      <c r="AL278" s="8">
        <f t="shared" si="59"/>
        <v>1930299</v>
      </c>
      <c r="AM278" s="45" t="e">
        <f>H278+K278+#REF!+N278+#REF!+#REF!+#REF!+#REF!+Q278+T278+W278+Z278+AC278+#REF!+AF278+AI278+AL278</f>
        <v>#REF!</v>
      </c>
      <c r="AN278" s="9"/>
      <c r="AO278" s="9"/>
      <c r="AP278" s="9"/>
      <c r="AQ278" s="10"/>
      <c r="AR278" s="10"/>
    </row>
    <row r="279" spans="1:154" s="6" customFormat="1" ht="24.75" customHeight="1" thickBot="1" x14ac:dyDescent="0.4">
      <c r="A279" s="388"/>
      <c r="B279" s="11">
        <v>249</v>
      </c>
      <c r="C279" s="34" t="s">
        <v>289</v>
      </c>
      <c r="D279" s="11" t="s">
        <v>272</v>
      </c>
      <c r="F279" s="13">
        <v>211567.72</v>
      </c>
      <c r="G279" s="67">
        <v>200175.61200000002</v>
      </c>
      <c r="H279" s="8">
        <f t="shared" si="50"/>
        <v>205872</v>
      </c>
      <c r="I279" s="67">
        <v>211567.72</v>
      </c>
      <c r="J279" s="67">
        <v>200175.61200000002</v>
      </c>
      <c r="K279" s="8">
        <f t="shared" si="51"/>
        <v>205872</v>
      </c>
      <c r="L279" s="67">
        <v>211567.72</v>
      </c>
      <c r="M279" s="67">
        <v>200175.61200000002</v>
      </c>
      <c r="N279" s="8">
        <f t="shared" si="52"/>
        <v>205872</v>
      </c>
      <c r="O279" s="67">
        <v>211567.72</v>
      </c>
      <c r="P279" s="67">
        <v>200175.61200000002</v>
      </c>
      <c r="Q279" s="8">
        <f t="shared" si="53"/>
        <v>205872</v>
      </c>
      <c r="R279" s="67">
        <v>211567.72</v>
      </c>
      <c r="S279" s="67">
        <v>200175.61200000002</v>
      </c>
      <c r="T279" s="8">
        <f t="shared" si="54"/>
        <v>205872</v>
      </c>
      <c r="U279" s="67">
        <v>211567.72</v>
      </c>
      <c r="V279" s="67">
        <v>200175.61200000002</v>
      </c>
      <c r="W279" s="8">
        <v>205872</v>
      </c>
      <c r="X279" s="67">
        <v>211567.72</v>
      </c>
      <c r="Y279" s="67">
        <v>200175.61200000002</v>
      </c>
      <c r="Z279" s="8">
        <f t="shared" si="55"/>
        <v>205872</v>
      </c>
      <c r="AA279" s="67">
        <v>211567.72</v>
      </c>
      <c r="AB279" s="67">
        <v>162744.4</v>
      </c>
      <c r="AC279" s="8">
        <f t="shared" si="56"/>
        <v>187156</v>
      </c>
      <c r="AD279" s="67">
        <v>211567.72</v>
      </c>
      <c r="AE279" s="67">
        <v>200175.61200000002</v>
      </c>
      <c r="AF279" s="8">
        <f t="shared" si="57"/>
        <v>205872</v>
      </c>
      <c r="AG279" s="67">
        <v>211567.72</v>
      </c>
      <c r="AH279" s="67">
        <v>200175.61200000002</v>
      </c>
      <c r="AI279" s="8">
        <f t="shared" si="58"/>
        <v>205872</v>
      </c>
      <c r="AJ279" s="67">
        <v>211567.72</v>
      </c>
      <c r="AK279" s="67">
        <v>162744.4</v>
      </c>
      <c r="AL279" s="8">
        <f t="shared" si="59"/>
        <v>187156</v>
      </c>
      <c r="AM279" s="45" t="e">
        <f>H279+K279+#REF!+N279+#REF!+#REF!+#REF!+#REF!+Q279+T279+W279+Z279+AC279+#REF!+AF279+AI279+AL279</f>
        <v>#REF!</v>
      </c>
      <c r="AN279" s="9"/>
      <c r="AO279" s="9"/>
      <c r="AP279" s="9"/>
      <c r="AQ279" s="10"/>
      <c r="AR279" s="10"/>
    </row>
    <row r="280" spans="1:154" s="6" customFormat="1" ht="24.75" customHeight="1" x14ac:dyDescent="0.35">
      <c r="A280" s="388"/>
      <c r="B280" s="4">
        <v>250</v>
      </c>
      <c r="C280" s="34" t="s">
        <v>290</v>
      </c>
      <c r="D280" s="11" t="s">
        <v>272</v>
      </c>
      <c r="F280" s="13">
        <v>146469.96000000002</v>
      </c>
      <c r="G280" s="67">
        <v>138583.11600000001</v>
      </c>
      <c r="H280" s="8">
        <f t="shared" si="50"/>
        <v>142527</v>
      </c>
      <c r="I280" s="67">
        <v>146469.96000000002</v>
      </c>
      <c r="J280" s="67">
        <v>138583.11600000001</v>
      </c>
      <c r="K280" s="8">
        <f t="shared" si="51"/>
        <v>142527</v>
      </c>
      <c r="L280" s="67">
        <v>146469.96000000002</v>
      </c>
      <c r="M280" s="67">
        <v>138583.11600000001</v>
      </c>
      <c r="N280" s="8">
        <f t="shared" si="52"/>
        <v>142527</v>
      </c>
      <c r="O280" s="67">
        <v>146469.96000000002</v>
      </c>
      <c r="P280" s="67">
        <v>138583.11600000001</v>
      </c>
      <c r="Q280" s="8">
        <f t="shared" si="53"/>
        <v>142527</v>
      </c>
      <c r="R280" s="67">
        <v>146469.96000000002</v>
      </c>
      <c r="S280" s="67">
        <v>138583.11600000001</v>
      </c>
      <c r="T280" s="8">
        <f t="shared" si="54"/>
        <v>142527</v>
      </c>
      <c r="U280" s="67">
        <v>146469.96000000002</v>
      </c>
      <c r="V280" s="67">
        <v>138583.11600000001</v>
      </c>
      <c r="W280" s="8">
        <v>142527</v>
      </c>
      <c r="X280" s="67">
        <v>146469.96000000002</v>
      </c>
      <c r="Y280" s="67">
        <v>138583.11600000001</v>
      </c>
      <c r="Z280" s="8">
        <f t="shared" si="55"/>
        <v>142527</v>
      </c>
      <c r="AA280" s="67">
        <v>146469.96000000002</v>
      </c>
      <c r="AB280" s="67">
        <v>112669.20000000001</v>
      </c>
      <c r="AC280" s="8">
        <f t="shared" si="56"/>
        <v>129570</v>
      </c>
      <c r="AD280" s="67">
        <v>146469.96000000002</v>
      </c>
      <c r="AE280" s="67">
        <v>138583.11600000001</v>
      </c>
      <c r="AF280" s="8">
        <f t="shared" si="57"/>
        <v>142527</v>
      </c>
      <c r="AG280" s="67">
        <v>146469.96000000002</v>
      </c>
      <c r="AH280" s="67">
        <v>138583.11600000001</v>
      </c>
      <c r="AI280" s="8">
        <f t="shared" si="58"/>
        <v>142527</v>
      </c>
      <c r="AJ280" s="67">
        <v>146469.96000000002</v>
      </c>
      <c r="AK280" s="67">
        <v>112669.20000000001</v>
      </c>
      <c r="AL280" s="8">
        <f t="shared" si="59"/>
        <v>129570</v>
      </c>
      <c r="AM280" s="45" t="e">
        <f>H280+K280+#REF!+N280+#REF!+#REF!+#REF!+#REF!+Q280+T280+W280+Z280+AC280+#REF!+AF280+AI280+AL280</f>
        <v>#REF!</v>
      </c>
      <c r="AN280" s="9"/>
      <c r="AO280" s="9"/>
      <c r="AP280" s="9"/>
      <c r="AQ280" s="10"/>
      <c r="AR280" s="10"/>
    </row>
    <row r="281" spans="1:154" s="6" customFormat="1" ht="24.75" customHeight="1" thickBot="1" x14ac:dyDescent="0.4">
      <c r="A281" s="388"/>
      <c r="B281" s="11">
        <v>251</v>
      </c>
      <c r="C281" s="34" t="s">
        <v>291</v>
      </c>
      <c r="D281" s="11" t="s">
        <v>272</v>
      </c>
      <c r="F281" s="13">
        <v>464259.97341360006</v>
      </c>
      <c r="G281" s="67">
        <v>439261.35946056002</v>
      </c>
      <c r="H281" s="8">
        <f t="shared" si="50"/>
        <v>451761</v>
      </c>
      <c r="I281" s="67">
        <v>464259.97341360006</v>
      </c>
      <c r="J281" s="67">
        <v>439261.35946056002</v>
      </c>
      <c r="K281" s="8">
        <f t="shared" si="51"/>
        <v>451761</v>
      </c>
      <c r="L281" s="67">
        <v>765682.61977480003</v>
      </c>
      <c r="M281" s="67">
        <v>724453.55563308008</v>
      </c>
      <c r="N281" s="8">
        <f t="shared" si="52"/>
        <v>745068</v>
      </c>
      <c r="O281" s="67">
        <v>913251.10447480017</v>
      </c>
      <c r="P281" s="67">
        <v>850813.40983002004</v>
      </c>
      <c r="Q281" s="8">
        <f t="shared" si="53"/>
        <v>882032</v>
      </c>
      <c r="R281" s="67">
        <v>837103.65069240006</v>
      </c>
      <c r="S281" s="67">
        <v>850813.40983002004</v>
      </c>
      <c r="T281" s="8">
        <f t="shared" si="54"/>
        <v>843959</v>
      </c>
      <c r="U281" s="67">
        <v>904507.01060720009</v>
      </c>
      <c r="V281" s="67">
        <v>850813.40983002004</v>
      </c>
      <c r="W281" s="8">
        <v>877660</v>
      </c>
      <c r="X281" s="67">
        <v>1018858.3054285999</v>
      </c>
      <c r="Y281" s="67">
        <v>850813.40983002004</v>
      </c>
      <c r="Z281" s="8">
        <f t="shared" si="55"/>
        <v>934836</v>
      </c>
      <c r="AA281" s="67">
        <v>728036.259678</v>
      </c>
      <c r="AB281" s="67">
        <v>560027.8920600001</v>
      </c>
      <c r="AC281" s="8">
        <f t="shared" si="56"/>
        <v>644032</v>
      </c>
      <c r="AD281" s="67">
        <v>1010893.8386092002</v>
      </c>
      <c r="AE281" s="67">
        <v>850813.40983002004</v>
      </c>
      <c r="AF281" s="8">
        <f t="shared" si="57"/>
        <v>930854</v>
      </c>
      <c r="AG281" s="67">
        <v>1007080.3304562001</v>
      </c>
      <c r="AH281" s="67">
        <v>850813.40983002004</v>
      </c>
      <c r="AI281" s="8">
        <f t="shared" si="58"/>
        <v>928947</v>
      </c>
      <c r="AJ281" s="67">
        <v>779381.62964479998</v>
      </c>
      <c r="AK281" s="67">
        <v>599524.33049600001</v>
      </c>
      <c r="AL281" s="8">
        <f t="shared" si="59"/>
        <v>689453</v>
      </c>
      <c r="AM281" s="45" t="e">
        <f>H281+K281+#REF!+N281+#REF!+#REF!+#REF!+#REF!+Q281+T281+W281+Z281+AC281+#REF!+AF281+AI281+AL281</f>
        <v>#REF!</v>
      </c>
      <c r="AN281" s="9"/>
      <c r="AO281" s="9"/>
      <c r="AP281" s="9"/>
      <c r="AQ281" s="10"/>
      <c r="AR281" s="10"/>
    </row>
    <row r="282" spans="1:154" s="6" customFormat="1" ht="24.75" customHeight="1" x14ac:dyDescent="0.35">
      <c r="A282" s="388"/>
      <c r="B282" s="4">
        <v>252</v>
      </c>
      <c r="C282" s="34" t="s">
        <v>292</v>
      </c>
      <c r="D282" s="11" t="s">
        <v>283</v>
      </c>
      <c r="F282" s="13">
        <v>23187.822112000005</v>
      </c>
      <c r="G282" s="67">
        <v>21939.247075200004</v>
      </c>
      <c r="H282" s="8">
        <f t="shared" si="50"/>
        <v>22564</v>
      </c>
      <c r="I282" s="67">
        <v>23187.822112000005</v>
      </c>
      <c r="J282" s="67">
        <v>21939.247075200004</v>
      </c>
      <c r="K282" s="8">
        <f t="shared" si="51"/>
        <v>22564</v>
      </c>
      <c r="L282" s="67">
        <v>37138.597568800011</v>
      </c>
      <c r="M282" s="67">
        <v>35138.826930480005</v>
      </c>
      <c r="N282" s="8">
        <f t="shared" si="52"/>
        <v>36139</v>
      </c>
      <c r="O282" s="67">
        <v>46943.703552200008</v>
      </c>
      <c r="P282" s="67">
        <v>42398.195499660003</v>
      </c>
      <c r="Q282" s="8">
        <f t="shared" si="53"/>
        <v>44671</v>
      </c>
      <c r="R282" s="67">
        <v>41857.615563400002</v>
      </c>
      <c r="S282" s="67">
        <v>42398.195499660003</v>
      </c>
      <c r="T282" s="8">
        <f t="shared" si="54"/>
        <v>42128</v>
      </c>
      <c r="U282" s="67">
        <v>45423.589484000004</v>
      </c>
      <c r="V282" s="67">
        <v>42398.195499660003</v>
      </c>
      <c r="W282" s="8">
        <v>43911</v>
      </c>
      <c r="X282" s="67">
        <v>52350.316636800002</v>
      </c>
      <c r="Y282" s="67">
        <v>42398.195499660003</v>
      </c>
      <c r="Z282" s="8">
        <f t="shared" si="55"/>
        <v>47374</v>
      </c>
      <c r="AA282" s="67">
        <v>36134.708737400004</v>
      </c>
      <c r="AB282" s="67">
        <v>27795.929798000005</v>
      </c>
      <c r="AC282" s="8">
        <f t="shared" si="56"/>
        <v>31965</v>
      </c>
      <c r="AD282" s="67">
        <v>49559.738410000005</v>
      </c>
      <c r="AE282" s="67">
        <v>42398.195499660003</v>
      </c>
      <c r="AF282" s="8">
        <f t="shared" si="57"/>
        <v>45979</v>
      </c>
      <c r="AG282" s="67">
        <v>49631.671434800002</v>
      </c>
      <c r="AH282" s="67">
        <v>42398.195499660003</v>
      </c>
      <c r="AI282" s="8">
        <f t="shared" si="58"/>
        <v>46015</v>
      </c>
      <c r="AJ282" s="67">
        <v>38926.344802800006</v>
      </c>
      <c r="AK282" s="67">
        <v>29943.342156000002</v>
      </c>
      <c r="AL282" s="8">
        <f t="shared" si="59"/>
        <v>34435</v>
      </c>
      <c r="AM282" s="45" t="e">
        <f>H282+K282+#REF!+N282+#REF!+#REF!+#REF!+#REF!+Q282+T282+W282+Z282+AC282+#REF!+AF282+AI282+AL282</f>
        <v>#REF!</v>
      </c>
      <c r="AN282" s="9"/>
      <c r="AO282" s="9"/>
      <c r="AP282" s="9"/>
      <c r="AQ282" s="10"/>
      <c r="AR282" s="10"/>
    </row>
    <row r="283" spans="1:154" s="6" customFormat="1" ht="24.75" customHeight="1" thickBot="1" x14ac:dyDescent="0.4">
      <c r="A283" s="388"/>
      <c r="B283" s="11">
        <v>253</v>
      </c>
      <c r="C283" s="34" t="s">
        <v>293</v>
      </c>
      <c r="D283" s="11" t="s">
        <v>272</v>
      </c>
      <c r="F283" s="13">
        <v>113921.08</v>
      </c>
      <c r="G283" s="67">
        <v>107786.868</v>
      </c>
      <c r="H283" s="8">
        <f t="shared" si="50"/>
        <v>110854</v>
      </c>
      <c r="I283" s="67">
        <v>113921.08</v>
      </c>
      <c r="J283" s="67">
        <v>107786.868</v>
      </c>
      <c r="K283" s="8">
        <f t="shared" si="51"/>
        <v>110854</v>
      </c>
      <c r="L283" s="67">
        <v>68352.648000000001</v>
      </c>
      <c r="M283" s="67">
        <v>64672.120800000004</v>
      </c>
      <c r="N283" s="8">
        <f t="shared" si="52"/>
        <v>66512</v>
      </c>
      <c r="O283" s="67">
        <v>68352.648000000001</v>
      </c>
      <c r="P283" s="67">
        <v>64672.120800000004</v>
      </c>
      <c r="Q283" s="8">
        <f t="shared" si="53"/>
        <v>66512</v>
      </c>
      <c r="R283" s="67">
        <v>68352.648000000001</v>
      </c>
      <c r="S283" s="67">
        <v>64672.120800000004</v>
      </c>
      <c r="T283" s="8">
        <f t="shared" si="54"/>
        <v>66512</v>
      </c>
      <c r="U283" s="67">
        <v>68352.648000000001</v>
      </c>
      <c r="V283" s="67">
        <v>64672.120800000004</v>
      </c>
      <c r="W283" s="8">
        <v>66512</v>
      </c>
      <c r="X283" s="67">
        <v>68352.648000000001</v>
      </c>
      <c r="Y283" s="67">
        <v>64672.120800000004</v>
      </c>
      <c r="Z283" s="8">
        <f t="shared" si="55"/>
        <v>66512</v>
      </c>
      <c r="AA283" s="67">
        <v>113921.08</v>
      </c>
      <c r="AB283" s="67">
        <v>87631.6</v>
      </c>
      <c r="AC283" s="8">
        <f t="shared" si="56"/>
        <v>100776</v>
      </c>
      <c r="AD283" s="67">
        <v>68352.648000000001</v>
      </c>
      <c r="AE283" s="67">
        <v>64672.120800000004</v>
      </c>
      <c r="AF283" s="8">
        <f t="shared" si="57"/>
        <v>66512</v>
      </c>
      <c r="AG283" s="67">
        <v>68352.648000000001</v>
      </c>
      <c r="AH283" s="67">
        <v>64672.120800000004</v>
      </c>
      <c r="AI283" s="8">
        <f t="shared" si="58"/>
        <v>66512</v>
      </c>
      <c r="AJ283" s="67">
        <v>113921.08</v>
      </c>
      <c r="AK283" s="67">
        <v>87631.6</v>
      </c>
      <c r="AL283" s="8">
        <f t="shared" si="59"/>
        <v>100776</v>
      </c>
      <c r="AM283" s="45" t="e">
        <f>H283+K283+#REF!+N283+#REF!+#REF!+#REF!+#REF!+Q283+T283+W283+Z283+AC283+#REF!+AF283+AI283+AL283</f>
        <v>#REF!</v>
      </c>
      <c r="AN283" s="9"/>
      <c r="AO283" s="9"/>
      <c r="AP283" s="9"/>
      <c r="AQ283" s="10"/>
      <c r="AR283" s="10"/>
    </row>
    <row r="284" spans="1:154" s="6" customFormat="1" ht="24.75" customHeight="1" x14ac:dyDescent="0.35">
      <c r="A284" s="388"/>
      <c r="B284" s="4">
        <v>254</v>
      </c>
      <c r="C284" s="34" t="s">
        <v>294</v>
      </c>
      <c r="D284" s="11" t="s">
        <v>283</v>
      </c>
      <c r="F284" s="13">
        <v>195293.28</v>
      </c>
      <c r="G284" s="67">
        <v>184777.48800000001</v>
      </c>
      <c r="H284" s="8">
        <f t="shared" si="50"/>
        <v>190035</v>
      </c>
      <c r="I284" s="67">
        <v>195293.28</v>
      </c>
      <c r="J284" s="67">
        <v>184777.48800000001</v>
      </c>
      <c r="K284" s="8">
        <f t="shared" si="51"/>
        <v>190035</v>
      </c>
      <c r="L284" s="67">
        <v>1464699.6</v>
      </c>
      <c r="M284" s="67">
        <v>1385831.1600000001</v>
      </c>
      <c r="N284" s="8">
        <f t="shared" si="52"/>
        <v>1425265</v>
      </c>
      <c r="O284" s="67">
        <v>1464699.6</v>
      </c>
      <c r="P284" s="67">
        <v>1385831.1600000001</v>
      </c>
      <c r="Q284" s="8">
        <f t="shared" si="53"/>
        <v>1425265</v>
      </c>
      <c r="R284" s="67">
        <v>1464699.6</v>
      </c>
      <c r="S284" s="67">
        <v>1385831.1600000001</v>
      </c>
      <c r="T284" s="8">
        <f t="shared" si="54"/>
        <v>1425265</v>
      </c>
      <c r="U284" s="67">
        <v>1464699.6</v>
      </c>
      <c r="V284" s="67">
        <v>1385831.1600000001</v>
      </c>
      <c r="W284" s="8">
        <v>1425265</v>
      </c>
      <c r="X284" s="67">
        <v>1464699.6</v>
      </c>
      <c r="Y284" s="67">
        <v>1385831.1600000001</v>
      </c>
      <c r="Z284" s="8">
        <f t="shared" si="55"/>
        <v>1425265</v>
      </c>
      <c r="AA284" s="67">
        <v>195293.28</v>
      </c>
      <c r="AB284" s="67">
        <v>150225.60000000001</v>
      </c>
      <c r="AC284" s="8">
        <f t="shared" si="56"/>
        <v>172759</v>
      </c>
      <c r="AD284" s="67">
        <v>1464699.6</v>
      </c>
      <c r="AE284" s="67">
        <v>1385831.1600000001</v>
      </c>
      <c r="AF284" s="8">
        <f t="shared" si="57"/>
        <v>1425265</v>
      </c>
      <c r="AG284" s="67">
        <v>1464699.6</v>
      </c>
      <c r="AH284" s="67">
        <v>1385831.1600000001</v>
      </c>
      <c r="AI284" s="8">
        <f t="shared" si="58"/>
        <v>1425265</v>
      </c>
      <c r="AJ284" s="67">
        <v>813722</v>
      </c>
      <c r="AK284" s="67">
        <v>625940</v>
      </c>
      <c r="AL284" s="8">
        <f t="shared" si="59"/>
        <v>719831</v>
      </c>
      <c r="AM284" s="45" t="e">
        <f>H284+K284+#REF!+N284+#REF!+#REF!+#REF!+#REF!+Q284+T284+W284+Z284+AC284+#REF!+AF284+AI284+AL284</f>
        <v>#REF!</v>
      </c>
      <c r="AN284" s="9"/>
      <c r="AO284" s="9"/>
      <c r="AP284" s="9"/>
      <c r="AQ284" s="10"/>
      <c r="AR284" s="10"/>
    </row>
    <row r="285" spans="1:154" s="6" customFormat="1" ht="24" customHeight="1" thickBot="1" x14ac:dyDescent="0.4">
      <c r="A285" s="388"/>
      <c r="B285" s="11">
        <v>255</v>
      </c>
      <c r="C285" s="34" t="s">
        <v>295</v>
      </c>
      <c r="D285" s="11" t="s">
        <v>272</v>
      </c>
      <c r="F285" s="13">
        <v>29380.409276400002</v>
      </c>
      <c r="G285" s="67">
        <v>27798.387238440006</v>
      </c>
      <c r="H285" s="8">
        <f t="shared" si="50"/>
        <v>28589</v>
      </c>
      <c r="I285" s="67">
        <v>29380.409276400002</v>
      </c>
      <c r="J285" s="67">
        <v>27798.387238440006</v>
      </c>
      <c r="K285" s="8">
        <f t="shared" si="51"/>
        <v>28589</v>
      </c>
      <c r="L285" s="67">
        <v>83088.990675599998</v>
      </c>
      <c r="M285" s="67">
        <v>78614.968100760001</v>
      </c>
      <c r="N285" s="8">
        <f t="shared" si="52"/>
        <v>80852</v>
      </c>
      <c r="O285" s="67">
        <v>106263.06088580001</v>
      </c>
      <c r="P285" s="67">
        <v>101458.00806414001</v>
      </c>
      <c r="Q285" s="8">
        <f t="shared" si="53"/>
        <v>103861</v>
      </c>
      <c r="R285" s="67">
        <v>95274.233509000012</v>
      </c>
      <c r="S285" s="67">
        <v>101458.00806414001</v>
      </c>
      <c r="T285" s="8">
        <f t="shared" si="54"/>
        <v>98366</v>
      </c>
      <c r="U285" s="67">
        <v>104133.63178400001</v>
      </c>
      <c r="V285" s="67">
        <v>101458.00806414001</v>
      </c>
      <c r="W285" s="8">
        <v>102796</v>
      </c>
      <c r="X285" s="67">
        <v>124455.76912860003</v>
      </c>
      <c r="Y285" s="67">
        <v>101458.00806414001</v>
      </c>
      <c r="Z285" s="8">
        <f t="shared" si="55"/>
        <v>112957</v>
      </c>
      <c r="AA285" s="67">
        <v>44173.224258800001</v>
      </c>
      <c r="AB285" s="67">
        <v>33979.403276000005</v>
      </c>
      <c r="AC285" s="8">
        <f t="shared" si="56"/>
        <v>39076</v>
      </c>
      <c r="AD285" s="67">
        <v>111633.70745800002</v>
      </c>
      <c r="AE285" s="67">
        <v>101458.00806414001</v>
      </c>
      <c r="AF285" s="8">
        <f t="shared" si="57"/>
        <v>106546</v>
      </c>
      <c r="AG285" s="67">
        <v>109540.24486860003</v>
      </c>
      <c r="AH285" s="67">
        <v>101458.00806414001</v>
      </c>
      <c r="AI285" s="8">
        <f t="shared" si="58"/>
        <v>105499</v>
      </c>
      <c r="AJ285" s="67">
        <v>49321.724725000007</v>
      </c>
      <c r="AK285" s="67">
        <v>37939.788250000005</v>
      </c>
      <c r="AL285" s="8">
        <f t="shared" si="59"/>
        <v>43631</v>
      </c>
      <c r="AM285" s="45" t="e">
        <f>H285+K285+#REF!+N285+#REF!+#REF!+#REF!+#REF!+Q285+T285+W285+Z285+AC285+#REF!+AF285+AI285+AL285</f>
        <v>#REF!</v>
      </c>
      <c r="AN285" s="9"/>
      <c r="AO285" s="9"/>
      <c r="AP285" s="9"/>
      <c r="AQ285" s="10"/>
      <c r="AR285" s="10"/>
    </row>
    <row r="286" spans="1:154" s="46" customFormat="1" ht="24" customHeight="1" x14ac:dyDescent="0.35">
      <c r="A286" s="388"/>
      <c r="B286" s="4">
        <v>256</v>
      </c>
      <c r="C286" s="34" t="s">
        <v>296</v>
      </c>
      <c r="D286" s="11" t="s">
        <v>272</v>
      </c>
      <c r="E286" s="6"/>
      <c r="F286" s="13">
        <v>134306.36217180002</v>
      </c>
      <c r="G286" s="67">
        <v>127074.48113178</v>
      </c>
      <c r="H286" s="8">
        <f t="shared" si="50"/>
        <v>130690</v>
      </c>
      <c r="I286" s="67">
        <v>134306.36217180002</v>
      </c>
      <c r="J286" s="67">
        <v>127074.48113178</v>
      </c>
      <c r="K286" s="8">
        <f t="shared" si="51"/>
        <v>130690</v>
      </c>
      <c r="L286" s="67">
        <v>210344.85857839999</v>
      </c>
      <c r="M286" s="67">
        <v>199018.59696264003</v>
      </c>
      <c r="N286" s="8">
        <f t="shared" si="52"/>
        <v>204682</v>
      </c>
      <c r="O286" s="67">
        <v>279054.64916420006</v>
      </c>
      <c r="P286" s="67">
        <v>265348.78775496001</v>
      </c>
      <c r="Q286" s="8">
        <f t="shared" si="53"/>
        <v>272202</v>
      </c>
      <c r="R286" s="67">
        <v>252717.64154000004</v>
      </c>
      <c r="S286" s="67">
        <v>265348.78775496001</v>
      </c>
      <c r="T286" s="8">
        <f t="shared" si="54"/>
        <v>259033</v>
      </c>
      <c r="U286" s="67">
        <v>276807.79997780005</v>
      </c>
      <c r="V286" s="67">
        <v>265348.78775496001</v>
      </c>
      <c r="W286" s="8">
        <v>271078</v>
      </c>
      <c r="X286" s="67">
        <v>318786.00914159999</v>
      </c>
      <c r="Y286" s="67">
        <v>265348.78775496001</v>
      </c>
      <c r="Z286" s="8">
        <f t="shared" si="55"/>
        <v>292067</v>
      </c>
      <c r="AA286" s="67">
        <v>203607.48453500003</v>
      </c>
      <c r="AB286" s="67">
        <v>156621.14195000002</v>
      </c>
      <c r="AC286" s="8">
        <f t="shared" si="56"/>
        <v>180114</v>
      </c>
      <c r="AD286" s="67">
        <v>288777.24373680004</v>
      </c>
      <c r="AE286" s="67">
        <v>265348.78775496001</v>
      </c>
      <c r="AF286" s="8">
        <f t="shared" si="57"/>
        <v>277063</v>
      </c>
      <c r="AG286" s="67">
        <v>285813.17997959995</v>
      </c>
      <c r="AH286" s="67">
        <v>265348.78775496001</v>
      </c>
      <c r="AI286" s="8">
        <f t="shared" si="58"/>
        <v>275581</v>
      </c>
      <c r="AJ286" s="67">
        <v>225468.77704260001</v>
      </c>
      <c r="AK286" s="67">
        <v>173437.52080199998</v>
      </c>
      <c r="AL286" s="8">
        <f t="shared" si="59"/>
        <v>199453</v>
      </c>
      <c r="AM286" s="45" t="e">
        <f>H286+K286+#REF!+N286+#REF!+#REF!+#REF!+#REF!+Q286+T286+W286+Z286+AC286+#REF!+AF286+AI286+AL286</f>
        <v>#REF!</v>
      </c>
      <c r="AN286" s="9"/>
      <c r="AO286" s="9"/>
      <c r="AP286" s="9"/>
      <c r="AQ286" s="10"/>
      <c r="AR286" s="10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</row>
    <row r="287" spans="1:154" s="46" customFormat="1" ht="24" customHeight="1" thickBot="1" x14ac:dyDescent="0.4">
      <c r="A287" s="388"/>
      <c r="B287" s="11">
        <v>257</v>
      </c>
      <c r="C287" s="34" t="s">
        <v>297</v>
      </c>
      <c r="D287" s="11" t="s">
        <v>272</v>
      </c>
      <c r="E287" s="6"/>
      <c r="F287" s="13">
        <v>52957.515993200002</v>
      </c>
      <c r="G287" s="67">
        <v>50105.957439720005</v>
      </c>
      <c r="H287" s="8">
        <f t="shared" si="50"/>
        <v>51532</v>
      </c>
      <c r="I287" s="67">
        <v>52957.515993200002</v>
      </c>
      <c r="J287" s="67">
        <v>50105.957439720005</v>
      </c>
      <c r="K287" s="8">
        <f t="shared" si="51"/>
        <v>51532</v>
      </c>
      <c r="L287" s="67">
        <v>79956.730580999996</v>
      </c>
      <c r="M287" s="67">
        <v>75651.368165100008</v>
      </c>
      <c r="N287" s="8">
        <f t="shared" si="52"/>
        <v>77804</v>
      </c>
      <c r="O287" s="67">
        <v>107430.91470020001</v>
      </c>
      <c r="P287" s="67">
        <v>102857.23559202002</v>
      </c>
      <c r="Q287" s="8">
        <f t="shared" si="53"/>
        <v>105144</v>
      </c>
      <c r="R287" s="67">
        <v>98225.603203000021</v>
      </c>
      <c r="S287" s="67">
        <v>102857.23559202002</v>
      </c>
      <c r="T287" s="8">
        <f t="shared" si="54"/>
        <v>100541</v>
      </c>
      <c r="U287" s="67">
        <v>107690.08515720001</v>
      </c>
      <c r="V287" s="67">
        <v>102857.23559202002</v>
      </c>
      <c r="W287" s="8">
        <v>105274</v>
      </c>
      <c r="X287" s="67">
        <v>123521.69764480001</v>
      </c>
      <c r="Y287" s="67">
        <v>102857.23559202002</v>
      </c>
      <c r="Z287" s="8">
        <f t="shared" si="55"/>
        <v>113189</v>
      </c>
      <c r="AA287" s="67">
        <v>77760.657647400003</v>
      </c>
      <c r="AB287" s="67">
        <v>59815.890498000001</v>
      </c>
      <c r="AC287" s="8">
        <f t="shared" si="56"/>
        <v>68788</v>
      </c>
      <c r="AD287" s="67">
        <v>110746.18087260003</v>
      </c>
      <c r="AE287" s="67">
        <v>102857.23559202002</v>
      </c>
      <c r="AF287" s="8">
        <f t="shared" si="57"/>
        <v>106802</v>
      </c>
      <c r="AG287" s="67">
        <v>110917.5507258</v>
      </c>
      <c r="AH287" s="67">
        <v>102857.23559202002</v>
      </c>
      <c r="AI287" s="8">
        <f t="shared" si="58"/>
        <v>106887</v>
      </c>
      <c r="AJ287" s="67">
        <v>88902.871621200014</v>
      </c>
      <c r="AK287" s="67">
        <v>68386.824324000001</v>
      </c>
      <c r="AL287" s="8">
        <f t="shared" si="59"/>
        <v>78645</v>
      </c>
      <c r="AM287" s="45" t="e">
        <f>H287+K287+#REF!+N287+#REF!+#REF!+#REF!+#REF!+Q287+T287+W287+Z287+AC287+#REF!+AF287+AI287+AL287</f>
        <v>#REF!</v>
      </c>
      <c r="AN287" s="9"/>
      <c r="AO287" s="9"/>
      <c r="AP287" s="9"/>
      <c r="AQ287" s="10"/>
      <c r="AR287" s="10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</row>
    <row r="288" spans="1:154" s="46" customFormat="1" ht="24" customHeight="1" x14ac:dyDescent="0.35">
      <c r="A288" s="388"/>
      <c r="B288" s="4">
        <v>258</v>
      </c>
      <c r="C288" s="34" t="s">
        <v>298</v>
      </c>
      <c r="D288" s="11" t="s">
        <v>283</v>
      </c>
      <c r="E288" s="6"/>
      <c r="F288" s="13">
        <v>162744.4</v>
      </c>
      <c r="G288" s="67">
        <v>153981.24000000002</v>
      </c>
      <c r="H288" s="8">
        <f t="shared" si="50"/>
        <v>158363</v>
      </c>
      <c r="I288" s="67">
        <v>162744.4</v>
      </c>
      <c r="J288" s="67">
        <v>153981.24000000002</v>
      </c>
      <c r="K288" s="8">
        <f t="shared" si="51"/>
        <v>158363</v>
      </c>
      <c r="L288" s="67">
        <v>162744.4</v>
      </c>
      <c r="M288" s="67">
        <v>153981.24000000002</v>
      </c>
      <c r="N288" s="8">
        <f t="shared" si="52"/>
        <v>158363</v>
      </c>
      <c r="O288" s="67">
        <v>162744.4</v>
      </c>
      <c r="P288" s="67">
        <v>153981.24000000002</v>
      </c>
      <c r="Q288" s="8">
        <f t="shared" si="53"/>
        <v>158363</v>
      </c>
      <c r="R288" s="67">
        <v>162744.4</v>
      </c>
      <c r="S288" s="67">
        <v>153981.24000000002</v>
      </c>
      <c r="T288" s="8">
        <f t="shared" si="54"/>
        <v>158363</v>
      </c>
      <c r="U288" s="67">
        <v>162744.4</v>
      </c>
      <c r="V288" s="67">
        <v>153981.24000000002</v>
      </c>
      <c r="W288" s="8">
        <v>158363</v>
      </c>
      <c r="X288" s="67">
        <v>162744.4</v>
      </c>
      <c r="Y288" s="67">
        <v>153981.24000000002</v>
      </c>
      <c r="Z288" s="8">
        <f t="shared" si="55"/>
        <v>158363</v>
      </c>
      <c r="AA288" s="67">
        <v>162744.4</v>
      </c>
      <c r="AB288" s="67">
        <v>125188</v>
      </c>
      <c r="AC288" s="8">
        <f t="shared" si="56"/>
        <v>143966</v>
      </c>
      <c r="AD288" s="67">
        <v>162744.4</v>
      </c>
      <c r="AE288" s="67">
        <v>153981.24000000002</v>
      </c>
      <c r="AF288" s="8">
        <f t="shared" si="57"/>
        <v>158363</v>
      </c>
      <c r="AG288" s="67">
        <v>162744.4</v>
      </c>
      <c r="AH288" s="67">
        <v>153981.24000000002</v>
      </c>
      <c r="AI288" s="8">
        <f t="shared" si="58"/>
        <v>158363</v>
      </c>
      <c r="AJ288" s="67">
        <v>162744.4</v>
      </c>
      <c r="AK288" s="67">
        <v>125188</v>
      </c>
      <c r="AL288" s="8">
        <f t="shared" si="59"/>
        <v>143966</v>
      </c>
      <c r="AM288" s="45" t="e">
        <f>H288+K288+#REF!+N288+#REF!+#REF!+#REF!+#REF!+Q288+T288+W288+Z288+AC288+#REF!+AF288+AI288+AL288</f>
        <v>#REF!</v>
      </c>
      <c r="AN288" s="9"/>
      <c r="AO288" s="9"/>
      <c r="AP288" s="9"/>
      <c r="AQ288" s="10"/>
      <c r="AR288" s="10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</row>
    <row r="289" spans="1:154" s="46" customFormat="1" ht="24" customHeight="1" thickBot="1" x14ac:dyDescent="0.4">
      <c r="A289" s="388"/>
      <c r="B289" s="11">
        <v>259</v>
      </c>
      <c r="C289" s="34" t="s">
        <v>299</v>
      </c>
      <c r="D289" s="11" t="s">
        <v>272</v>
      </c>
      <c r="E289" s="6"/>
      <c r="F289" s="13">
        <v>4515.9129833999996</v>
      </c>
      <c r="G289" s="67">
        <v>4272.74843814</v>
      </c>
      <c r="H289" s="8">
        <f t="shared" si="50"/>
        <v>4394</v>
      </c>
      <c r="I289" s="67">
        <v>4515.9129833999996</v>
      </c>
      <c r="J289" s="67">
        <v>4272.74843814</v>
      </c>
      <c r="K289" s="8">
        <f t="shared" si="51"/>
        <v>4394</v>
      </c>
      <c r="L289" s="67">
        <v>7047.3207532000006</v>
      </c>
      <c r="M289" s="67">
        <v>6667.8496357200002</v>
      </c>
      <c r="N289" s="8">
        <f t="shared" si="52"/>
        <v>6858</v>
      </c>
      <c r="O289" s="67">
        <v>9118.5687320000015</v>
      </c>
      <c r="P289" s="67">
        <v>8655.5934628800005</v>
      </c>
      <c r="Q289" s="8">
        <f t="shared" si="53"/>
        <v>8887</v>
      </c>
      <c r="R289" s="67">
        <v>8075.5398724000015</v>
      </c>
      <c r="S289" s="67">
        <v>8655.5934628800005</v>
      </c>
      <c r="T289" s="8">
        <f t="shared" si="54"/>
        <v>8366</v>
      </c>
      <c r="U289" s="67">
        <v>9091.064928400001</v>
      </c>
      <c r="V289" s="67">
        <v>8655.5934628800005</v>
      </c>
      <c r="W289" s="8">
        <v>8873</v>
      </c>
      <c r="X289" s="67">
        <v>10184.8700408</v>
      </c>
      <c r="Y289" s="67">
        <v>8655.5934628800005</v>
      </c>
      <c r="Z289" s="8">
        <f t="shared" si="55"/>
        <v>9420</v>
      </c>
      <c r="AA289" s="67">
        <v>6795.5551664000013</v>
      </c>
      <c r="AB289" s="67">
        <v>5227.350128</v>
      </c>
      <c r="AC289" s="8">
        <f t="shared" si="56"/>
        <v>6011</v>
      </c>
      <c r="AD289" s="67">
        <v>9643.2566776000003</v>
      </c>
      <c r="AE289" s="67">
        <v>8655.5934628800005</v>
      </c>
      <c r="AF289" s="8">
        <f t="shared" si="57"/>
        <v>9149</v>
      </c>
      <c r="AG289" s="67">
        <v>9457.0770840000005</v>
      </c>
      <c r="AH289" s="67">
        <v>8655.5934628800005</v>
      </c>
      <c r="AI289" s="8">
        <f t="shared" si="58"/>
        <v>9056</v>
      </c>
      <c r="AJ289" s="67">
        <v>7580.4714076000009</v>
      </c>
      <c r="AK289" s="67">
        <v>5831.1318520000013</v>
      </c>
      <c r="AL289" s="8">
        <f t="shared" si="59"/>
        <v>6706</v>
      </c>
      <c r="AM289" s="45" t="e">
        <f>H289+K289+#REF!+N289+#REF!+#REF!+#REF!+#REF!+Q289+T289+W289+Z289+AC289+#REF!+AF289+AI289+AL289</f>
        <v>#REF!</v>
      </c>
      <c r="AN289" s="9"/>
      <c r="AO289" s="9"/>
      <c r="AP289" s="9"/>
      <c r="AQ289" s="10"/>
      <c r="AR289" s="10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</row>
    <row r="290" spans="1:154" s="46" customFormat="1" ht="24" customHeight="1" x14ac:dyDescent="0.35">
      <c r="A290" s="388"/>
      <c r="B290" s="4">
        <v>260</v>
      </c>
      <c r="C290" s="34" t="s">
        <v>300</v>
      </c>
      <c r="D290" s="11" t="s">
        <v>272</v>
      </c>
      <c r="E290" s="6"/>
      <c r="F290" s="13">
        <v>337165.95481660002</v>
      </c>
      <c r="G290" s="67">
        <v>319010.86494186003</v>
      </c>
      <c r="H290" s="8">
        <f t="shared" si="50"/>
        <v>328088</v>
      </c>
      <c r="I290" s="67">
        <v>337165.95481660002</v>
      </c>
      <c r="J290" s="67">
        <v>319010.86494186003</v>
      </c>
      <c r="K290" s="8">
        <f t="shared" si="51"/>
        <v>328088</v>
      </c>
      <c r="L290" s="67">
        <v>508400.40467580006</v>
      </c>
      <c r="M290" s="67">
        <v>481024.99827018002</v>
      </c>
      <c r="N290" s="8">
        <f t="shared" si="52"/>
        <v>494713</v>
      </c>
      <c r="O290" s="67">
        <v>683414.51185280015</v>
      </c>
      <c r="P290" s="67">
        <v>638910.50960100011</v>
      </c>
      <c r="Q290" s="8">
        <f t="shared" si="53"/>
        <v>661163</v>
      </c>
      <c r="R290" s="67">
        <v>592674.17458340013</v>
      </c>
      <c r="S290" s="67">
        <v>638910.50960100011</v>
      </c>
      <c r="T290" s="8">
        <f t="shared" si="54"/>
        <v>615792</v>
      </c>
      <c r="U290" s="67">
        <v>670076.22494540014</v>
      </c>
      <c r="V290" s="67">
        <v>638910.50960100011</v>
      </c>
      <c r="W290" s="8">
        <v>654493</v>
      </c>
      <c r="X290" s="67">
        <v>765683.67761340004</v>
      </c>
      <c r="Y290" s="67">
        <v>638910.50960100011</v>
      </c>
      <c r="Z290" s="8">
        <f t="shared" si="55"/>
        <v>702297</v>
      </c>
      <c r="AA290" s="67">
        <v>518138.86682740005</v>
      </c>
      <c r="AB290" s="67">
        <v>398568.35909800004</v>
      </c>
      <c r="AC290" s="8">
        <f t="shared" si="56"/>
        <v>458354</v>
      </c>
      <c r="AD290" s="67">
        <v>723851.45017640013</v>
      </c>
      <c r="AE290" s="67">
        <v>638910.50960100011</v>
      </c>
      <c r="AF290" s="8">
        <f t="shared" si="57"/>
        <v>681381</v>
      </c>
      <c r="AG290" s="67">
        <v>706560.02042080008</v>
      </c>
      <c r="AH290" s="67">
        <v>638910.50960100011</v>
      </c>
      <c r="AI290" s="8">
        <f t="shared" si="58"/>
        <v>672735</v>
      </c>
      <c r="AJ290" s="67">
        <v>566020.87321780005</v>
      </c>
      <c r="AK290" s="67">
        <v>435400.67170600005</v>
      </c>
      <c r="AL290" s="8">
        <f t="shared" si="59"/>
        <v>500711</v>
      </c>
      <c r="AM290" s="45" t="e">
        <f>H290+K290+#REF!+N290+#REF!+#REF!+#REF!+#REF!+Q290+T290+W290+Z290+AC290+#REF!+AF290+AI290+AL290</f>
        <v>#REF!</v>
      </c>
      <c r="AN290" s="9"/>
      <c r="AO290" s="9"/>
      <c r="AP290" s="9"/>
      <c r="AQ290" s="10"/>
      <c r="AR290" s="10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</row>
    <row r="291" spans="1:154" s="46" customFormat="1" ht="24" customHeight="1" thickBot="1" x14ac:dyDescent="0.4">
      <c r="A291" s="388"/>
      <c r="B291" s="11">
        <v>261</v>
      </c>
      <c r="C291" s="34" t="s">
        <v>301</v>
      </c>
      <c r="D291" s="11" t="s">
        <v>272</v>
      </c>
      <c r="E291" s="6"/>
      <c r="F291" s="13">
        <v>406861</v>
      </c>
      <c r="G291" s="67">
        <v>384953.10000000003</v>
      </c>
      <c r="H291" s="8">
        <f t="shared" si="50"/>
        <v>395907</v>
      </c>
      <c r="I291" s="67">
        <v>406861</v>
      </c>
      <c r="J291" s="67">
        <v>384953.10000000003</v>
      </c>
      <c r="K291" s="8">
        <f t="shared" si="51"/>
        <v>395907</v>
      </c>
      <c r="L291" s="67">
        <v>406861</v>
      </c>
      <c r="M291" s="67">
        <v>384953.10000000003</v>
      </c>
      <c r="N291" s="8">
        <f t="shared" si="52"/>
        <v>395907</v>
      </c>
      <c r="O291" s="67">
        <v>406861</v>
      </c>
      <c r="P291" s="67">
        <v>384953.10000000003</v>
      </c>
      <c r="Q291" s="8">
        <f t="shared" si="53"/>
        <v>395907</v>
      </c>
      <c r="R291" s="67">
        <v>406861</v>
      </c>
      <c r="S291" s="67">
        <v>384953.10000000003</v>
      </c>
      <c r="T291" s="8">
        <f t="shared" si="54"/>
        <v>395907</v>
      </c>
      <c r="U291" s="67">
        <v>406861</v>
      </c>
      <c r="V291" s="67">
        <v>384953.10000000003</v>
      </c>
      <c r="W291" s="8">
        <v>395907</v>
      </c>
      <c r="X291" s="67">
        <v>406861</v>
      </c>
      <c r="Y291" s="67">
        <v>384953.10000000003</v>
      </c>
      <c r="Z291" s="8">
        <f t="shared" si="55"/>
        <v>395907</v>
      </c>
      <c r="AA291" s="67">
        <v>406861</v>
      </c>
      <c r="AB291" s="67">
        <v>312970</v>
      </c>
      <c r="AC291" s="8">
        <f t="shared" si="56"/>
        <v>359916</v>
      </c>
      <c r="AD291" s="67">
        <v>406861</v>
      </c>
      <c r="AE291" s="67">
        <v>384953.10000000003</v>
      </c>
      <c r="AF291" s="8">
        <f t="shared" si="57"/>
        <v>395907</v>
      </c>
      <c r="AG291" s="67">
        <v>406861</v>
      </c>
      <c r="AH291" s="67">
        <v>384953.10000000003</v>
      </c>
      <c r="AI291" s="8">
        <f t="shared" si="58"/>
        <v>395907</v>
      </c>
      <c r="AJ291" s="67">
        <v>406861</v>
      </c>
      <c r="AK291" s="67">
        <v>312970</v>
      </c>
      <c r="AL291" s="8">
        <f t="shared" si="59"/>
        <v>359916</v>
      </c>
      <c r="AM291" s="45" t="e">
        <f>H291+K291+#REF!+N291+#REF!+#REF!+#REF!+#REF!+Q291+T291+W291+Z291+AC291+#REF!+AF291+AI291+AL291</f>
        <v>#REF!</v>
      </c>
      <c r="AN291" s="9"/>
      <c r="AO291" s="9"/>
      <c r="AP291" s="9"/>
      <c r="AQ291" s="10"/>
      <c r="AR291" s="10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</row>
    <row r="292" spans="1:154" s="46" customFormat="1" ht="24" customHeight="1" x14ac:dyDescent="0.35">
      <c r="A292" s="388"/>
      <c r="B292" s="4">
        <v>262</v>
      </c>
      <c r="C292" s="34" t="s">
        <v>302</v>
      </c>
      <c r="D292" s="11" t="s">
        <v>272</v>
      </c>
      <c r="E292" s="6"/>
      <c r="F292" s="13">
        <v>389745.8224296</v>
      </c>
      <c r="G292" s="67">
        <v>368759.50891416002</v>
      </c>
      <c r="H292" s="8">
        <f t="shared" si="50"/>
        <v>379253</v>
      </c>
      <c r="I292" s="67">
        <v>389745.8224296</v>
      </c>
      <c r="J292" s="67">
        <v>368759.50891416002</v>
      </c>
      <c r="K292" s="8">
        <f t="shared" si="51"/>
        <v>379253</v>
      </c>
      <c r="L292" s="67">
        <v>612358.4352522</v>
      </c>
      <c r="M292" s="67">
        <v>579385.28873862</v>
      </c>
      <c r="N292" s="8">
        <f t="shared" si="52"/>
        <v>595872</v>
      </c>
      <c r="O292" s="67">
        <v>821109.13106040005</v>
      </c>
      <c r="P292" s="67">
        <v>776895.56246484013</v>
      </c>
      <c r="Q292" s="8">
        <f t="shared" si="53"/>
        <v>799002</v>
      </c>
      <c r="R292" s="67">
        <v>733221.78449520003</v>
      </c>
      <c r="S292" s="67">
        <v>776895.56246484013</v>
      </c>
      <c r="T292" s="8">
        <f t="shared" si="54"/>
        <v>755059</v>
      </c>
      <c r="U292" s="67">
        <v>819023.07334120001</v>
      </c>
      <c r="V292" s="67">
        <v>776895.56246484013</v>
      </c>
      <c r="W292" s="8">
        <v>797959</v>
      </c>
      <c r="X292" s="67">
        <v>933703.35596720001</v>
      </c>
      <c r="Y292" s="67">
        <v>776895.56246484013</v>
      </c>
      <c r="Z292" s="8">
        <f t="shared" si="55"/>
        <v>855299</v>
      </c>
      <c r="AA292" s="67">
        <v>593210.49875360006</v>
      </c>
      <c r="AB292" s="67">
        <v>456315.76827200007</v>
      </c>
      <c r="AC292" s="8">
        <f t="shared" si="56"/>
        <v>524763</v>
      </c>
      <c r="AD292" s="67">
        <v>840614.61700580001</v>
      </c>
      <c r="AE292" s="67">
        <v>776895.56246484013</v>
      </c>
      <c r="AF292" s="8">
        <f t="shared" si="57"/>
        <v>808755</v>
      </c>
      <c r="AG292" s="67">
        <v>823681.79453560011</v>
      </c>
      <c r="AH292" s="67">
        <v>776895.56246484013</v>
      </c>
      <c r="AI292" s="8">
        <f t="shared" si="58"/>
        <v>800289</v>
      </c>
      <c r="AJ292" s="67">
        <v>654289.04167900002</v>
      </c>
      <c r="AK292" s="67">
        <v>503299.26283000008</v>
      </c>
      <c r="AL292" s="8">
        <f t="shared" si="59"/>
        <v>578794</v>
      </c>
      <c r="AM292" s="45" t="e">
        <f>H292+K292+#REF!+N292+#REF!+#REF!+#REF!+#REF!+Q292+T292+W292+Z292+AC292+#REF!+AF292+AI292+AL292</f>
        <v>#REF!</v>
      </c>
      <c r="AN292" s="9"/>
      <c r="AO292" s="9"/>
      <c r="AP292" s="9"/>
      <c r="AQ292" s="10"/>
      <c r="AR292" s="10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</row>
    <row r="293" spans="1:154" s="46" customFormat="1" ht="24" customHeight="1" thickBot="1" x14ac:dyDescent="0.4">
      <c r="A293" s="388"/>
      <c r="B293" s="11">
        <v>263</v>
      </c>
      <c r="C293" s="34" t="s">
        <v>303</v>
      </c>
      <c r="D293" s="11" t="s">
        <v>283</v>
      </c>
      <c r="E293" s="6"/>
      <c r="F293" s="13">
        <v>11562.175898000001</v>
      </c>
      <c r="G293" s="67">
        <v>10939.597195800001</v>
      </c>
      <c r="H293" s="8">
        <f t="shared" ref="H293:H324" si="60">ROUND(((F293+G293)/2),0)</f>
        <v>11251</v>
      </c>
      <c r="I293" s="67">
        <v>11562.175898000001</v>
      </c>
      <c r="J293" s="67">
        <v>10939.597195800001</v>
      </c>
      <c r="K293" s="8">
        <f t="shared" ref="K293:K324" si="61">ROUND(((I293+J293)/2),0)</f>
        <v>11251</v>
      </c>
      <c r="L293" s="67">
        <v>16928.591115800002</v>
      </c>
      <c r="M293" s="67">
        <v>16017.051594180002</v>
      </c>
      <c r="N293" s="8">
        <f t="shared" ref="N293:N324" si="62">ROUND(((L293+M293)/2),0)</f>
        <v>16473</v>
      </c>
      <c r="O293" s="67">
        <v>23451.223923400004</v>
      </c>
      <c r="P293" s="67">
        <v>22306.569323219999</v>
      </c>
      <c r="Q293" s="8">
        <f t="shared" ref="Q293:Q324" si="63">ROUND(((O293+P293)/2),0)</f>
        <v>22879</v>
      </c>
      <c r="R293" s="67">
        <v>21146.193614</v>
      </c>
      <c r="S293" s="67">
        <v>22306.569323219999</v>
      </c>
      <c r="T293" s="8">
        <f t="shared" ref="T293:T324" si="64">ROUND(((R293+S293)/2),0)</f>
        <v>21726</v>
      </c>
      <c r="U293" s="67">
        <v>23596.1478116</v>
      </c>
      <c r="V293" s="67">
        <v>22306.569323219999</v>
      </c>
      <c r="W293" s="8">
        <v>22951</v>
      </c>
      <c r="X293" s="67">
        <v>26372.974136600002</v>
      </c>
      <c r="Y293" s="67">
        <v>22306.569323219999</v>
      </c>
      <c r="Z293" s="8">
        <f t="shared" ref="Z293:Z324" si="65">ROUND(((X293+Y293)/2),0)</f>
        <v>24340</v>
      </c>
      <c r="AA293" s="67">
        <v>17198.339958800003</v>
      </c>
      <c r="AB293" s="67">
        <v>13229.492276000001</v>
      </c>
      <c r="AC293" s="8">
        <f t="shared" ref="AC293:AC324" si="66">ROUND(((AA293+AB293)/2),0)</f>
        <v>15214</v>
      </c>
      <c r="AD293" s="67">
        <v>23451.223923400004</v>
      </c>
      <c r="AE293" s="67">
        <v>22306.569323219999</v>
      </c>
      <c r="AF293" s="8">
        <f t="shared" ref="AF293:AF324" si="67">ROUND(((AD293+AE293)/2),0)</f>
        <v>22879</v>
      </c>
      <c r="AG293" s="67">
        <v>23576.048878199999</v>
      </c>
      <c r="AH293" s="67">
        <v>22306.569323219999</v>
      </c>
      <c r="AI293" s="8">
        <f t="shared" ref="AI293:AI324" si="68">ROUND(((AG293+AH293)/2),0)</f>
        <v>22941</v>
      </c>
      <c r="AJ293" s="67">
        <v>19410.280471400001</v>
      </c>
      <c r="AK293" s="67">
        <v>14930.984978000002</v>
      </c>
      <c r="AL293" s="8">
        <f t="shared" ref="AL293:AL324" si="69">ROUND(((AJ293+AK293)/2),0)</f>
        <v>17171</v>
      </c>
      <c r="AM293" s="45" t="e">
        <f>H293+K293+#REF!+N293+#REF!+#REF!+#REF!+#REF!+Q293+T293+W293+Z293+AC293+#REF!+AF293+AI293+AL293</f>
        <v>#REF!</v>
      </c>
      <c r="AN293" s="9"/>
      <c r="AO293" s="9"/>
      <c r="AP293" s="9"/>
      <c r="AQ293" s="10"/>
      <c r="AR293" s="10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</row>
    <row r="294" spans="1:154" s="46" customFormat="1" ht="24" customHeight="1" x14ac:dyDescent="0.35">
      <c r="A294" s="388"/>
      <c r="B294" s="4">
        <v>264</v>
      </c>
      <c r="C294" s="34" t="s">
        <v>304</v>
      </c>
      <c r="D294" s="11" t="s">
        <v>283</v>
      </c>
      <c r="E294" s="6"/>
      <c r="F294" s="13">
        <v>67897.370540999997</v>
      </c>
      <c r="G294" s="67">
        <v>64241.358281100009</v>
      </c>
      <c r="H294" s="8">
        <f t="shared" si="60"/>
        <v>66069</v>
      </c>
      <c r="I294" s="67">
        <v>67897.370540999997</v>
      </c>
      <c r="J294" s="67">
        <v>64241.358281100009</v>
      </c>
      <c r="K294" s="8">
        <f t="shared" si="61"/>
        <v>66069</v>
      </c>
      <c r="L294" s="67">
        <v>109178.46406740001</v>
      </c>
      <c r="M294" s="67">
        <v>103299.62369454002</v>
      </c>
      <c r="N294" s="8">
        <f t="shared" si="62"/>
        <v>106239</v>
      </c>
      <c r="O294" s="67">
        <v>135965.05309660002</v>
      </c>
      <c r="P294" s="67">
        <v>130240.25843556001</v>
      </c>
      <c r="Q294" s="8">
        <f t="shared" si="63"/>
        <v>133103</v>
      </c>
      <c r="R294" s="67">
        <v>118258.9506098</v>
      </c>
      <c r="S294" s="67">
        <v>130240.25843556001</v>
      </c>
      <c r="T294" s="8">
        <f t="shared" si="64"/>
        <v>124250</v>
      </c>
      <c r="U294" s="67">
        <v>136575.4259688</v>
      </c>
      <c r="V294" s="67">
        <v>130240.25843556001</v>
      </c>
      <c r="W294" s="8">
        <v>133408</v>
      </c>
      <c r="X294" s="67">
        <v>146614.31428280001</v>
      </c>
      <c r="Y294" s="67">
        <v>130240.25843556001</v>
      </c>
      <c r="Z294" s="8">
        <f t="shared" si="65"/>
        <v>138427</v>
      </c>
      <c r="AA294" s="67">
        <v>103930.5267728</v>
      </c>
      <c r="AB294" s="67">
        <v>79946.559056000013</v>
      </c>
      <c r="AC294" s="8">
        <f t="shared" si="66"/>
        <v>91939</v>
      </c>
      <c r="AD294" s="67">
        <v>141978.86553760004</v>
      </c>
      <c r="AE294" s="67">
        <v>130240.25843556001</v>
      </c>
      <c r="AF294" s="8">
        <f t="shared" si="67"/>
        <v>136110</v>
      </c>
      <c r="AG294" s="67">
        <v>147880.54708700001</v>
      </c>
      <c r="AH294" s="67">
        <v>130240.25843556001</v>
      </c>
      <c r="AI294" s="8">
        <f t="shared" si="68"/>
        <v>139060</v>
      </c>
      <c r="AJ294" s="67">
        <v>113983.16698860002</v>
      </c>
      <c r="AK294" s="67">
        <v>87679.359222000014</v>
      </c>
      <c r="AL294" s="8">
        <f t="shared" si="69"/>
        <v>100831</v>
      </c>
      <c r="AM294" s="45" t="e">
        <f>H294+K294+#REF!+N294+#REF!+#REF!+#REF!+#REF!+Q294+T294+W294+Z294+AC294+#REF!+AF294+AI294+AL294</f>
        <v>#REF!</v>
      </c>
      <c r="AN294" s="9"/>
      <c r="AO294" s="9"/>
      <c r="AP294" s="9"/>
      <c r="AQ294" s="10"/>
      <c r="AR294" s="10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</row>
    <row r="295" spans="1:154" s="46" customFormat="1" ht="24" customHeight="1" thickBot="1" x14ac:dyDescent="0.4">
      <c r="A295" s="388"/>
      <c r="B295" s="11">
        <v>265</v>
      </c>
      <c r="C295" s="34" t="s">
        <v>305</v>
      </c>
      <c r="D295" s="11" t="s">
        <v>272</v>
      </c>
      <c r="E295" s="6"/>
      <c r="F295" s="13">
        <v>1652489.8749268001</v>
      </c>
      <c r="G295" s="67">
        <v>1563509.65089228</v>
      </c>
      <c r="H295" s="8">
        <f t="shared" si="60"/>
        <v>1608000</v>
      </c>
      <c r="I295" s="67">
        <v>1652489.8749268001</v>
      </c>
      <c r="J295" s="67">
        <v>1563509.65089228</v>
      </c>
      <c r="K295" s="8">
        <f t="shared" si="61"/>
        <v>1608000</v>
      </c>
      <c r="L295" s="67">
        <v>2693040.2186870002</v>
      </c>
      <c r="M295" s="67">
        <v>2548030.3607577002</v>
      </c>
      <c r="N295" s="8">
        <f t="shared" si="62"/>
        <v>2620535</v>
      </c>
      <c r="O295" s="67">
        <v>3366997.6534558004</v>
      </c>
      <c r="P295" s="67">
        <v>3171390.2279404807</v>
      </c>
      <c r="Q295" s="8">
        <f t="shared" si="63"/>
        <v>3269194</v>
      </c>
      <c r="R295" s="67">
        <v>3066805.2733864007</v>
      </c>
      <c r="S295" s="67">
        <v>3171390.2279404807</v>
      </c>
      <c r="T295" s="8">
        <f t="shared" si="64"/>
        <v>3119098</v>
      </c>
      <c r="U295" s="67">
        <v>3323576.5524416007</v>
      </c>
      <c r="V295" s="67">
        <v>3171390.2279404807</v>
      </c>
      <c r="W295" s="8">
        <v>3247483</v>
      </c>
      <c r="X295" s="67">
        <v>3850352.6714380002</v>
      </c>
      <c r="Y295" s="67">
        <v>3171390.2279404807</v>
      </c>
      <c r="Z295" s="8">
        <f t="shared" si="65"/>
        <v>3510871</v>
      </c>
      <c r="AA295" s="67">
        <v>2632387.9847173998</v>
      </c>
      <c r="AB295" s="67">
        <v>2024913.8343980003</v>
      </c>
      <c r="AC295" s="8">
        <f t="shared" si="66"/>
        <v>2328651</v>
      </c>
      <c r="AD295" s="67">
        <v>3565048.3118250002</v>
      </c>
      <c r="AE295" s="67">
        <v>3171390.2279404807</v>
      </c>
      <c r="AF295" s="8">
        <f t="shared" si="67"/>
        <v>3368219</v>
      </c>
      <c r="AG295" s="67">
        <v>3571562.4819238004</v>
      </c>
      <c r="AH295" s="67">
        <v>3171390.2279404807</v>
      </c>
      <c r="AI295" s="8">
        <f t="shared" si="68"/>
        <v>3371476</v>
      </c>
      <c r="AJ295" s="67">
        <v>2774135.1836016006</v>
      </c>
      <c r="AK295" s="67">
        <v>2133950.1412320002</v>
      </c>
      <c r="AL295" s="8">
        <f t="shared" si="69"/>
        <v>2454043</v>
      </c>
      <c r="AM295" s="45" t="e">
        <f>H295+K295+#REF!+N295+#REF!+#REF!+#REF!+#REF!+Q295+T295+W295+Z295+AC295+#REF!+AF295+AI295+AL295</f>
        <v>#REF!</v>
      </c>
      <c r="AN295" s="9"/>
      <c r="AO295" s="9"/>
      <c r="AP295" s="9"/>
      <c r="AQ295" s="10"/>
      <c r="AR295" s="10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</row>
    <row r="296" spans="1:154" s="46" customFormat="1" ht="24" customHeight="1" x14ac:dyDescent="0.35">
      <c r="A296" s="388"/>
      <c r="B296" s="4">
        <v>266</v>
      </c>
      <c r="C296" s="34" t="s">
        <v>306</v>
      </c>
      <c r="D296" s="11" t="s">
        <v>272</v>
      </c>
      <c r="E296" s="6"/>
      <c r="F296" s="13">
        <v>1003234.0293066001</v>
      </c>
      <c r="G296" s="67">
        <v>949213.73542086012</v>
      </c>
      <c r="H296" s="8">
        <f t="shared" si="60"/>
        <v>976224</v>
      </c>
      <c r="I296" s="67">
        <v>1003234.0293066001</v>
      </c>
      <c r="J296" s="67">
        <v>949213.73542086012</v>
      </c>
      <c r="K296" s="8">
        <f t="shared" si="61"/>
        <v>976224</v>
      </c>
      <c r="L296" s="67">
        <v>1563106.7445812002</v>
      </c>
      <c r="M296" s="67">
        <v>1478939.45833452</v>
      </c>
      <c r="N296" s="8">
        <f t="shared" si="62"/>
        <v>1521023</v>
      </c>
      <c r="O296" s="67">
        <v>2054936.1075880001</v>
      </c>
      <c r="P296" s="67">
        <v>1927777.2190731606</v>
      </c>
      <c r="Q296" s="8">
        <f t="shared" si="63"/>
        <v>1991357</v>
      </c>
      <c r="R296" s="67">
        <v>1850990.114701</v>
      </c>
      <c r="S296" s="67">
        <v>1927777.2190731606</v>
      </c>
      <c r="T296" s="8">
        <f t="shared" si="64"/>
        <v>1889384</v>
      </c>
      <c r="U296" s="67">
        <v>2055248.1699750002</v>
      </c>
      <c r="V296" s="67">
        <v>1927777.2190731606</v>
      </c>
      <c r="W296" s="8">
        <v>1991513</v>
      </c>
      <c r="X296" s="67">
        <v>2349455.2992456006</v>
      </c>
      <c r="Y296" s="67">
        <v>1927777.2190731606</v>
      </c>
      <c r="Z296" s="8">
        <f t="shared" si="65"/>
        <v>2138616</v>
      </c>
      <c r="AA296" s="67">
        <v>1500850.8272940002</v>
      </c>
      <c r="AB296" s="67">
        <v>1154500.63638</v>
      </c>
      <c r="AC296" s="8">
        <f t="shared" si="66"/>
        <v>1327676</v>
      </c>
      <c r="AD296" s="67">
        <v>2087925.8621676003</v>
      </c>
      <c r="AE296" s="67">
        <v>1927777.2190731606</v>
      </c>
      <c r="AF296" s="8">
        <f t="shared" si="67"/>
        <v>2007852</v>
      </c>
      <c r="AG296" s="67">
        <v>2099892.1324108001</v>
      </c>
      <c r="AH296" s="67">
        <v>1927777.2190731606</v>
      </c>
      <c r="AI296" s="8">
        <f t="shared" si="68"/>
        <v>2013835</v>
      </c>
      <c r="AJ296" s="67">
        <v>1684190.1242530001</v>
      </c>
      <c r="AK296" s="67">
        <v>1295530.8648100002</v>
      </c>
      <c r="AL296" s="8">
        <f t="shared" si="69"/>
        <v>1489860</v>
      </c>
      <c r="AM296" s="45" t="e">
        <f>H296+K296+#REF!+N296+#REF!+#REF!+#REF!+#REF!+Q296+T296+W296+Z296+AC296+#REF!+AF296+AI296+AL296</f>
        <v>#REF!</v>
      </c>
      <c r="AN296" s="9"/>
      <c r="AO296" s="9"/>
      <c r="AP296" s="9"/>
      <c r="AQ296" s="10"/>
      <c r="AR296" s="10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</row>
    <row r="297" spans="1:154" s="46" customFormat="1" ht="24" customHeight="1" thickBot="1" x14ac:dyDescent="0.4">
      <c r="A297" s="388"/>
      <c r="B297" s="11">
        <v>267</v>
      </c>
      <c r="C297" s="34" t="s">
        <v>307</v>
      </c>
      <c r="D297" s="11" t="s">
        <v>272</v>
      </c>
      <c r="E297" s="6"/>
      <c r="F297" s="13">
        <v>244116.6</v>
      </c>
      <c r="G297" s="67">
        <v>230971.86000000002</v>
      </c>
      <c r="H297" s="8">
        <f t="shared" si="60"/>
        <v>237544</v>
      </c>
      <c r="I297" s="67">
        <v>244116.6</v>
      </c>
      <c r="J297" s="67">
        <v>230971.86000000002</v>
      </c>
      <c r="K297" s="8">
        <f t="shared" si="61"/>
        <v>237544</v>
      </c>
      <c r="L297" s="67">
        <v>366174.9</v>
      </c>
      <c r="M297" s="67">
        <v>346457.79000000004</v>
      </c>
      <c r="N297" s="8">
        <f t="shared" si="62"/>
        <v>356316</v>
      </c>
      <c r="O297" s="67">
        <v>366174.9</v>
      </c>
      <c r="P297" s="67">
        <v>346457.79000000004</v>
      </c>
      <c r="Q297" s="8">
        <f t="shared" si="63"/>
        <v>356316</v>
      </c>
      <c r="R297" s="67">
        <v>366174.9</v>
      </c>
      <c r="S297" s="67">
        <v>346457.79000000004</v>
      </c>
      <c r="T297" s="8">
        <f t="shared" si="64"/>
        <v>356316</v>
      </c>
      <c r="U297" s="67">
        <v>366174.9</v>
      </c>
      <c r="V297" s="67">
        <v>346457.79000000004</v>
      </c>
      <c r="W297" s="8">
        <v>356316</v>
      </c>
      <c r="X297" s="67">
        <v>366174.9</v>
      </c>
      <c r="Y297" s="67">
        <v>346457.79000000004</v>
      </c>
      <c r="Z297" s="8">
        <f t="shared" si="65"/>
        <v>356316</v>
      </c>
      <c r="AA297" s="67">
        <v>244116.6</v>
      </c>
      <c r="AB297" s="67">
        <v>187782</v>
      </c>
      <c r="AC297" s="8">
        <f t="shared" si="66"/>
        <v>215949</v>
      </c>
      <c r="AD297" s="67">
        <v>366174.9</v>
      </c>
      <c r="AE297" s="67">
        <v>346457.79000000004</v>
      </c>
      <c r="AF297" s="8">
        <f t="shared" si="67"/>
        <v>356316</v>
      </c>
      <c r="AG297" s="67">
        <v>366174.9</v>
      </c>
      <c r="AH297" s="67">
        <v>346457.79000000004</v>
      </c>
      <c r="AI297" s="8">
        <f t="shared" si="68"/>
        <v>356316</v>
      </c>
      <c r="AJ297" s="67">
        <v>244116.6</v>
      </c>
      <c r="AK297" s="67">
        <v>187782</v>
      </c>
      <c r="AL297" s="8">
        <f t="shared" si="69"/>
        <v>215949</v>
      </c>
      <c r="AM297" s="45" t="e">
        <f>H297+K297+#REF!+N297+#REF!+#REF!+#REF!+#REF!+Q297+T297+W297+Z297+AC297+#REF!+AF297+AI297+AL297</f>
        <v>#REF!</v>
      </c>
      <c r="AN297" s="9"/>
      <c r="AO297" s="9"/>
      <c r="AP297" s="9"/>
      <c r="AQ297" s="10"/>
      <c r="AR297" s="10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</row>
    <row r="298" spans="1:154" s="46" customFormat="1" ht="24" customHeight="1" x14ac:dyDescent="0.35">
      <c r="A298" s="388"/>
      <c r="B298" s="4">
        <v>268</v>
      </c>
      <c r="C298" s="34" t="s">
        <v>308</v>
      </c>
      <c r="D298" s="11" t="s">
        <v>272</v>
      </c>
      <c r="E298" s="6"/>
      <c r="F298" s="13">
        <v>244116.6</v>
      </c>
      <c r="G298" s="67">
        <v>230971.86000000002</v>
      </c>
      <c r="H298" s="8">
        <f t="shared" si="60"/>
        <v>237544</v>
      </c>
      <c r="I298" s="67">
        <v>244116.6</v>
      </c>
      <c r="J298" s="67">
        <v>230971.86000000002</v>
      </c>
      <c r="K298" s="8">
        <f t="shared" si="61"/>
        <v>237544</v>
      </c>
      <c r="L298" s="67">
        <v>244116.6</v>
      </c>
      <c r="M298" s="67">
        <v>230971.86000000002</v>
      </c>
      <c r="N298" s="8">
        <f t="shared" si="62"/>
        <v>237544</v>
      </c>
      <c r="O298" s="67">
        <v>244116.6</v>
      </c>
      <c r="P298" s="67">
        <v>230971.86000000002</v>
      </c>
      <c r="Q298" s="8">
        <f t="shared" si="63"/>
        <v>237544</v>
      </c>
      <c r="R298" s="67">
        <v>244116.6</v>
      </c>
      <c r="S298" s="67">
        <v>230971.86000000002</v>
      </c>
      <c r="T298" s="8">
        <f t="shared" si="64"/>
        <v>237544</v>
      </c>
      <c r="U298" s="67">
        <v>244116.6</v>
      </c>
      <c r="V298" s="67">
        <v>230971.86000000002</v>
      </c>
      <c r="W298" s="8">
        <v>237544</v>
      </c>
      <c r="X298" s="67">
        <v>244116.6</v>
      </c>
      <c r="Y298" s="67">
        <v>230971.86000000002</v>
      </c>
      <c r="Z298" s="8">
        <f t="shared" si="65"/>
        <v>237544</v>
      </c>
      <c r="AA298" s="67">
        <v>244116.6</v>
      </c>
      <c r="AB298" s="67">
        <v>187782</v>
      </c>
      <c r="AC298" s="8">
        <f t="shared" si="66"/>
        <v>215949</v>
      </c>
      <c r="AD298" s="67">
        <v>244116.6</v>
      </c>
      <c r="AE298" s="67">
        <v>230971.86000000002</v>
      </c>
      <c r="AF298" s="8">
        <f t="shared" si="67"/>
        <v>237544</v>
      </c>
      <c r="AG298" s="67">
        <v>244116.6</v>
      </c>
      <c r="AH298" s="67">
        <v>230971.86000000002</v>
      </c>
      <c r="AI298" s="8">
        <f t="shared" si="68"/>
        <v>237544</v>
      </c>
      <c r="AJ298" s="67">
        <v>244116.6</v>
      </c>
      <c r="AK298" s="67">
        <v>187782</v>
      </c>
      <c r="AL298" s="8">
        <f t="shared" si="69"/>
        <v>215949</v>
      </c>
      <c r="AM298" s="45" t="e">
        <f>H298+K298+#REF!+N298+#REF!+#REF!+#REF!+#REF!+Q298+T298+W298+Z298+AC298+#REF!+AF298+AI298+AL298</f>
        <v>#REF!</v>
      </c>
      <c r="AN298" s="9"/>
      <c r="AO298" s="9"/>
      <c r="AP298" s="9"/>
      <c r="AQ298" s="10"/>
      <c r="AR298" s="10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</row>
    <row r="299" spans="1:154" s="46" customFormat="1" ht="24" customHeight="1" thickBot="1" x14ac:dyDescent="0.4">
      <c r="A299" s="388"/>
      <c r="B299" s="11">
        <v>269</v>
      </c>
      <c r="C299" s="34" t="s">
        <v>309</v>
      </c>
      <c r="D299" s="11" t="s">
        <v>272</v>
      </c>
      <c r="E299" s="6"/>
      <c r="F299" s="13">
        <v>292939.92000000004</v>
      </c>
      <c r="G299" s="67">
        <v>277166.23200000002</v>
      </c>
      <c r="H299" s="8">
        <f t="shared" si="60"/>
        <v>285053</v>
      </c>
      <c r="I299" s="67">
        <v>292939.92000000004</v>
      </c>
      <c r="J299" s="67">
        <v>277166.23200000002</v>
      </c>
      <c r="K299" s="8">
        <f t="shared" si="61"/>
        <v>285053</v>
      </c>
      <c r="L299" s="67">
        <v>292939.92000000004</v>
      </c>
      <c r="M299" s="67">
        <v>277166.23200000002</v>
      </c>
      <c r="N299" s="8">
        <f t="shared" si="62"/>
        <v>285053</v>
      </c>
      <c r="O299" s="67">
        <v>292939.92000000004</v>
      </c>
      <c r="P299" s="67">
        <v>277166.23200000002</v>
      </c>
      <c r="Q299" s="8">
        <f t="shared" si="63"/>
        <v>285053</v>
      </c>
      <c r="R299" s="67">
        <v>292939.92000000004</v>
      </c>
      <c r="S299" s="67">
        <v>277166.23200000002</v>
      </c>
      <c r="T299" s="8">
        <f t="shared" si="64"/>
        <v>285053</v>
      </c>
      <c r="U299" s="67">
        <v>292939.92000000004</v>
      </c>
      <c r="V299" s="67">
        <v>277166.23200000002</v>
      </c>
      <c r="W299" s="8">
        <v>285053</v>
      </c>
      <c r="X299" s="67">
        <v>292939.92000000004</v>
      </c>
      <c r="Y299" s="67">
        <v>277166.23200000002</v>
      </c>
      <c r="Z299" s="8">
        <f t="shared" si="65"/>
        <v>285053</v>
      </c>
      <c r="AA299" s="67">
        <v>292939.92000000004</v>
      </c>
      <c r="AB299" s="67">
        <v>225338.40000000002</v>
      </c>
      <c r="AC299" s="8">
        <f t="shared" si="66"/>
        <v>259139</v>
      </c>
      <c r="AD299" s="67">
        <v>292939.92000000004</v>
      </c>
      <c r="AE299" s="67">
        <v>277166.23200000002</v>
      </c>
      <c r="AF299" s="8">
        <f t="shared" si="67"/>
        <v>285053</v>
      </c>
      <c r="AG299" s="67">
        <v>292939.92000000004</v>
      </c>
      <c r="AH299" s="67">
        <v>277166.23200000002</v>
      </c>
      <c r="AI299" s="8">
        <f t="shared" si="68"/>
        <v>285053</v>
      </c>
      <c r="AJ299" s="67">
        <v>292939.92000000004</v>
      </c>
      <c r="AK299" s="67">
        <v>225338.40000000002</v>
      </c>
      <c r="AL299" s="8">
        <f t="shared" si="69"/>
        <v>259139</v>
      </c>
      <c r="AM299" s="45" t="e">
        <f>H299+K299+#REF!+N299+#REF!+#REF!+#REF!+#REF!+Q299+T299+W299+Z299+AC299+#REF!+AF299+AI299+AL299</f>
        <v>#REF!</v>
      </c>
      <c r="AN299" s="9"/>
      <c r="AO299" s="9"/>
      <c r="AP299" s="9"/>
      <c r="AQ299" s="10"/>
      <c r="AR299" s="10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</row>
    <row r="300" spans="1:154" s="46" customFormat="1" ht="24" customHeight="1" x14ac:dyDescent="0.35">
      <c r="A300" s="388"/>
      <c r="B300" s="4">
        <v>270</v>
      </c>
      <c r="C300" s="34" t="s">
        <v>310</v>
      </c>
      <c r="D300" s="11" t="s">
        <v>283</v>
      </c>
      <c r="E300" s="6"/>
      <c r="F300" s="13">
        <v>99652.627474400011</v>
      </c>
      <c r="G300" s="67">
        <v>94286.716764240002</v>
      </c>
      <c r="H300" s="8">
        <f t="shared" si="60"/>
        <v>96970</v>
      </c>
      <c r="I300" s="67">
        <v>99652.627474400011</v>
      </c>
      <c r="J300" s="67">
        <v>94286.716764240002</v>
      </c>
      <c r="K300" s="8">
        <f t="shared" si="61"/>
        <v>96970</v>
      </c>
      <c r="L300" s="67">
        <v>155935.98802600001</v>
      </c>
      <c r="M300" s="67">
        <v>147539.4348246</v>
      </c>
      <c r="N300" s="8">
        <f t="shared" si="62"/>
        <v>151738</v>
      </c>
      <c r="O300" s="67">
        <v>198161.73142220001</v>
      </c>
      <c r="P300" s="67">
        <v>180154.04728776004</v>
      </c>
      <c r="Q300" s="8">
        <f t="shared" si="63"/>
        <v>189158</v>
      </c>
      <c r="R300" s="67">
        <v>174732.72210940003</v>
      </c>
      <c r="S300" s="67">
        <v>180154.04728776004</v>
      </c>
      <c r="T300" s="8">
        <f t="shared" si="64"/>
        <v>177443</v>
      </c>
      <c r="U300" s="67">
        <v>195902.18817260003</v>
      </c>
      <c r="V300" s="67">
        <v>180154.04728776004</v>
      </c>
      <c r="W300" s="8">
        <v>188028</v>
      </c>
      <c r="X300" s="67">
        <v>220356.24308880002</v>
      </c>
      <c r="Y300" s="67">
        <v>180154.04728776004</v>
      </c>
      <c r="Z300" s="8">
        <f t="shared" si="65"/>
        <v>200255</v>
      </c>
      <c r="AA300" s="67">
        <v>148593.53030340001</v>
      </c>
      <c r="AB300" s="67">
        <v>114302.715618</v>
      </c>
      <c r="AC300" s="8">
        <f t="shared" si="66"/>
        <v>131448</v>
      </c>
      <c r="AD300" s="67">
        <v>213024.36375220001</v>
      </c>
      <c r="AE300" s="67">
        <v>180154.04728776004</v>
      </c>
      <c r="AF300" s="8">
        <f t="shared" si="67"/>
        <v>196589</v>
      </c>
      <c r="AG300" s="67">
        <v>209771.51005720001</v>
      </c>
      <c r="AH300" s="67">
        <v>180154.04728776004</v>
      </c>
      <c r="AI300" s="8">
        <f t="shared" si="68"/>
        <v>194963</v>
      </c>
      <c r="AJ300" s="67">
        <v>167291.88539700001</v>
      </c>
      <c r="AK300" s="67">
        <v>128686.06569</v>
      </c>
      <c r="AL300" s="8">
        <f t="shared" si="69"/>
        <v>147989</v>
      </c>
      <c r="AM300" s="45" t="e">
        <f>H300+K300+#REF!+N300+#REF!+#REF!+#REF!+#REF!+Q300+T300+W300+Z300+AC300+#REF!+AF300+AI300+AL300</f>
        <v>#REF!</v>
      </c>
      <c r="AN300" s="9"/>
      <c r="AO300" s="9"/>
      <c r="AP300" s="9"/>
      <c r="AQ300" s="10"/>
      <c r="AR300" s="10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</row>
    <row r="301" spans="1:154" s="46" customFormat="1" ht="24" customHeight="1" thickBot="1" x14ac:dyDescent="0.4">
      <c r="A301" s="388"/>
      <c r="B301" s="11">
        <v>271</v>
      </c>
      <c r="C301" s="34" t="s">
        <v>311</v>
      </c>
      <c r="D301" s="11" t="s">
        <v>283</v>
      </c>
      <c r="E301" s="6"/>
      <c r="F301" s="13">
        <v>107972.52806340001</v>
      </c>
      <c r="G301" s="67">
        <v>102158.62270614</v>
      </c>
      <c r="H301" s="8">
        <f t="shared" si="60"/>
        <v>105066</v>
      </c>
      <c r="I301" s="67">
        <v>107972.52806340001</v>
      </c>
      <c r="J301" s="67">
        <v>102158.62270614</v>
      </c>
      <c r="K301" s="8">
        <f t="shared" si="61"/>
        <v>105066</v>
      </c>
      <c r="L301" s="67">
        <v>169331.39821780002</v>
      </c>
      <c r="M301" s="67">
        <v>160213.55369838001</v>
      </c>
      <c r="N301" s="8">
        <f t="shared" si="62"/>
        <v>164772</v>
      </c>
      <c r="O301" s="67">
        <v>218156.99663940002</v>
      </c>
      <c r="P301" s="67">
        <v>202008.21972785998</v>
      </c>
      <c r="Q301" s="8">
        <f t="shared" si="63"/>
        <v>210083</v>
      </c>
      <c r="R301" s="67">
        <v>196238.58084740001</v>
      </c>
      <c r="S301" s="67">
        <v>202008.21972785998</v>
      </c>
      <c r="T301" s="8">
        <f t="shared" si="64"/>
        <v>199123</v>
      </c>
      <c r="U301" s="67">
        <v>214379.45499880001</v>
      </c>
      <c r="V301" s="67">
        <v>202008.21972785998</v>
      </c>
      <c r="W301" s="8">
        <v>208194</v>
      </c>
      <c r="X301" s="67">
        <v>242269.3696878</v>
      </c>
      <c r="Y301" s="67">
        <v>202008.21972785998</v>
      </c>
      <c r="Z301" s="8">
        <f t="shared" si="65"/>
        <v>222139</v>
      </c>
      <c r="AA301" s="67">
        <v>156063.9864966</v>
      </c>
      <c r="AB301" s="67">
        <v>120049.22038200001</v>
      </c>
      <c r="AC301" s="8">
        <f t="shared" si="66"/>
        <v>138057</v>
      </c>
      <c r="AD301" s="67">
        <v>232037.95474860002</v>
      </c>
      <c r="AE301" s="67">
        <v>202008.21972785998</v>
      </c>
      <c r="AF301" s="8">
        <f t="shared" si="67"/>
        <v>217023</v>
      </c>
      <c r="AG301" s="67">
        <v>224512.49094820002</v>
      </c>
      <c r="AH301" s="67">
        <v>202008.21972785998</v>
      </c>
      <c r="AI301" s="8">
        <f t="shared" si="68"/>
        <v>213260</v>
      </c>
      <c r="AJ301" s="67">
        <v>181260.64410999999</v>
      </c>
      <c r="AK301" s="67">
        <v>139431.2647</v>
      </c>
      <c r="AL301" s="8">
        <f t="shared" si="69"/>
        <v>160346</v>
      </c>
      <c r="AM301" s="45" t="e">
        <f>H301+K301+#REF!+N301+#REF!+#REF!+#REF!+#REF!+Q301+T301+W301+Z301+AC301+#REF!+AF301+AI301+AL301</f>
        <v>#REF!</v>
      </c>
      <c r="AN301" s="9"/>
      <c r="AO301" s="9"/>
      <c r="AP301" s="9"/>
      <c r="AQ301" s="10"/>
      <c r="AR301" s="10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</row>
    <row r="302" spans="1:154" s="46" customFormat="1" ht="24" customHeight="1" x14ac:dyDescent="0.35">
      <c r="A302" s="388"/>
      <c r="B302" s="4">
        <v>272</v>
      </c>
      <c r="C302" s="34" t="s">
        <v>284</v>
      </c>
      <c r="D302" s="11" t="s">
        <v>272</v>
      </c>
      <c r="E302" s="6"/>
      <c r="F302" s="13">
        <v>398918.34093020007</v>
      </c>
      <c r="G302" s="67">
        <v>377438.12257242011</v>
      </c>
      <c r="H302" s="8">
        <f t="shared" si="60"/>
        <v>388178</v>
      </c>
      <c r="I302" s="67">
        <v>398918.34093020007</v>
      </c>
      <c r="J302" s="67">
        <v>377438.12257242011</v>
      </c>
      <c r="K302" s="8">
        <f t="shared" si="61"/>
        <v>388178</v>
      </c>
      <c r="L302" s="67">
        <v>604513.50419460004</v>
      </c>
      <c r="M302" s="67">
        <v>571962.77704566007</v>
      </c>
      <c r="N302" s="8">
        <f t="shared" si="62"/>
        <v>588238</v>
      </c>
      <c r="O302" s="67">
        <v>770439.71995900013</v>
      </c>
      <c r="P302" s="67">
        <v>706806.07367916009</v>
      </c>
      <c r="Q302" s="8">
        <f t="shared" si="63"/>
        <v>738623</v>
      </c>
      <c r="R302" s="67">
        <v>680751.93209660018</v>
      </c>
      <c r="S302" s="67">
        <v>706806.07367916009</v>
      </c>
      <c r="T302" s="8">
        <f t="shared" si="64"/>
        <v>693779</v>
      </c>
      <c r="U302" s="67">
        <v>757589.09664620005</v>
      </c>
      <c r="V302" s="67">
        <v>706806.07367916009</v>
      </c>
      <c r="W302" s="8">
        <v>732198</v>
      </c>
      <c r="X302" s="67">
        <v>873473.19959900004</v>
      </c>
      <c r="Y302" s="67">
        <v>706806.07367916009</v>
      </c>
      <c r="Z302" s="8">
        <f t="shared" si="65"/>
        <v>790140</v>
      </c>
      <c r="AA302" s="67">
        <v>602486.68543700012</v>
      </c>
      <c r="AB302" s="67">
        <v>463451.29649000004</v>
      </c>
      <c r="AC302" s="8">
        <f t="shared" si="66"/>
        <v>532969</v>
      </c>
      <c r="AD302" s="67">
        <v>828957.23563380004</v>
      </c>
      <c r="AE302" s="67">
        <v>706806.07367916009</v>
      </c>
      <c r="AF302" s="8">
        <f t="shared" si="67"/>
        <v>767882</v>
      </c>
      <c r="AG302" s="67">
        <v>793019.2848759999</v>
      </c>
      <c r="AH302" s="67">
        <v>706806.07367916009</v>
      </c>
      <c r="AI302" s="8">
        <f t="shared" si="68"/>
        <v>749913</v>
      </c>
      <c r="AJ302" s="67">
        <v>669689.05601780012</v>
      </c>
      <c r="AK302" s="67">
        <v>515145.42770600005</v>
      </c>
      <c r="AL302" s="8">
        <f t="shared" si="69"/>
        <v>592417</v>
      </c>
      <c r="AM302" s="45" t="e">
        <f>H302+K302+#REF!+N302+#REF!+#REF!+#REF!+#REF!+Q302+T302+W302+Z302+AC302+#REF!+AF302+AI302+AL302</f>
        <v>#REF!</v>
      </c>
      <c r="AN302" s="9"/>
      <c r="AO302" s="9"/>
      <c r="AP302" s="9"/>
      <c r="AQ302" s="10"/>
      <c r="AR302" s="10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</row>
    <row r="303" spans="1:154" s="46" customFormat="1" ht="24" customHeight="1" thickBot="1" x14ac:dyDescent="0.4">
      <c r="A303" s="388"/>
      <c r="B303" s="11">
        <v>273</v>
      </c>
      <c r="C303" s="34" t="s">
        <v>312</v>
      </c>
      <c r="D303" s="11" t="s">
        <v>283</v>
      </c>
      <c r="E303" s="6"/>
      <c r="F303" s="13">
        <v>75362.537541199999</v>
      </c>
      <c r="G303" s="67">
        <v>71304.554750520023</v>
      </c>
      <c r="H303" s="8">
        <f t="shared" si="60"/>
        <v>73334</v>
      </c>
      <c r="I303" s="67">
        <v>75362.537541199999</v>
      </c>
      <c r="J303" s="67">
        <v>71304.554750520023</v>
      </c>
      <c r="K303" s="8">
        <f t="shared" si="61"/>
        <v>73334</v>
      </c>
      <c r="L303" s="67">
        <v>115345.6631054</v>
      </c>
      <c r="M303" s="67">
        <v>109134.74278434002</v>
      </c>
      <c r="N303" s="8">
        <f t="shared" si="62"/>
        <v>112240</v>
      </c>
      <c r="O303" s="67">
        <v>143594.18507979999</v>
      </c>
      <c r="P303" s="67">
        <v>140034.85113072</v>
      </c>
      <c r="Q303" s="8">
        <f t="shared" si="63"/>
        <v>141815</v>
      </c>
      <c r="R303" s="67">
        <v>125744.21654340002</v>
      </c>
      <c r="S303" s="67">
        <v>140034.85113072</v>
      </c>
      <c r="T303" s="8">
        <f t="shared" si="64"/>
        <v>132890</v>
      </c>
      <c r="U303" s="67">
        <v>139948.87326420003</v>
      </c>
      <c r="V303" s="67">
        <v>140034.85113072</v>
      </c>
      <c r="W303" s="8">
        <v>139992</v>
      </c>
      <c r="X303" s="67">
        <v>164930.78964179999</v>
      </c>
      <c r="Y303" s="67">
        <v>140034.85113072</v>
      </c>
      <c r="Z303" s="8">
        <f t="shared" si="65"/>
        <v>152483</v>
      </c>
      <c r="AA303" s="67">
        <v>114336.48508099999</v>
      </c>
      <c r="AB303" s="67">
        <v>87951.142370000001</v>
      </c>
      <c r="AC303" s="8">
        <f t="shared" si="66"/>
        <v>101144</v>
      </c>
      <c r="AD303" s="67">
        <v>155165.88152520003</v>
      </c>
      <c r="AE303" s="67">
        <v>140034.85113072</v>
      </c>
      <c r="AF303" s="8">
        <f t="shared" si="67"/>
        <v>147600</v>
      </c>
      <c r="AG303" s="67">
        <v>150508.2181694</v>
      </c>
      <c r="AH303" s="67">
        <v>140034.85113072</v>
      </c>
      <c r="AI303" s="8">
        <f t="shared" si="68"/>
        <v>145272</v>
      </c>
      <c r="AJ303" s="67">
        <v>126515.3808828</v>
      </c>
      <c r="AK303" s="67">
        <v>97319.52375600001</v>
      </c>
      <c r="AL303" s="8">
        <f t="shared" si="69"/>
        <v>111917</v>
      </c>
      <c r="AM303" s="45" t="e">
        <f>H303+K303+#REF!+N303+#REF!+#REF!+#REF!+#REF!+Q303+T303+W303+Z303+AC303+#REF!+AF303+AI303+AL303</f>
        <v>#REF!</v>
      </c>
      <c r="AN303" s="9"/>
      <c r="AO303" s="9"/>
      <c r="AP303" s="9"/>
      <c r="AQ303" s="10"/>
      <c r="AR303" s="10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</row>
    <row r="304" spans="1:154" s="46" customFormat="1" ht="24" customHeight="1" x14ac:dyDescent="0.35">
      <c r="A304" s="388"/>
      <c r="B304" s="4">
        <v>274</v>
      </c>
      <c r="C304" s="34" t="s">
        <v>313</v>
      </c>
      <c r="D304" s="11" t="s">
        <v>272</v>
      </c>
      <c r="E304" s="6"/>
      <c r="F304" s="13">
        <v>98387.452508800008</v>
      </c>
      <c r="G304" s="67">
        <v>93089.666604480008</v>
      </c>
      <c r="H304" s="8">
        <f t="shared" si="60"/>
        <v>95739</v>
      </c>
      <c r="I304" s="67">
        <v>98387.452508800008</v>
      </c>
      <c r="J304" s="67">
        <v>93089.666604480008</v>
      </c>
      <c r="K304" s="8">
        <f t="shared" si="61"/>
        <v>95739</v>
      </c>
      <c r="L304" s="67">
        <v>151153.49971540002</v>
      </c>
      <c r="M304" s="67">
        <v>143014.46511534002</v>
      </c>
      <c r="N304" s="8">
        <f t="shared" si="62"/>
        <v>147084</v>
      </c>
      <c r="O304" s="67">
        <v>190406.71664560001</v>
      </c>
      <c r="P304" s="67">
        <v>186756.83984958002</v>
      </c>
      <c r="Q304" s="8">
        <f t="shared" si="63"/>
        <v>188582</v>
      </c>
      <c r="R304" s="67">
        <v>171282.0525962</v>
      </c>
      <c r="S304" s="67">
        <v>186756.83984958002</v>
      </c>
      <c r="T304" s="8">
        <f t="shared" si="64"/>
        <v>179019</v>
      </c>
      <c r="U304" s="67">
        <v>191314.3421644</v>
      </c>
      <c r="V304" s="67">
        <v>186756.83984958002</v>
      </c>
      <c r="W304" s="8">
        <v>189036</v>
      </c>
      <c r="X304" s="67">
        <v>223834.4164056</v>
      </c>
      <c r="Y304" s="67">
        <v>186756.83984958002</v>
      </c>
      <c r="Z304" s="8">
        <f t="shared" si="65"/>
        <v>205296</v>
      </c>
      <c r="AA304" s="67">
        <v>148593.53030340001</v>
      </c>
      <c r="AB304" s="67">
        <v>114302.715618</v>
      </c>
      <c r="AC304" s="8">
        <f t="shared" si="66"/>
        <v>131448</v>
      </c>
      <c r="AD304" s="67">
        <v>213024.36375220001</v>
      </c>
      <c r="AE304" s="67">
        <v>186756.83984958002</v>
      </c>
      <c r="AF304" s="8">
        <f t="shared" si="67"/>
        <v>199891</v>
      </c>
      <c r="AG304" s="67">
        <v>206325.0718984</v>
      </c>
      <c r="AH304" s="67">
        <v>186756.83984958002</v>
      </c>
      <c r="AI304" s="8">
        <f t="shared" si="68"/>
        <v>196541</v>
      </c>
      <c r="AJ304" s="67">
        <v>165168.8033268</v>
      </c>
      <c r="AK304" s="67">
        <v>127052.92563600001</v>
      </c>
      <c r="AL304" s="8">
        <f t="shared" si="69"/>
        <v>146111</v>
      </c>
      <c r="AM304" s="45" t="e">
        <f>H304+K304+#REF!+N304+#REF!+#REF!+#REF!+#REF!+Q304+T304+W304+Z304+AC304+#REF!+AF304+AI304+AL304</f>
        <v>#REF!</v>
      </c>
      <c r="AN304" s="9"/>
      <c r="AO304" s="9"/>
      <c r="AP304" s="9"/>
      <c r="AQ304" s="10"/>
      <c r="AR304" s="10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</row>
    <row r="305" spans="1:44" s="6" customFormat="1" ht="29.25" customHeight="1" thickBot="1" x14ac:dyDescent="0.4">
      <c r="A305" s="388"/>
      <c r="B305" s="11">
        <v>275</v>
      </c>
      <c r="C305" s="34" t="s">
        <v>314</v>
      </c>
      <c r="D305" s="11" t="s">
        <v>272</v>
      </c>
      <c r="F305" s="13">
        <v>41613.254846800002</v>
      </c>
      <c r="G305" s="67">
        <v>39372.541124280004</v>
      </c>
      <c r="H305" s="8">
        <f t="shared" si="60"/>
        <v>40493</v>
      </c>
      <c r="I305" s="67">
        <v>41613.254846800002</v>
      </c>
      <c r="J305" s="67">
        <v>39372.541124280004</v>
      </c>
      <c r="K305" s="8">
        <f t="shared" si="61"/>
        <v>40493</v>
      </c>
      <c r="L305" s="67">
        <v>67031.000727600011</v>
      </c>
      <c r="M305" s="67">
        <v>63421.639149959999</v>
      </c>
      <c r="N305" s="8">
        <f t="shared" si="62"/>
        <v>65226</v>
      </c>
      <c r="O305" s="67">
        <v>76605.497896200017</v>
      </c>
      <c r="P305" s="67">
        <v>73718.672631239999</v>
      </c>
      <c r="Q305" s="8">
        <f t="shared" si="63"/>
        <v>75162</v>
      </c>
      <c r="R305" s="67">
        <v>69581.449592200006</v>
      </c>
      <c r="S305" s="67">
        <v>73718.672631239999</v>
      </c>
      <c r="T305" s="8">
        <f t="shared" si="64"/>
        <v>71650</v>
      </c>
      <c r="U305" s="67">
        <v>74087.842028200001</v>
      </c>
      <c r="V305" s="67">
        <v>73718.672631239999</v>
      </c>
      <c r="W305" s="8">
        <v>73903</v>
      </c>
      <c r="X305" s="67">
        <v>89201.182106400011</v>
      </c>
      <c r="Y305" s="67">
        <v>73718.672631239999</v>
      </c>
      <c r="Z305" s="8">
        <f t="shared" si="65"/>
        <v>81460</v>
      </c>
      <c r="AA305" s="67">
        <v>60698.778868000009</v>
      </c>
      <c r="AB305" s="67">
        <v>46691.36836</v>
      </c>
      <c r="AC305" s="8">
        <f t="shared" si="66"/>
        <v>53695</v>
      </c>
      <c r="AD305" s="67">
        <v>87030.497299199997</v>
      </c>
      <c r="AE305" s="67">
        <v>73718.672631239999</v>
      </c>
      <c r="AF305" s="8">
        <f t="shared" si="67"/>
        <v>80375</v>
      </c>
      <c r="AG305" s="67">
        <v>86674.005690999998</v>
      </c>
      <c r="AH305" s="67">
        <v>73718.672631239999</v>
      </c>
      <c r="AI305" s="8">
        <f t="shared" si="68"/>
        <v>80196</v>
      </c>
      <c r="AJ305" s="67">
        <v>69858.6033054</v>
      </c>
      <c r="AK305" s="67">
        <v>53737.387158000005</v>
      </c>
      <c r="AL305" s="8">
        <f t="shared" si="69"/>
        <v>61798</v>
      </c>
      <c r="AM305" s="45" t="e">
        <f>H305+K305+#REF!+N305+#REF!+#REF!+#REF!+#REF!+Q305+T305+W305+Z305+AC305+#REF!+AF305+AI305+AL305</f>
        <v>#REF!</v>
      </c>
      <c r="AN305" s="9"/>
      <c r="AO305" s="9"/>
      <c r="AP305" s="9"/>
      <c r="AQ305" s="10"/>
      <c r="AR305" s="10"/>
    </row>
    <row r="306" spans="1:44" s="6" customFormat="1" ht="24" customHeight="1" x14ac:dyDescent="0.35">
      <c r="A306" s="388"/>
      <c r="B306" s="4">
        <v>276</v>
      </c>
      <c r="C306" s="34" t="s">
        <v>315</v>
      </c>
      <c r="D306" s="11" t="s">
        <v>272</v>
      </c>
      <c r="F306" s="13">
        <v>40902.387307600002</v>
      </c>
      <c r="G306" s="67">
        <v>38699.951067960013</v>
      </c>
      <c r="H306" s="8">
        <f t="shared" si="60"/>
        <v>39801</v>
      </c>
      <c r="I306" s="67">
        <v>40902.387307600002</v>
      </c>
      <c r="J306" s="67">
        <v>38699.951067960013</v>
      </c>
      <c r="K306" s="8">
        <f t="shared" si="61"/>
        <v>39801</v>
      </c>
      <c r="L306" s="67">
        <v>66263.009904000006</v>
      </c>
      <c r="M306" s="67">
        <v>62695.001678400004</v>
      </c>
      <c r="N306" s="8">
        <f t="shared" si="62"/>
        <v>64479</v>
      </c>
      <c r="O306" s="67">
        <v>74861.122044800009</v>
      </c>
      <c r="P306" s="67">
        <v>72893.9491098</v>
      </c>
      <c r="Q306" s="8">
        <f t="shared" si="63"/>
        <v>73878</v>
      </c>
      <c r="R306" s="67">
        <v>71521.525584599993</v>
      </c>
      <c r="S306" s="67">
        <v>72893.9491098</v>
      </c>
      <c r="T306" s="8">
        <f t="shared" si="64"/>
        <v>72208</v>
      </c>
      <c r="U306" s="67">
        <v>79247.978719000006</v>
      </c>
      <c r="V306" s="67">
        <v>72893.9491098</v>
      </c>
      <c r="W306" s="8">
        <v>76071</v>
      </c>
      <c r="X306" s="67">
        <v>87733.959968200012</v>
      </c>
      <c r="Y306" s="67">
        <v>72893.9491098</v>
      </c>
      <c r="Z306" s="8">
        <f t="shared" si="65"/>
        <v>80314</v>
      </c>
      <c r="AA306" s="67">
        <v>59265.407565000001</v>
      </c>
      <c r="AB306" s="67">
        <v>45588.775050000004</v>
      </c>
      <c r="AC306" s="8">
        <f t="shared" si="66"/>
        <v>52427</v>
      </c>
      <c r="AD306" s="67">
        <v>85546.349743399987</v>
      </c>
      <c r="AE306" s="67">
        <v>72893.9491098</v>
      </c>
      <c r="AF306" s="8">
        <f t="shared" si="67"/>
        <v>79220</v>
      </c>
      <c r="AG306" s="67">
        <v>85705.025533399996</v>
      </c>
      <c r="AH306" s="67">
        <v>72893.9491098</v>
      </c>
      <c r="AI306" s="8">
        <f t="shared" si="68"/>
        <v>79299</v>
      </c>
      <c r="AJ306" s="67">
        <v>68665.361364600001</v>
      </c>
      <c r="AK306" s="67">
        <v>52819.508742000005</v>
      </c>
      <c r="AL306" s="8">
        <f t="shared" si="69"/>
        <v>60742</v>
      </c>
      <c r="AM306" s="45" t="e">
        <f>H306+K306+#REF!+N306+#REF!+#REF!+#REF!+#REF!+Q306+T306+W306+Z306+AC306+#REF!+AF306+AI306+AL306</f>
        <v>#REF!</v>
      </c>
      <c r="AN306" s="9"/>
      <c r="AO306" s="9"/>
      <c r="AP306" s="9"/>
      <c r="AQ306" s="10"/>
      <c r="AR306" s="10"/>
    </row>
    <row r="307" spans="1:44" s="6" customFormat="1" ht="24" customHeight="1" thickBot="1" x14ac:dyDescent="0.4">
      <c r="A307" s="388"/>
      <c r="B307" s="11">
        <v>277</v>
      </c>
      <c r="C307" s="34" t="s">
        <v>316</v>
      </c>
      <c r="D307" s="11" t="s">
        <v>272</v>
      </c>
      <c r="F307" s="13">
        <v>163507.99672479997</v>
      </c>
      <c r="G307" s="67">
        <v>154703.71997808001</v>
      </c>
      <c r="H307" s="8">
        <f t="shared" si="60"/>
        <v>159106</v>
      </c>
      <c r="I307" s="67">
        <v>163507.99672479997</v>
      </c>
      <c r="J307" s="67">
        <v>154703.71997808001</v>
      </c>
      <c r="K307" s="8">
        <f t="shared" si="61"/>
        <v>159106</v>
      </c>
      <c r="L307" s="67">
        <v>167827.15172860003</v>
      </c>
      <c r="M307" s="67">
        <v>158790.30509706002</v>
      </c>
      <c r="N307" s="8">
        <f t="shared" si="62"/>
        <v>163309</v>
      </c>
      <c r="O307" s="67">
        <v>197746.00085240003</v>
      </c>
      <c r="P307" s="67">
        <v>187098.13926804002</v>
      </c>
      <c r="Q307" s="8">
        <f t="shared" si="63"/>
        <v>192422</v>
      </c>
      <c r="R307" s="67">
        <v>173330.02812580002</v>
      </c>
      <c r="S307" s="67">
        <v>187098.13926804002</v>
      </c>
      <c r="T307" s="8">
        <f t="shared" si="64"/>
        <v>180214</v>
      </c>
      <c r="U307" s="67">
        <v>192054.82918440003</v>
      </c>
      <c r="V307" s="67">
        <v>187098.13926804002</v>
      </c>
      <c r="W307" s="8">
        <v>189576</v>
      </c>
      <c r="X307" s="67">
        <v>210343.80073980006</v>
      </c>
      <c r="Y307" s="67">
        <v>187098.13926804002</v>
      </c>
      <c r="Z307" s="8">
        <f t="shared" si="65"/>
        <v>198721</v>
      </c>
      <c r="AA307" s="67">
        <v>243362.11696160003</v>
      </c>
      <c r="AB307" s="67">
        <v>187201.628432</v>
      </c>
      <c r="AC307" s="8">
        <f t="shared" si="66"/>
        <v>215282</v>
      </c>
      <c r="AD307" s="67">
        <v>222511.060317</v>
      </c>
      <c r="AE307" s="67">
        <v>187098.13926804002</v>
      </c>
      <c r="AF307" s="8">
        <f t="shared" si="67"/>
        <v>204805</v>
      </c>
      <c r="AG307" s="67">
        <v>221291.37241120002</v>
      </c>
      <c r="AH307" s="67">
        <v>187098.13926804002</v>
      </c>
      <c r="AI307" s="8">
        <f t="shared" si="68"/>
        <v>204195</v>
      </c>
      <c r="AJ307" s="67">
        <v>274490.07560520008</v>
      </c>
      <c r="AK307" s="67">
        <v>211146.21200400003</v>
      </c>
      <c r="AL307" s="8">
        <f t="shared" si="69"/>
        <v>242818</v>
      </c>
      <c r="AM307" s="45" t="e">
        <f>H307+K307+#REF!+N307+#REF!+#REF!+#REF!+#REF!+Q307+T307+W307+Z307+AC307+#REF!+AF307+AI307+AL307</f>
        <v>#REF!</v>
      </c>
      <c r="AN307" s="9"/>
      <c r="AO307" s="9"/>
      <c r="AP307" s="9"/>
      <c r="AQ307" s="10"/>
      <c r="AR307" s="10"/>
    </row>
    <row r="308" spans="1:44" s="6" customFormat="1" ht="24" customHeight="1" thickBot="1" x14ac:dyDescent="0.4">
      <c r="A308" s="388"/>
      <c r="B308" s="271" t="s">
        <v>317</v>
      </c>
      <c r="C308" s="272"/>
      <c r="D308" s="273"/>
      <c r="F308" s="13">
        <v>4670966.1644281996</v>
      </c>
      <c r="G308" s="67">
        <v>4419452.6017282214</v>
      </c>
      <c r="H308" s="8">
        <f t="shared" si="60"/>
        <v>4545209</v>
      </c>
      <c r="I308" s="67">
        <v>4670966.1644281996</v>
      </c>
      <c r="J308" s="67">
        <v>4419452.6017282214</v>
      </c>
      <c r="K308" s="8">
        <f t="shared" si="61"/>
        <v>4545209</v>
      </c>
      <c r="L308" s="67">
        <v>7402407.0635059997</v>
      </c>
      <c r="M308" s="67">
        <v>7003815.9139326001</v>
      </c>
      <c r="N308" s="8">
        <f t="shared" si="62"/>
        <v>7203111</v>
      </c>
      <c r="O308" s="67">
        <v>8319685.3595310012</v>
      </c>
      <c r="P308" s="67">
        <v>7770759.7458468601</v>
      </c>
      <c r="Q308" s="8">
        <f t="shared" si="63"/>
        <v>8045223</v>
      </c>
      <c r="R308" s="67">
        <v>7578529.7855358003</v>
      </c>
      <c r="S308" s="67">
        <v>7770759.7458468601</v>
      </c>
      <c r="T308" s="8">
        <f t="shared" si="64"/>
        <v>7674645</v>
      </c>
      <c r="U308" s="67">
        <v>8155505.6352952011</v>
      </c>
      <c r="V308" s="67">
        <v>7770759.7458468601</v>
      </c>
      <c r="W308" s="8">
        <v>7963133</v>
      </c>
      <c r="X308" s="67">
        <v>9048638.7652752008</v>
      </c>
      <c r="Y308" s="67">
        <v>7770759.7458468601</v>
      </c>
      <c r="Z308" s="8">
        <f t="shared" si="65"/>
        <v>8409699</v>
      </c>
      <c r="AA308" s="67">
        <v>6418904.8162329998</v>
      </c>
      <c r="AB308" s="67">
        <v>4937619.0894100005</v>
      </c>
      <c r="AC308" s="8">
        <f t="shared" si="66"/>
        <v>5678262</v>
      </c>
      <c r="AD308" s="67">
        <v>9003421.4543182012</v>
      </c>
      <c r="AE308" s="67">
        <v>7770759.7458468601</v>
      </c>
      <c r="AF308" s="8">
        <f t="shared" si="67"/>
        <v>8387091</v>
      </c>
      <c r="AG308" s="67">
        <v>8797878.1251452006</v>
      </c>
      <c r="AH308" s="67">
        <v>7770759.7458468601</v>
      </c>
      <c r="AI308" s="8">
        <f t="shared" si="68"/>
        <v>8284319</v>
      </c>
      <c r="AJ308" s="67">
        <v>7079226.7114477996</v>
      </c>
      <c r="AK308" s="67">
        <v>5445559.0088059995</v>
      </c>
      <c r="AL308" s="8">
        <f t="shared" si="69"/>
        <v>6262393</v>
      </c>
      <c r="AM308" s="45" t="e">
        <f>H308+K308+#REF!+N308+#REF!+#REF!+#REF!+#REF!+Q308+T308+W308+Z308+AC308+#REF!+AF308+AI308+AL308</f>
        <v>#REF!</v>
      </c>
      <c r="AN308" s="9"/>
      <c r="AO308" s="9"/>
      <c r="AP308" s="9"/>
      <c r="AQ308" s="10"/>
      <c r="AR308" s="10"/>
    </row>
    <row r="309" spans="1:44" s="6" customFormat="1" ht="24" customHeight="1" x14ac:dyDescent="0.35">
      <c r="A309" s="388"/>
      <c r="B309" s="4">
        <v>278</v>
      </c>
      <c r="C309" s="34" t="s">
        <v>318</v>
      </c>
      <c r="D309" s="31" t="s">
        <v>283</v>
      </c>
      <c r="F309" s="13">
        <v>687393.04282740003</v>
      </c>
      <c r="G309" s="67">
        <v>650379.57129054016</v>
      </c>
      <c r="H309" s="8">
        <f t="shared" si="60"/>
        <v>668886</v>
      </c>
      <c r="I309" s="67">
        <v>687393.04282740003</v>
      </c>
      <c r="J309" s="67">
        <v>650379.57129054016</v>
      </c>
      <c r="K309" s="8">
        <f t="shared" si="61"/>
        <v>668886</v>
      </c>
      <c r="L309" s="67">
        <v>1157965.1391672001</v>
      </c>
      <c r="M309" s="67">
        <v>1095613.1701351202</v>
      </c>
      <c r="N309" s="8">
        <f t="shared" si="62"/>
        <v>1126789</v>
      </c>
      <c r="O309" s="67">
        <v>1312821.0739826001</v>
      </c>
      <c r="P309" s="67">
        <v>1242130.7084604602</v>
      </c>
      <c r="Q309" s="8">
        <f t="shared" si="63"/>
        <v>1277476</v>
      </c>
      <c r="R309" s="67">
        <v>1177435.7164388003</v>
      </c>
      <c r="S309" s="67">
        <v>1242130.7084604602</v>
      </c>
      <c r="T309" s="8">
        <f t="shared" si="64"/>
        <v>1209783</v>
      </c>
      <c r="U309" s="67">
        <v>1253755.597913</v>
      </c>
      <c r="V309" s="67">
        <v>1242130.7084604602</v>
      </c>
      <c r="W309" s="8">
        <v>1247943</v>
      </c>
      <c r="X309" s="67">
        <v>1459297.8692474</v>
      </c>
      <c r="Y309" s="67">
        <v>1242130.7084604602</v>
      </c>
      <c r="Z309" s="8">
        <f t="shared" si="65"/>
        <v>1350714</v>
      </c>
      <c r="AA309" s="67">
        <v>1053539.5439296002</v>
      </c>
      <c r="AB309" s="67">
        <v>810415.03379200003</v>
      </c>
      <c r="AC309" s="8">
        <f t="shared" si="66"/>
        <v>931977</v>
      </c>
      <c r="AD309" s="67">
        <v>1456295.7233006002</v>
      </c>
      <c r="AE309" s="67">
        <v>1242130.7084604602</v>
      </c>
      <c r="AF309" s="8">
        <f t="shared" si="67"/>
        <v>1349213</v>
      </c>
      <c r="AG309" s="67">
        <v>1423948.0767512</v>
      </c>
      <c r="AH309" s="67">
        <v>1242130.7084604602</v>
      </c>
      <c r="AI309" s="8">
        <f t="shared" si="68"/>
        <v>1333039</v>
      </c>
      <c r="AJ309" s="67">
        <v>1153968.6249364002</v>
      </c>
      <c r="AK309" s="67">
        <v>887668.17302800005</v>
      </c>
      <c r="AL309" s="8">
        <f t="shared" si="69"/>
        <v>1020818</v>
      </c>
      <c r="AM309" s="45" t="e">
        <f>H309+K309+#REF!+N309+#REF!+#REF!+#REF!+#REF!+Q309+T309+W309+Z309+AC309+#REF!+AF309+AI309+AL309</f>
        <v>#REF!</v>
      </c>
      <c r="AN309" s="9"/>
      <c r="AO309" s="9"/>
      <c r="AP309" s="9"/>
      <c r="AQ309" s="10"/>
      <c r="AR309" s="10"/>
    </row>
    <row r="310" spans="1:44" s="6" customFormat="1" ht="24" customHeight="1" thickBot="1" x14ac:dyDescent="0.4">
      <c r="A310" s="388"/>
      <c r="B310" s="11">
        <v>279</v>
      </c>
      <c r="C310" s="34" t="s">
        <v>319</v>
      </c>
      <c r="D310" s="11" t="s">
        <v>283</v>
      </c>
      <c r="F310" s="13">
        <v>706993.73424680007</v>
      </c>
      <c r="G310" s="67">
        <v>668924.84086428012</v>
      </c>
      <c r="H310" s="8">
        <f t="shared" si="60"/>
        <v>687959</v>
      </c>
      <c r="I310" s="67">
        <v>706993.73424680007</v>
      </c>
      <c r="J310" s="67">
        <v>668924.84086428012</v>
      </c>
      <c r="K310" s="8">
        <f t="shared" si="61"/>
        <v>687959</v>
      </c>
      <c r="L310" s="67">
        <v>1126056.4956368001</v>
      </c>
      <c r="M310" s="67">
        <v>1065422.6843332802</v>
      </c>
      <c r="N310" s="8">
        <f t="shared" si="62"/>
        <v>1095740</v>
      </c>
      <c r="O310" s="67">
        <v>1342154.9383606003</v>
      </c>
      <c r="P310" s="67">
        <v>1269885.0570642601</v>
      </c>
      <c r="Q310" s="8">
        <f t="shared" si="63"/>
        <v>1306020</v>
      </c>
      <c r="R310" s="67">
        <v>1164349.1951182003</v>
      </c>
      <c r="S310" s="67">
        <v>1269885.0570642601</v>
      </c>
      <c r="T310" s="8">
        <f t="shared" si="64"/>
        <v>1217117</v>
      </c>
      <c r="U310" s="67">
        <v>1275602.0806801999</v>
      </c>
      <c r="V310" s="67">
        <v>1269885.0570642601</v>
      </c>
      <c r="W310" s="8">
        <v>1272744</v>
      </c>
      <c r="X310" s="67">
        <v>1426059.5225968002</v>
      </c>
      <c r="Y310" s="67">
        <v>1269885.0570642601</v>
      </c>
      <c r="Z310" s="8">
        <f t="shared" si="65"/>
        <v>1347972</v>
      </c>
      <c r="AA310" s="67">
        <v>1041782.7257292002</v>
      </c>
      <c r="AB310" s="67">
        <v>801371.32748400012</v>
      </c>
      <c r="AC310" s="8">
        <f t="shared" si="66"/>
        <v>921577</v>
      </c>
      <c r="AD310" s="67">
        <v>1439786.0362704003</v>
      </c>
      <c r="AE310" s="67">
        <v>1269885.0570642601</v>
      </c>
      <c r="AF310" s="8">
        <f t="shared" si="67"/>
        <v>1354836</v>
      </c>
      <c r="AG310" s="67">
        <v>1440138.2965242001</v>
      </c>
      <c r="AH310" s="67">
        <v>1269885.0570642601</v>
      </c>
      <c r="AI310" s="8">
        <f t="shared" si="68"/>
        <v>1355012</v>
      </c>
      <c r="AJ310" s="67">
        <v>1186872.6945894</v>
      </c>
      <c r="AK310" s="67">
        <v>912978.99583799997</v>
      </c>
      <c r="AL310" s="8">
        <f t="shared" si="69"/>
        <v>1049926</v>
      </c>
      <c r="AM310" s="45" t="e">
        <f>H310+K310+#REF!+N310+#REF!+#REF!+#REF!+#REF!+Q310+T310+W310+Z310+AC310+#REF!+AF310+AI310+AL310</f>
        <v>#REF!</v>
      </c>
      <c r="AN310" s="9"/>
      <c r="AO310" s="9"/>
      <c r="AP310" s="9"/>
      <c r="AQ310" s="10"/>
      <c r="AR310" s="10"/>
    </row>
    <row r="311" spans="1:44" s="6" customFormat="1" ht="24" customHeight="1" x14ac:dyDescent="0.35">
      <c r="A311" s="388"/>
      <c r="B311" s="4">
        <v>280</v>
      </c>
      <c r="C311" s="34" t="s">
        <v>320</v>
      </c>
      <c r="D311" s="11" t="s">
        <v>283</v>
      </c>
      <c r="F311" s="13">
        <v>130195.52</v>
      </c>
      <c r="G311" s="67">
        <v>123184.992</v>
      </c>
      <c r="H311" s="8">
        <f t="shared" si="60"/>
        <v>126690</v>
      </c>
      <c r="I311" s="67">
        <v>130195.52</v>
      </c>
      <c r="J311" s="67">
        <v>123184.992</v>
      </c>
      <c r="K311" s="8">
        <f t="shared" si="61"/>
        <v>126690</v>
      </c>
      <c r="L311" s="67">
        <v>130195.52</v>
      </c>
      <c r="M311" s="67">
        <v>123184.992</v>
      </c>
      <c r="N311" s="8">
        <f t="shared" si="62"/>
        <v>126690</v>
      </c>
      <c r="O311" s="67">
        <v>130195.52</v>
      </c>
      <c r="P311" s="67">
        <v>123184.992</v>
      </c>
      <c r="Q311" s="8">
        <f t="shared" si="63"/>
        <v>126690</v>
      </c>
      <c r="R311" s="67">
        <v>130195.52</v>
      </c>
      <c r="S311" s="67">
        <v>123184.992</v>
      </c>
      <c r="T311" s="8">
        <f t="shared" si="64"/>
        <v>126690</v>
      </c>
      <c r="U311" s="67">
        <v>130195.52</v>
      </c>
      <c r="V311" s="67">
        <v>123184.992</v>
      </c>
      <c r="W311" s="8">
        <v>126690</v>
      </c>
      <c r="X311" s="67">
        <v>130195.52</v>
      </c>
      <c r="Y311" s="67">
        <v>123184.992</v>
      </c>
      <c r="Z311" s="8">
        <f t="shared" si="65"/>
        <v>126690</v>
      </c>
      <c r="AA311" s="67">
        <v>130195.52</v>
      </c>
      <c r="AB311" s="67">
        <v>100150.40000000001</v>
      </c>
      <c r="AC311" s="8">
        <f t="shared" si="66"/>
        <v>115173</v>
      </c>
      <c r="AD311" s="67">
        <v>130195.52</v>
      </c>
      <c r="AE311" s="67">
        <v>123184.992</v>
      </c>
      <c r="AF311" s="8">
        <f t="shared" si="67"/>
        <v>126690</v>
      </c>
      <c r="AG311" s="67">
        <v>130195.52</v>
      </c>
      <c r="AH311" s="67">
        <v>123184.992</v>
      </c>
      <c r="AI311" s="8">
        <f t="shared" si="68"/>
        <v>126690</v>
      </c>
      <c r="AJ311" s="67">
        <v>130195.52</v>
      </c>
      <c r="AK311" s="67">
        <v>100150.40000000001</v>
      </c>
      <c r="AL311" s="8">
        <f t="shared" si="69"/>
        <v>115173</v>
      </c>
      <c r="AM311" s="45" t="e">
        <f>H311+K311+#REF!+N311+#REF!+#REF!+#REF!+#REF!+Q311+T311+W311+Z311+AC311+#REF!+AF311+AI311+AL311</f>
        <v>#REF!</v>
      </c>
      <c r="AN311" s="9"/>
      <c r="AO311" s="9"/>
      <c r="AP311" s="9"/>
      <c r="AQ311" s="10"/>
      <c r="AR311" s="10"/>
    </row>
    <row r="312" spans="1:44" s="6" customFormat="1" ht="24" customHeight="1" thickBot="1" x14ac:dyDescent="0.4">
      <c r="A312" s="388"/>
      <c r="B312" s="11">
        <v>281</v>
      </c>
      <c r="C312" s="34" t="s">
        <v>321</v>
      </c>
      <c r="D312" s="11" t="s">
        <v>283</v>
      </c>
      <c r="F312" s="13">
        <v>130195.52</v>
      </c>
      <c r="G312" s="67">
        <v>123184.992</v>
      </c>
      <c r="H312" s="8">
        <f t="shared" si="60"/>
        <v>126690</v>
      </c>
      <c r="I312" s="67">
        <v>130195.52</v>
      </c>
      <c r="J312" s="67">
        <v>123184.992</v>
      </c>
      <c r="K312" s="8">
        <f t="shared" si="61"/>
        <v>126690</v>
      </c>
      <c r="L312" s="67">
        <v>130195.52</v>
      </c>
      <c r="M312" s="67">
        <v>123184.992</v>
      </c>
      <c r="N312" s="8">
        <f t="shared" si="62"/>
        <v>126690</v>
      </c>
      <c r="O312" s="67">
        <v>130195.52</v>
      </c>
      <c r="P312" s="67">
        <v>123184.992</v>
      </c>
      <c r="Q312" s="8">
        <f t="shared" si="63"/>
        <v>126690</v>
      </c>
      <c r="R312" s="67">
        <v>130195.52</v>
      </c>
      <c r="S312" s="67">
        <v>123184.992</v>
      </c>
      <c r="T312" s="8">
        <f t="shared" si="64"/>
        <v>126690</v>
      </c>
      <c r="U312" s="67">
        <v>130195.52</v>
      </c>
      <c r="V312" s="67">
        <v>123184.992</v>
      </c>
      <c r="W312" s="8">
        <v>126690</v>
      </c>
      <c r="X312" s="67">
        <v>130195.52</v>
      </c>
      <c r="Y312" s="67">
        <v>123184.992</v>
      </c>
      <c r="Z312" s="8">
        <f t="shared" si="65"/>
        <v>126690</v>
      </c>
      <c r="AA312" s="67">
        <v>130195.52</v>
      </c>
      <c r="AB312" s="67">
        <v>100150.40000000001</v>
      </c>
      <c r="AC312" s="8">
        <f t="shared" si="66"/>
        <v>115173</v>
      </c>
      <c r="AD312" s="67">
        <v>130195.52</v>
      </c>
      <c r="AE312" s="67">
        <v>123184.992</v>
      </c>
      <c r="AF312" s="8">
        <f t="shared" si="67"/>
        <v>126690</v>
      </c>
      <c r="AG312" s="67">
        <v>130195.52</v>
      </c>
      <c r="AH312" s="67">
        <v>123184.992</v>
      </c>
      <c r="AI312" s="8">
        <f t="shared" si="68"/>
        <v>126690</v>
      </c>
      <c r="AJ312" s="67">
        <v>130195.52</v>
      </c>
      <c r="AK312" s="67">
        <v>100150.40000000001</v>
      </c>
      <c r="AL312" s="8">
        <f t="shared" si="69"/>
        <v>115173</v>
      </c>
      <c r="AM312" s="45" t="e">
        <f>H312+K312+#REF!+N312+#REF!+#REF!+#REF!+#REF!+Q312+T312+W312+Z312+AC312+#REF!+AF312+AI312+AL312</f>
        <v>#REF!</v>
      </c>
      <c r="AN312" s="9"/>
      <c r="AO312" s="9"/>
      <c r="AP312" s="9"/>
      <c r="AQ312" s="10"/>
      <c r="AR312" s="10"/>
    </row>
    <row r="313" spans="1:44" s="6" customFormat="1" ht="24" customHeight="1" x14ac:dyDescent="0.35">
      <c r="A313" s="388"/>
      <c r="B313" s="4">
        <v>282</v>
      </c>
      <c r="C313" s="34" t="s">
        <v>322</v>
      </c>
      <c r="D313" s="11" t="s">
        <v>283</v>
      </c>
      <c r="F313" s="13">
        <v>120940.57146080001</v>
      </c>
      <c r="G313" s="67">
        <v>114428.38684368001</v>
      </c>
      <c r="H313" s="8">
        <f t="shared" si="60"/>
        <v>117684</v>
      </c>
      <c r="I313" s="67">
        <v>120940.57146080001</v>
      </c>
      <c r="J313" s="67">
        <v>114428.38684368001</v>
      </c>
      <c r="K313" s="8">
        <f t="shared" si="61"/>
        <v>117684</v>
      </c>
      <c r="L313" s="67">
        <v>198538.32196380003</v>
      </c>
      <c r="M313" s="67">
        <v>187847.79693498</v>
      </c>
      <c r="N313" s="8">
        <f t="shared" si="62"/>
        <v>193193</v>
      </c>
      <c r="O313" s="67">
        <v>230443.7919784</v>
      </c>
      <c r="P313" s="67">
        <v>215375.94709722005</v>
      </c>
      <c r="Q313" s="8">
        <f t="shared" si="63"/>
        <v>222910</v>
      </c>
      <c r="R313" s="67">
        <v>200320.78000480001</v>
      </c>
      <c r="S313" s="67">
        <v>215375.94709722005</v>
      </c>
      <c r="T313" s="8">
        <f t="shared" si="64"/>
        <v>207848</v>
      </c>
      <c r="U313" s="67">
        <v>210828.29081860001</v>
      </c>
      <c r="V313" s="67">
        <v>215375.94709722005</v>
      </c>
      <c r="W313" s="8">
        <v>213102</v>
      </c>
      <c r="X313" s="67">
        <v>259764.96229320002</v>
      </c>
      <c r="Y313" s="67">
        <v>215375.94709722005</v>
      </c>
      <c r="Z313" s="8">
        <f t="shared" si="65"/>
        <v>237570</v>
      </c>
      <c r="AA313" s="67">
        <v>176428.43738520003</v>
      </c>
      <c r="AB313" s="67">
        <v>135714.182604</v>
      </c>
      <c r="AC313" s="8">
        <f t="shared" si="66"/>
        <v>156071</v>
      </c>
      <c r="AD313" s="67">
        <v>240307.07908480003</v>
      </c>
      <c r="AE313" s="67">
        <v>215375.94709722005</v>
      </c>
      <c r="AF313" s="8">
        <f t="shared" si="67"/>
        <v>227842</v>
      </c>
      <c r="AG313" s="67">
        <v>248487.34497860001</v>
      </c>
      <c r="AH313" s="67">
        <v>215375.94709722005</v>
      </c>
      <c r="AI313" s="8">
        <f t="shared" si="68"/>
        <v>231932</v>
      </c>
      <c r="AJ313" s="67">
        <v>203029.90465940002</v>
      </c>
      <c r="AK313" s="67">
        <v>156176.84973800002</v>
      </c>
      <c r="AL313" s="8">
        <f t="shared" si="69"/>
        <v>179603</v>
      </c>
      <c r="AM313" s="45" t="e">
        <f>H313+K313+#REF!+N313+#REF!+#REF!+#REF!+#REF!+Q313+T313+W313+Z313+AC313+#REF!+AF313+AI313+AL313</f>
        <v>#REF!</v>
      </c>
      <c r="AN313" s="9"/>
      <c r="AO313" s="9"/>
      <c r="AP313" s="9"/>
      <c r="AQ313" s="10"/>
      <c r="AR313" s="10"/>
    </row>
    <row r="314" spans="1:44" s="6" customFormat="1" ht="24" customHeight="1" thickBot="1" x14ac:dyDescent="0.4">
      <c r="A314" s="388"/>
      <c r="B314" s="11">
        <v>283</v>
      </c>
      <c r="C314" s="34" t="s">
        <v>323</v>
      </c>
      <c r="D314" s="11" t="s">
        <v>283</v>
      </c>
      <c r="F314" s="13">
        <v>137716.83381819999</v>
      </c>
      <c r="G314" s="67">
        <v>130301.31199722001</v>
      </c>
      <c r="H314" s="8">
        <f t="shared" si="60"/>
        <v>134009</v>
      </c>
      <c r="I314" s="67">
        <v>137716.83381819999</v>
      </c>
      <c r="J314" s="67">
        <v>130301.31199722001</v>
      </c>
      <c r="K314" s="8">
        <f t="shared" si="61"/>
        <v>134009</v>
      </c>
      <c r="L314" s="67">
        <v>222252.94769860001</v>
      </c>
      <c r="M314" s="67">
        <v>210285.48128405999</v>
      </c>
      <c r="N314" s="8">
        <f t="shared" si="62"/>
        <v>216269</v>
      </c>
      <c r="O314" s="67">
        <v>255532.5500546</v>
      </c>
      <c r="P314" s="67">
        <v>241773.10505165998</v>
      </c>
      <c r="Q314" s="8">
        <f t="shared" si="63"/>
        <v>248653</v>
      </c>
      <c r="R314" s="67">
        <v>230512.55148740002</v>
      </c>
      <c r="S314" s="67">
        <v>241773.10505165998</v>
      </c>
      <c r="T314" s="8">
        <f t="shared" si="64"/>
        <v>236143</v>
      </c>
      <c r="U314" s="67">
        <v>260005.09165540003</v>
      </c>
      <c r="V314" s="67">
        <v>241773.10505165998</v>
      </c>
      <c r="W314" s="8">
        <v>250889</v>
      </c>
      <c r="X314" s="67">
        <v>293575.59962639998</v>
      </c>
      <c r="Y314" s="67">
        <v>241773.10505165998</v>
      </c>
      <c r="Z314" s="8">
        <f t="shared" si="65"/>
        <v>267674</v>
      </c>
      <c r="AA314" s="67">
        <v>208260.91653640001</v>
      </c>
      <c r="AB314" s="67">
        <v>160200.70502800003</v>
      </c>
      <c r="AC314" s="8">
        <f t="shared" si="66"/>
        <v>184231</v>
      </c>
      <c r="AD314" s="67">
        <v>279921.01897760003</v>
      </c>
      <c r="AE314" s="67">
        <v>241773.10505165998</v>
      </c>
      <c r="AF314" s="8">
        <f t="shared" si="67"/>
        <v>260847</v>
      </c>
      <c r="AG314" s="67">
        <v>285312.82232180005</v>
      </c>
      <c r="AH314" s="67">
        <v>241773.10505165998</v>
      </c>
      <c r="AI314" s="8">
        <f t="shared" si="68"/>
        <v>263543</v>
      </c>
      <c r="AJ314" s="67">
        <v>231192.74170720007</v>
      </c>
      <c r="AK314" s="67">
        <v>177840.57054400002</v>
      </c>
      <c r="AL314" s="8">
        <f t="shared" si="69"/>
        <v>204517</v>
      </c>
      <c r="AM314" s="45" t="e">
        <f>H314+K314+#REF!+N314+#REF!+#REF!+#REF!+#REF!+Q314+T314+W314+Z314+AC314+#REF!+AF314+AI314+AL314</f>
        <v>#REF!</v>
      </c>
      <c r="AN314" s="9"/>
      <c r="AO314" s="9"/>
      <c r="AP314" s="9"/>
      <c r="AQ314" s="10"/>
      <c r="AR314" s="10"/>
    </row>
    <row r="315" spans="1:44" s="6" customFormat="1" ht="24" customHeight="1" x14ac:dyDescent="0.35">
      <c r="A315" s="388"/>
      <c r="B315" s="4">
        <v>284</v>
      </c>
      <c r="C315" s="34" t="s">
        <v>324</v>
      </c>
      <c r="D315" s="11" t="s">
        <v>272</v>
      </c>
      <c r="F315" s="13">
        <v>81396.448915600005</v>
      </c>
      <c r="G315" s="67">
        <v>77013.563204760008</v>
      </c>
      <c r="H315" s="8">
        <f t="shared" si="60"/>
        <v>79205</v>
      </c>
      <c r="I315" s="67">
        <v>81396.448915600005</v>
      </c>
      <c r="J315" s="67">
        <v>77013.563204760008</v>
      </c>
      <c r="K315" s="8">
        <f t="shared" si="61"/>
        <v>79205</v>
      </c>
      <c r="L315" s="67">
        <v>134050.3652306</v>
      </c>
      <c r="M315" s="67">
        <v>126832.26864126002</v>
      </c>
      <c r="N315" s="8">
        <f t="shared" si="62"/>
        <v>130441</v>
      </c>
      <c r="O315" s="67">
        <v>157797.78396200002</v>
      </c>
      <c r="P315" s="67">
        <v>144143.45556702002</v>
      </c>
      <c r="Q315" s="8">
        <f t="shared" si="63"/>
        <v>150971</v>
      </c>
      <c r="R315" s="67">
        <v>139900.21268860003</v>
      </c>
      <c r="S315" s="67">
        <v>144143.45556702002</v>
      </c>
      <c r="T315" s="8">
        <f t="shared" si="64"/>
        <v>142022</v>
      </c>
      <c r="U315" s="67">
        <v>155012.49492820003</v>
      </c>
      <c r="V315" s="67">
        <v>144143.45556702002</v>
      </c>
      <c r="W315" s="8">
        <v>149578</v>
      </c>
      <c r="X315" s="67">
        <v>174026.08592460005</v>
      </c>
      <c r="Y315" s="67">
        <v>144143.45556702002</v>
      </c>
      <c r="Z315" s="8">
        <f t="shared" si="65"/>
        <v>159085</v>
      </c>
      <c r="AA315" s="67">
        <v>123350.32779160002</v>
      </c>
      <c r="AB315" s="67">
        <v>94884.867532000018</v>
      </c>
      <c r="AC315" s="8">
        <f t="shared" si="66"/>
        <v>109118</v>
      </c>
      <c r="AD315" s="67">
        <v>164138.46853040002</v>
      </c>
      <c r="AE315" s="67">
        <v>144143.45556702002</v>
      </c>
      <c r="AF315" s="8">
        <f t="shared" si="67"/>
        <v>154141</v>
      </c>
      <c r="AG315" s="67">
        <v>172417.11341399999</v>
      </c>
      <c r="AH315" s="67">
        <v>144143.45556702002</v>
      </c>
      <c r="AI315" s="8">
        <f t="shared" si="68"/>
        <v>158280</v>
      </c>
      <c r="AJ315" s="67">
        <v>136644.1854778</v>
      </c>
      <c r="AK315" s="67">
        <v>105110.91190600001</v>
      </c>
      <c r="AL315" s="8">
        <f t="shared" si="69"/>
        <v>120878</v>
      </c>
      <c r="AM315" s="45" t="e">
        <f>H315+K315+#REF!+N315+#REF!+#REF!+#REF!+#REF!+Q315+T315+W315+Z315+AC315+#REF!+AF315+AI315+AL315</f>
        <v>#REF!</v>
      </c>
      <c r="AN315" s="9"/>
      <c r="AO315" s="9"/>
      <c r="AP315" s="9"/>
      <c r="AQ315" s="10"/>
      <c r="AR315" s="10"/>
    </row>
    <row r="316" spans="1:44" s="6" customFormat="1" ht="24" customHeight="1" thickBot="1" x14ac:dyDescent="0.4">
      <c r="A316" s="388"/>
      <c r="B316" s="11">
        <v>285</v>
      </c>
      <c r="C316" s="34" t="s">
        <v>325</v>
      </c>
      <c r="D316" s="11" t="s">
        <v>272</v>
      </c>
      <c r="F316" s="13">
        <v>204408.26835520001</v>
      </c>
      <c r="G316" s="67">
        <v>193401.66928991998</v>
      </c>
      <c r="H316" s="8">
        <f t="shared" si="60"/>
        <v>198905</v>
      </c>
      <c r="I316" s="67">
        <v>204408.26835520001</v>
      </c>
      <c r="J316" s="67">
        <v>193401.66928991998</v>
      </c>
      <c r="K316" s="8">
        <f t="shared" si="61"/>
        <v>198905</v>
      </c>
      <c r="L316" s="67">
        <v>333605.270089</v>
      </c>
      <c r="M316" s="67">
        <v>315641.9093919</v>
      </c>
      <c r="N316" s="8">
        <f t="shared" si="62"/>
        <v>324624</v>
      </c>
      <c r="O316" s="67">
        <v>394081.90285100002</v>
      </c>
      <c r="P316" s="67">
        <v>360637.38345725997</v>
      </c>
      <c r="Q316" s="8">
        <f t="shared" si="63"/>
        <v>377360</v>
      </c>
      <c r="R316" s="67">
        <v>357154.87300219998</v>
      </c>
      <c r="S316" s="67">
        <v>360637.38345725997</v>
      </c>
      <c r="T316" s="8">
        <f t="shared" si="64"/>
        <v>358896</v>
      </c>
      <c r="U316" s="67">
        <v>386674.91697380005</v>
      </c>
      <c r="V316" s="67">
        <v>360637.38345725997</v>
      </c>
      <c r="W316" s="8">
        <v>373656</v>
      </c>
      <c r="X316" s="67">
        <v>453684.7609294001</v>
      </c>
      <c r="Y316" s="67">
        <v>360637.38345725997</v>
      </c>
      <c r="Z316" s="8">
        <f t="shared" si="65"/>
        <v>407161</v>
      </c>
      <c r="AA316" s="67">
        <v>295714.5492756</v>
      </c>
      <c r="AB316" s="67">
        <v>227472.73021200002</v>
      </c>
      <c r="AC316" s="8">
        <f t="shared" si="66"/>
        <v>261594</v>
      </c>
      <c r="AD316" s="67">
        <v>437108.43006740004</v>
      </c>
      <c r="AE316" s="67">
        <v>360637.38345725997</v>
      </c>
      <c r="AF316" s="8">
        <f t="shared" si="67"/>
        <v>398873</v>
      </c>
      <c r="AG316" s="67">
        <v>431093.55978780001</v>
      </c>
      <c r="AH316" s="67">
        <v>360637.38345725997</v>
      </c>
      <c r="AI316" s="8">
        <f t="shared" si="68"/>
        <v>395865</v>
      </c>
      <c r="AJ316" s="67">
        <v>343152.263454</v>
      </c>
      <c r="AK316" s="67">
        <v>263963.27958000003</v>
      </c>
      <c r="AL316" s="8">
        <f t="shared" si="69"/>
        <v>303558</v>
      </c>
      <c r="AM316" s="45" t="e">
        <f>H316+K316+#REF!+N316+#REF!+#REF!+#REF!+#REF!+Q316+T316+W316+Z316+AC316+#REF!+AF316+AI316+AL316</f>
        <v>#REF!</v>
      </c>
      <c r="AN316" s="9"/>
      <c r="AO316" s="9"/>
      <c r="AP316" s="9"/>
      <c r="AQ316" s="10"/>
      <c r="AR316" s="10"/>
    </row>
    <row r="317" spans="1:44" s="6" customFormat="1" ht="24" customHeight="1" x14ac:dyDescent="0.35">
      <c r="A317" s="388"/>
      <c r="B317" s="4">
        <v>286</v>
      </c>
      <c r="C317" s="34" t="s">
        <v>326</v>
      </c>
      <c r="D317" s="11" t="s">
        <v>283</v>
      </c>
      <c r="F317" s="13">
        <v>146469.96000000002</v>
      </c>
      <c r="G317" s="67">
        <v>138583.11600000001</v>
      </c>
      <c r="H317" s="8">
        <f t="shared" si="60"/>
        <v>142527</v>
      </c>
      <c r="I317" s="67">
        <v>146469.96000000002</v>
      </c>
      <c r="J317" s="67">
        <v>138583.11600000001</v>
      </c>
      <c r="K317" s="8">
        <f t="shared" si="61"/>
        <v>142527</v>
      </c>
      <c r="L317" s="67">
        <v>146469.96000000002</v>
      </c>
      <c r="M317" s="67">
        <v>138583.11600000001</v>
      </c>
      <c r="N317" s="8">
        <f t="shared" si="62"/>
        <v>142527</v>
      </c>
      <c r="O317" s="67">
        <v>146469.96000000002</v>
      </c>
      <c r="P317" s="67">
        <v>138583.11600000001</v>
      </c>
      <c r="Q317" s="8">
        <f t="shared" si="63"/>
        <v>142527</v>
      </c>
      <c r="R317" s="67">
        <v>146469.96000000002</v>
      </c>
      <c r="S317" s="67">
        <v>138583.11600000001</v>
      </c>
      <c r="T317" s="8">
        <f t="shared" si="64"/>
        <v>142527</v>
      </c>
      <c r="U317" s="67">
        <v>146469.96000000002</v>
      </c>
      <c r="V317" s="67">
        <v>138583.11600000001</v>
      </c>
      <c r="W317" s="8">
        <v>142527</v>
      </c>
      <c r="X317" s="67">
        <v>146469.96000000002</v>
      </c>
      <c r="Y317" s="67">
        <v>138583.11600000001</v>
      </c>
      <c r="Z317" s="8">
        <f t="shared" si="65"/>
        <v>142527</v>
      </c>
      <c r="AA317" s="67">
        <v>146469.96000000002</v>
      </c>
      <c r="AB317" s="67">
        <v>112669.20000000001</v>
      </c>
      <c r="AC317" s="8">
        <f t="shared" si="66"/>
        <v>129570</v>
      </c>
      <c r="AD317" s="67">
        <v>146469.96000000002</v>
      </c>
      <c r="AE317" s="67">
        <v>138583.11600000001</v>
      </c>
      <c r="AF317" s="8">
        <f t="shared" si="67"/>
        <v>142527</v>
      </c>
      <c r="AG317" s="67">
        <v>146469.96000000002</v>
      </c>
      <c r="AH317" s="67">
        <v>138583.11600000001</v>
      </c>
      <c r="AI317" s="8">
        <f t="shared" si="68"/>
        <v>142527</v>
      </c>
      <c r="AJ317" s="67">
        <v>146469.96000000002</v>
      </c>
      <c r="AK317" s="67">
        <v>112669.20000000001</v>
      </c>
      <c r="AL317" s="8">
        <f t="shared" si="69"/>
        <v>129570</v>
      </c>
      <c r="AM317" s="45" t="e">
        <f>H317+K317+#REF!+N317+#REF!+#REF!+#REF!+#REF!+Q317+T317+W317+Z317+AC317+#REF!+AF317+AI317+AL317</f>
        <v>#REF!</v>
      </c>
      <c r="AN317" s="9"/>
      <c r="AO317" s="9"/>
      <c r="AP317" s="9"/>
      <c r="AQ317" s="10"/>
      <c r="AR317" s="10"/>
    </row>
    <row r="318" spans="1:44" s="6" customFormat="1" ht="24" customHeight="1" thickBot="1" x14ac:dyDescent="0.4">
      <c r="A318" s="388"/>
      <c r="B318" s="11">
        <v>287</v>
      </c>
      <c r="C318" s="34" t="s">
        <v>327</v>
      </c>
      <c r="D318" s="11" t="s">
        <v>272</v>
      </c>
      <c r="F318" s="13">
        <v>151873.88780199998</v>
      </c>
      <c r="G318" s="67">
        <v>143696.06307420001</v>
      </c>
      <c r="H318" s="8">
        <f t="shared" si="60"/>
        <v>147785</v>
      </c>
      <c r="I318" s="67">
        <v>151873.88780199998</v>
      </c>
      <c r="J318" s="67">
        <v>143696.06307420001</v>
      </c>
      <c r="K318" s="8">
        <f t="shared" si="61"/>
        <v>147785</v>
      </c>
      <c r="L318" s="67">
        <v>246665.74690940001</v>
      </c>
      <c r="M318" s="67">
        <v>233383.74515274001</v>
      </c>
      <c r="N318" s="8">
        <f t="shared" si="62"/>
        <v>240025</v>
      </c>
      <c r="O318" s="67">
        <v>284323.74323080003</v>
      </c>
      <c r="P318" s="67">
        <v>261347.27727108003</v>
      </c>
      <c r="Q318" s="8">
        <f t="shared" si="63"/>
        <v>272836</v>
      </c>
      <c r="R318" s="67">
        <v>257781.51491820003</v>
      </c>
      <c r="S318" s="67">
        <v>261347.27727108003</v>
      </c>
      <c r="T318" s="8">
        <f t="shared" si="64"/>
        <v>259564</v>
      </c>
      <c r="U318" s="67">
        <v>285629.11606320005</v>
      </c>
      <c r="V318" s="67">
        <v>261347.27727108003</v>
      </c>
      <c r="W318" s="8">
        <v>273488</v>
      </c>
      <c r="X318" s="67">
        <v>326598.14720260003</v>
      </c>
      <c r="Y318" s="67">
        <v>261347.27727108003</v>
      </c>
      <c r="Z318" s="8">
        <f t="shared" si="65"/>
        <v>293973</v>
      </c>
      <c r="AA318" s="67">
        <v>225903.54870720007</v>
      </c>
      <c r="AB318" s="67">
        <v>173771.96054400003</v>
      </c>
      <c r="AC318" s="8">
        <f t="shared" si="66"/>
        <v>199838</v>
      </c>
      <c r="AD318" s="67">
        <v>318451.73214400001</v>
      </c>
      <c r="AE318" s="67">
        <v>261347.27727108003</v>
      </c>
      <c r="AF318" s="8">
        <f t="shared" si="67"/>
        <v>289900</v>
      </c>
      <c r="AG318" s="67">
        <v>304020.69796280004</v>
      </c>
      <c r="AH318" s="67">
        <v>261347.27727108003</v>
      </c>
      <c r="AI318" s="8">
        <f t="shared" si="68"/>
        <v>282684</v>
      </c>
      <c r="AJ318" s="67">
        <v>254960.259372</v>
      </c>
      <c r="AK318" s="67">
        <v>196123.27644000002</v>
      </c>
      <c r="AL318" s="8">
        <f t="shared" si="69"/>
        <v>225542</v>
      </c>
      <c r="AM318" s="45" t="e">
        <f>H318+K318+#REF!+N318+#REF!+#REF!+#REF!+#REF!+Q318+T318+W318+Z318+AC318+#REF!+AF318+AI318+AL318</f>
        <v>#REF!</v>
      </c>
      <c r="AN318" s="9"/>
      <c r="AO318" s="9"/>
      <c r="AP318" s="9"/>
      <c r="AQ318" s="10"/>
      <c r="AR318" s="10"/>
    </row>
    <row r="319" spans="1:44" s="6" customFormat="1" ht="24" customHeight="1" x14ac:dyDescent="0.35">
      <c r="A319" s="388"/>
      <c r="B319" s="4">
        <v>288</v>
      </c>
      <c r="C319" s="34" t="s">
        <v>328</v>
      </c>
      <c r="D319" s="11" t="s">
        <v>272</v>
      </c>
      <c r="F319" s="13">
        <v>135420.26621760003</v>
      </c>
      <c r="G319" s="67">
        <v>128128.40572896003</v>
      </c>
      <c r="H319" s="8">
        <f t="shared" si="60"/>
        <v>131774</v>
      </c>
      <c r="I319" s="67">
        <v>135420.26621760003</v>
      </c>
      <c r="J319" s="67">
        <v>128128.40572896003</v>
      </c>
      <c r="K319" s="8">
        <f t="shared" si="61"/>
        <v>131774</v>
      </c>
      <c r="L319" s="67">
        <v>221205.68748459997</v>
      </c>
      <c r="M319" s="67">
        <v>209294.61200466001</v>
      </c>
      <c r="N319" s="8">
        <f t="shared" si="62"/>
        <v>215250</v>
      </c>
      <c r="O319" s="67">
        <v>260091.8344206</v>
      </c>
      <c r="P319" s="67">
        <v>240224.74669284001</v>
      </c>
      <c r="Q319" s="8">
        <f t="shared" si="63"/>
        <v>250158</v>
      </c>
      <c r="R319" s="67">
        <v>233148.68527860002</v>
      </c>
      <c r="S319" s="67">
        <v>240224.74669284001</v>
      </c>
      <c r="T319" s="8">
        <f t="shared" si="64"/>
        <v>236687</v>
      </c>
      <c r="U319" s="67">
        <v>250698.22765260001</v>
      </c>
      <c r="V319" s="67">
        <v>240224.74669284001</v>
      </c>
      <c r="W319" s="8">
        <v>245461</v>
      </c>
      <c r="X319" s="67">
        <v>291635.52363399998</v>
      </c>
      <c r="Y319" s="67">
        <v>240224.74669284001</v>
      </c>
      <c r="Z319" s="8">
        <f t="shared" si="65"/>
        <v>265930</v>
      </c>
      <c r="AA319" s="67">
        <v>206055.32305540005</v>
      </c>
      <c r="AB319" s="67">
        <v>158504.09465799999</v>
      </c>
      <c r="AC319" s="8">
        <f t="shared" si="66"/>
        <v>182280</v>
      </c>
      <c r="AD319" s="67">
        <v>285400.62292560004</v>
      </c>
      <c r="AE319" s="67">
        <v>240224.74669284001</v>
      </c>
      <c r="AF319" s="8">
        <f t="shared" si="67"/>
        <v>262813</v>
      </c>
      <c r="AG319" s="67">
        <v>268317.58737420005</v>
      </c>
      <c r="AH319" s="67">
        <v>240224.74669284001</v>
      </c>
      <c r="AI319" s="8">
        <f t="shared" si="68"/>
        <v>254271</v>
      </c>
      <c r="AJ319" s="67">
        <v>227339.03568740003</v>
      </c>
      <c r="AK319" s="67">
        <v>174876.18129800001</v>
      </c>
      <c r="AL319" s="8">
        <f t="shared" si="69"/>
        <v>201108</v>
      </c>
      <c r="AM319" s="45" t="e">
        <f>H319+K319+#REF!+N319+#REF!+#REF!+#REF!+#REF!+Q319+T319+W319+Z319+AC319+#REF!+AF319+AI319+AL319</f>
        <v>#REF!</v>
      </c>
      <c r="AN319" s="9"/>
      <c r="AO319" s="9"/>
      <c r="AP319" s="9"/>
      <c r="AQ319" s="10"/>
      <c r="AR319" s="10"/>
    </row>
    <row r="320" spans="1:44" s="6" customFormat="1" ht="24" customHeight="1" thickBot="1" x14ac:dyDescent="0.4">
      <c r="A320" s="388"/>
      <c r="B320" s="11">
        <v>289</v>
      </c>
      <c r="C320" s="34" t="s">
        <v>329</v>
      </c>
      <c r="D320" s="11" t="s">
        <v>283</v>
      </c>
      <c r="F320" s="13">
        <v>276665.48000000004</v>
      </c>
      <c r="G320" s="67">
        <v>261768.10800000001</v>
      </c>
      <c r="H320" s="8">
        <f t="shared" si="60"/>
        <v>269217</v>
      </c>
      <c r="I320" s="67">
        <v>276665.48000000004</v>
      </c>
      <c r="J320" s="67">
        <v>261768.10800000001</v>
      </c>
      <c r="K320" s="8">
        <f t="shared" si="61"/>
        <v>269217</v>
      </c>
      <c r="L320" s="67">
        <v>406861</v>
      </c>
      <c r="M320" s="67">
        <v>384953.10000000003</v>
      </c>
      <c r="N320" s="8">
        <f t="shared" si="62"/>
        <v>395907</v>
      </c>
      <c r="O320" s="67">
        <v>406861</v>
      </c>
      <c r="P320" s="67">
        <v>384953.10000000003</v>
      </c>
      <c r="Q320" s="8">
        <f t="shared" si="63"/>
        <v>395907</v>
      </c>
      <c r="R320" s="67">
        <v>406861</v>
      </c>
      <c r="S320" s="67">
        <v>384953.10000000003</v>
      </c>
      <c r="T320" s="8">
        <f t="shared" si="64"/>
        <v>395907</v>
      </c>
      <c r="U320" s="67">
        <v>406861</v>
      </c>
      <c r="V320" s="67">
        <v>384953.10000000003</v>
      </c>
      <c r="W320" s="8">
        <v>395907</v>
      </c>
      <c r="X320" s="67">
        <v>406861</v>
      </c>
      <c r="Y320" s="67">
        <v>384953.10000000003</v>
      </c>
      <c r="Z320" s="8">
        <f t="shared" si="65"/>
        <v>395907</v>
      </c>
      <c r="AA320" s="67">
        <v>276665.48000000004</v>
      </c>
      <c r="AB320" s="67">
        <v>212819.6</v>
      </c>
      <c r="AC320" s="8">
        <f t="shared" si="66"/>
        <v>244743</v>
      </c>
      <c r="AD320" s="67">
        <v>406861</v>
      </c>
      <c r="AE320" s="67">
        <v>384953.10000000003</v>
      </c>
      <c r="AF320" s="8">
        <f t="shared" si="67"/>
        <v>395907</v>
      </c>
      <c r="AG320" s="67">
        <v>406861</v>
      </c>
      <c r="AH320" s="67">
        <v>384953.10000000003</v>
      </c>
      <c r="AI320" s="8">
        <f t="shared" si="68"/>
        <v>395907</v>
      </c>
      <c r="AJ320" s="67">
        <v>276665.48000000004</v>
      </c>
      <c r="AK320" s="67">
        <v>212819.6</v>
      </c>
      <c r="AL320" s="8">
        <f t="shared" si="69"/>
        <v>244743</v>
      </c>
      <c r="AM320" s="45" t="e">
        <f>H320+K320+#REF!+N320+#REF!+#REF!+#REF!+#REF!+Q320+T320+W320+Z320+AC320+#REF!+AF320+AI320+AL320</f>
        <v>#REF!</v>
      </c>
      <c r="AN320" s="9"/>
      <c r="AO320" s="9"/>
      <c r="AP320" s="9"/>
      <c r="AQ320" s="10"/>
      <c r="AR320" s="10"/>
    </row>
    <row r="321" spans="1:154" s="6" customFormat="1" ht="24" customHeight="1" x14ac:dyDescent="0.35">
      <c r="A321" s="388"/>
      <c r="B321" s="4">
        <v>290</v>
      </c>
      <c r="C321" s="34" t="s">
        <v>330</v>
      </c>
      <c r="D321" s="11" t="s">
        <v>283</v>
      </c>
      <c r="F321" s="13">
        <v>276665.48000000004</v>
      </c>
      <c r="G321" s="67">
        <v>261768.10800000001</v>
      </c>
      <c r="H321" s="8">
        <f t="shared" si="60"/>
        <v>269217</v>
      </c>
      <c r="I321" s="67">
        <v>276665.48000000004</v>
      </c>
      <c r="J321" s="67">
        <v>261768.10800000001</v>
      </c>
      <c r="K321" s="8">
        <f t="shared" si="61"/>
        <v>269217</v>
      </c>
      <c r="L321" s="67">
        <v>406861</v>
      </c>
      <c r="M321" s="67">
        <v>384953.10000000003</v>
      </c>
      <c r="N321" s="8">
        <f t="shared" si="62"/>
        <v>395907</v>
      </c>
      <c r="O321" s="67">
        <v>406861</v>
      </c>
      <c r="P321" s="67">
        <v>384953.10000000003</v>
      </c>
      <c r="Q321" s="8">
        <f t="shared" si="63"/>
        <v>395907</v>
      </c>
      <c r="R321" s="67">
        <v>406861</v>
      </c>
      <c r="S321" s="67">
        <v>384953.10000000003</v>
      </c>
      <c r="T321" s="8">
        <f t="shared" si="64"/>
        <v>395907</v>
      </c>
      <c r="U321" s="67">
        <v>406861</v>
      </c>
      <c r="V321" s="67">
        <v>384953.10000000003</v>
      </c>
      <c r="W321" s="8">
        <v>395907</v>
      </c>
      <c r="X321" s="67">
        <v>406861</v>
      </c>
      <c r="Y321" s="67">
        <v>384953.10000000003</v>
      </c>
      <c r="Z321" s="8">
        <f t="shared" si="65"/>
        <v>395907</v>
      </c>
      <c r="AA321" s="67">
        <v>276665.48000000004</v>
      </c>
      <c r="AB321" s="67">
        <v>212819.6</v>
      </c>
      <c r="AC321" s="8">
        <f t="shared" si="66"/>
        <v>244743</v>
      </c>
      <c r="AD321" s="67">
        <v>406861</v>
      </c>
      <c r="AE321" s="67">
        <v>384953.10000000003</v>
      </c>
      <c r="AF321" s="8">
        <f t="shared" si="67"/>
        <v>395907</v>
      </c>
      <c r="AG321" s="67">
        <v>406861</v>
      </c>
      <c r="AH321" s="67">
        <v>384953.10000000003</v>
      </c>
      <c r="AI321" s="8">
        <f t="shared" si="68"/>
        <v>395907</v>
      </c>
      <c r="AJ321" s="67">
        <v>276665.48000000004</v>
      </c>
      <c r="AK321" s="67">
        <v>212819.6</v>
      </c>
      <c r="AL321" s="8">
        <f t="shared" si="69"/>
        <v>244743</v>
      </c>
      <c r="AM321" s="45" t="e">
        <f>H321+K321+#REF!+N321+#REF!+#REF!+#REF!+#REF!+Q321+T321+W321+Z321+AC321+#REF!+AF321+AI321+AL321</f>
        <v>#REF!</v>
      </c>
      <c r="AN321" s="9"/>
      <c r="AO321" s="9"/>
      <c r="AP321" s="9"/>
      <c r="AQ321" s="10"/>
      <c r="AR321" s="10"/>
    </row>
    <row r="322" spans="1:154" s="6" customFormat="1" ht="24" customHeight="1" thickBot="1" x14ac:dyDescent="0.4">
      <c r="A322" s="388"/>
      <c r="B322" s="11">
        <v>291</v>
      </c>
      <c r="C322" s="34" t="s">
        <v>331</v>
      </c>
      <c r="D322" s="11" t="s">
        <v>272</v>
      </c>
      <c r="F322" s="13">
        <v>162744.4</v>
      </c>
      <c r="G322" s="67">
        <v>153981.24000000002</v>
      </c>
      <c r="H322" s="8">
        <f t="shared" si="60"/>
        <v>158363</v>
      </c>
      <c r="I322" s="67">
        <v>162744.4</v>
      </c>
      <c r="J322" s="67">
        <v>153981.24000000002</v>
      </c>
      <c r="K322" s="8">
        <f t="shared" si="61"/>
        <v>158363</v>
      </c>
      <c r="L322" s="67">
        <v>406861</v>
      </c>
      <c r="M322" s="67">
        <v>384953.10000000003</v>
      </c>
      <c r="N322" s="8">
        <f t="shared" si="62"/>
        <v>395907</v>
      </c>
      <c r="O322" s="67">
        <v>406861</v>
      </c>
      <c r="P322" s="67">
        <v>384953.10000000003</v>
      </c>
      <c r="Q322" s="8">
        <f t="shared" si="63"/>
        <v>395907</v>
      </c>
      <c r="R322" s="67">
        <v>406861</v>
      </c>
      <c r="S322" s="67">
        <v>384953.10000000003</v>
      </c>
      <c r="T322" s="8">
        <f t="shared" si="64"/>
        <v>395907</v>
      </c>
      <c r="U322" s="67">
        <v>406861</v>
      </c>
      <c r="V322" s="67">
        <v>384953.10000000003</v>
      </c>
      <c r="W322" s="8">
        <v>395907</v>
      </c>
      <c r="X322" s="67">
        <v>406861</v>
      </c>
      <c r="Y322" s="67">
        <v>384953.10000000003</v>
      </c>
      <c r="Z322" s="8">
        <f t="shared" si="65"/>
        <v>395907</v>
      </c>
      <c r="AA322" s="67">
        <v>162744.4</v>
      </c>
      <c r="AB322" s="67">
        <v>125188</v>
      </c>
      <c r="AC322" s="8">
        <f t="shared" si="66"/>
        <v>143966</v>
      </c>
      <c r="AD322" s="67">
        <v>406861</v>
      </c>
      <c r="AE322" s="67">
        <v>384953.10000000003</v>
      </c>
      <c r="AF322" s="8">
        <f t="shared" si="67"/>
        <v>395907</v>
      </c>
      <c r="AG322" s="67">
        <v>406861</v>
      </c>
      <c r="AH322" s="67">
        <v>384953.10000000003</v>
      </c>
      <c r="AI322" s="8">
        <f t="shared" si="68"/>
        <v>395907</v>
      </c>
      <c r="AJ322" s="67">
        <v>162744.4</v>
      </c>
      <c r="AK322" s="67">
        <v>125188</v>
      </c>
      <c r="AL322" s="8">
        <f t="shared" si="69"/>
        <v>143966</v>
      </c>
      <c r="AM322" s="45" t="e">
        <f>H322+K322+#REF!+N322+#REF!+#REF!+#REF!+#REF!+Q322+T322+W322+Z322+AC322+#REF!+AF322+AI322+AL322</f>
        <v>#REF!</v>
      </c>
      <c r="AN322" s="9"/>
      <c r="AO322" s="9"/>
      <c r="AP322" s="9"/>
      <c r="AQ322" s="10"/>
      <c r="AR322" s="10"/>
    </row>
    <row r="323" spans="1:154" s="6" customFormat="1" ht="28.5" customHeight="1" x14ac:dyDescent="0.35">
      <c r="A323" s="388"/>
      <c r="B323" s="4">
        <v>292</v>
      </c>
      <c r="C323" s="34" t="s">
        <v>332</v>
      </c>
      <c r="D323" s="11" t="s">
        <v>283</v>
      </c>
      <c r="F323" s="13">
        <v>682844.33684740006</v>
      </c>
      <c r="G323" s="67">
        <v>646075.79563254013</v>
      </c>
      <c r="H323" s="8">
        <f t="shared" si="60"/>
        <v>664460</v>
      </c>
      <c r="I323" s="67">
        <v>682844.33684740006</v>
      </c>
      <c r="J323" s="67">
        <v>646075.79563254013</v>
      </c>
      <c r="K323" s="8">
        <f t="shared" si="61"/>
        <v>664460</v>
      </c>
      <c r="L323" s="67">
        <v>1077307.0615944001</v>
      </c>
      <c r="M323" s="67">
        <v>1019298.2198162401</v>
      </c>
      <c r="N323" s="8">
        <f t="shared" si="62"/>
        <v>1048303</v>
      </c>
      <c r="O323" s="67">
        <v>1256717.545993</v>
      </c>
      <c r="P323" s="67">
        <v>1158275.14283754</v>
      </c>
      <c r="Q323" s="8">
        <f t="shared" si="63"/>
        <v>1207496</v>
      </c>
      <c r="R323" s="67">
        <v>1120477.4548603999</v>
      </c>
      <c r="S323" s="67">
        <v>1158275.14283754</v>
      </c>
      <c r="T323" s="8">
        <f t="shared" si="64"/>
        <v>1139376</v>
      </c>
      <c r="U323" s="67">
        <v>1247916.3288409999</v>
      </c>
      <c r="V323" s="67">
        <v>1158275.14283754</v>
      </c>
      <c r="W323" s="8">
        <v>1203096</v>
      </c>
      <c r="X323" s="67">
        <v>1402228.534616</v>
      </c>
      <c r="Y323" s="67">
        <v>1158275.14283754</v>
      </c>
      <c r="Z323" s="8">
        <f t="shared" si="65"/>
        <v>1280252</v>
      </c>
      <c r="AA323" s="67">
        <v>1012913.2524966002</v>
      </c>
      <c r="AB323" s="67">
        <v>779164.04038200004</v>
      </c>
      <c r="AC323" s="8">
        <f t="shared" si="66"/>
        <v>896039</v>
      </c>
      <c r="AD323" s="67">
        <v>1390320.4454958001</v>
      </c>
      <c r="AE323" s="67">
        <v>1158275.14283754</v>
      </c>
      <c r="AF323" s="8">
        <f t="shared" si="67"/>
        <v>1274298</v>
      </c>
      <c r="AG323" s="67">
        <v>1330796.9253124001</v>
      </c>
      <c r="AH323" s="67">
        <v>1158275.14283754</v>
      </c>
      <c r="AI323" s="8">
        <f t="shared" si="68"/>
        <v>1244536</v>
      </c>
      <c r="AJ323" s="67">
        <v>1146331.0302444</v>
      </c>
      <c r="AK323" s="67">
        <v>881793.10018800001</v>
      </c>
      <c r="AL323" s="8">
        <f t="shared" si="69"/>
        <v>1014062</v>
      </c>
      <c r="AM323" s="45" t="e">
        <f>H323+K323+#REF!+N323+#REF!+#REF!+#REF!+#REF!+Q323+T323+W323+Z323+AC323+#REF!+AF323+AI323+AL323</f>
        <v>#REF!</v>
      </c>
      <c r="AN323" s="9"/>
      <c r="AO323" s="9"/>
      <c r="AP323" s="9"/>
      <c r="AQ323" s="10"/>
      <c r="AR323" s="10"/>
    </row>
    <row r="324" spans="1:154" s="6" customFormat="1" ht="24.75" customHeight="1" thickBot="1" x14ac:dyDescent="0.4">
      <c r="A324" s="388"/>
      <c r="B324" s="11">
        <v>293</v>
      </c>
      <c r="C324" s="34" t="s">
        <v>333</v>
      </c>
      <c r="D324" s="11" t="s">
        <v>283</v>
      </c>
      <c r="F324" s="13">
        <v>600021.92149900005</v>
      </c>
      <c r="G324" s="67">
        <v>567713.04880290001</v>
      </c>
      <c r="H324" s="8">
        <f t="shared" si="60"/>
        <v>583867</v>
      </c>
      <c r="I324" s="67">
        <v>600021.92149900005</v>
      </c>
      <c r="J324" s="67">
        <v>567713.04880290001</v>
      </c>
      <c r="K324" s="8">
        <f t="shared" si="61"/>
        <v>583867</v>
      </c>
      <c r="L324" s="67">
        <v>992834.41803000006</v>
      </c>
      <c r="M324" s="67">
        <v>939374.10321299999</v>
      </c>
      <c r="N324" s="8">
        <f t="shared" si="62"/>
        <v>966104</v>
      </c>
      <c r="O324" s="67">
        <v>1124234.8975676</v>
      </c>
      <c r="P324" s="67">
        <v>1028278.0977705601</v>
      </c>
      <c r="Q324" s="8">
        <f t="shared" si="63"/>
        <v>1076256</v>
      </c>
      <c r="R324" s="67">
        <v>1002116.9517450001</v>
      </c>
      <c r="S324" s="67">
        <v>1028278.0977705601</v>
      </c>
      <c r="T324" s="8">
        <f t="shared" si="64"/>
        <v>1015198</v>
      </c>
      <c r="U324" s="67">
        <v>1128759.2732598002</v>
      </c>
      <c r="V324" s="67">
        <v>1028278.0977705601</v>
      </c>
      <c r="W324" s="8">
        <v>1078519</v>
      </c>
      <c r="X324" s="67">
        <v>1251575.3925584001</v>
      </c>
      <c r="Y324" s="67">
        <v>1028278.0977705601</v>
      </c>
      <c r="Z324" s="8">
        <f t="shared" si="65"/>
        <v>1139927</v>
      </c>
      <c r="AA324" s="67">
        <v>892944.83470920019</v>
      </c>
      <c r="AB324" s="67">
        <v>686880.64208400017</v>
      </c>
      <c r="AC324" s="8">
        <f t="shared" si="66"/>
        <v>789913</v>
      </c>
      <c r="AD324" s="67">
        <v>1280812.9936238001</v>
      </c>
      <c r="AE324" s="67">
        <v>1028278.0977705601</v>
      </c>
      <c r="AF324" s="8">
        <f t="shared" si="67"/>
        <v>1154546</v>
      </c>
      <c r="AG324" s="67">
        <v>1182935.4193202001</v>
      </c>
      <c r="AH324" s="67">
        <v>1028278.0977705601</v>
      </c>
      <c r="AI324" s="8">
        <f t="shared" si="68"/>
        <v>1105607</v>
      </c>
      <c r="AJ324" s="67">
        <v>1007294.0138533999</v>
      </c>
      <c r="AK324" s="67">
        <v>774841.54911800008</v>
      </c>
      <c r="AL324" s="8">
        <f t="shared" si="69"/>
        <v>891068</v>
      </c>
      <c r="AM324" s="45" t="e">
        <f>H324+K324+#REF!+N324+#REF!+#REF!+#REF!+#REF!+Q324+T324+W324+Z324+AC324+#REF!+AF324+AI324+AL324</f>
        <v>#REF!</v>
      </c>
      <c r="AN324" s="9"/>
      <c r="AO324" s="9"/>
      <c r="AP324" s="9"/>
      <c r="AQ324" s="10"/>
      <c r="AR324" s="10"/>
    </row>
    <row r="325" spans="1:154" s="6" customFormat="1" ht="24.75" customHeight="1" thickBot="1" x14ac:dyDescent="0.4">
      <c r="A325" s="388"/>
      <c r="B325" s="4">
        <v>294</v>
      </c>
      <c r="C325" s="34" t="s">
        <v>334</v>
      </c>
      <c r="D325" s="11" t="s">
        <v>272</v>
      </c>
      <c r="F325" s="13">
        <v>39020.492438200003</v>
      </c>
      <c r="G325" s="67">
        <v>36919.388999219998</v>
      </c>
      <c r="H325" s="8">
        <f t="shared" ref="H325:H356" si="70">ROUND(((F325+G325)/2),0)</f>
        <v>37970</v>
      </c>
      <c r="I325" s="67">
        <v>39020.492438200003</v>
      </c>
      <c r="J325" s="67">
        <v>36919.388999219998</v>
      </c>
      <c r="K325" s="8">
        <f t="shared" ref="K325:K356" si="71">ROUND(((I325+J325)/2),0)</f>
        <v>37970</v>
      </c>
      <c r="L325" s="67">
        <v>64481.609701600006</v>
      </c>
      <c r="M325" s="67">
        <v>61009.523025360002</v>
      </c>
      <c r="N325" s="8">
        <f t="shared" ref="N325:N356" si="72">ROUND(((L325+M325)/2),0)</f>
        <v>62746</v>
      </c>
      <c r="O325" s="67">
        <v>74041.297129800005</v>
      </c>
      <c r="P325" s="67">
        <v>68876.424576960009</v>
      </c>
      <c r="Q325" s="8">
        <f t="shared" ref="Q325:Q356" si="73">ROUND(((O325+P325)/2),0)</f>
        <v>71459</v>
      </c>
      <c r="R325" s="67">
        <v>67887.849993600001</v>
      </c>
      <c r="S325" s="67">
        <v>68876.424576960009</v>
      </c>
      <c r="T325" s="8">
        <f t="shared" ref="T325:T356" si="74">ROUND(((R325+S325)/2),0)</f>
        <v>68382</v>
      </c>
      <c r="U325" s="67">
        <v>73180.216509399994</v>
      </c>
      <c r="V325" s="67">
        <v>68876.424576960009</v>
      </c>
      <c r="W325" s="8">
        <v>71028</v>
      </c>
      <c r="X325" s="67">
        <v>82748.366646399998</v>
      </c>
      <c r="Y325" s="67">
        <v>68876.424576960009</v>
      </c>
      <c r="Z325" s="8">
        <f t="shared" ref="Z325:Z356" si="75">ROUND(((X325+Y325)/2),0)</f>
        <v>75812</v>
      </c>
      <c r="AA325" s="67">
        <v>59074.996617000004</v>
      </c>
      <c r="AB325" s="67">
        <v>45442.305090000002</v>
      </c>
      <c r="AC325" s="8">
        <f t="shared" ref="AC325:AC356" si="76">ROUND(((AA325+AB325)/2),0)</f>
        <v>52259</v>
      </c>
      <c r="AD325" s="67">
        <v>83434.903897800003</v>
      </c>
      <c r="AE325" s="67">
        <v>68876.424576960009</v>
      </c>
      <c r="AF325" s="8">
        <f t="shared" ref="AF325:AF356" si="77">ROUND(((AD325+AE325)/2),0)</f>
        <v>76156</v>
      </c>
      <c r="AG325" s="67">
        <v>82966.281398000006</v>
      </c>
      <c r="AH325" s="67">
        <v>68876.424576960009</v>
      </c>
      <c r="AI325" s="8">
        <f t="shared" ref="AI325:AI356" si="78">ROUND(((AG325+AH325)/2),0)</f>
        <v>75921</v>
      </c>
      <c r="AJ325" s="67">
        <v>65505.597466399995</v>
      </c>
      <c r="AK325" s="67">
        <v>50388.921128000002</v>
      </c>
      <c r="AL325" s="8">
        <f t="shared" ref="AL325:AL356" si="79">ROUND(((AJ325+AK325)/2),0)</f>
        <v>57947</v>
      </c>
      <c r="AM325" s="45" t="e">
        <f>H325+K325+#REF!+N325+#REF!+#REF!+#REF!+#REF!+Q325+T325+W325+Z325+AC325+#REF!+AF325+AI325+AL325</f>
        <v>#REF!</v>
      </c>
      <c r="AN325" s="9"/>
      <c r="AO325" s="9"/>
      <c r="AP325" s="9"/>
      <c r="AQ325" s="10"/>
      <c r="AR325" s="10"/>
    </row>
    <row r="326" spans="1:154" s="6" customFormat="1" ht="24.75" customHeight="1" thickBot="1" x14ac:dyDescent="0.4">
      <c r="A326" s="388"/>
      <c r="B326" s="271" t="s">
        <v>98</v>
      </c>
      <c r="C326" s="272"/>
      <c r="D326" s="294"/>
      <c r="F326" s="13">
        <v>511713.22968220001</v>
      </c>
      <c r="G326" s="67">
        <v>484159.44039162004</v>
      </c>
      <c r="H326" s="8">
        <f t="shared" si="70"/>
        <v>497936</v>
      </c>
      <c r="I326" s="67">
        <v>511713.22968220001</v>
      </c>
      <c r="J326" s="67">
        <v>484159.44039162004</v>
      </c>
      <c r="K326" s="8">
        <f t="shared" si="71"/>
        <v>497936</v>
      </c>
      <c r="L326" s="67">
        <v>1021937.2667322</v>
      </c>
      <c r="M326" s="67">
        <v>966909.87544662005</v>
      </c>
      <c r="N326" s="8">
        <f t="shared" si="72"/>
        <v>994424</v>
      </c>
      <c r="O326" s="67">
        <v>805319.18113919999</v>
      </c>
      <c r="P326" s="67">
        <v>765691.11753624014</v>
      </c>
      <c r="Q326" s="8">
        <f t="shared" si="73"/>
        <v>785505</v>
      </c>
      <c r="R326" s="67">
        <v>784268.19299919996</v>
      </c>
      <c r="S326" s="67">
        <v>765691.11753624014</v>
      </c>
      <c r="T326" s="8">
        <f t="shared" si="74"/>
        <v>774980</v>
      </c>
      <c r="U326" s="67">
        <v>796300.04923560005</v>
      </c>
      <c r="V326" s="67">
        <v>765691.11753624014</v>
      </c>
      <c r="W326" s="8">
        <v>780996</v>
      </c>
      <c r="X326" s="67">
        <v>830333.89051339997</v>
      </c>
      <c r="Y326" s="67">
        <v>765691.11753624014</v>
      </c>
      <c r="Z326" s="8">
        <f t="shared" si="75"/>
        <v>798013</v>
      </c>
      <c r="AA326" s="67">
        <v>560407.65611740004</v>
      </c>
      <c r="AB326" s="67">
        <v>431082.81239799998</v>
      </c>
      <c r="AC326" s="8">
        <f t="shared" si="76"/>
        <v>495745</v>
      </c>
      <c r="AD326" s="67">
        <v>829799.68202040007</v>
      </c>
      <c r="AE326" s="67">
        <v>765691.11753624014</v>
      </c>
      <c r="AF326" s="8">
        <f t="shared" si="77"/>
        <v>797745</v>
      </c>
      <c r="AG326" s="67">
        <v>820897.97020140011</v>
      </c>
      <c r="AH326" s="67">
        <v>765691.11753624014</v>
      </c>
      <c r="AI326" s="8">
        <f t="shared" si="78"/>
        <v>793295</v>
      </c>
      <c r="AJ326" s="67">
        <v>577359.51968240004</v>
      </c>
      <c r="AK326" s="67">
        <v>444122.70744800003</v>
      </c>
      <c r="AL326" s="8">
        <f t="shared" si="79"/>
        <v>510741</v>
      </c>
      <c r="AM326" s="45" t="e">
        <f>H326+K326+#REF!+N326+#REF!+#REF!+#REF!+#REF!+Q326+T326+W326+Z326+AC326+#REF!+AF326+AI326+AL326</f>
        <v>#REF!</v>
      </c>
      <c r="AN326" s="9"/>
      <c r="AO326" s="9"/>
      <c r="AP326" s="9"/>
      <c r="AQ326" s="10"/>
      <c r="AR326" s="10"/>
    </row>
    <row r="327" spans="1:154" s="6" customFormat="1" ht="28.5" customHeight="1" x14ac:dyDescent="0.35">
      <c r="A327" s="388"/>
      <c r="B327" s="4">
        <v>295</v>
      </c>
      <c r="C327" s="35" t="s">
        <v>335</v>
      </c>
      <c r="D327" s="4" t="s">
        <v>272</v>
      </c>
      <c r="F327" s="13">
        <v>96715.009682200005</v>
      </c>
      <c r="G327" s="67">
        <v>91507.278391620013</v>
      </c>
      <c r="H327" s="8">
        <f t="shared" si="70"/>
        <v>94111</v>
      </c>
      <c r="I327" s="67">
        <v>96715.009682200005</v>
      </c>
      <c r="J327" s="67">
        <v>91507.278391620013</v>
      </c>
      <c r="K327" s="8">
        <f t="shared" si="71"/>
        <v>94111</v>
      </c>
      <c r="L327" s="67">
        <v>159391.94673220001</v>
      </c>
      <c r="M327" s="67">
        <v>150809.30344662</v>
      </c>
      <c r="N327" s="8">
        <f t="shared" si="72"/>
        <v>155101</v>
      </c>
      <c r="O327" s="67">
        <v>186890.46113920002</v>
      </c>
      <c r="P327" s="67">
        <v>180562.40553624002</v>
      </c>
      <c r="Q327" s="8">
        <f t="shared" si="73"/>
        <v>183726</v>
      </c>
      <c r="R327" s="67">
        <v>165839.47299920002</v>
      </c>
      <c r="S327" s="67">
        <v>180562.40553624002</v>
      </c>
      <c r="T327" s="8">
        <f t="shared" si="74"/>
        <v>173201</v>
      </c>
      <c r="U327" s="67">
        <v>177871.32923560002</v>
      </c>
      <c r="V327" s="67">
        <v>180562.40553624002</v>
      </c>
      <c r="W327" s="8">
        <v>179217</v>
      </c>
      <c r="X327" s="67">
        <v>211905.17051339999</v>
      </c>
      <c r="Y327" s="67">
        <v>180562.40553624002</v>
      </c>
      <c r="Z327" s="8">
        <f t="shared" si="75"/>
        <v>196234</v>
      </c>
      <c r="AA327" s="67">
        <v>145409.43611740004</v>
      </c>
      <c r="AB327" s="67">
        <v>111853.412398</v>
      </c>
      <c r="AC327" s="8">
        <f t="shared" si="76"/>
        <v>128631</v>
      </c>
      <c r="AD327" s="67">
        <v>211370.96202040001</v>
      </c>
      <c r="AE327" s="67">
        <v>180562.40553624002</v>
      </c>
      <c r="AF327" s="8">
        <f t="shared" si="77"/>
        <v>195967</v>
      </c>
      <c r="AG327" s="67">
        <v>202469.25020139999</v>
      </c>
      <c r="AH327" s="67">
        <v>180562.40553624002</v>
      </c>
      <c r="AI327" s="8">
        <f t="shared" si="78"/>
        <v>191516</v>
      </c>
      <c r="AJ327" s="67">
        <v>162361.29968240001</v>
      </c>
      <c r="AK327" s="67">
        <v>124893.30744800002</v>
      </c>
      <c r="AL327" s="8">
        <f t="shared" si="79"/>
        <v>143627</v>
      </c>
      <c r="AM327" s="45" t="e">
        <f>H327+K327+#REF!+N327+#REF!+#REF!+#REF!+#REF!+Q327+T327+W327+Z327+AC327+#REF!+AF327+AI327+AL327</f>
        <v>#REF!</v>
      </c>
      <c r="AN327" s="9"/>
      <c r="AO327" s="9"/>
      <c r="AP327" s="9"/>
      <c r="AQ327" s="10"/>
      <c r="AR327" s="10"/>
    </row>
    <row r="328" spans="1:154" s="6" customFormat="1" ht="24.75" customHeight="1" x14ac:dyDescent="0.35">
      <c r="A328" s="388"/>
      <c r="B328" s="11">
        <v>296</v>
      </c>
      <c r="C328" s="34" t="s">
        <v>336</v>
      </c>
      <c r="D328" s="11" t="s">
        <v>272</v>
      </c>
      <c r="F328" s="13">
        <v>179018.84</v>
      </c>
      <c r="G328" s="67">
        <v>169379.364</v>
      </c>
      <c r="H328" s="8">
        <f t="shared" si="70"/>
        <v>174199</v>
      </c>
      <c r="I328" s="67">
        <v>179018.84</v>
      </c>
      <c r="J328" s="67">
        <v>169379.364</v>
      </c>
      <c r="K328" s="8">
        <f t="shared" si="71"/>
        <v>174199</v>
      </c>
      <c r="L328" s="67">
        <v>292939.92000000004</v>
      </c>
      <c r="M328" s="67">
        <v>277166.23200000002</v>
      </c>
      <c r="N328" s="8">
        <f t="shared" si="72"/>
        <v>285053</v>
      </c>
      <c r="O328" s="67">
        <v>292939.92000000004</v>
      </c>
      <c r="P328" s="67">
        <v>277166.23200000002</v>
      </c>
      <c r="Q328" s="8">
        <f t="shared" si="73"/>
        <v>285053</v>
      </c>
      <c r="R328" s="67">
        <v>292939.92000000004</v>
      </c>
      <c r="S328" s="67">
        <v>277166.23200000002</v>
      </c>
      <c r="T328" s="8">
        <f t="shared" si="74"/>
        <v>285053</v>
      </c>
      <c r="U328" s="67">
        <v>292939.92000000004</v>
      </c>
      <c r="V328" s="67">
        <v>277166.23200000002</v>
      </c>
      <c r="W328" s="8">
        <v>285053</v>
      </c>
      <c r="X328" s="67">
        <v>292939.92000000004</v>
      </c>
      <c r="Y328" s="67">
        <v>277166.23200000002</v>
      </c>
      <c r="Z328" s="8">
        <f t="shared" si="75"/>
        <v>285053</v>
      </c>
      <c r="AA328" s="67">
        <v>179018.84</v>
      </c>
      <c r="AB328" s="67">
        <v>137706.80000000002</v>
      </c>
      <c r="AC328" s="8">
        <f t="shared" si="76"/>
        <v>158363</v>
      </c>
      <c r="AD328" s="67">
        <v>292939.92000000004</v>
      </c>
      <c r="AE328" s="67">
        <v>277166.23200000002</v>
      </c>
      <c r="AF328" s="8">
        <f t="shared" si="77"/>
        <v>285053</v>
      </c>
      <c r="AG328" s="67">
        <v>292939.92000000004</v>
      </c>
      <c r="AH328" s="67">
        <v>277166.23200000002</v>
      </c>
      <c r="AI328" s="8">
        <f t="shared" si="78"/>
        <v>285053</v>
      </c>
      <c r="AJ328" s="67">
        <v>179018.84</v>
      </c>
      <c r="AK328" s="67">
        <v>137706.80000000002</v>
      </c>
      <c r="AL328" s="8">
        <f t="shared" si="79"/>
        <v>158363</v>
      </c>
      <c r="AM328" s="45" t="e">
        <f>H328+K328+#REF!+N328+#REF!+#REF!+#REF!+#REF!+Q328+T328+W328+Z328+AC328+#REF!+AF328+AI328+AL328</f>
        <v>#REF!</v>
      </c>
      <c r="AN328" s="9"/>
      <c r="AO328" s="9"/>
      <c r="AP328" s="9"/>
      <c r="AQ328" s="10"/>
      <c r="AR328" s="10"/>
    </row>
    <row r="329" spans="1:154" s="6" customFormat="1" ht="24.75" customHeight="1" thickBot="1" x14ac:dyDescent="0.4">
      <c r="A329" s="388"/>
      <c r="B329" s="11">
        <v>297</v>
      </c>
      <c r="C329" s="34" t="s">
        <v>337</v>
      </c>
      <c r="D329" s="11" t="s">
        <v>272</v>
      </c>
      <c r="F329" s="13">
        <v>235979.38</v>
      </c>
      <c r="G329" s="67">
        <v>223272.79800000001</v>
      </c>
      <c r="H329" s="8">
        <f t="shared" si="70"/>
        <v>229626</v>
      </c>
      <c r="I329" s="67">
        <v>235979.38</v>
      </c>
      <c r="J329" s="67">
        <v>223272.79800000001</v>
      </c>
      <c r="K329" s="8">
        <f t="shared" si="71"/>
        <v>229626</v>
      </c>
      <c r="L329" s="67">
        <v>569605.4</v>
      </c>
      <c r="M329" s="67">
        <v>538934.34</v>
      </c>
      <c r="N329" s="8">
        <f t="shared" si="72"/>
        <v>554270</v>
      </c>
      <c r="O329" s="67">
        <v>325488.8</v>
      </c>
      <c r="P329" s="67">
        <v>307962.48000000004</v>
      </c>
      <c r="Q329" s="8">
        <f t="shared" si="73"/>
        <v>316726</v>
      </c>
      <c r="R329" s="67">
        <v>325488.8</v>
      </c>
      <c r="S329" s="67">
        <v>307962.48000000004</v>
      </c>
      <c r="T329" s="8">
        <f t="shared" si="74"/>
        <v>316726</v>
      </c>
      <c r="U329" s="67">
        <v>325488.8</v>
      </c>
      <c r="V329" s="67">
        <v>307962.48000000004</v>
      </c>
      <c r="W329" s="8">
        <v>316726</v>
      </c>
      <c r="X329" s="67">
        <v>325488.8</v>
      </c>
      <c r="Y329" s="67">
        <v>307962.48000000004</v>
      </c>
      <c r="Z329" s="8">
        <f t="shared" si="75"/>
        <v>316726</v>
      </c>
      <c r="AA329" s="67">
        <v>235979.38</v>
      </c>
      <c r="AB329" s="67">
        <v>181522.6</v>
      </c>
      <c r="AC329" s="8">
        <f t="shared" si="76"/>
        <v>208751</v>
      </c>
      <c r="AD329" s="67">
        <v>325488.8</v>
      </c>
      <c r="AE329" s="67">
        <v>307962.48000000004</v>
      </c>
      <c r="AF329" s="8">
        <f t="shared" si="77"/>
        <v>316726</v>
      </c>
      <c r="AG329" s="67">
        <v>325488.8</v>
      </c>
      <c r="AH329" s="67">
        <v>307962.48000000004</v>
      </c>
      <c r="AI329" s="8">
        <f t="shared" si="78"/>
        <v>316726</v>
      </c>
      <c r="AJ329" s="67">
        <v>235979.38</v>
      </c>
      <c r="AK329" s="67">
        <v>181522.6</v>
      </c>
      <c r="AL329" s="8">
        <f t="shared" si="79"/>
        <v>208751</v>
      </c>
      <c r="AM329" s="45" t="e">
        <f>H329+K329+#REF!+N329+#REF!+#REF!+#REF!+#REF!+Q329+T329+W329+Z329+AC329+#REF!+AF329+AI329+AL329</f>
        <v>#REF!</v>
      </c>
      <c r="AN329" s="9"/>
      <c r="AO329" s="9"/>
      <c r="AP329" s="9"/>
      <c r="AQ329" s="10"/>
      <c r="AR329" s="10"/>
    </row>
    <row r="330" spans="1:154" s="6" customFormat="1" ht="24.75" customHeight="1" thickBot="1" x14ac:dyDescent="0.4">
      <c r="A330" s="388"/>
      <c r="B330" s="289" t="s">
        <v>102</v>
      </c>
      <c r="C330" s="272"/>
      <c r="D330" s="273"/>
      <c r="F330" s="13">
        <v>2473782.0120650004</v>
      </c>
      <c r="G330" s="67">
        <v>2340578.3652615002</v>
      </c>
      <c r="H330" s="8">
        <f t="shared" si="70"/>
        <v>2407180</v>
      </c>
      <c r="I330" s="67">
        <v>2473782.0120650004</v>
      </c>
      <c r="J330" s="67">
        <v>2340578.3652615002</v>
      </c>
      <c r="K330" s="8">
        <f t="shared" si="71"/>
        <v>2407180</v>
      </c>
      <c r="L330" s="67">
        <v>4092332.1933494001</v>
      </c>
      <c r="M330" s="67">
        <v>3871975.8444767399</v>
      </c>
      <c r="N330" s="8">
        <f t="shared" si="72"/>
        <v>3982154</v>
      </c>
      <c r="O330" s="67">
        <v>4846035.8488178002</v>
      </c>
      <c r="P330" s="67">
        <v>4519804.1775923409</v>
      </c>
      <c r="Q330" s="8">
        <f t="shared" si="73"/>
        <v>4682920</v>
      </c>
      <c r="R330" s="67">
        <v>4254697.7243862003</v>
      </c>
      <c r="S330" s="67">
        <v>4519804.1775923409</v>
      </c>
      <c r="T330" s="8">
        <f t="shared" si="74"/>
        <v>4387251</v>
      </c>
      <c r="U330" s="67">
        <v>4803268.4920584001</v>
      </c>
      <c r="V330" s="67">
        <v>4519804.1775923409</v>
      </c>
      <c r="W330" s="8">
        <v>4661536</v>
      </c>
      <c r="X330" s="67">
        <v>5445455.8601534003</v>
      </c>
      <c r="Y330" s="67">
        <v>4519804.1775923409</v>
      </c>
      <c r="Z330" s="8">
        <f t="shared" si="75"/>
        <v>4982630</v>
      </c>
      <c r="AA330" s="67">
        <v>3683578.0691163996</v>
      </c>
      <c r="AB330" s="67">
        <v>2833521.5916280001</v>
      </c>
      <c r="AC330" s="8">
        <f t="shared" si="76"/>
        <v>3258550</v>
      </c>
      <c r="AD330" s="67">
        <v>5312466.5070386007</v>
      </c>
      <c r="AE330" s="67">
        <v>4519804.1775923409</v>
      </c>
      <c r="AF330" s="8">
        <f t="shared" si="77"/>
        <v>4916135</v>
      </c>
      <c r="AG330" s="67">
        <v>5193421.5823490014</v>
      </c>
      <c r="AH330" s="67">
        <v>4519804.1775923409</v>
      </c>
      <c r="AI330" s="8">
        <f t="shared" si="78"/>
        <v>4856613</v>
      </c>
      <c r="AJ330" s="67">
        <v>4152890.2796836006</v>
      </c>
      <c r="AK330" s="67">
        <v>3194530.9843720002</v>
      </c>
      <c r="AL330" s="8">
        <f t="shared" si="79"/>
        <v>3673711</v>
      </c>
      <c r="AM330" s="45" t="e">
        <f>H330+K330+#REF!+N330+#REF!+#REF!+#REF!+#REF!+Q330+T330+W330+Z330+AC330+#REF!+AF330+AI330+AL330</f>
        <v>#REF!</v>
      </c>
      <c r="AN330" s="9"/>
      <c r="AO330" s="9"/>
      <c r="AP330" s="9"/>
      <c r="AQ330" s="10"/>
      <c r="AR330" s="10"/>
    </row>
    <row r="331" spans="1:154" s="46" customFormat="1" ht="24.75" customHeight="1" x14ac:dyDescent="0.35">
      <c r="A331" s="388"/>
      <c r="B331" s="31">
        <v>298</v>
      </c>
      <c r="C331" s="47" t="s">
        <v>338</v>
      </c>
      <c r="D331" s="31" t="s">
        <v>283</v>
      </c>
      <c r="E331" s="6"/>
      <c r="F331" s="13">
        <v>121906.37810260004</v>
      </c>
      <c r="G331" s="67">
        <v>115342.18851246002</v>
      </c>
      <c r="H331" s="8">
        <f t="shared" si="70"/>
        <v>118624</v>
      </c>
      <c r="I331" s="67">
        <v>121906.37810260004</v>
      </c>
      <c r="J331" s="67">
        <v>115342.18851246002</v>
      </c>
      <c r="K331" s="8">
        <f t="shared" si="71"/>
        <v>118624</v>
      </c>
      <c r="L331" s="67">
        <v>194550.27044179998</v>
      </c>
      <c r="M331" s="67">
        <v>184074.48664877997</v>
      </c>
      <c r="N331" s="8">
        <f t="shared" si="72"/>
        <v>189312</v>
      </c>
      <c r="O331" s="67">
        <v>216789.21132959999</v>
      </c>
      <c r="P331" s="67">
        <v>216660.07364820002</v>
      </c>
      <c r="Q331" s="8">
        <f t="shared" si="73"/>
        <v>216725</v>
      </c>
      <c r="R331" s="67">
        <v>207440.03378280002</v>
      </c>
      <c r="S331" s="67">
        <v>216660.07364820002</v>
      </c>
      <c r="T331" s="8">
        <f t="shared" si="74"/>
        <v>212050</v>
      </c>
      <c r="U331" s="67">
        <v>218953.54910520004</v>
      </c>
      <c r="V331" s="67">
        <v>216660.07364820002</v>
      </c>
      <c r="W331" s="8">
        <v>217807</v>
      </c>
      <c r="X331" s="67">
        <v>259336.53766020003</v>
      </c>
      <c r="Y331" s="67">
        <v>216660.07364820002</v>
      </c>
      <c r="Z331" s="8">
        <f t="shared" si="75"/>
        <v>237998</v>
      </c>
      <c r="AA331" s="67">
        <v>176063.48306820003</v>
      </c>
      <c r="AB331" s="67">
        <v>135433.44851399999</v>
      </c>
      <c r="AC331" s="8">
        <f t="shared" si="76"/>
        <v>155748</v>
      </c>
      <c r="AD331" s="67">
        <v>251162.61879800001</v>
      </c>
      <c r="AE331" s="67">
        <v>216660.07364820002</v>
      </c>
      <c r="AF331" s="8">
        <f t="shared" si="77"/>
        <v>233911</v>
      </c>
      <c r="AG331" s="67">
        <v>168228.07255800001</v>
      </c>
      <c r="AH331" s="67">
        <v>216660.07364820002</v>
      </c>
      <c r="AI331" s="8">
        <f t="shared" si="78"/>
        <v>192444</v>
      </c>
      <c r="AJ331" s="67">
        <v>204651.57123320003</v>
      </c>
      <c r="AK331" s="67">
        <v>157424.28556400002</v>
      </c>
      <c r="AL331" s="8">
        <f t="shared" si="79"/>
        <v>181038</v>
      </c>
      <c r="AM331" s="45" t="e">
        <f>H331+K331+#REF!+N331+#REF!+#REF!+#REF!+#REF!+Q331+T331+W331+Z331+AC331+#REF!+AF331+AI331+AL331</f>
        <v>#REF!</v>
      </c>
      <c r="AN331" s="9"/>
      <c r="AO331" s="9"/>
      <c r="AP331" s="9"/>
      <c r="AQ331" s="10"/>
      <c r="AR331" s="10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</row>
    <row r="332" spans="1:154" s="46" customFormat="1" ht="24.75" customHeight="1" x14ac:dyDescent="0.35">
      <c r="A332" s="388"/>
      <c r="B332" s="31">
        <v>299</v>
      </c>
      <c r="C332" s="48" t="s">
        <v>339</v>
      </c>
      <c r="D332" s="11" t="s">
        <v>283</v>
      </c>
      <c r="E332" s="6"/>
      <c r="F332" s="13">
        <v>196406.77718479998</v>
      </c>
      <c r="G332" s="67">
        <v>185831.02764407999</v>
      </c>
      <c r="H332" s="8">
        <f t="shared" si="70"/>
        <v>191119</v>
      </c>
      <c r="I332" s="67">
        <v>196406.77718479998</v>
      </c>
      <c r="J332" s="67">
        <v>185831.02764407999</v>
      </c>
      <c r="K332" s="8">
        <f t="shared" si="71"/>
        <v>191119</v>
      </c>
      <c r="L332" s="67">
        <v>325001.8687552</v>
      </c>
      <c r="M332" s="67">
        <v>307501.76812992006</v>
      </c>
      <c r="N332" s="8">
        <f t="shared" si="72"/>
        <v>316252</v>
      </c>
      <c r="O332" s="67">
        <v>392376.66702779999</v>
      </c>
      <c r="P332" s="67">
        <v>373020.24681558006</v>
      </c>
      <c r="Q332" s="8">
        <f t="shared" si="73"/>
        <v>382698</v>
      </c>
      <c r="R332" s="67">
        <v>343706.57088040008</v>
      </c>
      <c r="S332" s="67">
        <v>373020.24681558006</v>
      </c>
      <c r="T332" s="8">
        <f t="shared" si="74"/>
        <v>358363</v>
      </c>
      <c r="U332" s="67">
        <v>390108.66106940003</v>
      </c>
      <c r="V332" s="67">
        <v>373020.24681558006</v>
      </c>
      <c r="W332" s="8">
        <v>381564</v>
      </c>
      <c r="X332" s="67">
        <v>436601.725378</v>
      </c>
      <c r="Y332" s="67">
        <v>373020.24681558006</v>
      </c>
      <c r="Z332" s="8">
        <f t="shared" si="75"/>
        <v>404811</v>
      </c>
      <c r="AA332" s="67">
        <v>296228.65883520007</v>
      </c>
      <c r="AB332" s="67">
        <v>227868.19910400006</v>
      </c>
      <c r="AC332" s="8">
        <f t="shared" si="76"/>
        <v>262048</v>
      </c>
      <c r="AD332" s="67">
        <v>430549.83074740006</v>
      </c>
      <c r="AE332" s="67">
        <v>373020.24681558006</v>
      </c>
      <c r="AF332" s="8">
        <f t="shared" si="77"/>
        <v>401785</v>
      </c>
      <c r="AG332" s="67">
        <v>344401.57084060006</v>
      </c>
      <c r="AH332" s="67">
        <v>373020.24681558006</v>
      </c>
      <c r="AI332" s="8">
        <f t="shared" si="78"/>
        <v>358711</v>
      </c>
      <c r="AJ332" s="67">
        <v>329719.82891119999</v>
      </c>
      <c r="AK332" s="67">
        <v>253630.63762400002</v>
      </c>
      <c r="AL332" s="8">
        <f t="shared" si="79"/>
        <v>291675</v>
      </c>
      <c r="AM332" s="45" t="e">
        <f>H332+K332+#REF!+N332+#REF!+#REF!+#REF!+#REF!+Q332+T332+W332+Z332+AC332+#REF!+AF332+AI332+AL332</f>
        <v>#REF!</v>
      </c>
      <c r="AN332" s="9"/>
      <c r="AO332" s="9"/>
      <c r="AP332" s="9"/>
      <c r="AQ332" s="10"/>
      <c r="AR332" s="10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</row>
    <row r="333" spans="1:154" s="46" customFormat="1" ht="24.75" customHeight="1" x14ac:dyDescent="0.35">
      <c r="A333" s="388"/>
      <c r="B333" s="31">
        <v>300</v>
      </c>
      <c r="C333" s="48" t="s">
        <v>340</v>
      </c>
      <c r="D333" s="11" t="s">
        <v>272</v>
      </c>
      <c r="E333" s="6"/>
      <c r="F333" s="13">
        <v>257827.00197800004</v>
      </c>
      <c r="G333" s="67">
        <v>243944.00956380001</v>
      </c>
      <c r="H333" s="8">
        <f t="shared" si="70"/>
        <v>250886</v>
      </c>
      <c r="I333" s="67">
        <v>257827.00197800004</v>
      </c>
      <c r="J333" s="67">
        <v>243944.00956380001</v>
      </c>
      <c r="K333" s="8">
        <f t="shared" si="71"/>
        <v>250886</v>
      </c>
      <c r="L333" s="67">
        <v>413773.56839000003</v>
      </c>
      <c r="M333" s="67">
        <v>391493.45316900004</v>
      </c>
      <c r="N333" s="8">
        <f t="shared" si="72"/>
        <v>402634</v>
      </c>
      <c r="O333" s="67">
        <v>532088.58444560005</v>
      </c>
      <c r="P333" s="67">
        <v>495257.48428338009</v>
      </c>
      <c r="Q333" s="8">
        <f t="shared" si="73"/>
        <v>513673</v>
      </c>
      <c r="R333" s="67">
        <v>453972.49302860006</v>
      </c>
      <c r="S333" s="67">
        <v>495257.48428338009</v>
      </c>
      <c r="T333" s="8">
        <f t="shared" si="74"/>
        <v>474615</v>
      </c>
      <c r="U333" s="67">
        <v>517283.07540000003</v>
      </c>
      <c r="V333" s="67">
        <v>495257.48428338009</v>
      </c>
      <c r="W333" s="8">
        <v>506270</v>
      </c>
      <c r="X333" s="67">
        <v>594360.36931179999</v>
      </c>
      <c r="Y333" s="67">
        <v>495257.48428338009</v>
      </c>
      <c r="Z333" s="8">
        <f t="shared" si="75"/>
        <v>544809</v>
      </c>
      <c r="AA333" s="67">
        <v>407363.06647399999</v>
      </c>
      <c r="AB333" s="67">
        <v>313356.20497999998</v>
      </c>
      <c r="AC333" s="8">
        <f t="shared" si="76"/>
        <v>360360</v>
      </c>
      <c r="AD333" s="67">
        <v>580704.73082440009</v>
      </c>
      <c r="AE333" s="67">
        <v>495257.48428338009</v>
      </c>
      <c r="AF333" s="8">
        <f t="shared" si="77"/>
        <v>537981</v>
      </c>
      <c r="AG333" s="67">
        <v>439084.47257220006</v>
      </c>
      <c r="AH333" s="67">
        <v>495257.48428338009</v>
      </c>
      <c r="AI333" s="8">
        <f t="shared" si="78"/>
        <v>467171</v>
      </c>
      <c r="AJ333" s="67">
        <v>432829.47293040011</v>
      </c>
      <c r="AK333" s="67">
        <v>332945.74840800004</v>
      </c>
      <c r="AL333" s="8">
        <f t="shared" si="79"/>
        <v>382888</v>
      </c>
      <c r="AM333" s="45" t="e">
        <f>H333+K333+#REF!+N333+#REF!+#REF!+#REF!+#REF!+Q333+T333+W333+Z333+AC333+#REF!+AF333+AI333+AL333</f>
        <v>#REF!</v>
      </c>
      <c r="AN333" s="9"/>
      <c r="AO333" s="9"/>
      <c r="AP333" s="9"/>
      <c r="AQ333" s="10"/>
      <c r="AR333" s="10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</row>
    <row r="334" spans="1:154" s="46" customFormat="1" ht="24.75" customHeight="1" x14ac:dyDescent="0.35">
      <c r="A334" s="388"/>
      <c r="B334" s="31">
        <v>301</v>
      </c>
      <c r="C334" s="49" t="s">
        <v>341</v>
      </c>
      <c r="D334" s="11" t="s">
        <v>283</v>
      </c>
      <c r="E334" s="6"/>
      <c r="F334" s="13">
        <v>267809.8248462</v>
      </c>
      <c r="G334" s="67">
        <v>253389.29581602005</v>
      </c>
      <c r="H334" s="8">
        <f t="shared" si="70"/>
        <v>260600</v>
      </c>
      <c r="I334" s="67">
        <v>267809.8248462</v>
      </c>
      <c r="J334" s="67">
        <v>253389.29581602005</v>
      </c>
      <c r="K334" s="8">
        <f t="shared" si="71"/>
        <v>260600</v>
      </c>
      <c r="L334" s="67">
        <v>463456.01607760007</v>
      </c>
      <c r="M334" s="67">
        <v>438500.69213496009</v>
      </c>
      <c r="N334" s="8">
        <f t="shared" si="72"/>
        <v>450978</v>
      </c>
      <c r="O334" s="67">
        <v>527583.24984820001</v>
      </c>
      <c r="P334" s="67">
        <v>499174.92101022002</v>
      </c>
      <c r="Q334" s="8">
        <f t="shared" si="73"/>
        <v>513379</v>
      </c>
      <c r="R334" s="67">
        <v>454316.2905736001</v>
      </c>
      <c r="S334" s="67">
        <v>499174.92101022002</v>
      </c>
      <c r="T334" s="8">
        <f t="shared" si="74"/>
        <v>476746</v>
      </c>
      <c r="U334" s="67">
        <v>521337.7707538</v>
      </c>
      <c r="V334" s="67">
        <v>499174.92101022002</v>
      </c>
      <c r="W334" s="8">
        <v>510256</v>
      </c>
      <c r="X334" s="67">
        <v>599172.47710320004</v>
      </c>
      <c r="Y334" s="67">
        <v>499174.92101022002</v>
      </c>
      <c r="Z334" s="8">
        <f t="shared" si="75"/>
        <v>549174</v>
      </c>
      <c r="AA334" s="67">
        <v>416618.09638540004</v>
      </c>
      <c r="AB334" s="67">
        <v>320475.45875799999</v>
      </c>
      <c r="AC334" s="8">
        <f t="shared" si="76"/>
        <v>368547</v>
      </c>
      <c r="AD334" s="67">
        <v>585660.70466540009</v>
      </c>
      <c r="AE334" s="67">
        <v>499174.92101022002</v>
      </c>
      <c r="AF334" s="8">
        <f t="shared" si="77"/>
        <v>542418</v>
      </c>
      <c r="AG334" s="67">
        <v>460604.08321200003</v>
      </c>
      <c r="AH334" s="67">
        <v>499174.92101022002</v>
      </c>
      <c r="AI334" s="8">
        <f t="shared" si="78"/>
        <v>479890</v>
      </c>
      <c r="AJ334" s="67">
        <v>449589.86770880001</v>
      </c>
      <c r="AK334" s="67">
        <v>345838.35977600003</v>
      </c>
      <c r="AL334" s="8">
        <f t="shared" si="79"/>
        <v>397714</v>
      </c>
      <c r="AM334" s="45" t="e">
        <f>H334+K334+#REF!+N334+#REF!+#REF!+#REF!+#REF!+Q334+T334+W334+Z334+AC334+#REF!+AF334+AI334+AL334</f>
        <v>#REF!</v>
      </c>
      <c r="AN334" s="9"/>
      <c r="AO334" s="9"/>
      <c r="AP334" s="9"/>
      <c r="AQ334" s="10"/>
      <c r="AR334" s="10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</row>
    <row r="335" spans="1:154" s="46" customFormat="1" ht="24.75" customHeight="1" x14ac:dyDescent="0.35">
      <c r="A335" s="388"/>
      <c r="B335" s="31">
        <v>302</v>
      </c>
      <c r="C335" s="49" t="s">
        <v>342</v>
      </c>
      <c r="D335" s="11" t="s">
        <v>283</v>
      </c>
      <c r="E335" s="6"/>
      <c r="F335" s="13">
        <v>137814.1549694</v>
      </c>
      <c r="G335" s="67">
        <v>130393.39277874002</v>
      </c>
      <c r="H335" s="8">
        <f t="shared" si="70"/>
        <v>134104</v>
      </c>
      <c r="I335" s="67">
        <v>137814.1549694</v>
      </c>
      <c r="J335" s="67">
        <v>130393.39277874002</v>
      </c>
      <c r="K335" s="8">
        <f t="shared" si="71"/>
        <v>134104</v>
      </c>
      <c r="L335" s="67">
        <v>232070.74774520006</v>
      </c>
      <c r="M335" s="67">
        <v>219574.63055892003</v>
      </c>
      <c r="N335" s="8">
        <f t="shared" si="72"/>
        <v>225823</v>
      </c>
      <c r="O335" s="67">
        <v>259353.4630778</v>
      </c>
      <c r="P335" s="67">
        <v>253570.45474488003</v>
      </c>
      <c r="Q335" s="8">
        <f t="shared" si="73"/>
        <v>256462</v>
      </c>
      <c r="R335" s="67">
        <v>230064.027921</v>
      </c>
      <c r="S335" s="67">
        <v>253570.45474488003</v>
      </c>
      <c r="T335" s="8">
        <f t="shared" si="74"/>
        <v>241817</v>
      </c>
      <c r="U335" s="67">
        <v>266298.17348679999</v>
      </c>
      <c r="V335" s="67">
        <v>253570.45474488003</v>
      </c>
      <c r="W335" s="8">
        <v>259934</v>
      </c>
      <c r="X335" s="67">
        <v>296639.10021200002</v>
      </c>
      <c r="Y335" s="67">
        <v>253570.45474488003</v>
      </c>
      <c r="Z335" s="8">
        <f t="shared" si="75"/>
        <v>275105</v>
      </c>
      <c r="AA335" s="67">
        <v>203916.3734062</v>
      </c>
      <c r="AB335" s="67">
        <v>156858.74877400001</v>
      </c>
      <c r="AC335" s="8">
        <f t="shared" si="76"/>
        <v>180388</v>
      </c>
      <c r="AD335" s="67">
        <v>287314.25295300002</v>
      </c>
      <c r="AE335" s="67">
        <v>253570.45474488003</v>
      </c>
      <c r="AF335" s="8">
        <f t="shared" si="77"/>
        <v>270442</v>
      </c>
      <c r="AG335" s="67">
        <v>232609.18759260001</v>
      </c>
      <c r="AH335" s="67">
        <v>253570.45474488003</v>
      </c>
      <c r="AI335" s="8">
        <f t="shared" si="78"/>
        <v>243090</v>
      </c>
      <c r="AJ335" s="67">
        <v>231356.70669020005</v>
      </c>
      <c r="AK335" s="67">
        <v>177966.69745400004</v>
      </c>
      <c r="AL335" s="8">
        <f t="shared" si="79"/>
        <v>204662</v>
      </c>
      <c r="AM335" s="45" t="e">
        <f>H335+K335+#REF!+N335+#REF!+#REF!+#REF!+#REF!+Q335+T335+W335+Z335+AC335+#REF!+AF335+AI335+AL335</f>
        <v>#REF!</v>
      </c>
      <c r="AN335" s="9"/>
      <c r="AO335" s="9"/>
      <c r="AP335" s="9"/>
      <c r="AQ335" s="10"/>
      <c r="AR335" s="10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</row>
    <row r="336" spans="1:154" s="46" customFormat="1" ht="24.75" customHeight="1" x14ac:dyDescent="0.35">
      <c r="A336" s="388"/>
      <c r="B336" s="31">
        <v>303</v>
      </c>
      <c r="C336" s="49" t="s">
        <v>343</v>
      </c>
      <c r="D336" s="11" t="s">
        <v>272</v>
      </c>
      <c r="E336" s="6"/>
      <c r="F336" s="13">
        <v>299800.97978740005</v>
      </c>
      <c r="G336" s="67">
        <v>283657.85010654002</v>
      </c>
      <c r="H336" s="8">
        <f t="shared" si="70"/>
        <v>291729</v>
      </c>
      <c r="I336" s="67">
        <v>299800.97978740005</v>
      </c>
      <c r="J336" s="67">
        <v>283657.85010654002</v>
      </c>
      <c r="K336" s="8">
        <f t="shared" si="71"/>
        <v>291729</v>
      </c>
      <c r="L336" s="67">
        <v>482564.81254800002</v>
      </c>
      <c r="M336" s="67">
        <v>456580.55341080006</v>
      </c>
      <c r="N336" s="8">
        <f t="shared" si="72"/>
        <v>469573</v>
      </c>
      <c r="O336" s="67">
        <v>562336.42137400003</v>
      </c>
      <c r="P336" s="67">
        <v>540876.50538012001</v>
      </c>
      <c r="Q336" s="8">
        <f t="shared" si="73"/>
        <v>551606</v>
      </c>
      <c r="R336" s="67">
        <v>482041.18244100001</v>
      </c>
      <c r="S336" s="67">
        <v>540876.50538012001</v>
      </c>
      <c r="T336" s="8">
        <f t="shared" si="74"/>
        <v>511459</v>
      </c>
      <c r="U336" s="67">
        <v>564878.40752980008</v>
      </c>
      <c r="V336" s="67">
        <v>540876.50538012001</v>
      </c>
      <c r="W336" s="8">
        <v>552877</v>
      </c>
      <c r="X336" s="67">
        <v>598133.67959800002</v>
      </c>
      <c r="Y336" s="67">
        <v>540876.50538012001</v>
      </c>
      <c r="Z336" s="8">
        <f t="shared" si="75"/>
        <v>569505</v>
      </c>
      <c r="AA336" s="67">
        <v>431964.16095560003</v>
      </c>
      <c r="AB336" s="67">
        <v>332280.12381200009</v>
      </c>
      <c r="AC336" s="8">
        <f t="shared" si="76"/>
        <v>382122</v>
      </c>
      <c r="AD336" s="67">
        <v>603157.35510940012</v>
      </c>
      <c r="AE336" s="67">
        <v>540876.50538012001</v>
      </c>
      <c r="AF336" s="8">
        <f t="shared" si="77"/>
        <v>572017</v>
      </c>
      <c r="AG336" s="67">
        <v>522741.52257600002</v>
      </c>
      <c r="AH336" s="67">
        <v>540876.50538012001</v>
      </c>
      <c r="AI336" s="8">
        <f t="shared" si="78"/>
        <v>531809</v>
      </c>
      <c r="AJ336" s="67">
        <v>503295.27559220005</v>
      </c>
      <c r="AK336" s="67">
        <v>387150.21199400001</v>
      </c>
      <c r="AL336" s="8">
        <f t="shared" si="79"/>
        <v>445223</v>
      </c>
      <c r="AM336" s="45" t="e">
        <f>H336+K336+#REF!+N336+#REF!+#REF!+#REF!+#REF!+Q336+T336+W336+Z336+AC336+#REF!+AF336+AI336+AL336</f>
        <v>#REF!</v>
      </c>
      <c r="AN336" s="9"/>
      <c r="AO336" s="9"/>
      <c r="AP336" s="9"/>
      <c r="AQ336" s="10"/>
      <c r="AR336" s="10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</row>
    <row r="337" spans="1:44" s="6" customFormat="1" ht="30" customHeight="1" x14ac:dyDescent="0.35">
      <c r="A337" s="388"/>
      <c r="B337" s="31">
        <v>304</v>
      </c>
      <c r="C337" s="49" t="s">
        <v>344</v>
      </c>
      <c r="D337" s="11" t="s">
        <v>272</v>
      </c>
      <c r="F337" s="13">
        <v>203373.7022044</v>
      </c>
      <c r="G337" s="67">
        <v>192422.81054724002</v>
      </c>
      <c r="H337" s="8">
        <f t="shared" si="70"/>
        <v>197898</v>
      </c>
      <c r="I337" s="67">
        <v>203373.7022044</v>
      </c>
      <c r="J337" s="67">
        <v>192422.81054724002</v>
      </c>
      <c r="K337" s="8">
        <f t="shared" si="71"/>
        <v>197898</v>
      </c>
      <c r="L337" s="67">
        <v>370547.10967820004</v>
      </c>
      <c r="M337" s="67">
        <v>350594.57300322008</v>
      </c>
      <c r="N337" s="8">
        <f t="shared" si="72"/>
        <v>360571</v>
      </c>
      <c r="O337" s="67">
        <v>442866.24556720001</v>
      </c>
      <c r="P337" s="67">
        <v>417103.92096828</v>
      </c>
      <c r="Q337" s="8">
        <f t="shared" si="73"/>
        <v>429985</v>
      </c>
      <c r="R337" s="67">
        <v>403140.17478280002</v>
      </c>
      <c r="S337" s="67">
        <v>417103.92096828</v>
      </c>
      <c r="T337" s="8">
        <f t="shared" si="74"/>
        <v>410122</v>
      </c>
      <c r="U337" s="67">
        <v>436715.97194680001</v>
      </c>
      <c r="V337" s="67">
        <v>417103.92096828</v>
      </c>
      <c r="W337" s="8">
        <v>426910</v>
      </c>
      <c r="X337" s="67">
        <v>521158.9960304001</v>
      </c>
      <c r="Y337" s="67">
        <v>417103.92096828</v>
      </c>
      <c r="Z337" s="8">
        <f t="shared" si="75"/>
        <v>469131</v>
      </c>
      <c r="AA337" s="67">
        <v>301461.78638940002</v>
      </c>
      <c r="AB337" s="67">
        <v>231893.68183800002</v>
      </c>
      <c r="AC337" s="8">
        <f t="shared" si="76"/>
        <v>266678</v>
      </c>
      <c r="AD337" s="67">
        <v>472223.38239440013</v>
      </c>
      <c r="AE337" s="67">
        <v>417103.92096828</v>
      </c>
      <c r="AF337" s="8">
        <f t="shared" si="77"/>
        <v>444664</v>
      </c>
      <c r="AG337" s="67">
        <v>625513.71608180006</v>
      </c>
      <c r="AH337" s="67">
        <v>417103.92096828</v>
      </c>
      <c r="AI337" s="8">
        <f t="shared" si="78"/>
        <v>521309</v>
      </c>
      <c r="AJ337" s="67">
        <v>341416.35031140002</v>
      </c>
      <c r="AK337" s="67">
        <v>262627.961778</v>
      </c>
      <c r="AL337" s="8">
        <f t="shared" si="79"/>
        <v>302022</v>
      </c>
      <c r="AM337" s="45" t="e">
        <f>H337+K337+#REF!+N337+#REF!+#REF!+#REF!+#REF!+Q337+T337+W337+Z337+AC337+#REF!+AF337+AI337+AL337</f>
        <v>#REF!</v>
      </c>
      <c r="AN337" s="9"/>
      <c r="AO337" s="9"/>
      <c r="AP337" s="9"/>
      <c r="AQ337" s="10"/>
      <c r="AR337" s="10"/>
    </row>
    <row r="338" spans="1:44" s="6" customFormat="1" ht="24.75" customHeight="1" x14ac:dyDescent="0.35">
      <c r="A338" s="388"/>
      <c r="B338" s="31">
        <v>305</v>
      </c>
      <c r="C338" s="49" t="s">
        <v>345</v>
      </c>
      <c r="D338" s="11" t="s">
        <v>283</v>
      </c>
      <c r="F338" s="13">
        <v>249658.37230880003</v>
      </c>
      <c r="G338" s="67">
        <v>236215.22918448003</v>
      </c>
      <c r="H338" s="8">
        <f t="shared" si="70"/>
        <v>242937</v>
      </c>
      <c r="I338" s="67">
        <v>249658.37230880003</v>
      </c>
      <c r="J338" s="67">
        <v>236215.22918448003</v>
      </c>
      <c r="K338" s="8">
        <f t="shared" si="71"/>
        <v>242937</v>
      </c>
      <c r="L338" s="67">
        <v>402274.86280800001</v>
      </c>
      <c r="M338" s="67">
        <v>380613.90865679999</v>
      </c>
      <c r="N338" s="8">
        <f t="shared" si="72"/>
        <v>391444</v>
      </c>
      <c r="O338" s="67">
        <v>466909.85910659999</v>
      </c>
      <c r="P338" s="67">
        <v>431941.93820778007</v>
      </c>
      <c r="Q338" s="8">
        <f t="shared" si="73"/>
        <v>449426</v>
      </c>
      <c r="R338" s="67">
        <v>418786.66551540006</v>
      </c>
      <c r="S338" s="67">
        <v>431941.93820778007</v>
      </c>
      <c r="T338" s="8">
        <f t="shared" si="74"/>
        <v>425364</v>
      </c>
      <c r="U338" s="67">
        <v>466581.92914060003</v>
      </c>
      <c r="V338" s="67">
        <v>431941.93820778007</v>
      </c>
      <c r="W338" s="8">
        <v>449262</v>
      </c>
      <c r="X338" s="67">
        <v>538932.80018760008</v>
      </c>
      <c r="Y338" s="67">
        <v>431941.93820778007</v>
      </c>
      <c r="Z338" s="8">
        <f t="shared" si="75"/>
        <v>485437</v>
      </c>
      <c r="AA338" s="67">
        <v>359567.80284880003</v>
      </c>
      <c r="AB338" s="67">
        <v>276590.61757599999</v>
      </c>
      <c r="AC338" s="8">
        <f t="shared" si="76"/>
        <v>318079</v>
      </c>
      <c r="AD338" s="67">
        <v>491195.7176854001</v>
      </c>
      <c r="AE338" s="67">
        <v>431941.93820778007</v>
      </c>
      <c r="AF338" s="8">
        <f t="shared" si="77"/>
        <v>461569</v>
      </c>
      <c r="AG338" s="67">
        <v>425044.83867299999</v>
      </c>
      <c r="AH338" s="67">
        <v>431941.93820778007</v>
      </c>
      <c r="AI338" s="8">
        <f t="shared" si="78"/>
        <v>428493</v>
      </c>
      <c r="AJ338" s="67">
        <v>419116.71115860005</v>
      </c>
      <c r="AK338" s="67">
        <v>322397.47012200003</v>
      </c>
      <c r="AL338" s="8">
        <f t="shared" si="79"/>
        <v>370757</v>
      </c>
      <c r="AM338" s="45" t="e">
        <f>H338+K338+#REF!+N338+#REF!+#REF!+#REF!+#REF!+Q338+T338+W338+Z338+AC338+#REF!+AF338+AI338+AL338</f>
        <v>#REF!</v>
      </c>
      <c r="AN338" s="9"/>
      <c r="AO338" s="9"/>
      <c r="AP338" s="9"/>
      <c r="AQ338" s="10"/>
      <c r="AR338" s="10"/>
    </row>
    <row r="339" spans="1:44" s="6" customFormat="1" ht="24" customHeight="1" thickBot="1" x14ac:dyDescent="0.4">
      <c r="A339" s="388"/>
      <c r="B339" s="31">
        <v>306</v>
      </c>
      <c r="C339" s="49" t="s">
        <v>346</v>
      </c>
      <c r="D339" s="11" t="s">
        <v>272</v>
      </c>
      <c r="F339" s="13">
        <v>739184.82068340003</v>
      </c>
      <c r="G339" s="67">
        <v>699382.56110814016</v>
      </c>
      <c r="H339" s="8">
        <f t="shared" si="70"/>
        <v>719284</v>
      </c>
      <c r="I339" s="67">
        <v>739184.82068340003</v>
      </c>
      <c r="J339" s="67">
        <v>699382.56110814016</v>
      </c>
      <c r="K339" s="8">
        <f t="shared" si="71"/>
        <v>719284</v>
      </c>
      <c r="L339" s="67">
        <v>1208092.9369054001</v>
      </c>
      <c r="M339" s="67">
        <v>1143041.7787643401</v>
      </c>
      <c r="N339" s="8">
        <f t="shared" si="72"/>
        <v>1175567</v>
      </c>
      <c r="O339" s="67">
        <v>1445732.147041</v>
      </c>
      <c r="P339" s="67">
        <v>1292198.6325339</v>
      </c>
      <c r="Q339" s="8">
        <f t="shared" si="73"/>
        <v>1368965</v>
      </c>
      <c r="R339" s="67">
        <v>1261230.2854605999</v>
      </c>
      <c r="S339" s="67">
        <v>1292198.6325339</v>
      </c>
      <c r="T339" s="8">
        <f t="shared" si="74"/>
        <v>1276714</v>
      </c>
      <c r="U339" s="67">
        <v>1421110.9536259999</v>
      </c>
      <c r="V339" s="67">
        <v>1292198.6325339</v>
      </c>
      <c r="W339" s="8">
        <v>1356655</v>
      </c>
      <c r="X339" s="67">
        <v>1601120.1746721999</v>
      </c>
      <c r="Y339" s="67">
        <v>1292198.6325339</v>
      </c>
      <c r="Z339" s="8">
        <f t="shared" si="75"/>
        <v>1446659</v>
      </c>
      <c r="AA339" s="67">
        <v>1090394.6407536</v>
      </c>
      <c r="AB339" s="67">
        <v>838765.1082720001</v>
      </c>
      <c r="AC339" s="8">
        <f t="shared" si="76"/>
        <v>964580</v>
      </c>
      <c r="AD339" s="67">
        <v>1610497.9138612</v>
      </c>
      <c r="AE339" s="67">
        <v>1292198.6325339</v>
      </c>
      <c r="AF339" s="8">
        <f t="shared" si="77"/>
        <v>1451348</v>
      </c>
      <c r="AG339" s="67">
        <v>1975194.1182428002</v>
      </c>
      <c r="AH339" s="67">
        <v>1292198.6325339</v>
      </c>
      <c r="AI339" s="8">
        <f t="shared" si="78"/>
        <v>1633696</v>
      </c>
      <c r="AJ339" s="67">
        <v>1240914.4951476001</v>
      </c>
      <c r="AK339" s="67">
        <v>954549.61165199999</v>
      </c>
      <c r="AL339" s="8">
        <f t="shared" si="79"/>
        <v>1097732</v>
      </c>
      <c r="AM339" s="45" t="e">
        <f>H339+K339+#REF!+N339+#REF!+#REF!+#REF!+#REF!+Q339+T339+W339+Z339+AC339+#REF!+AF339+AI339+AL339</f>
        <v>#REF!</v>
      </c>
      <c r="AN339" s="9"/>
      <c r="AO339" s="9"/>
      <c r="AP339" s="9"/>
      <c r="AQ339" s="10"/>
      <c r="AR339" s="10"/>
    </row>
    <row r="340" spans="1:44" s="6" customFormat="1" ht="24.75" customHeight="1" thickBot="1" x14ac:dyDescent="0.4">
      <c r="A340" s="388"/>
      <c r="B340" s="289" t="s">
        <v>115</v>
      </c>
      <c r="C340" s="272"/>
      <c r="D340" s="273"/>
      <c r="F340" s="13">
        <v>4412050.2396697998</v>
      </c>
      <c r="G340" s="67">
        <v>4174478.3036875809</v>
      </c>
      <c r="H340" s="8">
        <f t="shared" si="70"/>
        <v>4293264</v>
      </c>
      <c r="I340" s="67">
        <v>4412050.2396697998</v>
      </c>
      <c r="J340" s="67">
        <v>4174478.3036875809</v>
      </c>
      <c r="K340" s="8">
        <f t="shared" si="71"/>
        <v>4293264</v>
      </c>
      <c r="L340" s="67">
        <v>6480433.5915410006</v>
      </c>
      <c r="M340" s="67">
        <v>6131487.1673810994</v>
      </c>
      <c r="N340" s="8">
        <f t="shared" si="72"/>
        <v>6305960</v>
      </c>
      <c r="O340" s="67">
        <v>7489531.2202074025</v>
      </c>
      <c r="P340" s="67">
        <v>7149596.3440620629</v>
      </c>
      <c r="Q340" s="8">
        <f t="shared" si="73"/>
        <v>7319564</v>
      </c>
      <c r="R340" s="67">
        <v>6735382.2146884007</v>
      </c>
      <c r="S340" s="67">
        <v>7149596.3440620629</v>
      </c>
      <c r="T340" s="8">
        <f t="shared" si="74"/>
        <v>6942489</v>
      </c>
      <c r="U340" s="67">
        <v>7321853.2237214018</v>
      </c>
      <c r="V340" s="67">
        <v>7149596.3440620629</v>
      </c>
      <c r="W340" s="8">
        <v>7235725</v>
      </c>
      <c r="X340" s="67">
        <v>8547106.4183960017</v>
      </c>
      <c r="Y340" s="67">
        <v>7149596.3440620629</v>
      </c>
      <c r="Z340" s="8">
        <f t="shared" si="75"/>
        <v>7848351</v>
      </c>
      <c r="AA340" s="67">
        <v>6362939.4582390003</v>
      </c>
      <c r="AB340" s="67">
        <v>4894568.81403</v>
      </c>
      <c r="AC340" s="8">
        <f t="shared" si="76"/>
        <v>5628754</v>
      </c>
      <c r="AD340" s="67">
        <v>8560170.7251060028</v>
      </c>
      <c r="AE340" s="67">
        <v>7149596.3440620629</v>
      </c>
      <c r="AF340" s="8">
        <f t="shared" si="77"/>
        <v>7854884</v>
      </c>
      <c r="AG340" s="67">
        <v>8406753.4507866018</v>
      </c>
      <c r="AH340" s="67">
        <v>7149596.3440620629</v>
      </c>
      <c r="AI340" s="8">
        <f t="shared" si="78"/>
        <v>7778175</v>
      </c>
      <c r="AJ340" s="67">
        <v>7207943.0475962013</v>
      </c>
      <c r="AK340" s="67">
        <v>5544571.5750740003</v>
      </c>
      <c r="AL340" s="8">
        <f t="shared" si="79"/>
        <v>6376257</v>
      </c>
      <c r="AM340" s="45" t="e">
        <f>H340+K340+#REF!+N340+#REF!+#REF!+#REF!+#REF!+Q340+T340+W340+Z340+AC340+#REF!+AF340+AI340+AL340</f>
        <v>#REF!</v>
      </c>
      <c r="AN340" s="9"/>
      <c r="AO340" s="9"/>
      <c r="AP340" s="9"/>
      <c r="AQ340" s="10"/>
      <c r="AR340" s="10"/>
    </row>
    <row r="341" spans="1:44" s="6" customFormat="1" ht="24.75" customHeight="1" x14ac:dyDescent="0.35">
      <c r="A341" s="388"/>
      <c r="B341" s="31">
        <v>307</v>
      </c>
      <c r="C341" s="50" t="s">
        <v>347</v>
      </c>
      <c r="D341" s="31" t="s">
        <v>283</v>
      </c>
      <c r="F341" s="13">
        <v>344618.4277536</v>
      </c>
      <c r="G341" s="67">
        <v>326062.05087456002</v>
      </c>
      <c r="H341" s="8">
        <f t="shared" si="70"/>
        <v>335340</v>
      </c>
      <c r="I341" s="67">
        <v>344618.4277536</v>
      </c>
      <c r="J341" s="67">
        <v>326062.05087456002</v>
      </c>
      <c r="K341" s="8">
        <f t="shared" si="71"/>
        <v>335340</v>
      </c>
      <c r="L341" s="67">
        <v>553880.05960559996</v>
      </c>
      <c r="M341" s="67">
        <v>524055.74870376009</v>
      </c>
      <c r="N341" s="8">
        <f t="shared" si="72"/>
        <v>538968</v>
      </c>
      <c r="O341" s="67">
        <v>671263.11985460017</v>
      </c>
      <c r="P341" s="67">
        <v>611129.13728957996</v>
      </c>
      <c r="Q341" s="8">
        <f t="shared" si="73"/>
        <v>641196</v>
      </c>
      <c r="R341" s="67">
        <v>589467.86578680004</v>
      </c>
      <c r="S341" s="67">
        <v>611129.13728957996</v>
      </c>
      <c r="T341" s="8">
        <f t="shared" si="74"/>
        <v>600299</v>
      </c>
      <c r="U341" s="67">
        <v>656719.95478180004</v>
      </c>
      <c r="V341" s="67">
        <v>611129.13728957996</v>
      </c>
      <c r="W341" s="8">
        <v>633925</v>
      </c>
      <c r="X341" s="67">
        <v>767933.70031560003</v>
      </c>
      <c r="Y341" s="67">
        <v>611129.13728957996</v>
      </c>
      <c r="Z341" s="8">
        <f t="shared" si="75"/>
        <v>689531</v>
      </c>
      <c r="AA341" s="67">
        <v>519391.34772980004</v>
      </c>
      <c r="AB341" s="67">
        <v>399531.80594600004</v>
      </c>
      <c r="AC341" s="8">
        <f t="shared" si="76"/>
        <v>459462</v>
      </c>
      <c r="AD341" s="67">
        <v>740096.67755660007</v>
      </c>
      <c r="AE341" s="67">
        <v>611129.13728957996</v>
      </c>
      <c r="AF341" s="8">
        <f t="shared" si="77"/>
        <v>675613</v>
      </c>
      <c r="AG341" s="67">
        <v>700616.02532740007</v>
      </c>
      <c r="AH341" s="67">
        <v>611129.13728957996</v>
      </c>
      <c r="AI341" s="8">
        <f t="shared" si="78"/>
        <v>655873</v>
      </c>
      <c r="AJ341" s="67">
        <v>578530.87250140007</v>
      </c>
      <c r="AK341" s="67">
        <v>445023.74807800003</v>
      </c>
      <c r="AL341" s="8">
        <f t="shared" si="79"/>
        <v>511777</v>
      </c>
      <c r="AM341" s="45" t="e">
        <f>H341+K341+#REF!+N341+#REF!+#REF!+#REF!+#REF!+Q341+T341+W341+Z341+AC341+#REF!+AF341+AI341+AL341</f>
        <v>#REF!</v>
      </c>
      <c r="AN341" s="9"/>
      <c r="AO341" s="9"/>
      <c r="AP341" s="9"/>
      <c r="AQ341" s="10"/>
      <c r="AR341" s="10"/>
    </row>
    <row r="342" spans="1:44" s="6" customFormat="1" ht="24" customHeight="1" x14ac:dyDescent="0.35">
      <c r="A342" s="388"/>
      <c r="B342" s="11">
        <v>308</v>
      </c>
      <c r="C342" s="51" t="s">
        <v>348</v>
      </c>
      <c r="D342" s="11" t="s">
        <v>283</v>
      </c>
      <c r="F342" s="13">
        <v>339790.4523832</v>
      </c>
      <c r="G342" s="67">
        <v>321494.04340872006</v>
      </c>
      <c r="H342" s="8">
        <f t="shared" si="70"/>
        <v>330642</v>
      </c>
      <c r="I342" s="67">
        <v>339790.4523832</v>
      </c>
      <c r="J342" s="67">
        <v>321494.04340872006</v>
      </c>
      <c r="K342" s="8">
        <f t="shared" si="71"/>
        <v>330642</v>
      </c>
      <c r="L342" s="67">
        <v>540374.63419940008</v>
      </c>
      <c r="M342" s="67">
        <v>511277.5385117401</v>
      </c>
      <c r="N342" s="8">
        <f t="shared" si="72"/>
        <v>525826</v>
      </c>
      <c r="O342" s="67">
        <v>640245.17642540007</v>
      </c>
      <c r="P342" s="67">
        <v>628602.46646106022</v>
      </c>
      <c r="Q342" s="8">
        <f t="shared" si="73"/>
        <v>634424</v>
      </c>
      <c r="R342" s="67">
        <v>556041.22386540018</v>
      </c>
      <c r="S342" s="67">
        <v>628602.46646106022</v>
      </c>
      <c r="T342" s="8">
        <f t="shared" si="74"/>
        <v>592322</v>
      </c>
      <c r="U342" s="67">
        <v>619544.3328620001</v>
      </c>
      <c r="V342" s="67">
        <v>628602.46646106022</v>
      </c>
      <c r="W342" s="8">
        <v>624073</v>
      </c>
      <c r="X342" s="67">
        <v>740761.00019739999</v>
      </c>
      <c r="Y342" s="67">
        <v>628602.46646106022</v>
      </c>
      <c r="Z342" s="8">
        <f t="shared" si="75"/>
        <v>684682</v>
      </c>
      <c r="AA342" s="67">
        <v>514999.20186260011</v>
      </c>
      <c r="AB342" s="67">
        <v>396153.23220200004</v>
      </c>
      <c r="AC342" s="8">
        <f t="shared" si="76"/>
        <v>455576</v>
      </c>
      <c r="AD342" s="67">
        <v>709135.85741180007</v>
      </c>
      <c r="AE342" s="67">
        <v>628602.46646106022</v>
      </c>
      <c r="AF342" s="8">
        <f t="shared" si="77"/>
        <v>668869</v>
      </c>
      <c r="AG342" s="67">
        <v>682865.49361940008</v>
      </c>
      <c r="AH342" s="67">
        <v>628602.46646106022</v>
      </c>
      <c r="AI342" s="8">
        <f t="shared" si="78"/>
        <v>655734</v>
      </c>
      <c r="AJ342" s="67">
        <v>570426.77098680008</v>
      </c>
      <c r="AK342" s="67">
        <v>438789.823836</v>
      </c>
      <c r="AL342" s="8">
        <f t="shared" si="79"/>
        <v>504608</v>
      </c>
      <c r="AM342" s="45" t="e">
        <f>H342+K342+#REF!+N342+#REF!+#REF!+#REF!+#REF!+Q342+T342+W342+Z342+AC342+#REF!+AF342+AI342+AL342</f>
        <v>#REF!</v>
      </c>
      <c r="AN342" s="9"/>
      <c r="AO342" s="9"/>
      <c r="AP342" s="9"/>
      <c r="AQ342" s="10"/>
      <c r="AR342" s="10"/>
    </row>
    <row r="343" spans="1:44" s="6" customFormat="1" ht="24.75" customHeight="1" x14ac:dyDescent="0.35">
      <c r="A343" s="388"/>
      <c r="B343" s="31">
        <v>309</v>
      </c>
      <c r="C343" s="51" t="s">
        <v>349</v>
      </c>
      <c r="D343" s="11" t="s">
        <v>272</v>
      </c>
      <c r="F343" s="13">
        <v>486864.92645700008</v>
      </c>
      <c r="G343" s="67">
        <v>460649.12272470002</v>
      </c>
      <c r="H343" s="8">
        <f t="shared" si="70"/>
        <v>473757</v>
      </c>
      <c r="I343" s="67">
        <v>486864.92645700008</v>
      </c>
      <c r="J343" s="67">
        <v>460649.12272470002</v>
      </c>
      <c r="K343" s="8">
        <f t="shared" si="71"/>
        <v>473757</v>
      </c>
      <c r="L343" s="67">
        <v>741862.21018000005</v>
      </c>
      <c r="M343" s="67">
        <v>701915.78347799997</v>
      </c>
      <c r="N343" s="8">
        <f t="shared" si="72"/>
        <v>721889</v>
      </c>
      <c r="O343" s="67">
        <v>866630.04169560003</v>
      </c>
      <c r="P343" s="67">
        <v>865909.65360900003</v>
      </c>
      <c r="Q343" s="8">
        <f t="shared" si="73"/>
        <v>866270</v>
      </c>
      <c r="R343" s="67">
        <v>777427.80175059999</v>
      </c>
      <c r="S343" s="67">
        <v>865909.65360900003</v>
      </c>
      <c r="T343" s="8">
        <f t="shared" si="74"/>
        <v>821669</v>
      </c>
      <c r="U343" s="67">
        <v>872075.79480839998</v>
      </c>
      <c r="V343" s="67">
        <v>865909.65360900003</v>
      </c>
      <c r="W343" s="8">
        <v>868993</v>
      </c>
      <c r="X343" s="67">
        <v>1039283.0531174002</v>
      </c>
      <c r="Y343" s="67">
        <v>865909.65360900003</v>
      </c>
      <c r="Z343" s="8">
        <f t="shared" si="75"/>
        <v>952596</v>
      </c>
      <c r="AA343" s="67">
        <v>712085.11142859992</v>
      </c>
      <c r="AB343" s="67">
        <v>547757.7780220001</v>
      </c>
      <c r="AC343" s="8">
        <f t="shared" si="76"/>
        <v>629921</v>
      </c>
      <c r="AD343" s="67">
        <v>1031617.9546218002</v>
      </c>
      <c r="AE343" s="67">
        <v>865909.65360900003</v>
      </c>
      <c r="AF343" s="8">
        <f t="shared" si="77"/>
        <v>948764</v>
      </c>
      <c r="AG343" s="67">
        <v>984037.43223239994</v>
      </c>
      <c r="AH343" s="67">
        <v>865909.65360900003</v>
      </c>
      <c r="AI343" s="8">
        <f t="shared" si="78"/>
        <v>924974</v>
      </c>
      <c r="AJ343" s="67">
        <v>817330.53158120008</v>
      </c>
      <c r="AK343" s="67">
        <v>628715.79352399998</v>
      </c>
      <c r="AL343" s="8">
        <f t="shared" si="79"/>
        <v>723023</v>
      </c>
      <c r="AM343" s="45" t="e">
        <f>H343+K343+#REF!+N343+#REF!+#REF!+#REF!+#REF!+Q343+T343+W343+Z343+AC343+#REF!+AF343+AI343+AL343</f>
        <v>#REF!</v>
      </c>
      <c r="AN343" s="9"/>
      <c r="AO343" s="9"/>
      <c r="AP343" s="9"/>
      <c r="AQ343" s="10"/>
      <c r="AR343" s="10"/>
    </row>
    <row r="344" spans="1:44" s="6" customFormat="1" ht="24.75" customHeight="1" x14ac:dyDescent="0.35">
      <c r="A344" s="388"/>
      <c r="B344" s="11">
        <v>310</v>
      </c>
      <c r="C344" s="51" t="s">
        <v>350</v>
      </c>
      <c r="D344" s="11" t="s">
        <v>272</v>
      </c>
      <c r="F344" s="13">
        <v>916762.07078820013</v>
      </c>
      <c r="G344" s="67">
        <v>867397.95928422001</v>
      </c>
      <c r="H344" s="8">
        <f t="shared" si="70"/>
        <v>892080</v>
      </c>
      <c r="I344" s="67">
        <v>916762.07078820013</v>
      </c>
      <c r="J344" s="67">
        <v>867397.95928422001</v>
      </c>
      <c r="K344" s="8">
        <f t="shared" si="71"/>
        <v>892080</v>
      </c>
      <c r="L344" s="67">
        <v>1514258.9315490001</v>
      </c>
      <c r="M344" s="67">
        <v>1432721.9121579002</v>
      </c>
      <c r="N344" s="8">
        <f t="shared" si="72"/>
        <v>1473490</v>
      </c>
      <c r="O344" s="67">
        <v>1726954.3074966006</v>
      </c>
      <c r="P344" s="67">
        <v>1658415.9111756606</v>
      </c>
      <c r="Q344" s="8">
        <f t="shared" si="73"/>
        <v>1692685</v>
      </c>
      <c r="R344" s="67">
        <v>1565510.1538804001</v>
      </c>
      <c r="S344" s="67">
        <v>1658415.9111756606</v>
      </c>
      <c r="T344" s="8">
        <f t="shared" si="74"/>
        <v>1611963</v>
      </c>
      <c r="U344" s="67">
        <v>1674888.5494432002</v>
      </c>
      <c r="V344" s="67">
        <v>1658415.9111756606</v>
      </c>
      <c r="W344" s="8">
        <v>1666652</v>
      </c>
      <c r="X344" s="67">
        <v>2019774.6103626003</v>
      </c>
      <c r="Y344" s="67">
        <v>1658415.9111756606</v>
      </c>
      <c r="Z344" s="8">
        <f t="shared" si="75"/>
        <v>1839095</v>
      </c>
      <c r="AA344" s="67">
        <v>1316729.7876096</v>
      </c>
      <c r="AB344" s="67">
        <v>1012869.0673920001</v>
      </c>
      <c r="AC344" s="8">
        <f t="shared" si="76"/>
        <v>1164799</v>
      </c>
      <c r="AD344" s="67">
        <v>1949887.4454150002</v>
      </c>
      <c r="AE344" s="67">
        <v>1658415.9111756606</v>
      </c>
      <c r="AF344" s="8">
        <f t="shared" si="77"/>
        <v>1804152</v>
      </c>
      <c r="AG344" s="67">
        <v>1939702.5753742002</v>
      </c>
      <c r="AH344" s="67">
        <v>1658415.9111756606</v>
      </c>
      <c r="AI344" s="8">
        <f t="shared" si="78"/>
        <v>1799059</v>
      </c>
      <c r="AJ344" s="67">
        <v>1539025.0488521999</v>
      </c>
      <c r="AK344" s="67">
        <v>1183865.4221940001</v>
      </c>
      <c r="AL344" s="8">
        <f t="shared" si="79"/>
        <v>1361445</v>
      </c>
      <c r="AM344" s="45" t="e">
        <f>H344+K344+#REF!+N344+#REF!+#REF!+#REF!+#REF!+Q344+T344+W344+Z344+AC344+#REF!+AF344+AI344+AL344</f>
        <v>#REF!</v>
      </c>
      <c r="AN344" s="9"/>
      <c r="AO344" s="9"/>
      <c r="AP344" s="9"/>
      <c r="AQ344" s="10"/>
      <c r="AR344" s="10"/>
    </row>
    <row r="345" spans="1:44" s="6" customFormat="1" ht="24.75" customHeight="1" x14ac:dyDescent="0.35">
      <c r="A345" s="388"/>
      <c r="B345" s="31">
        <v>311</v>
      </c>
      <c r="C345" s="51" t="s">
        <v>351</v>
      </c>
      <c r="D345" s="11" t="s">
        <v>283</v>
      </c>
      <c r="F345" s="13">
        <v>195860.93246720001</v>
      </c>
      <c r="G345" s="67">
        <v>185314.57456512001</v>
      </c>
      <c r="H345" s="8">
        <f t="shared" si="70"/>
        <v>190588</v>
      </c>
      <c r="I345" s="67">
        <v>195860.93246720001</v>
      </c>
      <c r="J345" s="67">
        <v>185314.57456512001</v>
      </c>
      <c r="K345" s="8">
        <f t="shared" si="71"/>
        <v>190588</v>
      </c>
      <c r="L345" s="67">
        <v>311458.36115939997</v>
      </c>
      <c r="M345" s="67">
        <v>294687.52632774005</v>
      </c>
      <c r="N345" s="8">
        <f t="shared" si="72"/>
        <v>303073</v>
      </c>
      <c r="O345" s="67">
        <v>340189.25753540004</v>
      </c>
      <c r="P345" s="67">
        <v>331679.97942534002</v>
      </c>
      <c r="Q345" s="8">
        <f t="shared" si="73"/>
        <v>335935</v>
      </c>
      <c r="R345" s="67">
        <v>325354.12900900003</v>
      </c>
      <c r="S345" s="67">
        <v>331679.97942534002</v>
      </c>
      <c r="T345" s="8">
        <f t="shared" si="74"/>
        <v>328517</v>
      </c>
      <c r="U345" s="67">
        <v>360500.81649400003</v>
      </c>
      <c r="V345" s="67">
        <v>331679.97942534002</v>
      </c>
      <c r="W345" s="8">
        <v>346090</v>
      </c>
      <c r="X345" s="67">
        <v>400910.25101400004</v>
      </c>
      <c r="Y345" s="67">
        <v>331679.97942534002</v>
      </c>
      <c r="Z345" s="8">
        <f t="shared" si="75"/>
        <v>366295</v>
      </c>
      <c r="AA345" s="67">
        <v>272780.6084276</v>
      </c>
      <c r="AB345" s="67">
        <v>209831.23725199999</v>
      </c>
      <c r="AC345" s="8">
        <f t="shared" si="76"/>
        <v>241306</v>
      </c>
      <c r="AD345" s="67">
        <v>395225.4263776</v>
      </c>
      <c r="AE345" s="67">
        <v>331679.97942534002</v>
      </c>
      <c r="AF345" s="8">
        <f t="shared" si="77"/>
        <v>363453</v>
      </c>
      <c r="AG345" s="67">
        <v>395205.32744420005</v>
      </c>
      <c r="AH345" s="67">
        <v>331679.97942534002</v>
      </c>
      <c r="AI345" s="8">
        <f t="shared" si="78"/>
        <v>363443</v>
      </c>
      <c r="AJ345" s="67">
        <v>328803.74068360002</v>
      </c>
      <c r="AK345" s="67">
        <v>252925.95437200001</v>
      </c>
      <c r="AL345" s="8">
        <f t="shared" si="79"/>
        <v>290865</v>
      </c>
      <c r="AM345" s="45" t="e">
        <f>H345+K345+#REF!+N345+#REF!+#REF!+#REF!+#REF!+Q345+T345+W345+Z345+AC345+#REF!+AF345+AI345+AL345</f>
        <v>#REF!</v>
      </c>
      <c r="AN345" s="9"/>
      <c r="AO345" s="9"/>
      <c r="AP345" s="9"/>
      <c r="AQ345" s="10"/>
      <c r="AR345" s="10"/>
    </row>
    <row r="346" spans="1:44" s="6" customFormat="1" ht="24.75" customHeight="1" x14ac:dyDescent="0.35">
      <c r="A346" s="388"/>
      <c r="B346" s="11">
        <v>312</v>
      </c>
      <c r="C346" s="51" t="s">
        <v>352</v>
      </c>
      <c r="D346" s="11" t="s">
        <v>283</v>
      </c>
      <c r="F346" s="13">
        <v>186125.6438314</v>
      </c>
      <c r="G346" s="67">
        <v>176103.49377894003</v>
      </c>
      <c r="H346" s="8">
        <f t="shared" si="70"/>
        <v>181115</v>
      </c>
      <c r="I346" s="67">
        <v>186125.6438314</v>
      </c>
      <c r="J346" s="67">
        <v>176103.49377894003</v>
      </c>
      <c r="K346" s="8">
        <f t="shared" si="71"/>
        <v>181115</v>
      </c>
      <c r="L346" s="67">
        <v>306052.80591340002</v>
      </c>
      <c r="M346" s="67">
        <v>289573.03944114008</v>
      </c>
      <c r="N346" s="8">
        <f t="shared" si="72"/>
        <v>297813</v>
      </c>
      <c r="O346" s="67">
        <v>364998.74622120004</v>
      </c>
      <c r="P346" s="67">
        <v>345344.96757852007</v>
      </c>
      <c r="Q346" s="8">
        <f t="shared" si="73"/>
        <v>355172</v>
      </c>
      <c r="R346" s="67">
        <v>321686.60258280003</v>
      </c>
      <c r="S346" s="67">
        <v>345344.96757852007</v>
      </c>
      <c r="T346" s="8">
        <f t="shared" si="74"/>
        <v>333516</v>
      </c>
      <c r="U346" s="67">
        <v>356438.71627000003</v>
      </c>
      <c r="V346" s="67">
        <v>345344.96757852007</v>
      </c>
      <c r="W346" s="8">
        <v>350892</v>
      </c>
      <c r="X346" s="67">
        <v>396255.76117400004</v>
      </c>
      <c r="Y346" s="67">
        <v>345344.96757852007</v>
      </c>
      <c r="Z346" s="8">
        <f t="shared" si="75"/>
        <v>370800</v>
      </c>
      <c r="AA346" s="67">
        <v>273257.69363620004</v>
      </c>
      <c r="AB346" s="67">
        <v>210198.22587400003</v>
      </c>
      <c r="AC346" s="8">
        <f t="shared" si="76"/>
        <v>241728</v>
      </c>
      <c r="AD346" s="67">
        <v>404507.96009260009</v>
      </c>
      <c r="AE346" s="67">
        <v>345344.96757852007</v>
      </c>
      <c r="AF346" s="8">
        <f t="shared" si="77"/>
        <v>374926</v>
      </c>
      <c r="AG346" s="67">
        <v>402024.15505980002</v>
      </c>
      <c r="AH346" s="67">
        <v>345344.96757852007</v>
      </c>
      <c r="AI346" s="8">
        <f t="shared" si="78"/>
        <v>373685</v>
      </c>
      <c r="AJ346" s="67">
        <v>312461.19215220009</v>
      </c>
      <c r="AK346" s="67">
        <v>240354.76319400003</v>
      </c>
      <c r="AL346" s="8">
        <f t="shared" si="79"/>
        <v>276408</v>
      </c>
      <c r="AM346" s="45" t="e">
        <f>H346+K346+#REF!+N346+#REF!+#REF!+#REF!+#REF!+Q346+T346+W346+Z346+AC346+#REF!+AF346+AI346+AL346</f>
        <v>#REF!</v>
      </c>
      <c r="AN346" s="9"/>
      <c r="AO346" s="9"/>
      <c r="AP346" s="9"/>
      <c r="AQ346" s="10"/>
      <c r="AR346" s="10"/>
    </row>
    <row r="347" spans="1:44" s="6" customFormat="1" ht="24.75" customHeight="1" x14ac:dyDescent="0.35">
      <c r="A347" s="388"/>
      <c r="B347" s="31">
        <v>313</v>
      </c>
      <c r="C347" s="51" t="s">
        <v>353</v>
      </c>
      <c r="D347" s="11" t="s">
        <v>272</v>
      </c>
      <c r="F347" s="13">
        <v>156449.039747</v>
      </c>
      <c r="G347" s="67">
        <v>148024.86068370001</v>
      </c>
      <c r="H347" s="8">
        <f t="shared" si="70"/>
        <v>152237</v>
      </c>
      <c r="I347" s="67">
        <v>156449.039747</v>
      </c>
      <c r="J347" s="67">
        <v>148024.86068370001</v>
      </c>
      <c r="K347" s="8">
        <f t="shared" si="71"/>
        <v>152237</v>
      </c>
      <c r="L347" s="67">
        <v>252293.44826139999</v>
      </c>
      <c r="M347" s="67">
        <v>238708.41643194002</v>
      </c>
      <c r="N347" s="8">
        <f t="shared" si="72"/>
        <v>245501</v>
      </c>
      <c r="O347" s="67">
        <v>298177.1975364</v>
      </c>
      <c r="P347" s="67">
        <v>282121.50228443998</v>
      </c>
      <c r="Q347" s="8">
        <f t="shared" si="73"/>
        <v>290149</v>
      </c>
      <c r="R347" s="67">
        <v>270225.92820860003</v>
      </c>
      <c r="S347" s="67">
        <v>282121.50228443998</v>
      </c>
      <c r="T347" s="8">
        <f t="shared" si="74"/>
        <v>276174</v>
      </c>
      <c r="U347" s="67">
        <v>290808.29384880001</v>
      </c>
      <c r="V347" s="67">
        <v>282121.50228443998</v>
      </c>
      <c r="W347" s="8">
        <v>286465</v>
      </c>
      <c r="X347" s="67">
        <v>323128.43659459997</v>
      </c>
      <c r="Y347" s="67">
        <v>282121.50228443998</v>
      </c>
      <c r="Z347" s="8">
        <f t="shared" si="75"/>
        <v>302625</v>
      </c>
      <c r="AA347" s="67">
        <v>215996.89021820005</v>
      </c>
      <c r="AB347" s="67">
        <v>166151.45401400005</v>
      </c>
      <c r="AC347" s="8">
        <f t="shared" si="76"/>
        <v>191074</v>
      </c>
      <c r="AD347" s="67">
        <v>326499.76821280003</v>
      </c>
      <c r="AE347" s="67">
        <v>282121.50228443998</v>
      </c>
      <c r="AF347" s="8">
        <f t="shared" si="77"/>
        <v>304311</v>
      </c>
      <c r="AG347" s="67">
        <v>318538.47490920004</v>
      </c>
      <c r="AH347" s="67">
        <v>282121.50228443998</v>
      </c>
      <c r="AI347" s="8">
        <f t="shared" si="78"/>
        <v>300330</v>
      </c>
      <c r="AJ347" s="67">
        <v>262640.16760799999</v>
      </c>
      <c r="AK347" s="67">
        <v>202030.89816000001</v>
      </c>
      <c r="AL347" s="8">
        <f t="shared" si="79"/>
        <v>232336</v>
      </c>
      <c r="AM347" s="45" t="e">
        <f>H347+K347+#REF!+N347+#REF!+#REF!+#REF!+#REF!+Q347+T347+W347+Z347+AC347+#REF!+AF347+AI347+AL347</f>
        <v>#REF!</v>
      </c>
      <c r="AN347" s="9"/>
      <c r="AO347" s="9"/>
      <c r="AP347" s="9"/>
      <c r="AQ347" s="10"/>
      <c r="AR347" s="10"/>
    </row>
    <row r="348" spans="1:44" s="6" customFormat="1" ht="24.75" customHeight="1" x14ac:dyDescent="0.35">
      <c r="A348" s="388"/>
      <c r="B348" s="11">
        <v>314</v>
      </c>
      <c r="C348" s="51" t="s">
        <v>354</v>
      </c>
      <c r="D348" s="11" t="s">
        <v>283</v>
      </c>
      <c r="F348" s="13">
        <v>552508.04294140008</v>
      </c>
      <c r="G348" s="67">
        <v>522757.60985994007</v>
      </c>
      <c r="H348" s="8">
        <f t="shared" si="70"/>
        <v>537633</v>
      </c>
      <c r="I348" s="67">
        <v>552508.04294140008</v>
      </c>
      <c r="J348" s="67">
        <v>522757.60985994007</v>
      </c>
      <c r="K348" s="8">
        <f t="shared" si="71"/>
        <v>537633</v>
      </c>
      <c r="L348" s="67">
        <v>877623.10042680008</v>
      </c>
      <c r="M348" s="67">
        <v>830366.47194228019</v>
      </c>
      <c r="N348" s="8">
        <f t="shared" si="72"/>
        <v>853995</v>
      </c>
      <c r="O348" s="67">
        <v>989085.43803160009</v>
      </c>
      <c r="P348" s="67">
        <v>935826.99136836012</v>
      </c>
      <c r="Q348" s="8">
        <f t="shared" si="73"/>
        <v>962456</v>
      </c>
      <c r="R348" s="67">
        <v>886516.34953700018</v>
      </c>
      <c r="S348" s="67">
        <v>935826.99136836012</v>
      </c>
      <c r="T348" s="8">
        <f t="shared" si="74"/>
        <v>911172</v>
      </c>
      <c r="U348" s="67">
        <v>944721.80282480014</v>
      </c>
      <c r="V348" s="67">
        <v>935826.99136836012</v>
      </c>
      <c r="W348" s="8">
        <v>940274</v>
      </c>
      <c r="X348" s="67">
        <v>1101520.9871483999</v>
      </c>
      <c r="Y348" s="67">
        <v>935826.99136836012</v>
      </c>
      <c r="Z348" s="8">
        <f t="shared" si="75"/>
        <v>1018674</v>
      </c>
      <c r="AA348" s="67">
        <v>899193.48731940007</v>
      </c>
      <c r="AB348" s="67">
        <v>691687.29793799995</v>
      </c>
      <c r="AC348" s="8">
        <f t="shared" si="76"/>
        <v>795440</v>
      </c>
      <c r="AD348" s="67">
        <v>1101821.4133108002</v>
      </c>
      <c r="AE348" s="67">
        <v>935826.99136836012</v>
      </c>
      <c r="AF348" s="8">
        <f t="shared" si="77"/>
        <v>1018824</v>
      </c>
      <c r="AG348" s="67">
        <v>1076803.5304208002</v>
      </c>
      <c r="AH348" s="67">
        <v>935826.99136836012</v>
      </c>
      <c r="AI348" s="8">
        <f t="shared" si="78"/>
        <v>1006315</v>
      </c>
      <c r="AJ348" s="67">
        <v>927527.69422040007</v>
      </c>
      <c r="AK348" s="67">
        <v>713482.84170799993</v>
      </c>
      <c r="AL348" s="8">
        <f t="shared" si="79"/>
        <v>820505</v>
      </c>
      <c r="AM348" s="45" t="e">
        <f>H348+K348+#REF!+N348+#REF!+#REF!+#REF!+#REF!+Q348+T348+W348+Z348+AC348+#REF!+AF348+AI348+AL348</f>
        <v>#REF!</v>
      </c>
      <c r="AN348" s="9"/>
      <c r="AO348" s="9"/>
      <c r="AP348" s="9"/>
      <c r="AQ348" s="10"/>
      <c r="AR348" s="10"/>
    </row>
    <row r="349" spans="1:44" s="6" customFormat="1" ht="24.75" customHeight="1" x14ac:dyDescent="0.35">
      <c r="A349" s="388"/>
      <c r="B349" s="31">
        <v>315</v>
      </c>
      <c r="C349" s="51" t="s">
        <v>355</v>
      </c>
      <c r="D349" s="11" t="s">
        <v>272</v>
      </c>
      <c r="F349" s="13">
        <v>95014.005213399985</v>
      </c>
      <c r="G349" s="67">
        <v>89897.866471140005</v>
      </c>
      <c r="H349" s="8">
        <f t="shared" si="70"/>
        <v>92456</v>
      </c>
      <c r="I349" s="67">
        <v>95014.005213399985</v>
      </c>
      <c r="J349" s="67">
        <v>89897.866471140005</v>
      </c>
      <c r="K349" s="8">
        <f t="shared" si="71"/>
        <v>92456</v>
      </c>
      <c r="L349" s="67">
        <v>154965.95002980001</v>
      </c>
      <c r="M349" s="67">
        <v>146621.62964358</v>
      </c>
      <c r="N349" s="8">
        <f t="shared" si="72"/>
        <v>150794</v>
      </c>
      <c r="O349" s="67">
        <v>189368.976979</v>
      </c>
      <c r="P349" s="67">
        <v>179172.18591090001</v>
      </c>
      <c r="Q349" s="8">
        <f t="shared" si="73"/>
        <v>184271</v>
      </c>
      <c r="R349" s="67">
        <v>165451.24623300001</v>
      </c>
      <c r="S349" s="67">
        <v>179172.18591090001</v>
      </c>
      <c r="T349" s="8">
        <f t="shared" si="74"/>
        <v>172312</v>
      </c>
      <c r="U349" s="67">
        <v>181617.13571820001</v>
      </c>
      <c r="V349" s="67">
        <v>179172.18591090001</v>
      </c>
      <c r="W349" s="8">
        <v>180395</v>
      </c>
      <c r="X349" s="67">
        <v>204384.99590600003</v>
      </c>
      <c r="Y349" s="67">
        <v>179172.18591090001</v>
      </c>
      <c r="Z349" s="8">
        <f t="shared" si="75"/>
        <v>191779</v>
      </c>
      <c r="AA349" s="67">
        <v>141861.44545300002</v>
      </c>
      <c r="AB349" s="67">
        <v>109124.18881000001</v>
      </c>
      <c r="AC349" s="8">
        <f t="shared" si="76"/>
        <v>125493</v>
      </c>
      <c r="AD349" s="67">
        <v>200304.91242579999</v>
      </c>
      <c r="AE349" s="67">
        <v>179172.18591090001</v>
      </c>
      <c r="AF349" s="8">
        <f t="shared" si="77"/>
        <v>189739</v>
      </c>
      <c r="AG349" s="67">
        <v>200410.69628580002</v>
      </c>
      <c r="AH349" s="67">
        <v>179172.18591090001</v>
      </c>
      <c r="AI349" s="8">
        <f t="shared" si="78"/>
        <v>189791</v>
      </c>
      <c r="AJ349" s="67">
        <v>159506.19330100002</v>
      </c>
      <c r="AK349" s="67">
        <v>122697.07177000001</v>
      </c>
      <c r="AL349" s="8">
        <f t="shared" si="79"/>
        <v>141102</v>
      </c>
      <c r="AM349" s="45" t="e">
        <f>H349+K349+#REF!+N349+#REF!+#REF!+#REF!+#REF!+Q349+T349+W349+Z349+AC349+#REF!+AF349+AI349+AL349</f>
        <v>#REF!</v>
      </c>
      <c r="AN349" s="9"/>
      <c r="AO349" s="9"/>
      <c r="AP349" s="9"/>
      <c r="AQ349" s="10"/>
      <c r="AR349" s="10"/>
    </row>
    <row r="350" spans="1:44" s="6" customFormat="1" ht="24.75" customHeight="1" x14ac:dyDescent="0.35">
      <c r="A350" s="388"/>
      <c r="B350" s="11">
        <v>316</v>
      </c>
      <c r="C350" s="51" t="s">
        <v>356</v>
      </c>
      <c r="D350" s="11" t="s">
        <v>357</v>
      </c>
      <c r="F350" s="13">
        <v>227988.5485878</v>
      </c>
      <c r="G350" s="67">
        <v>215712.24212538</v>
      </c>
      <c r="H350" s="8">
        <f t="shared" si="70"/>
        <v>221850</v>
      </c>
      <c r="I350" s="67">
        <v>227988.5485878</v>
      </c>
      <c r="J350" s="67">
        <v>215712.24212538</v>
      </c>
      <c r="K350" s="8">
        <f t="shared" si="71"/>
        <v>221850</v>
      </c>
      <c r="L350" s="67">
        <v>393152.0627216</v>
      </c>
      <c r="M350" s="67">
        <v>371982.33626736002</v>
      </c>
      <c r="N350" s="8">
        <f t="shared" si="72"/>
        <v>382567</v>
      </c>
      <c r="O350" s="67">
        <v>459946.10760280001</v>
      </c>
      <c r="P350" s="67">
        <v>430425.6079468801</v>
      </c>
      <c r="Q350" s="8">
        <f t="shared" si="73"/>
        <v>445186</v>
      </c>
      <c r="R350" s="67">
        <v>401169.42147100001</v>
      </c>
      <c r="S350" s="67">
        <v>430425.6079468801</v>
      </c>
      <c r="T350" s="8">
        <f t="shared" si="74"/>
        <v>415798</v>
      </c>
      <c r="U350" s="67">
        <v>424548.71236960002</v>
      </c>
      <c r="V350" s="67">
        <v>430425.6079468801</v>
      </c>
      <c r="W350" s="8">
        <v>427487</v>
      </c>
      <c r="X350" s="67">
        <v>520613.15131280001</v>
      </c>
      <c r="Y350" s="67">
        <v>430425.6079468801</v>
      </c>
      <c r="Z350" s="8">
        <f t="shared" si="75"/>
        <v>475519</v>
      </c>
      <c r="AA350" s="67">
        <v>342211.84493860003</v>
      </c>
      <c r="AB350" s="67">
        <v>263239.88072200003</v>
      </c>
      <c r="AC350" s="8">
        <f t="shared" si="76"/>
        <v>302726</v>
      </c>
      <c r="AD350" s="67">
        <v>480018.59503780003</v>
      </c>
      <c r="AE350" s="67">
        <v>430425.6079468801</v>
      </c>
      <c r="AF350" s="8">
        <f t="shared" si="77"/>
        <v>455222</v>
      </c>
      <c r="AG350" s="67">
        <v>494214.78904980002</v>
      </c>
      <c r="AH350" s="67">
        <v>430425.6079468801</v>
      </c>
      <c r="AI350" s="8">
        <f t="shared" si="78"/>
        <v>462320</v>
      </c>
      <c r="AJ350" s="67">
        <v>382738.69954320003</v>
      </c>
      <c r="AK350" s="67">
        <v>294414.38426400005</v>
      </c>
      <c r="AL350" s="8">
        <f t="shared" si="79"/>
        <v>338577</v>
      </c>
      <c r="AM350" s="45" t="e">
        <f>H350+K350+#REF!+N350+#REF!+#REF!+#REF!+#REF!+Q350+T350+W350+Z350+AC350+#REF!+AF350+AI350+AL350</f>
        <v>#REF!</v>
      </c>
      <c r="AN350" s="9"/>
      <c r="AO350" s="9"/>
      <c r="AP350" s="9"/>
      <c r="AQ350" s="10"/>
      <c r="AR350" s="10"/>
    </row>
    <row r="351" spans="1:44" s="6" customFormat="1" ht="24.75" customHeight="1" x14ac:dyDescent="0.35">
      <c r="A351" s="388"/>
      <c r="B351" s="31">
        <v>317</v>
      </c>
      <c r="C351" s="51" t="s">
        <v>358</v>
      </c>
      <c r="D351" s="11" t="s">
        <v>272</v>
      </c>
      <c r="F351" s="13">
        <v>19868.324585200004</v>
      </c>
      <c r="G351" s="67">
        <v>18798.491722920004</v>
      </c>
      <c r="H351" s="8">
        <f t="shared" si="70"/>
        <v>19333</v>
      </c>
      <c r="I351" s="67">
        <v>19868.324585200004</v>
      </c>
      <c r="J351" s="67">
        <v>18798.491722920004</v>
      </c>
      <c r="K351" s="8">
        <f t="shared" si="71"/>
        <v>19333</v>
      </c>
      <c r="L351" s="67">
        <v>25309.846343600002</v>
      </c>
      <c r="M351" s="67">
        <v>23947.00846356</v>
      </c>
      <c r="N351" s="8">
        <f t="shared" si="72"/>
        <v>24628</v>
      </c>
      <c r="O351" s="67">
        <v>33097.654116800004</v>
      </c>
      <c r="P351" s="67">
        <v>31315.472741280002</v>
      </c>
      <c r="Q351" s="8">
        <f t="shared" si="73"/>
        <v>32207</v>
      </c>
      <c r="R351" s="67">
        <v>30094.450331400007</v>
      </c>
      <c r="S351" s="67">
        <v>31315.472741280002</v>
      </c>
      <c r="T351" s="8">
        <f t="shared" si="74"/>
        <v>30705</v>
      </c>
      <c r="U351" s="67">
        <v>33758.8032418</v>
      </c>
      <c r="V351" s="67">
        <v>31315.472741280002</v>
      </c>
      <c r="W351" s="8">
        <v>32537</v>
      </c>
      <c r="X351" s="67">
        <v>35827.935543400003</v>
      </c>
      <c r="Y351" s="67">
        <v>31315.472741280002</v>
      </c>
      <c r="Z351" s="8">
        <f t="shared" si="75"/>
        <v>33572</v>
      </c>
      <c r="AA351" s="67">
        <v>27994.640710400003</v>
      </c>
      <c r="AB351" s="67">
        <v>21534.339008000003</v>
      </c>
      <c r="AC351" s="8">
        <f t="shared" si="76"/>
        <v>24764</v>
      </c>
      <c r="AD351" s="67">
        <v>32453.430409400007</v>
      </c>
      <c r="AE351" s="67">
        <v>31315.472741280002</v>
      </c>
      <c r="AF351" s="8">
        <f t="shared" si="77"/>
        <v>31884</v>
      </c>
      <c r="AG351" s="67">
        <v>33260.561261199997</v>
      </c>
      <c r="AH351" s="67">
        <v>31315.472741280002</v>
      </c>
      <c r="AI351" s="8">
        <f t="shared" si="78"/>
        <v>32288</v>
      </c>
      <c r="AJ351" s="67">
        <v>33354.708896600001</v>
      </c>
      <c r="AK351" s="67">
        <v>25657.468382000003</v>
      </c>
      <c r="AL351" s="8">
        <f t="shared" si="79"/>
        <v>29506</v>
      </c>
      <c r="AM351" s="45" t="e">
        <f>H351+K351+#REF!+N351+#REF!+#REF!+#REF!+#REF!+Q351+T351+W351+Z351+AC351+#REF!+AF351+AI351+AL351</f>
        <v>#REF!</v>
      </c>
      <c r="AN351" s="9"/>
      <c r="AO351" s="9"/>
      <c r="AP351" s="9"/>
      <c r="AQ351" s="10"/>
      <c r="AR351" s="10"/>
    </row>
    <row r="352" spans="1:44" s="6" customFormat="1" ht="24.75" customHeight="1" x14ac:dyDescent="0.35">
      <c r="A352" s="388"/>
      <c r="B352" s="11">
        <v>318</v>
      </c>
      <c r="C352" s="51" t="s">
        <v>359</v>
      </c>
      <c r="D352" s="11" t="s">
        <v>272</v>
      </c>
      <c r="F352" s="13">
        <v>97576.090302600001</v>
      </c>
      <c r="G352" s="67">
        <v>92321.993132460004</v>
      </c>
      <c r="H352" s="8">
        <f t="shared" si="70"/>
        <v>94949</v>
      </c>
      <c r="I352" s="67">
        <v>97576.090302600001</v>
      </c>
      <c r="J352" s="67">
        <v>92321.993132460004</v>
      </c>
      <c r="K352" s="8">
        <f t="shared" si="71"/>
        <v>94949</v>
      </c>
      <c r="L352" s="67">
        <v>162948.40010539998</v>
      </c>
      <c r="M352" s="67">
        <v>154174.25548434001</v>
      </c>
      <c r="N352" s="8">
        <f t="shared" si="72"/>
        <v>158561</v>
      </c>
      <c r="O352" s="67">
        <v>195349.99642340001</v>
      </c>
      <c r="P352" s="67">
        <v>179503.47654876002</v>
      </c>
      <c r="Q352" s="8">
        <f t="shared" si="73"/>
        <v>187427</v>
      </c>
      <c r="R352" s="67">
        <v>173661.13160760005</v>
      </c>
      <c r="S352" s="67">
        <v>179503.47654876002</v>
      </c>
      <c r="T352" s="8">
        <f t="shared" si="74"/>
        <v>176582</v>
      </c>
      <c r="U352" s="67">
        <v>192421.8991786</v>
      </c>
      <c r="V352" s="67">
        <v>179503.47654876002</v>
      </c>
      <c r="W352" s="8">
        <v>185963</v>
      </c>
      <c r="X352" s="67">
        <v>217150.9921308</v>
      </c>
      <c r="Y352" s="67">
        <v>179503.47654876002</v>
      </c>
      <c r="Z352" s="8">
        <f t="shared" si="75"/>
        <v>198327</v>
      </c>
      <c r="AA352" s="67">
        <v>148380.90474479998</v>
      </c>
      <c r="AB352" s="67">
        <v>114139.157496</v>
      </c>
      <c r="AC352" s="8">
        <f t="shared" si="76"/>
        <v>131260</v>
      </c>
      <c r="AD352" s="67">
        <v>202389.91230640002</v>
      </c>
      <c r="AE352" s="67">
        <v>179503.47654876002</v>
      </c>
      <c r="AF352" s="8">
        <f t="shared" si="77"/>
        <v>190947</v>
      </c>
      <c r="AG352" s="67">
        <v>210791.26646760004</v>
      </c>
      <c r="AH352" s="67">
        <v>179503.47654876002</v>
      </c>
      <c r="AI352" s="8">
        <f t="shared" si="78"/>
        <v>195147</v>
      </c>
      <c r="AJ352" s="67">
        <v>163807.36504860001</v>
      </c>
      <c r="AK352" s="67">
        <v>126005.66542200002</v>
      </c>
      <c r="AL352" s="8">
        <f t="shared" si="79"/>
        <v>144907</v>
      </c>
      <c r="AM352" s="45" t="e">
        <f>H352+K352+#REF!+N352+#REF!+#REF!+#REF!+#REF!+Q352+T352+W352+Z352+AC352+#REF!+AF352+AI352+AL352</f>
        <v>#REF!</v>
      </c>
      <c r="AN352" s="9"/>
      <c r="AO352" s="9"/>
      <c r="AP352" s="9"/>
      <c r="AQ352" s="10"/>
      <c r="AR352" s="10"/>
    </row>
    <row r="353" spans="1:44" s="6" customFormat="1" ht="30" customHeight="1" x14ac:dyDescent="0.35">
      <c r="A353" s="388"/>
      <c r="B353" s="31">
        <v>319</v>
      </c>
      <c r="C353" s="51" t="s">
        <v>360</v>
      </c>
      <c r="D353" s="11" t="s">
        <v>283</v>
      </c>
      <c r="F353" s="13">
        <v>385099.79529839999</v>
      </c>
      <c r="G353" s="67">
        <v>364363.65247464005</v>
      </c>
      <c r="H353" s="8">
        <f t="shared" si="70"/>
        <v>374732</v>
      </c>
      <c r="I353" s="67">
        <v>385099.79529839999</v>
      </c>
      <c r="J353" s="67">
        <v>364363.65247464005</v>
      </c>
      <c r="K353" s="8">
        <f t="shared" si="71"/>
        <v>374732</v>
      </c>
      <c r="L353" s="67">
        <v>164928.67396460002</v>
      </c>
      <c r="M353" s="67">
        <v>156047.89921266001</v>
      </c>
      <c r="N353" s="8">
        <f t="shared" si="72"/>
        <v>160488</v>
      </c>
      <c r="O353" s="67">
        <v>201357.46183280001</v>
      </c>
      <c r="P353" s="67">
        <v>190515.13696488002</v>
      </c>
      <c r="Q353" s="8">
        <f t="shared" si="73"/>
        <v>195936</v>
      </c>
      <c r="R353" s="67">
        <v>180423.89377740002</v>
      </c>
      <c r="S353" s="67">
        <v>190515.13696488002</v>
      </c>
      <c r="T353" s="8">
        <f t="shared" si="74"/>
        <v>185470</v>
      </c>
      <c r="U353" s="67">
        <v>199914.56998240002</v>
      </c>
      <c r="V353" s="67">
        <v>190515.13696488002</v>
      </c>
      <c r="W353" s="8">
        <v>195215</v>
      </c>
      <c r="X353" s="67">
        <v>233584.51478180004</v>
      </c>
      <c r="Y353" s="67">
        <v>190515.13696488002</v>
      </c>
      <c r="Z353" s="8">
        <f t="shared" si="75"/>
        <v>212050</v>
      </c>
      <c r="AA353" s="67">
        <v>513187.12434080004</v>
      </c>
      <c r="AB353" s="67">
        <v>394759.32641600003</v>
      </c>
      <c r="AC353" s="8">
        <f t="shared" si="76"/>
        <v>453973</v>
      </c>
      <c r="AD353" s="67">
        <v>449006.99864020001</v>
      </c>
      <c r="AE353" s="67">
        <v>190515.13696488002</v>
      </c>
      <c r="AF353" s="8">
        <f t="shared" si="77"/>
        <v>319761</v>
      </c>
      <c r="AG353" s="67">
        <v>441514.32783640001</v>
      </c>
      <c r="AH353" s="67">
        <v>190515.13696488002</v>
      </c>
      <c r="AI353" s="8">
        <f t="shared" si="78"/>
        <v>316015</v>
      </c>
      <c r="AJ353" s="67">
        <v>646490.65551980003</v>
      </c>
      <c r="AK353" s="67">
        <v>497300.50424600003</v>
      </c>
      <c r="AL353" s="8">
        <f t="shared" si="79"/>
        <v>571896</v>
      </c>
      <c r="AM353" s="45" t="e">
        <f>H353+K353+#REF!+N353+#REF!+#REF!+#REF!+#REF!+Q353+T353+W353+Z353+AC353+#REF!+AF353+AI353+AL353</f>
        <v>#REF!</v>
      </c>
      <c r="AN353" s="9"/>
      <c r="AO353" s="9"/>
      <c r="AP353" s="9"/>
      <c r="AQ353" s="10"/>
      <c r="AR353" s="10"/>
    </row>
    <row r="354" spans="1:44" s="6" customFormat="1" ht="20.25" customHeight="1" x14ac:dyDescent="0.35">
      <c r="A354" s="388"/>
      <c r="B354" s="11">
        <v>320</v>
      </c>
      <c r="C354" s="51" t="s">
        <v>361</v>
      </c>
      <c r="D354" s="11" t="s">
        <v>283</v>
      </c>
      <c r="F354" s="13">
        <v>292939.92000000004</v>
      </c>
      <c r="G354" s="67">
        <v>277166.23200000002</v>
      </c>
      <c r="H354" s="8">
        <f t="shared" si="70"/>
        <v>285053</v>
      </c>
      <c r="I354" s="67">
        <v>292939.92000000004</v>
      </c>
      <c r="J354" s="67">
        <v>277166.23200000002</v>
      </c>
      <c r="K354" s="8">
        <f t="shared" si="71"/>
        <v>285053</v>
      </c>
      <c r="L354" s="67">
        <v>292939.92000000004</v>
      </c>
      <c r="M354" s="67">
        <v>277166.23200000002</v>
      </c>
      <c r="N354" s="8">
        <f t="shared" si="72"/>
        <v>285053</v>
      </c>
      <c r="O354" s="67">
        <v>292939.92000000004</v>
      </c>
      <c r="P354" s="67">
        <v>277166.23200000002</v>
      </c>
      <c r="Q354" s="8">
        <f t="shared" si="73"/>
        <v>285053</v>
      </c>
      <c r="R354" s="67">
        <v>292939.92000000004</v>
      </c>
      <c r="S354" s="67">
        <v>277166.23200000002</v>
      </c>
      <c r="T354" s="8">
        <f t="shared" si="74"/>
        <v>285053</v>
      </c>
      <c r="U354" s="67">
        <v>292939.92000000004</v>
      </c>
      <c r="V354" s="67">
        <v>277166.23200000002</v>
      </c>
      <c r="W354" s="8">
        <v>285053</v>
      </c>
      <c r="X354" s="67">
        <v>292939.92000000004</v>
      </c>
      <c r="Y354" s="67">
        <v>277166.23200000002</v>
      </c>
      <c r="Z354" s="8">
        <f t="shared" si="75"/>
        <v>285053</v>
      </c>
      <c r="AA354" s="67">
        <v>292939.92000000004</v>
      </c>
      <c r="AB354" s="67">
        <v>225338.40000000002</v>
      </c>
      <c r="AC354" s="8">
        <f t="shared" si="76"/>
        <v>259139</v>
      </c>
      <c r="AD354" s="67">
        <v>292939.92000000004</v>
      </c>
      <c r="AE354" s="67">
        <v>277166.23200000002</v>
      </c>
      <c r="AF354" s="8">
        <f t="shared" si="77"/>
        <v>285053</v>
      </c>
      <c r="AG354" s="67">
        <v>292939.92000000004</v>
      </c>
      <c r="AH354" s="67">
        <v>277166.23200000002</v>
      </c>
      <c r="AI354" s="8">
        <f t="shared" si="78"/>
        <v>285053</v>
      </c>
      <c r="AJ354" s="67">
        <v>292939.92000000004</v>
      </c>
      <c r="AK354" s="67">
        <v>225338.40000000002</v>
      </c>
      <c r="AL354" s="8">
        <f t="shared" si="79"/>
        <v>259139</v>
      </c>
      <c r="AM354" s="45" t="e">
        <f>H354+K354+#REF!+N354+#REF!+#REF!+#REF!+#REF!+Q354+T354+W354+Z354+AC354+#REF!+AF354+AI354+AL354</f>
        <v>#REF!</v>
      </c>
      <c r="AN354" s="9"/>
      <c r="AO354" s="9"/>
      <c r="AP354" s="9"/>
      <c r="AQ354" s="10"/>
      <c r="AR354" s="10"/>
    </row>
    <row r="355" spans="1:44" s="6" customFormat="1" ht="20.25" customHeight="1" thickBot="1" x14ac:dyDescent="0.4">
      <c r="A355" s="388"/>
      <c r="B355" s="31">
        <v>321</v>
      </c>
      <c r="C355" s="51" t="s">
        <v>362</v>
      </c>
      <c r="D355" s="11" t="s">
        <v>272</v>
      </c>
      <c r="F355" s="13">
        <v>114584.01931340001</v>
      </c>
      <c r="G355" s="67">
        <v>108414.11058114</v>
      </c>
      <c r="H355" s="8">
        <f t="shared" si="70"/>
        <v>111499</v>
      </c>
      <c r="I355" s="67">
        <v>114584.01931340001</v>
      </c>
      <c r="J355" s="67">
        <v>108414.11058114</v>
      </c>
      <c r="K355" s="8">
        <f t="shared" si="71"/>
        <v>111499</v>
      </c>
      <c r="L355" s="67">
        <v>188385.18708100004</v>
      </c>
      <c r="M355" s="67">
        <v>178241.36931509999</v>
      </c>
      <c r="N355" s="8">
        <f t="shared" si="72"/>
        <v>183313</v>
      </c>
      <c r="O355" s="67">
        <v>219927.81845580001</v>
      </c>
      <c r="P355" s="67">
        <v>202467.62275740001</v>
      </c>
      <c r="Q355" s="8">
        <f t="shared" si="73"/>
        <v>211198</v>
      </c>
      <c r="R355" s="67">
        <v>199412.0966474</v>
      </c>
      <c r="S355" s="67">
        <v>202467.62275740001</v>
      </c>
      <c r="T355" s="8">
        <f t="shared" si="74"/>
        <v>200940</v>
      </c>
      <c r="U355" s="67">
        <v>220953.9218978</v>
      </c>
      <c r="V355" s="67">
        <v>202467.62275740001</v>
      </c>
      <c r="W355" s="8">
        <v>211711</v>
      </c>
      <c r="X355" s="67">
        <v>253037.10879720005</v>
      </c>
      <c r="Y355" s="67">
        <v>202467.62275740001</v>
      </c>
      <c r="Z355" s="8">
        <f t="shared" si="75"/>
        <v>227752</v>
      </c>
      <c r="AA355" s="67">
        <v>171929.4498194</v>
      </c>
      <c r="AB355" s="67">
        <v>132253.422938</v>
      </c>
      <c r="AC355" s="8">
        <f t="shared" si="76"/>
        <v>152091</v>
      </c>
      <c r="AD355" s="67">
        <v>244264.45328740001</v>
      </c>
      <c r="AE355" s="67">
        <v>202467.62275740001</v>
      </c>
      <c r="AF355" s="8">
        <f t="shared" si="77"/>
        <v>223366</v>
      </c>
      <c r="AG355" s="67">
        <v>233828.87549840001</v>
      </c>
      <c r="AH355" s="67">
        <v>202467.62275740001</v>
      </c>
      <c r="AI355" s="8">
        <f t="shared" si="78"/>
        <v>218148</v>
      </c>
      <c r="AJ355" s="67">
        <v>192359.48670120002</v>
      </c>
      <c r="AK355" s="67">
        <v>147968.83592400001</v>
      </c>
      <c r="AL355" s="8">
        <f t="shared" si="79"/>
        <v>170164</v>
      </c>
      <c r="AM355" s="45" t="e">
        <f>H355+K355+#REF!+N355+#REF!+#REF!+#REF!+#REF!+Q355+T355+W355+Z355+AC355+#REF!+AF355+AI355+AL355</f>
        <v>#REF!</v>
      </c>
      <c r="AN355" s="9"/>
      <c r="AO355" s="9"/>
      <c r="AP355" s="9"/>
      <c r="AQ355" s="10"/>
      <c r="AR355" s="10"/>
    </row>
    <row r="356" spans="1:44" s="6" customFormat="1" ht="20.25" customHeight="1" thickBot="1" x14ac:dyDescent="0.4">
      <c r="A356" s="388"/>
      <c r="B356" s="289" t="s">
        <v>131</v>
      </c>
      <c r="C356" s="272"/>
      <c r="D356" s="273"/>
      <c r="F356" s="13">
        <v>8391134.4638576005</v>
      </c>
      <c r="G356" s="67">
        <v>7939304.1465729605</v>
      </c>
      <c r="H356" s="8">
        <f t="shared" si="70"/>
        <v>8165219</v>
      </c>
      <c r="I356" s="67">
        <v>8391134.4638576005</v>
      </c>
      <c r="J356" s="67">
        <v>7939304.1465729605</v>
      </c>
      <c r="K356" s="8">
        <f t="shared" si="71"/>
        <v>8165219</v>
      </c>
      <c r="L356" s="67">
        <v>15527647.936455199</v>
      </c>
      <c r="M356" s="67">
        <v>14691543.816799922</v>
      </c>
      <c r="N356" s="8">
        <f t="shared" si="72"/>
        <v>15109596</v>
      </c>
      <c r="O356" s="67">
        <v>13882375.6942962</v>
      </c>
      <c r="P356" s="67">
        <v>13173459.016660741</v>
      </c>
      <c r="Q356" s="8">
        <f t="shared" si="73"/>
        <v>13527917</v>
      </c>
      <c r="R356" s="67">
        <v>12865909.161942203</v>
      </c>
      <c r="S356" s="67">
        <v>13173459.016660741</v>
      </c>
      <c r="T356" s="8">
        <f t="shared" si="74"/>
        <v>13019684</v>
      </c>
      <c r="U356" s="67">
        <v>13812078.087971801</v>
      </c>
      <c r="V356" s="67">
        <v>13173459.016660741</v>
      </c>
      <c r="W356" s="8">
        <v>13492769</v>
      </c>
      <c r="X356" s="67">
        <v>21267975.248519998</v>
      </c>
      <c r="Y356" s="67">
        <v>13173459.016660741</v>
      </c>
      <c r="Z356" s="8">
        <f t="shared" si="75"/>
        <v>17220717</v>
      </c>
      <c r="AA356" s="67">
        <v>11034222.486014001</v>
      </c>
      <c r="AB356" s="67">
        <v>8487863.4507800005</v>
      </c>
      <c r="AC356" s="8">
        <f t="shared" si="76"/>
        <v>9761043</v>
      </c>
      <c r="AD356" s="67">
        <v>14438872.846598201</v>
      </c>
      <c r="AE356" s="67">
        <v>13173459.016660741</v>
      </c>
      <c r="AF356" s="8">
        <f t="shared" si="77"/>
        <v>13806166</v>
      </c>
      <c r="AG356" s="67">
        <v>14429303.638622602</v>
      </c>
      <c r="AH356" s="67">
        <v>13173459.016660741</v>
      </c>
      <c r="AI356" s="8">
        <f t="shared" si="78"/>
        <v>13801381</v>
      </c>
      <c r="AJ356" s="67">
        <v>11877416.113526599</v>
      </c>
      <c r="AK356" s="67">
        <v>9136473.9334820025</v>
      </c>
      <c r="AL356" s="8">
        <f t="shared" si="79"/>
        <v>10506945</v>
      </c>
      <c r="AM356" s="45" t="e">
        <f>H356+K356+#REF!+N356+#REF!+#REF!+#REF!+#REF!+Q356+T356+W356+Z356+AC356+#REF!+AF356+AI356+AL356</f>
        <v>#REF!</v>
      </c>
      <c r="AN356" s="9"/>
      <c r="AO356" s="9"/>
      <c r="AP356" s="9"/>
      <c r="AQ356" s="10"/>
      <c r="AR356" s="10"/>
    </row>
    <row r="357" spans="1:44" s="6" customFormat="1" ht="20.25" customHeight="1" x14ac:dyDescent="0.35">
      <c r="A357" s="388"/>
      <c r="B357" s="31">
        <v>322</v>
      </c>
      <c r="C357" s="50" t="s">
        <v>363</v>
      </c>
      <c r="D357" s="31" t="s">
        <v>272</v>
      </c>
      <c r="F357" s="13">
        <v>1061610.8524476001</v>
      </c>
      <c r="G357" s="67">
        <v>1004447.19116196</v>
      </c>
      <c r="H357" s="8">
        <f t="shared" ref="H357:H388" si="80">ROUND(((F357+G357)/2),0)</f>
        <v>1033029</v>
      </c>
      <c r="I357" s="67">
        <v>1061610.8524476001</v>
      </c>
      <c r="J357" s="67">
        <v>1004447.19116196</v>
      </c>
      <c r="K357" s="8">
        <f t="shared" ref="K357:K388" si="81">ROUND(((I357+J357)/2),0)</f>
        <v>1033029</v>
      </c>
      <c r="L357" s="67">
        <v>3259122.4465436004</v>
      </c>
      <c r="M357" s="67">
        <v>3083631.2378835604</v>
      </c>
      <c r="N357" s="8">
        <f t="shared" ref="N357:N388" si="82">ROUND(((L357+M357)/2),0)</f>
        <v>3171377</v>
      </c>
      <c r="O357" s="67">
        <v>2154903.9709652001</v>
      </c>
      <c r="P357" s="67">
        <v>2081058.69132798</v>
      </c>
      <c r="Q357" s="8">
        <f t="shared" ref="Q357:Q388" si="83">ROUND(((O357+P357)/2),0)</f>
        <v>2117981</v>
      </c>
      <c r="R357" s="67">
        <v>1953548.6248096002</v>
      </c>
      <c r="S357" s="67">
        <v>2081058.69132798</v>
      </c>
      <c r="T357" s="8">
        <f t="shared" ref="T357:T388" si="84">ROUND(((R357+S357)/2),0)</f>
        <v>2017304</v>
      </c>
      <c r="U357" s="67">
        <v>2129423.8126070001</v>
      </c>
      <c r="V357" s="67">
        <v>2081058.69132798</v>
      </c>
      <c r="W357" s="8">
        <v>2105241</v>
      </c>
      <c r="X357" s="67">
        <v>4585381.2442619996</v>
      </c>
      <c r="Y357" s="67">
        <v>2081058.69132798</v>
      </c>
      <c r="Z357" s="8">
        <f t="shared" ref="Z357:Z388" si="85">ROUND(((X357+Y357)/2),0)</f>
        <v>3333220</v>
      </c>
      <c r="AA357" s="67">
        <v>1625324.5796788</v>
      </c>
      <c r="AB357" s="67">
        <v>1250249.676676</v>
      </c>
      <c r="AC357" s="8">
        <f t="shared" ref="AC357:AC388" si="86">ROUND(((AA357+AB357)/2),0)</f>
        <v>1437787</v>
      </c>
      <c r="AD357" s="67">
        <v>2310948.916367</v>
      </c>
      <c r="AE357" s="67">
        <v>2081058.69132798</v>
      </c>
      <c r="AF357" s="8">
        <f t="shared" ref="AF357:AF388" si="87">ROUND(((AD357+AE357)/2),0)</f>
        <v>2196004</v>
      </c>
      <c r="AG357" s="67">
        <v>2274556.0950111998</v>
      </c>
      <c r="AH357" s="67">
        <v>2081058.69132798</v>
      </c>
      <c r="AI357" s="8">
        <f t="shared" ref="AI357:AI388" si="88">ROUND(((AG357+AH357)/2),0)</f>
        <v>2177807</v>
      </c>
      <c r="AJ357" s="67">
        <v>1782190.4078342002</v>
      </c>
      <c r="AK357" s="67">
        <v>1370915.6983340001</v>
      </c>
      <c r="AL357" s="8">
        <f t="shared" ref="AL357:AL388" si="89">ROUND(((AJ357+AK357)/2),0)</f>
        <v>1576553</v>
      </c>
      <c r="AM357" s="45" t="e">
        <f>H357+K357+#REF!+N357+#REF!+#REF!+#REF!+#REF!+Q357+T357+W357+Z357+AC357+#REF!+AF357+AI357+AL357</f>
        <v>#REF!</v>
      </c>
      <c r="AN357" s="9"/>
      <c r="AO357" s="9"/>
      <c r="AP357" s="9"/>
      <c r="AQ357" s="10"/>
      <c r="AR357" s="10"/>
    </row>
    <row r="358" spans="1:44" s="6" customFormat="1" ht="20.25" customHeight="1" x14ac:dyDescent="0.35">
      <c r="A358" s="388"/>
      <c r="B358" s="11">
        <v>323</v>
      </c>
      <c r="C358" s="51" t="s">
        <v>364</v>
      </c>
      <c r="D358" s="11" t="s">
        <v>272</v>
      </c>
      <c r="F358" s="13">
        <v>569605.4</v>
      </c>
      <c r="G358" s="67">
        <v>538934.34</v>
      </c>
      <c r="H358" s="8">
        <f t="shared" si="80"/>
        <v>554270</v>
      </c>
      <c r="I358" s="67">
        <v>569605.4</v>
      </c>
      <c r="J358" s="67">
        <v>538934.34</v>
      </c>
      <c r="K358" s="8">
        <f t="shared" si="81"/>
        <v>554270</v>
      </c>
      <c r="L358" s="67">
        <v>569605.4</v>
      </c>
      <c r="M358" s="67">
        <v>538934.34</v>
      </c>
      <c r="N358" s="8">
        <f t="shared" si="82"/>
        <v>554270</v>
      </c>
      <c r="O358" s="67">
        <v>569605.4</v>
      </c>
      <c r="P358" s="67">
        <v>538934.34</v>
      </c>
      <c r="Q358" s="8">
        <f t="shared" si="83"/>
        <v>554270</v>
      </c>
      <c r="R358" s="67">
        <v>569605.4</v>
      </c>
      <c r="S358" s="67">
        <v>538934.34</v>
      </c>
      <c r="T358" s="8">
        <f t="shared" si="84"/>
        <v>554270</v>
      </c>
      <c r="U358" s="67">
        <v>569605.4</v>
      </c>
      <c r="V358" s="67">
        <v>538934.34</v>
      </c>
      <c r="W358" s="8">
        <v>554270</v>
      </c>
      <c r="X358" s="67">
        <v>569605.4</v>
      </c>
      <c r="Y358" s="67">
        <v>538934.34</v>
      </c>
      <c r="Z358" s="8">
        <f t="shared" si="85"/>
        <v>554270</v>
      </c>
      <c r="AA358" s="67">
        <v>569605.4</v>
      </c>
      <c r="AB358" s="67">
        <v>438158</v>
      </c>
      <c r="AC358" s="8">
        <f t="shared" si="86"/>
        <v>503882</v>
      </c>
      <c r="AD358" s="67">
        <v>569605.4</v>
      </c>
      <c r="AE358" s="67">
        <v>538934.34</v>
      </c>
      <c r="AF358" s="8">
        <f t="shared" si="87"/>
        <v>554270</v>
      </c>
      <c r="AG358" s="67">
        <v>569605.4</v>
      </c>
      <c r="AH358" s="67">
        <v>538934.34</v>
      </c>
      <c r="AI358" s="8">
        <f t="shared" si="88"/>
        <v>554270</v>
      </c>
      <c r="AJ358" s="67">
        <v>569605.4</v>
      </c>
      <c r="AK358" s="67">
        <v>438158</v>
      </c>
      <c r="AL358" s="8">
        <f t="shared" si="89"/>
        <v>503882</v>
      </c>
      <c r="AM358" s="45" t="e">
        <f>H358+K358+#REF!+N358+#REF!+#REF!+#REF!+#REF!+Q358+T358+W358+Z358+AC358+#REF!+AF358+AI358+AL358</f>
        <v>#REF!</v>
      </c>
      <c r="AN358" s="9"/>
      <c r="AO358" s="9"/>
      <c r="AP358" s="9"/>
      <c r="AQ358" s="10"/>
      <c r="AR358" s="10"/>
    </row>
    <row r="359" spans="1:44" s="6" customFormat="1" ht="20.25" customHeight="1" x14ac:dyDescent="0.35">
      <c r="A359" s="388"/>
      <c r="B359" s="31">
        <v>324</v>
      </c>
      <c r="C359" s="51" t="s">
        <v>365</v>
      </c>
      <c r="D359" s="11" t="s">
        <v>272</v>
      </c>
      <c r="F359" s="13">
        <v>176578.65046639999</v>
      </c>
      <c r="G359" s="67">
        <v>167070.56928744004</v>
      </c>
      <c r="H359" s="8">
        <f t="shared" si="80"/>
        <v>171825</v>
      </c>
      <c r="I359" s="67">
        <v>176578.65046639999</v>
      </c>
      <c r="J359" s="67">
        <v>167070.56928744004</v>
      </c>
      <c r="K359" s="8">
        <f t="shared" si="81"/>
        <v>171825</v>
      </c>
      <c r="L359" s="67">
        <v>275863.15010800003</v>
      </c>
      <c r="M359" s="67">
        <v>261008.98048679999</v>
      </c>
      <c r="N359" s="8">
        <f t="shared" si="82"/>
        <v>268436</v>
      </c>
      <c r="O359" s="67">
        <v>360279.72822659998</v>
      </c>
      <c r="P359" s="67">
        <v>337101.73587636004</v>
      </c>
      <c r="Q359" s="8">
        <f t="shared" si="83"/>
        <v>348691</v>
      </c>
      <c r="R359" s="67">
        <v>322566.72429799999</v>
      </c>
      <c r="S359" s="67">
        <v>337101.73587636004</v>
      </c>
      <c r="T359" s="8">
        <f t="shared" si="84"/>
        <v>329834</v>
      </c>
      <c r="U359" s="67">
        <v>357412.9856206</v>
      </c>
      <c r="V359" s="67">
        <v>337101.73587636004</v>
      </c>
      <c r="W359" s="8">
        <v>347257</v>
      </c>
      <c r="X359" s="67">
        <v>407966.034476</v>
      </c>
      <c r="Y359" s="67">
        <v>337101.73587636004</v>
      </c>
      <c r="Z359" s="8">
        <f t="shared" si="85"/>
        <v>372534</v>
      </c>
      <c r="AA359" s="67">
        <v>265046.75042300002</v>
      </c>
      <c r="AB359" s="67">
        <v>203882.11571000001</v>
      </c>
      <c r="AC359" s="8">
        <f t="shared" si="86"/>
        <v>234464</v>
      </c>
      <c r="AD359" s="67">
        <v>375619.44576520001</v>
      </c>
      <c r="AE359" s="67">
        <v>337101.73587636004</v>
      </c>
      <c r="AF359" s="8">
        <f t="shared" si="87"/>
        <v>356361</v>
      </c>
      <c r="AG359" s="67">
        <v>374895.88416279998</v>
      </c>
      <c r="AH359" s="67">
        <v>337101.73587636004</v>
      </c>
      <c r="AI359" s="8">
        <f t="shared" si="88"/>
        <v>355999</v>
      </c>
      <c r="AJ359" s="67">
        <v>296432.82168500003</v>
      </c>
      <c r="AK359" s="67">
        <v>228025.24745000002</v>
      </c>
      <c r="AL359" s="8">
        <f t="shared" si="89"/>
        <v>262229</v>
      </c>
      <c r="AM359" s="45" t="e">
        <f>H359+K359+#REF!+N359+#REF!+#REF!+#REF!+#REF!+Q359+T359+W359+Z359+AC359+#REF!+AF359+AI359+AL359</f>
        <v>#REF!</v>
      </c>
      <c r="AN359" s="9"/>
      <c r="AO359" s="9"/>
      <c r="AP359" s="9"/>
      <c r="AQ359" s="10"/>
      <c r="AR359" s="10"/>
    </row>
    <row r="360" spans="1:44" s="6" customFormat="1" ht="20.25" customHeight="1" x14ac:dyDescent="0.35">
      <c r="A360" s="388"/>
      <c r="B360" s="11">
        <v>325</v>
      </c>
      <c r="C360" s="51" t="s">
        <v>366</v>
      </c>
      <c r="D360" s="11" t="s">
        <v>272</v>
      </c>
      <c r="F360" s="13">
        <v>650977.6</v>
      </c>
      <c r="G360" s="67">
        <v>615924.96000000008</v>
      </c>
      <c r="H360" s="8">
        <f t="shared" si="80"/>
        <v>633451</v>
      </c>
      <c r="I360" s="67">
        <v>650977.6</v>
      </c>
      <c r="J360" s="67">
        <v>615924.96000000008</v>
      </c>
      <c r="K360" s="8">
        <f t="shared" si="81"/>
        <v>633451</v>
      </c>
      <c r="L360" s="67">
        <v>813722</v>
      </c>
      <c r="M360" s="67">
        <v>769906.20000000007</v>
      </c>
      <c r="N360" s="8">
        <f t="shared" si="82"/>
        <v>791814</v>
      </c>
      <c r="O360" s="67">
        <v>813722</v>
      </c>
      <c r="P360" s="67">
        <v>769906.20000000007</v>
      </c>
      <c r="Q360" s="8">
        <f t="shared" si="83"/>
        <v>791814</v>
      </c>
      <c r="R360" s="67">
        <v>813722</v>
      </c>
      <c r="S360" s="67">
        <v>769906.20000000007</v>
      </c>
      <c r="T360" s="8">
        <f t="shared" si="84"/>
        <v>791814</v>
      </c>
      <c r="U360" s="67">
        <v>813722</v>
      </c>
      <c r="V360" s="67">
        <v>769906.20000000007</v>
      </c>
      <c r="W360" s="8">
        <v>791814</v>
      </c>
      <c r="X360" s="67">
        <v>813722</v>
      </c>
      <c r="Y360" s="67">
        <v>769906.20000000007</v>
      </c>
      <c r="Z360" s="8">
        <f t="shared" si="85"/>
        <v>791814</v>
      </c>
      <c r="AA360" s="67">
        <v>650977.6</v>
      </c>
      <c r="AB360" s="67">
        <v>500752</v>
      </c>
      <c r="AC360" s="8">
        <f t="shared" si="86"/>
        <v>575865</v>
      </c>
      <c r="AD360" s="67">
        <v>813722</v>
      </c>
      <c r="AE360" s="67">
        <v>769906.20000000007</v>
      </c>
      <c r="AF360" s="8">
        <f t="shared" si="87"/>
        <v>791814</v>
      </c>
      <c r="AG360" s="67">
        <v>813722</v>
      </c>
      <c r="AH360" s="67">
        <v>769906.20000000007</v>
      </c>
      <c r="AI360" s="8">
        <f t="shared" si="88"/>
        <v>791814</v>
      </c>
      <c r="AJ360" s="67">
        <v>650977.6</v>
      </c>
      <c r="AK360" s="67">
        <v>500752</v>
      </c>
      <c r="AL360" s="8">
        <f t="shared" si="89"/>
        <v>575865</v>
      </c>
      <c r="AM360" s="45" t="e">
        <f>H360+K360+#REF!+N360+#REF!+#REF!+#REF!+#REF!+Q360+T360+W360+Z360+AC360+#REF!+AF360+AI360+AL360</f>
        <v>#REF!</v>
      </c>
      <c r="AN360" s="9"/>
      <c r="AO360" s="9"/>
      <c r="AP360" s="9"/>
      <c r="AQ360" s="10"/>
      <c r="AR360" s="10"/>
    </row>
    <row r="361" spans="1:44" s="6" customFormat="1" ht="20.25" customHeight="1" x14ac:dyDescent="0.35">
      <c r="A361" s="388"/>
      <c r="B361" s="31">
        <v>326</v>
      </c>
      <c r="C361" s="51" t="s">
        <v>367</v>
      </c>
      <c r="D361" s="11" t="s">
        <v>272</v>
      </c>
      <c r="F361" s="13">
        <v>309214.36</v>
      </c>
      <c r="G361" s="67">
        <v>292564.35600000003</v>
      </c>
      <c r="H361" s="8">
        <f t="shared" si="80"/>
        <v>300889</v>
      </c>
      <c r="I361" s="67">
        <v>309214.36</v>
      </c>
      <c r="J361" s="67">
        <v>292564.35600000003</v>
      </c>
      <c r="K361" s="8">
        <f t="shared" si="81"/>
        <v>300889</v>
      </c>
      <c r="L361" s="67">
        <v>358037.68</v>
      </c>
      <c r="M361" s="67">
        <v>338758.728</v>
      </c>
      <c r="N361" s="8">
        <f t="shared" si="82"/>
        <v>348398</v>
      </c>
      <c r="O361" s="67">
        <v>358037.68</v>
      </c>
      <c r="P361" s="67">
        <v>338758.728</v>
      </c>
      <c r="Q361" s="8">
        <f t="shared" si="83"/>
        <v>348398</v>
      </c>
      <c r="R361" s="67">
        <v>358037.68</v>
      </c>
      <c r="S361" s="67">
        <v>338758.728</v>
      </c>
      <c r="T361" s="8">
        <f t="shared" si="84"/>
        <v>348398</v>
      </c>
      <c r="U361" s="67">
        <v>358037.68</v>
      </c>
      <c r="V361" s="67">
        <v>338758.728</v>
      </c>
      <c r="W361" s="8">
        <v>348398</v>
      </c>
      <c r="X361" s="67">
        <v>358037.68</v>
      </c>
      <c r="Y361" s="67">
        <v>338758.728</v>
      </c>
      <c r="Z361" s="8">
        <f t="shared" si="85"/>
        <v>348398</v>
      </c>
      <c r="AA361" s="67">
        <v>309214.36</v>
      </c>
      <c r="AB361" s="67">
        <v>237857.2</v>
      </c>
      <c r="AC361" s="8">
        <f t="shared" si="86"/>
        <v>273536</v>
      </c>
      <c r="AD361" s="67">
        <v>358037.68</v>
      </c>
      <c r="AE361" s="67">
        <v>338758.728</v>
      </c>
      <c r="AF361" s="8">
        <f t="shared" si="87"/>
        <v>348398</v>
      </c>
      <c r="AG361" s="67">
        <v>358037.68</v>
      </c>
      <c r="AH361" s="67">
        <v>338758.728</v>
      </c>
      <c r="AI361" s="8">
        <f t="shared" si="88"/>
        <v>348398</v>
      </c>
      <c r="AJ361" s="67">
        <v>309214.36</v>
      </c>
      <c r="AK361" s="67">
        <v>237857.2</v>
      </c>
      <c r="AL361" s="8">
        <f t="shared" si="89"/>
        <v>273536</v>
      </c>
      <c r="AM361" s="45" t="e">
        <f>H361+K361+#REF!+N361+#REF!+#REF!+#REF!+#REF!+Q361+T361+W361+Z361+AC361+#REF!+AF361+AI361+AL361</f>
        <v>#REF!</v>
      </c>
      <c r="AN361" s="9"/>
      <c r="AO361" s="9"/>
      <c r="AP361" s="9"/>
      <c r="AQ361" s="10"/>
      <c r="AR361" s="10"/>
    </row>
    <row r="362" spans="1:44" s="6" customFormat="1" ht="20.25" customHeight="1" x14ac:dyDescent="0.35">
      <c r="A362" s="388"/>
      <c r="B362" s="11">
        <v>327</v>
      </c>
      <c r="C362" s="51" t="s">
        <v>368</v>
      </c>
      <c r="D362" s="11" t="s">
        <v>272</v>
      </c>
      <c r="F362" s="13">
        <v>615207.19460200006</v>
      </c>
      <c r="G362" s="67">
        <v>582080.65335419995</v>
      </c>
      <c r="H362" s="8">
        <f t="shared" si="80"/>
        <v>598644</v>
      </c>
      <c r="I362" s="67">
        <v>615207.19460200006</v>
      </c>
      <c r="J362" s="67">
        <v>582080.65335419995</v>
      </c>
      <c r="K362" s="8">
        <f t="shared" si="81"/>
        <v>598644</v>
      </c>
      <c r="L362" s="67">
        <v>1033206.8281990001</v>
      </c>
      <c r="M362" s="67">
        <v>977572.61437290011</v>
      </c>
      <c r="N362" s="8">
        <f t="shared" si="82"/>
        <v>1005390</v>
      </c>
      <c r="O362" s="67">
        <v>1293905.861976</v>
      </c>
      <c r="P362" s="67">
        <v>1206625.5601600201</v>
      </c>
      <c r="Q362" s="8">
        <f t="shared" si="83"/>
        <v>1250266</v>
      </c>
      <c r="R362" s="67">
        <v>1168055.8615726</v>
      </c>
      <c r="S362" s="67">
        <v>1206625.5601600201</v>
      </c>
      <c r="T362" s="8">
        <f t="shared" si="84"/>
        <v>1187341</v>
      </c>
      <c r="U362" s="67">
        <v>1262133.6796250001</v>
      </c>
      <c r="V362" s="67">
        <v>1206625.5601600201</v>
      </c>
      <c r="W362" s="8">
        <v>1234380</v>
      </c>
      <c r="X362" s="67">
        <v>1462660.7381568002</v>
      </c>
      <c r="Y362" s="67">
        <v>1206625.5601600201</v>
      </c>
      <c r="Z362" s="8">
        <f t="shared" si="85"/>
        <v>1334643</v>
      </c>
      <c r="AA362" s="67">
        <v>986475.75020539993</v>
      </c>
      <c r="AB362" s="67">
        <v>758827.50015799992</v>
      </c>
      <c r="AC362" s="8">
        <f t="shared" si="86"/>
        <v>872652</v>
      </c>
      <c r="AD362" s="67">
        <v>1355465.7214643999</v>
      </c>
      <c r="AE362" s="67">
        <v>1206625.5601600201</v>
      </c>
      <c r="AF362" s="8">
        <f t="shared" si="87"/>
        <v>1281046</v>
      </c>
      <c r="AG362" s="67">
        <v>1362534.1989895999</v>
      </c>
      <c r="AH362" s="67">
        <v>1206625.5601600201</v>
      </c>
      <c r="AI362" s="8">
        <f t="shared" si="88"/>
        <v>1284580</v>
      </c>
      <c r="AJ362" s="67">
        <v>1032785.8084362</v>
      </c>
      <c r="AK362" s="67">
        <v>794450.62187400018</v>
      </c>
      <c r="AL362" s="8">
        <f t="shared" si="89"/>
        <v>913618</v>
      </c>
      <c r="AM362" s="45" t="e">
        <f>H362+K362+#REF!+N362+#REF!+#REF!+#REF!+#REF!+Q362+T362+W362+Z362+AC362+#REF!+AF362+AI362+AL362</f>
        <v>#REF!</v>
      </c>
      <c r="AN362" s="9"/>
      <c r="AO362" s="9"/>
      <c r="AP362" s="9"/>
      <c r="AQ362" s="10"/>
      <c r="AR362" s="10"/>
    </row>
    <row r="363" spans="1:44" s="6" customFormat="1" ht="20.25" customHeight="1" x14ac:dyDescent="0.35">
      <c r="A363" s="388"/>
      <c r="B363" s="31">
        <v>328</v>
      </c>
      <c r="C363" s="51" t="s">
        <v>369</v>
      </c>
      <c r="D363" s="11" t="s">
        <v>272</v>
      </c>
      <c r="F363" s="13">
        <v>569181.69495460007</v>
      </c>
      <c r="G363" s="67">
        <v>538533.4498416601</v>
      </c>
      <c r="H363" s="8">
        <f t="shared" si="80"/>
        <v>553858</v>
      </c>
      <c r="I363" s="67">
        <v>569181.69495460007</v>
      </c>
      <c r="J363" s="67">
        <v>538533.4498416601</v>
      </c>
      <c r="K363" s="8">
        <f t="shared" si="81"/>
        <v>553858</v>
      </c>
      <c r="L363" s="67">
        <v>1758300.1808917997</v>
      </c>
      <c r="M363" s="67">
        <v>1663622.4788437802</v>
      </c>
      <c r="N363" s="8">
        <f t="shared" si="82"/>
        <v>1710961</v>
      </c>
      <c r="O363" s="67">
        <v>1148794.7363438001</v>
      </c>
      <c r="P363" s="67">
        <v>1076977.8215359803</v>
      </c>
      <c r="Q363" s="8">
        <f t="shared" si="83"/>
        <v>1112886</v>
      </c>
      <c r="R363" s="67">
        <v>1033806.6226852002</v>
      </c>
      <c r="S363" s="67">
        <v>1076977.8215359803</v>
      </c>
      <c r="T363" s="8">
        <f t="shared" si="84"/>
        <v>1055392</v>
      </c>
      <c r="U363" s="67">
        <v>1121275.0651648003</v>
      </c>
      <c r="V363" s="67">
        <v>1076977.8215359803</v>
      </c>
      <c r="W363" s="8">
        <v>1099126</v>
      </c>
      <c r="X363" s="67">
        <v>2704456.4128582003</v>
      </c>
      <c r="Y363" s="67">
        <v>1076977.8215359803</v>
      </c>
      <c r="Z363" s="8">
        <f t="shared" si="85"/>
        <v>1890717</v>
      </c>
      <c r="AA363" s="67">
        <v>845222.56194739998</v>
      </c>
      <c r="AB363" s="67">
        <v>650171.20149800007</v>
      </c>
      <c r="AC363" s="8">
        <f t="shared" si="86"/>
        <v>747697</v>
      </c>
      <c r="AD363" s="67">
        <v>1212070.4100414002</v>
      </c>
      <c r="AE363" s="67">
        <v>1076977.8215359803</v>
      </c>
      <c r="AF363" s="8">
        <f t="shared" si="87"/>
        <v>1144524</v>
      </c>
      <c r="AG363" s="67">
        <v>1201330.1747355999</v>
      </c>
      <c r="AH363" s="67">
        <v>1076977.8215359803</v>
      </c>
      <c r="AI363" s="8">
        <f t="shared" si="88"/>
        <v>1139154</v>
      </c>
      <c r="AJ363" s="67">
        <v>955519.1614150001</v>
      </c>
      <c r="AK363" s="67">
        <v>735014.73955000006</v>
      </c>
      <c r="AL363" s="8">
        <f t="shared" si="89"/>
        <v>845267</v>
      </c>
      <c r="AM363" s="45" t="e">
        <f>H363+K363+#REF!+N363+#REF!+#REF!+#REF!+#REF!+Q363+T363+W363+Z363+AC363+#REF!+AF363+AI363+AL363</f>
        <v>#REF!</v>
      </c>
      <c r="AN363" s="9"/>
      <c r="AO363" s="9"/>
      <c r="AP363" s="9"/>
      <c r="AQ363" s="10"/>
      <c r="AR363" s="10"/>
    </row>
    <row r="364" spans="1:44" s="6" customFormat="1" ht="20.25" customHeight="1" x14ac:dyDescent="0.35">
      <c r="A364" s="388"/>
      <c r="B364" s="11">
        <v>329</v>
      </c>
      <c r="C364" s="51" t="s">
        <v>370</v>
      </c>
      <c r="D364" s="11" t="s">
        <v>272</v>
      </c>
      <c r="F364" s="13">
        <v>390586.56</v>
      </c>
      <c r="G364" s="67">
        <v>369554.97600000002</v>
      </c>
      <c r="H364" s="8">
        <f t="shared" si="80"/>
        <v>380071</v>
      </c>
      <c r="I364" s="67">
        <v>390586.56</v>
      </c>
      <c r="J364" s="67">
        <v>369554.97600000002</v>
      </c>
      <c r="K364" s="8">
        <f t="shared" si="81"/>
        <v>380071</v>
      </c>
      <c r="L364" s="67">
        <v>390586.56</v>
      </c>
      <c r="M364" s="67">
        <v>369554.97600000002</v>
      </c>
      <c r="N364" s="8">
        <f t="shared" si="82"/>
        <v>380071</v>
      </c>
      <c r="O364" s="67">
        <v>390586.56</v>
      </c>
      <c r="P364" s="67">
        <v>369554.97600000002</v>
      </c>
      <c r="Q364" s="8">
        <f t="shared" si="83"/>
        <v>380071</v>
      </c>
      <c r="R364" s="67">
        <v>390586.56</v>
      </c>
      <c r="S364" s="67">
        <v>369554.97600000002</v>
      </c>
      <c r="T364" s="8">
        <f t="shared" si="84"/>
        <v>380071</v>
      </c>
      <c r="U364" s="67">
        <v>390586.56</v>
      </c>
      <c r="V364" s="67">
        <v>369554.97600000002</v>
      </c>
      <c r="W364" s="8">
        <v>380071</v>
      </c>
      <c r="X364" s="67">
        <v>390586.56</v>
      </c>
      <c r="Y364" s="67">
        <v>369554.97600000002</v>
      </c>
      <c r="Z364" s="8">
        <f t="shared" si="85"/>
        <v>380071</v>
      </c>
      <c r="AA364" s="67">
        <v>390586.56</v>
      </c>
      <c r="AB364" s="67">
        <v>300451.20000000001</v>
      </c>
      <c r="AC364" s="8">
        <f t="shared" si="86"/>
        <v>345519</v>
      </c>
      <c r="AD364" s="67">
        <v>390586.56</v>
      </c>
      <c r="AE364" s="67">
        <v>369554.97600000002</v>
      </c>
      <c r="AF364" s="8">
        <f t="shared" si="87"/>
        <v>380071</v>
      </c>
      <c r="AG364" s="67">
        <v>390586.56</v>
      </c>
      <c r="AH364" s="67">
        <v>369554.97600000002</v>
      </c>
      <c r="AI364" s="8">
        <f t="shared" si="88"/>
        <v>380071</v>
      </c>
      <c r="AJ364" s="67">
        <v>390586.56</v>
      </c>
      <c r="AK364" s="67">
        <v>300451.20000000001</v>
      </c>
      <c r="AL364" s="8">
        <f t="shared" si="89"/>
        <v>345519</v>
      </c>
      <c r="AM364" s="45" t="e">
        <f>H364+K364+#REF!+N364+#REF!+#REF!+#REF!+#REF!+Q364+T364+W364+Z364+AC364+#REF!+AF364+AI364+AL364</f>
        <v>#REF!</v>
      </c>
      <c r="AN364" s="9"/>
      <c r="AO364" s="9"/>
      <c r="AP364" s="9"/>
      <c r="AQ364" s="10"/>
      <c r="AR364" s="10"/>
    </row>
    <row r="365" spans="1:44" s="6" customFormat="1" ht="20.25" customHeight="1" x14ac:dyDescent="0.35">
      <c r="A365" s="388"/>
      <c r="B365" s="31">
        <v>330</v>
      </c>
      <c r="C365" s="51" t="s">
        <v>371</v>
      </c>
      <c r="D365" s="11" t="s">
        <v>272</v>
      </c>
      <c r="F365" s="13">
        <v>374594.40016179997</v>
      </c>
      <c r="G365" s="67">
        <v>354423.93246078002</v>
      </c>
      <c r="H365" s="8">
        <f t="shared" si="80"/>
        <v>364509</v>
      </c>
      <c r="I365" s="67">
        <v>374594.40016179997</v>
      </c>
      <c r="J365" s="67">
        <v>354423.93246078002</v>
      </c>
      <c r="K365" s="8">
        <f t="shared" si="81"/>
        <v>364509</v>
      </c>
      <c r="L365" s="67">
        <v>1197382.3210803999</v>
      </c>
      <c r="M365" s="67">
        <v>1132907.8884068402</v>
      </c>
      <c r="N365" s="8">
        <f t="shared" si="82"/>
        <v>1165145</v>
      </c>
      <c r="O365" s="67">
        <v>694855.03631180001</v>
      </c>
      <c r="P365" s="67">
        <v>653414.2335684601</v>
      </c>
      <c r="Q365" s="8">
        <f t="shared" si="83"/>
        <v>674135</v>
      </c>
      <c r="R365" s="67">
        <v>608401.06104960002</v>
      </c>
      <c r="S365" s="67">
        <v>653414.2335684601</v>
      </c>
      <c r="T365" s="8">
        <f t="shared" si="84"/>
        <v>630908</v>
      </c>
      <c r="U365" s="67">
        <v>678319.96115520014</v>
      </c>
      <c r="V365" s="67">
        <v>653414.2335684601</v>
      </c>
      <c r="W365" s="8">
        <v>665867</v>
      </c>
      <c r="X365" s="67">
        <v>1752951.7489302</v>
      </c>
      <c r="Y365" s="67">
        <v>653414.2335684601</v>
      </c>
      <c r="Z365" s="8">
        <f t="shared" si="85"/>
        <v>1203183</v>
      </c>
      <c r="AA365" s="67">
        <v>555262.65465580008</v>
      </c>
      <c r="AB365" s="67">
        <v>427125.11896600004</v>
      </c>
      <c r="AC365" s="8">
        <f t="shared" si="86"/>
        <v>491194</v>
      </c>
      <c r="AD365" s="67">
        <v>751726.55512500007</v>
      </c>
      <c r="AE365" s="67">
        <v>653414.2335684601</v>
      </c>
      <c r="AF365" s="8">
        <f t="shared" si="87"/>
        <v>702570</v>
      </c>
      <c r="AG365" s="67">
        <v>758092.62781979993</v>
      </c>
      <c r="AH365" s="67">
        <v>653414.2335684601</v>
      </c>
      <c r="AI365" s="8">
        <f t="shared" si="88"/>
        <v>705753</v>
      </c>
      <c r="AJ365" s="67">
        <v>628854.3703806001</v>
      </c>
      <c r="AK365" s="67">
        <v>483734.13106200006</v>
      </c>
      <c r="AL365" s="8">
        <f t="shared" si="89"/>
        <v>556294</v>
      </c>
      <c r="AM365" s="45" t="e">
        <f>H365+K365+#REF!+N365+#REF!+#REF!+#REF!+#REF!+Q365+T365+W365+Z365+AC365+#REF!+AF365+AI365+AL365</f>
        <v>#REF!</v>
      </c>
      <c r="AN365" s="9"/>
      <c r="AO365" s="9"/>
      <c r="AP365" s="9"/>
      <c r="AQ365" s="10"/>
      <c r="AR365" s="10"/>
    </row>
    <row r="366" spans="1:44" s="6" customFormat="1" ht="20.25" customHeight="1" x14ac:dyDescent="0.35">
      <c r="A366" s="388"/>
      <c r="B366" s="11">
        <v>331</v>
      </c>
      <c r="C366" s="51" t="s">
        <v>372</v>
      </c>
      <c r="D366" s="11" t="s">
        <v>272</v>
      </c>
      <c r="F366" s="13">
        <v>159312.60883720001</v>
      </c>
      <c r="G366" s="67">
        <v>150734.23759211999</v>
      </c>
      <c r="H366" s="8">
        <f t="shared" si="80"/>
        <v>155023</v>
      </c>
      <c r="I366" s="67">
        <v>159312.60883720001</v>
      </c>
      <c r="J366" s="67">
        <v>150734.23759211999</v>
      </c>
      <c r="K366" s="8">
        <f t="shared" si="81"/>
        <v>155023</v>
      </c>
      <c r="L366" s="67">
        <v>249650.9674386</v>
      </c>
      <c r="M366" s="67">
        <v>236208.22303806001</v>
      </c>
      <c r="N366" s="8">
        <f t="shared" si="82"/>
        <v>242930</v>
      </c>
      <c r="O366" s="67">
        <v>329803.39816059999</v>
      </c>
      <c r="P366" s="67">
        <v>308467.61545782001</v>
      </c>
      <c r="Q366" s="8">
        <f t="shared" si="83"/>
        <v>319136</v>
      </c>
      <c r="R366" s="67">
        <v>297015.69075360004</v>
      </c>
      <c r="S366" s="67">
        <v>308467.61545782001</v>
      </c>
      <c r="T366" s="8">
        <f t="shared" si="84"/>
        <v>302742</v>
      </c>
      <c r="U366" s="67">
        <v>327610.49874280003</v>
      </c>
      <c r="V366" s="67">
        <v>308467.61545782001</v>
      </c>
      <c r="W366" s="8">
        <v>318039</v>
      </c>
      <c r="X366" s="67">
        <v>374637.77154440002</v>
      </c>
      <c r="Y366" s="67">
        <v>308467.61545782001</v>
      </c>
      <c r="Z366" s="8">
        <f t="shared" si="85"/>
        <v>341553</v>
      </c>
      <c r="AA366" s="67">
        <v>240609.62092440002</v>
      </c>
      <c r="AB366" s="67">
        <v>185084.32378800001</v>
      </c>
      <c r="AC366" s="8">
        <f t="shared" si="86"/>
        <v>212847</v>
      </c>
      <c r="AD366" s="67">
        <v>343337.38520899997</v>
      </c>
      <c r="AE366" s="67">
        <v>308467.61545782001</v>
      </c>
      <c r="AF366" s="8">
        <f t="shared" si="87"/>
        <v>325903</v>
      </c>
      <c r="AG366" s="67">
        <v>339359.91207299998</v>
      </c>
      <c r="AH366" s="67">
        <v>308467.61545782001</v>
      </c>
      <c r="AI366" s="8">
        <f t="shared" si="88"/>
        <v>323914</v>
      </c>
      <c r="AJ366" s="67">
        <v>267448.04404499999</v>
      </c>
      <c r="AK366" s="67">
        <v>205729.26465000003</v>
      </c>
      <c r="AL366" s="8">
        <f t="shared" si="89"/>
        <v>236589</v>
      </c>
      <c r="AM366" s="45" t="e">
        <f>H366+K366+#REF!+N366+#REF!+#REF!+#REF!+#REF!+Q366+T366+W366+Z366+AC366+#REF!+AF366+AI366+AL366</f>
        <v>#REF!</v>
      </c>
      <c r="AN366" s="9"/>
      <c r="AO366" s="9"/>
      <c r="AP366" s="9"/>
      <c r="AQ366" s="10"/>
      <c r="AR366" s="10"/>
    </row>
    <row r="367" spans="1:44" s="6" customFormat="1" ht="20.25" customHeight="1" x14ac:dyDescent="0.35">
      <c r="A367" s="388"/>
      <c r="B367" s="31">
        <v>332</v>
      </c>
      <c r="C367" s="51" t="s">
        <v>373</v>
      </c>
      <c r="D367" s="11" t="s">
        <v>272</v>
      </c>
      <c r="F367" s="13">
        <v>195293.28</v>
      </c>
      <c r="G367" s="67">
        <v>184777.48800000001</v>
      </c>
      <c r="H367" s="8">
        <f t="shared" si="80"/>
        <v>190035</v>
      </c>
      <c r="I367" s="67">
        <v>195293.28</v>
      </c>
      <c r="J367" s="67">
        <v>184777.48800000001</v>
      </c>
      <c r="K367" s="8">
        <f t="shared" si="81"/>
        <v>190035</v>
      </c>
      <c r="L367" s="67">
        <v>195293.28</v>
      </c>
      <c r="M367" s="67">
        <v>184777.48800000001</v>
      </c>
      <c r="N367" s="8">
        <f t="shared" si="82"/>
        <v>190035</v>
      </c>
      <c r="O367" s="67">
        <v>195293.28</v>
      </c>
      <c r="P367" s="67">
        <v>184777.48800000001</v>
      </c>
      <c r="Q367" s="8">
        <f t="shared" si="83"/>
        <v>190035</v>
      </c>
      <c r="R367" s="67">
        <v>195293.28</v>
      </c>
      <c r="S367" s="67">
        <v>184777.48800000001</v>
      </c>
      <c r="T367" s="8">
        <f t="shared" si="84"/>
        <v>190035</v>
      </c>
      <c r="U367" s="67">
        <v>195293.28</v>
      </c>
      <c r="V367" s="67">
        <v>184777.48800000001</v>
      </c>
      <c r="W367" s="8">
        <v>190035</v>
      </c>
      <c r="X367" s="67">
        <v>195293.28</v>
      </c>
      <c r="Y367" s="67">
        <v>184777.48800000001</v>
      </c>
      <c r="Z367" s="8">
        <f t="shared" si="85"/>
        <v>190035</v>
      </c>
      <c r="AA367" s="67">
        <v>195293.28</v>
      </c>
      <c r="AB367" s="67">
        <v>150225.60000000001</v>
      </c>
      <c r="AC367" s="8">
        <f t="shared" si="86"/>
        <v>172759</v>
      </c>
      <c r="AD367" s="67">
        <v>195293.28</v>
      </c>
      <c r="AE367" s="67">
        <v>184777.48800000001</v>
      </c>
      <c r="AF367" s="8">
        <f t="shared" si="87"/>
        <v>190035</v>
      </c>
      <c r="AG367" s="67">
        <v>195293.28</v>
      </c>
      <c r="AH367" s="67">
        <v>184777.48800000001</v>
      </c>
      <c r="AI367" s="8">
        <f t="shared" si="88"/>
        <v>190035</v>
      </c>
      <c r="AJ367" s="67">
        <v>195293.28</v>
      </c>
      <c r="AK367" s="67">
        <v>150225.60000000001</v>
      </c>
      <c r="AL367" s="8">
        <f t="shared" si="89"/>
        <v>172759</v>
      </c>
      <c r="AM367" s="45" t="e">
        <f>H367+K367+#REF!+N367+#REF!+#REF!+#REF!+#REF!+Q367+T367+W367+Z367+AC367+#REF!+AF367+AI367+AL367</f>
        <v>#REF!</v>
      </c>
      <c r="AN367" s="9"/>
      <c r="AO367" s="9"/>
      <c r="AP367" s="9"/>
      <c r="AQ367" s="10"/>
      <c r="AR367" s="10"/>
    </row>
    <row r="368" spans="1:44" s="6" customFormat="1" ht="38.5" customHeight="1" x14ac:dyDescent="0.35">
      <c r="A368" s="388"/>
      <c r="B368" s="11">
        <v>333</v>
      </c>
      <c r="C368" s="51" t="s">
        <v>374</v>
      </c>
      <c r="D368" s="11" t="s">
        <v>272</v>
      </c>
      <c r="F368" s="13">
        <v>620979.81984220003</v>
      </c>
      <c r="G368" s="67">
        <v>587542.44492761989</v>
      </c>
      <c r="H368" s="8">
        <f t="shared" si="80"/>
        <v>604261</v>
      </c>
      <c r="I368" s="67">
        <v>620979.81984220003</v>
      </c>
      <c r="J368" s="67">
        <v>587542.44492761989</v>
      </c>
      <c r="K368" s="8">
        <f t="shared" si="81"/>
        <v>604261</v>
      </c>
      <c r="L368" s="67">
        <v>1877751.3156038001</v>
      </c>
      <c r="M368" s="67">
        <v>1776641.62937898</v>
      </c>
      <c r="N368" s="8">
        <f t="shared" si="82"/>
        <v>1827196</v>
      </c>
      <c r="O368" s="67">
        <v>1252854.3194258003</v>
      </c>
      <c r="P368" s="67">
        <v>1189565.5936273201</v>
      </c>
      <c r="Q368" s="8">
        <f t="shared" si="83"/>
        <v>1221210</v>
      </c>
      <c r="R368" s="67">
        <v>1127180.9780685999</v>
      </c>
      <c r="S368" s="67">
        <v>1189565.5936273201</v>
      </c>
      <c r="T368" s="8">
        <f t="shared" si="84"/>
        <v>1158373</v>
      </c>
      <c r="U368" s="67">
        <v>1261990.8714140002</v>
      </c>
      <c r="V368" s="67">
        <v>1189565.5936273201</v>
      </c>
      <c r="W368" s="8">
        <v>1225778</v>
      </c>
      <c r="X368" s="67">
        <v>2884277.3386336006</v>
      </c>
      <c r="Y368" s="67">
        <v>1189565.5936273201</v>
      </c>
      <c r="Z368" s="8">
        <f t="shared" si="85"/>
        <v>2036921</v>
      </c>
      <c r="AA368" s="67">
        <v>934241.79581460007</v>
      </c>
      <c r="AB368" s="67">
        <v>718647.53524200001</v>
      </c>
      <c r="AC368" s="8">
        <f t="shared" si="86"/>
        <v>826445</v>
      </c>
      <c r="AD368" s="67">
        <v>1330028.9344888001</v>
      </c>
      <c r="AE368" s="67">
        <v>1189565.5936273201</v>
      </c>
      <c r="AF368" s="8">
        <f t="shared" si="87"/>
        <v>1259797</v>
      </c>
      <c r="AG368" s="67">
        <v>1326729.5358954002</v>
      </c>
      <c r="AH368" s="67">
        <v>1189565.5936273201</v>
      </c>
      <c r="AI368" s="8">
        <f t="shared" si="88"/>
        <v>1258148</v>
      </c>
      <c r="AJ368" s="67">
        <v>1042477.7256894</v>
      </c>
      <c r="AK368" s="67">
        <v>801905.94283800002</v>
      </c>
      <c r="AL368" s="8">
        <f t="shared" si="89"/>
        <v>922192</v>
      </c>
      <c r="AM368" s="45" t="e">
        <f>H368+K368+#REF!+N368+#REF!+#REF!+#REF!+#REF!+Q368+T368+W368+Z368+AC368+#REF!+AF368+AI368+AL368</f>
        <v>#REF!</v>
      </c>
      <c r="AN368" s="9"/>
      <c r="AO368" s="9"/>
      <c r="AP368" s="9"/>
      <c r="AQ368" s="10"/>
      <c r="AR368" s="10"/>
    </row>
    <row r="369" spans="1:44" s="6" customFormat="1" ht="24.75" customHeight="1" x14ac:dyDescent="0.35">
      <c r="A369" s="388"/>
      <c r="B369" s="31">
        <v>334</v>
      </c>
      <c r="C369" s="51" t="s">
        <v>375</v>
      </c>
      <c r="D369" s="11" t="s">
        <v>272</v>
      </c>
      <c r="F369" s="13">
        <v>1139210.8</v>
      </c>
      <c r="G369" s="67">
        <v>1077868.68</v>
      </c>
      <c r="H369" s="8">
        <f t="shared" si="80"/>
        <v>1108540</v>
      </c>
      <c r="I369" s="67">
        <v>1139210.8</v>
      </c>
      <c r="J369" s="67">
        <v>1077868.68</v>
      </c>
      <c r="K369" s="8">
        <f t="shared" si="81"/>
        <v>1108540</v>
      </c>
      <c r="L369" s="67">
        <v>1139210.8</v>
      </c>
      <c r="M369" s="67">
        <v>1077868.68</v>
      </c>
      <c r="N369" s="8">
        <f t="shared" si="82"/>
        <v>1108540</v>
      </c>
      <c r="O369" s="67">
        <v>1139210.8</v>
      </c>
      <c r="P369" s="67">
        <v>1077868.68</v>
      </c>
      <c r="Q369" s="8">
        <f t="shared" si="83"/>
        <v>1108540</v>
      </c>
      <c r="R369" s="67">
        <v>1139210.8</v>
      </c>
      <c r="S369" s="67">
        <v>1077868.68</v>
      </c>
      <c r="T369" s="8">
        <f t="shared" si="84"/>
        <v>1108540</v>
      </c>
      <c r="U369" s="67">
        <v>1139210.8</v>
      </c>
      <c r="V369" s="67">
        <v>1077868.68</v>
      </c>
      <c r="W369" s="8">
        <v>1108540</v>
      </c>
      <c r="X369" s="67">
        <v>1139210.8</v>
      </c>
      <c r="Y369" s="67">
        <v>1077868.68</v>
      </c>
      <c r="Z369" s="8">
        <f t="shared" si="85"/>
        <v>1108540</v>
      </c>
      <c r="AA369" s="67">
        <v>1139210.8</v>
      </c>
      <c r="AB369" s="67">
        <v>876316</v>
      </c>
      <c r="AC369" s="8">
        <f t="shared" si="86"/>
        <v>1007763</v>
      </c>
      <c r="AD369" s="67">
        <v>1139210.8</v>
      </c>
      <c r="AE369" s="67">
        <v>1077868.68</v>
      </c>
      <c r="AF369" s="8">
        <f t="shared" si="87"/>
        <v>1108540</v>
      </c>
      <c r="AG369" s="67">
        <v>1139210.8</v>
      </c>
      <c r="AH369" s="67">
        <v>1077868.68</v>
      </c>
      <c r="AI369" s="8">
        <f t="shared" si="88"/>
        <v>1108540</v>
      </c>
      <c r="AJ369" s="67">
        <v>1139210.8</v>
      </c>
      <c r="AK369" s="67">
        <v>876316</v>
      </c>
      <c r="AL369" s="8">
        <f t="shared" si="89"/>
        <v>1007763</v>
      </c>
      <c r="AM369" s="45" t="e">
        <f>H369+K369+#REF!+N369+#REF!+#REF!+#REF!+#REF!+Q369+T369+W369+Z369+AC369+#REF!+AF369+AI369+AL369</f>
        <v>#REF!</v>
      </c>
      <c r="AN369" s="9"/>
      <c r="AO369" s="9"/>
      <c r="AP369" s="9"/>
      <c r="AQ369" s="10"/>
      <c r="AR369" s="10"/>
    </row>
    <row r="370" spans="1:44" s="6" customFormat="1" ht="24.75" customHeight="1" thickBot="1" x14ac:dyDescent="0.4">
      <c r="A370" s="388"/>
      <c r="B370" s="11">
        <v>335</v>
      </c>
      <c r="C370" s="51" t="s">
        <v>376</v>
      </c>
      <c r="D370" s="11" t="s">
        <v>272</v>
      </c>
      <c r="F370" s="13">
        <v>1558781.2425458003</v>
      </c>
      <c r="G370" s="67">
        <v>1474846.8679471803</v>
      </c>
      <c r="H370" s="8">
        <f t="shared" si="80"/>
        <v>1516814</v>
      </c>
      <c r="I370" s="67">
        <v>1558781.2425458003</v>
      </c>
      <c r="J370" s="67">
        <v>1474846.8679471803</v>
      </c>
      <c r="K370" s="8">
        <f t="shared" si="81"/>
        <v>1516814</v>
      </c>
      <c r="L370" s="67">
        <v>2409915.0065899999</v>
      </c>
      <c r="M370" s="67">
        <v>2280150.3523889999</v>
      </c>
      <c r="N370" s="8">
        <f t="shared" si="82"/>
        <v>2345033</v>
      </c>
      <c r="O370" s="67">
        <v>3180522.9228864005</v>
      </c>
      <c r="P370" s="67">
        <v>3040447.3531068</v>
      </c>
      <c r="Q370" s="8">
        <f t="shared" si="83"/>
        <v>3110485</v>
      </c>
      <c r="R370" s="67">
        <v>2888877.878705</v>
      </c>
      <c r="S370" s="67">
        <v>3040447.3531068</v>
      </c>
      <c r="T370" s="8">
        <f t="shared" si="84"/>
        <v>2964663</v>
      </c>
      <c r="U370" s="67">
        <v>3207455.4936424005</v>
      </c>
      <c r="V370" s="67">
        <v>3040447.3531068</v>
      </c>
      <c r="W370" s="8">
        <v>3123951</v>
      </c>
      <c r="X370" s="67">
        <v>3629188.2396588009</v>
      </c>
      <c r="Y370" s="67">
        <v>3040447.3531068</v>
      </c>
      <c r="Z370" s="8">
        <f t="shared" si="85"/>
        <v>3334818</v>
      </c>
      <c r="AA370" s="67">
        <v>2327150.7723646001</v>
      </c>
      <c r="AB370" s="67">
        <v>1790115.9787420002</v>
      </c>
      <c r="AC370" s="8">
        <f t="shared" si="86"/>
        <v>2058633</v>
      </c>
      <c r="AD370" s="67">
        <v>3293219.7581373998</v>
      </c>
      <c r="AE370" s="67">
        <v>3040447.3531068</v>
      </c>
      <c r="AF370" s="8">
        <f t="shared" si="87"/>
        <v>3166834</v>
      </c>
      <c r="AG370" s="67">
        <v>3325349.4899352002</v>
      </c>
      <c r="AH370" s="67">
        <v>3040447.3531068</v>
      </c>
      <c r="AI370" s="8">
        <f t="shared" si="88"/>
        <v>3182898</v>
      </c>
      <c r="AJ370" s="67">
        <v>2616819.7740412001</v>
      </c>
      <c r="AK370" s="67">
        <v>2012938.2877239999</v>
      </c>
      <c r="AL370" s="8">
        <f t="shared" si="89"/>
        <v>2314879</v>
      </c>
      <c r="AM370" s="45" t="e">
        <f>H370+K370+#REF!+N370+#REF!+#REF!+#REF!+#REF!+Q370+T370+W370+Z370+AC370+#REF!+AF370+AI370+AL370</f>
        <v>#REF!</v>
      </c>
      <c r="AN370" s="9"/>
      <c r="AO370" s="9"/>
      <c r="AP370" s="9"/>
      <c r="AQ370" s="10"/>
      <c r="AR370" s="10"/>
    </row>
    <row r="371" spans="1:44" s="6" customFormat="1" ht="24.75" customHeight="1" thickBot="1" x14ac:dyDescent="0.4">
      <c r="A371" s="388"/>
      <c r="B371" s="271" t="s">
        <v>147</v>
      </c>
      <c r="C371" s="272"/>
      <c r="D371" s="273"/>
      <c r="F371" s="13">
        <v>19780336.092990201</v>
      </c>
      <c r="G371" s="67">
        <v>18715241.072598416</v>
      </c>
      <c r="H371" s="8">
        <f t="shared" si="80"/>
        <v>19247789</v>
      </c>
      <c r="I371" s="67">
        <v>19780336.092990201</v>
      </c>
      <c r="J371" s="67">
        <v>18715241.072598416</v>
      </c>
      <c r="K371" s="8">
        <f t="shared" si="81"/>
        <v>19247789</v>
      </c>
      <c r="L371" s="67">
        <v>39637500.480960198</v>
      </c>
      <c r="M371" s="67">
        <v>37503173.531985417</v>
      </c>
      <c r="N371" s="8">
        <f t="shared" si="82"/>
        <v>38570337</v>
      </c>
      <c r="O371" s="67">
        <v>46518158.762730204</v>
      </c>
      <c r="P371" s="67">
        <v>43636404.151956424</v>
      </c>
      <c r="Q371" s="8">
        <f t="shared" si="83"/>
        <v>45077281</v>
      </c>
      <c r="R371" s="67">
        <v>41374788.813740201</v>
      </c>
      <c r="S371" s="67">
        <v>43636404.151956424</v>
      </c>
      <c r="T371" s="8">
        <f t="shared" si="84"/>
        <v>42505596</v>
      </c>
      <c r="U371" s="67">
        <v>45811421.0254246</v>
      </c>
      <c r="V371" s="67">
        <v>43636404.151956424</v>
      </c>
      <c r="W371" s="8">
        <v>44723913</v>
      </c>
      <c r="X371" s="67">
        <v>52432949.048061416</v>
      </c>
      <c r="Y371" s="67">
        <v>43636404.151956424</v>
      </c>
      <c r="Z371" s="8">
        <f t="shared" si="85"/>
        <v>48034677</v>
      </c>
      <c r="AA371" s="67">
        <v>27533137.871238999</v>
      </c>
      <c r="AB371" s="67">
        <v>21179336.824030001</v>
      </c>
      <c r="AC371" s="8">
        <f t="shared" si="86"/>
        <v>24356237</v>
      </c>
      <c r="AD371" s="67">
        <v>50914131.889984988</v>
      </c>
      <c r="AE371" s="67">
        <v>43636404.151956424</v>
      </c>
      <c r="AF371" s="8">
        <f t="shared" si="87"/>
        <v>47275268</v>
      </c>
      <c r="AG371" s="67">
        <v>50460293.742458604</v>
      </c>
      <c r="AH371" s="67">
        <v>43636404.151956424</v>
      </c>
      <c r="AI371" s="8">
        <f t="shared" si="88"/>
        <v>47048349</v>
      </c>
      <c r="AJ371" s="67">
        <v>32786678.536903195</v>
      </c>
      <c r="AK371" s="67">
        <v>25220521.951464005</v>
      </c>
      <c r="AL371" s="8">
        <f t="shared" si="89"/>
        <v>29003600</v>
      </c>
      <c r="AM371" s="45" t="e">
        <f>H371+K371+#REF!+N371+#REF!+#REF!+#REF!+#REF!+Q371+T371+W371+Z371+AC371+#REF!+AF371+AI371+AL371</f>
        <v>#REF!</v>
      </c>
      <c r="AN371" s="9"/>
      <c r="AO371" s="9"/>
      <c r="AP371" s="9"/>
      <c r="AQ371" s="10"/>
      <c r="AR371" s="10"/>
    </row>
    <row r="372" spans="1:44" s="6" customFormat="1" ht="24.75" customHeight="1" x14ac:dyDescent="0.35">
      <c r="A372" s="388"/>
      <c r="B372" s="4">
        <v>336</v>
      </c>
      <c r="C372" s="51" t="s">
        <v>377</v>
      </c>
      <c r="D372" s="11" t="s">
        <v>283</v>
      </c>
      <c r="F372" s="13">
        <v>988151.36654780013</v>
      </c>
      <c r="G372" s="67">
        <v>934943.21604138007</v>
      </c>
      <c r="H372" s="8">
        <f t="shared" si="80"/>
        <v>961547</v>
      </c>
      <c r="I372" s="67">
        <v>988151.36654780013</v>
      </c>
      <c r="J372" s="67">
        <v>934943.21604138007</v>
      </c>
      <c r="K372" s="8">
        <f t="shared" si="81"/>
        <v>961547</v>
      </c>
      <c r="L372" s="67">
        <v>1656470.5215786002</v>
      </c>
      <c r="M372" s="67">
        <v>1567275.9550320599</v>
      </c>
      <c r="N372" s="8">
        <f t="shared" si="82"/>
        <v>1611873</v>
      </c>
      <c r="O372" s="67">
        <v>1912368.0259502002</v>
      </c>
      <c r="P372" s="67">
        <v>1830500.8795437</v>
      </c>
      <c r="Q372" s="8">
        <f t="shared" si="83"/>
        <v>1871434</v>
      </c>
      <c r="R372" s="67">
        <v>1724836.5146194003</v>
      </c>
      <c r="S372" s="67">
        <v>1830500.8795437</v>
      </c>
      <c r="T372" s="8">
        <f t="shared" si="84"/>
        <v>1777669</v>
      </c>
      <c r="U372" s="67">
        <v>1856079.3762056003</v>
      </c>
      <c r="V372" s="67">
        <v>1830500.8795437</v>
      </c>
      <c r="W372" s="8">
        <v>1843290</v>
      </c>
      <c r="X372" s="67">
        <v>2160622.6464368002</v>
      </c>
      <c r="Y372" s="67">
        <v>1830500.8795437</v>
      </c>
      <c r="Z372" s="8">
        <f t="shared" si="85"/>
        <v>1995562</v>
      </c>
      <c r="AA372" s="67">
        <v>1505041.9838272</v>
      </c>
      <c r="AB372" s="67">
        <v>1157724.6029440002</v>
      </c>
      <c r="AC372" s="8">
        <f t="shared" si="86"/>
        <v>1331383</v>
      </c>
      <c r="AD372" s="67">
        <v>2128323.6604630002</v>
      </c>
      <c r="AE372" s="67">
        <v>1830500.8795437</v>
      </c>
      <c r="AF372" s="8">
        <f t="shared" si="87"/>
        <v>1979412</v>
      </c>
      <c r="AG372" s="67">
        <v>2079476.9052694002</v>
      </c>
      <c r="AH372" s="67">
        <v>1830500.8795437</v>
      </c>
      <c r="AI372" s="8">
        <f t="shared" si="88"/>
        <v>1954989</v>
      </c>
      <c r="AJ372" s="67">
        <v>1658869.6995233998</v>
      </c>
      <c r="AK372" s="67">
        <v>1276053.6150180001</v>
      </c>
      <c r="AL372" s="8">
        <f t="shared" si="89"/>
        <v>1467462</v>
      </c>
      <c r="AM372" s="45" t="e">
        <f>H372+K372+#REF!+N372+#REF!+#REF!+#REF!+#REF!+Q372+T372+W372+Z372+AC372+#REF!+AF372+AI372+AL372</f>
        <v>#REF!</v>
      </c>
      <c r="AN372" s="9"/>
      <c r="AO372" s="9"/>
      <c r="AP372" s="9"/>
      <c r="AQ372" s="10"/>
      <c r="AR372" s="10"/>
    </row>
    <row r="373" spans="1:44" s="6" customFormat="1" ht="24.75" customHeight="1" thickBot="1" x14ac:dyDescent="0.4">
      <c r="A373" s="388"/>
      <c r="B373" s="11">
        <v>337</v>
      </c>
      <c r="C373" s="51" t="s">
        <v>378</v>
      </c>
      <c r="D373" s="11" t="s">
        <v>272</v>
      </c>
      <c r="F373" s="13">
        <v>485736.21267080004</v>
      </c>
      <c r="G373" s="67">
        <v>459581.18583467999</v>
      </c>
      <c r="H373" s="8">
        <f t="shared" si="80"/>
        <v>472659</v>
      </c>
      <c r="I373" s="67">
        <v>485736.21267080004</v>
      </c>
      <c r="J373" s="67">
        <v>459581.18583467999</v>
      </c>
      <c r="K373" s="8">
        <f t="shared" si="81"/>
        <v>472659</v>
      </c>
      <c r="L373" s="67">
        <v>1777371.9530111998</v>
      </c>
      <c r="M373" s="67">
        <v>1681667.3093875204</v>
      </c>
      <c r="N373" s="8">
        <f t="shared" si="82"/>
        <v>1729520</v>
      </c>
      <c r="O373" s="67">
        <v>2057355.3844661999</v>
      </c>
      <c r="P373" s="67">
        <v>1923304.2950230204</v>
      </c>
      <c r="Q373" s="8">
        <f t="shared" si="83"/>
        <v>1990330</v>
      </c>
      <c r="R373" s="67">
        <v>1788885.4683336003</v>
      </c>
      <c r="S373" s="67">
        <v>1923304.2950230204</v>
      </c>
      <c r="T373" s="8">
        <f t="shared" si="84"/>
        <v>1856095</v>
      </c>
      <c r="U373" s="67">
        <v>1910180.4157254</v>
      </c>
      <c r="V373" s="67">
        <v>1923304.2950230204</v>
      </c>
      <c r="W373" s="8">
        <v>1916742</v>
      </c>
      <c r="X373" s="67">
        <v>2727021.1680348003</v>
      </c>
      <c r="Y373" s="67">
        <v>1923304.2950230204</v>
      </c>
      <c r="Z373" s="8">
        <f t="shared" si="85"/>
        <v>2325163</v>
      </c>
      <c r="AA373" s="67">
        <v>678973.70540999994</v>
      </c>
      <c r="AB373" s="67">
        <v>522287.4657</v>
      </c>
      <c r="AC373" s="8">
        <f t="shared" si="86"/>
        <v>600631</v>
      </c>
      <c r="AD373" s="67">
        <v>2261930.7913202005</v>
      </c>
      <c r="AE373" s="67">
        <v>1923304.2950230204</v>
      </c>
      <c r="AF373" s="8">
        <f t="shared" si="87"/>
        <v>2092618</v>
      </c>
      <c r="AG373" s="67">
        <v>2207224.6681212001</v>
      </c>
      <c r="AH373" s="67">
        <v>1923304.2950230204</v>
      </c>
      <c r="AI373" s="8">
        <f t="shared" si="88"/>
        <v>2065264</v>
      </c>
      <c r="AJ373" s="67">
        <v>815434.88481000008</v>
      </c>
      <c r="AK373" s="67">
        <v>627257.60369999998</v>
      </c>
      <c r="AL373" s="8">
        <f t="shared" si="89"/>
        <v>721346</v>
      </c>
      <c r="AM373" s="45" t="e">
        <f>H373+K373+#REF!+N373+#REF!+#REF!+#REF!+#REF!+Q373+T373+W373+Z373+AC373+#REF!+AF373+AI373+AL373</f>
        <v>#REF!</v>
      </c>
      <c r="AN373" s="9"/>
      <c r="AO373" s="9"/>
      <c r="AP373" s="9"/>
      <c r="AQ373" s="10"/>
      <c r="AR373" s="10"/>
    </row>
    <row r="374" spans="1:44" s="6" customFormat="1" ht="24.75" customHeight="1" x14ac:dyDescent="0.35">
      <c r="A374" s="388"/>
      <c r="B374" s="4">
        <v>338</v>
      </c>
      <c r="C374" s="51" t="s">
        <v>379</v>
      </c>
      <c r="D374" s="11" t="s">
        <v>272</v>
      </c>
      <c r="F374" s="13">
        <v>1188189.7036464</v>
      </c>
      <c r="G374" s="67">
        <v>1124210.25806544</v>
      </c>
      <c r="H374" s="8">
        <f t="shared" si="80"/>
        <v>1156200</v>
      </c>
      <c r="I374" s="67">
        <v>1188189.7036464</v>
      </c>
      <c r="J374" s="67">
        <v>1124210.25806544</v>
      </c>
      <c r="K374" s="8">
        <f t="shared" si="81"/>
        <v>1156200</v>
      </c>
      <c r="L374" s="67">
        <v>1978604.5898892002</v>
      </c>
      <c r="M374" s="67">
        <v>1872064.3427413199</v>
      </c>
      <c r="N374" s="8">
        <f t="shared" si="82"/>
        <v>1925334</v>
      </c>
      <c r="O374" s="67">
        <v>2329184.9959924002</v>
      </c>
      <c r="P374" s="67">
        <v>2130392.9717834401</v>
      </c>
      <c r="Q374" s="8">
        <f t="shared" si="83"/>
        <v>2229789</v>
      </c>
      <c r="R374" s="67">
        <v>2031857.2428517998</v>
      </c>
      <c r="S374" s="67">
        <v>2130392.9717834401</v>
      </c>
      <c r="T374" s="8">
        <f t="shared" si="84"/>
        <v>2081125</v>
      </c>
      <c r="U374" s="67">
        <v>2213000.4668772002</v>
      </c>
      <c r="V374" s="67">
        <v>2130392.9717834401</v>
      </c>
      <c r="W374" s="8">
        <v>2171697</v>
      </c>
      <c r="X374" s="67">
        <v>2635091.820179</v>
      </c>
      <c r="Y374" s="67">
        <v>2130392.9717834401</v>
      </c>
      <c r="Z374" s="8">
        <f t="shared" si="85"/>
        <v>2382742</v>
      </c>
      <c r="AA374" s="67">
        <v>1795023.0478908001</v>
      </c>
      <c r="AB374" s="67">
        <v>1380786.959916</v>
      </c>
      <c r="AC374" s="8">
        <f t="shared" si="86"/>
        <v>1587905</v>
      </c>
      <c r="AD374" s="67">
        <v>2578858.1780416002</v>
      </c>
      <c r="AE374" s="67">
        <v>2130392.9717834401</v>
      </c>
      <c r="AF374" s="8">
        <f t="shared" si="87"/>
        <v>2354626</v>
      </c>
      <c r="AG374" s="67">
        <v>2394092.9146498004</v>
      </c>
      <c r="AH374" s="67">
        <v>2130392.9717834401</v>
      </c>
      <c r="AI374" s="8">
        <f t="shared" si="88"/>
        <v>2262243</v>
      </c>
      <c r="AJ374" s="67">
        <v>1994685.8522864003</v>
      </c>
      <c r="AK374" s="67">
        <v>1534373.7325280001</v>
      </c>
      <c r="AL374" s="8">
        <f t="shared" si="89"/>
        <v>1764530</v>
      </c>
      <c r="AM374" s="45" t="e">
        <f>H374+K374+#REF!+N374+#REF!+#REF!+#REF!+#REF!+Q374+T374+W374+Z374+AC374+#REF!+AF374+AI374+AL374</f>
        <v>#REF!</v>
      </c>
      <c r="AN374" s="9"/>
      <c r="AO374" s="9"/>
      <c r="AP374" s="9"/>
      <c r="AQ374" s="10"/>
      <c r="AR374" s="10"/>
    </row>
    <row r="375" spans="1:44" s="6" customFormat="1" ht="24.75" customHeight="1" thickBot="1" x14ac:dyDescent="0.4">
      <c r="A375" s="388"/>
      <c r="B375" s="11">
        <v>339</v>
      </c>
      <c r="C375" s="51" t="s">
        <v>380</v>
      </c>
      <c r="D375" s="11" t="s">
        <v>272</v>
      </c>
      <c r="F375" s="13">
        <v>602212.70523960015</v>
      </c>
      <c r="G375" s="67">
        <v>569785.86726516008</v>
      </c>
      <c r="H375" s="8">
        <f t="shared" si="80"/>
        <v>585999</v>
      </c>
      <c r="I375" s="67">
        <v>602212.70523960015</v>
      </c>
      <c r="J375" s="67">
        <v>569785.86726516008</v>
      </c>
      <c r="K375" s="8">
        <f t="shared" si="81"/>
        <v>585999</v>
      </c>
      <c r="L375" s="67">
        <v>323701.78511579998</v>
      </c>
      <c r="M375" s="67">
        <v>306271.68899418</v>
      </c>
      <c r="N375" s="8">
        <f t="shared" si="82"/>
        <v>314987</v>
      </c>
      <c r="O375" s="67">
        <v>430413.36956799997</v>
      </c>
      <c r="P375" s="67">
        <v>407237.26505280001</v>
      </c>
      <c r="Q375" s="8">
        <f t="shared" si="83"/>
        <v>418825</v>
      </c>
      <c r="R375" s="67">
        <v>388071.26392580004</v>
      </c>
      <c r="S375" s="67">
        <v>407237.26505280001</v>
      </c>
      <c r="T375" s="8">
        <f t="shared" si="84"/>
        <v>397654</v>
      </c>
      <c r="U375" s="67">
        <v>429994.46548240009</v>
      </c>
      <c r="V375" s="67">
        <v>407237.26505280001</v>
      </c>
      <c r="W375" s="8">
        <v>418616</v>
      </c>
      <c r="X375" s="67">
        <v>497213.76148080005</v>
      </c>
      <c r="Y375" s="67">
        <v>407237.26505280001</v>
      </c>
      <c r="Z375" s="8">
        <f t="shared" si="85"/>
        <v>452226</v>
      </c>
      <c r="AA375" s="67">
        <v>269885.30417940003</v>
      </c>
      <c r="AB375" s="67">
        <v>207604.08013800002</v>
      </c>
      <c r="AC375" s="8">
        <f t="shared" si="86"/>
        <v>238745</v>
      </c>
      <c r="AD375" s="67">
        <v>434321.02535640006</v>
      </c>
      <c r="AE375" s="67">
        <v>407237.26505280001</v>
      </c>
      <c r="AF375" s="8">
        <f t="shared" si="87"/>
        <v>420779</v>
      </c>
      <c r="AG375" s="67">
        <v>433659.87623140006</v>
      </c>
      <c r="AH375" s="67">
        <v>407237.26505280001</v>
      </c>
      <c r="AI375" s="8">
        <f t="shared" si="88"/>
        <v>420449</v>
      </c>
      <c r="AJ375" s="67">
        <v>1010970.0029883999</v>
      </c>
      <c r="AK375" s="67">
        <v>777669.23306800006</v>
      </c>
      <c r="AL375" s="8">
        <f t="shared" si="89"/>
        <v>894320</v>
      </c>
      <c r="AM375" s="45" t="e">
        <f>H375+K375+#REF!+N375+#REF!+#REF!+#REF!+#REF!+Q375+T375+W375+Z375+AC375+#REF!+AF375+AI375+AL375</f>
        <v>#REF!</v>
      </c>
      <c r="AN375" s="9"/>
      <c r="AO375" s="9"/>
      <c r="AP375" s="9"/>
      <c r="AQ375" s="10"/>
      <c r="AR375" s="10"/>
    </row>
    <row r="376" spans="1:44" s="6" customFormat="1" ht="24.75" customHeight="1" x14ac:dyDescent="0.35">
      <c r="A376" s="388"/>
      <c r="B376" s="4">
        <v>340</v>
      </c>
      <c r="C376" s="51" t="s">
        <v>381</v>
      </c>
      <c r="D376" s="11" t="s">
        <v>283</v>
      </c>
      <c r="F376" s="13">
        <v>26880.736664600001</v>
      </c>
      <c r="G376" s="67">
        <v>25433.312382660006</v>
      </c>
      <c r="H376" s="8">
        <f t="shared" si="80"/>
        <v>26157</v>
      </c>
      <c r="I376" s="67">
        <v>26880.736664600001</v>
      </c>
      <c r="J376" s="67">
        <v>25433.312382660006</v>
      </c>
      <c r="K376" s="8">
        <f t="shared" si="81"/>
        <v>26157</v>
      </c>
      <c r="L376" s="67">
        <v>46926.778134599997</v>
      </c>
      <c r="M376" s="67">
        <v>44399.951619660002</v>
      </c>
      <c r="N376" s="8">
        <f t="shared" si="82"/>
        <v>45663</v>
      </c>
      <c r="O376" s="67">
        <v>56059.098768399999</v>
      </c>
      <c r="P376" s="67">
        <v>52158.758340780005</v>
      </c>
      <c r="Q376" s="8">
        <f t="shared" si="83"/>
        <v>54109</v>
      </c>
      <c r="R376" s="67">
        <v>49488.863223800006</v>
      </c>
      <c r="S376" s="67">
        <v>52158.758340780005</v>
      </c>
      <c r="T376" s="8">
        <f t="shared" si="84"/>
        <v>50824</v>
      </c>
      <c r="U376" s="67">
        <v>56979.418350400003</v>
      </c>
      <c r="V376" s="67">
        <v>52158.758340780005</v>
      </c>
      <c r="W376" s="8">
        <v>54569</v>
      </c>
      <c r="X376" s="67">
        <v>63326.449950400005</v>
      </c>
      <c r="Y376" s="67">
        <v>52158.758340780005</v>
      </c>
      <c r="Z376" s="8">
        <f t="shared" si="85"/>
        <v>57743</v>
      </c>
      <c r="AA376" s="67">
        <v>39428.818137800001</v>
      </c>
      <c r="AB376" s="67">
        <v>30329.860106000004</v>
      </c>
      <c r="AC376" s="8">
        <f t="shared" si="86"/>
        <v>34879</v>
      </c>
      <c r="AD376" s="67">
        <v>61732.287180200008</v>
      </c>
      <c r="AE376" s="67">
        <v>52158.758340780005</v>
      </c>
      <c r="AF376" s="8">
        <f t="shared" si="87"/>
        <v>56946</v>
      </c>
      <c r="AG376" s="67">
        <v>58376.823141000001</v>
      </c>
      <c r="AH376" s="67">
        <v>52158.758340780005</v>
      </c>
      <c r="AI376" s="8">
        <f t="shared" si="88"/>
        <v>55268</v>
      </c>
      <c r="AJ376" s="67">
        <v>45125.278998800008</v>
      </c>
      <c r="AK376" s="67">
        <v>34711.753076000008</v>
      </c>
      <c r="AL376" s="8">
        <f t="shared" si="89"/>
        <v>39919</v>
      </c>
      <c r="AM376" s="45" t="e">
        <f>H376+K376+#REF!+N376+#REF!+#REF!+#REF!+#REF!+Q376+T376+W376+Z376+AC376+#REF!+AF376+AI376+AL376</f>
        <v>#REF!</v>
      </c>
      <c r="AN376" s="9"/>
      <c r="AO376" s="9"/>
      <c r="AP376" s="9"/>
      <c r="AQ376" s="10"/>
      <c r="AR376" s="10"/>
    </row>
    <row r="377" spans="1:44" s="6" customFormat="1" ht="24.75" customHeight="1" thickBot="1" x14ac:dyDescent="0.4">
      <c r="A377" s="388"/>
      <c r="B377" s="11">
        <v>341</v>
      </c>
      <c r="C377" s="51" t="s">
        <v>382</v>
      </c>
      <c r="D377" s="11" t="s">
        <v>272</v>
      </c>
      <c r="F377" s="13">
        <v>928668.04423120001</v>
      </c>
      <c r="G377" s="67">
        <v>878662.8418495201</v>
      </c>
      <c r="H377" s="8">
        <f t="shared" si="80"/>
        <v>903665</v>
      </c>
      <c r="I377" s="67">
        <v>928668.04423120001</v>
      </c>
      <c r="J377" s="67">
        <v>878662.8418495201</v>
      </c>
      <c r="K377" s="8">
        <f t="shared" si="81"/>
        <v>903665</v>
      </c>
      <c r="L377" s="67">
        <v>1752295.8889982004</v>
      </c>
      <c r="M377" s="67">
        <v>1657941.4949752202</v>
      </c>
      <c r="N377" s="8">
        <f t="shared" si="82"/>
        <v>1705119</v>
      </c>
      <c r="O377" s="67">
        <v>2269920.6462660003</v>
      </c>
      <c r="P377" s="67">
        <v>2088026.8043817002</v>
      </c>
      <c r="Q377" s="8">
        <f t="shared" si="83"/>
        <v>2178974</v>
      </c>
      <c r="R377" s="67">
        <v>2082535.1166619998</v>
      </c>
      <c r="S377" s="67">
        <v>2088026.8043817002</v>
      </c>
      <c r="T377" s="8">
        <f t="shared" si="84"/>
        <v>2085281</v>
      </c>
      <c r="U377" s="67">
        <v>2276971.1405350002</v>
      </c>
      <c r="V377" s="67">
        <v>2088026.8043817002</v>
      </c>
      <c r="W377" s="8">
        <v>2182499</v>
      </c>
      <c r="X377" s="67">
        <v>2625084.6670229998</v>
      </c>
      <c r="Y377" s="67">
        <v>2088026.8043817002</v>
      </c>
      <c r="Z377" s="8">
        <f t="shared" si="85"/>
        <v>2356556</v>
      </c>
      <c r="AA377" s="67">
        <v>1038070.7700818002</v>
      </c>
      <c r="AB377" s="67">
        <v>798515.97698600008</v>
      </c>
      <c r="AC377" s="8">
        <f t="shared" si="86"/>
        <v>918293</v>
      </c>
      <c r="AD377" s="67">
        <v>2324493.4818014</v>
      </c>
      <c r="AE377" s="67">
        <v>2088026.8043817002</v>
      </c>
      <c r="AF377" s="8">
        <f t="shared" si="87"/>
        <v>2206260</v>
      </c>
      <c r="AG377" s="67">
        <v>2414539.8769492004</v>
      </c>
      <c r="AH377" s="67">
        <v>2088026.8043817002</v>
      </c>
      <c r="AI377" s="8">
        <f t="shared" si="88"/>
        <v>2251283</v>
      </c>
      <c r="AJ377" s="67">
        <v>1559010.7935219998</v>
      </c>
      <c r="AK377" s="67">
        <v>1199239.0719399999</v>
      </c>
      <c r="AL377" s="8">
        <f t="shared" si="89"/>
        <v>1379125</v>
      </c>
      <c r="AM377" s="45" t="e">
        <f>H377+K377+#REF!+N377+#REF!+#REF!+#REF!+#REF!+Q377+T377+W377+Z377+AC377+#REF!+AF377+AI377+AL377</f>
        <v>#REF!</v>
      </c>
      <c r="AN377" s="9"/>
      <c r="AO377" s="9"/>
      <c r="AP377" s="9"/>
      <c r="AQ377" s="10"/>
      <c r="AR377" s="10"/>
    </row>
    <row r="378" spans="1:44" s="6" customFormat="1" ht="24.75" customHeight="1" x14ac:dyDescent="0.35">
      <c r="A378" s="388"/>
      <c r="B378" s="4">
        <v>342</v>
      </c>
      <c r="C378" s="51" t="s">
        <v>383</v>
      </c>
      <c r="D378" s="11" t="s">
        <v>272</v>
      </c>
      <c r="F378" s="13">
        <v>441333.43743580004</v>
      </c>
      <c r="G378" s="67">
        <v>417569.32926618005</v>
      </c>
      <c r="H378" s="8">
        <f t="shared" si="80"/>
        <v>429451</v>
      </c>
      <c r="I378" s="67">
        <v>441333.43743580004</v>
      </c>
      <c r="J378" s="67">
        <v>417569.32926618005</v>
      </c>
      <c r="K378" s="8">
        <f t="shared" si="81"/>
        <v>429451</v>
      </c>
      <c r="L378" s="67">
        <v>175651.98385280001</v>
      </c>
      <c r="M378" s="67">
        <v>166193.80010687996</v>
      </c>
      <c r="N378" s="8">
        <f t="shared" si="82"/>
        <v>170923</v>
      </c>
      <c r="O378" s="67">
        <v>214449.27234640002</v>
      </c>
      <c r="P378" s="67">
        <v>202902.00383544003</v>
      </c>
      <c r="Q378" s="8">
        <f t="shared" si="83"/>
        <v>208676</v>
      </c>
      <c r="R378" s="67">
        <v>192153.2081742</v>
      </c>
      <c r="S378" s="67">
        <v>202902.00383544003</v>
      </c>
      <c r="T378" s="8">
        <f t="shared" si="84"/>
        <v>197528</v>
      </c>
      <c r="U378" s="67">
        <v>212911.17502200001</v>
      </c>
      <c r="V378" s="67">
        <v>202902.00383544003</v>
      </c>
      <c r="W378" s="8">
        <v>207907</v>
      </c>
      <c r="X378" s="67">
        <v>248770.84572340001</v>
      </c>
      <c r="Y378" s="67">
        <v>202902.00383544003</v>
      </c>
      <c r="Z378" s="8">
        <f t="shared" si="85"/>
        <v>225836</v>
      </c>
      <c r="AA378" s="67">
        <v>653491.43137460016</v>
      </c>
      <c r="AB378" s="67">
        <v>502685.716442</v>
      </c>
      <c r="AC378" s="8">
        <f t="shared" si="86"/>
        <v>578089</v>
      </c>
      <c r="AD378" s="67">
        <v>228322.82558540002</v>
      </c>
      <c r="AE378" s="67">
        <v>202902.00383544003</v>
      </c>
      <c r="AF378" s="8">
        <f t="shared" si="87"/>
        <v>215612</v>
      </c>
      <c r="AG378" s="67">
        <v>226027.31582339999</v>
      </c>
      <c r="AH378" s="67">
        <v>202902.00383544003</v>
      </c>
      <c r="AI378" s="8">
        <f t="shared" si="88"/>
        <v>214465</v>
      </c>
      <c r="AJ378" s="67">
        <v>740893.23002239992</v>
      </c>
      <c r="AK378" s="67">
        <v>569917.86924800009</v>
      </c>
      <c r="AL378" s="8">
        <f t="shared" si="89"/>
        <v>655406</v>
      </c>
      <c r="AM378" s="45" t="e">
        <f>H378+K378+#REF!+N378+#REF!+#REF!+#REF!+#REF!+Q378+T378+W378+Z378+AC378+#REF!+AF378+AI378+AL378</f>
        <v>#REF!</v>
      </c>
      <c r="AN378" s="9"/>
      <c r="AO378" s="9"/>
      <c r="AP378" s="9"/>
      <c r="AQ378" s="10"/>
      <c r="AR378" s="10"/>
    </row>
    <row r="379" spans="1:44" s="6" customFormat="1" ht="24.75" customHeight="1" thickBot="1" x14ac:dyDescent="0.4">
      <c r="A379" s="388"/>
      <c r="B379" s="11">
        <v>343</v>
      </c>
      <c r="C379" s="51" t="s">
        <v>384</v>
      </c>
      <c r="D379" s="11" t="s">
        <v>272</v>
      </c>
      <c r="F379" s="13">
        <v>110844.55986240003</v>
      </c>
      <c r="G379" s="67">
        <v>104876.00663904002</v>
      </c>
      <c r="H379" s="8">
        <f t="shared" si="80"/>
        <v>107860</v>
      </c>
      <c r="I379" s="67">
        <v>110844.55986240003</v>
      </c>
      <c r="J379" s="67">
        <v>104876.00663904002</v>
      </c>
      <c r="K379" s="8">
        <f t="shared" si="81"/>
        <v>107860</v>
      </c>
      <c r="L379" s="67">
        <v>154065.72938120001</v>
      </c>
      <c r="M379" s="67">
        <v>145769.88241452002</v>
      </c>
      <c r="N379" s="8">
        <f t="shared" si="82"/>
        <v>149918</v>
      </c>
      <c r="O379" s="67">
        <v>185052.99549100001</v>
      </c>
      <c r="P379" s="67">
        <v>180997.78749233999</v>
      </c>
      <c r="Q379" s="8">
        <f t="shared" si="83"/>
        <v>183025</v>
      </c>
      <c r="R379" s="67">
        <v>171622.67662540002</v>
      </c>
      <c r="S379" s="67">
        <v>180997.78749233999</v>
      </c>
      <c r="T379" s="8">
        <f t="shared" si="84"/>
        <v>176310</v>
      </c>
      <c r="U379" s="67">
        <v>190163.41376760002</v>
      </c>
      <c r="V379" s="67">
        <v>180997.78749233999</v>
      </c>
      <c r="W379" s="8">
        <v>185581</v>
      </c>
      <c r="X379" s="67">
        <v>217375.25391399997</v>
      </c>
      <c r="Y379" s="67">
        <v>180997.78749233999</v>
      </c>
      <c r="Z379" s="8">
        <f t="shared" si="85"/>
        <v>199187</v>
      </c>
      <c r="AA379" s="67">
        <v>140025.03764340002</v>
      </c>
      <c r="AB379" s="67">
        <v>107711.56741800002</v>
      </c>
      <c r="AC379" s="8">
        <f t="shared" si="86"/>
        <v>123868</v>
      </c>
      <c r="AD379" s="67">
        <v>204378.64887440004</v>
      </c>
      <c r="AE379" s="67">
        <v>180997.78749233999</v>
      </c>
      <c r="AF379" s="8">
        <f t="shared" si="87"/>
        <v>192688</v>
      </c>
      <c r="AG379" s="67">
        <v>204553.1922434</v>
      </c>
      <c r="AH379" s="67">
        <v>180997.78749233999</v>
      </c>
      <c r="AI379" s="8">
        <f t="shared" si="88"/>
        <v>192775</v>
      </c>
      <c r="AJ379" s="67">
        <v>186081.21461020003</v>
      </c>
      <c r="AK379" s="67">
        <v>143139.395854</v>
      </c>
      <c r="AL379" s="8">
        <f t="shared" si="89"/>
        <v>164610</v>
      </c>
      <c r="AM379" s="45" t="e">
        <f>H379+K379+#REF!+N379+#REF!+#REF!+#REF!+#REF!+Q379+T379+W379+Z379+AC379+#REF!+AF379+AI379+AL379</f>
        <v>#REF!</v>
      </c>
      <c r="AN379" s="9"/>
      <c r="AO379" s="9"/>
      <c r="AP379" s="9"/>
      <c r="AQ379" s="10"/>
      <c r="AR379" s="10"/>
    </row>
    <row r="380" spans="1:44" s="6" customFormat="1" ht="24.75" customHeight="1" x14ac:dyDescent="0.35">
      <c r="A380" s="388"/>
      <c r="B380" s="4">
        <v>344</v>
      </c>
      <c r="C380" s="51" t="s">
        <v>367</v>
      </c>
      <c r="D380" s="11" t="s">
        <v>272</v>
      </c>
      <c r="F380" s="13">
        <v>114597.77121520002</v>
      </c>
      <c r="G380" s="67">
        <v>108427.12199592001</v>
      </c>
      <c r="H380" s="8">
        <f t="shared" si="80"/>
        <v>111512</v>
      </c>
      <c r="I380" s="67">
        <v>114597.77121520002</v>
      </c>
      <c r="J380" s="67">
        <v>108427.12199592001</v>
      </c>
      <c r="K380" s="8">
        <f t="shared" si="81"/>
        <v>111512</v>
      </c>
      <c r="L380" s="67">
        <v>189624.97392020002</v>
      </c>
      <c r="M380" s="67">
        <v>179414.39840142001</v>
      </c>
      <c r="N380" s="8">
        <f t="shared" si="82"/>
        <v>184520</v>
      </c>
      <c r="O380" s="67">
        <v>207664.29556600002</v>
      </c>
      <c r="P380" s="67">
        <v>204517.42102428005</v>
      </c>
      <c r="Q380" s="8">
        <f t="shared" si="83"/>
        <v>206091</v>
      </c>
      <c r="R380" s="67">
        <v>196095.77263639998</v>
      </c>
      <c r="S380" s="67">
        <v>204517.42102428005</v>
      </c>
      <c r="T380" s="8">
        <f t="shared" si="84"/>
        <v>200307</v>
      </c>
      <c r="U380" s="67">
        <v>219657.01177420001</v>
      </c>
      <c r="V380" s="67">
        <v>204517.42102428005</v>
      </c>
      <c r="W380" s="8">
        <v>212087</v>
      </c>
      <c r="X380" s="67">
        <v>248439.7422416</v>
      </c>
      <c r="Y380" s="67">
        <v>204517.42102428005</v>
      </c>
      <c r="Z380" s="8">
        <f t="shared" si="85"/>
        <v>226479</v>
      </c>
      <c r="AA380" s="67">
        <v>172560.9794636</v>
      </c>
      <c r="AB380" s="67">
        <v>132739.21497200002</v>
      </c>
      <c r="AC380" s="8">
        <f t="shared" si="86"/>
        <v>152650</v>
      </c>
      <c r="AD380" s="67">
        <v>229440.96098559999</v>
      </c>
      <c r="AE380" s="67">
        <v>204517.42102428005</v>
      </c>
      <c r="AF380" s="8">
        <f t="shared" si="87"/>
        <v>216979</v>
      </c>
      <c r="AG380" s="67">
        <v>240416.03646060001</v>
      </c>
      <c r="AH380" s="67">
        <v>204517.42102428005</v>
      </c>
      <c r="AI380" s="8">
        <f t="shared" si="88"/>
        <v>222467</v>
      </c>
      <c r="AJ380" s="67">
        <v>192382.75915040003</v>
      </c>
      <c r="AK380" s="67">
        <v>147986.73780800001</v>
      </c>
      <c r="AL380" s="8">
        <f t="shared" si="89"/>
        <v>170185</v>
      </c>
      <c r="AM380" s="45" t="e">
        <f>H380+K380+#REF!+N380+#REF!+#REF!+#REF!+#REF!+Q380+T380+W380+Z380+AC380+#REF!+AF380+AI380+AL380</f>
        <v>#REF!</v>
      </c>
      <c r="AN380" s="9"/>
      <c r="AO380" s="9"/>
      <c r="AP380" s="9"/>
      <c r="AQ380" s="10"/>
      <c r="AR380" s="10"/>
    </row>
    <row r="381" spans="1:44" s="6" customFormat="1" ht="24.75" customHeight="1" thickBot="1" x14ac:dyDescent="0.4">
      <c r="A381" s="388"/>
      <c r="B381" s="11">
        <v>345</v>
      </c>
      <c r="C381" s="51" t="s">
        <v>385</v>
      </c>
      <c r="D381" s="11" t="s">
        <v>272</v>
      </c>
      <c r="F381" s="13">
        <v>115796.30234900001</v>
      </c>
      <c r="G381" s="67">
        <v>109561.11683790002</v>
      </c>
      <c r="H381" s="8">
        <f t="shared" si="80"/>
        <v>112679</v>
      </c>
      <c r="I381" s="67">
        <v>115796.30234900001</v>
      </c>
      <c r="J381" s="67">
        <v>109561.11683790002</v>
      </c>
      <c r="K381" s="8">
        <f t="shared" si="81"/>
        <v>112679</v>
      </c>
      <c r="L381" s="67">
        <v>187380.24041100004</v>
      </c>
      <c r="M381" s="67">
        <v>177290.53515810001</v>
      </c>
      <c r="N381" s="8">
        <f t="shared" si="82"/>
        <v>182335</v>
      </c>
      <c r="O381" s="67">
        <v>221976.85182400001</v>
      </c>
      <c r="P381" s="67">
        <v>208885.25287812002</v>
      </c>
      <c r="Q381" s="8">
        <f t="shared" si="83"/>
        <v>215431</v>
      </c>
      <c r="R381" s="67">
        <v>192680.01179699998</v>
      </c>
      <c r="S381" s="67">
        <v>208885.25287812002</v>
      </c>
      <c r="T381" s="8">
        <f t="shared" si="84"/>
        <v>200783</v>
      </c>
      <c r="U381" s="67">
        <v>213495.10192920003</v>
      </c>
      <c r="V381" s="67">
        <v>208885.25287812002</v>
      </c>
      <c r="W381" s="8">
        <v>211190</v>
      </c>
      <c r="X381" s="67">
        <v>248193.26584780001</v>
      </c>
      <c r="Y381" s="67">
        <v>208885.25287812002</v>
      </c>
      <c r="Z381" s="8">
        <f t="shared" si="85"/>
        <v>228539</v>
      </c>
      <c r="AA381" s="67">
        <v>170496.07851639998</v>
      </c>
      <c r="AB381" s="67">
        <v>131150.82962800001</v>
      </c>
      <c r="AC381" s="8">
        <f t="shared" si="86"/>
        <v>150823</v>
      </c>
      <c r="AD381" s="67">
        <v>245506.35580380002</v>
      </c>
      <c r="AE381" s="67">
        <v>208885.25287812002</v>
      </c>
      <c r="AF381" s="8">
        <f t="shared" si="87"/>
        <v>227196</v>
      </c>
      <c r="AG381" s="67">
        <v>241529.94050639999</v>
      </c>
      <c r="AH381" s="67">
        <v>208885.25287812002</v>
      </c>
      <c r="AI381" s="8">
        <f t="shared" si="88"/>
        <v>225208</v>
      </c>
      <c r="AJ381" s="67">
        <v>194394.76816760004</v>
      </c>
      <c r="AK381" s="67">
        <v>149534.43705200002</v>
      </c>
      <c r="AL381" s="8">
        <f t="shared" si="89"/>
        <v>171965</v>
      </c>
      <c r="AM381" s="45" t="e">
        <f>H381+K381+#REF!+N381+#REF!+#REF!+#REF!+#REF!+Q381+T381+W381+Z381+AC381+#REF!+AF381+AI381+AL381</f>
        <v>#REF!</v>
      </c>
      <c r="AN381" s="9"/>
      <c r="AO381" s="9"/>
      <c r="AP381" s="9"/>
      <c r="AQ381" s="10"/>
      <c r="AR381" s="10"/>
    </row>
    <row r="382" spans="1:44" s="6" customFormat="1" ht="24.75" customHeight="1" x14ac:dyDescent="0.35">
      <c r="A382" s="388"/>
      <c r="B382" s="4">
        <v>346</v>
      </c>
      <c r="C382" s="51" t="s">
        <v>386</v>
      </c>
      <c r="D382" s="11" t="s">
        <v>272</v>
      </c>
      <c r="F382" s="13">
        <v>309214.36</v>
      </c>
      <c r="G382" s="67">
        <v>292564.35600000003</v>
      </c>
      <c r="H382" s="8">
        <f t="shared" si="80"/>
        <v>300889</v>
      </c>
      <c r="I382" s="67">
        <v>309214.36</v>
      </c>
      <c r="J382" s="67">
        <v>292564.35600000003</v>
      </c>
      <c r="K382" s="8">
        <f t="shared" si="81"/>
        <v>300889</v>
      </c>
      <c r="L382" s="67">
        <v>309214.36</v>
      </c>
      <c r="M382" s="67">
        <v>292564.35600000003</v>
      </c>
      <c r="N382" s="8">
        <f t="shared" si="82"/>
        <v>300889</v>
      </c>
      <c r="O382" s="67">
        <v>309214.36</v>
      </c>
      <c r="P382" s="67">
        <v>292564.35600000003</v>
      </c>
      <c r="Q382" s="8">
        <f t="shared" si="83"/>
        <v>300889</v>
      </c>
      <c r="R382" s="67">
        <v>309214.36</v>
      </c>
      <c r="S382" s="67">
        <v>292564.35600000003</v>
      </c>
      <c r="T382" s="8">
        <f t="shared" si="84"/>
        <v>300889</v>
      </c>
      <c r="U382" s="67">
        <v>309214.36</v>
      </c>
      <c r="V382" s="67">
        <v>292564.35600000003</v>
      </c>
      <c r="W382" s="8">
        <v>300889</v>
      </c>
      <c r="X382" s="67">
        <v>309214.36</v>
      </c>
      <c r="Y382" s="67">
        <v>292564.35600000003</v>
      </c>
      <c r="Z382" s="8">
        <f t="shared" si="85"/>
        <v>300889</v>
      </c>
      <c r="AA382" s="67">
        <v>309214.36</v>
      </c>
      <c r="AB382" s="67">
        <v>237857.2</v>
      </c>
      <c r="AC382" s="8">
        <f t="shared" si="86"/>
        <v>273536</v>
      </c>
      <c r="AD382" s="67">
        <v>309214.36</v>
      </c>
      <c r="AE382" s="67">
        <v>292564.35600000003</v>
      </c>
      <c r="AF382" s="8">
        <f t="shared" si="87"/>
        <v>300889</v>
      </c>
      <c r="AG382" s="67">
        <v>309214.36</v>
      </c>
      <c r="AH382" s="67">
        <v>292564.35600000003</v>
      </c>
      <c r="AI382" s="8">
        <f t="shared" si="88"/>
        <v>300889</v>
      </c>
      <c r="AJ382" s="67">
        <v>309214.36</v>
      </c>
      <c r="AK382" s="67">
        <v>237857.2</v>
      </c>
      <c r="AL382" s="8">
        <f t="shared" si="89"/>
        <v>273536</v>
      </c>
      <c r="AM382" s="45" t="e">
        <f>H382+K382+#REF!+N382+#REF!+#REF!+#REF!+#REF!+Q382+T382+W382+Z382+AC382+#REF!+AF382+AI382+AL382</f>
        <v>#REF!</v>
      </c>
      <c r="AN382" s="9"/>
      <c r="AO382" s="9"/>
      <c r="AP382" s="9"/>
      <c r="AQ382" s="10"/>
      <c r="AR382" s="10"/>
    </row>
    <row r="383" spans="1:44" s="6" customFormat="1" ht="24.75" customHeight="1" thickBot="1" x14ac:dyDescent="0.4">
      <c r="A383" s="388"/>
      <c r="B383" s="11">
        <v>347</v>
      </c>
      <c r="C383" s="51" t="s">
        <v>387</v>
      </c>
      <c r="D383" s="11" t="s">
        <v>272</v>
      </c>
      <c r="F383" s="13">
        <v>215698.57973300002</v>
      </c>
      <c r="G383" s="67">
        <v>204084.0408243</v>
      </c>
      <c r="H383" s="8">
        <f t="shared" si="80"/>
        <v>209891</v>
      </c>
      <c r="I383" s="67">
        <v>215698.57973300002</v>
      </c>
      <c r="J383" s="67">
        <v>204084.0408243</v>
      </c>
      <c r="K383" s="8">
        <f t="shared" si="81"/>
        <v>209891</v>
      </c>
      <c r="L383" s="67">
        <v>346818.73204160004</v>
      </c>
      <c r="M383" s="67">
        <v>328143.87723936001</v>
      </c>
      <c r="N383" s="8">
        <f t="shared" si="82"/>
        <v>337481</v>
      </c>
      <c r="O383" s="67">
        <v>417266.55144720001</v>
      </c>
      <c r="P383" s="67">
        <v>398909.95959359995</v>
      </c>
      <c r="Q383" s="8">
        <f t="shared" si="83"/>
        <v>408088</v>
      </c>
      <c r="R383" s="67">
        <v>362871.43279660004</v>
      </c>
      <c r="S383" s="67">
        <v>398909.95959359995</v>
      </c>
      <c r="T383" s="8">
        <f t="shared" si="84"/>
        <v>380891</v>
      </c>
      <c r="U383" s="67">
        <v>414989.02494140004</v>
      </c>
      <c r="V383" s="67">
        <v>398909.95959359995</v>
      </c>
      <c r="W383" s="8">
        <v>406949</v>
      </c>
      <c r="X383" s="67">
        <v>465219.43302380003</v>
      </c>
      <c r="Y383" s="67">
        <v>398909.95959359995</v>
      </c>
      <c r="Z383" s="8">
        <f t="shared" si="85"/>
        <v>432065</v>
      </c>
      <c r="AA383" s="67">
        <v>313612.12054900004</v>
      </c>
      <c r="AB383" s="67">
        <v>241240.09273</v>
      </c>
      <c r="AC383" s="8">
        <f t="shared" si="86"/>
        <v>277426</v>
      </c>
      <c r="AD383" s="67">
        <v>458321.2675132</v>
      </c>
      <c r="AE383" s="67">
        <v>398909.95959359995</v>
      </c>
      <c r="AF383" s="8">
        <f t="shared" si="87"/>
        <v>428616</v>
      </c>
      <c r="AG383" s="67">
        <v>444220.27897520002</v>
      </c>
      <c r="AH383" s="67">
        <v>398909.95959359995</v>
      </c>
      <c r="AI383" s="8">
        <f t="shared" si="88"/>
        <v>421565</v>
      </c>
      <c r="AJ383" s="67">
        <v>362106.61548880005</v>
      </c>
      <c r="AK383" s="67">
        <v>278543.550376</v>
      </c>
      <c r="AL383" s="8">
        <f t="shared" si="89"/>
        <v>320325</v>
      </c>
      <c r="AM383" s="45" t="e">
        <f>H383+K383+#REF!+N383+#REF!+#REF!+#REF!+#REF!+Q383+T383+W383+Z383+AC383+#REF!+AF383+AI383+AL383</f>
        <v>#REF!</v>
      </c>
      <c r="AN383" s="9"/>
      <c r="AO383" s="9"/>
      <c r="AP383" s="9"/>
      <c r="AQ383" s="10"/>
      <c r="AR383" s="10"/>
    </row>
    <row r="384" spans="1:44" s="6" customFormat="1" ht="24.75" customHeight="1" x14ac:dyDescent="0.35">
      <c r="A384" s="388"/>
      <c r="B384" s="4">
        <v>348</v>
      </c>
      <c r="C384" s="51" t="s">
        <v>388</v>
      </c>
      <c r="D384" s="11" t="s">
        <v>272</v>
      </c>
      <c r="F384" s="13">
        <v>98218.198332800006</v>
      </c>
      <c r="G384" s="67">
        <v>92929.52611488002</v>
      </c>
      <c r="H384" s="8">
        <f t="shared" si="80"/>
        <v>95574</v>
      </c>
      <c r="I384" s="67">
        <v>98218.198332800006</v>
      </c>
      <c r="J384" s="67">
        <v>92929.52611488002</v>
      </c>
      <c r="K384" s="8">
        <f t="shared" si="81"/>
        <v>95574</v>
      </c>
      <c r="L384" s="67">
        <v>163365.18851379998</v>
      </c>
      <c r="M384" s="67">
        <v>154568.60143998</v>
      </c>
      <c r="N384" s="8">
        <f t="shared" si="82"/>
        <v>158967</v>
      </c>
      <c r="O384" s="67">
        <v>188019.17492540003</v>
      </c>
      <c r="P384" s="67">
        <v>177895.06550634003</v>
      </c>
      <c r="Q384" s="8">
        <f t="shared" si="83"/>
        <v>182957</v>
      </c>
      <c r="R384" s="67">
        <v>162302.06072080001</v>
      </c>
      <c r="S384" s="67">
        <v>177895.06550634003</v>
      </c>
      <c r="T384" s="8">
        <f t="shared" si="84"/>
        <v>170099</v>
      </c>
      <c r="U384" s="67">
        <v>186954.98929380003</v>
      </c>
      <c r="V384" s="67">
        <v>177895.06550634003</v>
      </c>
      <c r="W384" s="8">
        <v>182425</v>
      </c>
      <c r="X384" s="67">
        <v>209173.83124820003</v>
      </c>
      <c r="Y384" s="67">
        <v>177895.06550634003</v>
      </c>
      <c r="Z384" s="8">
        <f t="shared" si="85"/>
        <v>193534</v>
      </c>
      <c r="AA384" s="67">
        <v>148457.069124</v>
      </c>
      <c r="AB384" s="67">
        <v>114197.74548000001</v>
      </c>
      <c r="AC384" s="8">
        <f t="shared" si="86"/>
        <v>131327</v>
      </c>
      <c r="AD384" s="67">
        <v>207322.61369820003</v>
      </c>
      <c r="AE384" s="67">
        <v>177895.06550634003</v>
      </c>
      <c r="AF384" s="8">
        <f t="shared" si="87"/>
        <v>192609</v>
      </c>
      <c r="AG384" s="67">
        <v>208570.8632462</v>
      </c>
      <c r="AH384" s="67">
        <v>177895.06550634003</v>
      </c>
      <c r="AI384" s="8">
        <f t="shared" si="88"/>
        <v>193233</v>
      </c>
      <c r="AJ384" s="67">
        <v>164884.24474340002</v>
      </c>
      <c r="AK384" s="67">
        <v>126834.03441800001</v>
      </c>
      <c r="AL384" s="8">
        <f t="shared" si="89"/>
        <v>145859</v>
      </c>
      <c r="AM384" s="45" t="e">
        <f>H384+K384+#REF!+N384+#REF!+#REF!+#REF!+#REF!+Q384+T384+W384+Z384+AC384+#REF!+AF384+AI384+AL384</f>
        <v>#REF!</v>
      </c>
      <c r="AN384" s="9"/>
      <c r="AO384" s="9"/>
      <c r="AP384" s="9"/>
      <c r="AQ384" s="10"/>
      <c r="AR384" s="10"/>
    </row>
    <row r="385" spans="1:44" s="6" customFormat="1" ht="24.75" customHeight="1" thickBot="1" x14ac:dyDescent="0.4">
      <c r="A385" s="388"/>
      <c r="B385" s="11">
        <v>349</v>
      </c>
      <c r="C385" s="51" t="s">
        <v>389</v>
      </c>
      <c r="D385" s="11" t="s">
        <v>283</v>
      </c>
      <c r="F385" s="13">
        <v>309214.36</v>
      </c>
      <c r="G385" s="67">
        <v>292564.35600000003</v>
      </c>
      <c r="H385" s="8">
        <f t="shared" si="80"/>
        <v>300889</v>
      </c>
      <c r="I385" s="67">
        <v>309214.36</v>
      </c>
      <c r="J385" s="67">
        <v>292564.35600000003</v>
      </c>
      <c r="K385" s="8">
        <f t="shared" si="81"/>
        <v>300889</v>
      </c>
      <c r="L385" s="67">
        <v>309214.36</v>
      </c>
      <c r="M385" s="67">
        <v>292564.35600000003</v>
      </c>
      <c r="N385" s="8">
        <f t="shared" si="82"/>
        <v>300889</v>
      </c>
      <c r="O385" s="67">
        <v>309214.36</v>
      </c>
      <c r="P385" s="67">
        <v>292564.35600000003</v>
      </c>
      <c r="Q385" s="8">
        <f t="shared" si="83"/>
        <v>300889</v>
      </c>
      <c r="R385" s="67">
        <v>309214.36</v>
      </c>
      <c r="S385" s="67">
        <v>292564.35600000003</v>
      </c>
      <c r="T385" s="8">
        <f t="shared" si="84"/>
        <v>300889</v>
      </c>
      <c r="U385" s="67">
        <v>309214.36</v>
      </c>
      <c r="V385" s="67">
        <v>292564.35600000003</v>
      </c>
      <c r="W385" s="8">
        <v>300889</v>
      </c>
      <c r="X385" s="67">
        <v>309214.36</v>
      </c>
      <c r="Y385" s="67">
        <v>292564.35600000003</v>
      </c>
      <c r="Z385" s="8">
        <f t="shared" si="85"/>
        <v>300889</v>
      </c>
      <c r="AA385" s="67">
        <v>309214.36</v>
      </c>
      <c r="AB385" s="67">
        <v>237857.2</v>
      </c>
      <c r="AC385" s="8">
        <f t="shared" si="86"/>
        <v>273536</v>
      </c>
      <c r="AD385" s="67">
        <v>309214.36</v>
      </c>
      <c r="AE385" s="67">
        <v>292564.35600000003</v>
      </c>
      <c r="AF385" s="8">
        <f t="shared" si="87"/>
        <v>300889</v>
      </c>
      <c r="AG385" s="67">
        <v>309214.36</v>
      </c>
      <c r="AH385" s="67">
        <v>292564.35600000003</v>
      </c>
      <c r="AI385" s="8">
        <f t="shared" si="88"/>
        <v>300889</v>
      </c>
      <c r="AJ385" s="67">
        <v>309214.36</v>
      </c>
      <c r="AK385" s="67">
        <v>237857.2</v>
      </c>
      <c r="AL385" s="8">
        <f t="shared" si="89"/>
        <v>273536</v>
      </c>
      <c r="AM385" s="45" t="e">
        <f>H385+K385+#REF!+N385+#REF!+#REF!+#REF!+#REF!+Q385+T385+W385+Z385+AC385+#REF!+AF385+AI385+AL385</f>
        <v>#REF!</v>
      </c>
      <c r="AN385" s="9"/>
      <c r="AO385" s="9"/>
      <c r="AP385" s="9"/>
      <c r="AQ385" s="10"/>
      <c r="AR385" s="10"/>
    </row>
    <row r="386" spans="1:44" s="6" customFormat="1" ht="24.75" customHeight="1" x14ac:dyDescent="0.35">
      <c r="A386" s="388"/>
      <c r="B386" s="4">
        <v>350</v>
      </c>
      <c r="C386" s="51" t="s">
        <v>390</v>
      </c>
      <c r="D386" s="11" t="s">
        <v>272</v>
      </c>
      <c r="F386" s="13">
        <v>406083.08176799997</v>
      </c>
      <c r="G386" s="67">
        <v>384217.06967280002</v>
      </c>
      <c r="H386" s="8">
        <f t="shared" si="80"/>
        <v>395150</v>
      </c>
      <c r="I386" s="67">
        <v>406083.08176799997</v>
      </c>
      <c r="J386" s="67">
        <v>384217.06967280002</v>
      </c>
      <c r="K386" s="8">
        <f t="shared" si="81"/>
        <v>395150</v>
      </c>
      <c r="L386" s="67">
        <v>688619.07776480005</v>
      </c>
      <c r="M386" s="67">
        <v>651539.58896208007</v>
      </c>
      <c r="N386" s="8">
        <f t="shared" si="82"/>
        <v>670079</v>
      </c>
      <c r="O386" s="67">
        <v>817136.94711740001</v>
      </c>
      <c r="P386" s="67">
        <v>773137.26534954016</v>
      </c>
      <c r="Q386" s="8">
        <f t="shared" si="83"/>
        <v>795137</v>
      </c>
      <c r="R386" s="67">
        <v>705246.18487960007</v>
      </c>
      <c r="S386" s="67">
        <v>773137.26534954016</v>
      </c>
      <c r="T386" s="8">
        <f t="shared" si="84"/>
        <v>739192</v>
      </c>
      <c r="U386" s="67">
        <v>793264.70343120012</v>
      </c>
      <c r="V386" s="67">
        <v>773137.26534954016</v>
      </c>
      <c r="W386" s="8">
        <v>783201</v>
      </c>
      <c r="X386" s="67">
        <v>899979.46139920014</v>
      </c>
      <c r="Y386" s="67">
        <v>773137.26534954016</v>
      </c>
      <c r="Z386" s="8">
        <f t="shared" si="85"/>
        <v>836558</v>
      </c>
      <c r="AA386" s="67">
        <v>619914.57637200016</v>
      </c>
      <c r="AB386" s="67">
        <v>476857.36644000001</v>
      </c>
      <c r="AC386" s="8">
        <f t="shared" si="86"/>
        <v>548386</v>
      </c>
      <c r="AD386" s="67">
        <v>892842.22436500003</v>
      </c>
      <c r="AE386" s="67">
        <v>773137.26534954016</v>
      </c>
      <c r="AF386" s="8">
        <f t="shared" si="87"/>
        <v>832990</v>
      </c>
      <c r="AG386" s="67">
        <v>867050.00361980009</v>
      </c>
      <c r="AH386" s="67">
        <v>773137.26534954016</v>
      </c>
      <c r="AI386" s="8">
        <f t="shared" si="88"/>
        <v>820094</v>
      </c>
      <c r="AJ386" s="67">
        <v>681715.62306120002</v>
      </c>
      <c r="AK386" s="67">
        <v>524396.63312400004</v>
      </c>
      <c r="AL386" s="8">
        <f t="shared" si="89"/>
        <v>603056</v>
      </c>
      <c r="AM386" s="45" t="e">
        <f>H386+K386+#REF!+N386+#REF!+#REF!+#REF!+#REF!+Q386+T386+W386+Z386+AC386+#REF!+AF386+AI386+AL386</f>
        <v>#REF!</v>
      </c>
      <c r="AN386" s="9"/>
      <c r="AO386" s="9"/>
      <c r="AP386" s="9"/>
      <c r="AQ386" s="10"/>
      <c r="AR386" s="10"/>
    </row>
    <row r="387" spans="1:44" s="6" customFormat="1" ht="24.75" customHeight="1" thickBot="1" x14ac:dyDescent="0.4">
      <c r="A387" s="388"/>
      <c r="B387" s="11">
        <v>351</v>
      </c>
      <c r="C387" s="51" t="s">
        <v>391</v>
      </c>
      <c r="D387" s="11" t="s">
        <v>272</v>
      </c>
      <c r="F387" s="13">
        <v>212604.40182800003</v>
      </c>
      <c r="G387" s="67">
        <v>201156.47249880002</v>
      </c>
      <c r="H387" s="8">
        <f t="shared" si="80"/>
        <v>206880</v>
      </c>
      <c r="I387" s="67">
        <v>212604.40182800003</v>
      </c>
      <c r="J387" s="67">
        <v>201156.47249880002</v>
      </c>
      <c r="K387" s="8">
        <f t="shared" si="81"/>
        <v>206880</v>
      </c>
      <c r="L387" s="67">
        <v>360373.87586200004</v>
      </c>
      <c r="M387" s="67">
        <v>340969.1287002</v>
      </c>
      <c r="N387" s="8">
        <f t="shared" si="82"/>
        <v>350672</v>
      </c>
      <c r="O387" s="67">
        <v>430224.01645860006</v>
      </c>
      <c r="P387" s="67">
        <v>397186.44757428009</v>
      </c>
      <c r="Q387" s="8">
        <f t="shared" si="83"/>
        <v>413705</v>
      </c>
      <c r="R387" s="67">
        <v>355498.2977546</v>
      </c>
      <c r="S387" s="67">
        <v>397186.44757428009</v>
      </c>
      <c r="T387" s="8">
        <f t="shared" si="84"/>
        <v>376342</v>
      </c>
      <c r="U387" s="67">
        <v>422274.35937960004</v>
      </c>
      <c r="V387" s="67">
        <v>397186.44757428009</v>
      </c>
      <c r="W387" s="8">
        <v>409730</v>
      </c>
      <c r="X387" s="67">
        <v>473555.20119180001</v>
      </c>
      <c r="Y387" s="67">
        <v>397186.44757428009</v>
      </c>
      <c r="Z387" s="8">
        <f t="shared" si="85"/>
        <v>435371</v>
      </c>
      <c r="AA387" s="67">
        <v>329782.24138859997</v>
      </c>
      <c r="AB387" s="67">
        <v>253678.64722200003</v>
      </c>
      <c r="AC387" s="8">
        <f t="shared" si="86"/>
        <v>291730</v>
      </c>
      <c r="AD387" s="67">
        <v>480327.483909</v>
      </c>
      <c r="AE387" s="67">
        <v>397186.44757428009</v>
      </c>
      <c r="AF387" s="8">
        <f t="shared" si="87"/>
        <v>438757</v>
      </c>
      <c r="AG387" s="67">
        <v>457429.50957340014</v>
      </c>
      <c r="AH387" s="67">
        <v>397186.44757428009</v>
      </c>
      <c r="AI387" s="8">
        <f t="shared" si="88"/>
        <v>427308</v>
      </c>
      <c r="AJ387" s="67">
        <v>356911.57012420008</v>
      </c>
      <c r="AK387" s="67">
        <v>274547.36163400003</v>
      </c>
      <c r="AL387" s="8">
        <f t="shared" si="89"/>
        <v>315729</v>
      </c>
      <c r="AM387" s="45" t="e">
        <f>H387+K387+#REF!+N387+#REF!+#REF!+#REF!+#REF!+Q387+T387+W387+Z387+AC387+#REF!+AF387+AI387+AL387</f>
        <v>#REF!</v>
      </c>
      <c r="AN387" s="9"/>
      <c r="AO387" s="9"/>
      <c r="AP387" s="9"/>
      <c r="AQ387" s="10"/>
      <c r="AR387" s="10"/>
    </row>
    <row r="388" spans="1:44" s="6" customFormat="1" ht="24.75" customHeight="1" x14ac:dyDescent="0.35">
      <c r="A388" s="388"/>
      <c r="B388" s="4">
        <v>352</v>
      </c>
      <c r="C388" s="51" t="s">
        <v>392</v>
      </c>
      <c r="D388" s="11" t="s">
        <v>272</v>
      </c>
      <c r="F388" s="13">
        <v>216831.52487360002</v>
      </c>
      <c r="G388" s="67">
        <v>205155.98122656002</v>
      </c>
      <c r="H388" s="8">
        <f t="shared" si="80"/>
        <v>210994</v>
      </c>
      <c r="I388" s="67">
        <v>216831.52487360002</v>
      </c>
      <c r="J388" s="67">
        <v>205155.98122656002</v>
      </c>
      <c r="K388" s="8">
        <f t="shared" si="81"/>
        <v>210994</v>
      </c>
      <c r="L388" s="67">
        <v>369497.73378700006</v>
      </c>
      <c r="M388" s="67">
        <v>349601.70196769998</v>
      </c>
      <c r="N388" s="8">
        <f t="shared" si="82"/>
        <v>359550</v>
      </c>
      <c r="O388" s="67">
        <v>417179.80868200009</v>
      </c>
      <c r="P388" s="67">
        <v>394716.28052219999</v>
      </c>
      <c r="Q388" s="8">
        <f t="shared" si="83"/>
        <v>405948</v>
      </c>
      <c r="R388" s="67">
        <v>383425.23679460003</v>
      </c>
      <c r="S388" s="67">
        <v>394716.28052219999</v>
      </c>
      <c r="T388" s="8">
        <f t="shared" si="84"/>
        <v>389071</v>
      </c>
      <c r="U388" s="67">
        <v>419702.75374299998</v>
      </c>
      <c r="V388" s="67">
        <v>394716.28052219999</v>
      </c>
      <c r="W388" s="8">
        <v>407210</v>
      </c>
      <c r="X388" s="67">
        <v>476488.58762960008</v>
      </c>
      <c r="Y388" s="67">
        <v>394716.28052219999</v>
      </c>
      <c r="Z388" s="8">
        <f t="shared" si="85"/>
        <v>435602</v>
      </c>
      <c r="AA388" s="67">
        <v>338225.90909380006</v>
      </c>
      <c r="AB388" s="67">
        <v>260173.77622600002</v>
      </c>
      <c r="AC388" s="8">
        <f t="shared" si="86"/>
        <v>299200</v>
      </c>
      <c r="AD388" s="67">
        <v>465631.9900778</v>
      </c>
      <c r="AE388" s="67">
        <v>394716.28052219999</v>
      </c>
      <c r="AF388" s="8">
        <f t="shared" si="87"/>
        <v>430174</v>
      </c>
      <c r="AG388" s="67">
        <v>468965.23950640007</v>
      </c>
      <c r="AH388" s="67">
        <v>394716.28052219999</v>
      </c>
      <c r="AI388" s="8">
        <f t="shared" si="88"/>
        <v>431841</v>
      </c>
      <c r="AJ388" s="67">
        <v>364008.60929160001</v>
      </c>
      <c r="AK388" s="67">
        <v>280006.62253200001</v>
      </c>
      <c r="AL388" s="8">
        <f t="shared" si="89"/>
        <v>322008</v>
      </c>
      <c r="AM388" s="45" t="e">
        <f>H388+K388+#REF!+N388+#REF!+#REF!+#REF!+#REF!+Q388+T388+W388+Z388+AC388+#REF!+AF388+AI388+AL388</f>
        <v>#REF!</v>
      </c>
      <c r="AN388" s="9"/>
      <c r="AO388" s="9"/>
      <c r="AP388" s="9"/>
      <c r="AQ388" s="10"/>
      <c r="AR388" s="10"/>
    </row>
    <row r="389" spans="1:44" s="6" customFormat="1" ht="24.75" customHeight="1" x14ac:dyDescent="0.35">
      <c r="A389" s="388"/>
      <c r="B389" s="31">
        <v>353</v>
      </c>
      <c r="C389" s="51" t="s">
        <v>514</v>
      </c>
      <c r="D389" s="11"/>
      <c r="F389" s="13"/>
      <c r="G389" s="67"/>
      <c r="H389" s="8"/>
      <c r="I389" s="67"/>
      <c r="J389" s="67"/>
      <c r="K389" s="8"/>
      <c r="L389" s="67"/>
      <c r="M389" s="67"/>
      <c r="N389" s="8"/>
      <c r="O389" s="67"/>
      <c r="P389" s="67"/>
      <c r="Q389" s="8"/>
      <c r="R389" s="67"/>
      <c r="S389" s="67"/>
      <c r="T389" s="8"/>
      <c r="U389" s="67"/>
      <c r="V389" s="67"/>
      <c r="W389" s="8"/>
      <c r="X389" s="67"/>
      <c r="Y389" s="67"/>
      <c r="Z389" s="8"/>
      <c r="AA389" s="67"/>
      <c r="AB389" s="67"/>
      <c r="AC389" s="8"/>
      <c r="AD389" s="67"/>
      <c r="AE389" s="67"/>
      <c r="AF389" s="8"/>
      <c r="AG389" s="67"/>
      <c r="AH389" s="67"/>
      <c r="AI389" s="8"/>
      <c r="AJ389" s="67"/>
      <c r="AK389" s="67"/>
      <c r="AL389" s="8"/>
      <c r="AM389" s="45"/>
      <c r="AN389" s="9"/>
      <c r="AO389" s="9"/>
      <c r="AP389" s="9"/>
      <c r="AQ389" s="10"/>
      <c r="AR389" s="10"/>
    </row>
    <row r="390" spans="1:44" s="6" customFormat="1" ht="24.75" customHeight="1" x14ac:dyDescent="0.35">
      <c r="A390" s="388"/>
      <c r="B390" s="11">
        <v>354</v>
      </c>
      <c r="C390" s="51" t="s">
        <v>393</v>
      </c>
      <c r="D390" s="11" t="s">
        <v>272</v>
      </c>
      <c r="F390" s="13">
        <v>489106.48645040015</v>
      </c>
      <c r="G390" s="67">
        <v>462769.98333384003</v>
      </c>
      <c r="H390" s="8">
        <f t="shared" ref="H390:H421" si="90">ROUND(((F390+G390)/2),0)</f>
        <v>475938</v>
      </c>
      <c r="I390" s="67">
        <v>489106.48645040015</v>
      </c>
      <c r="J390" s="67">
        <v>462769.98333384003</v>
      </c>
      <c r="K390" s="8">
        <f t="shared" ref="K390:K421" si="91">ROUND(((I390+J390)/2),0)</f>
        <v>475938</v>
      </c>
      <c r="L390" s="67">
        <v>1671601.8449130002</v>
      </c>
      <c r="M390" s="67">
        <v>1581592.5148023001</v>
      </c>
      <c r="N390" s="8">
        <f t="shared" ref="N390:N421" si="92">ROUND(((L390+M390)/2),0)</f>
        <v>1626597</v>
      </c>
      <c r="O390" s="67">
        <v>1925969.7146690001</v>
      </c>
      <c r="P390" s="67">
        <v>1770136.9228670401</v>
      </c>
      <c r="Q390" s="8">
        <f t="shared" ref="Q390:Q421" si="93">ROUND(((O390+P390)/2),0)</f>
        <v>1848053</v>
      </c>
      <c r="R390" s="67">
        <v>1707737.611489</v>
      </c>
      <c r="S390" s="67">
        <v>1770136.9228670401</v>
      </c>
      <c r="T390" s="8">
        <f t="shared" ref="T390:T421" si="94">ROUND(((R390+S390)/2),0)</f>
        <v>1738937</v>
      </c>
      <c r="U390" s="67">
        <v>1892220.4319746003</v>
      </c>
      <c r="V390" s="67">
        <v>1770136.9228670401</v>
      </c>
      <c r="W390" s="8">
        <v>1831179</v>
      </c>
      <c r="X390" s="67">
        <v>2250459.5895417999</v>
      </c>
      <c r="Y390" s="67">
        <v>1770136.9228670401</v>
      </c>
      <c r="Z390" s="8">
        <f t="shared" ref="Z390:Z421" si="95">ROUND(((X390+Y390)/2),0)</f>
        <v>2010298</v>
      </c>
      <c r="AA390" s="67">
        <v>785601.7206128001</v>
      </c>
      <c r="AB390" s="67">
        <v>604309.01585600001</v>
      </c>
      <c r="AC390" s="8">
        <f t="shared" ref="AC390:AC421" si="96">ROUND(((AA390+AB390)/2),0)</f>
        <v>694955</v>
      </c>
      <c r="AD390" s="67">
        <v>2138980.3265194003</v>
      </c>
      <c r="AE390" s="67">
        <v>1770136.9228670401</v>
      </c>
      <c r="AF390" s="8">
        <f t="shared" ref="AF390:AF421" si="97">ROUND(((AD390+AE390)/2),0)</f>
        <v>1954559</v>
      </c>
      <c r="AG390" s="67">
        <v>2090819.0507386003</v>
      </c>
      <c r="AH390" s="67">
        <v>1770136.9228670401</v>
      </c>
      <c r="AI390" s="8">
        <f t="shared" ref="AI390:AI421" si="98">ROUND(((AG390+AH390)/2),0)</f>
        <v>1930478</v>
      </c>
      <c r="AJ390" s="67">
        <v>821093.26348140009</v>
      </c>
      <c r="AK390" s="67">
        <v>631610.20267800009</v>
      </c>
      <c r="AL390" s="8">
        <f t="shared" ref="AL390:AL421" si="99">ROUND(((AJ390+AK390)/2),0)</f>
        <v>726352</v>
      </c>
      <c r="AM390" s="45" t="e">
        <f>H390+K390+#REF!+N390+#REF!+#REF!+#REF!+#REF!+Q390+T390+W390+Z390+AC390+#REF!+AF390+AI390+AL390</f>
        <v>#REF!</v>
      </c>
      <c r="AN390" s="9"/>
      <c r="AO390" s="9"/>
      <c r="AP390" s="9"/>
      <c r="AQ390" s="10"/>
      <c r="AR390" s="10"/>
    </row>
    <row r="391" spans="1:44" s="6" customFormat="1" ht="24.75" customHeight="1" x14ac:dyDescent="0.35">
      <c r="A391" s="388"/>
      <c r="B391" s="31">
        <v>355</v>
      </c>
      <c r="C391" s="51" t="s">
        <v>394</v>
      </c>
      <c r="D391" s="11" t="s">
        <v>283</v>
      </c>
      <c r="F391" s="13">
        <v>410163.16524820006</v>
      </c>
      <c r="G391" s="67">
        <v>388077.45635022002</v>
      </c>
      <c r="H391" s="8">
        <f t="shared" si="90"/>
        <v>399120</v>
      </c>
      <c r="I391" s="67">
        <v>410163.16524820006</v>
      </c>
      <c r="J391" s="67">
        <v>388077.45635022002</v>
      </c>
      <c r="K391" s="8">
        <f t="shared" si="91"/>
        <v>399120</v>
      </c>
      <c r="L391" s="67">
        <v>665855.44893140008</v>
      </c>
      <c r="M391" s="67">
        <v>630001.6939889401</v>
      </c>
      <c r="N391" s="8">
        <f t="shared" si="92"/>
        <v>647929</v>
      </c>
      <c r="O391" s="67">
        <v>778175.69364080008</v>
      </c>
      <c r="P391" s="67">
        <v>720975.50437457999</v>
      </c>
      <c r="Q391" s="8">
        <f t="shared" si="93"/>
        <v>749576</v>
      </c>
      <c r="R391" s="67">
        <v>691182.22069260001</v>
      </c>
      <c r="S391" s="67">
        <v>720975.50437457999</v>
      </c>
      <c r="T391" s="8">
        <f t="shared" si="94"/>
        <v>706079</v>
      </c>
      <c r="U391" s="67">
        <v>765849.7582735999</v>
      </c>
      <c r="V391" s="67">
        <v>720975.50437457999</v>
      </c>
      <c r="W391" s="8">
        <v>743413</v>
      </c>
      <c r="X391" s="67">
        <v>890335.14688300004</v>
      </c>
      <c r="Y391" s="67">
        <v>720975.50437457999</v>
      </c>
      <c r="Z391" s="8">
        <f t="shared" si="95"/>
        <v>805655</v>
      </c>
      <c r="AA391" s="67">
        <v>586583.13992460002</v>
      </c>
      <c r="AB391" s="67">
        <v>451217.79994200001</v>
      </c>
      <c r="AC391" s="8">
        <f t="shared" si="96"/>
        <v>518900</v>
      </c>
      <c r="AD391" s="67">
        <v>855606.30564500007</v>
      </c>
      <c r="AE391" s="67">
        <v>720975.50437457999</v>
      </c>
      <c r="AF391" s="8">
        <f t="shared" si="97"/>
        <v>788291</v>
      </c>
      <c r="AG391" s="67">
        <v>851372.8355678001</v>
      </c>
      <c r="AH391" s="67">
        <v>720975.50437457999</v>
      </c>
      <c r="AI391" s="8">
        <f t="shared" si="98"/>
        <v>786174</v>
      </c>
      <c r="AJ391" s="67">
        <v>688566.18583479989</v>
      </c>
      <c r="AK391" s="67">
        <v>529666.2967960001</v>
      </c>
      <c r="AL391" s="8">
        <f t="shared" si="99"/>
        <v>609116</v>
      </c>
      <c r="AM391" s="45" t="e">
        <f>H391+K391+#REF!+N391+#REF!+#REF!+#REF!+#REF!+Q391+T391+W391+Z391+AC391+#REF!+AF391+AI391+AL391</f>
        <v>#REF!</v>
      </c>
      <c r="AN391" s="9"/>
      <c r="AO391" s="9"/>
      <c r="AP391" s="9"/>
      <c r="AQ391" s="10"/>
      <c r="AR391" s="10"/>
    </row>
    <row r="392" spans="1:44" s="6" customFormat="1" ht="24.75" customHeight="1" x14ac:dyDescent="0.35">
      <c r="A392" s="388"/>
      <c r="B392" s="11">
        <v>356</v>
      </c>
      <c r="C392" s="51" t="s">
        <v>395</v>
      </c>
      <c r="D392" s="11" t="s">
        <v>283</v>
      </c>
      <c r="F392" s="13">
        <v>417289.82389640005</v>
      </c>
      <c r="G392" s="67">
        <v>394820.37184043997</v>
      </c>
      <c r="H392" s="8">
        <f t="shared" si="90"/>
        <v>406055</v>
      </c>
      <c r="I392" s="67">
        <v>417289.82389640005</v>
      </c>
      <c r="J392" s="67">
        <v>394820.37184043997</v>
      </c>
      <c r="K392" s="8">
        <f t="shared" si="91"/>
        <v>406055</v>
      </c>
      <c r="L392" s="67">
        <v>668066.33160540019</v>
      </c>
      <c r="M392" s="67">
        <v>632093.52913434</v>
      </c>
      <c r="N392" s="8">
        <f t="shared" si="92"/>
        <v>650080</v>
      </c>
      <c r="O392" s="67">
        <v>776108.67701640003</v>
      </c>
      <c r="P392" s="67">
        <v>756155.36730552011</v>
      </c>
      <c r="Q392" s="8">
        <f t="shared" si="93"/>
        <v>766132</v>
      </c>
      <c r="R392" s="67">
        <v>708415.46932520007</v>
      </c>
      <c r="S392" s="67">
        <v>756155.36730552011</v>
      </c>
      <c r="T392" s="8">
        <f t="shared" si="94"/>
        <v>732285</v>
      </c>
      <c r="U392" s="67">
        <v>753016.06037840014</v>
      </c>
      <c r="V392" s="67">
        <v>756155.36730552011</v>
      </c>
      <c r="W392" s="8">
        <v>754586</v>
      </c>
      <c r="X392" s="67">
        <v>875795.15532600007</v>
      </c>
      <c r="Y392" s="67">
        <v>756155.36730552011</v>
      </c>
      <c r="Z392" s="8">
        <f t="shared" si="95"/>
        <v>815975</v>
      </c>
      <c r="AA392" s="67">
        <v>620185.38305360009</v>
      </c>
      <c r="AB392" s="67">
        <v>477065.67927200004</v>
      </c>
      <c r="AC392" s="8">
        <f t="shared" si="96"/>
        <v>548626</v>
      </c>
      <c r="AD392" s="67">
        <v>879074.45498599997</v>
      </c>
      <c r="AE392" s="67">
        <v>756155.36730552011</v>
      </c>
      <c r="AF392" s="8">
        <f t="shared" si="97"/>
        <v>817615</v>
      </c>
      <c r="AG392" s="67">
        <v>848706.0244572002</v>
      </c>
      <c r="AH392" s="67">
        <v>756155.36730552011</v>
      </c>
      <c r="AI392" s="8">
        <f t="shared" si="98"/>
        <v>802431</v>
      </c>
      <c r="AJ392" s="67">
        <v>700529.28256219986</v>
      </c>
      <c r="AK392" s="67">
        <v>538868.67889400001</v>
      </c>
      <c r="AL392" s="8">
        <f t="shared" si="99"/>
        <v>619699</v>
      </c>
      <c r="AM392" s="45" t="e">
        <f>H392+K392+#REF!+N392+#REF!+#REF!+#REF!+#REF!+Q392+T392+W392+Z392+AC392+#REF!+AF392+AI392+AL392</f>
        <v>#REF!</v>
      </c>
      <c r="AN392" s="9"/>
      <c r="AO392" s="9"/>
      <c r="AP392" s="9"/>
      <c r="AQ392" s="10"/>
      <c r="AR392" s="10"/>
    </row>
    <row r="393" spans="1:44" s="6" customFormat="1" ht="24.75" customHeight="1" x14ac:dyDescent="0.35">
      <c r="A393" s="388"/>
      <c r="B393" s="31">
        <v>357</v>
      </c>
      <c r="C393" s="51" t="s">
        <v>396</v>
      </c>
      <c r="D393" s="11" t="s">
        <v>283</v>
      </c>
      <c r="F393" s="13">
        <v>218238.45021160002</v>
      </c>
      <c r="G393" s="67">
        <v>206487.14904635999</v>
      </c>
      <c r="H393" s="8">
        <f t="shared" si="90"/>
        <v>212363</v>
      </c>
      <c r="I393" s="67">
        <v>218238.45021160002</v>
      </c>
      <c r="J393" s="67">
        <v>206487.14904635999</v>
      </c>
      <c r="K393" s="8">
        <f t="shared" si="91"/>
        <v>212363</v>
      </c>
      <c r="L393" s="67">
        <v>360227.89413520007</v>
      </c>
      <c r="M393" s="67">
        <v>340831.00752792001</v>
      </c>
      <c r="N393" s="8">
        <f t="shared" si="92"/>
        <v>350529</v>
      </c>
      <c r="O393" s="67">
        <v>397593.92700299999</v>
      </c>
      <c r="P393" s="67">
        <v>405969.15255078004</v>
      </c>
      <c r="Q393" s="8">
        <f t="shared" si="93"/>
        <v>401782</v>
      </c>
      <c r="R393" s="67">
        <v>386998.61558540002</v>
      </c>
      <c r="S393" s="67">
        <v>405969.15255078004</v>
      </c>
      <c r="T393" s="8">
        <f t="shared" si="94"/>
        <v>396484</v>
      </c>
      <c r="U393" s="67">
        <v>413364.18485180003</v>
      </c>
      <c r="V393" s="67">
        <v>405969.15255078004</v>
      </c>
      <c r="W393" s="8">
        <v>409667</v>
      </c>
      <c r="X393" s="67">
        <v>472778.74765940011</v>
      </c>
      <c r="Y393" s="67">
        <v>405969.15255078004</v>
      </c>
      <c r="Z393" s="8">
        <f t="shared" si="95"/>
        <v>439374</v>
      </c>
      <c r="AA393" s="67">
        <v>322294.85977779998</v>
      </c>
      <c r="AB393" s="67">
        <v>247919.12290600003</v>
      </c>
      <c r="AC393" s="8">
        <f t="shared" si="96"/>
        <v>285107</v>
      </c>
      <c r="AD393" s="67">
        <v>464916.89118420001</v>
      </c>
      <c r="AE393" s="67">
        <v>405969.15255078004</v>
      </c>
      <c r="AF393" s="8">
        <f t="shared" si="97"/>
        <v>435443</v>
      </c>
      <c r="AG393" s="67">
        <v>450348.33798499999</v>
      </c>
      <c r="AH393" s="67">
        <v>405969.15255078004</v>
      </c>
      <c r="AI393" s="8">
        <f t="shared" si="98"/>
        <v>428159</v>
      </c>
      <c r="AJ393" s="67">
        <v>366369.70504679997</v>
      </c>
      <c r="AK393" s="67">
        <v>281822.85003600002</v>
      </c>
      <c r="AL393" s="8">
        <f t="shared" si="99"/>
        <v>324096</v>
      </c>
      <c r="AM393" s="45" t="e">
        <f>H393+K393+#REF!+N393+#REF!+#REF!+#REF!+#REF!+Q393+T393+W393+Z393+AC393+#REF!+AF393+AI393+AL393</f>
        <v>#REF!</v>
      </c>
      <c r="AN393" s="9"/>
      <c r="AO393" s="9"/>
      <c r="AP393" s="9"/>
      <c r="AQ393" s="10"/>
      <c r="AR393" s="10"/>
    </row>
    <row r="394" spans="1:44" s="6" customFormat="1" ht="24.75" customHeight="1" x14ac:dyDescent="0.35">
      <c r="A394" s="388"/>
      <c r="B394" s="11">
        <v>358</v>
      </c>
      <c r="C394" s="51" t="s">
        <v>397</v>
      </c>
      <c r="D394" s="11" t="s">
        <v>283</v>
      </c>
      <c r="F394" s="13">
        <v>578393.35348340007</v>
      </c>
      <c r="G394" s="67">
        <v>547249.09598814009</v>
      </c>
      <c r="H394" s="8">
        <f t="shared" si="90"/>
        <v>562821</v>
      </c>
      <c r="I394" s="67">
        <v>578393.35348340007</v>
      </c>
      <c r="J394" s="67">
        <v>547249.09598814009</v>
      </c>
      <c r="K394" s="8">
        <f t="shared" si="91"/>
        <v>562821</v>
      </c>
      <c r="L394" s="67">
        <v>936262.26754060003</v>
      </c>
      <c r="M394" s="67">
        <v>885848.14544226008</v>
      </c>
      <c r="N394" s="8">
        <f t="shared" si="92"/>
        <v>911055</v>
      </c>
      <c r="O394" s="67">
        <v>1112209.3883628</v>
      </c>
      <c r="P394" s="67">
        <v>1046785.3339780201</v>
      </c>
      <c r="Q394" s="8">
        <f t="shared" si="93"/>
        <v>1079497</v>
      </c>
      <c r="R394" s="67">
        <v>971687.16657740006</v>
      </c>
      <c r="S394" s="67">
        <v>1046785.3339780201</v>
      </c>
      <c r="T394" s="8">
        <f t="shared" si="94"/>
        <v>1009236</v>
      </c>
      <c r="U394" s="67">
        <v>1082450.2728676</v>
      </c>
      <c r="V394" s="67">
        <v>1046785.3339780201</v>
      </c>
      <c r="W394" s="8">
        <v>1064618</v>
      </c>
      <c r="X394" s="67">
        <v>1193310.7003090002</v>
      </c>
      <c r="Y394" s="67">
        <v>1046785.3339780201</v>
      </c>
      <c r="Z394" s="8">
        <f t="shared" si="95"/>
        <v>1120048</v>
      </c>
      <c r="AA394" s="67">
        <v>823409.93001540017</v>
      </c>
      <c r="AB394" s="67">
        <v>633392.25385800004</v>
      </c>
      <c r="AC394" s="8">
        <f t="shared" si="96"/>
        <v>728401</v>
      </c>
      <c r="AD394" s="67">
        <v>1207846.4605116001</v>
      </c>
      <c r="AE394" s="67">
        <v>1046785.3339780201</v>
      </c>
      <c r="AF394" s="8">
        <f t="shared" si="97"/>
        <v>1127316</v>
      </c>
      <c r="AG394" s="67">
        <v>1169348.5403418001</v>
      </c>
      <c r="AH394" s="67">
        <v>1046785.3339780201</v>
      </c>
      <c r="AI394" s="8">
        <f t="shared" si="98"/>
        <v>1108067</v>
      </c>
      <c r="AJ394" s="67">
        <v>970983.70390840003</v>
      </c>
      <c r="AK394" s="67">
        <v>746910.54146800004</v>
      </c>
      <c r="AL394" s="8">
        <f t="shared" si="99"/>
        <v>858947</v>
      </c>
      <c r="AM394" s="45" t="e">
        <f>H394+K394+#REF!+N394+#REF!+#REF!+#REF!+#REF!+Q394+T394+W394+Z394+AC394+#REF!+AF394+AI394+AL394</f>
        <v>#REF!</v>
      </c>
      <c r="AN394" s="9"/>
      <c r="AO394" s="9"/>
      <c r="AP394" s="9"/>
      <c r="AQ394" s="10"/>
      <c r="AR394" s="10"/>
    </row>
    <row r="395" spans="1:44" s="6" customFormat="1" ht="24.75" customHeight="1" x14ac:dyDescent="0.35">
      <c r="A395" s="388"/>
      <c r="B395" s="31">
        <v>359</v>
      </c>
      <c r="C395" s="51" t="s">
        <v>398</v>
      </c>
      <c r="D395" s="11" t="s">
        <v>283</v>
      </c>
      <c r="F395" s="13">
        <v>411941.39193480002</v>
      </c>
      <c r="G395" s="67">
        <v>389759.93236908002</v>
      </c>
      <c r="H395" s="8">
        <f t="shared" si="90"/>
        <v>400851</v>
      </c>
      <c r="I395" s="67">
        <v>411941.39193480002</v>
      </c>
      <c r="J395" s="67">
        <v>389759.93236908002</v>
      </c>
      <c r="K395" s="8">
        <f t="shared" si="91"/>
        <v>400851</v>
      </c>
      <c r="L395" s="67">
        <v>669109.36046500003</v>
      </c>
      <c r="M395" s="67">
        <v>633080.39490150008</v>
      </c>
      <c r="N395" s="8">
        <f t="shared" si="92"/>
        <v>651095</v>
      </c>
      <c r="O395" s="67">
        <v>788901.1192062</v>
      </c>
      <c r="P395" s="67">
        <v>721890.30692142004</v>
      </c>
      <c r="Q395" s="8">
        <f t="shared" si="93"/>
        <v>755396</v>
      </c>
      <c r="R395" s="67">
        <v>695923.45329780004</v>
      </c>
      <c r="S395" s="67">
        <v>721890.30692142004</v>
      </c>
      <c r="T395" s="8">
        <f t="shared" si="94"/>
        <v>708907</v>
      </c>
      <c r="U395" s="67">
        <v>762573.63212940004</v>
      </c>
      <c r="V395" s="67">
        <v>721890.30692142004</v>
      </c>
      <c r="W395" s="8">
        <v>742232</v>
      </c>
      <c r="X395" s="67">
        <v>847343.52834040008</v>
      </c>
      <c r="Y395" s="67">
        <v>721890.30692142004</v>
      </c>
      <c r="Z395" s="8">
        <f t="shared" si="95"/>
        <v>784617</v>
      </c>
      <c r="AA395" s="67">
        <v>586464.66200140002</v>
      </c>
      <c r="AB395" s="67">
        <v>451126.66307800001</v>
      </c>
      <c r="AC395" s="8">
        <f t="shared" si="96"/>
        <v>518796</v>
      </c>
      <c r="AD395" s="67">
        <v>855854.89771599998</v>
      </c>
      <c r="AE395" s="67">
        <v>721890.30692142004</v>
      </c>
      <c r="AF395" s="8">
        <f t="shared" si="97"/>
        <v>788873</v>
      </c>
      <c r="AG395" s="67">
        <v>836848.71158979996</v>
      </c>
      <c r="AH395" s="67">
        <v>721890.30692142004</v>
      </c>
      <c r="AI395" s="8">
        <f t="shared" si="98"/>
        <v>779370</v>
      </c>
      <c r="AJ395" s="67">
        <v>691550.34852540016</v>
      </c>
      <c r="AK395" s="67">
        <v>531961.80655800004</v>
      </c>
      <c r="AL395" s="8">
        <f t="shared" si="99"/>
        <v>611756</v>
      </c>
      <c r="AM395" s="45" t="e">
        <f>H395+K395+#REF!+N395+#REF!+#REF!+#REF!+#REF!+Q395+T395+W395+Z395+AC395+#REF!+AF395+AI395+AL395</f>
        <v>#REF!</v>
      </c>
      <c r="AN395" s="9"/>
      <c r="AO395" s="9"/>
      <c r="AP395" s="9"/>
      <c r="AQ395" s="10"/>
      <c r="AR395" s="10"/>
    </row>
    <row r="396" spans="1:44" s="6" customFormat="1" ht="24.75" customHeight="1" x14ac:dyDescent="0.35">
      <c r="A396" s="388"/>
      <c r="B396" s="11">
        <v>360</v>
      </c>
      <c r="C396" s="51" t="s">
        <v>399</v>
      </c>
      <c r="D396" s="11" t="s">
        <v>283</v>
      </c>
      <c r="F396" s="13">
        <v>235121.5542676</v>
      </c>
      <c r="G396" s="67">
        <v>222461.16288395997</v>
      </c>
      <c r="H396" s="8">
        <f t="shared" si="90"/>
        <v>228791</v>
      </c>
      <c r="I396" s="67">
        <v>235121.5542676</v>
      </c>
      <c r="J396" s="67">
        <v>222461.16288395997</v>
      </c>
      <c r="K396" s="8">
        <f t="shared" si="91"/>
        <v>228791</v>
      </c>
      <c r="L396" s="67">
        <v>389082.55762740003</v>
      </c>
      <c r="M396" s="67">
        <v>368131.95837054006</v>
      </c>
      <c r="N396" s="8">
        <f t="shared" si="92"/>
        <v>378607</v>
      </c>
      <c r="O396" s="67">
        <v>443107.432768</v>
      </c>
      <c r="P396" s="67">
        <v>429371.6833497</v>
      </c>
      <c r="Q396" s="8">
        <f t="shared" si="93"/>
        <v>436240</v>
      </c>
      <c r="R396" s="67">
        <v>397393.99550760002</v>
      </c>
      <c r="S396" s="67">
        <v>429371.6833497</v>
      </c>
      <c r="T396" s="8">
        <f t="shared" si="94"/>
        <v>413383</v>
      </c>
      <c r="U396" s="67">
        <v>448239.00781660003</v>
      </c>
      <c r="V396" s="67">
        <v>429371.6833497</v>
      </c>
      <c r="W396" s="8">
        <v>438805</v>
      </c>
      <c r="X396" s="67">
        <v>478659.27243680001</v>
      </c>
      <c r="Y396" s="67">
        <v>429371.6833497</v>
      </c>
      <c r="Z396" s="8">
        <f t="shared" si="95"/>
        <v>454015</v>
      </c>
      <c r="AA396" s="67">
        <v>351667.86418400001</v>
      </c>
      <c r="AB396" s="67">
        <v>270513.74168000004</v>
      </c>
      <c r="AC396" s="8">
        <f t="shared" si="96"/>
        <v>311091</v>
      </c>
      <c r="AD396" s="67">
        <v>505647.90863860003</v>
      </c>
      <c r="AE396" s="67">
        <v>429371.6833497</v>
      </c>
      <c r="AF396" s="8">
        <f t="shared" si="97"/>
        <v>467510</v>
      </c>
      <c r="AG396" s="67">
        <v>490971.45590220002</v>
      </c>
      <c r="AH396" s="67">
        <v>429371.6833497</v>
      </c>
      <c r="AI396" s="8">
        <f t="shared" si="98"/>
        <v>460172</v>
      </c>
      <c r="AJ396" s="67">
        <v>394713.43249520008</v>
      </c>
      <c r="AK396" s="67">
        <v>303625.71730400005</v>
      </c>
      <c r="AL396" s="8">
        <f t="shared" si="99"/>
        <v>349170</v>
      </c>
      <c r="AM396" s="45" t="e">
        <f>H396+K396+#REF!+N396+#REF!+#REF!+#REF!+#REF!+Q396+T396+W396+Z396+AC396+#REF!+AF396+AI396+AL396</f>
        <v>#REF!</v>
      </c>
      <c r="AN396" s="9"/>
      <c r="AO396" s="9"/>
      <c r="AP396" s="9"/>
      <c r="AQ396" s="10"/>
      <c r="AR396" s="10"/>
    </row>
    <row r="397" spans="1:44" s="6" customFormat="1" ht="24.75" customHeight="1" x14ac:dyDescent="0.35">
      <c r="A397" s="388"/>
      <c r="B397" s="31">
        <v>361</v>
      </c>
      <c r="C397" s="51" t="s">
        <v>400</v>
      </c>
      <c r="D397" s="11" t="s">
        <v>283</v>
      </c>
      <c r="F397" s="13">
        <v>243444.62837240004</v>
      </c>
      <c r="G397" s="67">
        <v>230336.07146004</v>
      </c>
      <c r="H397" s="8">
        <f t="shared" si="90"/>
        <v>236890</v>
      </c>
      <c r="I397" s="67">
        <v>243444.62837240004</v>
      </c>
      <c r="J397" s="67">
        <v>230336.07146004</v>
      </c>
      <c r="K397" s="8">
        <f t="shared" si="91"/>
        <v>236890</v>
      </c>
      <c r="L397" s="67">
        <v>387904.12542700005</v>
      </c>
      <c r="M397" s="67">
        <v>367016.98021170002</v>
      </c>
      <c r="N397" s="8">
        <f t="shared" si="92"/>
        <v>377461</v>
      </c>
      <c r="O397" s="67">
        <v>453991.53412340011</v>
      </c>
      <c r="P397" s="67">
        <v>445382.72967551998</v>
      </c>
      <c r="Q397" s="8">
        <f t="shared" si="93"/>
        <v>449687</v>
      </c>
      <c r="R397" s="67">
        <v>416051.09489580011</v>
      </c>
      <c r="S397" s="67">
        <v>445382.72967551998</v>
      </c>
      <c r="T397" s="8">
        <f t="shared" si="94"/>
        <v>430717</v>
      </c>
      <c r="U397" s="67">
        <v>460996.54133260006</v>
      </c>
      <c r="V397" s="67">
        <v>445382.72967551998</v>
      </c>
      <c r="W397" s="8">
        <v>453190</v>
      </c>
      <c r="X397" s="67">
        <v>533153.82791580015</v>
      </c>
      <c r="Y397" s="67">
        <v>445382.72967551998</v>
      </c>
      <c r="Z397" s="8">
        <f t="shared" si="95"/>
        <v>489268</v>
      </c>
      <c r="AA397" s="67">
        <v>355397.80308760004</v>
      </c>
      <c r="AB397" s="67">
        <v>273382.925452</v>
      </c>
      <c r="AC397" s="8">
        <f t="shared" si="96"/>
        <v>314390</v>
      </c>
      <c r="AD397" s="67">
        <v>512041.48513700004</v>
      </c>
      <c r="AE397" s="67">
        <v>445382.72967551998</v>
      </c>
      <c r="AF397" s="8">
        <f t="shared" si="97"/>
        <v>478712</v>
      </c>
      <c r="AG397" s="67">
        <v>506879.23276899999</v>
      </c>
      <c r="AH397" s="67">
        <v>445382.72967551998</v>
      </c>
      <c r="AI397" s="8">
        <f t="shared" si="98"/>
        <v>476131</v>
      </c>
      <c r="AJ397" s="67">
        <v>408684.30688540003</v>
      </c>
      <c r="AK397" s="67">
        <v>314372.54375800001</v>
      </c>
      <c r="AL397" s="8">
        <f t="shared" si="99"/>
        <v>361528</v>
      </c>
      <c r="AM397" s="45" t="e">
        <f>H397+K397+#REF!+N397+#REF!+#REF!+#REF!+#REF!+Q397+T397+W397+Z397+AC397+#REF!+AF397+AI397+AL397</f>
        <v>#REF!</v>
      </c>
      <c r="AN397" s="9"/>
      <c r="AO397" s="9"/>
      <c r="AP397" s="9"/>
      <c r="AQ397" s="10"/>
      <c r="AR397" s="10"/>
    </row>
    <row r="398" spans="1:44" s="6" customFormat="1" ht="24.75" customHeight="1" x14ac:dyDescent="0.35">
      <c r="A398" s="388"/>
      <c r="B398" s="11">
        <v>362</v>
      </c>
      <c r="C398" s="51" t="s">
        <v>401</v>
      </c>
      <c r="D398" s="11" t="s">
        <v>283</v>
      </c>
      <c r="F398" s="13">
        <v>148064.6110034</v>
      </c>
      <c r="G398" s="67">
        <v>140091.90118014003</v>
      </c>
      <c r="H398" s="8">
        <f t="shared" si="90"/>
        <v>144078</v>
      </c>
      <c r="I398" s="67">
        <v>148064.6110034</v>
      </c>
      <c r="J398" s="67">
        <v>140091.90118014003</v>
      </c>
      <c r="K398" s="8">
        <f t="shared" si="91"/>
        <v>144078</v>
      </c>
      <c r="L398" s="67">
        <v>236548.57853899998</v>
      </c>
      <c r="M398" s="67">
        <v>223811.34738690002</v>
      </c>
      <c r="N398" s="8">
        <f t="shared" si="92"/>
        <v>230180</v>
      </c>
      <c r="O398" s="67">
        <v>283986.29271740007</v>
      </c>
      <c r="P398" s="67">
        <v>265644.04678266001</v>
      </c>
      <c r="Q398" s="8">
        <f t="shared" si="93"/>
        <v>274815</v>
      </c>
      <c r="R398" s="67">
        <v>248967.60370300003</v>
      </c>
      <c r="S398" s="67">
        <v>265644.04678266001</v>
      </c>
      <c r="T398" s="8">
        <f t="shared" si="94"/>
        <v>257306</v>
      </c>
      <c r="U398" s="67">
        <v>275863.15010800003</v>
      </c>
      <c r="V398" s="67">
        <v>265644.04678266001</v>
      </c>
      <c r="W398" s="8">
        <v>270754</v>
      </c>
      <c r="X398" s="67">
        <v>320624.53262840002</v>
      </c>
      <c r="Y398" s="67">
        <v>265644.04678266001</v>
      </c>
      <c r="Z398" s="8">
        <f t="shared" si="95"/>
        <v>293134</v>
      </c>
      <c r="AA398" s="67">
        <v>223419.74367440003</v>
      </c>
      <c r="AB398" s="67">
        <v>171861.341288</v>
      </c>
      <c r="AC398" s="8">
        <f t="shared" si="96"/>
        <v>197641</v>
      </c>
      <c r="AD398" s="67">
        <v>309691.77069740003</v>
      </c>
      <c r="AE398" s="67">
        <v>265644.04678266001</v>
      </c>
      <c r="AF398" s="8">
        <f t="shared" si="97"/>
        <v>287668</v>
      </c>
      <c r="AG398" s="67">
        <v>309858.90919620002</v>
      </c>
      <c r="AH398" s="67">
        <v>265644.04678266001</v>
      </c>
      <c r="AI398" s="8">
        <f t="shared" si="98"/>
        <v>287751</v>
      </c>
      <c r="AJ398" s="67">
        <v>248564.56719640002</v>
      </c>
      <c r="AK398" s="67">
        <v>191203.513228</v>
      </c>
      <c r="AL398" s="8">
        <f t="shared" si="99"/>
        <v>219884</v>
      </c>
      <c r="AM398" s="45" t="e">
        <f>H398+K398+#REF!+N398+#REF!+#REF!+#REF!+#REF!+Q398+T398+W398+Z398+AC398+#REF!+AF398+AI398+AL398</f>
        <v>#REF!</v>
      </c>
      <c r="AN398" s="9"/>
      <c r="AO398" s="9"/>
      <c r="AP398" s="9"/>
      <c r="AQ398" s="10"/>
      <c r="AR398" s="10"/>
    </row>
    <row r="399" spans="1:44" s="6" customFormat="1" ht="24.75" customHeight="1" x14ac:dyDescent="0.35">
      <c r="A399" s="388"/>
      <c r="B399" s="31">
        <v>363</v>
      </c>
      <c r="C399" s="51" t="s">
        <v>402</v>
      </c>
      <c r="D399" s="11" t="s">
        <v>283</v>
      </c>
      <c r="F399" s="13">
        <v>440172.98849160003</v>
      </c>
      <c r="G399" s="67">
        <v>416471.36603436002</v>
      </c>
      <c r="H399" s="8">
        <f t="shared" si="90"/>
        <v>428322</v>
      </c>
      <c r="I399" s="67">
        <v>440172.98849160003</v>
      </c>
      <c r="J399" s="67">
        <v>416471.36603436002</v>
      </c>
      <c r="K399" s="8">
        <f t="shared" si="91"/>
        <v>428322</v>
      </c>
      <c r="L399" s="67">
        <v>697336.72566739994</v>
      </c>
      <c r="M399" s="67">
        <v>659787.82505454007</v>
      </c>
      <c r="N399" s="8">
        <f t="shared" si="92"/>
        <v>678562</v>
      </c>
      <c r="O399" s="67">
        <v>851628.83250900009</v>
      </c>
      <c r="P399" s="67">
        <v>814142.23858968017</v>
      </c>
      <c r="Q399" s="8">
        <f t="shared" si="93"/>
        <v>832886</v>
      </c>
      <c r="R399" s="67">
        <v>764338.10691420001</v>
      </c>
      <c r="S399" s="67">
        <v>814142.23858968017</v>
      </c>
      <c r="T399" s="8">
        <f t="shared" si="94"/>
        <v>789240</v>
      </c>
      <c r="U399" s="67">
        <v>833779.92181119998</v>
      </c>
      <c r="V399" s="67">
        <v>814142.23858968017</v>
      </c>
      <c r="W399" s="8">
        <v>823961</v>
      </c>
      <c r="X399" s="67">
        <v>965361.29174940009</v>
      </c>
      <c r="Y399" s="67">
        <v>814142.23858968017</v>
      </c>
      <c r="Z399" s="8">
        <f t="shared" si="95"/>
        <v>889752</v>
      </c>
      <c r="AA399" s="67">
        <v>660574.7186402001</v>
      </c>
      <c r="AB399" s="67">
        <v>508134.39895399997</v>
      </c>
      <c r="AC399" s="8">
        <f t="shared" si="96"/>
        <v>584355</v>
      </c>
      <c r="AD399" s="67">
        <v>926090.09156299999</v>
      </c>
      <c r="AE399" s="67">
        <v>814142.23858968017</v>
      </c>
      <c r="AF399" s="8">
        <f t="shared" si="97"/>
        <v>870116</v>
      </c>
      <c r="AG399" s="67">
        <v>921748.72194860002</v>
      </c>
      <c r="AH399" s="67">
        <v>814142.23858968017</v>
      </c>
      <c r="AI399" s="8">
        <f t="shared" si="98"/>
        <v>867945</v>
      </c>
      <c r="AJ399" s="67">
        <v>738945.74915980001</v>
      </c>
      <c r="AK399" s="67">
        <v>568419.80704600003</v>
      </c>
      <c r="AL399" s="8">
        <f t="shared" si="99"/>
        <v>653683</v>
      </c>
      <c r="AM399" s="45" t="e">
        <f>H399+K399+#REF!+N399+#REF!+#REF!+#REF!+#REF!+Q399+T399+W399+Z399+AC399+#REF!+AF399+AI399+AL399</f>
        <v>#REF!</v>
      </c>
      <c r="AN399" s="9"/>
      <c r="AO399" s="9"/>
      <c r="AP399" s="9"/>
      <c r="AQ399" s="10"/>
      <c r="AR399" s="10"/>
    </row>
    <row r="400" spans="1:44" s="6" customFormat="1" ht="24.75" customHeight="1" x14ac:dyDescent="0.35">
      <c r="A400" s="388"/>
      <c r="B400" s="11">
        <v>364</v>
      </c>
      <c r="C400" s="51" t="s">
        <v>403</v>
      </c>
      <c r="D400" s="11" t="s">
        <v>283</v>
      </c>
      <c r="F400" s="13">
        <v>437821.41328380001</v>
      </c>
      <c r="G400" s="67">
        <v>414246.41410698002</v>
      </c>
      <c r="H400" s="8">
        <f t="shared" si="90"/>
        <v>426034</v>
      </c>
      <c r="I400" s="67">
        <v>437821.41328380001</v>
      </c>
      <c r="J400" s="67">
        <v>414246.41410698002</v>
      </c>
      <c r="K400" s="8">
        <f t="shared" si="91"/>
        <v>426034</v>
      </c>
      <c r="L400" s="67">
        <v>708873.51343900012</v>
      </c>
      <c r="M400" s="67">
        <v>670703.40117690002</v>
      </c>
      <c r="N400" s="8">
        <f t="shared" si="92"/>
        <v>689788</v>
      </c>
      <c r="O400" s="67">
        <v>842759.91368660016</v>
      </c>
      <c r="P400" s="67">
        <v>801579.21718056011</v>
      </c>
      <c r="Q400" s="8">
        <f t="shared" si="93"/>
        <v>822170</v>
      </c>
      <c r="R400" s="67">
        <v>768278.5556991999</v>
      </c>
      <c r="S400" s="67">
        <v>801579.21718056011</v>
      </c>
      <c r="T400" s="8">
        <f t="shared" si="94"/>
        <v>784929</v>
      </c>
      <c r="U400" s="67">
        <v>816199.70211780013</v>
      </c>
      <c r="V400" s="67">
        <v>801579.21718056011</v>
      </c>
      <c r="W400" s="8">
        <v>808889</v>
      </c>
      <c r="X400" s="67">
        <v>985285.68178039999</v>
      </c>
      <c r="Y400" s="67">
        <v>801579.21718056011</v>
      </c>
      <c r="Z400" s="8">
        <f t="shared" si="95"/>
        <v>893432</v>
      </c>
      <c r="AA400" s="67">
        <v>650054.51376320003</v>
      </c>
      <c r="AB400" s="67">
        <v>500041.93366400001</v>
      </c>
      <c r="AC400" s="8">
        <f t="shared" si="96"/>
        <v>575048</v>
      </c>
      <c r="AD400" s="67">
        <v>906216.47778480011</v>
      </c>
      <c r="AE400" s="67">
        <v>801579.21718056011</v>
      </c>
      <c r="AF400" s="8">
        <f t="shared" si="97"/>
        <v>853898</v>
      </c>
      <c r="AG400" s="67">
        <v>912021.89602160011</v>
      </c>
      <c r="AH400" s="67">
        <v>801579.21718056011</v>
      </c>
      <c r="AI400" s="8">
        <f t="shared" si="98"/>
        <v>856801</v>
      </c>
      <c r="AJ400" s="67">
        <v>734996.83766599989</v>
      </c>
      <c r="AK400" s="67">
        <v>565382.1828200001</v>
      </c>
      <c r="AL400" s="8">
        <f t="shared" si="99"/>
        <v>650190</v>
      </c>
      <c r="AM400" s="45" t="e">
        <f>H400+K400+#REF!+N400+#REF!+#REF!+#REF!+#REF!+Q400+T400+W400+Z400+AC400+#REF!+AF400+AI400+AL400</f>
        <v>#REF!</v>
      </c>
      <c r="AN400" s="9"/>
      <c r="AO400" s="9"/>
      <c r="AP400" s="9"/>
      <c r="AQ400" s="10"/>
      <c r="AR400" s="10"/>
    </row>
    <row r="401" spans="1:44" s="6" customFormat="1" ht="24.75" customHeight="1" x14ac:dyDescent="0.35">
      <c r="A401" s="388"/>
      <c r="B401" s="31">
        <v>365</v>
      </c>
      <c r="C401" s="51" t="s">
        <v>404</v>
      </c>
      <c r="D401" s="11" t="s">
        <v>272</v>
      </c>
      <c r="F401" s="13">
        <v>122845.73877940001</v>
      </c>
      <c r="G401" s="67">
        <v>116230.96822974001</v>
      </c>
      <c r="H401" s="8">
        <f t="shared" si="90"/>
        <v>119538</v>
      </c>
      <c r="I401" s="67">
        <v>122845.73877940001</v>
      </c>
      <c r="J401" s="67">
        <v>116230.96822974001</v>
      </c>
      <c r="K401" s="8">
        <f t="shared" si="91"/>
        <v>119538</v>
      </c>
      <c r="L401" s="67">
        <v>192388.04834340001</v>
      </c>
      <c r="M401" s="67">
        <v>182028.69189414004</v>
      </c>
      <c r="N401" s="8">
        <f t="shared" si="92"/>
        <v>187208</v>
      </c>
      <c r="O401" s="67">
        <v>239276.74428839999</v>
      </c>
      <c r="P401" s="67">
        <v>221213.06794314005</v>
      </c>
      <c r="Q401" s="8">
        <f t="shared" si="93"/>
        <v>230245</v>
      </c>
      <c r="R401" s="67">
        <v>213367.1034586</v>
      </c>
      <c r="S401" s="67">
        <v>221213.06794314005</v>
      </c>
      <c r="T401" s="8">
        <f t="shared" si="94"/>
        <v>217290</v>
      </c>
      <c r="U401" s="67">
        <v>226953.982437</v>
      </c>
      <c r="V401" s="67">
        <v>221213.06794314005</v>
      </c>
      <c r="W401" s="8">
        <v>224084</v>
      </c>
      <c r="X401" s="67">
        <v>271859.23100700002</v>
      </c>
      <c r="Y401" s="67">
        <v>221213.06794314005</v>
      </c>
      <c r="Z401" s="8">
        <f t="shared" si="95"/>
        <v>246536</v>
      </c>
      <c r="AA401" s="67">
        <v>181471.1539914</v>
      </c>
      <c r="AB401" s="67">
        <v>139593.195378</v>
      </c>
      <c r="AC401" s="8">
        <f t="shared" si="96"/>
        <v>160532</v>
      </c>
      <c r="AD401" s="67">
        <v>255114.70380759999</v>
      </c>
      <c r="AE401" s="67">
        <v>221213.06794314005</v>
      </c>
      <c r="AF401" s="8">
        <f t="shared" si="97"/>
        <v>238164</v>
      </c>
      <c r="AG401" s="67">
        <v>246264.82608000003</v>
      </c>
      <c r="AH401" s="67">
        <v>221213.06794314005</v>
      </c>
      <c r="AI401" s="8">
        <f t="shared" si="98"/>
        <v>233739</v>
      </c>
      <c r="AJ401" s="67">
        <v>206228.80858580003</v>
      </c>
      <c r="AK401" s="67">
        <v>158637.54506599999</v>
      </c>
      <c r="AL401" s="8">
        <f t="shared" si="99"/>
        <v>182433</v>
      </c>
      <c r="AM401" s="45" t="e">
        <f>H401+K401+#REF!+N401+#REF!+#REF!+#REF!+#REF!+Q401+T401+W401+Z401+AC401+#REF!+AF401+AI401+AL401</f>
        <v>#REF!</v>
      </c>
      <c r="AN401" s="9"/>
      <c r="AO401" s="9"/>
      <c r="AP401" s="9"/>
      <c r="AQ401" s="10"/>
      <c r="AR401" s="10"/>
    </row>
    <row r="402" spans="1:44" s="6" customFormat="1" ht="24.75" customHeight="1" x14ac:dyDescent="0.35">
      <c r="A402" s="388"/>
      <c r="B402" s="11">
        <v>366</v>
      </c>
      <c r="C402" s="51" t="s">
        <v>405</v>
      </c>
      <c r="D402" s="11" t="s">
        <v>283</v>
      </c>
      <c r="F402" s="13">
        <v>1028061.5012486</v>
      </c>
      <c r="G402" s="67">
        <v>972704.34348906006</v>
      </c>
      <c r="H402" s="8">
        <f t="shared" si="90"/>
        <v>1000383</v>
      </c>
      <c r="I402" s="67">
        <v>1028061.5012486</v>
      </c>
      <c r="J402" s="67">
        <v>972704.34348906006</v>
      </c>
      <c r="K402" s="8">
        <f t="shared" si="91"/>
        <v>1000383</v>
      </c>
      <c r="L402" s="67">
        <v>1688985.3066268002</v>
      </c>
      <c r="M402" s="67">
        <v>1598039.9439622802</v>
      </c>
      <c r="N402" s="8">
        <f t="shared" si="92"/>
        <v>1643513</v>
      </c>
      <c r="O402" s="67">
        <v>1869287.5489652001</v>
      </c>
      <c r="P402" s="67">
        <v>1768633.6040209201</v>
      </c>
      <c r="Q402" s="8">
        <f t="shared" si="93"/>
        <v>1818961</v>
      </c>
      <c r="R402" s="67">
        <v>1751941.5130672001</v>
      </c>
      <c r="S402" s="67">
        <v>1768633.6040209201</v>
      </c>
      <c r="T402" s="8">
        <f t="shared" si="94"/>
        <v>1760288</v>
      </c>
      <c r="U402" s="67">
        <v>1838214.5979287999</v>
      </c>
      <c r="V402" s="67">
        <v>1768633.6040209201</v>
      </c>
      <c r="W402" s="8">
        <v>1803424</v>
      </c>
      <c r="X402" s="67">
        <v>2187315.0878306003</v>
      </c>
      <c r="Y402" s="67">
        <v>1768633.6040209201</v>
      </c>
      <c r="Z402" s="8">
        <f t="shared" si="95"/>
        <v>1977974</v>
      </c>
      <c r="AA402" s="67">
        <v>1430991.1661499999</v>
      </c>
      <c r="AB402" s="67">
        <v>1100762.4355000001</v>
      </c>
      <c r="AC402" s="8">
        <f t="shared" si="96"/>
        <v>1265877</v>
      </c>
      <c r="AD402" s="67">
        <v>2050000.2326804001</v>
      </c>
      <c r="AE402" s="67">
        <v>1768633.6040209201</v>
      </c>
      <c r="AF402" s="8">
        <f t="shared" si="97"/>
        <v>1909317</v>
      </c>
      <c r="AG402" s="67">
        <v>2063707.7052592002</v>
      </c>
      <c r="AH402" s="67">
        <v>1768633.6040209201</v>
      </c>
      <c r="AI402" s="8">
        <f t="shared" si="98"/>
        <v>1916171</v>
      </c>
      <c r="AJ402" s="67">
        <v>1725868.9650930001</v>
      </c>
      <c r="AK402" s="67">
        <v>1327591.5116099999</v>
      </c>
      <c r="AL402" s="8">
        <f t="shared" si="99"/>
        <v>1526730</v>
      </c>
      <c r="AM402" s="45" t="e">
        <f>H402+K402+#REF!+N402+#REF!+#REF!+#REF!+#REF!+Q402+T402+W402+Z402+AC402+#REF!+AF402+AI402+AL402</f>
        <v>#REF!</v>
      </c>
      <c r="AN402" s="9"/>
      <c r="AO402" s="9"/>
      <c r="AP402" s="9"/>
      <c r="AQ402" s="10"/>
      <c r="AR402" s="10"/>
    </row>
    <row r="403" spans="1:44" s="6" customFormat="1" ht="24.75" customHeight="1" x14ac:dyDescent="0.35">
      <c r="A403" s="388"/>
      <c r="B403" s="31">
        <v>367</v>
      </c>
      <c r="C403" s="51" t="s">
        <v>406</v>
      </c>
      <c r="D403" s="11" t="s">
        <v>272</v>
      </c>
      <c r="F403" s="13">
        <v>172848.71156279999</v>
      </c>
      <c r="G403" s="67">
        <v>163541.47324788</v>
      </c>
      <c r="H403" s="8">
        <f t="shared" si="90"/>
        <v>168195</v>
      </c>
      <c r="I403" s="67">
        <v>172848.71156279999</v>
      </c>
      <c r="J403" s="67">
        <v>163541.47324788</v>
      </c>
      <c r="K403" s="8">
        <f t="shared" si="91"/>
        <v>168195</v>
      </c>
      <c r="L403" s="67">
        <v>281923.50744740001</v>
      </c>
      <c r="M403" s="67">
        <v>266743.01089253998</v>
      </c>
      <c r="N403" s="8">
        <f t="shared" si="92"/>
        <v>274333</v>
      </c>
      <c r="O403" s="67">
        <v>319988.77162980009</v>
      </c>
      <c r="P403" s="67">
        <v>302758.60700358002</v>
      </c>
      <c r="Q403" s="8">
        <f t="shared" si="93"/>
        <v>311374</v>
      </c>
      <c r="R403" s="67">
        <v>290348.13405779999</v>
      </c>
      <c r="S403" s="67">
        <v>302758.60700358002</v>
      </c>
      <c r="T403" s="8">
        <f t="shared" si="94"/>
        <v>296553</v>
      </c>
      <c r="U403" s="67">
        <v>330563.98411399999</v>
      </c>
      <c r="V403" s="67">
        <v>302758.60700358002</v>
      </c>
      <c r="W403" s="8">
        <v>316661</v>
      </c>
      <c r="X403" s="67">
        <v>376495.33612600004</v>
      </c>
      <c r="Y403" s="67">
        <v>302758.60700358002</v>
      </c>
      <c r="Z403" s="8">
        <f t="shared" si="95"/>
        <v>339627</v>
      </c>
      <c r="AA403" s="67">
        <v>247491.918856</v>
      </c>
      <c r="AB403" s="67">
        <v>190378.39912000002</v>
      </c>
      <c r="AC403" s="8">
        <f t="shared" si="96"/>
        <v>218935</v>
      </c>
      <c r="AD403" s="67">
        <v>369579.18735920009</v>
      </c>
      <c r="AE403" s="67">
        <v>302758.60700358002</v>
      </c>
      <c r="AF403" s="8">
        <f t="shared" si="97"/>
        <v>336169</v>
      </c>
      <c r="AG403" s="67">
        <v>339877.19514840003</v>
      </c>
      <c r="AH403" s="67">
        <v>302758.60700358002</v>
      </c>
      <c r="AI403" s="8">
        <f t="shared" si="98"/>
        <v>321318</v>
      </c>
      <c r="AJ403" s="67">
        <v>290172.53285020008</v>
      </c>
      <c r="AK403" s="67">
        <v>223209.64065400005</v>
      </c>
      <c r="AL403" s="8">
        <f t="shared" si="99"/>
        <v>256691</v>
      </c>
      <c r="AM403" s="45" t="e">
        <f>H403+K403+#REF!+N403+#REF!+#REF!+#REF!+#REF!+Q403+T403+W403+Z403+AC403+#REF!+AF403+AI403+AL403</f>
        <v>#REF!</v>
      </c>
      <c r="AN403" s="9"/>
      <c r="AO403" s="9"/>
      <c r="AP403" s="9"/>
      <c r="AQ403" s="10"/>
      <c r="AR403" s="10"/>
    </row>
    <row r="404" spans="1:44" s="6" customFormat="1" ht="24.75" customHeight="1" x14ac:dyDescent="0.35">
      <c r="A404" s="388"/>
      <c r="B404" s="11">
        <v>368</v>
      </c>
      <c r="C404" s="51" t="s">
        <v>407</v>
      </c>
      <c r="D404" s="11" t="s">
        <v>272</v>
      </c>
      <c r="F404" s="13">
        <v>2778877.4740454</v>
      </c>
      <c r="G404" s="67">
        <v>2629245.6100583398</v>
      </c>
      <c r="H404" s="8">
        <f t="shared" si="90"/>
        <v>2704062</v>
      </c>
      <c r="I404" s="67">
        <v>2778877.4740454</v>
      </c>
      <c r="J404" s="67">
        <v>2629245.6100583398</v>
      </c>
      <c r="K404" s="8">
        <f t="shared" si="91"/>
        <v>2704062</v>
      </c>
      <c r="L404" s="67">
        <v>4485947.5893778</v>
      </c>
      <c r="M404" s="67">
        <v>4244396.5653343806</v>
      </c>
      <c r="N404" s="8">
        <f t="shared" si="92"/>
        <v>4365172</v>
      </c>
      <c r="O404" s="67">
        <v>5070416.1099410011</v>
      </c>
      <c r="P404" s="67">
        <v>4797393.7040211009</v>
      </c>
      <c r="Q404" s="8">
        <f t="shared" si="93"/>
        <v>4933905</v>
      </c>
      <c r="R404" s="67">
        <v>4654830.4640292004</v>
      </c>
      <c r="S404" s="67">
        <v>4797393.7040211009</v>
      </c>
      <c r="T404" s="8">
        <f t="shared" si="94"/>
        <v>4726112</v>
      </c>
      <c r="U404" s="67">
        <v>5300398.6842898</v>
      </c>
      <c r="V404" s="67">
        <v>4797393.7040211009</v>
      </c>
      <c r="W404" s="8">
        <v>5048896</v>
      </c>
      <c r="X404" s="67">
        <v>6002320.082449601</v>
      </c>
      <c r="Y404" s="67">
        <v>4797393.7040211009</v>
      </c>
      <c r="Z404" s="8">
        <f t="shared" si="95"/>
        <v>5399857</v>
      </c>
      <c r="AA404" s="67">
        <v>3887386.5429854002</v>
      </c>
      <c r="AB404" s="67">
        <v>2990297.340758</v>
      </c>
      <c r="AC404" s="8">
        <f t="shared" si="96"/>
        <v>3438842</v>
      </c>
      <c r="AD404" s="67">
        <v>5916881.6322434004</v>
      </c>
      <c r="AE404" s="67">
        <v>4797393.7040211009</v>
      </c>
      <c r="AF404" s="8">
        <f t="shared" si="97"/>
        <v>5357138</v>
      </c>
      <c r="AG404" s="67">
        <v>5886201.1393275997</v>
      </c>
      <c r="AH404" s="67">
        <v>4797393.7040211009</v>
      </c>
      <c r="AI404" s="8">
        <f t="shared" si="98"/>
        <v>5341797</v>
      </c>
      <c r="AJ404" s="67">
        <v>4665069.2838385999</v>
      </c>
      <c r="AK404" s="67">
        <v>3588514.8337220005</v>
      </c>
      <c r="AL404" s="8">
        <f t="shared" si="99"/>
        <v>4126792</v>
      </c>
      <c r="AM404" s="45" t="e">
        <f>H404+K404+#REF!+N404+#REF!+#REF!+#REF!+#REF!+Q404+T404+W404+Z404+AC404+#REF!+AF404+AI404+AL404</f>
        <v>#REF!</v>
      </c>
      <c r="AN404" s="9"/>
      <c r="AO404" s="9"/>
      <c r="AP404" s="9"/>
      <c r="AQ404" s="10"/>
      <c r="AR404" s="10"/>
    </row>
    <row r="405" spans="1:44" s="6" customFormat="1" ht="24.75" customHeight="1" x14ac:dyDescent="0.35">
      <c r="A405" s="388"/>
      <c r="B405" s="31">
        <v>369</v>
      </c>
      <c r="C405" s="51" t="s">
        <v>408</v>
      </c>
      <c r="D405" s="11" t="s">
        <v>272</v>
      </c>
      <c r="F405" s="13">
        <v>1569129.0197310001</v>
      </c>
      <c r="G405" s="67">
        <v>1484637.4571301001</v>
      </c>
      <c r="H405" s="8">
        <f t="shared" si="90"/>
        <v>1526883</v>
      </c>
      <c r="I405" s="67">
        <v>1569129.0197310001</v>
      </c>
      <c r="J405" s="67">
        <v>1484637.4571301001</v>
      </c>
      <c r="K405" s="8">
        <f t="shared" si="91"/>
        <v>1526883</v>
      </c>
      <c r="L405" s="67">
        <v>2593780.0493332003</v>
      </c>
      <c r="M405" s="67">
        <v>2454114.9697537199</v>
      </c>
      <c r="N405" s="8">
        <f t="shared" si="92"/>
        <v>2523948</v>
      </c>
      <c r="O405" s="67">
        <v>3321607.9148069997</v>
      </c>
      <c r="P405" s="67">
        <v>3142752.1040097</v>
      </c>
      <c r="Q405" s="8">
        <f t="shared" si="93"/>
        <v>3232180</v>
      </c>
      <c r="R405" s="67">
        <v>2819698.4077808</v>
      </c>
      <c r="S405" s="67">
        <v>3142752.1040097</v>
      </c>
      <c r="T405" s="8">
        <f t="shared" si="94"/>
        <v>2981225</v>
      </c>
      <c r="U405" s="67">
        <v>3231874.6398847997</v>
      </c>
      <c r="V405" s="67">
        <v>3142752.1040097</v>
      </c>
      <c r="W405" s="8">
        <v>3187313</v>
      </c>
      <c r="X405" s="67">
        <v>3461783.1655315999</v>
      </c>
      <c r="Y405" s="67">
        <v>3142752.1040097</v>
      </c>
      <c r="Z405" s="8">
        <f t="shared" si="95"/>
        <v>3302268</v>
      </c>
      <c r="AA405" s="67">
        <v>2140566.0265807998</v>
      </c>
      <c r="AB405" s="67">
        <v>1646589.2512159999</v>
      </c>
      <c r="AC405" s="8">
        <f t="shared" si="96"/>
        <v>1893578</v>
      </c>
      <c r="AD405" s="67">
        <v>3237680.0581216002</v>
      </c>
      <c r="AE405" s="67">
        <v>3142752.1040097</v>
      </c>
      <c r="AF405" s="8">
        <f t="shared" si="97"/>
        <v>3190216</v>
      </c>
      <c r="AG405" s="67">
        <v>3290378.4036578005</v>
      </c>
      <c r="AH405" s="67">
        <v>3142752.1040097</v>
      </c>
      <c r="AI405" s="8">
        <f t="shared" si="98"/>
        <v>3216565</v>
      </c>
      <c r="AJ405" s="67">
        <v>2634191.5995304002</v>
      </c>
      <c r="AK405" s="67">
        <v>2026301.2304080001</v>
      </c>
      <c r="AL405" s="8">
        <f t="shared" si="99"/>
        <v>2330246</v>
      </c>
      <c r="AM405" s="45" t="e">
        <f>H405+K405+#REF!+N405+#REF!+#REF!+#REF!+#REF!+Q405+T405+W405+Z405+AC405+#REF!+AF405+AI405+AL405</f>
        <v>#REF!</v>
      </c>
      <c r="AN405" s="9"/>
      <c r="AO405" s="9"/>
      <c r="AP405" s="9"/>
      <c r="AQ405" s="10"/>
      <c r="AR405" s="10"/>
    </row>
    <row r="406" spans="1:44" s="6" customFormat="1" ht="24.75" customHeight="1" x14ac:dyDescent="0.35">
      <c r="A406" s="388"/>
      <c r="B406" s="11">
        <v>370</v>
      </c>
      <c r="C406" s="51" t="s">
        <v>409</v>
      </c>
      <c r="D406" s="11" t="s">
        <v>272</v>
      </c>
      <c r="F406" s="13">
        <v>382428.75283339998</v>
      </c>
      <c r="G406" s="67">
        <v>361836.43537314003</v>
      </c>
      <c r="H406" s="8">
        <f t="shared" si="90"/>
        <v>372133</v>
      </c>
      <c r="I406" s="67">
        <v>382428.75283339998</v>
      </c>
      <c r="J406" s="67">
        <v>361836.43537314003</v>
      </c>
      <c r="K406" s="8">
        <f t="shared" si="91"/>
        <v>372133</v>
      </c>
      <c r="L406" s="67">
        <v>495065.29128419998</v>
      </c>
      <c r="M406" s="67">
        <v>468407.92944581999</v>
      </c>
      <c r="N406" s="8">
        <f t="shared" si="92"/>
        <v>481737</v>
      </c>
      <c r="O406" s="67">
        <v>644002.61913260014</v>
      </c>
      <c r="P406" s="67">
        <v>609325.5550254602</v>
      </c>
      <c r="Q406" s="8">
        <f t="shared" si="93"/>
        <v>626664</v>
      </c>
      <c r="R406" s="67">
        <v>561937.61622179998</v>
      </c>
      <c r="S406" s="67">
        <v>609325.5550254602</v>
      </c>
      <c r="T406" s="8">
        <f t="shared" si="94"/>
        <v>585632</v>
      </c>
      <c r="U406" s="67">
        <v>647423.66916500009</v>
      </c>
      <c r="V406" s="67">
        <v>609325.5550254602</v>
      </c>
      <c r="W406" s="8">
        <v>628375</v>
      </c>
      <c r="X406" s="67">
        <v>614981.87498019997</v>
      </c>
      <c r="Y406" s="67">
        <v>609325.5550254602</v>
      </c>
      <c r="Z406" s="8">
        <f t="shared" si="95"/>
        <v>612154</v>
      </c>
      <c r="AA406" s="67">
        <v>502795.97577299998</v>
      </c>
      <c r="AB406" s="67">
        <v>386766.13520999998</v>
      </c>
      <c r="AC406" s="8">
        <f t="shared" si="96"/>
        <v>444781</v>
      </c>
      <c r="AD406" s="67">
        <v>648557.67214419995</v>
      </c>
      <c r="AE406" s="67">
        <v>609325.5550254602</v>
      </c>
      <c r="AF406" s="8">
        <f t="shared" si="97"/>
        <v>628942</v>
      </c>
      <c r="AG406" s="67">
        <v>634234.53750019998</v>
      </c>
      <c r="AH406" s="67">
        <v>609325.5550254602</v>
      </c>
      <c r="AI406" s="8">
        <f t="shared" si="98"/>
        <v>621780</v>
      </c>
      <c r="AJ406" s="67">
        <v>642005.41985580011</v>
      </c>
      <c r="AK406" s="67">
        <v>493850.32296600001</v>
      </c>
      <c r="AL406" s="8">
        <f t="shared" si="99"/>
        <v>567928</v>
      </c>
      <c r="AM406" s="45" t="e">
        <f>H406+K406+#REF!+N406+#REF!+#REF!+#REF!+#REF!+Q406+T406+W406+Z406+AC406+#REF!+AF406+AI406+AL406</f>
        <v>#REF!</v>
      </c>
      <c r="AN406" s="9"/>
      <c r="AO406" s="9"/>
      <c r="AP406" s="9"/>
      <c r="AQ406" s="10"/>
      <c r="AR406" s="10"/>
    </row>
    <row r="407" spans="1:44" s="6" customFormat="1" ht="24.75" customHeight="1" x14ac:dyDescent="0.35">
      <c r="A407" s="388"/>
      <c r="B407" s="31">
        <v>371</v>
      </c>
      <c r="C407" s="51" t="s">
        <v>410</v>
      </c>
      <c r="D407" s="11" t="s">
        <v>272</v>
      </c>
      <c r="F407" s="13">
        <v>63742.180520200003</v>
      </c>
      <c r="G407" s="67">
        <v>60309.909261420005</v>
      </c>
      <c r="H407" s="8">
        <f t="shared" si="90"/>
        <v>62026</v>
      </c>
      <c r="I407" s="67">
        <v>63742.180520200003</v>
      </c>
      <c r="J407" s="67">
        <v>60309.909261420005</v>
      </c>
      <c r="K407" s="8">
        <f t="shared" si="91"/>
        <v>62026</v>
      </c>
      <c r="L407" s="67">
        <v>101207.6502164</v>
      </c>
      <c r="M407" s="67">
        <v>95758.007512440003</v>
      </c>
      <c r="N407" s="8">
        <f t="shared" si="92"/>
        <v>98483</v>
      </c>
      <c r="O407" s="67">
        <v>119425.74658560002</v>
      </c>
      <c r="P407" s="67">
        <v>112995.12946176002</v>
      </c>
      <c r="Q407" s="8">
        <f t="shared" si="93"/>
        <v>116210</v>
      </c>
      <c r="R407" s="67">
        <v>102607.1706842</v>
      </c>
      <c r="S407" s="67">
        <v>112995.12946176002</v>
      </c>
      <c r="T407" s="8">
        <f t="shared" si="94"/>
        <v>107801</v>
      </c>
      <c r="U407" s="67">
        <v>121282.25332860004</v>
      </c>
      <c r="V407" s="67">
        <v>112995.12946176002</v>
      </c>
      <c r="W407" s="8">
        <v>117139</v>
      </c>
      <c r="X407" s="67">
        <v>138145.2584512</v>
      </c>
      <c r="Y407" s="67">
        <v>112995.12946176002</v>
      </c>
      <c r="Z407" s="8">
        <f t="shared" si="95"/>
        <v>125570</v>
      </c>
      <c r="AA407" s="67">
        <v>91722.01149020002</v>
      </c>
      <c r="AB407" s="67">
        <v>70555.393454000005</v>
      </c>
      <c r="AC407" s="8">
        <f t="shared" si="96"/>
        <v>81139</v>
      </c>
      <c r="AD407" s="67">
        <v>135021.46106540001</v>
      </c>
      <c r="AE407" s="67">
        <v>112995.12946176002</v>
      </c>
      <c r="AF407" s="8">
        <f t="shared" si="97"/>
        <v>124008</v>
      </c>
      <c r="AG407" s="67">
        <v>132226.6514842</v>
      </c>
      <c r="AH407" s="67">
        <v>112995.12946176002</v>
      </c>
      <c r="AI407" s="8">
        <f t="shared" si="98"/>
        <v>122611</v>
      </c>
      <c r="AJ407" s="67">
        <v>107007.77926020001</v>
      </c>
      <c r="AK407" s="67">
        <v>82313.67635400001</v>
      </c>
      <c r="AL407" s="8">
        <f t="shared" si="99"/>
        <v>94661</v>
      </c>
      <c r="AM407" s="45" t="e">
        <f>H407+K407+#REF!+N407+#REF!+#REF!+#REF!+#REF!+Q407+T407+W407+Z407+AC407+#REF!+AF407+AI407+AL407</f>
        <v>#REF!</v>
      </c>
      <c r="AN407" s="9"/>
      <c r="AO407" s="9"/>
      <c r="AP407" s="9"/>
      <c r="AQ407" s="10"/>
      <c r="AR407" s="10"/>
    </row>
    <row r="408" spans="1:44" s="6" customFormat="1" ht="28.5" customHeight="1" x14ac:dyDescent="0.35">
      <c r="A408" s="388"/>
      <c r="B408" s="11">
        <v>372</v>
      </c>
      <c r="C408" s="51" t="s">
        <v>411</v>
      </c>
      <c r="D408" s="11" t="s">
        <v>272</v>
      </c>
      <c r="F408" s="13">
        <v>16100.303492000001</v>
      </c>
      <c r="G408" s="67">
        <v>15233.3640732</v>
      </c>
      <c r="H408" s="8">
        <f t="shared" si="90"/>
        <v>15667</v>
      </c>
      <c r="I408" s="67">
        <v>16100.303492000001</v>
      </c>
      <c r="J408" s="67">
        <v>15233.3640732</v>
      </c>
      <c r="K408" s="8">
        <f t="shared" si="91"/>
        <v>15667</v>
      </c>
      <c r="L408" s="67">
        <v>19253.7203586</v>
      </c>
      <c r="M408" s="67">
        <v>18216.981570060001</v>
      </c>
      <c r="N408" s="8">
        <f t="shared" si="92"/>
        <v>18735</v>
      </c>
      <c r="O408" s="67">
        <v>25292.920925999999</v>
      </c>
      <c r="P408" s="67">
        <v>23930.994414599998</v>
      </c>
      <c r="Q408" s="8">
        <f t="shared" si="93"/>
        <v>24612</v>
      </c>
      <c r="R408" s="67">
        <v>22918.073268999997</v>
      </c>
      <c r="S408" s="67">
        <v>23930.994414599998</v>
      </c>
      <c r="T408" s="8">
        <f t="shared" si="94"/>
        <v>23425</v>
      </c>
      <c r="U408" s="67">
        <v>24808.430847200005</v>
      </c>
      <c r="V408" s="67">
        <v>23930.994414599998</v>
      </c>
      <c r="W408" s="8">
        <v>24370</v>
      </c>
      <c r="X408" s="67">
        <v>26934.6864332</v>
      </c>
      <c r="Y408" s="67">
        <v>23930.994414599998</v>
      </c>
      <c r="Z408" s="8">
        <f t="shared" si="95"/>
        <v>25433</v>
      </c>
      <c r="AA408" s="67">
        <v>21823.210317999998</v>
      </c>
      <c r="AB408" s="67">
        <v>16787.084860000003</v>
      </c>
      <c r="AC408" s="8">
        <f t="shared" si="96"/>
        <v>19305</v>
      </c>
      <c r="AD408" s="67">
        <v>24963.933121399998</v>
      </c>
      <c r="AE408" s="67">
        <v>23930.994414599998</v>
      </c>
      <c r="AF408" s="8">
        <f t="shared" si="97"/>
        <v>24447</v>
      </c>
      <c r="AG408" s="67">
        <v>25527.7610952</v>
      </c>
      <c r="AH408" s="67">
        <v>23930.994414599998</v>
      </c>
      <c r="AI408" s="8">
        <f t="shared" si="98"/>
        <v>24729</v>
      </c>
      <c r="AJ408" s="67">
        <v>27027.776229999999</v>
      </c>
      <c r="AK408" s="67">
        <v>20790.597099999999</v>
      </c>
      <c r="AL408" s="8">
        <f t="shared" si="99"/>
        <v>23909</v>
      </c>
      <c r="AM408" s="45" t="e">
        <f>H408+K408+#REF!+N408+#REF!+#REF!+#REF!+#REF!+Q408+T408+W408+Z408+AC408+#REF!+AF408+AI408+AL408</f>
        <v>#REF!</v>
      </c>
      <c r="AN408" s="9"/>
      <c r="AO408" s="9"/>
      <c r="AP408" s="9"/>
      <c r="AQ408" s="10"/>
      <c r="AR408" s="10"/>
    </row>
    <row r="409" spans="1:44" s="6" customFormat="1" ht="24.75" customHeight="1" x14ac:dyDescent="0.35">
      <c r="A409" s="388"/>
      <c r="B409" s="31">
        <v>373</v>
      </c>
      <c r="C409" s="51" t="s">
        <v>412</v>
      </c>
      <c r="D409" s="11" t="s">
        <v>272</v>
      </c>
      <c r="F409" s="13">
        <v>180009.22104619999</v>
      </c>
      <c r="G409" s="67">
        <v>170316.41683602001</v>
      </c>
      <c r="H409" s="8">
        <f t="shared" si="90"/>
        <v>175163</v>
      </c>
      <c r="I409" s="67">
        <v>180009.22104619999</v>
      </c>
      <c r="J409" s="67">
        <v>170316.41683602001</v>
      </c>
      <c r="K409" s="8">
        <f t="shared" si="91"/>
        <v>175163</v>
      </c>
      <c r="L409" s="67">
        <v>291733.90262380004</v>
      </c>
      <c r="M409" s="67">
        <v>276025.15402098</v>
      </c>
      <c r="N409" s="8">
        <f t="shared" si="92"/>
        <v>283880</v>
      </c>
      <c r="O409" s="67">
        <v>346436.85230700008</v>
      </c>
      <c r="P409" s="67">
        <v>325963.96482468006</v>
      </c>
      <c r="Q409" s="8">
        <f t="shared" si="93"/>
        <v>336200</v>
      </c>
      <c r="R409" s="67">
        <v>307298.93978420005</v>
      </c>
      <c r="S409" s="67">
        <v>325963.96482468006</v>
      </c>
      <c r="T409" s="8">
        <f t="shared" si="94"/>
        <v>316631</v>
      </c>
      <c r="U409" s="67">
        <v>342392.73533920007</v>
      </c>
      <c r="V409" s="67">
        <v>325963.96482468006</v>
      </c>
      <c r="W409" s="8">
        <v>334178</v>
      </c>
      <c r="X409" s="67">
        <v>382658.30380960001</v>
      </c>
      <c r="Y409" s="67">
        <v>325963.96482468006</v>
      </c>
      <c r="Z409" s="8">
        <f t="shared" si="95"/>
        <v>354311</v>
      </c>
      <c r="AA409" s="67">
        <v>268319.70305140002</v>
      </c>
      <c r="AB409" s="67">
        <v>206399.77157800001</v>
      </c>
      <c r="AC409" s="8">
        <f t="shared" si="96"/>
        <v>237360</v>
      </c>
      <c r="AD409" s="67">
        <v>384049.3615686</v>
      </c>
      <c r="AE409" s="67">
        <v>325963.96482468006</v>
      </c>
      <c r="AF409" s="8">
        <f t="shared" si="97"/>
        <v>355007</v>
      </c>
      <c r="AG409" s="67">
        <v>369207.88601060002</v>
      </c>
      <c r="AH409" s="67">
        <v>325963.96482468006</v>
      </c>
      <c r="AI409" s="8">
        <f t="shared" si="98"/>
        <v>347586</v>
      </c>
      <c r="AJ409" s="67">
        <v>302192.75286200002</v>
      </c>
      <c r="AK409" s="67">
        <v>232455.96374000001</v>
      </c>
      <c r="AL409" s="8">
        <f t="shared" si="99"/>
        <v>267324</v>
      </c>
      <c r="AM409" s="45" t="e">
        <f>H409+K409+#REF!+N409+#REF!+#REF!+#REF!+#REF!+Q409+T409+W409+Z409+AC409+#REF!+AF409+AI409+AL409</f>
        <v>#REF!</v>
      </c>
      <c r="AN409" s="9"/>
      <c r="AO409" s="9"/>
      <c r="AP409" s="9"/>
      <c r="AQ409" s="10"/>
      <c r="AR409" s="10"/>
    </row>
    <row r="410" spans="1:44" s="6" customFormat="1" ht="24.75" customHeight="1" thickBot="1" x14ac:dyDescent="0.4">
      <c r="A410" s="388"/>
      <c r="B410" s="11">
        <v>374</v>
      </c>
      <c r="C410" s="51" t="s">
        <v>413</v>
      </c>
      <c r="D410" s="11" t="s">
        <v>272</v>
      </c>
      <c r="F410" s="13">
        <v>2666259.9766894002</v>
      </c>
      <c r="G410" s="67">
        <v>2522692.1317907399</v>
      </c>
      <c r="H410" s="8">
        <f t="shared" si="90"/>
        <v>2594476</v>
      </c>
      <c r="I410" s="67">
        <v>2666259.9766894002</v>
      </c>
      <c r="J410" s="67">
        <v>2522692.1317907399</v>
      </c>
      <c r="K410" s="8">
        <f t="shared" si="91"/>
        <v>2594476</v>
      </c>
      <c r="L410" s="67">
        <v>11307148.994796202</v>
      </c>
      <c r="M410" s="67">
        <v>10698302.510461019</v>
      </c>
      <c r="N410" s="8">
        <f t="shared" si="92"/>
        <v>11002726</v>
      </c>
      <c r="O410" s="67">
        <v>13135290.8535758</v>
      </c>
      <c r="P410" s="67">
        <v>12197507.747754419</v>
      </c>
      <c r="Q410" s="8">
        <f t="shared" si="93"/>
        <v>12666399</v>
      </c>
      <c r="R410" s="67">
        <v>11486869.4259046</v>
      </c>
      <c r="S410" s="67">
        <v>12197507.747754419</v>
      </c>
      <c r="T410" s="8">
        <f t="shared" si="94"/>
        <v>11842189</v>
      </c>
      <c r="U410" s="67">
        <v>12807908.847970603</v>
      </c>
      <c r="V410" s="67">
        <v>12197507.747754419</v>
      </c>
      <c r="W410" s="8">
        <v>12502708</v>
      </c>
      <c r="X410" s="67">
        <v>14343363.691547804</v>
      </c>
      <c r="Y410" s="67">
        <v>12197507.747754419</v>
      </c>
      <c r="Z410" s="8">
        <f t="shared" si="95"/>
        <v>13270436</v>
      </c>
      <c r="AA410" s="67">
        <v>3963498.0302554001</v>
      </c>
      <c r="AB410" s="67">
        <v>3048844.6386580006</v>
      </c>
      <c r="AC410" s="8">
        <f t="shared" si="96"/>
        <v>3506171</v>
      </c>
      <c r="AD410" s="67">
        <v>14510134.062515002</v>
      </c>
      <c r="AE410" s="67">
        <v>12197507.747754419</v>
      </c>
      <c r="AF410" s="8">
        <f t="shared" si="97"/>
        <v>13353821</v>
      </c>
      <c r="AG410" s="67">
        <v>14519181.756060803</v>
      </c>
      <c r="AH410" s="67">
        <v>12197507.747754419</v>
      </c>
      <c r="AI410" s="8">
        <f t="shared" si="98"/>
        <v>13358345</v>
      </c>
      <c r="AJ410" s="67">
        <v>4476012.3692466002</v>
      </c>
      <c r="AK410" s="67">
        <v>3443086.4378819996</v>
      </c>
      <c r="AL410" s="8">
        <f t="shared" si="99"/>
        <v>3959549</v>
      </c>
      <c r="AM410" s="45" t="e">
        <f>H410+K410+#REF!+N410+#REF!+#REF!+#REF!+#REF!+Q410+T410+W410+Z410+AC410+#REF!+AF410+AI410+AL410</f>
        <v>#REF!</v>
      </c>
      <c r="AN410" s="9"/>
      <c r="AO410" s="9"/>
      <c r="AP410" s="9"/>
      <c r="AQ410" s="10"/>
      <c r="AR410" s="10"/>
    </row>
    <row r="411" spans="1:44" s="6" customFormat="1" ht="24.75" customHeight="1" thickBot="1" x14ac:dyDescent="0.4">
      <c r="A411" s="388"/>
      <c r="B411" s="271" t="s">
        <v>187</v>
      </c>
      <c r="C411" s="272"/>
      <c r="D411" s="273"/>
      <c r="F411" s="13">
        <v>12656753.964927802</v>
      </c>
      <c r="G411" s="67">
        <v>11975236.443739383</v>
      </c>
      <c r="H411" s="8">
        <f t="shared" si="90"/>
        <v>12315995</v>
      </c>
      <c r="I411" s="67">
        <v>12656753.964927802</v>
      </c>
      <c r="J411" s="67">
        <v>11975236.443739383</v>
      </c>
      <c r="K411" s="8">
        <f t="shared" si="91"/>
        <v>12315995</v>
      </c>
      <c r="L411" s="67">
        <v>22903461.263046</v>
      </c>
      <c r="M411" s="67">
        <v>21670197.964266602</v>
      </c>
      <c r="N411" s="8">
        <f t="shared" si="92"/>
        <v>22286830</v>
      </c>
      <c r="O411" s="67">
        <v>23971668.797003202</v>
      </c>
      <c r="P411" s="67">
        <v>22632786.433203239</v>
      </c>
      <c r="Q411" s="8">
        <f t="shared" si="93"/>
        <v>23302228</v>
      </c>
      <c r="R411" s="67">
        <v>23252192.5672764</v>
      </c>
      <c r="S411" s="67">
        <v>22632786.433203239</v>
      </c>
      <c r="T411" s="8">
        <f t="shared" si="94"/>
        <v>22942490</v>
      </c>
      <c r="U411" s="67">
        <v>23881354.768689595</v>
      </c>
      <c r="V411" s="67">
        <v>22632786.433203239</v>
      </c>
      <c r="W411" s="8">
        <v>23257071</v>
      </c>
      <c r="X411" s="67">
        <v>24886907.5802074</v>
      </c>
      <c r="Y411" s="67">
        <v>22632786.433203239</v>
      </c>
      <c r="Z411" s="8">
        <f t="shared" si="95"/>
        <v>23759847</v>
      </c>
      <c r="AA411" s="67">
        <v>14485621.500987003</v>
      </c>
      <c r="AB411" s="67">
        <v>11142785.769989999</v>
      </c>
      <c r="AC411" s="8">
        <f t="shared" si="96"/>
        <v>12814204</v>
      </c>
      <c r="AD411" s="67">
        <v>24733096.789928805</v>
      </c>
      <c r="AE411" s="67">
        <v>22632786.433203239</v>
      </c>
      <c r="AF411" s="8">
        <f t="shared" si="97"/>
        <v>23682942</v>
      </c>
      <c r="AG411" s="67">
        <v>24613125.198625598</v>
      </c>
      <c r="AH411" s="67">
        <v>22632786.433203239</v>
      </c>
      <c r="AI411" s="8">
        <f t="shared" si="98"/>
        <v>23622956</v>
      </c>
      <c r="AJ411" s="67">
        <v>15150020.306166198</v>
      </c>
      <c r="AK411" s="67">
        <v>11653861.773974</v>
      </c>
      <c r="AL411" s="8">
        <f t="shared" si="99"/>
        <v>13401941</v>
      </c>
      <c r="AM411" s="45" t="e">
        <f>H411+K411+#REF!+N411+#REF!+#REF!+#REF!+#REF!+Q411+T411+W411+Z411+AC411+#REF!+AF411+AI411+AL411</f>
        <v>#REF!</v>
      </c>
      <c r="AN411" s="9"/>
      <c r="AO411" s="9"/>
      <c r="AP411" s="9"/>
      <c r="AQ411" s="10"/>
      <c r="AR411" s="10"/>
    </row>
    <row r="412" spans="1:44" s="6" customFormat="1" ht="24.75" customHeight="1" x14ac:dyDescent="0.35">
      <c r="A412" s="388"/>
      <c r="B412" s="4">
        <v>375</v>
      </c>
      <c r="C412" s="51" t="s">
        <v>414</v>
      </c>
      <c r="D412" s="11" t="s">
        <v>272</v>
      </c>
      <c r="F412" s="13">
        <v>82988.496008599992</v>
      </c>
      <c r="G412" s="67">
        <v>78519.884685060009</v>
      </c>
      <c r="H412" s="8">
        <f t="shared" si="90"/>
        <v>80754</v>
      </c>
      <c r="I412" s="67">
        <v>82988.496008599992</v>
      </c>
      <c r="J412" s="67">
        <v>78519.884685060009</v>
      </c>
      <c r="K412" s="8">
        <f t="shared" si="91"/>
        <v>80754</v>
      </c>
      <c r="L412" s="67">
        <v>165751.6723954</v>
      </c>
      <c r="M412" s="67">
        <v>156826.58234334001</v>
      </c>
      <c r="N412" s="8">
        <f t="shared" si="92"/>
        <v>161289</v>
      </c>
      <c r="O412" s="67">
        <v>197478.36768660005</v>
      </c>
      <c r="P412" s="67">
        <v>183998.41991622001</v>
      </c>
      <c r="Q412" s="8">
        <f t="shared" si="93"/>
        <v>190738</v>
      </c>
      <c r="R412" s="67">
        <v>176295.14972160003</v>
      </c>
      <c r="S412" s="67">
        <v>183998.41991622001</v>
      </c>
      <c r="T412" s="8">
        <f t="shared" si="94"/>
        <v>180147</v>
      </c>
      <c r="U412" s="67">
        <v>179376.63356339998</v>
      </c>
      <c r="V412" s="67">
        <v>183998.41991622001</v>
      </c>
      <c r="W412" s="8">
        <v>181688</v>
      </c>
      <c r="X412" s="67">
        <v>217773.00122760001</v>
      </c>
      <c r="Y412" s="67">
        <v>183998.41991622001</v>
      </c>
      <c r="Z412" s="8">
        <f t="shared" si="95"/>
        <v>200886</v>
      </c>
      <c r="AA412" s="67">
        <v>142506.72699900001</v>
      </c>
      <c r="AB412" s="67">
        <v>109620.55923000001</v>
      </c>
      <c r="AC412" s="8">
        <f t="shared" si="96"/>
        <v>126064</v>
      </c>
      <c r="AD412" s="67">
        <v>216203.16874520006</v>
      </c>
      <c r="AE412" s="67">
        <v>183998.41991622001</v>
      </c>
      <c r="AF412" s="8">
        <f t="shared" si="97"/>
        <v>200101</v>
      </c>
      <c r="AG412" s="67">
        <v>208460.84803180004</v>
      </c>
      <c r="AH412" s="67">
        <v>183998.41991622001</v>
      </c>
      <c r="AI412" s="8">
        <f t="shared" si="98"/>
        <v>196230</v>
      </c>
      <c r="AJ412" s="67">
        <v>139317.34362</v>
      </c>
      <c r="AK412" s="67">
        <v>107167.1874</v>
      </c>
      <c r="AL412" s="8">
        <f t="shared" si="99"/>
        <v>123242</v>
      </c>
      <c r="AM412" s="45" t="e">
        <f>H412+K412+#REF!+N412+#REF!+#REF!+#REF!+#REF!+Q412+T412+W412+Z412+AC412+#REF!+AF412+AI412+AL412</f>
        <v>#REF!</v>
      </c>
      <c r="AN412" s="9"/>
      <c r="AO412" s="9"/>
      <c r="AP412" s="9"/>
      <c r="AQ412" s="10"/>
      <c r="AR412" s="10"/>
    </row>
    <row r="413" spans="1:44" s="6" customFormat="1" ht="24.75" customHeight="1" thickBot="1" x14ac:dyDescent="0.4">
      <c r="A413" s="388"/>
      <c r="B413" s="11">
        <v>376</v>
      </c>
      <c r="C413" s="51" t="s">
        <v>415</v>
      </c>
      <c r="D413" s="11" t="s">
        <v>272</v>
      </c>
      <c r="F413" s="13">
        <v>175291.26089020004</v>
      </c>
      <c r="G413" s="67">
        <v>165852.50068842003</v>
      </c>
      <c r="H413" s="8">
        <f t="shared" si="90"/>
        <v>170572</v>
      </c>
      <c r="I413" s="67">
        <v>175291.26089020004</v>
      </c>
      <c r="J413" s="67">
        <v>165852.50068842003</v>
      </c>
      <c r="K413" s="8">
        <f t="shared" si="91"/>
        <v>170572</v>
      </c>
      <c r="L413" s="67">
        <v>286633.00489460002</v>
      </c>
      <c r="M413" s="67">
        <v>271198.92001566</v>
      </c>
      <c r="N413" s="8">
        <f t="shared" si="92"/>
        <v>278916</v>
      </c>
      <c r="O413" s="67">
        <v>344001.70784980006</v>
      </c>
      <c r="P413" s="67">
        <v>327082.94649576</v>
      </c>
      <c r="Q413" s="8">
        <f t="shared" si="93"/>
        <v>335542</v>
      </c>
      <c r="R413" s="67">
        <v>302626.46668800001</v>
      </c>
      <c r="S413" s="67">
        <v>327082.94649576</v>
      </c>
      <c r="T413" s="8">
        <f t="shared" si="94"/>
        <v>314855</v>
      </c>
      <c r="U413" s="67">
        <v>342026.7231836</v>
      </c>
      <c r="V413" s="67">
        <v>327082.94649576</v>
      </c>
      <c r="W413" s="8">
        <v>334555</v>
      </c>
      <c r="X413" s="67">
        <v>380203.06041900004</v>
      </c>
      <c r="Y413" s="67">
        <v>327082.94649576</v>
      </c>
      <c r="Z413" s="8">
        <f t="shared" si="95"/>
        <v>353643</v>
      </c>
      <c r="AA413" s="67">
        <v>254065.32791640001</v>
      </c>
      <c r="AB413" s="67">
        <v>195434.86762800001</v>
      </c>
      <c r="AC413" s="8">
        <f t="shared" si="96"/>
        <v>224750</v>
      </c>
      <c r="AD413" s="67">
        <v>377854.658727</v>
      </c>
      <c r="AE413" s="67">
        <v>327082.94649576</v>
      </c>
      <c r="AF413" s="8">
        <f t="shared" si="97"/>
        <v>352469</v>
      </c>
      <c r="AG413" s="67">
        <v>345878.31352620001</v>
      </c>
      <c r="AH413" s="67">
        <v>327082.94649576</v>
      </c>
      <c r="AI413" s="8">
        <f t="shared" si="98"/>
        <v>336481</v>
      </c>
      <c r="AJ413" s="67">
        <v>294272.7152638</v>
      </c>
      <c r="AK413" s="67">
        <v>226363.62712600004</v>
      </c>
      <c r="AL413" s="8">
        <f t="shared" si="99"/>
        <v>260318</v>
      </c>
      <c r="AM413" s="45" t="e">
        <f>H413+K413+#REF!+N413+#REF!+#REF!+#REF!+#REF!+Q413+T413+W413+Z413+AC413+#REF!+AF413+AI413+AL413</f>
        <v>#REF!</v>
      </c>
      <c r="AN413" s="9"/>
      <c r="AO413" s="9"/>
      <c r="AP413" s="9"/>
      <c r="AQ413" s="10"/>
      <c r="AR413" s="10"/>
    </row>
    <row r="414" spans="1:44" s="6" customFormat="1" ht="24.75" customHeight="1" x14ac:dyDescent="0.35">
      <c r="A414" s="388"/>
      <c r="B414" s="4">
        <v>377</v>
      </c>
      <c r="C414" s="51" t="s">
        <v>416</v>
      </c>
      <c r="D414" s="11" t="s">
        <v>272</v>
      </c>
      <c r="F414" s="13">
        <v>136386.07285940001</v>
      </c>
      <c r="G414" s="67">
        <v>129042.20739774001</v>
      </c>
      <c r="H414" s="8">
        <f t="shared" si="90"/>
        <v>132714</v>
      </c>
      <c r="I414" s="67">
        <v>136386.07285940001</v>
      </c>
      <c r="J414" s="67">
        <v>129042.20739774001</v>
      </c>
      <c r="K414" s="8">
        <f t="shared" si="91"/>
        <v>132714</v>
      </c>
      <c r="L414" s="67">
        <v>228149.34005500001</v>
      </c>
      <c r="M414" s="67">
        <v>215864.37559050004</v>
      </c>
      <c r="N414" s="8">
        <f t="shared" si="92"/>
        <v>222007</v>
      </c>
      <c r="O414" s="67">
        <v>258598.16631740003</v>
      </c>
      <c r="P414" s="67">
        <v>248919.37440005998</v>
      </c>
      <c r="Q414" s="8">
        <f t="shared" si="93"/>
        <v>253759</v>
      </c>
      <c r="R414" s="67">
        <v>235968.88298620004</v>
      </c>
      <c r="S414" s="67">
        <v>248919.37440005998</v>
      </c>
      <c r="T414" s="8">
        <f t="shared" si="94"/>
        <v>242444</v>
      </c>
      <c r="U414" s="67">
        <v>264405.70023140003</v>
      </c>
      <c r="V414" s="67">
        <v>248919.37440005998</v>
      </c>
      <c r="W414" s="8">
        <v>256663</v>
      </c>
      <c r="X414" s="67">
        <v>298922.97374940006</v>
      </c>
      <c r="Y414" s="67">
        <v>248919.37440005998</v>
      </c>
      <c r="Z414" s="8">
        <f t="shared" si="95"/>
        <v>273921</v>
      </c>
      <c r="AA414" s="67">
        <v>192884.17464680001</v>
      </c>
      <c r="AB414" s="67">
        <v>148372.44203599999</v>
      </c>
      <c r="AC414" s="8">
        <f t="shared" si="96"/>
        <v>170628</v>
      </c>
      <c r="AD414" s="67">
        <v>286881.59696560004</v>
      </c>
      <c r="AE414" s="67">
        <v>248919.37440005998</v>
      </c>
      <c r="AF414" s="8">
        <f t="shared" si="97"/>
        <v>267900</v>
      </c>
      <c r="AG414" s="67">
        <v>288692.61664879997</v>
      </c>
      <c r="AH414" s="67">
        <v>248919.37440005998</v>
      </c>
      <c r="AI414" s="8">
        <f t="shared" si="98"/>
        <v>268806</v>
      </c>
      <c r="AJ414" s="67">
        <v>228959.64442259999</v>
      </c>
      <c r="AK414" s="67">
        <v>176122.80340199999</v>
      </c>
      <c r="AL414" s="8">
        <f t="shared" si="99"/>
        <v>202541</v>
      </c>
      <c r="AM414" s="45" t="e">
        <f>H414+K414+#REF!+N414+#REF!+#REF!+#REF!+#REF!+Q414+T414+W414+Z414+AC414+#REF!+AF414+AI414+AL414</f>
        <v>#REF!</v>
      </c>
      <c r="AN414" s="9"/>
      <c r="AO414" s="9"/>
      <c r="AP414" s="9"/>
      <c r="AQ414" s="10"/>
      <c r="AR414" s="10"/>
    </row>
    <row r="415" spans="1:44" s="6" customFormat="1" ht="24.75" customHeight="1" thickBot="1" x14ac:dyDescent="0.4">
      <c r="A415" s="388"/>
      <c r="B415" s="11">
        <v>378</v>
      </c>
      <c r="C415" s="51" t="s">
        <v>417</v>
      </c>
      <c r="D415" s="11" t="s">
        <v>272</v>
      </c>
      <c r="F415" s="13">
        <v>2278421.6</v>
      </c>
      <c r="G415" s="67">
        <v>2155737.36</v>
      </c>
      <c r="H415" s="8">
        <f t="shared" si="90"/>
        <v>2217079</v>
      </c>
      <c r="I415" s="67">
        <v>2278421.6</v>
      </c>
      <c r="J415" s="67">
        <v>2155737.36</v>
      </c>
      <c r="K415" s="8">
        <f t="shared" si="91"/>
        <v>2217079</v>
      </c>
      <c r="L415" s="67">
        <v>2603910.4</v>
      </c>
      <c r="M415" s="67">
        <v>2463699.8400000003</v>
      </c>
      <c r="N415" s="8">
        <f t="shared" si="92"/>
        <v>2533805</v>
      </c>
      <c r="O415" s="67">
        <v>2603910.4</v>
      </c>
      <c r="P415" s="67">
        <v>2463699.8400000003</v>
      </c>
      <c r="Q415" s="8">
        <f t="shared" si="93"/>
        <v>2533805</v>
      </c>
      <c r="R415" s="67">
        <v>2603910.4</v>
      </c>
      <c r="S415" s="67">
        <v>2463699.8400000003</v>
      </c>
      <c r="T415" s="8">
        <f t="shared" si="94"/>
        <v>2533805</v>
      </c>
      <c r="U415" s="67">
        <v>2603910.4</v>
      </c>
      <c r="V415" s="67">
        <v>2463699.8400000003</v>
      </c>
      <c r="W415" s="8">
        <v>2533805</v>
      </c>
      <c r="X415" s="67">
        <v>2603910.4</v>
      </c>
      <c r="Y415" s="67">
        <v>2463699.8400000003</v>
      </c>
      <c r="Z415" s="8">
        <f t="shared" si="95"/>
        <v>2533805</v>
      </c>
      <c r="AA415" s="67">
        <v>2278421.6</v>
      </c>
      <c r="AB415" s="67">
        <v>1752632</v>
      </c>
      <c r="AC415" s="8">
        <f t="shared" si="96"/>
        <v>2015527</v>
      </c>
      <c r="AD415" s="67">
        <v>2603910.4</v>
      </c>
      <c r="AE415" s="67">
        <v>2463699.8400000003</v>
      </c>
      <c r="AF415" s="8">
        <f t="shared" si="97"/>
        <v>2533805</v>
      </c>
      <c r="AG415" s="67">
        <v>2603910.4</v>
      </c>
      <c r="AH415" s="67">
        <v>2463699.8400000003</v>
      </c>
      <c r="AI415" s="8">
        <f t="shared" si="98"/>
        <v>2533805</v>
      </c>
      <c r="AJ415" s="67">
        <v>2278421.6</v>
      </c>
      <c r="AK415" s="67">
        <v>1752632</v>
      </c>
      <c r="AL415" s="8">
        <f t="shared" si="99"/>
        <v>2015527</v>
      </c>
      <c r="AM415" s="45" t="e">
        <f>H415+K415+#REF!+N415+#REF!+#REF!+#REF!+#REF!+Q415+T415+W415+Z415+AC415+#REF!+AF415+AI415+AL415</f>
        <v>#REF!</v>
      </c>
      <c r="AN415" s="9"/>
      <c r="AO415" s="9"/>
      <c r="AP415" s="9"/>
      <c r="AQ415" s="10"/>
      <c r="AR415" s="10"/>
    </row>
    <row r="416" spans="1:44" s="6" customFormat="1" ht="24.75" customHeight="1" x14ac:dyDescent="0.35">
      <c r="A416" s="388"/>
      <c r="B416" s="4">
        <v>379</v>
      </c>
      <c r="C416" s="51" t="s">
        <v>418</v>
      </c>
      <c r="D416" s="11" t="s">
        <v>272</v>
      </c>
      <c r="F416" s="13">
        <v>1022204.2489204</v>
      </c>
      <c r="G416" s="67">
        <v>967162.48167083994</v>
      </c>
      <c r="H416" s="8">
        <f t="shared" si="90"/>
        <v>994683</v>
      </c>
      <c r="I416" s="67">
        <v>1022204.2489204</v>
      </c>
      <c r="J416" s="67">
        <v>967162.48167083994</v>
      </c>
      <c r="K416" s="8">
        <f t="shared" si="91"/>
        <v>994683</v>
      </c>
      <c r="L416" s="67">
        <v>1673546.1522598001</v>
      </c>
      <c r="M416" s="67">
        <v>1583432.1286765803</v>
      </c>
      <c r="N416" s="8">
        <f t="shared" si="92"/>
        <v>1628489</v>
      </c>
      <c r="O416" s="67">
        <v>1972707.1396942001</v>
      </c>
      <c r="P416" s="67">
        <v>1828397.0338615798</v>
      </c>
      <c r="Q416" s="8">
        <f t="shared" si="93"/>
        <v>1900552</v>
      </c>
      <c r="R416" s="67">
        <v>1733466.3619182003</v>
      </c>
      <c r="S416" s="67">
        <v>1828397.0338615798</v>
      </c>
      <c r="T416" s="8">
        <f t="shared" si="94"/>
        <v>1780932</v>
      </c>
      <c r="U416" s="67">
        <v>1910775.9788571999</v>
      </c>
      <c r="V416" s="67">
        <v>1828397.0338615798</v>
      </c>
      <c r="W416" s="8">
        <v>1869587</v>
      </c>
      <c r="X416" s="67">
        <v>2177158.7794320001</v>
      </c>
      <c r="Y416" s="67">
        <v>1828397.0338615798</v>
      </c>
      <c r="Z416" s="8">
        <f t="shared" si="95"/>
        <v>2002778</v>
      </c>
      <c r="AA416" s="67">
        <v>1518605.5903564</v>
      </c>
      <c r="AB416" s="67">
        <v>1168158.1464280002</v>
      </c>
      <c r="AC416" s="8">
        <f t="shared" si="96"/>
        <v>1343382</v>
      </c>
      <c r="AD416" s="67">
        <v>2189957.5686534005</v>
      </c>
      <c r="AE416" s="67">
        <v>1828397.0338615798</v>
      </c>
      <c r="AF416" s="8">
        <f t="shared" si="97"/>
        <v>2009177</v>
      </c>
      <c r="AG416" s="67">
        <v>2165983.7724616006</v>
      </c>
      <c r="AH416" s="67">
        <v>1828397.0338615798</v>
      </c>
      <c r="AI416" s="8">
        <f t="shared" si="98"/>
        <v>1997190</v>
      </c>
      <c r="AJ416" s="67">
        <v>1716036.355306</v>
      </c>
      <c r="AK416" s="67">
        <v>1320027.9656200001</v>
      </c>
      <c r="AL416" s="8">
        <f t="shared" si="99"/>
        <v>1518032</v>
      </c>
      <c r="AM416" s="45" t="e">
        <f>H416+K416+#REF!+N416+#REF!+#REF!+#REF!+#REF!+Q416+T416+W416+Z416+AC416+#REF!+AF416+AI416+AL416</f>
        <v>#REF!</v>
      </c>
      <c r="AN416" s="9"/>
      <c r="AO416" s="9"/>
      <c r="AP416" s="9"/>
      <c r="AQ416" s="10"/>
      <c r="AR416" s="10"/>
    </row>
    <row r="417" spans="1:44" s="6" customFormat="1" ht="24.75" customHeight="1" thickBot="1" x14ac:dyDescent="0.4">
      <c r="A417" s="388"/>
      <c r="B417" s="11">
        <v>380</v>
      </c>
      <c r="C417" s="51" t="s">
        <v>419</v>
      </c>
      <c r="D417" s="11" t="s">
        <v>283</v>
      </c>
      <c r="F417" s="13">
        <v>371035.83111140004</v>
      </c>
      <c r="G417" s="67">
        <v>351056.97866694006</v>
      </c>
      <c r="H417" s="8">
        <f t="shared" si="90"/>
        <v>361046</v>
      </c>
      <c r="I417" s="67">
        <v>371035.83111140004</v>
      </c>
      <c r="J417" s="67">
        <v>351056.97866694006</v>
      </c>
      <c r="K417" s="8">
        <f t="shared" si="91"/>
        <v>361046</v>
      </c>
      <c r="L417" s="67">
        <v>614012.89482260006</v>
      </c>
      <c r="M417" s="67">
        <v>580950.66202446015</v>
      </c>
      <c r="N417" s="8">
        <f t="shared" si="92"/>
        <v>597482</v>
      </c>
      <c r="O417" s="67">
        <v>750813.64041320013</v>
      </c>
      <c r="P417" s="67">
        <v>695057.76701088005</v>
      </c>
      <c r="Q417" s="8">
        <f t="shared" si="93"/>
        <v>722936</v>
      </c>
      <c r="R417" s="67">
        <v>668628.04390200006</v>
      </c>
      <c r="S417" s="67">
        <v>695057.76701088005</v>
      </c>
      <c r="T417" s="8">
        <f t="shared" si="94"/>
        <v>681843</v>
      </c>
      <c r="U417" s="67">
        <v>728032.02832359995</v>
      </c>
      <c r="V417" s="67">
        <v>695057.76701088005</v>
      </c>
      <c r="W417" s="8">
        <v>711545</v>
      </c>
      <c r="X417" s="67">
        <v>853666.22965260001</v>
      </c>
      <c r="Y417" s="67">
        <v>695057.76701088005</v>
      </c>
      <c r="Z417" s="8">
        <f t="shared" si="95"/>
        <v>774362</v>
      </c>
      <c r="AA417" s="67">
        <v>557568.74280380004</v>
      </c>
      <c r="AB417" s="67">
        <v>428899.03292600007</v>
      </c>
      <c r="AC417" s="8">
        <f t="shared" si="96"/>
        <v>493234</v>
      </c>
      <c r="AD417" s="67">
        <v>813251.50593960006</v>
      </c>
      <c r="AE417" s="67">
        <v>695057.76701088005</v>
      </c>
      <c r="AF417" s="8">
        <f t="shared" si="97"/>
        <v>754155</v>
      </c>
      <c r="AG417" s="67">
        <v>792206.86483119999</v>
      </c>
      <c r="AH417" s="67">
        <v>695057.76701088005</v>
      </c>
      <c r="AI417" s="8">
        <f t="shared" si="98"/>
        <v>743632</v>
      </c>
      <c r="AJ417" s="67">
        <v>622880.75580640009</v>
      </c>
      <c r="AK417" s="67">
        <v>479139.0429280001</v>
      </c>
      <c r="AL417" s="8">
        <f t="shared" si="99"/>
        <v>551010</v>
      </c>
      <c r="AM417" s="45" t="e">
        <f>H417+K417+#REF!+N417+#REF!+#REF!+#REF!+#REF!+Q417+T417+W417+Z417+AC417+#REF!+AF417+AI417+AL417</f>
        <v>#REF!</v>
      </c>
      <c r="AN417" s="9"/>
      <c r="AO417" s="9"/>
      <c r="AP417" s="9"/>
      <c r="AQ417" s="10"/>
      <c r="AR417" s="10"/>
    </row>
    <row r="418" spans="1:44" s="6" customFormat="1" ht="24.75" customHeight="1" x14ac:dyDescent="0.35">
      <c r="A418" s="388"/>
      <c r="B418" s="4">
        <v>381</v>
      </c>
      <c r="C418" s="51" t="s">
        <v>420</v>
      </c>
      <c r="D418" s="11" t="s">
        <v>272</v>
      </c>
      <c r="F418" s="13">
        <v>478916.32721660007</v>
      </c>
      <c r="G418" s="67">
        <v>453128.52498186007</v>
      </c>
      <c r="H418" s="8">
        <f t="shared" si="90"/>
        <v>466022</v>
      </c>
      <c r="I418" s="67">
        <v>478916.32721660007</v>
      </c>
      <c r="J418" s="67">
        <v>453128.52498186007</v>
      </c>
      <c r="K418" s="8">
        <f t="shared" si="91"/>
        <v>466022</v>
      </c>
      <c r="L418" s="67">
        <v>835928.39200780005</v>
      </c>
      <c r="M418" s="67">
        <v>790916.86320738005</v>
      </c>
      <c r="N418" s="8">
        <f t="shared" si="92"/>
        <v>813423</v>
      </c>
      <c r="O418" s="67">
        <v>951302.61675539997</v>
      </c>
      <c r="P418" s="67">
        <v>869742.01570073992</v>
      </c>
      <c r="Q418" s="8">
        <f t="shared" si="93"/>
        <v>910522</v>
      </c>
      <c r="R418" s="67">
        <v>867339.85139620001</v>
      </c>
      <c r="S418" s="67">
        <v>869742.01570073992</v>
      </c>
      <c r="T418" s="8">
        <f t="shared" si="94"/>
        <v>868541</v>
      </c>
      <c r="U418" s="67">
        <v>955794.19945100008</v>
      </c>
      <c r="V418" s="67">
        <v>869742.01570073992</v>
      </c>
      <c r="W418" s="8">
        <v>912768</v>
      </c>
      <c r="X418" s="67">
        <v>1073770.7071545999</v>
      </c>
      <c r="Y418" s="67">
        <v>869742.01570073992</v>
      </c>
      <c r="Z418" s="8">
        <f t="shared" si="95"/>
        <v>971756</v>
      </c>
      <c r="AA418" s="67">
        <v>738454.91204940004</v>
      </c>
      <c r="AB418" s="67">
        <v>568042.24003800005</v>
      </c>
      <c r="AC418" s="8">
        <f t="shared" si="96"/>
        <v>653249</v>
      </c>
      <c r="AD418" s="67">
        <v>1055964.1100008003</v>
      </c>
      <c r="AE418" s="67">
        <v>869742.01570073992</v>
      </c>
      <c r="AF418" s="8">
        <f t="shared" si="97"/>
        <v>962853</v>
      </c>
      <c r="AG418" s="67">
        <v>1026520.2304083999</v>
      </c>
      <c r="AH418" s="67">
        <v>869742.01570073992</v>
      </c>
      <c r="AI418" s="8">
        <f t="shared" si="98"/>
        <v>948131</v>
      </c>
      <c r="AJ418" s="67">
        <v>803985.8976422</v>
      </c>
      <c r="AK418" s="67">
        <v>618450.69049399998</v>
      </c>
      <c r="AL418" s="8">
        <f t="shared" si="99"/>
        <v>711218</v>
      </c>
      <c r="AM418" s="45" t="e">
        <f>H418+K418+#REF!+N418+#REF!+#REF!+#REF!+#REF!+Q418+T418+W418+Z418+AC418+#REF!+AF418+AI418+AL418</f>
        <v>#REF!</v>
      </c>
      <c r="AN418" s="9"/>
      <c r="AO418" s="9"/>
      <c r="AP418" s="9"/>
      <c r="AQ418" s="10"/>
      <c r="AR418" s="10"/>
    </row>
    <row r="419" spans="1:44" s="6" customFormat="1" ht="24.75" customHeight="1" thickBot="1" x14ac:dyDescent="0.4">
      <c r="A419" s="388"/>
      <c r="B419" s="11">
        <v>382</v>
      </c>
      <c r="C419" s="51" t="s">
        <v>421</v>
      </c>
      <c r="D419" s="11" t="s">
        <v>283</v>
      </c>
      <c r="F419" s="13">
        <v>310394.17552779999</v>
      </c>
      <c r="G419" s="67">
        <v>293680.64299938001</v>
      </c>
      <c r="H419" s="8">
        <f t="shared" si="90"/>
        <v>302037</v>
      </c>
      <c r="I419" s="67">
        <v>310394.17552779999</v>
      </c>
      <c r="J419" s="67">
        <v>293680.64299938001</v>
      </c>
      <c r="K419" s="8">
        <f t="shared" si="91"/>
        <v>302037</v>
      </c>
      <c r="L419" s="67">
        <v>533128.43978940009</v>
      </c>
      <c r="M419" s="67">
        <v>504421.52380074008</v>
      </c>
      <c r="N419" s="8">
        <f t="shared" si="92"/>
        <v>518775</v>
      </c>
      <c r="O419" s="67">
        <v>595721.8075900001</v>
      </c>
      <c r="P419" s="67">
        <v>560108.37730301998</v>
      </c>
      <c r="Q419" s="8">
        <f t="shared" si="93"/>
        <v>577915</v>
      </c>
      <c r="R419" s="67">
        <v>547383.87276299996</v>
      </c>
      <c r="S419" s="67">
        <v>560108.37730301998</v>
      </c>
      <c r="T419" s="8">
        <f t="shared" si="94"/>
        <v>553746</v>
      </c>
      <c r="U419" s="67">
        <v>595484.8517436001</v>
      </c>
      <c r="V419" s="67">
        <v>560108.37730301998</v>
      </c>
      <c r="W419" s="8">
        <v>577797</v>
      </c>
      <c r="X419" s="67">
        <v>667882.26768900012</v>
      </c>
      <c r="Y419" s="67">
        <v>560108.37730301998</v>
      </c>
      <c r="Z419" s="8">
        <f t="shared" si="95"/>
        <v>613995</v>
      </c>
      <c r="AA419" s="67">
        <v>489835.33724580007</v>
      </c>
      <c r="AB419" s="67">
        <v>376796.41326600005</v>
      </c>
      <c r="AC419" s="8">
        <f t="shared" si="96"/>
        <v>433316</v>
      </c>
      <c r="AD419" s="67">
        <v>691736.52811900002</v>
      </c>
      <c r="AE419" s="67">
        <v>560108.37730301998</v>
      </c>
      <c r="AF419" s="8">
        <f t="shared" si="97"/>
        <v>625922</v>
      </c>
      <c r="AG419" s="67">
        <v>675159.13941840013</v>
      </c>
      <c r="AH419" s="67">
        <v>560108.37730301998</v>
      </c>
      <c r="AI419" s="8">
        <f t="shared" si="98"/>
        <v>617634</v>
      </c>
      <c r="AJ419" s="67">
        <v>521078.60029679997</v>
      </c>
      <c r="AK419" s="67">
        <v>400829.69253600005</v>
      </c>
      <c r="AL419" s="8">
        <f t="shared" si="99"/>
        <v>460954</v>
      </c>
      <c r="AM419" s="45" t="e">
        <f>H419+K419+#REF!+N419+#REF!+#REF!+#REF!+#REF!+Q419+T419+W419+Z419+AC419+#REF!+AF419+AI419+AL419</f>
        <v>#REF!</v>
      </c>
      <c r="AN419" s="9"/>
      <c r="AO419" s="9"/>
      <c r="AP419" s="9"/>
      <c r="AQ419" s="10"/>
      <c r="AR419" s="10"/>
    </row>
    <row r="420" spans="1:44" s="6" customFormat="1" ht="24.75" customHeight="1" x14ac:dyDescent="0.35">
      <c r="A420" s="388"/>
      <c r="B420" s="4">
        <v>383</v>
      </c>
      <c r="C420" s="51" t="s">
        <v>422</v>
      </c>
      <c r="D420" s="11" t="s">
        <v>283</v>
      </c>
      <c r="F420" s="13">
        <v>97312.68849120001</v>
      </c>
      <c r="G420" s="67">
        <v>92072.774495520018</v>
      </c>
      <c r="H420" s="8">
        <f t="shared" si="90"/>
        <v>94693</v>
      </c>
      <c r="I420" s="67">
        <v>97312.68849120001</v>
      </c>
      <c r="J420" s="67">
        <v>92072.774495520018</v>
      </c>
      <c r="K420" s="8">
        <f t="shared" si="91"/>
        <v>94693</v>
      </c>
      <c r="L420" s="67">
        <v>158900.0517832</v>
      </c>
      <c r="M420" s="67">
        <v>150343.89514872001</v>
      </c>
      <c r="N420" s="8">
        <f t="shared" si="92"/>
        <v>154622</v>
      </c>
      <c r="O420" s="67">
        <v>180694.70045900001</v>
      </c>
      <c r="P420" s="67">
        <v>170018.15517414</v>
      </c>
      <c r="Q420" s="8">
        <f t="shared" si="93"/>
        <v>175356</v>
      </c>
      <c r="R420" s="67">
        <v>166596.88543679999</v>
      </c>
      <c r="S420" s="67">
        <v>170018.15517414</v>
      </c>
      <c r="T420" s="8">
        <f t="shared" si="94"/>
        <v>168308</v>
      </c>
      <c r="U420" s="67">
        <v>182632.66077419999</v>
      </c>
      <c r="V420" s="67">
        <v>170018.15517414</v>
      </c>
      <c r="W420" s="8">
        <v>176325</v>
      </c>
      <c r="X420" s="67">
        <v>208916.7764684</v>
      </c>
      <c r="Y420" s="67">
        <v>170018.15517414</v>
      </c>
      <c r="Z420" s="8">
        <f t="shared" si="95"/>
        <v>189467</v>
      </c>
      <c r="AA420" s="67">
        <v>147578.00524740003</v>
      </c>
      <c r="AB420" s="67">
        <v>113521.54249800001</v>
      </c>
      <c r="AC420" s="8">
        <f t="shared" si="96"/>
        <v>130550</v>
      </c>
      <c r="AD420" s="67">
        <v>209243.64859580001</v>
      </c>
      <c r="AE420" s="67">
        <v>170018.15517414</v>
      </c>
      <c r="AF420" s="8">
        <f t="shared" si="97"/>
        <v>189631</v>
      </c>
      <c r="AG420" s="67">
        <v>202667.06601960002</v>
      </c>
      <c r="AH420" s="67">
        <v>170018.15517414</v>
      </c>
      <c r="AI420" s="8">
        <f t="shared" si="98"/>
        <v>186343</v>
      </c>
      <c r="AJ420" s="67">
        <v>163364.13067520002</v>
      </c>
      <c r="AK420" s="67">
        <v>125664.71590400001</v>
      </c>
      <c r="AL420" s="8">
        <f t="shared" si="99"/>
        <v>144514</v>
      </c>
      <c r="AM420" s="45" t="e">
        <f>H420+K420+#REF!+N420+#REF!+#REF!+#REF!+#REF!+Q420+T420+W420+Z420+AC420+#REF!+AF420+AI420+AL420</f>
        <v>#REF!</v>
      </c>
      <c r="AN420" s="9"/>
      <c r="AO420" s="9"/>
      <c r="AP420" s="9"/>
      <c r="AQ420" s="10"/>
      <c r="AR420" s="10"/>
    </row>
    <row r="421" spans="1:44" s="6" customFormat="1" ht="24.75" customHeight="1" thickBot="1" x14ac:dyDescent="0.4">
      <c r="A421" s="388"/>
      <c r="B421" s="11">
        <v>384</v>
      </c>
      <c r="C421" s="51" t="s">
        <v>423</v>
      </c>
      <c r="D421" s="52" t="s">
        <v>357</v>
      </c>
      <c r="F421" s="13">
        <v>6509776</v>
      </c>
      <c r="G421" s="67">
        <v>6159249.6000000006</v>
      </c>
      <c r="H421" s="8">
        <f t="shared" si="90"/>
        <v>6334513</v>
      </c>
      <c r="I421" s="67">
        <v>6509776</v>
      </c>
      <c r="J421" s="67">
        <v>6159249.6000000006</v>
      </c>
      <c r="K421" s="8">
        <f t="shared" si="91"/>
        <v>6334513</v>
      </c>
      <c r="L421" s="67">
        <v>13833274</v>
      </c>
      <c r="M421" s="67">
        <v>13088405.4</v>
      </c>
      <c r="N421" s="8">
        <f t="shared" si="92"/>
        <v>13460840</v>
      </c>
      <c r="O421" s="67">
        <v>13833274</v>
      </c>
      <c r="P421" s="67">
        <v>13088405.4</v>
      </c>
      <c r="Q421" s="8">
        <f t="shared" si="93"/>
        <v>13460840</v>
      </c>
      <c r="R421" s="67">
        <v>13833274</v>
      </c>
      <c r="S421" s="67">
        <v>13088405.4</v>
      </c>
      <c r="T421" s="8">
        <f t="shared" si="94"/>
        <v>13460840</v>
      </c>
      <c r="U421" s="67">
        <v>13833274</v>
      </c>
      <c r="V421" s="67">
        <v>13088405.4</v>
      </c>
      <c r="W421" s="8">
        <v>13460840</v>
      </c>
      <c r="X421" s="67">
        <v>13833274</v>
      </c>
      <c r="Y421" s="67">
        <v>13088405.4</v>
      </c>
      <c r="Z421" s="8">
        <f t="shared" si="95"/>
        <v>13460840</v>
      </c>
      <c r="AA421" s="67">
        <v>6509776</v>
      </c>
      <c r="AB421" s="67">
        <v>5007520</v>
      </c>
      <c r="AC421" s="8">
        <f t="shared" si="96"/>
        <v>5758648</v>
      </c>
      <c r="AD421" s="67">
        <v>13833274</v>
      </c>
      <c r="AE421" s="67">
        <v>13088405.4</v>
      </c>
      <c r="AF421" s="8">
        <f t="shared" si="97"/>
        <v>13460840</v>
      </c>
      <c r="AG421" s="67">
        <v>13833274</v>
      </c>
      <c r="AH421" s="67">
        <v>13088405.4</v>
      </c>
      <c r="AI421" s="8">
        <f t="shared" si="98"/>
        <v>13460840</v>
      </c>
      <c r="AJ421" s="67">
        <v>6509776</v>
      </c>
      <c r="AK421" s="67">
        <v>5007520</v>
      </c>
      <c r="AL421" s="8">
        <f t="shared" si="99"/>
        <v>5758648</v>
      </c>
      <c r="AM421" s="45" t="e">
        <f>H421+K421+#REF!+N421+#REF!+#REF!+#REF!+#REF!+Q421+T421+W421+Z421+AC421+#REF!+AF421+AI421+AL421</f>
        <v>#REF!</v>
      </c>
      <c r="AN421" s="9"/>
      <c r="AO421" s="9"/>
      <c r="AP421" s="9"/>
      <c r="AQ421" s="10"/>
      <c r="AR421" s="10"/>
    </row>
    <row r="422" spans="1:44" s="6" customFormat="1" ht="24.75" customHeight="1" x14ac:dyDescent="0.35">
      <c r="A422" s="388"/>
      <c r="B422" s="4">
        <v>385</v>
      </c>
      <c r="C422" s="51" t="s">
        <v>424</v>
      </c>
      <c r="D422" s="52" t="s">
        <v>272</v>
      </c>
      <c r="F422" s="13">
        <v>205337.05064600002</v>
      </c>
      <c r="G422" s="67">
        <v>194280.44022660001</v>
      </c>
      <c r="H422" s="8">
        <f t="shared" ref="H422:H453" si="100">ROUND(((F422+G422)/2),0)</f>
        <v>199809</v>
      </c>
      <c r="I422" s="67">
        <v>205337.05064600002</v>
      </c>
      <c r="J422" s="67">
        <v>194280.44022660001</v>
      </c>
      <c r="K422" s="8">
        <f t="shared" ref="K422:K453" si="101">ROUND(((I422+J422)/2),0)</f>
        <v>199809</v>
      </c>
      <c r="L422" s="67">
        <v>323847.76684260002</v>
      </c>
      <c r="M422" s="67">
        <v>306409.81016646</v>
      </c>
      <c r="N422" s="8">
        <f t="shared" ref="N422:N453" si="102">ROUND(((L422+M422)/2),0)</f>
        <v>315129</v>
      </c>
      <c r="O422" s="67">
        <v>378277.79416700004</v>
      </c>
      <c r="P422" s="67">
        <v>373120.33462158003</v>
      </c>
      <c r="Q422" s="8">
        <f t="shared" ref="Q422:Q453" si="103">ROUND(((O422+P422)/2),0)</f>
        <v>375699</v>
      </c>
      <c r="R422" s="67">
        <v>351932.32383399998</v>
      </c>
      <c r="S422" s="67">
        <v>373120.33462158003</v>
      </c>
      <c r="T422" s="8">
        <f t="shared" ref="T422:T453" si="104">ROUND(((R422+S422)/2),0)</f>
        <v>362526</v>
      </c>
      <c r="U422" s="67">
        <v>387975.00061320007</v>
      </c>
      <c r="V422" s="67">
        <v>373120.33462158003</v>
      </c>
      <c r="W422" s="8">
        <v>380548</v>
      </c>
      <c r="X422" s="67">
        <v>437080.92626380001</v>
      </c>
      <c r="Y422" s="67">
        <v>373120.33462158003</v>
      </c>
      <c r="Z422" s="8">
        <f t="shared" ref="Z422:Z453" si="105">ROUND(((X422+Y422)/2),0)</f>
        <v>405101</v>
      </c>
      <c r="AA422" s="67">
        <v>295020.60715400003</v>
      </c>
      <c r="AB422" s="67">
        <v>226938.92858000001</v>
      </c>
      <c r="AC422" s="8">
        <f t="shared" ref="AC422:AC453" si="106">ROUND(((AA422+AB422)/2),0)</f>
        <v>260980</v>
      </c>
      <c r="AD422" s="67">
        <v>424011.33036080009</v>
      </c>
      <c r="AE422" s="67">
        <v>373120.33462158003</v>
      </c>
      <c r="AF422" s="8">
        <f t="shared" ref="AF422:AF453" si="107">ROUND(((AD422+AE422)/2),0)</f>
        <v>398566</v>
      </c>
      <c r="AG422" s="67">
        <v>412882.8682888</v>
      </c>
      <c r="AH422" s="67">
        <v>373120.33462158003</v>
      </c>
      <c r="AI422" s="8">
        <f t="shared" ref="AI422:AI453" si="108">ROUND(((AG422+AH422)/2),0)</f>
        <v>393002</v>
      </c>
      <c r="AJ422" s="67">
        <v>344711.51755040005</v>
      </c>
      <c r="AK422" s="67">
        <v>265162.705808</v>
      </c>
      <c r="AL422" s="8">
        <f t="shared" ref="AL422:AL453" si="109">ROUND(((AJ422+AK422)/2),0)</f>
        <v>304937</v>
      </c>
      <c r="AM422" s="45" t="e">
        <f>H422+K422+#REF!+N422+#REF!+#REF!+#REF!+#REF!+Q422+T422+W422+Z422+AC422+#REF!+AF422+AI422+AL422</f>
        <v>#REF!</v>
      </c>
      <c r="AN422" s="9"/>
      <c r="AO422" s="9"/>
      <c r="AP422" s="9"/>
      <c r="AQ422" s="10"/>
      <c r="AR422" s="10"/>
    </row>
    <row r="423" spans="1:44" s="6" customFormat="1" ht="24.75" customHeight="1" thickBot="1" x14ac:dyDescent="0.4">
      <c r="A423" s="388"/>
      <c r="B423" s="11">
        <v>386</v>
      </c>
      <c r="C423" s="51" t="s">
        <v>425</v>
      </c>
      <c r="D423" s="52" t="s">
        <v>283</v>
      </c>
      <c r="F423" s="13">
        <v>353910.48201600002</v>
      </c>
      <c r="G423" s="67">
        <v>334853.76375359995</v>
      </c>
      <c r="H423" s="8">
        <f t="shared" si="100"/>
        <v>344382</v>
      </c>
      <c r="I423" s="67">
        <v>353910.48201600002</v>
      </c>
      <c r="J423" s="67">
        <v>334853.76375359995</v>
      </c>
      <c r="K423" s="8">
        <f t="shared" si="101"/>
        <v>344382</v>
      </c>
      <c r="L423" s="67">
        <v>555283.81142779998</v>
      </c>
      <c r="M423" s="67">
        <v>525383.91388938006</v>
      </c>
      <c r="N423" s="8">
        <f t="shared" si="102"/>
        <v>540334</v>
      </c>
      <c r="O423" s="67">
        <v>657715.38090440002</v>
      </c>
      <c r="P423" s="67">
        <v>654079.81747836003</v>
      </c>
      <c r="Q423" s="8">
        <f t="shared" si="103"/>
        <v>655898</v>
      </c>
      <c r="R423" s="67">
        <v>617570.4060344001</v>
      </c>
      <c r="S423" s="67">
        <v>654079.81747836003</v>
      </c>
      <c r="T423" s="8">
        <f t="shared" si="104"/>
        <v>635825</v>
      </c>
      <c r="U423" s="67">
        <v>671069.53539079998</v>
      </c>
      <c r="V423" s="67">
        <v>654079.81747836003</v>
      </c>
      <c r="W423" s="8">
        <v>662575</v>
      </c>
      <c r="X423" s="67">
        <v>780200.39672119997</v>
      </c>
      <c r="Y423" s="67">
        <v>654079.81747836003</v>
      </c>
      <c r="Z423" s="8">
        <f t="shared" si="105"/>
        <v>717140</v>
      </c>
      <c r="AA423" s="67">
        <v>523691.46163879998</v>
      </c>
      <c r="AB423" s="67">
        <v>402839.58587600006</v>
      </c>
      <c r="AC423" s="8">
        <f t="shared" si="106"/>
        <v>463266</v>
      </c>
      <c r="AD423" s="67">
        <v>737722.88773820002</v>
      </c>
      <c r="AE423" s="67">
        <v>654079.81747836003</v>
      </c>
      <c r="AF423" s="8">
        <f t="shared" si="107"/>
        <v>695901</v>
      </c>
      <c r="AG423" s="67">
        <v>749023.7775020001</v>
      </c>
      <c r="AH423" s="67">
        <v>654079.81747836003</v>
      </c>
      <c r="AI423" s="8">
        <f t="shared" si="108"/>
        <v>701552</v>
      </c>
      <c r="AJ423" s="67">
        <v>594130.81833559996</v>
      </c>
      <c r="AK423" s="67">
        <v>457023.70641200006</v>
      </c>
      <c r="AL423" s="8">
        <f t="shared" si="109"/>
        <v>525577</v>
      </c>
      <c r="AM423" s="45" t="e">
        <f>H423+K423+#REF!+N423+#REF!+#REF!+#REF!+#REF!+Q423+T423+W423+Z423+AC423+#REF!+AF423+AI423+AL423</f>
        <v>#REF!</v>
      </c>
      <c r="AN423" s="9"/>
      <c r="AO423" s="9"/>
      <c r="AP423" s="9"/>
      <c r="AQ423" s="10"/>
      <c r="AR423" s="10"/>
    </row>
    <row r="424" spans="1:44" s="6" customFormat="1" ht="27.75" customHeight="1" x14ac:dyDescent="0.35">
      <c r="A424" s="388"/>
      <c r="B424" s="4">
        <v>387</v>
      </c>
      <c r="C424" s="51" t="s">
        <v>426</v>
      </c>
      <c r="D424" s="52" t="s">
        <v>283</v>
      </c>
      <c r="F424" s="13">
        <v>237106.05948120003</v>
      </c>
      <c r="G424" s="67">
        <v>224338.81012452007</v>
      </c>
      <c r="H424" s="8">
        <f t="shared" si="100"/>
        <v>230722</v>
      </c>
      <c r="I424" s="67">
        <v>237106.05948120003</v>
      </c>
      <c r="J424" s="67">
        <v>224338.81012452007</v>
      </c>
      <c r="K424" s="8">
        <f t="shared" si="101"/>
        <v>230722</v>
      </c>
      <c r="L424" s="67">
        <v>367270.983534</v>
      </c>
      <c r="M424" s="67">
        <v>347494.85365140007</v>
      </c>
      <c r="N424" s="8">
        <f t="shared" si="102"/>
        <v>357383</v>
      </c>
      <c r="O424" s="67">
        <v>447976.66384380002</v>
      </c>
      <c r="P424" s="67">
        <v>412094.52627798007</v>
      </c>
      <c r="Q424" s="8">
        <f t="shared" si="103"/>
        <v>430036</v>
      </c>
      <c r="R424" s="67">
        <v>388434.10256560001</v>
      </c>
      <c r="S424" s="67">
        <v>412094.52627798007</v>
      </c>
      <c r="T424" s="8">
        <f t="shared" si="104"/>
        <v>400264</v>
      </c>
      <c r="U424" s="67">
        <v>437762.17432220001</v>
      </c>
      <c r="V424" s="67">
        <v>412094.52627798007</v>
      </c>
      <c r="W424" s="8">
        <v>424928</v>
      </c>
      <c r="X424" s="67">
        <v>503288.92856060003</v>
      </c>
      <c r="Y424" s="67">
        <v>412094.52627798007</v>
      </c>
      <c r="Z424" s="8">
        <f t="shared" si="105"/>
        <v>457692</v>
      </c>
      <c r="AA424" s="67">
        <v>341742.16460020008</v>
      </c>
      <c r="AB424" s="67">
        <v>262878.58815400006</v>
      </c>
      <c r="AC424" s="8">
        <f t="shared" si="106"/>
        <v>302310</v>
      </c>
      <c r="AD424" s="67">
        <v>466610.49078280001</v>
      </c>
      <c r="AE424" s="67">
        <v>412094.52627798007</v>
      </c>
      <c r="AF424" s="8">
        <f t="shared" si="107"/>
        <v>439353</v>
      </c>
      <c r="AG424" s="67">
        <v>475340.83274860005</v>
      </c>
      <c r="AH424" s="67">
        <v>412094.52627798007</v>
      </c>
      <c r="AI424" s="8">
        <f t="shared" si="108"/>
        <v>443718</v>
      </c>
      <c r="AJ424" s="67">
        <v>398043.50840799999</v>
      </c>
      <c r="AK424" s="67">
        <v>306187.31416000001</v>
      </c>
      <c r="AL424" s="8">
        <f t="shared" si="109"/>
        <v>352115</v>
      </c>
      <c r="AM424" s="45" t="e">
        <f>H424+K424+#REF!+N424+#REF!+#REF!+#REF!+#REF!+Q424+T424+W424+Z424+AC424+#REF!+AF424+AI424+AL424</f>
        <v>#REF!</v>
      </c>
      <c r="AN424" s="9"/>
      <c r="AO424" s="9"/>
      <c r="AP424" s="9"/>
      <c r="AQ424" s="10"/>
      <c r="AR424" s="10"/>
    </row>
    <row r="425" spans="1:44" s="6" customFormat="1" ht="24.75" customHeight="1" thickBot="1" x14ac:dyDescent="0.4">
      <c r="A425" s="388"/>
      <c r="B425" s="11">
        <v>388</v>
      </c>
      <c r="C425" s="51" t="s">
        <v>427</v>
      </c>
      <c r="D425" s="52" t="s">
        <v>272</v>
      </c>
      <c r="F425" s="13">
        <v>195293.28</v>
      </c>
      <c r="G425" s="67">
        <v>184777.48800000001</v>
      </c>
      <c r="H425" s="8">
        <f t="shared" si="100"/>
        <v>190035</v>
      </c>
      <c r="I425" s="67">
        <v>195293.28</v>
      </c>
      <c r="J425" s="67">
        <v>184777.48800000001</v>
      </c>
      <c r="K425" s="8">
        <f t="shared" si="101"/>
        <v>190035</v>
      </c>
      <c r="L425" s="67">
        <v>406861</v>
      </c>
      <c r="M425" s="67">
        <v>384953.10000000003</v>
      </c>
      <c r="N425" s="8">
        <f t="shared" si="102"/>
        <v>395907</v>
      </c>
      <c r="O425" s="67">
        <v>406861</v>
      </c>
      <c r="P425" s="67">
        <v>384953.10000000003</v>
      </c>
      <c r="Q425" s="8">
        <f t="shared" si="103"/>
        <v>395907</v>
      </c>
      <c r="R425" s="67">
        <v>406861</v>
      </c>
      <c r="S425" s="67">
        <v>384953.10000000003</v>
      </c>
      <c r="T425" s="8">
        <f t="shared" si="104"/>
        <v>395907</v>
      </c>
      <c r="U425" s="67">
        <v>406861</v>
      </c>
      <c r="V425" s="67">
        <v>384953.10000000003</v>
      </c>
      <c r="W425" s="8">
        <v>395907</v>
      </c>
      <c r="X425" s="67">
        <v>406861</v>
      </c>
      <c r="Y425" s="67">
        <v>384953.10000000003</v>
      </c>
      <c r="Z425" s="8">
        <f t="shared" si="105"/>
        <v>395907</v>
      </c>
      <c r="AA425" s="67">
        <v>195293.28</v>
      </c>
      <c r="AB425" s="67">
        <v>150225.60000000001</v>
      </c>
      <c r="AC425" s="8">
        <f t="shared" si="106"/>
        <v>172759</v>
      </c>
      <c r="AD425" s="67">
        <v>406861</v>
      </c>
      <c r="AE425" s="67">
        <v>384953.10000000003</v>
      </c>
      <c r="AF425" s="8">
        <f t="shared" si="107"/>
        <v>395907</v>
      </c>
      <c r="AG425" s="67">
        <v>406861</v>
      </c>
      <c r="AH425" s="67">
        <v>384953.10000000003</v>
      </c>
      <c r="AI425" s="8">
        <f t="shared" si="108"/>
        <v>395907</v>
      </c>
      <c r="AJ425" s="67">
        <v>195293.28</v>
      </c>
      <c r="AK425" s="67">
        <v>150225.60000000001</v>
      </c>
      <c r="AL425" s="8">
        <f t="shared" si="109"/>
        <v>172759</v>
      </c>
      <c r="AM425" s="45" t="e">
        <f>H425+K425+#REF!+N425+#REF!+#REF!+#REF!+#REF!+Q425+T425+W425+Z425+AC425+#REF!+AF425+AI425+AL425</f>
        <v>#REF!</v>
      </c>
      <c r="AN425" s="9"/>
      <c r="AO425" s="9"/>
      <c r="AP425" s="9"/>
      <c r="AQ425" s="10"/>
      <c r="AR425" s="10"/>
    </row>
    <row r="426" spans="1:44" s="6" customFormat="1" ht="24.75" customHeight="1" thickBot="1" x14ac:dyDescent="0.4">
      <c r="A426" s="388"/>
      <c r="B426" s="4">
        <v>389</v>
      </c>
      <c r="C426" s="51" t="s">
        <v>428</v>
      </c>
      <c r="D426" s="52" t="s">
        <v>272</v>
      </c>
      <c r="F426" s="13">
        <v>202380.39175899999</v>
      </c>
      <c r="G426" s="67">
        <v>191482.9860489</v>
      </c>
      <c r="H426" s="8">
        <f t="shared" si="100"/>
        <v>196932</v>
      </c>
      <c r="I426" s="67">
        <v>202380.39175899999</v>
      </c>
      <c r="J426" s="67">
        <v>191482.9860489</v>
      </c>
      <c r="K426" s="8">
        <f t="shared" si="101"/>
        <v>196932</v>
      </c>
      <c r="L426" s="67">
        <v>316963.35323380004</v>
      </c>
      <c r="M426" s="67">
        <v>299896.09575198003</v>
      </c>
      <c r="N426" s="8">
        <f t="shared" si="102"/>
        <v>308430</v>
      </c>
      <c r="O426" s="67">
        <v>392335.41132239997</v>
      </c>
      <c r="P426" s="67">
        <v>373109.32496292004</v>
      </c>
      <c r="Q426" s="8">
        <f t="shared" si="103"/>
        <v>382722</v>
      </c>
      <c r="R426" s="67">
        <v>351904.82003040006</v>
      </c>
      <c r="S426" s="67">
        <v>373109.32496292004</v>
      </c>
      <c r="T426" s="8">
        <f t="shared" si="104"/>
        <v>362507</v>
      </c>
      <c r="U426" s="67">
        <v>381973.88223540003</v>
      </c>
      <c r="V426" s="67">
        <v>373109.32496292004</v>
      </c>
      <c r="W426" s="8">
        <v>377542</v>
      </c>
      <c r="X426" s="67">
        <v>443998.13286919997</v>
      </c>
      <c r="Y426" s="67">
        <v>373109.32496292004</v>
      </c>
      <c r="Z426" s="8">
        <f t="shared" si="105"/>
        <v>408554</v>
      </c>
      <c r="AA426" s="67">
        <v>300177.57032899995</v>
      </c>
      <c r="AB426" s="67">
        <v>230905.82333000001</v>
      </c>
      <c r="AC426" s="8">
        <f t="shared" si="106"/>
        <v>265542</v>
      </c>
      <c r="AD426" s="67">
        <v>419613.89530060004</v>
      </c>
      <c r="AE426" s="67">
        <v>373109.32496292004</v>
      </c>
      <c r="AF426" s="8">
        <f t="shared" si="107"/>
        <v>396362</v>
      </c>
      <c r="AG426" s="67">
        <v>426263.4687402001</v>
      </c>
      <c r="AH426" s="67">
        <v>373109.32496292004</v>
      </c>
      <c r="AI426" s="8">
        <f t="shared" si="108"/>
        <v>399686</v>
      </c>
      <c r="AJ426" s="67">
        <v>339748.13883920008</v>
      </c>
      <c r="AK426" s="67">
        <v>261344.72218400004</v>
      </c>
      <c r="AL426" s="8">
        <f t="shared" si="109"/>
        <v>300546</v>
      </c>
      <c r="AM426" s="45" t="e">
        <f>H426+K426+#REF!+N426+#REF!+#REF!+#REF!+#REF!+Q426+T426+W426+Z426+AC426+#REF!+AF426+AI426+AL426</f>
        <v>#REF!</v>
      </c>
      <c r="AN426" s="9"/>
      <c r="AO426" s="9"/>
      <c r="AP426" s="9"/>
      <c r="AQ426" s="10"/>
      <c r="AR426" s="10"/>
    </row>
    <row r="427" spans="1:44" s="6" customFormat="1" ht="24.75" customHeight="1" thickBot="1" x14ac:dyDescent="0.4">
      <c r="A427" s="388"/>
      <c r="B427" s="271" t="s">
        <v>207</v>
      </c>
      <c r="C427" s="272"/>
      <c r="D427" s="273"/>
      <c r="F427" s="13">
        <v>8291026.2334354008</v>
      </c>
      <c r="G427" s="67">
        <v>7844586.3593273405</v>
      </c>
      <c r="H427" s="8">
        <f t="shared" si="100"/>
        <v>8067806</v>
      </c>
      <c r="I427" s="67">
        <v>8291026.2334354008</v>
      </c>
      <c r="J427" s="67">
        <v>7844586.3593273405</v>
      </c>
      <c r="K427" s="8">
        <f t="shared" si="101"/>
        <v>8067806</v>
      </c>
      <c r="L427" s="67">
        <v>16273462.5571336</v>
      </c>
      <c r="M427" s="67">
        <v>15397199.188672561</v>
      </c>
      <c r="N427" s="8">
        <f t="shared" si="102"/>
        <v>15835331</v>
      </c>
      <c r="O427" s="67">
        <v>19398867.857605603</v>
      </c>
      <c r="P427" s="67">
        <v>18280147.369379699</v>
      </c>
      <c r="Q427" s="8">
        <f t="shared" si="103"/>
        <v>18839508</v>
      </c>
      <c r="R427" s="67">
        <v>18108958.5098604</v>
      </c>
      <c r="S427" s="67">
        <v>18280147.369379699</v>
      </c>
      <c r="T427" s="8">
        <f t="shared" si="104"/>
        <v>18194553</v>
      </c>
      <c r="U427" s="67">
        <v>19356644.229886603</v>
      </c>
      <c r="V427" s="67">
        <v>18280147.369379699</v>
      </c>
      <c r="W427" s="8">
        <v>18818396</v>
      </c>
      <c r="X427" s="67">
        <v>32857839.339525197</v>
      </c>
      <c r="Y427" s="67">
        <v>18280147.369379699</v>
      </c>
      <c r="Z427" s="8">
        <f t="shared" si="105"/>
        <v>25568993</v>
      </c>
      <c r="AA427" s="67">
        <v>14533708.402577</v>
      </c>
      <c r="AB427" s="67">
        <v>11179775.694290001</v>
      </c>
      <c r="AC427" s="8">
        <f t="shared" si="106"/>
        <v>12856742</v>
      </c>
      <c r="AD427" s="67">
        <v>23719863.500569601</v>
      </c>
      <c r="AE427" s="67">
        <v>18280147.369379699</v>
      </c>
      <c r="AF427" s="8">
        <f t="shared" si="107"/>
        <v>21000005</v>
      </c>
      <c r="AG427" s="67">
        <v>21002266.616622206</v>
      </c>
      <c r="AH427" s="67">
        <v>18280147.369379699</v>
      </c>
      <c r="AI427" s="8">
        <f t="shared" si="108"/>
        <v>19641207</v>
      </c>
      <c r="AJ427" s="67">
        <v>13642486.786947202</v>
      </c>
      <c r="AK427" s="67">
        <v>10494220.605343997</v>
      </c>
      <c r="AL427" s="8">
        <f t="shared" si="109"/>
        <v>12068354</v>
      </c>
      <c r="AM427" s="45" t="e">
        <f>H427+K427+#REF!+N427+#REF!+#REF!+#REF!+#REF!+Q427+T427+W427+Z427+AC427+#REF!+AF427+AI427+AL427</f>
        <v>#REF!</v>
      </c>
      <c r="AN427" s="9"/>
      <c r="AO427" s="9"/>
      <c r="AP427" s="9"/>
      <c r="AQ427" s="10"/>
      <c r="AR427" s="10"/>
    </row>
    <row r="428" spans="1:44" s="6" customFormat="1" ht="24.75" customHeight="1" x14ac:dyDescent="0.35">
      <c r="A428" s="388"/>
      <c r="B428" s="4">
        <v>390</v>
      </c>
      <c r="C428" s="53" t="s">
        <v>429</v>
      </c>
      <c r="D428" s="4" t="s">
        <v>272</v>
      </c>
      <c r="F428" s="13">
        <v>138839.20057280001</v>
      </c>
      <c r="G428" s="67">
        <v>131363.24361888002</v>
      </c>
      <c r="H428" s="8">
        <f t="shared" si="100"/>
        <v>135101</v>
      </c>
      <c r="I428" s="67">
        <v>138839.20057280001</v>
      </c>
      <c r="J428" s="67">
        <v>131363.24361888002</v>
      </c>
      <c r="K428" s="8">
        <f t="shared" si="101"/>
        <v>135101</v>
      </c>
      <c r="L428" s="67">
        <v>229696.95792680004</v>
      </c>
      <c r="M428" s="67">
        <v>217328.66019228002</v>
      </c>
      <c r="N428" s="8">
        <f t="shared" si="102"/>
        <v>223513</v>
      </c>
      <c r="O428" s="67">
        <v>270886.01949500002</v>
      </c>
      <c r="P428" s="67">
        <v>249169.59391505999</v>
      </c>
      <c r="Q428" s="8">
        <f t="shared" si="103"/>
        <v>260028</v>
      </c>
      <c r="R428" s="67">
        <v>234880.36706680001</v>
      </c>
      <c r="S428" s="67">
        <v>249169.59391505999</v>
      </c>
      <c r="T428" s="8">
        <f t="shared" si="104"/>
        <v>242025</v>
      </c>
      <c r="U428" s="67">
        <v>257272.69455160003</v>
      </c>
      <c r="V428" s="67">
        <v>249169.59391505999</v>
      </c>
      <c r="W428" s="8">
        <v>253221</v>
      </c>
      <c r="X428" s="67">
        <v>304357.09063760005</v>
      </c>
      <c r="Y428" s="67">
        <v>249169.59391505999</v>
      </c>
      <c r="Z428" s="8">
        <f t="shared" si="105"/>
        <v>276763</v>
      </c>
      <c r="AA428" s="67">
        <v>208440.7490984</v>
      </c>
      <c r="AB428" s="67">
        <v>160339.03776800001</v>
      </c>
      <c r="AC428" s="8">
        <f t="shared" si="106"/>
        <v>184390</v>
      </c>
      <c r="AD428" s="67">
        <v>300590.12738299998</v>
      </c>
      <c r="AE428" s="67">
        <v>249169.59391505999</v>
      </c>
      <c r="AF428" s="8">
        <f t="shared" si="107"/>
        <v>274880</v>
      </c>
      <c r="AG428" s="67">
        <v>282265.18931520008</v>
      </c>
      <c r="AH428" s="67">
        <v>249169.59391505999</v>
      </c>
      <c r="AI428" s="8">
        <f t="shared" si="108"/>
        <v>265717</v>
      </c>
      <c r="AJ428" s="67">
        <v>233078.86793100002</v>
      </c>
      <c r="AK428" s="67">
        <v>179291.43687000001</v>
      </c>
      <c r="AL428" s="8">
        <f t="shared" si="109"/>
        <v>206185</v>
      </c>
      <c r="AM428" s="45" t="e">
        <f>H428+K428+#REF!+N428+#REF!+#REF!+#REF!+#REF!+Q428+T428+W428+Z428+AC428+#REF!+AF428+AI428+AL428</f>
        <v>#REF!</v>
      </c>
      <c r="AN428" s="9"/>
      <c r="AO428" s="9"/>
      <c r="AP428" s="9"/>
      <c r="AQ428" s="10"/>
      <c r="AR428" s="10"/>
    </row>
    <row r="429" spans="1:44" s="6" customFormat="1" ht="24.75" customHeight="1" thickBot="1" x14ac:dyDescent="0.4">
      <c r="A429" s="388"/>
      <c r="B429" s="11">
        <v>391</v>
      </c>
      <c r="C429" s="54" t="s">
        <v>430</v>
      </c>
      <c r="D429" s="11" t="s">
        <v>272</v>
      </c>
      <c r="F429" s="13">
        <v>243764.09562959999</v>
      </c>
      <c r="G429" s="67">
        <v>230638.33663415999</v>
      </c>
      <c r="H429" s="8">
        <f t="shared" si="100"/>
        <v>237201</v>
      </c>
      <c r="I429" s="67">
        <v>243764.09562959999</v>
      </c>
      <c r="J429" s="67">
        <v>230638.33663415999</v>
      </c>
      <c r="K429" s="8">
        <f t="shared" si="101"/>
        <v>237201</v>
      </c>
      <c r="L429" s="67">
        <v>393595.29709499999</v>
      </c>
      <c r="M429" s="67">
        <v>372401.70417450002</v>
      </c>
      <c r="N429" s="8">
        <f t="shared" si="102"/>
        <v>382999</v>
      </c>
      <c r="O429" s="67">
        <v>463482.46204260003</v>
      </c>
      <c r="P429" s="67">
        <v>441145.01196948002</v>
      </c>
      <c r="Q429" s="8">
        <f t="shared" si="103"/>
        <v>452314</v>
      </c>
      <c r="R429" s="67">
        <v>400710.31951860001</v>
      </c>
      <c r="S429" s="67">
        <v>441145.01196948002</v>
      </c>
      <c r="T429" s="8">
        <f t="shared" si="104"/>
        <v>420928</v>
      </c>
      <c r="U429" s="67">
        <v>452209.07608240005</v>
      </c>
      <c r="V429" s="67">
        <v>441145.01196948002</v>
      </c>
      <c r="W429" s="8">
        <v>446677</v>
      </c>
      <c r="X429" s="67">
        <v>529488.41716680001</v>
      </c>
      <c r="Y429" s="67">
        <v>441145.01196948002</v>
      </c>
      <c r="Z429" s="8">
        <f t="shared" si="105"/>
        <v>485317</v>
      </c>
      <c r="AA429" s="67">
        <v>358820.96879720001</v>
      </c>
      <c r="AB429" s="67">
        <v>276016.12984400004</v>
      </c>
      <c r="AC429" s="8">
        <f t="shared" si="106"/>
        <v>317419</v>
      </c>
      <c r="AD429" s="67">
        <v>517551.76640440011</v>
      </c>
      <c r="AE429" s="67">
        <v>441145.01196948002</v>
      </c>
      <c r="AF429" s="8">
        <f t="shared" si="107"/>
        <v>479348</v>
      </c>
      <c r="AG429" s="67">
        <v>493081.84390919999</v>
      </c>
      <c r="AH429" s="67">
        <v>441145.01196948002</v>
      </c>
      <c r="AI429" s="8">
        <f t="shared" si="108"/>
        <v>467113</v>
      </c>
      <c r="AJ429" s="67">
        <v>409221.68889420002</v>
      </c>
      <c r="AK429" s="67">
        <v>314785.91453400004</v>
      </c>
      <c r="AL429" s="8">
        <f t="shared" si="109"/>
        <v>362004</v>
      </c>
      <c r="AM429" s="45" t="e">
        <f>H429+K429+#REF!+N429+#REF!+#REF!+#REF!+#REF!+Q429+T429+W429+Z429+AC429+#REF!+AF429+AI429+AL429</f>
        <v>#REF!</v>
      </c>
      <c r="AN429" s="9"/>
      <c r="AO429" s="9"/>
      <c r="AP429" s="9"/>
      <c r="AQ429" s="10"/>
      <c r="AR429" s="10"/>
    </row>
    <row r="430" spans="1:44" s="6" customFormat="1" ht="24.75" customHeight="1" x14ac:dyDescent="0.35">
      <c r="A430" s="388"/>
      <c r="B430" s="4">
        <v>392</v>
      </c>
      <c r="C430" s="54" t="s">
        <v>431</v>
      </c>
      <c r="D430" s="11" t="s">
        <v>272</v>
      </c>
      <c r="F430" s="13">
        <v>167935.05126580002</v>
      </c>
      <c r="G430" s="67">
        <v>158892.39465918002</v>
      </c>
      <c r="H430" s="8">
        <f t="shared" si="100"/>
        <v>163414</v>
      </c>
      <c r="I430" s="67">
        <v>167935.05126580002</v>
      </c>
      <c r="J430" s="67">
        <v>158892.39465918002</v>
      </c>
      <c r="K430" s="8">
        <f t="shared" si="101"/>
        <v>163414</v>
      </c>
      <c r="L430" s="67">
        <v>270835.24324220006</v>
      </c>
      <c r="M430" s="67">
        <v>256251.80706762007</v>
      </c>
      <c r="N430" s="8">
        <f t="shared" si="102"/>
        <v>263544</v>
      </c>
      <c r="O430" s="67">
        <v>322230.33162320004</v>
      </c>
      <c r="P430" s="67">
        <v>306449.84528886003</v>
      </c>
      <c r="Q430" s="8">
        <f t="shared" si="103"/>
        <v>314340</v>
      </c>
      <c r="R430" s="67">
        <v>278939.34475680004</v>
      </c>
      <c r="S430" s="67">
        <v>306449.84528886003</v>
      </c>
      <c r="T430" s="8">
        <f t="shared" si="104"/>
        <v>292695</v>
      </c>
      <c r="U430" s="67">
        <v>322221.86891440005</v>
      </c>
      <c r="V430" s="67">
        <v>306449.84528886003</v>
      </c>
      <c r="W430" s="8">
        <v>314336</v>
      </c>
      <c r="X430" s="67">
        <v>365096.06737240002</v>
      </c>
      <c r="Y430" s="67">
        <v>306449.84528886003</v>
      </c>
      <c r="Z430" s="8">
        <f t="shared" si="105"/>
        <v>335773</v>
      </c>
      <c r="AA430" s="67">
        <v>250378.76039540005</v>
      </c>
      <c r="AB430" s="67">
        <v>192599.04645800003</v>
      </c>
      <c r="AC430" s="8">
        <f t="shared" si="106"/>
        <v>221489</v>
      </c>
      <c r="AD430" s="67">
        <v>352664.34814520006</v>
      </c>
      <c r="AE430" s="67">
        <v>306449.84528886003</v>
      </c>
      <c r="AF430" s="8">
        <f t="shared" si="107"/>
        <v>329557</v>
      </c>
      <c r="AG430" s="67">
        <v>349346.9662956</v>
      </c>
      <c r="AH430" s="67">
        <v>306449.84528886003</v>
      </c>
      <c r="AI430" s="8">
        <f t="shared" si="108"/>
        <v>327898</v>
      </c>
      <c r="AJ430" s="67">
        <v>281922.44960880006</v>
      </c>
      <c r="AK430" s="67">
        <v>216863.42277600002</v>
      </c>
      <c r="AL430" s="8">
        <f t="shared" si="109"/>
        <v>249393</v>
      </c>
      <c r="AM430" s="45" t="e">
        <f>H430+K430+#REF!+N430+#REF!+#REF!+#REF!+#REF!+Q430+T430+W430+Z430+AC430+#REF!+AF430+AI430+AL430</f>
        <v>#REF!</v>
      </c>
      <c r="AN430" s="9"/>
      <c r="AO430" s="9"/>
      <c r="AP430" s="9"/>
      <c r="AQ430" s="10"/>
      <c r="AR430" s="10"/>
    </row>
    <row r="431" spans="1:44" s="6" customFormat="1" ht="24.75" customHeight="1" thickBot="1" x14ac:dyDescent="0.4">
      <c r="A431" s="388"/>
      <c r="B431" s="11">
        <v>393</v>
      </c>
      <c r="C431" s="54" t="s">
        <v>432</v>
      </c>
      <c r="D431" s="11" t="s">
        <v>283</v>
      </c>
      <c r="F431" s="13">
        <v>5662663.9755685991</v>
      </c>
      <c r="G431" s="67">
        <v>5357751.2999610612</v>
      </c>
      <c r="H431" s="8">
        <f t="shared" si="100"/>
        <v>5510208</v>
      </c>
      <c r="I431" s="67">
        <v>5662663.9755685991</v>
      </c>
      <c r="J431" s="67">
        <v>5357751.2999610612</v>
      </c>
      <c r="K431" s="8">
        <f t="shared" si="101"/>
        <v>5510208</v>
      </c>
      <c r="L431" s="67">
        <v>12058026.1055254</v>
      </c>
      <c r="M431" s="67">
        <v>11408747.776766341</v>
      </c>
      <c r="N431" s="8">
        <f t="shared" si="102"/>
        <v>11733387</v>
      </c>
      <c r="O431" s="67">
        <v>14584139.393132402</v>
      </c>
      <c r="P431" s="67">
        <v>13656297.528985022</v>
      </c>
      <c r="Q431" s="8">
        <f t="shared" si="103"/>
        <v>14120218</v>
      </c>
      <c r="R431" s="67">
        <v>13708094.587896803</v>
      </c>
      <c r="S431" s="67">
        <v>13656297.528985022</v>
      </c>
      <c r="T431" s="8">
        <f t="shared" si="104"/>
        <v>13682196</v>
      </c>
      <c r="U431" s="67">
        <v>14584139.393132402</v>
      </c>
      <c r="V431" s="67">
        <v>13656297.528985022</v>
      </c>
      <c r="W431" s="8">
        <v>14120218</v>
      </c>
      <c r="X431" s="67">
        <v>27420294.6474002</v>
      </c>
      <c r="Y431" s="67">
        <v>13656297.528985022</v>
      </c>
      <c r="Z431" s="8">
        <f t="shared" si="105"/>
        <v>20538296</v>
      </c>
      <c r="AA431" s="67">
        <v>10849310.1016846</v>
      </c>
      <c r="AB431" s="67">
        <v>8345623.1551420009</v>
      </c>
      <c r="AC431" s="8">
        <f t="shared" si="106"/>
        <v>9597467</v>
      </c>
      <c r="AD431" s="67">
        <v>18381188.635355003</v>
      </c>
      <c r="AE431" s="67">
        <v>13656297.528985022</v>
      </c>
      <c r="AF431" s="8">
        <f t="shared" si="107"/>
        <v>16018743</v>
      </c>
      <c r="AG431" s="67">
        <v>15731739.829696802</v>
      </c>
      <c r="AH431" s="67">
        <v>13656297.528985022</v>
      </c>
      <c r="AI431" s="8">
        <f t="shared" si="108"/>
        <v>14694019</v>
      </c>
      <c r="AJ431" s="67">
        <v>9506256.0005140007</v>
      </c>
      <c r="AK431" s="67">
        <v>7312504.6157799996</v>
      </c>
      <c r="AL431" s="8">
        <f t="shared" si="109"/>
        <v>8409380</v>
      </c>
      <c r="AM431" s="45" t="e">
        <f>H431+K431+#REF!+N431+#REF!+#REF!+#REF!+#REF!+Q431+T431+W431+Z431+AC431+#REF!+AF431+AI431+AL431</f>
        <v>#REF!</v>
      </c>
      <c r="AN431" s="9"/>
      <c r="AO431" s="9"/>
      <c r="AP431" s="9"/>
      <c r="AQ431" s="10"/>
      <c r="AR431" s="10"/>
    </row>
    <row r="432" spans="1:44" s="6" customFormat="1" ht="24.75" customHeight="1" x14ac:dyDescent="0.35">
      <c r="A432" s="388"/>
      <c r="B432" s="4">
        <v>394</v>
      </c>
      <c r="C432" s="54" t="s">
        <v>433</v>
      </c>
      <c r="D432" s="11" t="s">
        <v>283</v>
      </c>
      <c r="F432" s="13">
        <v>261666.95609600001</v>
      </c>
      <c r="G432" s="67">
        <v>247577.19692160003</v>
      </c>
      <c r="H432" s="8">
        <f t="shared" si="100"/>
        <v>254622</v>
      </c>
      <c r="I432" s="67">
        <v>261666.95609600001</v>
      </c>
      <c r="J432" s="67">
        <v>247577.19692160003</v>
      </c>
      <c r="K432" s="8">
        <f t="shared" si="101"/>
        <v>254622</v>
      </c>
      <c r="L432" s="67">
        <v>418416.42200540006</v>
      </c>
      <c r="M432" s="67">
        <v>395886.30697434006</v>
      </c>
      <c r="N432" s="8">
        <f t="shared" si="102"/>
        <v>407151</v>
      </c>
      <c r="O432" s="67">
        <v>497588.23634519998</v>
      </c>
      <c r="P432" s="67">
        <v>473248.17574398004</v>
      </c>
      <c r="Q432" s="8">
        <f t="shared" si="103"/>
        <v>485418</v>
      </c>
      <c r="R432" s="67">
        <v>420862.14484860003</v>
      </c>
      <c r="S432" s="67">
        <v>473248.17574398004</v>
      </c>
      <c r="T432" s="8">
        <f t="shared" si="104"/>
        <v>447055</v>
      </c>
      <c r="U432" s="67">
        <v>484390.64197160001</v>
      </c>
      <c r="V432" s="67">
        <v>473248.17574398004</v>
      </c>
      <c r="W432" s="8">
        <v>478819</v>
      </c>
      <c r="X432" s="67">
        <v>557837.43380820006</v>
      </c>
      <c r="Y432" s="67">
        <v>473248.17574398004</v>
      </c>
      <c r="Z432" s="8">
        <f t="shared" si="105"/>
        <v>515543</v>
      </c>
      <c r="AA432" s="67">
        <v>376585.25240700005</v>
      </c>
      <c r="AB432" s="67">
        <v>289680.96339000005</v>
      </c>
      <c r="AC432" s="8">
        <f t="shared" si="106"/>
        <v>333133</v>
      </c>
      <c r="AD432" s="67">
        <v>551564.4509101999</v>
      </c>
      <c r="AE432" s="67">
        <v>473248.17574398004</v>
      </c>
      <c r="AF432" s="8">
        <f t="shared" si="107"/>
        <v>512406</v>
      </c>
      <c r="AG432" s="67">
        <v>542885.94303580001</v>
      </c>
      <c r="AH432" s="67">
        <v>473248.17574398004</v>
      </c>
      <c r="AI432" s="8">
        <f t="shared" si="108"/>
        <v>508067</v>
      </c>
      <c r="AJ432" s="67">
        <v>439275.94135880005</v>
      </c>
      <c r="AK432" s="67">
        <v>337904.57027600001</v>
      </c>
      <c r="AL432" s="8">
        <f t="shared" si="109"/>
        <v>388590</v>
      </c>
      <c r="AM432" s="45" t="e">
        <f>H432+K432+#REF!+N432+#REF!+#REF!+#REF!+#REF!+Q432+T432+W432+Z432+AC432+#REF!+AF432+AI432+AL432</f>
        <v>#REF!</v>
      </c>
      <c r="AN432" s="9"/>
      <c r="AO432" s="9"/>
      <c r="AP432" s="9"/>
      <c r="AQ432" s="10"/>
      <c r="AR432" s="10"/>
    </row>
    <row r="433" spans="1:44" s="6" customFormat="1" ht="24.75" customHeight="1" thickBot="1" x14ac:dyDescent="0.4">
      <c r="A433" s="388"/>
      <c r="B433" s="11">
        <v>395</v>
      </c>
      <c r="C433" s="54" t="s">
        <v>434</v>
      </c>
      <c r="D433" s="11" t="s">
        <v>283</v>
      </c>
      <c r="F433" s="13">
        <v>426497.25107080006</v>
      </c>
      <c r="G433" s="67">
        <v>403532.01447468001</v>
      </c>
      <c r="H433" s="8">
        <f t="shared" si="100"/>
        <v>415015</v>
      </c>
      <c r="I433" s="67">
        <v>426497.25107080006</v>
      </c>
      <c r="J433" s="67">
        <v>403532.01447468001</v>
      </c>
      <c r="K433" s="8">
        <f t="shared" si="101"/>
        <v>415015</v>
      </c>
      <c r="L433" s="67">
        <v>703681.64159020002</v>
      </c>
      <c r="M433" s="67">
        <v>665791.09165842005</v>
      </c>
      <c r="N433" s="8">
        <f t="shared" si="102"/>
        <v>684736</v>
      </c>
      <c r="O433" s="67">
        <v>818901.42190219997</v>
      </c>
      <c r="P433" s="67">
        <v>788317.58288556011</v>
      </c>
      <c r="Q433" s="8">
        <f t="shared" si="103"/>
        <v>803610</v>
      </c>
      <c r="R433" s="67">
        <v>751414.492738</v>
      </c>
      <c r="S433" s="67">
        <v>788317.58288556011</v>
      </c>
      <c r="T433" s="8">
        <f t="shared" si="104"/>
        <v>769866</v>
      </c>
      <c r="U433" s="67">
        <v>809123.81972240005</v>
      </c>
      <c r="V433" s="67">
        <v>788317.58288556011</v>
      </c>
      <c r="W433" s="8">
        <v>798721</v>
      </c>
      <c r="X433" s="67">
        <v>935503.79726440005</v>
      </c>
      <c r="Y433" s="67">
        <v>788317.58288556011</v>
      </c>
      <c r="Z433" s="8">
        <f t="shared" si="105"/>
        <v>861911</v>
      </c>
      <c r="AA433" s="67">
        <v>652610.25182080013</v>
      </c>
      <c r="AB433" s="67">
        <v>502007.88601600006</v>
      </c>
      <c r="AC433" s="8">
        <f t="shared" si="106"/>
        <v>577309</v>
      </c>
      <c r="AD433" s="67">
        <v>915220.799948</v>
      </c>
      <c r="AE433" s="67">
        <v>788317.58288556011</v>
      </c>
      <c r="AF433" s="8">
        <f t="shared" si="107"/>
        <v>851769</v>
      </c>
      <c r="AG433" s="67">
        <v>920712.04012060002</v>
      </c>
      <c r="AH433" s="67">
        <v>788317.58288556011</v>
      </c>
      <c r="AI433" s="8">
        <f t="shared" si="108"/>
        <v>854515</v>
      </c>
      <c r="AJ433" s="67">
        <v>715986.42018540006</v>
      </c>
      <c r="AK433" s="67">
        <v>550758.78475800005</v>
      </c>
      <c r="AL433" s="8">
        <f t="shared" si="109"/>
        <v>633373</v>
      </c>
      <c r="AM433" s="45" t="e">
        <f>H433+K433+#REF!+N433+#REF!+#REF!+#REF!+#REF!+Q433+T433+W433+Z433+AC433+#REF!+AF433+AI433+AL433</f>
        <v>#REF!</v>
      </c>
      <c r="AN433" s="9"/>
      <c r="AO433" s="9"/>
      <c r="AP433" s="9"/>
      <c r="AQ433" s="10"/>
      <c r="AR433" s="10"/>
    </row>
    <row r="434" spans="1:44" s="6" customFormat="1" ht="24.75" customHeight="1" x14ac:dyDescent="0.35">
      <c r="A434" s="388"/>
      <c r="B434" s="4">
        <v>396</v>
      </c>
      <c r="C434" s="54" t="s">
        <v>435</v>
      </c>
      <c r="D434" s="11" t="s">
        <v>272</v>
      </c>
      <c r="F434" s="13">
        <v>319178.46726220008</v>
      </c>
      <c r="G434" s="67">
        <v>301991.93440962007</v>
      </c>
      <c r="H434" s="8">
        <f t="shared" si="100"/>
        <v>310585</v>
      </c>
      <c r="I434" s="67">
        <v>319178.46726220008</v>
      </c>
      <c r="J434" s="67">
        <v>301991.93440962007</v>
      </c>
      <c r="K434" s="8">
        <f t="shared" si="101"/>
        <v>310585</v>
      </c>
      <c r="L434" s="67">
        <v>475085.89364600007</v>
      </c>
      <c r="M434" s="67">
        <v>449504.34552660002</v>
      </c>
      <c r="N434" s="8">
        <f t="shared" si="102"/>
        <v>462295</v>
      </c>
      <c r="O434" s="67">
        <v>586578.90857019997</v>
      </c>
      <c r="P434" s="67">
        <v>561279.40463321994</v>
      </c>
      <c r="Q434" s="8">
        <f t="shared" si="103"/>
        <v>573929</v>
      </c>
      <c r="R434" s="67">
        <v>538104.51256379997</v>
      </c>
      <c r="S434" s="67">
        <v>561279.40463321994</v>
      </c>
      <c r="T434" s="8">
        <f t="shared" si="104"/>
        <v>549692</v>
      </c>
      <c r="U434" s="67">
        <v>599498.29139200016</v>
      </c>
      <c r="V434" s="67">
        <v>561279.40463321994</v>
      </c>
      <c r="W434" s="8">
        <v>580389</v>
      </c>
      <c r="X434" s="67">
        <v>685210.72179560002</v>
      </c>
      <c r="Y434" s="67">
        <v>561279.40463321994</v>
      </c>
      <c r="Z434" s="8">
        <f t="shared" si="105"/>
        <v>623245</v>
      </c>
      <c r="AA434" s="67">
        <v>465185.58218860009</v>
      </c>
      <c r="AB434" s="67">
        <v>357835.06322200003</v>
      </c>
      <c r="AC434" s="8">
        <f t="shared" si="106"/>
        <v>411510</v>
      </c>
      <c r="AD434" s="67">
        <v>656456.5529704002</v>
      </c>
      <c r="AE434" s="67">
        <v>561279.40463321994</v>
      </c>
      <c r="AF434" s="8">
        <f t="shared" si="107"/>
        <v>608868</v>
      </c>
      <c r="AG434" s="67">
        <v>656712.54991160007</v>
      </c>
      <c r="AH434" s="67">
        <v>561279.40463321994</v>
      </c>
      <c r="AI434" s="8">
        <f t="shared" si="108"/>
        <v>608996</v>
      </c>
      <c r="AJ434" s="67">
        <v>535824.8703808001</v>
      </c>
      <c r="AK434" s="67">
        <v>412172.97721600003</v>
      </c>
      <c r="AL434" s="8">
        <f t="shared" si="109"/>
        <v>473999</v>
      </c>
      <c r="AM434" s="45" t="e">
        <f>H434+K434+#REF!+N434+#REF!+#REF!+#REF!+#REF!+Q434+T434+W434+Z434+AC434+#REF!+AF434+AI434+AL434</f>
        <v>#REF!</v>
      </c>
      <c r="AN434" s="9"/>
      <c r="AO434" s="9"/>
      <c r="AP434" s="9"/>
      <c r="AQ434" s="10"/>
      <c r="AR434" s="10"/>
    </row>
    <row r="435" spans="1:44" s="6" customFormat="1" ht="24.75" customHeight="1" thickBot="1" x14ac:dyDescent="0.4">
      <c r="A435" s="388"/>
      <c r="B435" s="11">
        <v>397</v>
      </c>
      <c r="C435" s="54" t="s">
        <v>436</v>
      </c>
      <c r="D435" s="11" t="s">
        <v>272</v>
      </c>
      <c r="F435" s="13">
        <v>113319.9021864</v>
      </c>
      <c r="G435" s="67">
        <v>107218.06129944001</v>
      </c>
      <c r="H435" s="8">
        <f t="shared" si="100"/>
        <v>110269</v>
      </c>
      <c r="I435" s="67">
        <v>113319.9021864</v>
      </c>
      <c r="J435" s="67">
        <v>107218.06129944001</v>
      </c>
      <c r="K435" s="8">
        <f t="shared" si="101"/>
        <v>110269</v>
      </c>
      <c r="L435" s="67">
        <v>182183.07936920002</v>
      </c>
      <c r="M435" s="67">
        <v>172373.22124931999</v>
      </c>
      <c r="N435" s="8">
        <f t="shared" si="102"/>
        <v>177278</v>
      </c>
      <c r="O435" s="67">
        <v>207086.71569040004</v>
      </c>
      <c r="P435" s="67">
        <v>201906.13016574003</v>
      </c>
      <c r="Q435" s="8">
        <f t="shared" si="103"/>
        <v>204496</v>
      </c>
      <c r="R435" s="67">
        <v>190693.39090619999</v>
      </c>
      <c r="S435" s="67">
        <v>201906.13016574003</v>
      </c>
      <c r="T435" s="8">
        <f t="shared" si="104"/>
        <v>196300</v>
      </c>
      <c r="U435" s="67">
        <v>212327.24811480005</v>
      </c>
      <c r="V435" s="67">
        <v>201906.13016574003</v>
      </c>
      <c r="W435" s="8">
        <v>207117</v>
      </c>
      <c r="X435" s="67">
        <v>245809.95548199999</v>
      </c>
      <c r="Y435" s="67">
        <v>201906.13016574003</v>
      </c>
      <c r="Z435" s="8">
        <f t="shared" si="105"/>
        <v>223858</v>
      </c>
      <c r="AA435" s="67">
        <v>161115.16581160002</v>
      </c>
      <c r="AB435" s="67">
        <v>123934.74293200001</v>
      </c>
      <c r="AC435" s="8">
        <f t="shared" si="106"/>
        <v>142525</v>
      </c>
      <c r="AD435" s="67">
        <v>219970.13199980004</v>
      </c>
      <c r="AE435" s="67">
        <v>201906.13016574003</v>
      </c>
      <c r="AF435" s="8">
        <f t="shared" si="107"/>
        <v>210938</v>
      </c>
      <c r="AG435" s="67">
        <v>229589.05838959999</v>
      </c>
      <c r="AH435" s="67">
        <v>201906.13016574003</v>
      </c>
      <c r="AI435" s="8">
        <f t="shared" si="108"/>
        <v>215748</v>
      </c>
      <c r="AJ435" s="67">
        <v>190237.46246960002</v>
      </c>
      <c r="AK435" s="67">
        <v>146336.50959200002</v>
      </c>
      <c r="AL435" s="8">
        <f t="shared" si="109"/>
        <v>168287</v>
      </c>
      <c r="AM435" s="45" t="e">
        <f>H435+K435+#REF!+N435+#REF!+#REF!+#REF!+#REF!+Q435+T435+W435+Z435+AC435+#REF!+AF435+AI435+AL435</f>
        <v>#REF!</v>
      </c>
      <c r="AN435" s="9"/>
      <c r="AO435" s="9"/>
      <c r="AP435" s="9"/>
      <c r="AQ435" s="10"/>
      <c r="AR435" s="10"/>
    </row>
    <row r="436" spans="1:44" s="6" customFormat="1" ht="27.75" customHeight="1" x14ac:dyDescent="0.35">
      <c r="A436" s="388"/>
      <c r="B436" s="4">
        <v>398</v>
      </c>
      <c r="C436" s="54" t="s">
        <v>437</v>
      </c>
      <c r="D436" s="11" t="s">
        <v>272</v>
      </c>
      <c r="F436" s="13">
        <v>289786.42176120006</v>
      </c>
      <c r="G436" s="67">
        <v>274182.53751252004</v>
      </c>
      <c r="H436" s="8">
        <f t="shared" si="100"/>
        <v>281984</v>
      </c>
      <c r="I436" s="67">
        <v>289786.42176120006</v>
      </c>
      <c r="J436" s="67">
        <v>274182.53751252004</v>
      </c>
      <c r="K436" s="8">
        <f t="shared" si="101"/>
        <v>281984</v>
      </c>
      <c r="L436" s="67">
        <v>490716.5167996001</v>
      </c>
      <c r="M436" s="67">
        <v>464293.31974116003</v>
      </c>
      <c r="N436" s="8">
        <f t="shared" si="102"/>
        <v>477505</v>
      </c>
      <c r="O436" s="67">
        <v>536622.48068519996</v>
      </c>
      <c r="P436" s="67">
        <v>530376.29365265998</v>
      </c>
      <c r="Q436" s="8">
        <f t="shared" si="103"/>
        <v>533499</v>
      </c>
      <c r="R436" s="67">
        <v>502601.33347060002</v>
      </c>
      <c r="S436" s="67">
        <v>530376.29365265998</v>
      </c>
      <c r="T436" s="8">
        <f t="shared" si="104"/>
        <v>516489</v>
      </c>
      <c r="U436" s="67">
        <v>540048.81991059997</v>
      </c>
      <c r="V436" s="67">
        <v>530376.29365265998</v>
      </c>
      <c r="W436" s="8">
        <v>535213</v>
      </c>
      <c r="X436" s="67">
        <v>616817.22495119995</v>
      </c>
      <c r="Y436" s="67">
        <v>530376.29365265998</v>
      </c>
      <c r="Z436" s="8">
        <f t="shared" si="105"/>
        <v>573597</v>
      </c>
      <c r="AA436" s="67">
        <v>426716.22366100003</v>
      </c>
      <c r="AB436" s="67">
        <v>328243.24897000002</v>
      </c>
      <c r="AC436" s="8">
        <f t="shared" si="106"/>
        <v>377480</v>
      </c>
      <c r="AD436" s="67">
        <v>626059.56079940009</v>
      </c>
      <c r="AE436" s="67">
        <v>530376.29365265998</v>
      </c>
      <c r="AF436" s="8">
        <f t="shared" si="107"/>
        <v>578218</v>
      </c>
      <c r="AG436" s="67">
        <v>614970.23875560006</v>
      </c>
      <c r="AH436" s="67">
        <v>530376.29365265998</v>
      </c>
      <c r="AI436" s="8">
        <f t="shared" si="108"/>
        <v>572673</v>
      </c>
      <c r="AJ436" s="67">
        <v>486480.93104519998</v>
      </c>
      <c r="AK436" s="67">
        <v>374216.10080399999</v>
      </c>
      <c r="AL436" s="8">
        <f t="shared" si="109"/>
        <v>430349</v>
      </c>
      <c r="AM436" s="45" t="e">
        <f>H436+K436+#REF!+N436+#REF!+#REF!+#REF!+#REF!+Q436+T436+W436+Z436+AC436+#REF!+AF436+AI436+AL436</f>
        <v>#REF!</v>
      </c>
      <c r="AN436" s="9"/>
      <c r="AO436" s="9"/>
      <c r="AP436" s="9"/>
      <c r="AQ436" s="10"/>
      <c r="AR436" s="10"/>
    </row>
    <row r="437" spans="1:44" s="6" customFormat="1" ht="24.75" customHeight="1" thickBot="1" x14ac:dyDescent="0.4">
      <c r="A437" s="388"/>
      <c r="B437" s="11">
        <v>399</v>
      </c>
      <c r="C437" s="48" t="s">
        <v>438</v>
      </c>
      <c r="D437" s="36" t="s">
        <v>272</v>
      </c>
      <c r="F437" s="13">
        <v>260513.912022</v>
      </c>
      <c r="G437" s="67">
        <v>246486.23983620002</v>
      </c>
      <c r="H437" s="8">
        <f t="shared" si="100"/>
        <v>253500</v>
      </c>
      <c r="I437" s="67">
        <v>260513.912022</v>
      </c>
      <c r="J437" s="67">
        <v>246486.23983620002</v>
      </c>
      <c r="K437" s="8">
        <f t="shared" si="101"/>
        <v>253500</v>
      </c>
      <c r="L437" s="67">
        <v>432796.67993380001</v>
      </c>
      <c r="M437" s="67">
        <v>409492.24332198</v>
      </c>
      <c r="N437" s="8">
        <f t="shared" si="102"/>
        <v>421144</v>
      </c>
      <c r="O437" s="67">
        <v>492923.16811919998</v>
      </c>
      <c r="P437" s="67">
        <v>486829.09014012001</v>
      </c>
      <c r="Q437" s="8">
        <f t="shared" si="103"/>
        <v>489876</v>
      </c>
      <c r="R437" s="67">
        <v>464229.29609419993</v>
      </c>
      <c r="S437" s="67">
        <v>486829.09014012001</v>
      </c>
      <c r="T437" s="8">
        <f t="shared" si="104"/>
        <v>475529</v>
      </c>
      <c r="U437" s="67">
        <v>476983.6560944001</v>
      </c>
      <c r="V437" s="67">
        <v>486829.09014012001</v>
      </c>
      <c r="W437" s="8">
        <v>481906</v>
      </c>
      <c r="X437" s="67">
        <v>578995.26364679995</v>
      </c>
      <c r="Y437" s="67">
        <v>486829.09014012001</v>
      </c>
      <c r="Z437" s="8">
        <f t="shared" si="105"/>
        <v>532912</v>
      </c>
      <c r="AA437" s="67">
        <v>377684.34671239997</v>
      </c>
      <c r="AB437" s="67">
        <v>290526.42054800002</v>
      </c>
      <c r="AC437" s="8">
        <f t="shared" si="106"/>
        <v>334105</v>
      </c>
      <c r="AD437" s="67">
        <v>580168.40665419993</v>
      </c>
      <c r="AE437" s="67">
        <v>486829.09014012001</v>
      </c>
      <c r="AF437" s="8">
        <f t="shared" si="107"/>
        <v>533499</v>
      </c>
      <c r="AG437" s="67">
        <v>562534.23719220015</v>
      </c>
      <c r="AH437" s="67">
        <v>486829.09014012001</v>
      </c>
      <c r="AI437" s="8">
        <f t="shared" si="108"/>
        <v>524682</v>
      </c>
      <c r="AJ437" s="67">
        <v>437341.15455940005</v>
      </c>
      <c r="AK437" s="67">
        <v>336416.27273800003</v>
      </c>
      <c r="AL437" s="8">
        <f t="shared" si="109"/>
        <v>386879</v>
      </c>
      <c r="AM437" s="45" t="e">
        <f>H437+K437+#REF!+N437+#REF!+#REF!+#REF!+#REF!+Q437+T437+W437+Z437+AC437+#REF!+AF437+AI437+AL437</f>
        <v>#REF!</v>
      </c>
      <c r="AN437" s="9"/>
      <c r="AO437" s="9"/>
      <c r="AP437" s="9"/>
      <c r="AQ437" s="10"/>
      <c r="AR437" s="10"/>
    </row>
    <row r="438" spans="1:44" s="6" customFormat="1" ht="24.75" customHeight="1" thickBot="1" x14ac:dyDescent="0.4">
      <c r="A438" s="388"/>
      <c r="B438" s="4">
        <v>400</v>
      </c>
      <c r="C438" s="48" t="s">
        <v>439</v>
      </c>
      <c r="D438" s="36" t="s">
        <v>272</v>
      </c>
      <c r="F438" s="13">
        <v>406861</v>
      </c>
      <c r="G438" s="67">
        <v>384953.10000000003</v>
      </c>
      <c r="H438" s="8">
        <f t="shared" si="100"/>
        <v>395907</v>
      </c>
      <c r="I438" s="67">
        <v>406861</v>
      </c>
      <c r="J438" s="67">
        <v>384953.10000000003</v>
      </c>
      <c r="K438" s="8">
        <f t="shared" si="101"/>
        <v>395907</v>
      </c>
      <c r="L438" s="67">
        <v>618428.72</v>
      </c>
      <c r="M438" s="67">
        <v>585128.71200000006</v>
      </c>
      <c r="N438" s="8">
        <f t="shared" si="102"/>
        <v>601779</v>
      </c>
      <c r="O438" s="67">
        <v>618428.72</v>
      </c>
      <c r="P438" s="67">
        <v>585128.71200000006</v>
      </c>
      <c r="Q438" s="8">
        <f t="shared" si="103"/>
        <v>601779</v>
      </c>
      <c r="R438" s="67">
        <v>618428.72</v>
      </c>
      <c r="S438" s="67">
        <v>585128.71200000006</v>
      </c>
      <c r="T438" s="8">
        <f t="shared" si="104"/>
        <v>601779</v>
      </c>
      <c r="U438" s="67">
        <v>618428.72</v>
      </c>
      <c r="V438" s="67">
        <v>585128.71200000006</v>
      </c>
      <c r="W438" s="8">
        <v>601779</v>
      </c>
      <c r="X438" s="67">
        <v>618428.72</v>
      </c>
      <c r="Y438" s="67">
        <v>585128.71200000006</v>
      </c>
      <c r="Z438" s="8">
        <f t="shared" si="105"/>
        <v>601779</v>
      </c>
      <c r="AA438" s="67">
        <v>406861</v>
      </c>
      <c r="AB438" s="67">
        <v>312970</v>
      </c>
      <c r="AC438" s="8">
        <f t="shared" si="106"/>
        <v>359916</v>
      </c>
      <c r="AD438" s="67">
        <v>618428.72</v>
      </c>
      <c r="AE438" s="67">
        <v>585128.71200000006</v>
      </c>
      <c r="AF438" s="8">
        <f t="shared" si="107"/>
        <v>601779</v>
      </c>
      <c r="AG438" s="67">
        <v>618428.72</v>
      </c>
      <c r="AH438" s="67">
        <v>585128.71200000006</v>
      </c>
      <c r="AI438" s="8">
        <f t="shared" si="108"/>
        <v>601779</v>
      </c>
      <c r="AJ438" s="67">
        <v>406861</v>
      </c>
      <c r="AK438" s="67">
        <v>312970</v>
      </c>
      <c r="AL438" s="8">
        <f t="shared" si="109"/>
        <v>359916</v>
      </c>
      <c r="AM438" s="45" t="e">
        <f>H438+K438+#REF!+N438+#REF!+#REF!+#REF!+#REF!+Q438+T438+W438+Z438+AC438+#REF!+AF438+AI438+AL438</f>
        <v>#REF!</v>
      </c>
      <c r="AN438" s="9"/>
      <c r="AO438" s="9"/>
      <c r="AP438" s="9"/>
      <c r="AQ438" s="10"/>
      <c r="AR438" s="10"/>
    </row>
    <row r="439" spans="1:44" s="6" customFormat="1" ht="24.75" customHeight="1" thickBot="1" x14ac:dyDescent="0.4">
      <c r="A439" s="388"/>
      <c r="B439" s="271" t="s">
        <v>220</v>
      </c>
      <c r="C439" s="272"/>
      <c r="D439" s="273"/>
      <c r="F439" s="13">
        <v>2809961.0034678001</v>
      </c>
      <c r="G439" s="67">
        <v>2658655.4109733803</v>
      </c>
      <c r="H439" s="8">
        <f t="shared" si="100"/>
        <v>2734308</v>
      </c>
      <c r="I439" s="67">
        <v>2809961.0034678001</v>
      </c>
      <c r="J439" s="67">
        <v>2658655.4109733803</v>
      </c>
      <c r="K439" s="8">
        <f t="shared" si="101"/>
        <v>2734308</v>
      </c>
      <c r="L439" s="67">
        <v>4856652.317007401</v>
      </c>
      <c r="M439" s="67">
        <v>4595140.2691685408</v>
      </c>
      <c r="N439" s="8">
        <f t="shared" si="102"/>
        <v>4725896</v>
      </c>
      <c r="O439" s="67">
        <v>5961584.8336407999</v>
      </c>
      <c r="P439" s="67">
        <v>5643106.6392573602</v>
      </c>
      <c r="Q439" s="8">
        <f t="shared" si="103"/>
        <v>5802346</v>
      </c>
      <c r="R439" s="67">
        <v>5315861.1111059999</v>
      </c>
      <c r="S439" s="67">
        <v>5643106.6392573602</v>
      </c>
      <c r="T439" s="8">
        <f t="shared" si="104"/>
        <v>5479484</v>
      </c>
      <c r="U439" s="67">
        <v>5846280.4262407999</v>
      </c>
      <c r="V439" s="67">
        <v>5643106.6392573602</v>
      </c>
      <c r="W439" s="8">
        <v>5744694</v>
      </c>
      <c r="X439" s="67">
        <v>6889216.1960440008</v>
      </c>
      <c r="Y439" s="67">
        <v>5643106.6392573602</v>
      </c>
      <c r="Z439" s="8">
        <f t="shared" si="105"/>
        <v>6266161</v>
      </c>
      <c r="AA439" s="67">
        <v>4018656.9083752013</v>
      </c>
      <c r="AB439" s="67">
        <v>3091274.5449040006</v>
      </c>
      <c r="AC439" s="8">
        <f t="shared" si="106"/>
        <v>3554966</v>
      </c>
      <c r="AD439" s="67">
        <v>5944762.026385</v>
      </c>
      <c r="AE439" s="67">
        <v>5643106.6392573602</v>
      </c>
      <c r="AF439" s="8">
        <f t="shared" si="107"/>
        <v>5793934</v>
      </c>
      <c r="AG439" s="67">
        <v>6142501.6802057996</v>
      </c>
      <c r="AH439" s="67">
        <v>5643106.6392573602</v>
      </c>
      <c r="AI439" s="8">
        <f t="shared" si="108"/>
        <v>5892804</v>
      </c>
      <c r="AJ439" s="67">
        <v>4717251.4041380007</v>
      </c>
      <c r="AK439" s="67">
        <v>3628654.9262600006</v>
      </c>
      <c r="AL439" s="8">
        <f t="shared" si="109"/>
        <v>4172953</v>
      </c>
      <c r="AM439" s="45" t="e">
        <f>H439+K439+#REF!+N439+#REF!+#REF!+#REF!+#REF!+Q439+T439+W439+Z439+AC439+#REF!+AF439+AI439+AL439</f>
        <v>#REF!</v>
      </c>
      <c r="AN439" s="9"/>
      <c r="AO439" s="9"/>
      <c r="AP439" s="9"/>
      <c r="AQ439" s="10"/>
      <c r="AR439" s="10"/>
    </row>
    <row r="440" spans="1:44" s="6" customFormat="1" ht="24.75" customHeight="1" x14ac:dyDescent="0.35">
      <c r="A440" s="388"/>
      <c r="B440" s="4">
        <v>401</v>
      </c>
      <c r="C440" s="54" t="s">
        <v>440</v>
      </c>
      <c r="D440" s="4" t="s">
        <v>272</v>
      </c>
      <c r="F440" s="13">
        <v>503945.84633120004</v>
      </c>
      <c r="G440" s="67">
        <v>476810.30075951997</v>
      </c>
      <c r="H440" s="8">
        <f t="shared" si="100"/>
        <v>490378</v>
      </c>
      <c r="I440" s="67">
        <v>503945.84633120004</v>
      </c>
      <c r="J440" s="67">
        <v>476810.30075951997</v>
      </c>
      <c r="K440" s="8">
        <f t="shared" si="101"/>
        <v>490378</v>
      </c>
      <c r="L440" s="67">
        <v>828355.32547040016</v>
      </c>
      <c r="M440" s="67">
        <v>783751.57717584015</v>
      </c>
      <c r="N440" s="8">
        <f t="shared" si="102"/>
        <v>806053</v>
      </c>
      <c r="O440" s="67">
        <v>977840.61371360009</v>
      </c>
      <c r="P440" s="67">
        <v>851447.96652006009</v>
      </c>
      <c r="Q440" s="8">
        <f t="shared" si="103"/>
        <v>914644</v>
      </c>
      <c r="R440" s="67">
        <v>877063.5038074</v>
      </c>
      <c r="S440" s="67">
        <v>851447.96652006009</v>
      </c>
      <c r="T440" s="8">
        <f t="shared" si="104"/>
        <v>864256</v>
      </c>
      <c r="U440" s="67">
        <v>982717.24965960009</v>
      </c>
      <c r="V440" s="67">
        <v>851447.96652006009</v>
      </c>
      <c r="W440" s="8">
        <v>917083</v>
      </c>
      <c r="X440" s="67">
        <v>1092481.7563114001</v>
      </c>
      <c r="Y440" s="67">
        <v>851447.96652006009</v>
      </c>
      <c r="Z440" s="8">
        <f t="shared" si="105"/>
        <v>971965</v>
      </c>
      <c r="AA440" s="67">
        <v>720017.8430900001</v>
      </c>
      <c r="AB440" s="67">
        <v>553859.87930000003</v>
      </c>
      <c r="AC440" s="8">
        <f t="shared" si="106"/>
        <v>636939</v>
      </c>
      <c r="AD440" s="67">
        <v>881191.19002460013</v>
      </c>
      <c r="AE440" s="67">
        <v>851447.96652006009</v>
      </c>
      <c r="AF440" s="8">
        <f t="shared" si="107"/>
        <v>866320</v>
      </c>
      <c r="AG440" s="67">
        <v>1036090.4962226</v>
      </c>
      <c r="AH440" s="67">
        <v>851447.96652006009</v>
      </c>
      <c r="AI440" s="8">
        <f t="shared" si="108"/>
        <v>943769</v>
      </c>
      <c r="AJ440" s="67">
        <v>846004.30467280012</v>
      </c>
      <c r="AK440" s="67">
        <v>650772.54205599998</v>
      </c>
      <c r="AL440" s="8">
        <f t="shared" si="109"/>
        <v>748388</v>
      </c>
      <c r="AM440" s="45" t="e">
        <f>H440+K440+#REF!+N440+#REF!+#REF!+#REF!+#REF!+Q440+T440+W440+Z440+AC440+#REF!+AF440+AI440+AL440</f>
        <v>#REF!</v>
      </c>
      <c r="AN440" s="9"/>
      <c r="AO440" s="9"/>
      <c r="AP440" s="9"/>
      <c r="AQ440" s="10"/>
      <c r="AR440" s="10"/>
    </row>
    <row r="441" spans="1:44" s="6" customFormat="1" ht="24.75" customHeight="1" thickBot="1" x14ac:dyDescent="0.4">
      <c r="A441" s="388"/>
      <c r="B441" s="11">
        <v>402</v>
      </c>
      <c r="C441" s="54" t="s">
        <v>441</v>
      </c>
      <c r="D441" s="11" t="s">
        <v>272</v>
      </c>
      <c r="F441" s="13">
        <v>1042749.5902096002</v>
      </c>
      <c r="G441" s="67">
        <v>986601.53535216011</v>
      </c>
      <c r="H441" s="8">
        <f t="shared" si="100"/>
        <v>1014676</v>
      </c>
      <c r="I441" s="67">
        <v>1042749.5902096002</v>
      </c>
      <c r="J441" s="67">
        <v>986601.53535216011</v>
      </c>
      <c r="K441" s="8">
        <f t="shared" si="101"/>
        <v>1014676</v>
      </c>
      <c r="L441" s="67">
        <v>1996450.3270712001</v>
      </c>
      <c r="M441" s="67">
        <v>1888949.1556135202</v>
      </c>
      <c r="N441" s="8">
        <f t="shared" si="102"/>
        <v>1942700</v>
      </c>
      <c r="O441" s="67">
        <v>2596954.6229717997</v>
      </c>
      <c r="P441" s="67">
        <v>2512201.9288438801</v>
      </c>
      <c r="Q441" s="8">
        <f t="shared" si="103"/>
        <v>2554578</v>
      </c>
      <c r="R441" s="67">
        <v>2333145.5437107999</v>
      </c>
      <c r="S441" s="67">
        <v>2512201.9288438801</v>
      </c>
      <c r="T441" s="8">
        <f t="shared" si="104"/>
        <v>2422674</v>
      </c>
      <c r="U441" s="67">
        <v>2488396.0523240003</v>
      </c>
      <c r="V441" s="67">
        <v>2512201.9288438801</v>
      </c>
      <c r="W441" s="8">
        <v>2500299</v>
      </c>
      <c r="X441" s="67">
        <v>3117328.7027610005</v>
      </c>
      <c r="Y441" s="67">
        <v>2512201.9288438801</v>
      </c>
      <c r="Z441" s="8">
        <f t="shared" si="105"/>
        <v>2814765</v>
      </c>
      <c r="AA441" s="67">
        <v>1409625.9999458003</v>
      </c>
      <c r="AB441" s="67">
        <v>1084327.6922660002</v>
      </c>
      <c r="AC441" s="8">
        <f t="shared" si="106"/>
        <v>1246977</v>
      </c>
      <c r="AD441" s="67">
        <v>1901802.3340134004</v>
      </c>
      <c r="AE441" s="67">
        <v>2512201.9288438801</v>
      </c>
      <c r="AF441" s="8">
        <f t="shared" si="107"/>
        <v>2207002</v>
      </c>
      <c r="AG441" s="67">
        <v>2512075.7693850002</v>
      </c>
      <c r="AH441" s="67">
        <v>2512201.9288438801</v>
      </c>
      <c r="AI441" s="8">
        <f t="shared" si="108"/>
        <v>2512139</v>
      </c>
      <c r="AJ441" s="67">
        <v>1750527.1828590001</v>
      </c>
      <c r="AK441" s="67">
        <v>1346559.3714300001</v>
      </c>
      <c r="AL441" s="8">
        <f t="shared" si="109"/>
        <v>1548543</v>
      </c>
      <c r="AM441" s="45" t="e">
        <f>H441+K441+#REF!+N441+#REF!+#REF!+#REF!+#REF!+Q441+T441+W441+Z441+AC441+#REF!+AF441+AI441+AL441</f>
        <v>#REF!</v>
      </c>
      <c r="AN441" s="9"/>
      <c r="AO441" s="9"/>
      <c r="AP441" s="9"/>
      <c r="AQ441" s="10"/>
      <c r="AR441" s="10"/>
    </row>
    <row r="442" spans="1:44" s="6" customFormat="1" ht="24.75" customHeight="1" x14ac:dyDescent="0.35">
      <c r="A442" s="388"/>
      <c r="B442" s="4">
        <v>403</v>
      </c>
      <c r="C442" s="54" t="s">
        <v>442</v>
      </c>
      <c r="D442" s="11" t="s">
        <v>272</v>
      </c>
      <c r="F442" s="13">
        <v>154914.11593840001</v>
      </c>
      <c r="G442" s="67">
        <v>146572.58661863999</v>
      </c>
      <c r="H442" s="8">
        <f t="shared" si="100"/>
        <v>150743</v>
      </c>
      <c r="I442" s="67">
        <v>154914.11593840001</v>
      </c>
      <c r="J442" s="67">
        <v>146572.58661863999</v>
      </c>
      <c r="K442" s="8">
        <f t="shared" si="101"/>
        <v>150743</v>
      </c>
      <c r="L442" s="67">
        <v>256328.04468180003</v>
      </c>
      <c r="M442" s="67">
        <v>242525.76535278003</v>
      </c>
      <c r="N442" s="8">
        <f t="shared" si="102"/>
        <v>249427</v>
      </c>
      <c r="O442" s="67">
        <v>299554.50339360005</v>
      </c>
      <c r="P442" s="67">
        <v>286534.37365098001</v>
      </c>
      <c r="Q442" s="8">
        <f t="shared" si="103"/>
        <v>293044</v>
      </c>
      <c r="R442" s="67">
        <v>261343.25748440003</v>
      </c>
      <c r="S442" s="67">
        <v>286534.37365098001</v>
      </c>
      <c r="T442" s="8">
        <f t="shared" si="104"/>
        <v>273939</v>
      </c>
      <c r="U442" s="67">
        <v>286315.6533146</v>
      </c>
      <c r="V442" s="67">
        <v>286534.37365098001</v>
      </c>
      <c r="W442" s="8">
        <v>286425</v>
      </c>
      <c r="X442" s="67">
        <v>310711.52710780001</v>
      </c>
      <c r="Y442" s="67">
        <v>286534.37365098001</v>
      </c>
      <c r="Z442" s="8">
        <f t="shared" si="105"/>
        <v>298623</v>
      </c>
      <c r="AA442" s="67">
        <v>232164.89538060001</v>
      </c>
      <c r="AB442" s="67">
        <v>178588.381062</v>
      </c>
      <c r="AC442" s="8">
        <f t="shared" si="106"/>
        <v>205377</v>
      </c>
      <c r="AD442" s="67">
        <v>414056.01129619998</v>
      </c>
      <c r="AE442" s="67">
        <v>286534.37365098001</v>
      </c>
      <c r="AF442" s="8">
        <f t="shared" si="107"/>
        <v>350295</v>
      </c>
      <c r="AG442" s="67">
        <v>313697.80547560001</v>
      </c>
      <c r="AH442" s="67">
        <v>286534.37365098001</v>
      </c>
      <c r="AI442" s="8">
        <f t="shared" si="108"/>
        <v>300116</v>
      </c>
      <c r="AJ442" s="67">
        <v>260064.330617</v>
      </c>
      <c r="AK442" s="67">
        <v>200049.48509000003</v>
      </c>
      <c r="AL442" s="8">
        <f t="shared" si="109"/>
        <v>230057</v>
      </c>
      <c r="AM442" s="45" t="e">
        <f>H442+K442+#REF!+N442+#REF!+#REF!+#REF!+#REF!+Q442+T442+W442+Z442+AC442+#REF!+AF442+AI442+AL442</f>
        <v>#REF!</v>
      </c>
      <c r="AN442" s="9"/>
      <c r="AO442" s="9"/>
      <c r="AP442" s="9"/>
      <c r="AQ442" s="10"/>
      <c r="AR442" s="10"/>
    </row>
    <row r="443" spans="1:44" s="6" customFormat="1" ht="24.75" customHeight="1" thickBot="1" x14ac:dyDescent="0.4">
      <c r="A443" s="388"/>
      <c r="B443" s="11">
        <v>404</v>
      </c>
      <c r="C443" s="54" t="s">
        <v>443</v>
      </c>
      <c r="D443" s="11" t="s">
        <v>272</v>
      </c>
      <c r="F443" s="13">
        <v>329022.71327379998</v>
      </c>
      <c r="G443" s="67">
        <v>311306.10563598003</v>
      </c>
      <c r="H443" s="8">
        <f t="shared" si="100"/>
        <v>320164</v>
      </c>
      <c r="I443" s="67">
        <v>329022.71327379998</v>
      </c>
      <c r="J443" s="67">
        <v>311306.10563598003</v>
      </c>
      <c r="K443" s="8">
        <f t="shared" si="101"/>
        <v>320164</v>
      </c>
      <c r="L443" s="67">
        <v>550599.70210700005</v>
      </c>
      <c r="M443" s="67">
        <v>520952.02583970001</v>
      </c>
      <c r="N443" s="8">
        <f t="shared" si="102"/>
        <v>535776</v>
      </c>
      <c r="O443" s="67">
        <v>616346.48677419988</v>
      </c>
      <c r="P443" s="67">
        <v>593940.05748714018</v>
      </c>
      <c r="Q443" s="8">
        <f t="shared" si="103"/>
        <v>605143</v>
      </c>
      <c r="R443" s="67">
        <v>552869.82374260004</v>
      </c>
      <c r="S443" s="67">
        <v>593940.05748714018</v>
      </c>
      <c r="T443" s="8">
        <f t="shared" si="104"/>
        <v>573405</v>
      </c>
      <c r="U443" s="67">
        <v>623828.57919199998</v>
      </c>
      <c r="V443" s="67">
        <v>593940.05748714018</v>
      </c>
      <c r="W443" s="8">
        <v>608884</v>
      </c>
      <c r="X443" s="67">
        <v>725809.50942500005</v>
      </c>
      <c r="Y443" s="67">
        <v>593940.05748714018</v>
      </c>
      <c r="Z443" s="8">
        <f t="shared" si="105"/>
        <v>659875</v>
      </c>
      <c r="AA443" s="67">
        <v>494320.57290980004</v>
      </c>
      <c r="AB443" s="67">
        <v>380246.59454600007</v>
      </c>
      <c r="AC443" s="8">
        <f t="shared" si="106"/>
        <v>437284</v>
      </c>
      <c r="AD443" s="67">
        <v>636683.43385919998</v>
      </c>
      <c r="AE443" s="67">
        <v>593940.05748714018</v>
      </c>
      <c r="AF443" s="8">
        <f t="shared" si="107"/>
        <v>615312</v>
      </c>
      <c r="AG443" s="67">
        <v>657554.58943719987</v>
      </c>
      <c r="AH443" s="67">
        <v>593940.05748714018</v>
      </c>
      <c r="AI443" s="8">
        <f t="shared" si="108"/>
        <v>625747</v>
      </c>
      <c r="AJ443" s="67">
        <v>552350.42498999997</v>
      </c>
      <c r="AK443" s="67">
        <v>424884.94230000005</v>
      </c>
      <c r="AL443" s="8">
        <f t="shared" si="109"/>
        <v>488618</v>
      </c>
      <c r="AM443" s="45" t="e">
        <f>H443+K443+#REF!+N443+#REF!+#REF!+#REF!+#REF!+Q443+T443+W443+Z443+AC443+#REF!+AF443+AI443+AL443</f>
        <v>#REF!</v>
      </c>
      <c r="AN443" s="9"/>
      <c r="AO443" s="9"/>
      <c r="AP443" s="9"/>
      <c r="AQ443" s="10"/>
      <c r="AR443" s="10"/>
    </row>
    <row r="444" spans="1:44" s="6" customFormat="1" ht="24.75" customHeight="1" x14ac:dyDescent="0.35">
      <c r="A444" s="388"/>
      <c r="B444" s="4">
        <v>405</v>
      </c>
      <c r="C444" s="54" t="s">
        <v>444</v>
      </c>
      <c r="D444" s="11" t="s">
        <v>272</v>
      </c>
      <c r="F444" s="13">
        <v>90906.417929600007</v>
      </c>
      <c r="G444" s="67">
        <v>86011.45696416001</v>
      </c>
      <c r="H444" s="8">
        <f t="shared" si="100"/>
        <v>88459</v>
      </c>
      <c r="I444" s="67">
        <v>90906.417929600007</v>
      </c>
      <c r="J444" s="67">
        <v>86011.45696416001</v>
      </c>
      <c r="K444" s="8">
        <f t="shared" si="101"/>
        <v>88459</v>
      </c>
      <c r="L444" s="67">
        <v>148214.82408460003</v>
      </c>
      <c r="M444" s="67">
        <v>140234.02586466001</v>
      </c>
      <c r="N444" s="8">
        <f t="shared" si="102"/>
        <v>144224</v>
      </c>
      <c r="O444" s="67">
        <v>167872.63878840001</v>
      </c>
      <c r="P444" s="67">
        <v>163310.27041602001</v>
      </c>
      <c r="Q444" s="8">
        <f t="shared" si="103"/>
        <v>165591</v>
      </c>
      <c r="R444" s="67">
        <v>150697.57127879999</v>
      </c>
      <c r="S444" s="67">
        <v>163310.27041602001</v>
      </c>
      <c r="T444" s="8">
        <f t="shared" si="104"/>
        <v>157004</v>
      </c>
      <c r="U444" s="67">
        <v>174429.1224312</v>
      </c>
      <c r="V444" s="67">
        <v>163310.27041602001</v>
      </c>
      <c r="W444" s="8">
        <v>168870</v>
      </c>
      <c r="X444" s="67">
        <v>203736.5408442</v>
      </c>
      <c r="Y444" s="67">
        <v>163310.27041602001</v>
      </c>
      <c r="Z444" s="8">
        <f t="shared" si="105"/>
        <v>183523</v>
      </c>
      <c r="AA444" s="67">
        <v>134198.46263460003</v>
      </c>
      <c r="AB444" s="67">
        <v>103229.58664200002</v>
      </c>
      <c r="AC444" s="8">
        <f t="shared" si="106"/>
        <v>118714</v>
      </c>
      <c r="AD444" s="67">
        <v>330181.04654080002</v>
      </c>
      <c r="AE444" s="67">
        <v>163310.27041602001</v>
      </c>
      <c r="AF444" s="8">
        <f t="shared" si="107"/>
        <v>246746</v>
      </c>
      <c r="AG444" s="67">
        <v>194444.48658180001</v>
      </c>
      <c r="AH444" s="67">
        <v>163310.27041602001</v>
      </c>
      <c r="AI444" s="8">
        <f t="shared" si="108"/>
        <v>178877</v>
      </c>
      <c r="AJ444" s="67">
        <v>152610.14346760002</v>
      </c>
      <c r="AK444" s="67">
        <v>117392.41805200002</v>
      </c>
      <c r="AL444" s="8">
        <f t="shared" si="109"/>
        <v>135001</v>
      </c>
      <c r="AM444" s="45" t="e">
        <f>H444+K444+#REF!+N444+#REF!+#REF!+#REF!+#REF!+Q444+T444+W444+Z444+AC444+#REF!+AF444+AI444+AL444</f>
        <v>#REF!</v>
      </c>
      <c r="AN444" s="9"/>
      <c r="AO444" s="9"/>
      <c r="AP444" s="9"/>
      <c r="AQ444" s="10"/>
      <c r="AR444" s="10"/>
    </row>
    <row r="445" spans="1:44" s="6" customFormat="1" ht="24.75" customHeight="1" thickBot="1" x14ac:dyDescent="0.4">
      <c r="A445" s="388"/>
      <c r="B445" s="11">
        <v>406</v>
      </c>
      <c r="C445" s="54" t="s">
        <v>445</v>
      </c>
      <c r="D445" s="11" t="s">
        <v>272</v>
      </c>
      <c r="F445" s="13">
        <v>70296.548485800013</v>
      </c>
      <c r="G445" s="67">
        <v>66511.349721180013</v>
      </c>
      <c r="H445" s="8">
        <f t="shared" si="100"/>
        <v>68404</v>
      </c>
      <c r="I445" s="67">
        <v>70296.548485800013</v>
      </c>
      <c r="J445" s="67">
        <v>66511.349721180013</v>
      </c>
      <c r="K445" s="8">
        <f t="shared" si="101"/>
        <v>68404</v>
      </c>
      <c r="L445" s="67">
        <v>113129.49123840002</v>
      </c>
      <c r="M445" s="67">
        <v>107037.90324864001</v>
      </c>
      <c r="N445" s="8">
        <f t="shared" si="102"/>
        <v>110084</v>
      </c>
      <c r="O445" s="67">
        <v>129505.89060500001</v>
      </c>
      <c r="P445" s="67">
        <v>129279.41549796001</v>
      </c>
      <c r="Q445" s="8">
        <f t="shared" si="103"/>
        <v>129393</v>
      </c>
      <c r="R445" s="67">
        <v>116910.2063948</v>
      </c>
      <c r="S445" s="67">
        <v>129279.41549796001</v>
      </c>
      <c r="T445" s="8">
        <f t="shared" si="104"/>
        <v>123095</v>
      </c>
      <c r="U445" s="67">
        <v>135006.65132500001</v>
      </c>
      <c r="V445" s="67">
        <v>129279.41549796001</v>
      </c>
      <c r="W445" s="8">
        <v>132143</v>
      </c>
      <c r="X445" s="67">
        <v>150838.26381260005</v>
      </c>
      <c r="Y445" s="67">
        <v>129279.41549796001</v>
      </c>
      <c r="Z445" s="8">
        <f t="shared" si="105"/>
        <v>140059</v>
      </c>
      <c r="AA445" s="67">
        <v>107728.16734679999</v>
      </c>
      <c r="AB445" s="67">
        <v>82867.821036000008</v>
      </c>
      <c r="AC445" s="8">
        <f t="shared" si="106"/>
        <v>95298</v>
      </c>
      <c r="AD445" s="67">
        <v>305531.29148360004</v>
      </c>
      <c r="AE445" s="67">
        <v>129279.41549796001</v>
      </c>
      <c r="AF445" s="8">
        <f t="shared" si="107"/>
        <v>217405</v>
      </c>
      <c r="AG445" s="67">
        <v>148362.92148860003</v>
      </c>
      <c r="AH445" s="67">
        <v>129279.41549796001</v>
      </c>
      <c r="AI445" s="8">
        <f t="shared" si="108"/>
        <v>138821</v>
      </c>
      <c r="AJ445" s="67">
        <v>118010.35853879999</v>
      </c>
      <c r="AK445" s="67">
        <v>90777.198875999995</v>
      </c>
      <c r="AL445" s="8">
        <f t="shared" si="109"/>
        <v>104394</v>
      </c>
      <c r="AM445" s="45" t="e">
        <f>H445+K445+#REF!+N445+#REF!+#REF!+#REF!+#REF!+Q445+T445+W445+Z445+AC445+#REF!+AF445+AI445+AL445</f>
        <v>#REF!</v>
      </c>
      <c r="AN445" s="9"/>
      <c r="AO445" s="9"/>
      <c r="AP445" s="9"/>
      <c r="AQ445" s="10"/>
      <c r="AR445" s="10"/>
    </row>
    <row r="446" spans="1:44" s="6" customFormat="1" ht="24.75" customHeight="1" x14ac:dyDescent="0.35">
      <c r="A446" s="388"/>
      <c r="B446" s="4">
        <v>407</v>
      </c>
      <c r="C446" s="54" t="s">
        <v>446</v>
      </c>
      <c r="D446" s="11" t="s">
        <v>272</v>
      </c>
      <c r="F446" s="13">
        <v>325572.04376059998</v>
      </c>
      <c r="G446" s="67">
        <v>308041.24140425998</v>
      </c>
      <c r="H446" s="8">
        <f t="shared" si="100"/>
        <v>316807</v>
      </c>
      <c r="I446" s="67">
        <v>325572.04376059998</v>
      </c>
      <c r="J446" s="67">
        <v>308041.24140425998</v>
      </c>
      <c r="K446" s="8">
        <f t="shared" si="101"/>
        <v>316807</v>
      </c>
      <c r="L446" s="67">
        <v>505940.92993080005</v>
      </c>
      <c r="M446" s="67">
        <v>478697.95678068005</v>
      </c>
      <c r="N446" s="8">
        <f t="shared" si="102"/>
        <v>492319</v>
      </c>
      <c r="O446" s="67">
        <v>608390.48266360001</v>
      </c>
      <c r="P446" s="67">
        <v>585975.06988566008</v>
      </c>
      <c r="Q446" s="8">
        <f t="shared" si="103"/>
        <v>597183</v>
      </c>
      <c r="R446" s="67">
        <v>519503.47862140008</v>
      </c>
      <c r="S446" s="67">
        <v>585975.06988566008</v>
      </c>
      <c r="T446" s="8">
        <f t="shared" si="104"/>
        <v>552739</v>
      </c>
      <c r="U446" s="67">
        <v>611668.72448500013</v>
      </c>
      <c r="V446" s="67">
        <v>585975.06988566008</v>
      </c>
      <c r="W446" s="8">
        <v>598822</v>
      </c>
      <c r="X446" s="67">
        <v>678847.8226166002</v>
      </c>
      <c r="Y446" s="67">
        <v>585975.06988566008</v>
      </c>
      <c r="Z446" s="8">
        <f t="shared" si="105"/>
        <v>632411</v>
      </c>
      <c r="AA446" s="67">
        <v>487965.07860100002</v>
      </c>
      <c r="AB446" s="67">
        <v>375357.75277000002</v>
      </c>
      <c r="AC446" s="8">
        <f t="shared" si="106"/>
        <v>431661</v>
      </c>
      <c r="AD446" s="67">
        <v>655578.54693240009</v>
      </c>
      <c r="AE446" s="67">
        <v>585975.06988566008</v>
      </c>
      <c r="AF446" s="8">
        <f t="shared" si="107"/>
        <v>620777</v>
      </c>
      <c r="AG446" s="67">
        <v>666442.54935440002</v>
      </c>
      <c r="AH446" s="67">
        <v>585975.06988566008</v>
      </c>
      <c r="AI446" s="8">
        <f t="shared" si="108"/>
        <v>626209</v>
      </c>
      <c r="AJ446" s="67">
        <v>546557.7008164</v>
      </c>
      <c r="AK446" s="67">
        <v>420429.00062800007</v>
      </c>
      <c r="AL446" s="8">
        <f t="shared" si="109"/>
        <v>483493</v>
      </c>
      <c r="AM446" s="45" t="e">
        <f>H446+K446+#REF!+N446+#REF!+#REF!+#REF!+#REF!+Q446+T446+W446+Z446+AC446+#REF!+AF446+AI446+AL446</f>
        <v>#REF!</v>
      </c>
      <c r="AN446" s="9"/>
      <c r="AO446" s="9"/>
      <c r="AP446" s="9"/>
      <c r="AQ446" s="10"/>
      <c r="AR446" s="10"/>
    </row>
    <row r="447" spans="1:44" s="6" customFormat="1" ht="24.75" customHeight="1" thickBot="1" x14ac:dyDescent="0.4">
      <c r="A447" s="388"/>
      <c r="B447" s="11">
        <v>408</v>
      </c>
      <c r="C447" s="54" t="s">
        <v>447</v>
      </c>
      <c r="D447" s="11" t="s">
        <v>272</v>
      </c>
      <c r="F447" s="13">
        <v>167572.21262600002</v>
      </c>
      <c r="G447" s="67">
        <v>158549.09348459999</v>
      </c>
      <c r="H447" s="8">
        <f t="shared" si="100"/>
        <v>163061</v>
      </c>
      <c r="I447" s="67">
        <v>167572.21262600002</v>
      </c>
      <c r="J447" s="67">
        <v>158549.09348459999</v>
      </c>
      <c r="K447" s="8">
        <f t="shared" si="101"/>
        <v>163061</v>
      </c>
      <c r="L447" s="67">
        <v>265351.4079398</v>
      </c>
      <c r="M447" s="67">
        <v>251063.25520458005</v>
      </c>
      <c r="N447" s="8">
        <f t="shared" si="102"/>
        <v>258207</v>
      </c>
      <c r="O447" s="67">
        <v>327342.86557700002</v>
      </c>
      <c r="P447" s="67">
        <v>301923.87470154004</v>
      </c>
      <c r="Q447" s="8">
        <f t="shared" si="103"/>
        <v>314633</v>
      </c>
      <c r="R447" s="67">
        <v>292297.73059759999</v>
      </c>
      <c r="S447" s="67">
        <v>301923.87470154004</v>
      </c>
      <c r="T447" s="8">
        <f t="shared" si="104"/>
        <v>297111</v>
      </c>
      <c r="U447" s="67">
        <v>315740.49181219999</v>
      </c>
      <c r="V447" s="67">
        <v>301923.87470154004</v>
      </c>
      <c r="W447" s="8">
        <v>308832</v>
      </c>
      <c r="X447" s="67">
        <v>350077.9327682</v>
      </c>
      <c r="Y447" s="67">
        <v>301923.87470154004</v>
      </c>
      <c r="Z447" s="8">
        <f t="shared" si="105"/>
        <v>326001</v>
      </c>
      <c r="AA447" s="67">
        <v>245128.70742360002</v>
      </c>
      <c r="AB447" s="67">
        <v>188560.54417199999</v>
      </c>
      <c r="AC447" s="8">
        <f t="shared" si="106"/>
        <v>216845</v>
      </c>
      <c r="AD447" s="67">
        <v>437540.02821620001</v>
      </c>
      <c r="AE447" s="67">
        <v>301923.87470154004</v>
      </c>
      <c r="AF447" s="8">
        <f t="shared" si="107"/>
        <v>369732</v>
      </c>
      <c r="AG447" s="67">
        <v>354092.43025520002</v>
      </c>
      <c r="AH447" s="67">
        <v>301923.87470154004</v>
      </c>
      <c r="AI447" s="8">
        <f t="shared" si="108"/>
        <v>328008</v>
      </c>
      <c r="AJ447" s="67">
        <v>281313.13457520009</v>
      </c>
      <c r="AK447" s="67">
        <v>216394.71890400004</v>
      </c>
      <c r="AL447" s="8">
        <f t="shared" si="109"/>
        <v>248854</v>
      </c>
      <c r="AM447" s="45" t="e">
        <f>H447+K447+#REF!+N447+#REF!+#REF!+#REF!+#REF!+Q447+T447+W447+Z447+AC447+#REF!+AF447+AI447+AL447</f>
        <v>#REF!</v>
      </c>
      <c r="AN447" s="9"/>
      <c r="AO447" s="9"/>
      <c r="AP447" s="9"/>
      <c r="AQ447" s="10"/>
      <c r="AR447" s="10"/>
    </row>
    <row r="448" spans="1:44" s="6" customFormat="1" ht="24.75" customHeight="1" thickBot="1" x14ac:dyDescent="0.4">
      <c r="A448" s="388"/>
      <c r="B448" s="4">
        <v>409</v>
      </c>
      <c r="C448" s="54" t="s">
        <v>448</v>
      </c>
      <c r="D448" s="36" t="s">
        <v>272</v>
      </c>
      <c r="F448" s="13">
        <v>124981.5149128</v>
      </c>
      <c r="G448" s="67">
        <v>118251.74103288002</v>
      </c>
      <c r="H448" s="8">
        <f t="shared" si="100"/>
        <v>121617</v>
      </c>
      <c r="I448" s="67">
        <v>124981.5149128</v>
      </c>
      <c r="J448" s="67">
        <v>118251.74103288002</v>
      </c>
      <c r="K448" s="8">
        <f t="shared" si="101"/>
        <v>121617</v>
      </c>
      <c r="L448" s="67">
        <v>192282.26448340001</v>
      </c>
      <c r="M448" s="67">
        <v>181928.60408814001</v>
      </c>
      <c r="N448" s="8">
        <f t="shared" si="102"/>
        <v>187105</v>
      </c>
      <c r="O448" s="67">
        <v>237776.72915360003</v>
      </c>
      <c r="P448" s="67">
        <v>218493.68225412004</v>
      </c>
      <c r="Q448" s="8">
        <f t="shared" si="103"/>
        <v>228135</v>
      </c>
      <c r="R448" s="67">
        <v>212029.99546820001</v>
      </c>
      <c r="S448" s="67">
        <v>218493.68225412004</v>
      </c>
      <c r="T448" s="8">
        <f t="shared" si="104"/>
        <v>215262</v>
      </c>
      <c r="U448" s="67">
        <v>228177.90169720005</v>
      </c>
      <c r="V448" s="67">
        <v>218493.68225412004</v>
      </c>
      <c r="W448" s="8">
        <v>223336</v>
      </c>
      <c r="X448" s="67">
        <v>259384.14039720007</v>
      </c>
      <c r="Y448" s="67">
        <v>218493.68225412004</v>
      </c>
      <c r="Z448" s="8">
        <f t="shared" si="105"/>
        <v>238939</v>
      </c>
      <c r="AA448" s="67">
        <v>187507.18104300002</v>
      </c>
      <c r="AB448" s="67">
        <v>144236.29311</v>
      </c>
      <c r="AC448" s="8">
        <f t="shared" si="106"/>
        <v>165872</v>
      </c>
      <c r="AD448" s="67">
        <v>382198.1440186</v>
      </c>
      <c r="AE448" s="67">
        <v>218493.68225412004</v>
      </c>
      <c r="AF448" s="8">
        <f t="shared" si="107"/>
        <v>300346</v>
      </c>
      <c r="AG448" s="67">
        <v>259740.63200540005</v>
      </c>
      <c r="AH448" s="67">
        <v>218493.68225412004</v>
      </c>
      <c r="AI448" s="8">
        <f t="shared" si="108"/>
        <v>239117</v>
      </c>
      <c r="AJ448" s="67">
        <v>209813.82360119998</v>
      </c>
      <c r="AK448" s="67">
        <v>161395.24892400001</v>
      </c>
      <c r="AL448" s="8">
        <f t="shared" si="109"/>
        <v>185605</v>
      </c>
      <c r="AM448" s="45" t="e">
        <f>H448+K448+#REF!+N448+#REF!+#REF!+#REF!+#REF!+Q448+T448+W448+Z448+AC448+#REF!+AF448+AI448+AL448</f>
        <v>#REF!</v>
      </c>
      <c r="AN448" s="9"/>
      <c r="AO448" s="9"/>
      <c r="AP448" s="9"/>
      <c r="AQ448" s="10"/>
      <c r="AR448" s="10"/>
    </row>
    <row r="449" spans="1:44" s="6" customFormat="1" ht="24.75" customHeight="1" thickBot="1" x14ac:dyDescent="0.4">
      <c r="A449" s="388"/>
      <c r="B449" s="271" t="s">
        <v>231</v>
      </c>
      <c r="C449" s="272"/>
      <c r="D449" s="273"/>
      <c r="F449" s="13">
        <v>11140758.3065142</v>
      </c>
      <c r="G449" s="67">
        <v>10540871.320778821</v>
      </c>
      <c r="H449" s="8">
        <f t="shared" si="100"/>
        <v>10840815</v>
      </c>
      <c r="I449" s="67">
        <v>11140758.3065142</v>
      </c>
      <c r="J449" s="67">
        <v>10540871.320778821</v>
      </c>
      <c r="K449" s="8">
        <f t="shared" si="101"/>
        <v>10840815</v>
      </c>
      <c r="L449" s="67">
        <v>20470803.703022402</v>
      </c>
      <c r="M449" s="67">
        <v>19368529.657475039</v>
      </c>
      <c r="N449" s="8">
        <f t="shared" si="102"/>
        <v>19919667</v>
      </c>
      <c r="O449" s="67">
        <v>22218119.694752801</v>
      </c>
      <c r="P449" s="67">
        <v>20757604.663267501</v>
      </c>
      <c r="Q449" s="8">
        <f t="shared" si="103"/>
        <v>21487862</v>
      </c>
      <c r="R449" s="67">
        <v>19779906.447774202</v>
      </c>
      <c r="S449" s="67">
        <v>20757604.663267501</v>
      </c>
      <c r="T449" s="8">
        <f t="shared" si="104"/>
        <v>20268756</v>
      </c>
      <c r="U449" s="67">
        <v>21733102.81233</v>
      </c>
      <c r="V449" s="67">
        <v>20757604.663267501</v>
      </c>
      <c r="W449" s="8">
        <v>21245354</v>
      </c>
      <c r="X449" s="67">
        <v>26317101.542913999</v>
      </c>
      <c r="Y449" s="67">
        <v>20757604.663267501</v>
      </c>
      <c r="Z449" s="8">
        <f t="shared" si="105"/>
        <v>23537353</v>
      </c>
      <c r="AA449" s="67">
        <v>15787131.757797401</v>
      </c>
      <c r="AB449" s="67">
        <v>12143947.505997999</v>
      </c>
      <c r="AC449" s="8">
        <f t="shared" si="106"/>
        <v>13965540</v>
      </c>
      <c r="AD449" s="67">
        <v>25217548.135561608</v>
      </c>
      <c r="AE449" s="67">
        <v>20757604.663267501</v>
      </c>
      <c r="AF449" s="8">
        <f t="shared" si="107"/>
        <v>22987576</v>
      </c>
      <c r="AG449" s="67">
        <v>25168637.4218188</v>
      </c>
      <c r="AH449" s="67">
        <v>20757604.663267501</v>
      </c>
      <c r="AI449" s="8">
        <f t="shared" si="108"/>
        <v>22963121</v>
      </c>
      <c r="AJ449" s="67">
        <v>18054210.317234002</v>
      </c>
      <c r="AK449" s="67">
        <v>13887854.09018</v>
      </c>
      <c r="AL449" s="8">
        <f t="shared" si="109"/>
        <v>15971032</v>
      </c>
      <c r="AM449" s="45" t="e">
        <f>H449+K449+#REF!+N449+#REF!+#REF!+#REF!+#REF!+Q449+T449+W449+Z449+AC449+#REF!+AF449+AI449+AL449</f>
        <v>#REF!</v>
      </c>
      <c r="AN449" s="9"/>
      <c r="AO449" s="9"/>
      <c r="AP449" s="9"/>
      <c r="AQ449" s="10"/>
      <c r="AR449" s="10"/>
    </row>
    <row r="450" spans="1:44" s="6" customFormat="1" ht="24.75" customHeight="1" x14ac:dyDescent="0.35">
      <c r="A450" s="388"/>
      <c r="B450" s="4">
        <v>410</v>
      </c>
      <c r="C450" s="54" t="s">
        <v>449</v>
      </c>
      <c r="D450" s="4" t="s">
        <v>272</v>
      </c>
      <c r="F450" s="13">
        <v>5738471.8631604007</v>
      </c>
      <c r="G450" s="67">
        <v>5429477.22437484</v>
      </c>
      <c r="H450" s="8">
        <f t="shared" si="100"/>
        <v>5583975</v>
      </c>
      <c r="I450" s="67">
        <v>5738471.8631604007</v>
      </c>
      <c r="J450" s="67">
        <v>5429477.22437484</v>
      </c>
      <c r="K450" s="8">
        <f t="shared" si="101"/>
        <v>5583975</v>
      </c>
      <c r="L450" s="67">
        <v>9355918.0943592004</v>
      </c>
      <c r="M450" s="67">
        <v>8852137.8892783187</v>
      </c>
      <c r="N450" s="8">
        <f t="shared" si="102"/>
        <v>9104028</v>
      </c>
      <c r="O450" s="67">
        <v>10790241.4520992</v>
      </c>
      <c r="P450" s="67">
        <v>9978521.0536120199</v>
      </c>
      <c r="Q450" s="8">
        <f t="shared" si="103"/>
        <v>10384381</v>
      </c>
      <c r="R450" s="67">
        <v>9243100.6655078027</v>
      </c>
      <c r="S450" s="67">
        <v>9978521.0536120199</v>
      </c>
      <c r="T450" s="8">
        <f t="shared" si="104"/>
        <v>9610811</v>
      </c>
      <c r="U450" s="67">
        <v>10422660.521855399</v>
      </c>
      <c r="V450" s="67">
        <v>9978521.0536120199</v>
      </c>
      <c r="W450" s="8">
        <v>10200591</v>
      </c>
      <c r="X450" s="67">
        <v>12477609.323506601</v>
      </c>
      <c r="Y450" s="67">
        <v>9978521.0536120199</v>
      </c>
      <c r="Z450" s="8">
        <f t="shared" si="105"/>
        <v>11228065</v>
      </c>
      <c r="AA450" s="67">
        <v>8326057.209652001</v>
      </c>
      <c r="AB450" s="67">
        <v>6404659.3920399994</v>
      </c>
      <c r="AC450" s="8">
        <f t="shared" si="106"/>
        <v>7365358</v>
      </c>
      <c r="AD450" s="67">
        <v>11833885.973764403</v>
      </c>
      <c r="AE450" s="67">
        <v>9978521.0536120199</v>
      </c>
      <c r="AF450" s="8">
        <f t="shared" si="107"/>
        <v>10906204</v>
      </c>
      <c r="AG450" s="67">
        <v>11102362.0202222</v>
      </c>
      <c r="AH450" s="67">
        <v>9978521.0536120199</v>
      </c>
      <c r="AI450" s="8">
        <f t="shared" si="108"/>
        <v>10540442</v>
      </c>
      <c r="AJ450" s="67">
        <v>9633520.3311256003</v>
      </c>
      <c r="AK450" s="67">
        <v>7410400.2547120005</v>
      </c>
      <c r="AL450" s="8">
        <f t="shared" si="109"/>
        <v>8521960</v>
      </c>
      <c r="AM450" s="45" t="e">
        <f>H450+K450+#REF!+N450+#REF!+#REF!+#REF!+#REF!+Q450+T450+W450+Z450+AC450+#REF!+AF450+AI450+AL450</f>
        <v>#REF!</v>
      </c>
      <c r="AN450" s="9"/>
      <c r="AO450" s="9"/>
      <c r="AP450" s="9"/>
      <c r="AQ450" s="10"/>
      <c r="AR450" s="10"/>
    </row>
    <row r="451" spans="1:44" s="6" customFormat="1" ht="24.75" customHeight="1" thickBot="1" x14ac:dyDescent="0.4">
      <c r="A451" s="388"/>
      <c r="B451" s="11">
        <v>411</v>
      </c>
      <c r="C451" s="54" t="s">
        <v>450</v>
      </c>
      <c r="D451" s="11" t="s">
        <v>272</v>
      </c>
      <c r="F451" s="13">
        <v>684621.50569540006</v>
      </c>
      <c r="G451" s="67">
        <v>647757.27077334013</v>
      </c>
      <c r="H451" s="8">
        <f t="shared" si="100"/>
        <v>666189</v>
      </c>
      <c r="I451" s="67">
        <v>684621.50569540006</v>
      </c>
      <c r="J451" s="67">
        <v>647757.27077334013</v>
      </c>
      <c r="K451" s="8">
        <f t="shared" si="101"/>
        <v>666189</v>
      </c>
      <c r="L451" s="67">
        <v>1124583.9843056002</v>
      </c>
      <c r="M451" s="67">
        <v>1064029.4620737601</v>
      </c>
      <c r="N451" s="8">
        <f t="shared" si="102"/>
        <v>1094307</v>
      </c>
      <c r="O451" s="67">
        <v>1342579.1316392</v>
      </c>
      <c r="P451" s="67">
        <v>1232965.6680650401</v>
      </c>
      <c r="Q451" s="8">
        <f t="shared" si="103"/>
        <v>1287772</v>
      </c>
      <c r="R451" s="67">
        <v>1188395.9821733998</v>
      </c>
      <c r="S451" s="67">
        <v>1232965.6680650401</v>
      </c>
      <c r="T451" s="8">
        <f t="shared" si="104"/>
        <v>1210681</v>
      </c>
      <c r="U451" s="67">
        <v>1290748.2137549999</v>
      </c>
      <c r="V451" s="67">
        <v>1232965.6680650401</v>
      </c>
      <c r="W451" s="8">
        <v>1261857</v>
      </c>
      <c r="X451" s="67">
        <v>1555066.1133826</v>
      </c>
      <c r="Y451" s="67">
        <v>1232965.6680650401</v>
      </c>
      <c r="Z451" s="8">
        <f t="shared" si="105"/>
        <v>1394016</v>
      </c>
      <c r="AA451" s="67">
        <v>1002507.2941883999</v>
      </c>
      <c r="AB451" s="67">
        <v>771159.45706799999</v>
      </c>
      <c r="AC451" s="8">
        <f t="shared" si="106"/>
        <v>886833</v>
      </c>
      <c r="AD451" s="67">
        <v>1475956.7115202001</v>
      </c>
      <c r="AE451" s="67">
        <v>1232965.6680650401</v>
      </c>
      <c r="AF451" s="8">
        <f t="shared" si="107"/>
        <v>1354461</v>
      </c>
      <c r="AG451" s="67">
        <v>1363139.2826688001</v>
      </c>
      <c r="AH451" s="67">
        <v>1232965.6680650401</v>
      </c>
      <c r="AI451" s="8">
        <f t="shared" si="108"/>
        <v>1298052</v>
      </c>
      <c r="AJ451" s="67">
        <v>1149316.2507736001</v>
      </c>
      <c r="AK451" s="67">
        <v>884089.42367200006</v>
      </c>
      <c r="AL451" s="8">
        <f t="shared" si="109"/>
        <v>1016703</v>
      </c>
      <c r="AM451" s="45" t="e">
        <f>H451+K451+#REF!+N451+#REF!+#REF!+#REF!+#REF!+Q451+T451+W451+Z451+AC451+#REF!+AF451+AI451+AL451</f>
        <v>#REF!</v>
      </c>
      <c r="AN451" s="9"/>
      <c r="AO451" s="9"/>
      <c r="AP451" s="9"/>
      <c r="AQ451" s="10"/>
      <c r="AR451" s="10"/>
    </row>
    <row r="452" spans="1:44" s="6" customFormat="1" ht="24.75" customHeight="1" x14ac:dyDescent="0.35">
      <c r="A452" s="388"/>
      <c r="B452" s="4">
        <v>412</v>
      </c>
      <c r="C452" s="54" t="s">
        <v>451</v>
      </c>
      <c r="D452" s="11" t="s">
        <v>272</v>
      </c>
      <c r="F452" s="13">
        <v>462339.99635460012</v>
      </c>
      <c r="G452" s="67">
        <v>437444.76578166004</v>
      </c>
      <c r="H452" s="8">
        <f t="shared" si="100"/>
        <v>449892</v>
      </c>
      <c r="I452" s="67">
        <v>462339.99635460012</v>
      </c>
      <c r="J452" s="67">
        <v>437444.76578166004</v>
      </c>
      <c r="K452" s="8">
        <f t="shared" si="101"/>
        <v>449892</v>
      </c>
      <c r="L452" s="67">
        <v>929384.20096339996</v>
      </c>
      <c r="M452" s="67">
        <v>879340.43629614008</v>
      </c>
      <c r="N452" s="8">
        <f t="shared" si="102"/>
        <v>904362</v>
      </c>
      <c r="O452" s="67">
        <v>1018961.9736114</v>
      </c>
      <c r="P452" s="67">
        <v>983076.44282484008</v>
      </c>
      <c r="Q452" s="8">
        <f t="shared" si="103"/>
        <v>1001019</v>
      </c>
      <c r="R452" s="67">
        <v>874353.32131420018</v>
      </c>
      <c r="S452" s="67">
        <v>983076.44282484008</v>
      </c>
      <c r="T452" s="8">
        <f t="shared" si="104"/>
        <v>928715</v>
      </c>
      <c r="U452" s="67">
        <v>1028593.5940644001</v>
      </c>
      <c r="V452" s="67">
        <v>983076.44282484008</v>
      </c>
      <c r="W452" s="8">
        <v>1005835</v>
      </c>
      <c r="X452" s="67">
        <v>1240669.0765924</v>
      </c>
      <c r="Y452" s="67">
        <v>983076.44282484008</v>
      </c>
      <c r="Z452" s="8">
        <f t="shared" si="105"/>
        <v>1111873</v>
      </c>
      <c r="AA452" s="67">
        <v>796947.03959780012</v>
      </c>
      <c r="AB452" s="67">
        <v>613036.18430600001</v>
      </c>
      <c r="AC452" s="8">
        <f t="shared" si="106"/>
        <v>704992</v>
      </c>
      <c r="AD452" s="67">
        <v>1118922.4321184</v>
      </c>
      <c r="AE452" s="67">
        <v>983076.44282484008</v>
      </c>
      <c r="AF452" s="8">
        <f t="shared" si="107"/>
        <v>1050999</v>
      </c>
      <c r="AG452" s="67">
        <v>1012599.0744324001</v>
      </c>
      <c r="AH452" s="67">
        <v>983076.44282484008</v>
      </c>
      <c r="AI452" s="8">
        <f t="shared" si="108"/>
        <v>997838</v>
      </c>
      <c r="AJ452" s="67">
        <v>776157.33759200014</v>
      </c>
      <c r="AK452" s="67">
        <v>597044.10584000009</v>
      </c>
      <c r="AL452" s="8">
        <f t="shared" si="109"/>
        <v>686601</v>
      </c>
      <c r="AM452" s="45" t="e">
        <f>H452+K452+#REF!+N452+#REF!+#REF!+#REF!+#REF!+Q452+T452+W452+Z452+AC452+#REF!+AF452+AI452+AL452</f>
        <v>#REF!</v>
      </c>
      <c r="AN452" s="9"/>
      <c r="AO452" s="9"/>
      <c r="AP452" s="9"/>
      <c r="AQ452" s="10"/>
      <c r="AR452" s="10"/>
    </row>
    <row r="453" spans="1:44" s="6" customFormat="1" ht="24.75" customHeight="1" thickBot="1" x14ac:dyDescent="0.4">
      <c r="A453" s="388"/>
      <c r="B453" s="11">
        <v>413</v>
      </c>
      <c r="C453" s="54" t="s">
        <v>452</v>
      </c>
      <c r="D453" s="11" t="s">
        <v>272</v>
      </c>
      <c r="F453" s="13">
        <v>826495.64521160012</v>
      </c>
      <c r="G453" s="67">
        <v>781992.03354635998</v>
      </c>
      <c r="H453" s="8">
        <f t="shared" si="100"/>
        <v>804244</v>
      </c>
      <c r="I453" s="67">
        <v>826495.64521160012</v>
      </c>
      <c r="J453" s="67">
        <v>781992.03354635998</v>
      </c>
      <c r="K453" s="8">
        <f t="shared" si="101"/>
        <v>804244</v>
      </c>
      <c r="L453" s="67">
        <v>1384577.4397364</v>
      </c>
      <c r="M453" s="67">
        <v>1310023.26990444</v>
      </c>
      <c r="N453" s="8">
        <f t="shared" si="102"/>
        <v>1347300</v>
      </c>
      <c r="O453" s="67">
        <v>1587607.3443958</v>
      </c>
      <c r="P453" s="67">
        <v>1509794.5271682004</v>
      </c>
      <c r="Q453" s="8">
        <f t="shared" si="103"/>
        <v>1548701</v>
      </c>
      <c r="R453" s="67">
        <v>1438472.2007292002</v>
      </c>
      <c r="S453" s="67">
        <v>1509794.5271682004</v>
      </c>
      <c r="T453" s="8">
        <f t="shared" si="104"/>
        <v>1474133</v>
      </c>
      <c r="U453" s="67">
        <v>1577883.6919846002</v>
      </c>
      <c r="V453" s="67">
        <v>1509794.5271682004</v>
      </c>
      <c r="W453" s="8">
        <v>1543839</v>
      </c>
      <c r="X453" s="67">
        <v>1845489.3539809999</v>
      </c>
      <c r="Y453" s="67">
        <v>1509794.5271682004</v>
      </c>
      <c r="Z453" s="8">
        <f t="shared" si="105"/>
        <v>1677642</v>
      </c>
      <c r="AA453" s="67">
        <v>1184926.2715653998</v>
      </c>
      <c r="AB453" s="67">
        <v>911481.74735799991</v>
      </c>
      <c r="AC453" s="8">
        <f t="shared" si="106"/>
        <v>1048204</v>
      </c>
      <c r="AD453" s="67">
        <v>1761254.7241016005</v>
      </c>
      <c r="AE453" s="67">
        <v>1509794.5271682004</v>
      </c>
      <c r="AF453" s="8">
        <f t="shared" si="107"/>
        <v>1635525</v>
      </c>
      <c r="AG453" s="67">
        <v>1565984.0655732001</v>
      </c>
      <c r="AH453" s="67">
        <v>1509794.5271682004</v>
      </c>
      <c r="AI453" s="8">
        <f t="shared" si="108"/>
        <v>1537889</v>
      </c>
      <c r="AJ453" s="67">
        <v>1387488.6115635999</v>
      </c>
      <c r="AK453" s="67">
        <v>1067298.931972</v>
      </c>
      <c r="AL453" s="8">
        <f t="shared" si="109"/>
        <v>1227394</v>
      </c>
      <c r="AM453" s="45" t="e">
        <f>H453+K453+#REF!+N453+#REF!+#REF!+#REF!+#REF!+Q453+T453+W453+Z453+AC453+#REF!+AF453+AI453+AL453</f>
        <v>#REF!</v>
      </c>
      <c r="AN453" s="9"/>
      <c r="AO453" s="9"/>
      <c r="AP453" s="9"/>
      <c r="AQ453" s="10"/>
      <c r="AR453" s="10"/>
    </row>
    <row r="454" spans="1:44" s="6" customFormat="1" ht="24.75" customHeight="1" x14ac:dyDescent="0.35">
      <c r="A454" s="388"/>
      <c r="B454" s="4">
        <v>414</v>
      </c>
      <c r="C454" s="54" t="s">
        <v>453</v>
      </c>
      <c r="D454" s="11" t="s">
        <v>357</v>
      </c>
      <c r="F454" s="13">
        <v>650977.6</v>
      </c>
      <c r="G454" s="67">
        <v>615924.96000000008</v>
      </c>
      <c r="H454" s="8">
        <f t="shared" ref="H454:H456" si="110">ROUND(((F454+G454)/2),0)</f>
        <v>633451</v>
      </c>
      <c r="I454" s="67">
        <v>650977.6</v>
      </c>
      <c r="J454" s="67">
        <v>615924.96000000008</v>
      </c>
      <c r="K454" s="8">
        <f t="shared" ref="K454:K456" si="111">ROUND(((I454+J454)/2),0)</f>
        <v>633451</v>
      </c>
      <c r="L454" s="67">
        <v>976466.4</v>
      </c>
      <c r="M454" s="67">
        <v>923887.44000000006</v>
      </c>
      <c r="N454" s="8">
        <f t="shared" ref="N454:N456" si="112">ROUND(((L454+M454)/2),0)</f>
        <v>950177</v>
      </c>
      <c r="O454" s="67">
        <v>976466.4</v>
      </c>
      <c r="P454" s="67">
        <v>923887.44000000006</v>
      </c>
      <c r="Q454" s="8">
        <f t="shared" ref="Q454:Q456" si="113">ROUND(((O454+P454)/2),0)</f>
        <v>950177</v>
      </c>
      <c r="R454" s="67">
        <v>976466.4</v>
      </c>
      <c r="S454" s="67">
        <v>923887.44000000006</v>
      </c>
      <c r="T454" s="8">
        <f t="shared" ref="T454:T456" si="114">ROUND(((R454+S454)/2),0)</f>
        <v>950177</v>
      </c>
      <c r="U454" s="67">
        <v>976466.4</v>
      </c>
      <c r="V454" s="67">
        <v>923887.44000000006</v>
      </c>
      <c r="W454" s="8">
        <v>950177</v>
      </c>
      <c r="X454" s="67">
        <v>976466.4</v>
      </c>
      <c r="Y454" s="67">
        <v>923887.44000000006</v>
      </c>
      <c r="Z454" s="8">
        <f t="shared" ref="Z454:Z456" si="115">ROUND(((X454+Y454)/2),0)</f>
        <v>950177</v>
      </c>
      <c r="AA454" s="67">
        <v>650977.6</v>
      </c>
      <c r="AB454" s="67">
        <v>500752</v>
      </c>
      <c r="AC454" s="8">
        <f t="shared" ref="AC454:AC456" si="116">ROUND(((AA454+AB454)/2),0)</f>
        <v>575865</v>
      </c>
      <c r="AD454" s="67">
        <v>976466.4</v>
      </c>
      <c r="AE454" s="67">
        <v>923887.44000000006</v>
      </c>
      <c r="AF454" s="8">
        <f t="shared" ref="AF454:AF456" si="117">ROUND(((AD454+AE454)/2),0)</f>
        <v>950177</v>
      </c>
      <c r="AG454" s="67">
        <v>976466.4</v>
      </c>
      <c r="AH454" s="67">
        <v>923887.44000000006</v>
      </c>
      <c r="AI454" s="8">
        <f t="shared" ref="AI454:AI456" si="118">ROUND(((AG454+AH454)/2),0)</f>
        <v>950177</v>
      </c>
      <c r="AJ454" s="67">
        <v>650977.6</v>
      </c>
      <c r="AK454" s="67">
        <v>500752</v>
      </c>
      <c r="AL454" s="8">
        <f t="shared" ref="AL454:AL456" si="119">ROUND(((AJ454+AK454)/2),0)</f>
        <v>575865</v>
      </c>
      <c r="AM454" s="45" t="e">
        <f>H454+K454+#REF!+N454+#REF!+#REF!+#REF!+#REF!+Q454+T454+W454+Z454+AC454+#REF!+AF454+AI454+AL454</f>
        <v>#REF!</v>
      </c>
      <c r="AN454" s="9"/>
      <c r="AO454" s="9"/>
      <c r="AP454" s="9"/>
      <c r="AQ454" s="10"/>
      <c r="AR454" s="10"/>
    </row>
    <row r="455" spans="1:44" s="6" customFormat="1" ht="24.75" customHeight="1" thickBot="1" x14ac:dyDescent="0.4">
      <c r="A455" s="388"/>
      <c r="B455" s="11">
        <v>415</v>
      </c>
      <c r="C455" s="54" t="s">
        <v>454</v>
      </c>
      <c r="D455" s="36" t="s">
        <v>357</v>
      </c>
      <c r="F455" s="13">
        <v>569605.4</v>
      </c>
      <c r="G455" s="67">
        <v>538934.34</v>
      </c>
      <c r="H455" s="8">
        <f t="shared" si="110"/>
        <v>554270</v>
      </c>
      <c r="I455" s="67">
        <v>569605.4</v>
      </c>
      <c r="J455" s="67">
        <v>538934.34</v>
      </c>
      <c r="K455" s="8">
        <f t="shared" si="111"/>
        <v>554270</v>
      </c>
      <c r="L455" s="67">
        <v>781173.12</v>
      </c>
      <c r="M455" s="67">
        <v>739109.95200000005</v>
      </c>
      <c r="N455" s="8">
        <f t="shared" si="112"/>
        <v>760142</v>
      </c>
      <c r="O455" s="67">
        <v>781173.12</v>
      </c>
      <c r="P455" s="67">
        <v>739109.95200000005</v>
      </c>
      <c r="Q455" s="8">
        <f t="shared" si="113"/>
        <v>760142</v>
      </c>
      <c r="R455" s="67">
        <v>781173.12</v>
      </c>
      <c r="S455" s="67">
        <v>739109.95200000005</v>
      </c>
      <c r="T455" s="8">
        <f t="shared" si="114"/>
        <v>760142</v>
      </c>
      <c r="U455" s="67">
        <v>781173.12</v>
      </c>
      <c r="V455" s="67">
        <v>739109.95200000005</v>
      </c>
      <c r="W455" s="8">
        <v>760142</v>
      </c>
      <c r="X455" s="67">
        <v>781173.12</v>
      </c>
      <c r="Y455" s="67">
        <v>739109.95200000005</v>
      </c>
      <c r="Z455" s="8">
        <f t="shared" si="115"/>
        <v>760142</v>
      </c>
      <c r="AA455" s="67">
        <v>569605.4</v>
      </c>
      <c r="AB455" s="67">
        <v>438158</v>
      </c>
      <c r="AC455" s="8">
        <f t="shared" si="116"/>
        <v>503882</v>
      </c>
      <c r="AD455" s="67">
        <v>781173.12</v>
      </c>
      <c r="AE455" s="67">
        <v>739109.95200000005</v>
      </c>
      <c r="AF455" s="8">
        <f t="shared" si="117"/>
        <v>760142</v>
      </c>
      <c r="AG455" s="67">
        <v>781173.12</v>
      </c>
      <c r="AH455" s="67">
        <v>739109.95200000005</v>
      </c>
      <c r="AI455" s="8">
        <f t="shared" si="118"/>
        <v>760142</v>
      </c>
      <c r="AJ455" s="67">
        <v>569605.4</v>
      </c>
      <c r="AK455" s="67">
        <v>438158</v>
      </c>
      <c r="AL455" s="8">
        <f t="shared" si="119"/>
        <v>503882</v>
      </c>
      <c r="AM455" s="45" t="e">
        <f>H455+K455+#REF!+N455+#REF!+#REF!+#REF!+#REF!+Q455+T455+W455+Z455+AC455+#REF!+AF455+AI455+AL455</f>
        <v>#REF!</v>
      </c>
      <c r="AN455" s="9"/>
      <c r="AO455" s="9"/>
      <c r="AP455" s="9"/>
      <c r="AQ455" s="10"/>
      <c r="AR455" s="10"/>
    </row>
    <row r="456" spans="1:44" s="6" customFormat="1" ht="24.75" customHeight="1" x14ac:dyDescent="0.35">
      <c r="A456" s="388"/>
      <c r="B456" s="4">
        <v>416</v>
      </c>
      <c r="C456" s="54" t="s">
        <v>455</v>
      </c>
      <c r="D456" s="36" t="s">
        <v>357</v>
      </c>
      <c r="F456" s="13">
        <v>569605.4</v>
      </c>
      <c r="G456" s="67">
        <v>538934.34</v>
      </c>
      <c r="H456" s="8">
        <f t="shared" si="110"/>
        <v>554270</v>
      </c>
      <c r="I456" s="67">
        <v>569605.4</v>
      </c>
      <c r="J456" s="67">
        <v>538934.34</v>
      </c>
      <c r="K456" s="8">
        <f t="shared" si="111"/>
        <v>554270</v>
      </c>
      <c r="L456" s="67">
        <v>781173.12</v>
      </c>
      <c r="M456" s="67">
        <v>739109.95200000005</v>
      </c>
      <c r="N456" s="8">
        <f t="shared" si="112"/>
        <v>760142</v>
      </c>
      <c r="O456" s="67">
        <v>781173.12</v>
      </c>
      <c r="P456" s="67">
        <v>739109.95200000005</v>
      </c>
      <c r="Q456" s="8">
        <f t="shared" si="113"/>
        <v>760142</v>
      </c>
      <c r="R456" s="67">
        <v>781173.12</v>
      </c>
      <c r="S456" s="67">
        <v>739109.95200000005</v>
      </c>
      <c r="T456" s="8">
        <f t="shared" si="114"/>
        <v>760142</v>
      </c>
      <c r="U456" s="67">
        <v>781173.12</v>
      </c>
      <c r="V456" s="67">
        <v>739109.95200000005</v>
      </c>
      <c r="W456" s="8">
        <v>760142</v>
      </c>
      <c r="X456" s="67">
        <v>781173.12</v>
      </c>
      <c r="Y456" s="67">
        <v>739109.95200000005</v>
      </c>
      <c r="Z456" s="8">
        <f t="shared" si="115"/>
        <v>760142</v>
      </c>
      <c r="AA456" s="67">
        <v>569605.4</v>
      </c>
      <c r="AB456" s="67">
        <v>438158</v>
      </c>
      <c r="AC456" s="8">
        <f t="shared" si="116"/>
        <v>503882</v>
      </c>
      <c r="AD456" s="67">
        <v>781173.12</v>
      </c>
      <c r="AE456" s="67">
        <v>739109.95200000005</v>
      </c>
      <c r="AF456" s="8">
        <f t="shared" si="117"/>
        <v>760142</v>
      </c>
      <c r="AG456" s="67">
        <v>781173.12</v>
      </c>
      <c r="AH456" s="67">
        <v>739109.95200000005</v>
      </c>
      <c r="AI456" s="8">
        <f t="shared" si="118"/>
        <v>760142</v>
      </c>
      <c r="AJ456" s="67">
        <v>569605.4</v>
      </c>
      <c r="AK456" s="67">
        <v>438158</v>
      </c>
      <c r="AL456" s="8">
        <f t="shared" si="119"/>
        <v>503882</v>
      </c>
      <c r="AM456" s="45" t="e">
        <f>H456+K456+#REF!+N456+#REF!+#REF!+#REF!+#REF!+Q456+T456+W456+Z456+AC456+#REF!+AF456+AI456+AL456</f>
        <v>#REF!</v>
      </c>
      <c r="AN456" s="9"/>
      <c r="AO456" s="9"/>
      <c r="AP456" s="9"/>
      <c r="AQ456" s="10"/>
      <c r="AR456" s="10"/>
    </row>
    <row r="457" spans="1:44" s="6" customFormat="1" ht="24.75" customHeight="1" x14ac:dyDescent="0.35">
      <c r="A457" s="388"/>
      <c r="B457" s="31">
        <v>417</v>
      </c>
      <c r="C457" s="54" t="s">
        <v>515</v>
      </c>
      <c r="D457" s="36"/>
      <c r="F457" s="13"/>
      <c r="G457" s="67"/>
      <c r="H457" s="8"/>
      <c r="I457" s="67"/>
      <c r="J457" s="67"/>
      <c r="K457" s="8"/>
      <c r="L457" s="67"/>
      <c r="M457" s="67"/>
      <c r="N457" s="8"/>
      <c r="O457" s="67"/>
      <c r="P457" s="67"/>
      <c r="Q457" s="8"/>
      <c r="R457" s="67"/>
      <c r="S457" s="67"/>
      <c r="T457" s="8"/>
      <c r="U457" s="67"/>
      <c r="V457" s="67"/>
      <c r="W457" s="8"/>
      <c r="X457" s="67"/>
      <c r="Y457" s="67"/>
      <c r="Z457" s="8"/>
      <c r="AA457" s="67"/>
      <c r="AB457" s="67"/>
      <c r="AC457" s="8"/>
      <c r="AD457" s="67"/>
      <c r="AE457" s="67"/>
      <c r="AF457" s="8"/>
      <c r="AG457" s="67"/>
      <c r="AH457" s="67"/>
      <c r="AI457" s="8"/>
      <c r="AJ457" s="67"/>
      <c r="AK457" s="67"/>
      <c r="AL457" s="8"/>
      <c r="AM457" s="45"/>
      <c r="AN457" s="9"/>
      <c r="AO457" s="9"/>
      <c r="AP457" s="9"/>
      <c r="AQ457" s="10"/>
      <c r="AR457" s="10"/>
    </row>
    <row r="458" spans="1:44" s="6" customFormat="1" ht="25.5" customHeight="1" thickBot="1" x14ac:dyDescent="0.4">
      <c r="A458" s="388"/>
      <c r="B458" s="11">
        <v>418</v>
      </c>
      <c r="C458" s="34" t="s">
        <v>456</v>
      </c>
      <c r="D458" s="36" t="s">
        <v>272</v>
      </c>
      <c r="F458" s="13">
        <v>244116.6</v>
      </c>
      <c r="G458" s="67">
        <v>230971.86000000002</v>
      </c>
      <c r="H458" s="8">
        <f>ROUND(((F458+G458)/2),0)</f>
        <v>237544</v>
      </c>
      <c r="I458" s="67">
        <v>244116.6</v>
      </c>
      <c r="J458" s="67">
        <v>230971.86000000002</v>
      </c>
      <c r="K458" s="8">
        <f>ROUND(((I458+J458)/2),0)</f>
        <v>237544</v>
      </c>
      <c r="L458" s="67">
        <v>1952932.8</v>
      </c>
      <c r="M458" s="67">
        <v>1847774.8800000001</v>
      </c>
      <c r="N458" s="8">
        <f>ROUND(((L458+M458)/2),0)</f>
        <v>1900354</v>
      </c>
      <c r="O458" s="67">
        <v>1301955.2</v>
      </c>
      <c r="P458" s="67">
        <v>1231849.9200000002</v>
      </c>
      <c r="Q458" s="8">
        <f>ROUND(((O458+P458)/2),0)</f>
        <v>1266903</v>
      </c>
      <c r="R458" s="67">
        <v>1301955.2</v>
      </c>
      <c r="S458" s="67">
        <v>1231849.9200000002</v>
      </c>
      <c r="T458" s="8">
        <f>ROUND(((R458+S458)/2),0)</f>
        <v>1266903</v>
      </c>
      <c r="U458" s="67">
        <v>1301955.2</v>
      </c>
      <c r="V458" s="67">
        <v>1231849.9200000002</v>
      </c>
      <c r="W458" s="8">
        <v>1266903</v>
      </c>
      <c r="X458" s="67">
        <v>2441166</v>
      </c>
      <c r="Y458" s="67">
        <v>1231849.9200000002</v>
      </c>
      <c r="Z458" s="8">
        <f>ROUND(((X458+Y458)/2),0)</f>
        <v>1836508</v>
      </c>
      <c r="AA458" s="67">
        <v>650977.6</v>
      </c>
      <c r="AB458" s="67">
        <v>500752</v>
      </c>
      <c r="AC458" s="8">
        <f>ROUND(((AA458+AB458)/2),0)</f>
        <v>575865</v>
      </c>
      <c r="AD458" s="67">
        <v>2441166</v>
      </c>
      <c r="AE458" s="67">
        <v>1231849.9200000002</v>
      </c>
      <c r="AF458" s="8">
        <f>ROUND(((AD458+AE458)/2),0)</f>
        <v>1836508</v>
      </c>
      <c r="AG458" s="67">
        <v>4068610</v>
      </c>
      <c r="AH458" s="67">
        <v>1231849.9200000002</v>
      </c>
      <c r="AI458" s="8">
        <f>ROUND(((AG458+AH458)/2),0)</f>
        <v>2650230</v>
      </c>
      <c r="AJ458" s="67">
        <v>976466.4</v>
      </c>
      <c r="AK458" s="67">
        <v>751128</v>
      </c>
      <c r="AL458" s="8">
        <f>ROUND(((AJ458+AK458)/2),0)</f>
        <v>863797</v>
      </c>
      <c r="AM458" s="45" t="e">
        <f>H458+K458+#REF!+N458+#REF!+#REF!+#REF!+#REF!+Q458+T458+W458+Z458+AC458+#REF!+AF458+AI458+AL458</f>
        <v>#REF!</v>
      </c>
      <c r="AN458" s="9"/>
      <c r="AO458" s="9"/>
      <c r="AP458" s="9"/>
      <c r="AQ458" s="10"/>
      <c r="AR458" s="10"/>
    </row>
    <row r="459" spans="1:44" s="6" customFormat="1" ht="24.75" customHeight="1" x14ac:dyDescent="0.35">
      <c r="A459" s="388"/>
      <c r="B459" s="4">
        <v>419</v>
      </c>
      <c r="C459" s="34" t="s">
        <v>457</v>
      </c>
      <c r="D459" s="36" t="s">
        <v>272</v>
      </c>
      <c r="F459" s="13">
        <v>828288.68163860007</v>
      </c>
      <c r="G459" s="67">
        <v>783688.52185806003</v>
      </c>
      <c r="H459" s="8">
        <f>ROUND(((F459+G459)/2),0)</f>
        <v>805989</v>
      </c>
      <c r="I459" s="67">
        <v>828288.68163860007</v>
      </c>
      <c r="J459" s="67">
        <v>783688.52185806003</v>
      </c>
      <c r="K459" s="8">
        <f>ROUND(((I459+J459)/2),0)</f>
        <v>805989</v>
      </c>
      <c r="L459" s="67">
        <v>1349232.9364332</v>
      </c>
      <c r="M459" s="67">
        <v>1276581.93216372</v>
      </c>
      <c r="N459" s="8">
        <f>ROUND(((L459+M459)/2),0)</f>
        <v>1312907</v>
      </c>
      <c r="O459" s="67">
        <v>1558312.620046</v>
      </c>
      <c r="P459" s="67">
        <v>1451621.4925648803</v>
      </c>
      <c r="Q459" s="8">
        <f>ROUND(((O459+P459)/2),0)</f>
        <v>1504967</v>
      </c>
      <c r="R459" s="67">
        <v>1390351.1228152001</v>
      </c>
      <c r="S459" s="67">
        <v>1451621.4925648803</v>
      </c>
      <c r="T459" s="8">
        <f>ROUND(((R459+S459)/2),0)</f>
        <v>1420986</v>
      </c>
      <c r="U459" s="67">
        <v>1516778.7030942002</v>
      </c>
      <c r="V459" s="67">
        <v>1451621.4925648803</v>
      </c>
      <c r="W459" s="8">
        <v>1484200</v>
      </c>
      <c r="X459" s="67">
        <v>1829629.1798512002</v>
      </c>
      <c r="Y459" s="67">
        <v>1451621.4925648803</v>
      </c>
      <c r="Z459" s="8">
        <f>ROUND(((X459+Y459)/2),0)</f>
        <v>1640625</v>
      </c>
      <c r="AA459" s="67">
        <v>1160062.833111</v>
      </c>
      <c r="AB459" s="67">
        <v>892356.02546999999</v>
      </c>
      <c r="AC459" s="8">
        <f>ROUND(((AA459+AB459)/2),0)</f>
        <v>1026209</v>
      </c>
      <c r="AD459" s="67">
        <v>1732198.0134368001</v>
      </c>
      <c r="AE459" s="67">
        <v>1451621.4925648803</v>
      </c>
      <c r="AF459" s="8">
        <f>ROUND(((AD459+AE459)/2),0)</f>
        <v>1591910</v>
      </c>
      <c r="AG459" s="67">
        <v>1498310.9568154002</v>
      </c>
      <c r="AH459" s="67">
        <v>1451621.4925648803</v>
      </c>
      <c r="AI459" s="8">
        <f>ROUND(((AG459+AH459)/2),0)</f>
        <v>1474966</v>
      </c>
      <c r="AJ459" s="67">
        <v>1390498.1623806001</v>
      </c>
      <c r="AK459" s="67">
        <v>1069613.9710620001</v>
      </c>
      <c r="AL459" s="8">
        <f>ROUND(((AJ459+AK459)/2),0)</f>
        <v>1230056</v>
      </c>
      <c r="AM459" s="45" t="e">
        <f>H459+K459+#REF!+N459+#REF!+#REF!+#REF!+#REF!+Q459+T459+W459+Z459+AC459+#REF!+AF459+AI459+AL459</f>
        <v>#REF!</v>
      </c>
      <c r="AN459" s="9"/>
      <c r="AO459" s="9"/>
      <c r="AP459" s="9"/>
      <c r="AQ459" s="10"/>
      <c r="AR459" s="10"/>
    </row>
    <row r="460" spans="1:44" s="6" customFormat="1" ht="24.75" customHeight="1" thickBot="1" x14ac:dyDescent="0.4">
      <c r="A460" s="388"/>
      <c r="B460" s="11">
        <v>420</v>
      </c>
      <c r="C460" s="54" t="s">
        <v>458</v>
      </c>
      <c r="D460" s="36" t="s">
        <v>272</v>
      </c>
      <c r="F460" s="13">
        <v>566235.61445360002</v>
      </c>
      <c r="G460" s="67">
        <v>535746.00444456004</v>
      </c>
      <c r="H460" s="8">
        <f>ROUND(((F460+G460)/2),0)</f>
        <v>550991</v>
      </c>
      <c r="I460" s="67">
        <v>566235.61445360002</v>
      </c>
      <c r="J460" s="67">
        <v>535746.00444456004</v>
      </c>
      <c r="K460" s="8">
        <f>ROUND(((I460+J460)/2),0)</f>
        <v>550991</v>
      </c>
      <c r="L460" s="67">
        <v>1835361.6072246002</v>
      </c>
      <c r="M460" s="67">
        <v>1736534.4437586605</v>
      </c>
      <c r="N460" s="8">
        <f>ROUND(((L460+M460)/2),0)</f>
        <v>1785948</v>
      </c>
      <c r="O460" s="67">
        <v>2079649.3329612</v>
      </c>
      <c r="P460" s="67">
        <v>1967668.2150325202</v>
      </c>
      <c r="Q460" s="8">
        <f>ROUND(((O460+P460)/2),0)</f>
        <v>2023659</v>
      </c>
      <c r="R460" s="67">
        <v>1804465.3152344003</v>
      </c>
      <c r="S460" s="67">
        <v>1967668.2150325202</v>
      </c>
      <c r="T460" s="8">
        <f>ROUND(((R460+S460)/2),0)</f>
        <v>1886067</v>
      </c>
      <c r="U460" s="67">
        <v>2055670.2475764002</v>
      </c>
      <c r="V460" s="67">
        <v>1967668.2150325202</v>
      </c>
      <c r="W460" s="8">
        <v>2011669</v>
      </c>
      <c r="X460" s="67">
        <v>2388659.8556002001</v>
      </c>
      <c r="Y460" s="67">
        <v>1967668.2150325202</v>
      </c>
      <c r="Z460" s="8">
        <f>ROUND(((X460+Y460)/2),0)</f>
        <v>2178164</v>
      </c>
      <c r="AA460" s="67">
        <v>875465.10968280013</v>
      </c>
      <c r="AB460" s="67">
        <v>673434.69975600007</v>
      </c>
      <c r="AC460" s="8">
        <f>ROUND(((AA460+AB460)/2),0)</f>
        <v>774450</v>
      </c>
      <c r="AD460" s="67">
        <v>2315351.6406202004</v>
      </c>
      <c r="AE460" s="67">
        <v>1967668.2150325202</v>
      </c>
      <c r="AF460" s="8">
        <f>ROUND(((AD460+AE460)/2),0)</f>
        <v>2141510</v>
      </c>
      <c r="AG460" s="67">
        <v>2018819.3821068001</v>
      </c>
      <c r="AH460" s="67">
        <v>1967668.2150325202</v>
      </c>
      <c r="AI460" s="8">
        <f>ROUND(((AG460+AH460)/2),0)</f>
        <v>1993244</v>
      </c>
      <c r="AJ460" s="67">
        <v>950574.8237986</v>
      </c>
      <c r="AK460" s="67">
        <v>731211.40292200004</v>
      </c>
      <c r="AL460" s="8">
        <f>ROUND(((AJ460+AK460)/2),0)</f>
        <v>840893</v>
      </c>
      <c r="AM460" s="45" t="e">
        <f>H460+K460+#REF!+N460+#REF!+#REF!+#REF!+#REF!+Q460+T460+W460+Z460+AC460+#REF!+AF460+AI460+AL460</f>
        <v>#REF!</v>
      </c>
      <c r="AN460" s="9"/>
      <c r="AO460" s="9"/>
      <c r="AP460" s="9"/>
      <c r="AQ460" s="10"/>
      <c r="AR460" s="10"/>
    </row>
    <row r="461" spans="1:44" s="6" customFormat="1" ht="24.75" customHeight="1" thickBot="1" x14ac:dyDescent="0.4">
      <c r="A461" s="388"/>
      <c r="B461" s="271" t="s">
        <v>251</v>
      </c>
      <c r="C461" s="272"/>
      <c r="D461" s="273"/>
      <c r="F461" s="13">
        <v>6742343.2809096007</v>
      </c>
      <c r="G461" s="67">
        <v>6379294.027322161</v>
      </c>
      <c r="H461" s="8">
        <f>ROUND(((F461+G461)/2),0)</f>
        <v>6560819</v>
      </c>
      <c r="I461" s="67">
        <v>6742343.2809096007</v>
      </c>
      <c r="J461" s="67">
        <v>6370406.9230649406</v>
      </c>
      <c r="K461" s="8">
        <f>ROUND(((I461+J461)/2),0)</f>
        <v>6556375</v>
      </c>
      <c r="L461" s="67">
        <v>10923059.516733002</v>
      </c>
      <c r="M461" s="67">
        <v>10334894.773524301</v>
      </c>
      <c r="N461" s="8">
        <f>ROUND(((L461+M461)/2),0)</f>
        <v>10628977</v>
      </c>
      <c r="O461" s="67">
        <v>56864032.570799999</v>
      </c>
      <c r="P461" s="67">
        <v>61944138.030388325</v>
      </c>
      <c r="Q461" s="8">
        <f>ROUND(((O461+P461)/2),0)</f>
        <v>59404085</v>
      </c>
      <c r="R461" s="67">
        <v>55679939.876051396</v>
      </c>
      <c r="S461" s="67">
        <v>61944138.030388325</v>
      </c>
      <c r="T461" s="8">
        <f>ROUND(((R461+S461)/2),0)</f>
        <v>58812039</v>
      </c>
      <c r="U461" s="67">
        <v>56752271.922710009</v>
      </c>
      <c r="V461" s="67">
        <v>61944138.030388325</v>
      </c>
      <c r="W461" s="8">
        <v>59348205</v>
      </c>
      <c r="X461" s="67">
        <v>14500068.809608201</v>
      </c>
      <c r="Y461" s="67">
        <v>61944138.030388325</v>
      </c>
      <c r="Z461" s="8">
        <f>ROUND(((X461+Y461)/2),0)</f>
        <v>38222103</v>
      </c>
      <c r="AA461" s="67">
        <v>8436467.2419663984</v>
      </c>
      <c r="AB461" s="67">
        <v>6489590.1861280007</v>
      </c>
      <c r="AC461" s="8">
        <f>ROUND(((AA461+AB461)/2),0)</f>
        <v>7463029</v>
      </c>
      <c r="AD461" s="67">
        <v>13533749.7670648</v>
      </c>
      <c r="AE461" s="67">
        <v>61944138.030388325</v>
      </c>
      <c r="AF461" s="8">
        <f>ROUND(((AD461+AE461)/2),0)</f>
        <v>37738944</v>
      </c>
      <c r="AG461" s="67">
        <v>13461231.757519003</v>
      </c>
      <c r="AH461" s="67">
        <v>61944138.030388325</v>
      </c>
      <c r="AI461" s="8">
        <f>ROUND(((AG461+AH461)/2),0)</f>
        <v>37702685</v>
      </c>
      <c r="AJ461" s="67">
        <v>8992147.580124801</v>
      </c>
      <c r="AK461" s="67">
        <v>6917036.6000959994</v>
      </c>
      <c r="AL461" s="8">
        <f>ROUND(((AJ461+AK461)/2),0)</f>
        <v>7954592</v>
      </c>
      <c r="AM461" s="45" t="e">
        <f>H461+K461+#REF!+N461+#REF!+#REF!+#REF!+#REF!+Q461+T461+W461+Z461+AC461+#REF!+AF461+AI461+AL461</f>
        <v>#REF!</v>
      </c>
      <c r="AN461" s="9"/>
      <c r="AO461" s="9"/>
      <c r="AP461" s="9"/>
      <c r="AQ461" s="10"/>
      <c r="AR461" s="10"/>
    </row>
    <row r="462" spans="1:44" s="6" customFormat="1" ht="24" customHeight="1" x14ac:dyDescent="0.35">
      <c r="A462" s="388"/>
      <c r="B462" s="4">
        <v>421</v>
      </c>
      <c r="C462" s="54" t="s">
        <v>459</v>
      </c>
      <c r="D462" s="4" t="s">
        <v>272</v>
      </c>
      <c r="F462" s="13">
        <v>110067.04849140001</v>
      </c>
      <c r="G462" s="67">
        <v>104140.36126494002</v>
      </c>
      <c r="H462" s="8">
        <f>ROUND(((F462+G462)/2),0)</f>
        <v>107104</v>
      </c>
      <c r="I462" s="67">
        <v>110067.04849140001</v>
      </c>
      <c r="J462" s="67">
        <v>104140.36126494002</v>
      </c>
      <c r="K462" s="8">
        <f>ROUND(((I462+J462)/2),0)</f>
        <v>107104</v>
      </c>
      <c r="L462" s="67">
        <v>180123.467615</v>
      </c>
      <c r="M462" s="67">
        <v>170424.51166649998</v>
      </c>
      <c r="N462" s="8">
        <f>ROUND(((L462+M462)/2),0)</f>
        <v>175274</v>
      </c>
      <c r="O462" s="67">
        <v>209978.84642279998</v>
      </c>
      <c r="P462" s="67">
        <v>202073.27680175999</v>
      </c>
      <c r="Q462" s="8">
        <f>ROUND(((O462+P462)/2),0)</f>
        <v>206026</v>
      </c>
      <c r="R462" s="67">
        <v>192602.78957919998</v>
      </c>
      <c r="S462" s="67">
        <v>202073.27680175999</v>
      </c>
      <c r="T462" s="8">
        <f>ROUND(((R462+S462)/2),0)</f>
        <v>197338</v>
      </c>
      <c r="U462" s="67">
        <v>207501.38842160002</v>
      </c>
      <c r="V462" s="67">
        <v>202073.27680175999</v>
      </c>
      <c r="W462" s="8">
        <v>204787</v>
      </c>
      <c r="X462" s="67">
        <v>239998.1902136</v>
      </c>
      <c r="Y462" s="67">
        <v>202073.27680175999</v>
      </c>
      <c r="Z462" s="8">
        <f>ROUND(((X462+Y462)/2),0)</f>
        <v>221036</v>
      </c>
      <c r="AA462" s="67">
        <v>167978.42264839998</v>
      </c>
      <c r="AB462" s="67">
        <v>129214.17126800002</v>
      </c>
      <c r="AC462" s="8">
        <f>ROUND(((AA462+AB462)/2),0)</f>
        <v>148596</v>
      </c>
      <c r="AD462" s="67">
        <v>234360.96831420006</v>
      </c>
      <c r="AE462" s="67">
        <v>202073.27680175999</v>
      </c>
      <c r="AF462" s="8">
        <f>ROUND(((AD462+AE462)/2),0)</f>
        <v>218217</v>
      </c>
      <c r="AG462" s="67">
        <v>235718.175238</v>
      </c>
      <c r="AH462" s="67">
        <v>202073.27680175999</v>
      </c>
      <c r="AI462" s="8">
        <f>ROUND(((AG462+AH462)/2),0)</f>
        <v>218896</v>
      </c>
      <c r="AJ462" s="67">
        <v>184775.8417778</v>
      </c>
      <c r="AK462" s="67">
        <v>142135.26290599999</v>
      </c>
      <c r="AL462" s="8">
        <f>ROUND(((AJ462+AK462)/2),0)</f>
        <v>163456</v>
      </c>
      <c r="AM462" s="9"/>
      <c r="AN462" s="9"/>
      <c r="AO462" s="9"/>
      <c r="AP462" s="9"/>
      <c r="AQ462" s="10"/>
      <c r="AR462" s="10"/>
    </row>
    <row r="463" spans="1:44" s="6" customFormat="1" ht="24.75" customHeight="1" thickBot="1" x14ac:dyDescent="0.4">
      <c r="A463" s="388"/>
      <c r="B463" s="31">
        <v>422</v>
      </c>
      <c r="C463" s="54" t="s">
        <v>516</v>
      </c>
      <c r="D463" s="31"/>
      <c r="F463" s="13"/>
      <c r="G463" s="67"/>
      <c r="H463" s="8"/>
      <c r="I463" s="67"/>
      <c r="J463" s="67"/>
      <c r="K463" s="8"/>
      <c r="L463" s="67"/>
      <c r="M463" s="67"/>
      <c r="N463" s="8"/>
      <c r="O463" s="67"/>
      <c r="P463" s="67"/>
      <c r="Q463" s="8"/>
      <c r="R463" s="67"/>
      <c r="S463" s="67"/>
      <c r="T463" s="8"/>
      <c r="U463" s="67"/>
      <c r="V463" s="67"/>
      <c r="W463" s="8"/>
      <c r="X463" s="67"/>
      <c r="Y463" s="67"/>
      <c r="Z463" s="8"/>
      <c r="AA463" s="67"/>
      <c r="AB463" s="67"/>
      <c r="AC463" s="8"/>
      <c r="AD463" s="67"/>
      <c r="AE463" s="67"/>
      <c r="AF463" s="8"/>
      <c r="AG463" s="67"/>
      <c r="AH463" s="67"/>
      <c r="AI463" s="8"/>
      <c r="AJ463" s="67"/>
      <c r="AK463" s="67"/>
      <c r="AL463" s="8"/>
      <c r="AM463" s="9"/>
      <c r="AN463" s="9"/>
      <c r="AO463" s="9"/>
      <c r="AP463" s="9"/>
      <c r="AQ463" s="10"/>
      <c r="AR463" s="10"/>
    </row>
    <row r="464" spans="1:44" s="6" customFormat="1" ht="24.75" customHeight="1" x14ac:dyDescent="0.35">
      <c r="A464" s="388"/>
      <c r="B464" s="4">
        <v>423</v>
      </c>
      <c r="C464" s="54" t="s">
        <v>460</v>
      </c>
      <c r="D464" s="11" t="s">
        <v>272</v>
      </c>
      <c r="F464" s="13">
        <v>207814.50864720001</v>
      </c>
      <c r="G464" s="67">
        <v>196624.49664312004</v>
      </c>
      <c r="H464" s="8">
        <f>ROUND(((F464+G464)/2),0)</f>
        <v>202220</v>
      </c>
      <c r="I464" s="67">
        <v>207814.50864720001</v>
      </c>
      <c r="J464" s="67">
        <v>196624.49664312004</v>
      </c>
      <c r="K464" s="8">
        <f>ROUND(((I464+J464)/2),0)</f>
        <v>202220</v>
      </c>
      <c r="L464" s="67">
        <v>329001.55650179996</v>
      </c>
      <c r="M464" s="67">
        <v>311286.08807478001</v>
      </c>
      <c r="N464" s="8">
        <f>ROUND(((L464+M464)/2),0)</f>
        <v>320144</v>
      </c>
      <c r="O464" s="67">
        <v>406285.12894060003</v>
      </c>
      <c r="P464" s="67">
        <v>388837.12279776006</v>
      </c>
      <c r="Q464" s="8">
        <f>ROUND(((O464+P464)/2),0)</f>
        <v>397561</v>
      </c>
      <c r="R464" s="67">
        <v>372837.33024720004</v>
      </c>
      <c r="S464" s="67">
        <v>388837.12279776006</v>
      </c>
      <c r="T464" s="8">
        <f>ROUND(((R464+S464)/2),0)</f>
        <v>380837</v>
      </c>
      <c r="U464" s="67">
        <v>415414.27605859999</v>
      </c>
      <c r="V464" s="67">
        <v>388837.12279776006</v>
      </c>
      <c r="W464" s="8">
        <v>402126</v>
      </c>
      <c r="X464" s="67">
        <v>475352.46897320007</v>
      </c>
      <c r="Y464" s="67">
        <v>388837.12279776006</v>
      </c>
      <c r="Z464" s="8">
        <f>ROUND(((X464+Y464)/2),0)</f>
        <v>432095</v>
      </c>
      <c r="AA464" s="67">
        <v>325127.75154859998</v>
      </c>
      <c r="AB464" s="67">
        <v>250098.270422</v>
      </c>
      <c r="AC464" s="8">
        <f>ROUND(((AA464+AB464)/2),0)</f>
        <v>287613</v>
      </c>
      <c r="AD464" s="67">
        <v>455272.57666799997</v>
      </c>
      <c r="AE464" s="67">
        <v>388837.12279776006</v>
      </c>
      <c r="AF464" s="8">
        <f>ROUND(((AD464+AE464)/2),0)</f>
        <v>422055</v>
      </c>
      <c r="AG464" s="67">
        <v>455497.8962898</v>
      </c>
      <c r="AH464" s="67">
        <v>388837.12279776006</v>
      </c>
      <c r="AI464" s="8">
        <f>ROUND(((AG464+AH464)/2),0)</f>
        <v>422168</v>
      </c>
      <c r="AJ464" s="67">
        <v>348870.93892560003</v>
      </c>
      <c r="AK464" s="67">
        <v>268362.26071200002</v>
      </c>
      <c r="AL464" s="8">
        <f>ROUND(((AJ464+AK464)/2),0)</f>
        <v>308617</v>
      </c>
      <c r="AM464" s="9"/>
      <c r="AN464" s="9"/>
      <c r="AO464" s="9"/>
      <c r="AP464" s="9"/>
      <c r="AQ464" s="10"/>
      <c r="AR464" s="10"/>
    </row>
    <row r="465" spans="1:44" s="6" customFormat="1" ht="24.75" customHeight="1" thickBot="1" x14ac:dyDescent="0.4">
      <c r="A465" s="388"/>
      <c r="B465" s="31">
        <v>424</v>
      </c>
      <c r="C465" s="55" t="s">
        <v>461</v>
      </c>
      <c r="D465" s="11" t="s">
        <v>272</v>
      </c>
      <c r="F465" s="13">
        <v>76792.735328399998</v>
      </c>
      <c r="G465" s="67">
        <v>72657.741887640004</v>
      </c>
      <c r="H465" s="8">
        <f>ROUND(((F465+G465)/2),0)</f>
        <v>74725</v>
      </c>
      <c r="I465" s="67">
        <v>76792.735328399998</v>
      </c>
      <c r="J465" s="67">
        <v>72657.741887640004</v>
      </c>
      <c r="K465" s="8">
        <f>ROUND(((I465+J465)/2),0)</f>
        <v>74725</v>
      </c>
      <c r="L465" s="67">
        <v>129579.93930699999</v>
      </c>
      <c r="M465" s="67">
        <v>122602.5579597</v>
      </c>
      <c r="N465" s="8">
        <f>ROUND(((L465+M465)/2),0)</f>
        <v>126091</v>
      </c>
      <c r="O465" s="67">
        <v>143262.02375940004</v>
      </c>
      <c r="P465" s="67">
        <v>140271.05835288001</v>
      </c>
      <c r="Q465" s="8">
        <f>ROUND(((O465+P465)/2),0)</f>
        <v>141767</v>
      </c>
      <c r="R465" s="67">
        <v>132270.02286680002</v>
      </c>
      <c r="S465" s="67">
        <v>140271.05835288001</v>
      </c>
      <c r="T465" s="8">
        <f>ROUND(((R465+S465)/2),0)</f>
        <v>136271</v>
      </c>
      <c r="U465" s="67">
        <v>147377.01591340004</v>
      </c>
      <c r="V465" s="67">
        <v>140271.05835288001</v>
      </c>
      <c r="W465" s="8">
        <v>143824</v>
      </c>
      <c r="X465" s="67">
        <v>170157.57016440001</v>
      </c>
      <c r="Y465" s="67">
        <v>140271.05835288001</v>
      </c>
      <c r="Z465" s="8">
        <f>ROUND(((X465+Y465)/2),0)</f>
        <v>155214</v>
      </c>
      <c r="AA465" s="67">
        <v>114317.44398620001</v>
      </c>
      <c r="AB465" s="67">
        <v>87936.495374000006</v>
      </c>
      <c r="AC465" s="8">
        <f>ROUND(((AA465+AB465)/2),0)</f>
        <v>101127</v>
      </c>
      <c r="AD465" s="67">
        <v>153730.39454499999</v>
      </c>
      <c r="AE465" s="67">
        <v>140271.05835288001</v>
      </c>
      <c r="AF465" s="8">
        <f>ROUND(((AD465+AE465)/2),0)</f>
        <v>147001</v>
      </c>
      <c r="AG465" s="67">
        <v>161350.00598079999</v>
      </c>
      <c r="AH465" s="67">
        <v>140271.05835288001</v>
      </c>
      <c r="AI465" s="8">
        <f>ROUND(((AG465+AH465)/2),0)</f>
        <v>150811</v>
      </c>
      <c r="AJ465" s="67">
        <v>128916.67450479999</v>
      </c>
      <c r="AK465" s="67">
        <v>99166.672696000009</v>
      </c>
      <c r="AL465" s="8">
        <f>ROUND(((AJ465+AK465)/2),0)</f>
        <v>114042</v>
      </c>
      <c r="AM465" s="9"/>
      <c r="AN465" s="9"/>
      <c r="AO465" s="9"/>
      <c r="AP465" s="9"/>
      <c r="AQ465" s="10"/>
      <c r="AR465" s="10"/>
    </row>
    <row r="466" spans="1:44" s="6" customFormat="1" ht="24.75" customHeight="1" x14ac:dyDescent="0.35">
      <c r="A466" s="388"/>
      <c r="B466" s="4">
        <v>425</v>
      </c>
      <c r="C466" s="54" t="s">
        <v>462</v>
      </c>
      <c r="D466" s="11" t="s">
        <v>272</v>
      </c>
      <c r="F466" s="13">
        <v>162744.4</v>
      </c>
      <c r="G466" s="67">
        <v>153981.24000000002</v>
      </c>
      <c r="H466" s="8">
        <f>ROUND(((F466+G466)/2),0)</f>
        <v>158363</v>
      </c>
      <c r="I466" s="67">
        <v>162744.4</v>
      </c>
      <c r="J466" s="67">
        <v>153981.24000000002</v>
      </c>
      <c r="K466" s="8">
        <f>ROUND(((I466+J466)/2),0)</f>
        <v>158363</v>
      </c>
      <c r="L466" s="67">
        <v>244116.6</v>
      </c>
      <c r="M466" s="67">
        <v>230971.86000000002</v>
      </c>
      <c r="N466" s="8">
        <f>ROUND(((L466+M466)/2),0)</f>
        <v>237544</v>
      </c>
      <c r="O466" s="67">
        <v>244116.6</v>
      </c>
      <c r="P466" s="67">
        <v>230971.86000000002</v>
      </c>
      <c r="Q466" s="8">
        <f>ROUND(((O466+P466)/2),0)</f>
        <v>237544</v>
      </c>
      <c r="R466" s="67">
        <v>244116.6</v>
      </c>
      <c r="S466" s="67">
        <v>230971.86000000002</v>
      </c>
      <c r="T466" s="8">
        <f>ROUND(((R466+S466)/2),0)</f>
        <v>237544</v>
      </c>
      <c r="U466" s="67">
        <v>244116.6</v>
      </c>
      <c r="V466" s="67">
        <v>230971.86000000002</v>
      </c>
      <c r="W466" s="8">
        <v>237544</v>
      </c>
      <c r="X466" s="67">
        <v>244116.6</v>
      </c>
      <c r="Y466" s="67">
        <v>230971.86000000002</v>
      </c>
      <c r="Z466" s="8">
        <f>ROUND(((X466+Y466)/2),0)</f>
        <v>237544</v>
      </c>
      <c r="AA466" s="67">
        <v>162744.4</v>
      </c>
      <c r="AB466" s="67">
        <v>125188</v>
      </c>
      <c r="AC466" s="8">
        <f>ROUND(((AA466+AB466)/2),0)</f>
        <v>143966</v>
      </c>
      <c r="AD466" s="67">
        <v>244116.6</v>
      </c>
      <c r="AE466" s="67">
        <v>230971.86000000002</v>
      </c>
      <c r="AF466" s="8">
        <f>ROUND(((AD466+AE466)/2),0)</f>
        <v>237544</v>
      </c>
      <c r="AG466" s="67">
        <v>244116.6</v>
      </c>
      <c r="AH466" s="67">
        <v>230971.86000000002</v>
      </c>
      <c r="AI466" s="8">
        <f>ROUND(((AG466+AH466)/2),0)</f>
        <v>237544</v>
      </c>
      <c r="AJ466" s="67">
        <v>0</v>
      </c>
      <c r="AK466" s="67">
        <v>0</v>
      </c>
      <c r="AL466" s="8">
        <f>ROUND(((AJ466+AK466)/2),0)</f>
        <v>0</v>
      </c>
      <c r="AM466" s="9"/>
      <c r="AN466" s="9"/>
      <c r="AO466" s="9"/>
      <c r="AP466" s="9"/>
      <c r="AQ466" s="10"/>
      <c r="AR466" s="10"/>
    </row>
    <row r="467" spans="1:44" s="6" customFormat="1" ht="24.75" customHeight="1" thickBot="1" x14ac:dyDescent="0.4">
      <c r="A467" s="388"/>
      <c r="B467" s="31">
        <v>426</v>
      </c>
      <c r="C467" s="54" t="s">
        <v>463</v>
      </c>
      <c r="D467" s="11" t="s">
        <v>272</v>
      </c>
      <c r="F467" s="13">
        <v>276665.48000000004</v>
      </c>
      <c r="G467" s="67">
        <v>261768.10800000001</v>
      </c>
      <c r="H467" s="8">
        <f>ROUND(((F467+G467)/2),0)</f>
        <v>269217</v>
      </c>
      <c r="I467" s="67">
        <v>276665.48000000004</v>
      </c>
      <c r="J467" s="67">
        <v>261768.10800000001</v>
      </c>
      <c r="K467" s="8">
        <f>ROUND(((I467+J467)/2),0)</f>
        <v>269217</v>
      </c>
      <c r="L467" s="67">
        <v>276665.48000000004</v>
      </c>
      <c r="M467" s="67">
        <v>261768.10800000001</v>
      </c>
      <c r="N467" s="8">
        <f>ROUND(((L467+M467)/2),0)</f>
        <v>269217</v>
      </c>
      <c r="O467" s="67">
        <v>276665.48000000004</v>
      </c>
      <c r="P467" s="67">
        <v>261768.10800000001</v>
      </c>
      <c r="Q467" s="8">
        <f>ROUND(((O467+P467)/2),0)</f>
        <v>269217</v>
      </c>
      <c r="R467" s="67">
        <v>276665.48000000004</v>
      </c>
      <c r="S467" s="67">
        <v>261768.10800000001</v>
      </c>
      <c r="T467" s="8">
        <f>ROUND(((R467+S467)/2),0)</f>
        <v>269217</v>
      </c>
      <c r="U467" s="67">
        <v>276665.48000000004</v>
      </c>
      <c r="V467" s="67">
        <v>261768.10800000001</v>
      </c>
      <c r="W467" s="8">
        <v>269217</v>
      </c>
      <c r="X467" s="67">
        <v>276665.48000000004</v>
      </c>
      <c r="Y467" s="67">
        <v>261768.10800000001</v>
      </c>
      <c r="Z467" s="8">
        <f>ROUND(((X467+Y467)/2),0)</f>
        <v>269217</v>
      </c>
      <c r="AA467" s="67">
        <v>276665.48000000004</v>
      </c>
      <c r="AB467" s="67">
        <v>212819.6</v>
      </c>
      <c r="AC467" s="8">
        <f>ROUND(((AA467+AB467)/2),0)</f>
        <v>244743</v>
      </c>
      <c r="AD467" s="67">
        <v>276665.48000000004</v>
      </c>
      <c r="AE467" s="67">
        <v>261768.10800000001</v>
      </c>
      <c r="AF467" s="8">
        <f>ROUND(((AD467+AE467)/2),0)</f>
        <v>269217</v>
      </c>
      <c r="AG467" s="67">
        <v>276665.48000000004</v>
      </c>
      <c r="AH467" s="67">
        <v>261768.10800000001</v>
      </c>
      <c r="AI467" s="8">
        <f>ROUND(((AG467+AH467)/2),0)</f>
        <v>269217</v>
      </c>
      <c r="AJ467" s="67">
        <v>276665.48000000004</v>
      </c>
      <c r="AK467" s="67">
        <v>212819.6</v>
      </c>
      <c r="AL467" s="8">
        <f>ROUND(((AJ467+AK467)/2),0)</f>
        <v>244743</v>
      </c>
      <c r="AM467" s="9"/>
      <c r="AN467" s="9"/>
      <c r="AO467" s="9"/>
      <c r="AP467" s="9"/>
      <c r="AQ467" s="10"/>
      <c r="AR467" s="10"/>
    </row>
    <row r="468" spans="1:44" s="6" customFormat="1" ht="24.75" customHeight="1" x14ac:dyDescent="0.35">
      <c r="A468" s="388"/>
      <c r="B468" s="4">
        <v>427</v>
      </c>
      <c r="C468" s="54" t="s">
        <v>517</v>
      </c>
      <c r="D468" s="11"/>
      <c r="F468" s="13"/>
      <c r="G468" s="67"/>
      <c r="H468" s="8"/>
      <c r="I468" s="67"/>
      <c r="J468" s="67"/>
      <c r="K468" s="8"/>
      <c r="L468" s="67"/>
      <c r="M468" s="67"/>
      <c r="N468" s="8"/>
      <c r="O468" s="67"/>
      <c r="P468" s="67"/>
      <c r="Q468" s="8"/>
      <c r="R468" s="67"/>
      <c r="S468" s="67"/>
      <c r="T468" s="8"/>
      <c r="U468" s="67"/>
      <c r="V468" s="67"/>
      <c r="W468" s="8"/>
      <c r="X468" s="67"/>
      <c r="Y468" s="67"/>
      <c r="Z468" s="8"/>
      <c r="AA468" s="67"/>
      <c r="AB468" s="67"/>
      <c r="AC468" s="8"/>
      <c r="AD468" s="67"/>
      <c r="AE468" s="67"/>
      <c r="AF468" s="8"/>
      <c r="AG468" s="67"/>
      <c r="AH468" s="67"/>
      <c r="AI468" s="8"/>
      <c r="AJ468" s="67"/>
      <c r="AK468" s="67"/>
      <c r="AL468" s="8"/>
      <c r="AM468" s="9"/>
      <c r="AN468" s="9"/>
      <c r="AO468" s="9"/>
      <c r="AP468" s="9"/>
      <c r="AQ468" s="10"/>
      <c r="AR468" s="10"/>
    </row>
    <row r="469" spans="1:44" s="6" customFormat="1" ht="24.75" customHeight="1" thickBot="1" x14ac:dyDescent="0.4">
      <c r="A469" s="388"/>
      <c r="B469" s="31">
        <v>428</v>
      </c>
      <c r="C469" s="54" t="s">
        <v>464</v>
      </c>
      <c r="D469" s="11" t="s">
        <v>272</v>
      </c>
      <c r="F469" s="13">
        <v>91744.226100800006</v>
      </c>
      <c r="G469" s="67">
        <v>86804.15238768002</v>
      </c>
      <c r="H469" s="8">
        <f t="shared" ref="H469:H480" si="120">ROUND(((F469+G469)/2),0)</f>
        <v>89274</v>
      </c>
      <c r="I469" s="67">
        <v>91744.226100800006</v>
      </c>
      <c r="J469" s="67">
        <v>86804.15238768002</v>
      </c>
      <c r="K469" s="8">
        <f t="shared" ref="K469:K480" si="121">ROUND(((I469+J469)/2),0)</f>
        <v>89274</v>
      </c>
      <c r="L469" s="67">
        <v>157729.02445300002</v>
      </c>
      <c r="M469" s="67">
        <v>149235.92313630003</v>
      </c>
      <c r="N469" s="8">
        <f t="shared" ref="N469:N480" si="122">ROUND(((L469+M469)/2),0)</f>
        <v>153482</v>
      </c>
      <c r="O469" s="67">
        <v>173578.62019679998</v>
      </c>
      <c r="P469" s="67">
        <v>171275.25801750002</v>
      </c>
      <c r="Q469" s="8">
        <f t="shared" ref="Q469:Q480" si="123">ROUND(((O469+P469)/2),0)</f>
        <v>172427</v>
      </c>
      <c r="R469" s="67">
        <v>162328.50668580001</v>
      </c>
      <c r="S469" s="67">
        <v>171275.25801750002</v>
      </c>
      <c r="T469" s="8">
        <f t="shared" ref="T469:T480" si="124">ROUND(((R469+S469)/2),0)</f>
        <v>166802</v>
      </c>
      <c r="U469" s="67">
        <v>174624.82257220004</v>
      </c>
      <c r="V469" s="67">
        <v>171275.25801750002</v>
      </c>
      <c r="W469" s="8">
        <v>172950</v>
      </c>
      <c r="X469" s="67">
        <v>199626.83788320003</v>
      </c>
      <c r="Y469" s="67">
        <v>171275.25801750002</v>
      </c>
      <c r="Z469" s="8">
        <f t="shared" ref="Z469:Z480" si="125">ROUND(((X469+Y469)/2),0)</f>
        <v>185451</v>
      </c>
      <c r="AA469" s="67">
        <v>137345.53246960003</v>
      </c>
      <c r="AB469" s="67">
        <v>105650.40959200001</v>
      </c>
      <c r="AC469" s="8">
        <f t="shared" ref="AC469:AC480" si="126">ROUND(((AA469+AB469)/2),0)</f>
        <v>121498</v>
      </c>
      <c r="AD469" s="67">
        <v>201544.699265</v>
      </c>
      <c r="AE469" s="67">
        <v>171275.25801750002</v>
      </c>
      <c r="AF469" s="8">
        <f t="shared" ref="AF469:AF480" si="127">ROUND(((AD469+AE469)/2),0)</f>
        <v>186410</v>
      </c>
      <c r="AG469" s="67">
        <v>198070.75730260005</v>
      </c>
      <c r="AH469" s="67">
        <v>171275.25801750002</v>
      </c>
      <c r="AI469" s="8">
        <f t="shared" ref="AI469:AI480" si="128">ROUND(((AG469+AH469)/2),0)</f>
        <v>184673</v>
      </c>
      <c r="AJ469" s="67">
        <v>154017.06880560002</v>
      </c>
      <c r="AK469" s="67">
        <v>118474.66831200001</v>
      </c>
      <c r="AL469" s="8">
        <f t="shared" ref="AL469:AL480" si="129">ROUND(((AJ469+AK469)/2),0)</f>
        <v>136246</v>
      </c>
      <c r="AM469" s="9"/>
      <c r="AN469" s="9"/>
      <c r="AO469" s="9"/>
      <c r="AP469" s="9"/>
      <c r="AQ469" s="10"/>
      <c r="AR469" s="10"/>
    </row>
    <row r="470" spans="1:44" s="6" customFormat="1" ht="26.25" customHeight="1" x14ac:dyDescent="0.35">
      <c r="A470" s="388"/>
      <c r="B470" s="4">
        <v>429</v>
      </c>
      <c r="C470" s="54" t="s">
        <v>465</v>
      </c>
      <c r="D470" s="11" t="s">
        <v>272</v>
      </c>
      <c r="F470" s="13">
        <v>227842.16</v>
      </c>
      <c r="G470" s="67">
        <v>215573.736</v>
      </c>
      <c r="H470" s="8">
        <f t="shared" si="120"/>
        <v>221708</v>
      </c>
      <c r="I470" s="67">
        <v>227842.16</v>
      </c>
      <c r="J470" s="67">
        <v>215573.736</v>
      </c>
      <c r="K470" s="8">
        <f t="shared" si="121"/>
        <v>221708</v>
      </c>
      <c r="L470" s="67">
        <v>227842.16</v>
      </c>
      <c r="M470" s="67">
        <v>215573.736</v>
      </c>
      <c r="N470" s="8">
        <f t="shared" si="122"/>
        <v>221708</v>
      </c>
      <c r="O470" s="67">
        <v>227842.16</v>
      </c>
      <c r="P470" s="67">
        <v>215573.736</v>
      </c>
      <c r="Q470" s="8">
        <f t="shared" si="123"/>
        <v>221708</v>
      </c>
      <c r="R470" s="67">
        <v>227842.16</v>
      </c>
      <c r="S470" s="67">
        <v>215573.736</v>
      </c>
      <c r="T470" s="8">
        <f t="shared" si="124"/>
        <v>221708</v>
      </c>
      <c r="U470" s="67">
        <v>227842.16</v>
      </c>
      <c r="V470" s="67">
        <v>215573.736</v>
      </c>
      <c r="W470" s="8">
        <v>221708</v>
      </c>
      <c r="X470" s="67">
        <v>227842.16</v>
      </c>
      <c r="Y470" s="67">
        <v>215573.736</v>
      </c>
      <c r="Z470" s="8">
        <f t="shared" si="125"/>
        <v>221708</v>
      </c>
      <c r="AA470" s="67">
        <v>227842.16</v>
      </c>
      <c r="AB470" s="67">
        <v>175263.2</v>
      </c>
      <c r="AC470" s="8">
        <f t="shared" si="126"/>
        <v>201553</v>
      </c>
      <c r="AD470" s="67">
        <v>227842.16</v>
      </c>
      <c r="AE470" s="67">
        <v>215573.736</v>
      </c>
      <c r="AF470" s="8">
        <f t="shared" si="127"/>
        <v>221708</v>
      </c>
      <c r="AG470" s="67">
        <v>227842.16</v>
      </c>
      <c r="AH470" s="67">
        <v>215573.736</v>
      </c>
      <c r="AI470" s="8">
        <f t="shared" si="128"/>
        <v>221708</v>
      </c>
      <c r="AJ470" s="67">
        <v>227842.16</v>
      </c>
      <c r="AK470" s="67">
        <v>175263.2</v>
      </c>
      <c r="AL470" s="8">
        <f t="shared" si="129"/>
        <v>201553</v>
      </c>
      <c r="AM470" s="9"/>
      <c r="AN470" s="9"/>
      <c r="AO470" s="9"/>
      <c r="AP470" s="9"/>
      <c r="AQ470" s="10"/>
      <c r="AR470" s="10"/>
    </row>
    <row r="471" spans="1:44" s="6" customFormat="1" ht="24.75" customHeight="1" thickBot="1" x14ac:dyDescent="0.4">
      <c r="A471" s="388"/>
      <c r="B471" s="31">
        <v>430</v>
      </c>
      <c r="C471" s="54" t="s">
        <v>466</v>
      </c>
      <c r="D471" s="11" t="s">
        <v>272</v>
      </c>
      <c r="F471" s="13">
        <v>113921.08</v>
      </c>
      <c r="G471" s="67">
        <v>107786.868</v>
      </c>
      <c r="H471" s="8">
        <f t="shared" si="120"/>
        <v>110854</v>
      </c>
      <c r="I471" s="67">
        <v>113921.08</v>
      </c>
      <c r="J471" s="67">
        <v>107786.868</v>
      </c>
      <c r="K471" s="8">
        <f t="shared" si="121"/>
        <v>110854</v>
      </c>
      <c r="L471" s="67">
        <v>113921.08</v>
      </c>
      <c r="M471" s="67">
        <v>107786.868</v>
      </c>
      <c r="N471" s="8">
        <f t="shared" si="122"/>
        <v>110854</v>
      </c>
      <c r="O471" s="67">
        <v>113921.08</v>
      </c>
      <c r="P471" s="67">
        <v>107786.868</v>
      </c>
      <c r="Q471" s="8">
        <f t="shared" si="123"/>
        <v>110854</v>
      </c>
      <c r="R471" s="67">
        <v>113921.08</v>
      </c>
      <c r="S471" s="67">
        <v>107786.868</v>
      </c>
      <c r="T471" s="8">
        <f t="shared" si="124"/>
        <v>110854</v>
      </c>
      <c r="U471" s="67">
        <v>113921.08</v>
      </c>
      <c r="V471" s="67">
        <v>107786.868</v>
      </c>
      <c r="W471" s="8">
        <v>110854</v>
      </c>
      <c r="X471" s="67">
        <v>113921.08</v>
      </c>
      <c r="Y471" s="67">
        <v>107786.868</v>
      </c>
      <c r="Z471" s="8">
        <f t="shared" si="125"/>
        <v>110854</v>
      </c>
      <c r="AA471" s="67">
        <v>113921.08</v>
      </c>
      <c r="AB471" s="67">
        <v>87631.6</v>
      </c>
      <c r="AC471" s="8">
        <f t="shared" si="126"/>
        <v>100776</v>
      </c>
      <c r="AD471" s="67">
        <v>113921.08</v>
      </c>
      <c r="AE471" s="67">
        <v>107786.868</v>
      </c>
      <c r="AF471" s="8">
        <f t="shared" si="127"/>
        <v>110854</v>
      </c>
      <c r="AG471" s="67">
        <v>113921.08</v>
      </c>
      <c r="AH471" s="67">
        <v>107786.868</v>
      </c>
      <c r="AI471" s="8">
        <f t="shared" si="128"/>
        <v>110854</v>
      </c>
      <c r="AJ471" s="67">
        <v>113921.08</v>
      </c>
      <c r="AK471" s="67">
        <v>87631.6</v>
      </c>
      <c r="AL471" s="8">
        <f t="shared" si="129"/>
        <v>100776</v>
      </c>
      <c r="AM471" s="9"/>
      <c r="AN471" s="9"/>
      <c r="AO471" s="9"/>
      <c r="AP471" s="9"/>
      <c r="AQ471" s="10"/>
      <c r="AR471" s="10"/>
    </row>
    <row r="472" spans="1:44" s="6" customFormat="1" ht="24.75" customHeight="1" x14ac:dyDescent="0.35">
      <c r="A472" s="388"/>
      <c r="B472" s="4">
        <v>431</v>
      </c>
      <c r="C472" s="54" t="s">
        <v>467</v>
      </c>
      <c r="D472" s="11" t="s">
        <v>272</v>
      </c>
      <c r="F472" s="13">
        <v>195293.28</v>
      </c>
      <c r="G472" s="67">
        <v>184777.48800000001</v>
      </c>
      <c r="H472" s="8">
        <f t="shared" si="120"/>
        <v>190035</v>
      </c>
      <c r="I472" s="67">
        <v>195293.28</v>
      </c>
      <c r="J472" s="67">
        <v>184777.48800000001</v>
      </c>
      <c r="K472" s="8">
        <f t="shared" si="121"/>
        <v>190035</v>
      </c>
      <c r="L472" s="67">
        <v>195293.28</v>
      </c>
      <c r="M472" s="67">
        <v>184777.48800000001</v>
      </c>
      <c r="N472" s="8">
        <f t="shared" si="122"/>
        <v>190035</v>
      </c>
      <c r="O472" s="67">
        <v>195293.28</v>
      </c>
      <c r="P472" s="67">
        <v>184777.48800000001</v>
      </c>
      <c r="Q472" s="8">
        <f t="shared" si="123"/>
        <v>190035</v>
      </c>
      <c r="R472" s="67">
        <v>195293.28</v>
      </c>
      <c r="S472" s="67">
        <v>184777.48800000001</v>
      </c>
      <c r="T472" s="8">
        <f t="shared" si="124"/>
        <v>190035</v>
      </c>
      <c r="U472" s="67">
        <v>195293.28</v>
      </c>
      <c r="V472" s="67">
        <v>184777.48800000001</v>
      </c>
      <c r="W472" s="8">
        <v>190035</v>
      </c>
      <c r="X472" s="67">
        <v>195293.28</v>
      </c>
      <c r="Y472" s="67">
        <v>184777.48800000001</v>
      </c>
      <c r="Z472" s="8">
        <f t="shared" si="125"/>
        <v>190035</v>
      </c>
      <c r="AA472" s="67">
        <v>195293.28</v>
      </c>
      <c r="AB472" s="67">
        <v>150225.60000000001</v>
      </c>
      <c r="AC472" s="8">
        <f t="shared" si="126"/>
        <v>172759</v>
      </c>
      <c r="AD472" s="67">
        <v>195293.28</v>
      </c>
      <c r="AE472" s="67">
        <v>184777.48800000001</v>
      </c>
      <c r="AF472" s="8">
        <f t="shared" si="127"/>
        <v>190035</v>
      </c>
      <c r="AG472" s="67">
        <v>195293.28</v>
      </c>
      <c r="AH472" s="67">
        <v>184777.48800000001</v>
      </c>
      <c r="AI472" s="8">
        <f t="shared" si="128"/>
        <v>190035</v>
      </c>
      <c r="AJ472" s="67">
        <v>195293.28</v>
      </c>
      <c r="AK472" s="67">
        <v>150225.60000000001</v>
      </c>
      <c r="AL472" s="8">
        <f t="shared" si="129"/>
        <v>172759</v>
      </c>
      <c r="AM472" s="9"/>
      <c r="AN472" s="9"/>
      <c r="AO472" s="9"/>
      <c r="AP472" s="9"/>
      <c r="AQ472" s="10"/>
      <c r="AR472" s="10"/>
    </row>
    <row r="473" spans="1:44" s="6" customFormat="1" ht="26.25" customHeight="1" thickBot="1" x14ac:dyDescent="0.4">
      <c r="A473" s="388"/>
      <c r="B473" s="31">
        <v>432</v>
      </c>
      <c r="C473" s="54" t="s">
        <v>468</v>
      </c>
      <c r="D473" s="11" t="s">
        <v>272</v>
      </c>
      <c r="F473" s="13">
        <v>113921.08</v>
      </c>
      <c r="G473" s="67">
        <v>107786.868</v>
      </c>
      <c r="H473" s="8">
        <f t="shared" si="120"/>
        <v>110854</v>
      </c>
      <c r="I473" s="67">
        <v>113921.08</v>
      </c>
      <c r="J473" s="67">
        <v>107786.868</v>
      </c>
      <c r="K473" s="8">
        <f t="shared" si="121"/>
        <v>110854</v>
      </c>
      <c r="L473" s="67">
        <v>113921.08</v>
      </c>
      <c r="M473" s="67">
        <v>107786.868</v>
      </c>
      <c r="N473" s="8">
        <f t="shared" si="122"/>
        <v>110854</v>
      </c>
      <c r="O473" s="67">
        <v>113921.08</v>
      </c>
      <c r="P473" s="67">
        <v>107786.868</v>
      </c>
      <c r="Q473" s="8">
        <f t="shared" si="123"/>
        <v>110854</v>
      </c>
      <c r="R473" s="67">
        <v>113921.08</v>
      </c>
      <c r="S473" s="67">
        <v>107786.868</v>
      </c>
      <c r="T473" s="8">
        <f t="shared" si="124"/>
        <v>110854</v>
      </c>
      <c r="U473" s="67">
        <v>113921.08</v>
      </c>
      <c r="V473" s="67">
        <v>107786.868</v>
      </c>
      <c r="W473" s="8">
        <v>110854</v>
      </c>
      <c r="X473" s="67">
        <v>113921.08</v>
      </c>
      <c r="Y473" s="67">
        <v>107786.868</v>
      </c>
      <c r="Z473" s="8">
        <f t="shared" si="125"/>
        <v>110854</v>
      </c>
      <c r="AA473" s="67">
        <v>113921.08</v>
      </c>
      <c r="AB473" s="67">
        <v>87631.6</v>
      </c>
      <c r="AC473" s="8">
        <f t="shared" si="126"/>
        <v>100776</v>
      </c>
      <c r="AD473" s="67">
        <v>113921.08</v>
      </c>
      <c r="AE473" s="67">
        <v>107786.868</v>
      </c>
      <c r="AF473" s="8">
        <f t="shared" si="127"/>
        <v>110854</v>
      </c>
      <c r="AG473" s="67">
        <v>113921.08</v>
      </c>
      <c r="AH473" s="67">
        <v>107786.868</v>
      </c>
      <c r="AI473" s="8">
        <f t="shared" si="128"/>
        <v>110854</v>
      </c>
      <c r="AJ473" s="67">
        <v>113921.08</v>
      </c>
      <c r="AK473" s="67">
        <v>87631.6</v>
      </c>
      <c r="AL473" s="8">
        <f t="shared" si="129"/>
        <v>100776</v>
      </c>
      <c r="AM473" s="9"/>
      <c r="AN473" s="9"/>
      <c r="AO473" s="9"/>
      <c r="AP473" s="9"/>
      <c r="AQ473" s="10"/>
      <c r="AR473" s="10"/>
    </row>
    <row r="474" spans="1:44" s="6" customFormat="1" ht="26.25" customHeight="1" x14ac:dyDescent="0.35">
      <c r="A474" s="388"/>
      <c r="B474" s="4">
        <v>433</v>
      </c>
      <c r="C474" s="54" t="s">
        <v>469</v>
      </c>
      <c r="D474" s="11" t="s">
        <v>283</v>
      </c>
      <c r="F474" s="13">
        <v>109038.74800000001</v>
      </c>
      <c r="G474" s="67">
        <v>103167.4308</v>
      </c>
      <c r="H474" s="8">
        <f t="shared" si="120"/>
        <v>106103</v>
      </c>
      <c r="I474" s="67">
        <v>109038.74800000001</v>
      </c>
      <c r="J474" s="67">
        <v>103167.4308</v>
      </c>
      <c r="K474" s="8">
        <f t="shared" si="121"/>
        <v>106103</v>
      </c>
      <c r="L474" s="67">
        <v>109038.74800000001</v>
      </c>
      <c r="M474" s="67">
        <v>103167.4308</v>
      </c>
      <c r="N474" s="8">
        <f t="shared" si="122"/>
        <v>106103</v>
      </c>
      <c r="O474" s="67">
        <v>109038.74800000001</v>
      </c>
      <c r="P474" s="67">
        <v>103167.4308</v>
      </c>
      <c r="Q474" s="8">
        <f t="shared" si="123"/>
        <v>106103</v>
      </c>
      <c r="R474" s="67">
        <v>109038.74800000001</v>
      </c>
      <c r="S474" s="67">
        <v>103167.4308</v>
      </c>
      <c r="T474" s="8">
        <f t="shared" si="124"/>
        <v>106103</v>
      </c>
      <c r="U474" s="67">
        <v>109038.74800000001</v>
      </c>
      <c r="V474" s="67">
        <v>103167.4308</v>
      </c>
      <c r="W474" s="8">
        <v>106103</v>
      </c>
      <c r="X474" s="67">
        <v>109038.74800000001</v>
      </c>
      <c r="Y474" s="67">
        <v>103167.4308</v>
      </c>
      <c r="Z474" s="8">
        <f t="shared" si="125"/>
        <v>106103</v>
      </c>
      <c r="AA474" s="67">
        <v>109038.74800000001</v>
      </c>
      <c r="AB474" s="67">
        <v>83875.960000000006</v>
      </c>
      <c r="AC474" s="8">
        <f t="shared" si="126"/>
        <v>96457</v>
      </c>
      <c r="AD474" s="67">
        <v>109038.74800000001</v>
      </c>
      <c r="AE474" s="67">
        <v>103167.4308</v>
      </c>
      <c r="AF474" s="8">
        <f t="shared" si="127"/>
        <v>106103</v>
      </c>
      <c r="AG474" s="67">
        <v>109038.74800000001</v>
      </c>
      <c r="AH474" s="67">
        <v>103167.4308</v>
      </c>
      <c r="AI474" s="8">
        <f t="shared" si="128"/>
        <v>106103</v>
      </c>
      <c r="AJ474" s="67">
        <v>109038.74800000001</v>
      </c>
      <c r="AK474" s="67">
        <v>83875.960000000006</v>
      </c>
      <c r="AL474" s="8">
        <f t="shared" si="129"/>
        <v>96457</v>
      </c>
      <c r="AM474" s="9"/>
      <c r="AN474" s="9"/>
      <c r="AO474" s="9"/>
      <c r="AP474" s="9"/>
      <c r="AQ474" s="10"/>
      <c r="AR474" s="10"/>
    </row>
    <row r="475" spans="1:44" s="6" customFormat="1" ht="26.25" customHeight="1" thickBot="1" x14ac:dyDescent="0.4">
      <c r="A475" s="388"/>
      <c r="B475" s="31">
        <v>434</v>
      </c>
      <c r="C475" s="55" t="s">
        <v>470</v>
      </c>
      <c r="D475" s="11" t="s">
        <v>283</v>
      </c>
      <c r="F475" s="13">
        <v>292939.92000000004</v>
      </c>
      <c r="G475" s="67">
        <v>277166.23200000002</v>
      </c>
      <c r="H475" s="8">
        <f t="shared" si="120"/>
        <v>285053</v>
      </c>
      <c r="I475" s="67">
        <v>292939.92000000004</v>
      </c>
      <c r="J475" s="67">
        <v>277166.23200000002</v>
      </c>
      <c r="K475" s="8">
        <f t="shared" si="121"/>
        <v>285053</v>
      </c>
      <c r="L475" s="67">
        <v>292939.92000000004</v>
      </c>
      <c r="M475" s="67">
        <v>277166.23200000002</v>
      </c>
      <c r="N475" s="8">
        <f t="shared" si="122"/>
        <v>285053</v>
      </c>
      <c r="O475" s="67">
        <v>292939.92000000004</v>
      </c>
      <c r="P475" s="67">
        <v>277166.23200000002</v>
      </c>
      <c r="Q475" s="8">
        <f t="shared" si="123"/>
        <v>285053</v>
      </c>
      <c r="R475" s="67">
        <v>292939.92000000004</v>
      </c>
      <c r="S475" s="67">
        <v>277166.23200000002</v>
      </c>
      <c r="T475" s="8">
        <f t="shared" si="124"/>
        <v>285053</v>
      </c>
      <c r="U475" s="67">
        <v>292939.92000000004</v>
      </c>
      <c r="V475" s="67">
        <v>277166.23200000002</v>
      </c>
      <c r="W475" s="8">
        <v>285053</v>
      </c>
      <c r="X475" s="67">
        <v>292939.92000000004</v>
      </c>
      <c r="Y475" s="67">
        <v>277166.23200000002</v>
      </c>
      <c r="Z475" s="8">
        <f t="shared" si="125"/>
        <v>285053</v>
      </c>
      <c r="AA475" s="67">
        <v>292939.92000000004</v>
      </c>
      <c r="AB475" s="67">
        <v>225338.40000000002</v>
      </c>
      <c r="AC475" s="8">
        <f t="shared" si="126"/>
        <v>259139</v>
      </c>
      <c r="AD475" s="67">
        <v>292939.92000000004</v>
      </c>
      <c r="AE475" s="67">
        <v>277166.23200000002</v>
      </c>
      <c r="AF475" s="8">
        <f t="shared" si="127"/>
        <v>285053</v>
      </c>
      <c r="AG475" s="67">
        <v>292939.92000000004</v>
      </c>
      <c r="AH475" s="67">
        <v>277166.23200000002</v>
      </c>
      <c r="AI475" s="8">
        <f t="shared" si="128"/>
        <v>285053</v>
      </c>
      <c r="AJ475" s="67">
        <v>292939.92000000004</v>
      </c>
      <c r="AK475" s="67">
        <v>225338.40000000002</v>
      </c>
      <c r="AL475" s="8">
        <f t="shared" si="129"/>
        <v>259139</v>
      </c>
      <c r="AM475" s="9"/>
      <c r="AN475" s="9"/>
      <c r="AO475" s="9"/>
      <c r="AP475" s="9"/>
      <c r="AQ475" s="10"/>
      <c r="AR475" s="10"/>
    </row>
    <row r="476" spans="1:44" s="6" customFormat="1" ht="26.25" customHeight="1" x14ac:dyDescent="0.35">
      <c r="A476" s="388"/>
      <c r="B476" s="4">
        <v>435</v>
      </c>
      <c r="C476" s="56" t="s">
        <v>471</v>
      </c>
      <c r="D476" s="36" t="s">
        <v>283</v>
      </c>
      <c r="F476" s="13">
        <v>122058.3</v>
      </c>
      <c r="G476" s="67">
        <v>115485.93000000001</v>
      </c>
      <c r="H476" s="8">
        <f t="shared" si="120"/>
        <v>118772</v>
      </c>
      <c r="I476" s="67">
        <v>122058.3</v>
      </c>
      <c r="J476" s="67">
        <v>115485.93000000001</v>
      </c>
      <c r="K476" s="8">
        <f t="shared" si="121"/>
        <v>118772</v>
      </c>
      <c r="L476" s="67">
        <v>122058.3</v>
      </c>
      <c r="M476" s="67">
        <v>115485.93000000001</v>
      </c>
      <c r="N476" s="8">
        <f t="shared" si="122"/>
        <v>118772</v>
      </c>
      <c r="O476" s="67">
        <v>122058.3</v>
      </c>
      <c r="P476" s="67">
        <v>115485.93000000001</v>
      </c>
      <c r="Q476" s="8">
        <f t="shared" si="123"/>
        <v>118772</v>
      </c>
      <c r="R476" s="67">
        <v>122058.3</v>
      </c>
      <c r="S476" s="67">
        <v>115485.93000000001</v>
      </c>
      <c r="T476" s="8">
        <f t="shared" si="124"/>
        <v>118772</v>
      </c>
      <c r="U476" s="67">
        <v>122058.3</v>
      </c>
      <c r="V476" s="67">
        <v>115485.93000000001</v>
      </c>
      <c r="W476" s="8">
        <v>118772</v>
      </c>
      <c r="X476" s="67">
        <v>122058.3</v>
      </c>
      <c r="Y476" s="67">
        <v>115485.93000000001</v>
      </c>
      <c r="Z476" s="8">
        <f t="shared" si="125"/>
        <v>118772</v>
      </c>
      <c r="AA476" s="67">
        <v>122058.3</v>
      </c>
      <c r="AB476" s="67">
        <v>93891</v>
      </c>
      <c r="AC476" s="8">
        <f t="shared" si="126"/>
        <v>107975</v>
      </c>
      <c r="AD476" s="67">
        <v>122058.3</v>
      </c>
      <c r="AE476" s="67">
        <v>115485.93000000001</v>
      </c>
      <c r="AF476" s="8">
        <f t="shared" si="127"/>
        <v>118772</v>
      </c>
      <c r="AG476" s="67">
        <v>122058.3</v>
      </c>
      <c r="AH476" s="67">
        <v>115485.93000000001</v>
      </c>
      <c r="AI476" s="8">
        <f t="shared" si="128"/>
        <v>118772</v>
      </c>
      <c r="AJ476" s="67">
        <v>122058.3</v>
      </c>
      <c r="AK476" s="67">
        <v>93891</v>
      </c>
      <c r="AL476" s="8">
        <f t="shared" si="129"/>
        <v>107975</v>
      </c>
      <c r="AM476" s="9"/>
      <c r="AN476" s="9"/>
      <c r="AO476" s="9"/>
      <c r="AP476" s="9"/>
      <c r="AQ476" s="10"/>
      <c r="AR476" s="10"/>
    </row>
    <row r="477" spans="1:44" s="6" customFormat="1" ht="26.25" customHeight="1" thickBot="1" x14ac:dyDescent="0.4">
      <c r="A477" s="388"/>
      <c r="B477" s="31">
        <v>436</v>
      </c>
      <c r="C477" s="56" t="s">
        <v>472</v>
      </c>
      <c r="D477" s="36" t="s">
        <v>272</v>
      </c>
      <c r="F477" s="13">
        <v>29293.992000000002</v>
      </c>
      <c r="G477" s="67">
        <v>27716.623199999998</v>
      </c>
      <c r="H477" s="8">
        <f t="shared" si="120"/>
        <v>28505</v>
      </c>
      <c r="I477" s="67">
        <v>29293.992000000002</v>
      </c>
      <c r="J477" s="67">
        <v>27716.623199999998</v>
      </c>
      <c r="K477" s="8">
        <f t="shared" si="121"/>
        <v>28505</v>
      </c>
      <c r="L477" s="67">
        <v>29293.992000000002</v>
      </c>
      <c r="M477" s="67">
        <v>27716.623199999998</v>
      </c>
      <c r="N477" s="8">
        <f t="shared" si="122"/>
        <v>28505</v>
      </c>
      <c r="O477" s="67">
        <v>29293.992000000002</v>
      </c>
      <c r="P477" s="67">
        <v>27716.623199999998</v>
      </c>
      <c r="Q477" s="8">
        <f t="shared" si="123"/>
        <v>28505</v>
      </c>
      <c r="R477" s="67">
        <v>29293.992000000002</v>
      </c>
      <c r="S477" s="67">
        <v>27716.623199999998</v>
      </c>
      <c r="T477" s="8">
        <f t="shared" si="124"/>
        <v>28505</v>
      </c>
      <c r="U477" s="67">
        <v>29293.992000000002</v>
      </c>
      <c r="V477" s="67">
        <v>27716.623199999998</v>
      </c>
      <c r="W477" s="8">
        <v>28505</v>
      </c>
      <c r="X477" s="67">
        <v>29293.992000000002</v>
      </c>
      <c r="Y477" s="67">
        <v>27716.623199999998</v>
      </c>
      <c r="Z477" s="8">
        <f t="shared" si="125"/>
        <v>28505</v>
      </c>
      <c r="AA477" s="67">
        <v>29293.992000000002</v>
      </c>
      <c r="AB477" s="67">
        <v>22533.84</v>
      </c>
      <c r="AC477" s="8">
        <f t="shared" si="126"/>
        <v>25914</v>
      </c>
      <c r="AD477" s="67">
        <v>29293.992000000002</v>
      </c>
      <c r="AE477" s="67">
        <v>27716.623199999998</v>
      </c>
      <c r="AF477" s="8">
        <f t="shared" si="127"/>
        <v>28505</v>
      </c>
      <c r="AG477" s="67">
        <v>29293.992000000002</v>
      </c>
      <c r="AH477" s="67">
        <v>27716.623199999998</v>
      </c>
      <c r="AI477" s="8">
        <f t="shared" si="128"/>
        <v>28505</v>
      </c>
      <c r="AJ477" s="67">
        <v>29293.992000000002</v>
      </c>
      <c r="AK477" s="67">
        <v>22533.84</v>
      </c>
      <c r="AL477" s="8">
        <f t="shared" si="129"/>
        <v>25914</v>
      </c>
      <c r="AM477" s="9"/>
      <c r="AN477" s="9"/>
      <c r="AO477" s="9"/>
      <c r="AP477" s="9"/>
      <c r="AQ477" s="10"/>
      <c r="AR477" s="10"/>
    </row>
    <row r="478" spans="1:44" s="6" customFormat="1" ht="26.25" customHeight="1" x14ac:dyDescent="0.35">
      <c r="A478" s="388"/>
      <c r="B478" s="4">
        <v>437</v>
      </c>
      <c r="C478" s="56" t="s">
        <v>473</v>
      </c>
      <c r="D478" s="36" t="s">
        <v>272</v>
      </c>
      <c r="F478" s="13">
        <v>76868.899707600009</v>
      </c>
      <c r="G478" s="67">
        <v>72729.805107960012</v>
      </c>
      <c r="H478" s="8">
        <f t="shared" si="120"/>
        <v>74799</v>
      </c>
      <c r="I478" s="67">
        <v>76868.899707600009</v>
      </c>
      <c r="J478" s="67">
        <v>72729.805107960012</v>
      </c>
      <c r="K478" s="8">
        <f t="shared" si="121"/>
        <v>74799</v>
      </c>
      <c r="L478" s="67">
        <v>127132.10078660001</v>
      </c>
      <c r="M478" s="67">
        <v>120286.52612886002</v>
      </c>
      <c r="N478" s="8">
        <f t="shared" si="122"/>
        <v>123709</v>
      </c>
      <c r="O478" s="67">
        <v>142397.7696232</v>
      </c>
      <c r="P478" s="67">
        <v>141026.72128818001</v>
      </c>
      <c r="Q478" s="8">
        <f t="shared" si="123"/>
        <v>141712</v>
      </c>
      <c r="R478" s="67">
        <v>134413.2038704</v>
      </c>
      <c r="S478" s="67">
        <v>141026.72128818001</v>
      </c>
      <c r="T478" s="8">
        <f t="shared" si="124"/>
        <v>137720</v>
      </c>
      <c r="U478" s="67">
        <v>137428.04388040002</v>
      </c>
      <c r="V478" s="67">
        <v>141026.72128818001</v>
      </c>
      <c r="W478" s="8">
        <v>139227</v>
      </c>
      <c r="X478" s="67">
        <v>167581.73317340002</v>
      </c>
      <c r="Y478" s="67">
        <v>141026.72128818001</v>
      </c>
      <c r="Z478" s="8">
        <f t="shared" si="125"/>
        <v>154304</v>
      </c>
      <c r="AA478" s="67">
        <v>111213.7455338</v>
      </c>
      <c r="AB478" s="67">
        <v>85549.035025999998</v>
      </c>
      <c r="AC478" s="8">
        <f t="shared" si="126"/>
        <v>98381</v>
      </c>
      <c r="AD478" s="67">
        <v>169995.72085860002</v>
      </c>
      <c r="AE478" s="67">
        <v>141026.72128818001</v>
      </c>
      <c r="AF478" s="8">
        <f t="shared" si="127"/>
        <v>155511</v>
      </c>
      <c r="AG478" s="67">
        <v>164424.08495240004</v>
      </c>
      <c r="AH478" s="67">
        <v>141026.72128818001</v>
      </c>
      <c r="AI478" s="8">
        <f t="shared" si="128"/>
        <v>152725</v>
      </c>
      <c r="AJ478" s="67">
        <v>129044.67297540001</v>
      </c>
      <c r="AK478" s="67">
        <v>99265.133058000007</v>
      </c>
      <c r="AL478" s="8">
        <f t="shared" si="129"/>
        <v>114155</v>
      </c>
      <c r="AM478" s="9"/>
      <c r="AN478" s="9"/>
      <c r="AO478" s="9"/>
      <c r="AP478" s="9"/>
      <c r="AQ478" s="10"/>
      <c r="AR478" s="10"/>
    </row>
    <row r="479" spans="1:44" s="6" customFormat="1" ht="26.25" customHeight="1" thickBot="1" x14ac:dyDescent="0.4">
      <c r="A479" s="388"/>
      <c r="B479" s="31">
        <v>438</v>
      </c>
      <c r="C479" s="56" t="s">
        <v>474</v>
      </c>
      <c r="D479" s="36" t="s">
        <v>272</v>
      </c>
      <c r="F479" s="13">
        <v>124078.1207484</v>
      </c>
      <c r="G479" s="67">
        <v>117396.99116964002</v>
      </c>
      <c r="H479" s="8">
        <f t="shared" si="120"/>
        <v>120738</v>
      </c>
      <c r="I479" s="67">
        <v>124078.1207484</v>
      </c>
      <c r="J479" s="67">
        <v>117396.99116964002</v>
      </c>
      <c r="K479" s="8">
        <f t="shared" si="121"/>
        <v>120738</v>
      </c>
      <c r="L479" s="67">
        <v>196339.0755144</v>
      </c>
      <c r="M479" s="67">
        <v>185766.97144824002</v>
      </c>
      <c r="N479" s="8">
        <f t="shared" si="122"/>
        <v>191053</v>
      </c>
      <c r="O479" s="67">
        <v>238323.63170980004</v>
      </c>
      <c r="P479" s="67">
        <v>219380.46021528004</v>
      </c>
      <c r="Q479" s="8">
        <f t="shared" si="123"/>
        <v>228852</v>
      </c>
      <c r="R479" s="67">
        <v>206821.1982018</v>
      </c>
      <c r="S479" s="67">
        <v>219380.46021528004</v>
      </c>
      <c r="T479" s="8">
        <f t="shared" si="124"/>
        <v>213101</v>
      </c>
      <c r="U479" s="67">
        <v>234264.7050016</v>
      </c>
      <c r="V479" s="67">
        <v>219380.46021528004</v>
      </c>
      <c r="W479" s="8">
        <v>226823</v>
      </c>
      <c r="X479" s="67">
        <v>268000.23579420004</v>
      </c>
      <c r="Y479" s="67">
        <v>219380.46021528004</v>
      </c>
      <c r="Z479" s="8">
        <f t="shared" si="125"/>
        <v>243690</v>
      </c>
      <c r="AA479" s="67">
        <v>176653.75700700001</v>
      </c>
      <c r="AB479" s="67">
        <v>135887.50539000001</v>
      </c>
      <c r="AC479" s="8">
        <f t="shared" si="126"/>
        <v>156271</v>
      </c>
      <c r="AD479" s="67">
        <v>256977.55758220007</v>
      </c>
      <c r="AE479" s="67">
        <v>219380.46021528004</v>
      </c>
      <c r="AF479" s="8">
        <f t="shared" si="127"/>
        <v>238179</v>
      </c>
      <c r="AG479" s="67">
        <v>252733.50911899999</v>
      </c>
      <c r="AH479" s="67">
        <v>219380.46021528004</v>
      </c>
      <c r="AI479" s="8">
        <f t="shared" si="128"/>
        <v>236057</v>
      </c>
      <c r="AJ479" s="67">
        <v>208296.88304879999</v>
      </c>
      <c r="AK479" s="67">
        <v>160228.37157600003</v>
      </c>
      <c r="AL479" s="8">
        <f t="shared" si="129"/>
        <v>184263</v>
      </c>
      <c r="AM479" s="9"/>
      <c r="AN479" s="9"/>
      <c r="AO479" s="9"/>
      <c r="AP479" s="9"/>
      <c r="AQ479" s="10"/>
      <c r="AR479" s="10"/>
    </row>
    <row r="480" spans="1:44" s="6" customFormat="1" ht="26.25" customHeight="1" x14ac:dyDescent="0.35">
      <c r="A480" s="388"/>
      <c r="B480" s="4">
        <v>439</v>
      </c>
      <c r="C480" s="56" t="s">
        <v>475</v>
      </c>
      <c r="D480" s="36" t="s">
        <v>272</v>
      </c>
      <c r="F480" s="13">
        <v>406861</v>
      </c>
      <c r="G480" s="67">
        <v>384953.10000000003</v>
      </c>
      <c r="H480" s="8">
        <f t="shared" si="120"/>
        <v>395907</v>
      </c>
      <c r="I480" s="67">
        <v>406861</v>
      </c>
      <c r="J480" s="67">
        <v>384953.10000000003</v>
      </c>
      <c r="K480" s="8">
        <f t="shared" si="121"/>
        <v>395907</v>
      </c>
      <c r="L480" s="67">
        <v>602154.28</v>
      </c>
      <c r="M480" s="67">
        <v>569730.58799999999</v>
      </c>
      <c r="N480" s="8">
        <f t="shared" si="122"/>
        <v>585942</v>
      </c>
      <c r="O480" s="67">
        <v>602154.28</v>
      </c>
      <c r="P480" s="67">
        <v>569730.58799999999</v>
      </c>
      <c r="Q480" s="8">
        <f t="shared" si="123"/>
        <v>585942</v>
      </c>
      <c r="R480" s="67">
        <v>602154.28</v>
      </c>
      <c r="S480" s="67">
        <v>569730.58799999999</v>
      </c>
      <c r="T480" s="8">
        <f t="shared" si="124"/>
        <v>585942</v>
      </c>
      <c r="U480" s="67">
        <v>602154.28</v>
      </c>
      <c r="V480" s="67">
        <v>569730.58799999999</v>
      </c>
      <c r="W480" s="8">
        <v>585942</v>
      </c>
      <c r="X480" s="67">
        <v>602154.28</v>
      </c>
      <c r="Y480" s="67">
        <v>569730.58799999999</v>
      </c>
      <c r="Z480" s="8">
        <f t="shared" si="125"/>
        <v>585942</v>
      </c>
      <c r="AA480" s="67">
        <v>406861</v>
      </c>
      <c r="AB480" s="67">
        <v>312970</v>
      </c>
      <c r="AC480" s="8">
        <f t="shared" si="126"/>
        <v>359916</v>
      </c>
      <c r="AD480" s="67">
        <v>406861</v>
      </c>
      <c r="AE480" s="67">
        <v>569730.58799999999</v>
      </c>
      <c r="AF480" s="8">
        <f t="shared" si="127"/>
        <v>488296</v>
      </c>
      <c r="AG480" s="67">
        <v>406861</v>
      </c>
      <c r="AH480" s="67">
        <v>569730.58799999999</v>
      </c>
      <c r="AI480" s="8">
        <f t="shared" si="128"/>
        <v>488296</v>
      </c>
      <c r="AJ480" s="67">
        <v>406861</v>
      </c>
      <c r="AK480" s="67">
        <v>312970</v>
      </c>
      <c r="AL480" s="8">
        <f t="shared" si="129"/>
        <v>359916</v>
      </c>
      <c r="AM480" s="9"/>
      <c r="AN480" s="9"/>
      <c r="AO480" s="9"/>
      <c r="AP480" s="9"/>
      <c r="AQ480" s="10"/>
      <c r="AR480" s="10"/>
    </row>
    <row r="481" spans="1:44" s="6" customFormat="1" ht="26.25" customHeight="1" x14ac:dyDescent="0.35">
      <c r="A481" s="388"/>
      <c r="B481" s="31">
        <v>440</v>
      </c>
      <c r="C481" s="56" t="s">
        <v>518</v>
      </c>
      <c r="D481" s="36"/>
      <c r="F481" s="13"/>
      <c r="G481" s="67"/>
      <c r="H481" s="8"/>
      <c r="I481" s="67"/>
      <c r="J481" s="67"/>
      <c r="K481" s="8"/>
      <c r="L481" s="67"/>
      <c r="M481" s="67"/>
      <c r="N481" s="8"/>
      <c r="O481" s="67"/>
      <c r="P481" s="67"/>
      <c r="Q481" s="8"/>
      <c r="R481" s="67"/>
      <c r="S481" s="67"/>
      <c r="T481" s="8"/>
      <c r="U481" s="67"/>
      <c r="V481" s="67"/>
      <c r="W481" s="8"/>
      <c r="X481" s="67"/>
      <c r="Y481" s="67"/>
      <c r="Z481" s="8"/>
      <c r="AA481" s="67"/>
      <c r="AB481" s="67"/>
      <c r="AC481" s="8"/>
      <c r="AD481" s="67"/>
      <c r="AE481" s="67"/>
      <c r="AF481" s="8"/>
      <c r="AG481" s="67"/>
      <c r="AH481" s="67"/>
      <c r="AI481" s="8"/>
      <c r="AJ481" s="67"/>
      <c r="AK481" s="67"/>
      <c r="AL481" s="8"/>
      <c r="AM481" s="9"/>
      <c r="AN481" s="9"/>
      <c r="AO481" s="9"/>
      <c r="AP481" s="9"/>
      <c r="AQ481" s="10"/>
      <c r="AR481" s="10"/>
    </row>
    <row r="482" spans="1:44" s="6" customFormat="1" ht="26.25" customHeight="1" x14ac:dyDescent="0.35">
      <c r="A482" s="388"/>
      <c r="B482" s="31">
        <v>441</v>
      </c>
      <c r="C482" s="56" t="s">
        <v>476</v>
      </c>
      <c r="D482" s="36" t="s">
        <v>283</v>
      </c>
      <c r="F482" s="13">
        <v>196532.65997820001</v>
      </c>
      <c r="G482" s="67">
        <v>185950.13213322</v>
      </c>
      <c r="H482" s="8">
        <f t="shared" ref="H482:H487" si="130">ROUND(((F482+G482)/2),0)</f>
        <v>191241</v>
      </c>
      <c r="I482" s="67">
        <v>196532.65997820001</v>
      </c>
      <c r="J482" s="67">
        <v>185950.13213322</v>
      </c>
      <c r="K482" s="8">
        <f t="shared" ref="K482:K487" si="131">ROUND(((I482+J482)/2),0)</f>
        <v>191241</v>
      </c>
      <c r="L482" s="67">
        <v>312842.01404820004</v>
      </c>
      <c r="M482" s="67">
        <v>295996.67483022</v>
      </c>
      <c r="N482" s="8">
        <f t="shared" ref="N482:N487" si="132">ROUND(((L482+M482)/2),0)</f>
        <v>304419</v>
      </c>
      <c r="O482" s="67">
        <v>367931.07482040004</v>
      </c>
      <c r="P482" s="67">
        <v>320424.10476258001</v>
      </c>
      <c r="Q482" s="8">
        <f t="shared" ref="Q482:Q487" si="133">ROUND(((O482+P482)/2),0)</f>
        <v>344178</v>
      </c>
      <c r="R482" s="67">
        <v>329920.81824520009</v>
      </c>
      <c r="S482" s="67">
        <v>320424.10476258001</v>
      </c>
      <c r="T482" s="8">
        <f t="shared" ref="T482:T487" si="134">ROUND(((R482+S482)/2),0)</f>
        <v>325172</v>
      </c>
      <c r="U482" s="67">
        <v>369656.40957700001</v>
      </c>
      <c r="V482" s="67">
        <v>320424.10476258001</v>
      </c>
      <c r="W482" s="8">
        <v>345040</v>
      </c>
      <c r="X482" s="67">
        <v>410987.22151760006</v>
      </c>
      <c r="Y482" s="67">
        <v>320424.10476258001</v>
      </c>
      <c r="Z482" s="8">
        <f t="shared" ref="Z482:Z487" si="135">ROUND(((X482+Y482)/2),0)</f>
        <v>365706</v>
      </c>
      <c r="AA482" s="67">
        <v>270126.49138020008</v>
      </c>
      <c r="AB482" s="67">
        <v>207789.60875400002</v>
      </c>
      <c r="AC482" s="8">
        <f t="shared" ref="AC482:AC487" si="136">ROUND(((AA482+AB482)/2),0)</f>
        <v>238958</v>
      </c>
      <c r="AD482" s="67">
        <v>397334.75654600008</v>
      </c>
      <c r="AE482" s="67">
        <v>320424.10476258001</v>
      </c>
      <c r="AF482" s="8">
        <f t="shared" ref="AF482:AF487" si="137">ROUND(((AD482+AE482)/2),0)</f>
        <v>358879</v>
      </c>
      <c r="AG482" s="67">
        <v>390602.67169560003</v>
      </c>
      <c r="AH482" s="67">
        <v>320424.10476258001</v>
      </c>
      <c r="AI482" s="8">
        <f t="shared" ref="AI482:AI487" si="138">ROUND(((AG482+AH482)/2),0)</f>
        <v>355513</v>
      </c>
      <c r="AJ482" s="67">
        <v>329931.39663119998</v>
      </c>
      <c r="AK482" s="67">
        <v>253793.38202400005</v>
      </c>
      <c r="AL482" s="8">
        <f t="shared" ref="AL482:AL487" si="139">ROUND(((AJ482+AK482)/2),0)</f>
        <v>291862</v>
      </c>
      <c r="AM482" s="9"/>
      <c r="AN482" s="9"/>
      <c r="AO482" s="9"/>
      <c r="AP482" s="9"/>
      <c r="AQ482" s="10"/>
      <c r="AR482" s="10"/>
    </row>
    <row r="483" spans="1:44" s="6" customFormat="1" ht="26.25" customHeight="1" x14ac:dyDescent="0.35">
      <c r="A483" s="388"/>
      <c r="B483" s="31">
        <v>442</v>
      </c>
      <c r="C483" s="56" t="s">
        <v>477</v>
      </c>
      <c r="D483" s="36" t="s">
        <v>272</v>
      </c>
      <c r="F483" s="13">
        <v>317351.58</v>
      </c>
      <c r="G483" s="67">
        <v>300263.41800000001</v>
      </c>
      <c r="H483" s="8">
        <f t="shared" si="130"/>
        <v>308807</v>
      </c>
      <c r="I483" s="67">
        <v>317351.58</v>
      </c>
      <c r="J483" s="67">
        <v>300263.41800000001</v>
      </c>
      <c r="K483" s="8">
        <f t="shared" si="131"/>
        <v>308807</v>
      </c>
      <c r="L483" s="67">
        <v>406861</v>
      </c>
      <c r="M483" s="67">
        <v>384953.10000000003</v>
      </c>
      <c r="N483" s="8">
        <f t="shared" si="132"/>
        <v>395907</v>
      </c>
      <c r="O483" s="67">
        <v>406861</v>
      </c>
      <c r="P483" s="67">
        <v>384953.10000000003</v>
      </c>
      <c r="Q483" s="8">
        <f t="shared" si="133"/>
        <v>395907</v>
      </c>
      <c r="R483" s="67">
        <v>406861</v>
      </c>
      <c r="S483" s="67">
        <v>384953.10000000003</v>
      </c>
      <c r="T483" s="8">
        <f t="shared" si="134"/>
        <v>395907</v>
      </c>
      <c r="U483" s="67">
        <v>406861</v>
      </c>
      <c r="V483" s="67">
        <v>384953.10000000003</v>
      </c>
      <c r="W483" s="8">
        <v>395907</v>
      </c>
      <c r="X483" s="67">
        <v>406861</v>
      </c>
      <c r="Y483" s="67">
        <v>384953.10000000003</v>
      </c>
      <c r="Z483" s="8">
        <f t="shared" si="135"/>
        <v>395907</v>
      </c>
      <c r="AA483" s="67">
        <v>317351.58</v>
      </c>
      <c r="AB483" s="67">
        <v>244116.6</v>
      </c>
      <c r="AC483" s="8">
        <f t="shared" si="136"/>
        <v>280734</v>
      </c>
      <c r="AD483" s="67">
        <v>406861</v>
      </c>
      <c r="AE483" s="67">
        <v>384953.10000000003</v>
      </c>
      <c r="AF483" s="8">
        <f t="shared" si="137"/>
        <v>395907</v>
      </c>
      <c r="AG483" s="67">
        <v>406861</v>
      </c>
      <c r="AH483" s="67">
        <v>384953.10000000003</v>
      </c>
      <c r="AI483" s="8">
        <f t="shared" si="138"/>
        <v>395907</v>
      </c>
      <c r="AJ483" s="67">
        <v>317351.58</v>
      </c>
      <c r="AK483" s="67">
        <v>244116.6</v>
      </c>
      <c r="AL483" s="8">
        <f t="shared" si="139"/>
        <v>280734</v>
      </c>
      <c r="AM483" s="9"/>
      <c r="AN483" s="9"/>
      <c r="AO483" s="9"/>
      <c r="AP483" s="9"/>
      <c r="AQ483" s="10"/>
      <c r="AR483" s="10"/>
    </row>
    <row r="484" spans="1:44" s="6" customFormat="1" ht="26.25" customHeight="1" x14ac:dyDescent="0.35">
      <c r="A484" s="388"/>
      <c r="B484" s="31">
        <v>443</v>
      </c>
      <c r="C484" s="56" t="s">
        <v>478</v>
      </c>
      <c r="D484" s="36" t="s">
        <v>272</v>
      </c>
      <c r="F484" s="13">
        <v>66725.285372200015</v>
      </c>
      <c r="G484" s="67">
        <v>63132.385390620009</v>
      </c>
      <c r="H484" s="8">
        <f t="shared" si="130"/>
        <v>64929</v>
      </c>
      <c r="I484" s="67">
        <v>66725.285372200015</v>
      </c>
      <c r="J484" s="67">
        <v>63132.385390620009</v>
      </c>
      <c r="K484" s="8">
        <f t="shared" si="131"/>
        <v>64929</v>
      </c>
      <c r="L484" s="67">
        <v>109467.25400520003</v>
      </c>
      <c r="M484" s="67">
        <v>103572.86340492</v>
      </c>
      <c r="N484" s="8">
        <f t="shared" si="132"/>
        <v>106520</v>
      </c>
      <c r="O484" s="67">
        <v>126401.13431400001</v>
      </c>
      <c r="P484" s="67">
        <v>122275.27083408</v>
      </c>
      <c r="Q484" s="8">
        <f t="shared" si="133"/>
        <v>124338</v>
      </c>
      <c r="R484" s="67">
        <v>114640.08475919999</v>
      </c>
      <c r="S484" s="67">
        <v>122275.27083408</v>
      </c>
      <c r="T484" s="8">
        <f t="shared" si="134"/>
        <v>118458</v>
      </c>
      <c r="U484" s="67">
        <v>124927.56514420001</v>
      </c>
      <c r="V484" s="67">
        <v>122275.27083408</v>
      </c>
      <c r="W484" s="8">
        <v>123601</v>
      </c>
      <c r="X484" s="67">
        <v>143000.73762520001</v>
      </c>
      <c r="Y484" s="67">
        <v>122275.27083408</v>
      </c>
      <c r="Z484" s="8">
        <f t="shared" si="135"/>
        <v>132638</v>
      </c>
      <c r="AA484" s="67">
        <v>101186.49344440001</v>
      </c>
      <c r="AB484" s="67">
        <v>77835.764188000016</v>
      </c>
      <c r="AC484" s="8">
        <f t="shared" si="136"/>
        <v>89511</v>
      </c>
      <c r="AD484" s="67">
        <v>143283.18053139999</v>
      </c>
      <c r="AE484" s="67">
        <v>122275.27083408</v>
      </c>
      <c r="AF484" s="8">
        <f t="shared" si="137"/>
        <v>132779</v>
      </c>
      <c r="AG484" s="67">
        <v>133087.73210460003</v>
      </c>
      <c r="AH484" s="67">
        <v>122275.27083408</v>
      </c>
      <c r="AI484" s="8">
        <f t="shared" si="138"/>
        <v>127682</v>
      </c>
      <c r="AJ484" s="67">
        <v>112015.58719260003</v>
      </c>
      <c r="AK484" s="67">
        <v>86165.836302000025</v>
      </c>
      <c r="AL484" s="8">
        <f t="shared" si="139"/>
        <v>99091</v>
      </c>
      <c r="AM484" s="9"/>
      <c r="AN484" s="9"/>
      <c r="AO484" s="9"/>
      <c r="AP484" s="9"/>
      <c r="AQ484" s="10"/>
      <c r="AR484" s="10"/>
    </row>
    <row r="485" spans="1:44" s="6" customFormat="1" ht="26.25" customHeight="1" x14ac:dyDescent="0.35">
      <c r="A485" s="388"/>
      <c r="B485" s="31">
        <v>444</v>
      </c>
      <c r="C485" s="56" t="s">
        <v>479</v>
      </c>
      <c r="D485" s="36" t="s">
        <v>272</v>
      </c>
      <c r="F485" s="13">
        <v>93807.011370800014</v>
      </c>
      <c r="G485" s="67">
        <v>88755.864604680013</v>
      </c>
      <c r="H485" s="8">
        <f t="shared" si="130"/>
        <v>91281</v>
      </c>
      <c r="I485" s="67">
        <v>93807.011370800014</v>
      </c>
      <c r="J485" s="67">
        <v>88755.864604680013</v>
      </c>
      <c r="K485" s="8">
        <f t="shared" si="131"/>
        <v>91281</v>
      </c>
      <c r="L485" s="67">
        <v>155926.46747860001</v>
      </c>
      <c r="M485" s="67">
        <v>147530.42692206003</v>
      </c>
      <c r="N485" s="8">
        <f t="shared" si="132"/>
        <v>151728</v>
      </c>
      <c r="O485" s="67">
        <v>183183.7946848</v>
      </c>
      <c r="P485" s="67">
        <v>175151.65874388002</v>
      </c>
      <c r="Q485" s="8">
        <f t="shared" si="133"/>
        <v>179168</v>
      </c>
      <c r="R485" s="67">
        <v>160015.01366760003</v>
      </c>
      <c r="S485" s="67">
        <v>175151.65874388002</v>
      </c>
      <c r="T485" s="8">
        <f t="shared" si="134"/>
        <v>167583</v>
      </c>
      <c r="U485" s="67">
        <v>175378.00365540001</v>
      </c>
      <c r="V485" s="67">
        <v>175151.65874388002</v>
      </c>
      <c r="W485" s="8">
        <v>175265</v>
      </c>
      <c r="X485" s="67">
        <v>190796.00125040003</v>
      </c>
      <c r="Y485" s="67">
        <v>175151.65874388002</v>
      </c>
      <c r="Z485" s="8">
        <f t="shared" si="135"/>
        <v>182974</v>
      </c>
      <c r="AA485" s="67">
        <v>141001.42267120004</v>
      </c>
      <c r="AB485" s="67">
        <v>108462.63282400001</v>
      </c>
      <c r="AC485" s="8">
        <f t="shared" si="136"/>
        <v>124732</v>
      </c>
      <c r="AD485" s="67">
        <v>194574.60072960003</v>
      </c>
      <c r="AE485" s="67">
        <v>175151.65874388002</v>
      </c>
      <c r="AF485" s="8">
        <f t="shared" si="137"/>
        <v>184863</v>
      </c>
      <c r="AG485" s="67">
        <v>191498.40608080002</v>
      </c>
      <c r="AH485" s="67">
        <v>175151.65874388002</v>
      </c>
      <c r="AI485" s="8">
        <f t="shared" si="138"/>
        <v>183325</v>
      </c>
      <c r="AJ485" s="67">
        <v>157480.432382</v>
      </c>
      <c r="AK485" s="67">
        <v>121138.79414000001</v>
      </c>
      <c r="AL485" s="8">
        <f t="shared" si="139"/>
        <v>139310</v>
      </c>
      <c r="AM485" s="9"/>
      <c r="AN485" s="9"/>
      <c r="AO485" s="9"/>
      <c r="AP485" s="9"/>
      <c r="AQ485" s="10"/>
      <c r="AR485" s="10"/>
    </row>
    <row r="486" spans="1:44" s="6" customFormat="1" ht="26.25" customHeight="1" x14ac:dyDescent="0.35">
      <c r="A486" s="388"/>
      <c r="B486" s="31">
        <v>445</v>
      </c>
      <c r="C486" s="56" t="s">
        <v>480</v>
      </c>
      <c r="D486" s="36" t="s">
        <v>272</v>
      </c>
      <c r="F486" s="13">
        <v>48823.32</v>
      </c>
      <c r="G486" s="67">
        <v>46194.372000000003</v>
      </c>
      <c r="H486" s="8">
        <f t="shared" si="130"/>
        <v>47509</v>
      </c>
      <c r="I486" s="67">
        <v>48823.32</v>
      </c>
      <c r="J486" s="67">
        <v>46194.372000000003</v>
      </c>
      <c r="K486" s="8">
        <f t="shared" si="131"/>
        <v>47509</v>
      </c>
      <c r="L486" s="67">
        <v>48823.32</v>
      </c>
      <c r="M486" s="67">
        <v>46194.372000000003</v>
      </c>
      <c r="N486" s="8">
        <f t="shared" si="132"/>
        <v>47509</v>
      </c>
      <c r="O486" s="67">
        <v>48823.32</v>
      </c>
      <c r="P486" s="67">
        <v>46194.372000000003</v>
      </c>
      <c r="Q486" s="8">
        <f t="shared" si="133"/>
        <v>47509</v>
      </c>
      <c r="R486" s="67">
        <v>48823.32</v>
      </c>
      <c r="S486" s="67">
        <v>46194.372000000003</v>
      </c>
      <c r="T486" s="8">
        <f t="shared" si="134"/>
        <v>47509</v>
      </c>
      <c r="U486" s="67">
        <v>48823.32</v>
      </c>
      <c r="V486" s="67">
        <v>46194.372000000003</v>
      </c>
      <c r="W486" s="8">
        <v>47509</v>
      </c>
      <c r="X486" s="67">
        <v>48823.32</v>
      </c>
      <c r="Y486" s="67">
        <v>46194.372000000003</v>
      </c>
      <c r="Z486" s="8">
        <f t="shared" si="135"/>
        <v>47509</v>
      </c>
      <c r="AA486" s="67">
        <v>48823.32</v>
      </c>
      <c r="AB486" s="67">
        <v>37556.400000000001</v>
      </c>
      <c r="AC486" s="8">
        <f t="shared" si="136"/>
        <v>43190</v>
      </c>
      <c r="AD486" s="67">
        <v>48823.32</v>
      </c>
      <c r="AE486" s="67">
        <v>46194.372000000003</v>
      </c>
      <c r="AF486" s="8">
        <f t="shared" si="137"/>
        <v>47509</v>
      </c>
      <c r="AG486" s="67">
        <v>48823.32</v>
      </c>
      <c r="AH486" s="67">
        <v>46194.372000000003</v>
      </c>
      <c r="AI486" s="8">
        <f t="shared" si="138"/>
        <v>47509</v>
      </c>
      <c r="AJ486" s="67">
        <v>48823.32</v>
      </c>
      <c r="AK486" s="67">
        <v>37556.400000000001</v>
      </c>
      <c r="AL486" s="8">
        <f t="shared" si="139"/>
        <v>43190</v>
      </c>
      <c r="AM486" s="9"/>
      <c r="AN486" s="9"/>
      <c r="AO486" s="9"/>
      <c r="AP486" s="9"/>
      <c r="AQ486" s="10"/>
      <c r="AR486" s="10"/>
    </row>
    <row r="487" spans="1:44" s="6" customFormat="1" ht="26.25" customHeight="1" x14ac:dyDescent="0.35">
      <c r="A487" s="388"/>
      <c r="B487" s="31">
        <v>446</v>
      </c>
      <c r="C487" s="56" t="s">
        <v>481</v>
      </c>
      <c r="D487" s="36" t="s">
        <v>272</v>
      </c>
      <c r="F487" s="13">
        <v>227842.16</v>
      </c>
      <c r="G487" s="67">
        <v>215573.736</v>
      </c>
      <c r="H487" s="8">
        <f t="shared" si="130"/>
        <v>221708</v>
      </c>
      <c r="I487" s="67">
        <v>227842.16</v>
      </c>
      <c r="J487" s="67">
        <v>215573.736</v>
      </c>
      <c r="K487" s="8">
        <f t="shared" si="131"/>
        <v>221708</v>
      </c>
      <c r="L487" s="67">
        <v>227842.16</v>
      </c>
      <c r="M487" s="67">
        <v>215573.736</v>
      </c>
      <c r="N487" s="8">
        <f t="shared" si="132"/>
        <v>221708</v>
      </c>
      <c r="O487" s="67">
        <v>227842.16</v>
      </c>
      <c r="P487" s="67">
        <v>215573.736</v>
      </c>
      <c r="Q487" s="8">
        <f t="shared" si="133"/>
        <v>221708</v>
      </c>
      <c r="R487" s="67">
        <v>227842.16</v>
      </c>
      <c r="S487" s="67">
        <v>215573.736</v>
      </c>
      <c r="T487" s="8">
        <f t="shared" si="134"/>
        <v>221708</v>
      </c>
      <c r="U487" s="67">
        <v>227842.16</v>
      </c>
      <c r="V487" s="67">
        <v>215573.736</v>
      </c>
      <c r="W487" s="8">
        <v>221708</v>
      </c>
      <c r="X487" s="67">
        <v>227842.16</v>
      </c>
      <c r="Y487" s="67">
        <v>215573.736</v>
      </c>
      <c r="Z487" s="8">
        <f t="shared" si="135"/>
        <v>221708</v>
      </c>
      <c r="AA487" s="67">
        <v>227842.16</v>
      </c>
      <c r="AB487" s="67">
        <v>175263.2</v>
      </c>
      <c r="AC487" s="8">
        <f t="shared" si="136"/>
        <v>201553</v>
      </c>
      <c r="AD487" s="67">
        <v>227842.16</v>
      </c>
      <c r="AE487" s="67">
        <v>215573.736</v>
      </c>
      <c r="AF487" s="8">
        <f t="shared" si="137"/>
        <v>221708</v>
      </c>
      <c r="AG487" s="67">
        <v>227842.16</v>
      </c>
      <c r="AH487" s="67">
        <v>215573.736</v>
      </c>
      <c r="AI487" s="8">
        <f t="shared" si="138"/>
        <v>221708</v>
      </c>
      <c r="AJ487" s="67">
        <v>227842.16</v>
      </c>
      <c r="AK487" s="67">
        <v>175263.2</v>
      </c>
      <c r="AL487" s="8">
        <f t="shared" si="139"/>
        <v>201553</v>
      </c>
      <c r="AM487" s="9"/>
      <c r="AN487" s="9"/>
      <c r="AO487" s="9"/>
      <c r="AP487" s="9"/>
      <c r="AQ487" s="10"/>
      <c r="AR487" s="10"/>
    </row>
    <row r="488" spans="1:44" s="6" customFormat="1" ht="26.25" customHeight="1" x14ac:dyDescent="0.35">
      <c r="A488" s="388"/>
      <c r="B488" s="31">
        <v>447</v>
      </c>
      <c r="C488" s="56" t="s">
        <v>519</v>
      </c>
      <c r="D488" s="36"/>
      <c r="F488" s="13"/>
      <c r="G488" s="67"/>
      <c r="H488" s="8"/>
      <c r="I488" s="67"/>
      <c r="J488" s="67"/>
      <c r="K488" s="8"/>
      <c r="L488" s="67"/>
      <c r="M488" s="67"/>
      <c r="N488" s="8"/>
      <c r="O488" s="67"/>
      <c r="P488" s="67"/>
      <c r="Q488" s="8"/>
      <c r="R488" s="67"/>
      <c r="S488" s="67"/>
      <c r="T488" s="8"/>
      <c r="U488" s="67"/>
      <c r="V488" s="67"/>
      <c r="W488" s="8"/>
      <c r="X488" s="67"/>
      <c r="Y488" s="67"/>
      <c r="Z488" s="8"/>
      <c r="AA488" s="67"/>
      <c r="AB488" s="67"/>
      <c r="AC488" s="8"/>
      <c r="AD488" s="67"/>
      <c r="AE488" s="67"/>
      <c r="AF488" s="8"/>
      <c r="AG488" s="67"/>
      <c r="AH488" s="67"/>
      <c r="AI488" s="8"/>
      <c r="AJ488" s="67"/>
      <c r="AK488" s="67"/>
      <c r="AL488" s="8"/>
      <c r="AM488" s="9"/>
      <c r="AN488" s="9"/>
      <c r="AO488" s="9"/>
      <c r="AP488" s="9"/>
      <c r="AQ488" s="10"/>
      <c r="AR488" s="10"/>
    </row>
    <row r="489" spans="1:44" s="6" customFormat="1" ht="26.25" customHeight="1" x14ac:dyDescent="0.35">
      <c r="A489" s="388"/>
      <c r="B489" s="31">
        <v>448</v>
      </c>
      <c r="C489" s="56" t="s">
        <v>482</v>
      </c>
      <c r="D489" s="36" t="s">
        <v>272</v>
      </c>
      <c r="F489" s="13">
        <v>341234.40207220003</v>
      </c>
      <c r="G489" s="67">
        <v>322860.24196062004</v>
      </c>
      <c r="H489" s="8">
        <f>ROUND(((F489+G489)/2),0)</f>
        <v>332047</v>
      </c>
      <c r="I489" s="67">
        <v>341234.40207220003</v>
      </c>
      <c r="J489" s="67">
        <v>322860.24196062004</v>
      </c>
      <c r="K489" s="8">
        <f>ROUND(((I489+J489)/2),0)</f>
        <v>332047</v>
      </c>
      <c r="L489" s="67">
        <v>554596.21633780014</v>
      </c>
      <c r="M489" s="67">
        <v>524733.34315037995</v>
      </c>
      <c r="N489" s="8">
        <f>ROUND(((L489+M489)/2),0)</f>
        <v>539665</v>
      </c>
      <c r="O489" s="67">
        <v>624033.79988040007</v>
      </c>
      <c r="P489" s="67">
        <v>600901.16439444001</v>
      </c>
      <c r="Q489" s="8">
        <f>ROUND(((O489+P489)/2),0)</f>
        <v>612467</v>
      </c>
      <c r="R489" s="67">
        <v>559826.1703762</v>
      </c>
      <c r="S489" s="67">
        <v>600901.16439444001</v>
      </c>
      <c r="T489" s="8">
        <f>ROUND(((R489+S489)/2),0)</f>
        <v>580364</v>
      </c>
      <c r="U489" s="67">
        <v>631212.29262000008</v>
      </c>
      <c r="V489" s="67">
        <v>600901.16439444001</v>
      </c>
      <c r="W489" s="8">
        <v>616057</v>
      </c>
      <c r="X489" s="67">
        <v>733977.08125560009</v>
      </c>
      <c r="Y489" s="67">
        <v>600901.16439444001</v>
      </c>
      <c r="Z489" s="8">
        <f>ROUND(((X489+Y489)/2),0)</f>
        <v>667439</v>
      </c>
      <c r="AA489" s="67">
        <v>494933.06145919999</v>
      </c>
      <c r="AB489" s="67">
        <v>380717.73958399997</v>
      </c>
      <c r="AC489" s="8">
        <f>ROUND(((AA489+AB489)/2),0)</f>
        <v>437825</v>
      </c>
      <c r="AD489" s="67">
        <v>676000.12110540015</v>
      </c>
      <c r="AE489" s="67">
        <v>600901.16439444001</v>
      </c>
      <c r="AF489" s="8">
        <f>ROUND(((AD489+AE489)/2),0)</f>
        <v>638451</v>
      </c>
      <c r="AG489" s="67">
        <v>664710.86756619997</v>
      </c>
      <c r="AH489" s="67">
        <v>600901.16439444001</v>
      </c>
      <c r="AI489" s="8">
        <f>ROUND(((AG489+AH489)/2),0)</f>
        <v>632806</v>
      </c>
      <c r="AJ489" s="67">
        <v>572851.33705800003</v>
      </c>
      <c r="AK489" s="67">
        <v>440654.87466000003</v>
      </c>
      <c r="AL489" s="8">
        <f>ROUND(((AJ489+AK489)/2),0)</f>
        <v>506753</v>
      </c>
      <c r="AM489" s="9"/>
      <c r="AN489" s="9"/>
      <c r="AO489" s="9"/>
      <c r="AP489" s="9"/>
      <c r="AQ489" s="10"/>
      <c r="AR489" s="10"/>
    </row>
    <row r="490" spans="1:44" s="6" customFormat="1" ht="26.25" customHeight="1" x14ac:dyDescent="0.35">
      <c r="A490" s="388"/>
      <c r="B490" s="31">
        <v>449</v>
      </c>
      <c r="C490" s="56" t="s">
        <v>483</v>
      </c>
      <c r="D490" s="36" t="s">
        <v>272</v>
      </c>
      <c r="F490" s="13">
        <v>923701.49200420012</v>
      </c>
      <c r="G490" s="67">
        <v>873963.71935782011</v>
      </c>
      <c r="H490" s="8">
        <f>ROUND(((F490+G490)/2),0)</f>
        <v>898833</v>
      </c>
      <c r="I490" s="67">
        <v>923701.49200420012</v>
      </c>
      <c r="J490" s="67">
        <v>873963.71935782011</v>
      </c>
      <c r="K490" s="8">
        <f>ROUND(((I490+J490)/2),0)</f>
        <v>898833</v>
      </c>
      <c r="L490" s="67">
        <v>1503563.1254644</v>
      </c>
      <c r="M490" s="67">
        <v>1422602.0340932403</v>
      </c>
      <c r="N490" s="8">
        <f>ROUND(((L490+M490)/2),0)</f>
        <v>1463083</v>
      </c>
      <c r="O490" s="67">
        <v>1741322.9292004001</v>
      </c>
      <c r="P490" s="67">
        <v>1688184.0264361801</v>
      </c>
      <c r="Q490" s="8">
        <f>ROUND(((O490+P490)/2),0)</f>
        <v>1714753</v>
      </c>
      <c r="R490" s="67">
        <v>1564193.1448234001</v>
      </c>
      <c r="S490" s="67">
        <v>1688184.0264361801</v>
      </c>
      <c r="T490" s="8">
        <f>ROUND(((R490+S490)/2),0)</f>
        <v>1626189</v>
      </c>
      <c r="U490" s="67">
        <v>1800786.1525836003</v>
      </c>
      <c r="V490" s="67">
        <v>1688184.0264361801</v>
      </c>
      <c r="W490" s="8">
        <v>1744485</v>
      </c>
      <c r="X490" s="67">
        <v>2105551.5689208</v>
      </c>
      <c r="Y490" s="67">
        <v>1688184.0264361801</v>
      </c>
      <c r="Z490" s="8">
        <f>ROUND(((X490+Y490)/2),0)</f>
        <v>1896868</v>
      </c>
      <c r="AA490" s="67">
        <v>1345131.696181</v>
      </c>
      <c r="AB490" s="67">
        <v>1034716.6893700002</v>
      </c>
      <c r="AC490" s="8">
        <f>ROUND(((AA490+AB490)/2),0)</f>
        <v>1189924</v>
      </c>
      <c r="AD490" s="67">
        <v>1914621.2221682004</v>
      </c>
      <c r="AE490" s="67">
        <v>1688184.0264361801</v>
      </c>
      <c r="AF490" s="8">
        <f>ROUND(((AD490+AE490)/2),0)</f>
        <v>1801403</v>
      </c>
      <c r="AG490" s="67">
        <v>1981362.3751194002</v>
      </c>
      <c r="AH490" s="67">
        <v>1688184.0264361801</v>
      </c>
      <c r="AI490" s="8">
        <f>ROUND(((AG490+AH490)/2),0)</f>
        <v>1834773</v>
      </c>
      <c r="AJ490" s="67">
        <v>1550673.9675154001</v>
      </c>
      <c r="AK490" s="67">
        <v>1192826.128858</v>
      </c>
      <c r="AL490" s="8">
        <f>ROUND(((AJ490+AK490)/2),0)</f>
        <v>1371750</v>
      </c>
      <c r="AM490" s="9"/>
      <c r="AN490" s="9"/>
      <c r="AO490" s="9"/>
      <c r="AP490" s="9"/>
      <c r="AQ490" s="10"/>
      <c r="AR490" s="10"/>
    </row>
    <row r="491" spans="1:44" s="6" customFormat="1" ht="26.25" customHeight="1" x14ac:dyDescent="0.35">
      <c r="A491" s="388"/>
      <c r="B491" s="31">
        <v>450</v>
      </c>
      <c r="C491" s="56" t="s">
        <v>484</v>
      </c>
      <c r="D491" s="36" t="s">
        <v>272</v>
      </c>
      <c r="F491" s="13">
        <v>65097.760000000002</v>
      </c>
      <c r="G491" s="67">
        <v>61592.495999999999</v>
      </c>
      <c r="H491" s="8">
        <f>ROUND(((F491+G491)/2),0)</f>
        <v>63345</v>
      </c>
      <c r="I491" s="67">
        <v>65097.760000000002</v>
      </c>
      <c r="J491" s="67">
        <v>61592.495999999999</v>
      </c>
      <c r="K491" s="8">
        <f>ROUND(((I491+J491)/2),0)</f>
        <v>63345</v>
      </c>
      <c r="L491" s="67">
        <v>65097.760000000002</v>
      </c>
      <c r="M491" s="67">
        <v>61592.495999999999</v>
      </c>
      <c r="N491" s="8">
        <f>ROUND(((L491+M491)/2),0)</f>
        <v>63345</v>
      </c>
      <c r="O491" s="67">
        <v>65097.760000000002</v>
      </c>
      <c r="P491" s="67">
        <v>61592.495999999999</v>
      </c>
      <c r="Q491" s="8">
        <f>ROUND(((O491+P491)/2),0)</f>
        <v>63345</v>
      </c>
      <c r="R491" s="67">
        <v>65097.760000000002</v>
      </c>
      <c r="S491" s="67">
        <v>61592.495999999999</v>
      </c>
      <c r="T491" s="8">
        <f>ROUND(((R491+S491)/2),0)</f>
        <v>63345</v>
      </c>
      <c r="U491" s="67">
        <v>65097.760000000002</v>
      </c>
      <c r="V491" s="67">
        <v>61592.495999999999</v>
      </c>
      <c r="W491" s="8">
        <v>63345</v>
      </c>
      <c r="X491" s="67">
        <v>65097.760000000002</v>
      </c>
      <c r="Y491" s="67">
        <v>61592.495999999999</v>
      </c>
      <c r="Z491" s="8">
        <f>ROUND(((X491+Y491)/2),0)</f>
        <v>63345</v>
      </c>
      <c r="AA491" s="67">
        <v>65097.760000000002</v>
      </c>
      <c r="AB491" s="67">
        <v>50075.200000000004</v>
      </c>
      <c r="AC491" s="8">
        <f>ROUND(((AA491+AB491)/2),0)</f>
        <v>57586</v>
      </c>
      <c r="AD491" s="67">
        <v>65097.760000000002</v>
      </c>
      <c r="AE491" s="67">
        <v>61592.495999999999</v>
      </c>
      <c r="AF491" s="8">
        <f>ROUND(((AD491+AE491)/2),0)</f>
        <v>63345</v>
      </c>
      <c r="AG491" s="67">
        <v>65097.760000000002</v>
      </c>
      <c r="AH491" s="67">
        <v>61592.495999999999</v>
      </c>
      <c r="AI491" s="8">
        <f>ROUND(((AG491+AH491)/2),0)</f>
        <v>63345</v>
      </c>
      <c r="AJ491" s="67">
        <v>65097.760000000002</v>
      </c>
      <c r="AK491" s="67">
        <v>50075.200000000004</v>
      </c>
      <c r="AL491" s="8">
        <f>ROUND(((AJ491+AK491)/2),0)</f>
        <v>57586</v>
      </c>
      <c r="AM491" s="9"/>
      <c r="AN491" s="9"/>
      <c r="AO491" s="9"/>
      <c r="AP491" s="9"/>
      <c r="AQ491" s="10"/>
      <c r="AR491" s="10"/>
    </row>
    <row r="492" spans="1:44" s="6" customFormat="1" ht="26.25" customHeight="1" x14ac:dyDescent="0.35">
      <c r="A492" s="388"/>
      <c r="B492" s="31">
        <v>451</v>
      </c>
      <c r="C492" s="56" t="s">
        <v>520</v>
      </c>
      <c r="D492" s="36"/>
      <c r="F492" s="13"/>
      <c r="G492" s="67"/>
      <c r="H492" s="8"/>
      <c r="I492" s="67"/>
      <c r="J492" s="67"/>
      <c r="K492" s="8"/>
      <c r="L492" s="67"/>
      <c r="M492" s="67"/>
      <c r="N492" s="8"/>
      <c r="O492" s="67"/>
      <c r="P492" s="67"/>
      <c r="Q492" s="8"/>
      <c r="R492" s="67"/>
      <c r="S492" s="67"/>
      <c r="T492" s="8"/>
      <c r="U492" s="67"/>
      <c r="V492" s="67"/>
      <c r="W492" s="8"/>
      <c r="X492" s="67"/>
      <c r="Y492" s="67"/>
      <c r="Z492" s="8"/>
      <c r="AA492" s="67"/>
      <c r="AB492" s="67"/>
      <c r="AC492" s="8"/>
      <c r="AD492" s="67"/>
      <c r="AE492" s="67"/>
      <c r="AF492" s="8"/>
      <c r="AG492" s="67"/>
      <c r="AH492" s="67"/>
      <c r="AI492" s="8"/>
      <c r="AJ492" s="67"/>
      <c r="AK492" s="67"/>
      <c r="AL492" s="8"/>
      <c r="AM492" s="9"/>
      <c r="AN492" s="9"/>
      <c r="AO492" s="9"/>
      <c r="AP492" s="9"/>
      <c r="AQ492" s="10"/>
      <c r="AR492" s="10"/>
    </row>
    <row r="493" spans="1:44" s="6" customFormat="1" ht="76.5" customHeight="1" x14ac:dyDescent="0.35">
      <c r="A493" s="388"/>
      <c r="B493" s="31">
        <v>452</v>
      </c>
      <c r="C493" s="56" t="s">
        <v>485</v>
      </c>
      <c r="D493" s="36" t="s">
        <v>272</v>
      </c>
      <c r="F493" s="13">
        <v>263760.41868540004</v>
      </c>
      <c r="G493" s="67">
        <v>249557.93460234001</v>
      </c>
      <c r="H493" s="8">
        <f t="shared" ref="H493:H498" si="140">ROUND(((F493+G493)/2),0)</f>
        <v>256659</v>
      </c>
      <c r="I493" s="67">
        <v>263760.41868540004</v>
      </c>
      <c r="J493" s="67">
        <v>249557.93460234001</v>
      </c>
      <c r="K493" s="8">
        <f t="shared" ref="K493:K498" si="141">ROUND(((I493+J493)/2),0)</f>
        <v>256659</v>
      </c>
      <c r="L493" s="67">
        <v>426912.98164060002</v>
      </c>
      <c r="M493" s="67">
        <v>403925.35955226008</v>
      </c>
      <c r="N493" s="8">
        <f t="shared" ref="N493:N498" si="142">ROUND(((L493+M493)/2),0)</f>
        <v>415419</v>
      </c>
      <c r="O493" s="67">
        <v>497614.68231020001</v>
      </c>
      <c r="P493" s="67">
        <v>493460.90816568007</v>
      </c>
      <c r="Q493" s="8">
        <f t="shared" ref="Q493:Q498" si="143">ROUND(((O493+P493)/2),0)</f>
        <v>495538</v>
      </c>
      <c r="R493" s="67">
        <v>449138.17062660004</v>
      </c>
      <c r="S493" s="67">
        <v>493460.90816568007</v>
      </c>
      <c r="T493" s="8">
        <f t="shared" ref="T493:T498" si="144">ROUND(((R493+S493)/2),0)</f>
        <v>471300</v>
      </c>
      <c r="U493" s="67">
        <v>516016.84259580006</v>
      </c>
      <c r="V493" s="67">
        <v>493460.90816568007</v>
      </c>
      <c r="W493" s="8">
        <v>504739</v>
      </c>
      <c r="X493" s="67">
        <v>579159.22862980003</v>
      </c>
      <c r="Y493" s="67">
        <v>493460.90816568007</v>
      </c>
      <c r="Z493" s="8">
        <f t="shared" ref="Z493:Z498" si="145">ROUND(((X493+Y493)/2),0)</f>
        <v>536310</v>
      </c>
      <c r="AA493" s="67">
        <v>401794.60408359993</v>
      </c>
      <c r="AB493" s="67">
        <v>309072.77237199998</v>
      </c>
      <c r="AC493" s="8">
        <f t="shared" ref="AC493:AC498" si="146">ROUND(((AA493+AB493)/2),0)</f>
        <v>355434</v>
      </c>
      <c r="AD493" s="67">
        <v>561006.71825379995</v>
      </c>
      <c r="AE493" s="67">
        <v>493460.90816568007</v>
      </c>
      <c r="AF493" s="8">
        <f t="shared" ref="AF493:AF498" si="147">ROUND(((AD493+AE493)/2),0)</f>
        <v>527234</v>
      </c>
      <c r="AG493" s="67">
        <v>561280.69845119992</v>
      </c>
      <c r="AH493" s="67">
        <v>493460.90816568007</v>
      </c>
      <c r="AI493" s="8">
        <f t="shared" ref="AI493:AI498" si="148">ROUND(((AG493+AH493)/2),0)</f>
        <v>527371</v>
      </c>
      <c r="AJ493" s="67">
        <v>442790.08118799998</v>
      </c>
      <c r="AK493" s="67">
        <v>340607.75476000004</v>
      </c>
      <c r="AL493" s="8">
        <f t="shared" ref="AL493:AL498" si="149">ROUND(((AJ493+AK493)/2),0)</f>
        <v>391699</v>
      </c>
      <c r="AM493" s="9"/>
      <c r="AN493" s="9"/>
      <c r="AO493" s="9"/>
      <c r="AP493" s="9"/>
      <c r="AQ493" s="10"/>
      <c r="AR493" s="10"/>
    </row>
    <row r="494" spans="1:44" s="6" customFormat="1" ht="26.25" customHeight="1" x14ac:dyDescent="0.35">
      <c r="A494" s="388"/>
      <c r="B494" s="31">
        <v>453</v>
      </c>
      <c r="C494" s="56" t="s">
        <v>486</v>
      </c>
      <c r="D494" s="36" t="s">
        <v>272</v>
      </c>
      <c r="F494" s="13">
        <v>284802.7</v>
      </c>
      <c r="G494" s="67">
        <v>269467.17</v>
      </c>
      <c r="H494" s="8">
        <f t="shared" si="140"/>
        <v>277135</v>
      </c>
      <c r="I494" s="67">
        <v>284802.7</v>
      </c>
      <c r="J494" s="67">
        <v>269467.17</v>
      </c>
      <c r="K494" s="8">
        <f t="shared" si="141"/>
        <v>277135</v>
      </c>
      <c r="L494" s="67">
        <v>284802.7</v>
      </c>
      <c r="M494" s="67">
        <v>269467.17</v>
      </c>
      <c r="N494" s="8">
        <f t="shared" si="142"/>
        <v>277135</v>
      </c>
      <c r="O494" s="67">
        <v>284802.7</v>
      </c>
      <c r="P494" s="67">
        <v>269467.17</v>
      </c>
      <c r="Q494" s="8">
        <f t="shared" si="143"/>
        <v>277135</v>
      </c>
      <c r="R494" s="67">
        <v>284802.7</v>
      </c>
      <c r="S494" s="67">
        <v>269467.17</v>
      </c>
      <c r="T494" s="8">
        <f t="shared" si="144"/>
        <v>277135</v>
      </c>
      <c r="U494" s="67">
        <v>284802.7</v>
      </c>
      <c r="V494" s="67">
        <v>269467.17</v>
      </c>
      <c r="W494" s="8">
        <v>277135</v>
      </c>
      <c r="X494" s="67">
        <v>284802.7</v>
      </c>
      <c r="Y494" s="67">
        <v>269467.17</v>
      </c>
      <c r="Z494" s="8">
        <f t="shared" si="145"/>
        <v>277135</v>
      </c>
      <c r="AA494" s="67">
        <v>284802.7</v>
      </c>
      <c r="AB494" s="67">
        <v>219079</v>
      </c>
      <c r="AC494" s="8">
        <f t="shared" si="146"/>
        <v>251941</v>
      </c>
      <c r="AD494" s="67">
        <v>284802.7</v>
      </c>
      <c r="AE494" s="67">
        <v>269467.17</v>
      </c>
      <c r="AF494" s="8">
        <f t="shared" si="147"/>
        <v>277135</v>
      </c>
      <c r="AG494" s="67">
        <v>284802.7</v>
      </c>
      <c r="AH494" s="67">
        <v>269467.17</v>
      </c>
      <c r="AI494" s="8">
        <f t="shared" si="148"/>
        <v>277135</v>
      </c>
      <c r="AJ494" s="67">
        <v>284802.7</v>
      </c>
      <c r="AK494" s="67">
        <v>219079</v>
      </c>
      <c r="AL494" s="8">
        <f t="shared" si="149"/>
        <v>251941</v>
      </c>
      <c r="AM494" s="9"/>
      <c r="AN494" s="9"/>
      <c r="AO494" s="9"/>
      <c r="AP494" s="9"/>
      <c r="AQ494" s="10"/>
      <c r="AR494" s="10"/>
    </row>
    <row r="495" spans="1:44" s="6" customFormat="1" ht="39" customHeight="1" x14ac:dyDescent="0.35">
      <c r="A495" s="388"/>
      <c r="B495" s="31">
        <v>454</v>
      </c>
      <c r="C495" s="56" t="s">
        <v>487</v>
      </c>
      <c r="D495" s="36" t="s">
        <v>272</v>
      </c>
      <c r="F495" s="13">
        <v>617198.37233599997</v>
      </c>
      <c r="G495" s="67">
        <v>583964.61382560001</v>
      </c>
      <c r="H495" s="8">
        <f t="shared" si="140"/>
        <v>600581</v>
      </c>
      <c r="I495" s="67">
        <v>617198.37233599997</v>
      </c>
      <c r="J495" s="67">
        <v>583965.30674118013</v>
      </c>
      <c r="K495" s="8">
        <f t="shared" si="141"/>
        <v>600582</v>
      </c>
      <c r="L495" s="67">
        <v>2513513.3720423998</v>
      </c>
      <c r="M495" s="67">
        <v>2378170.3443170399</v>
      </c>
      <c r="N495" s="8">
        <f t="shared" si="142"/>
        <v>2445842</v>
      </c>
      <c r="O495" s="67">
        <v>3216928.4383054003</v>
      </c>
      <c r="P495" s="67">
        <v>3097853.7151161609</v>
      </c>
      <c r="Q495" s="8">
        <f t="shared" si="143"/>
        <v>3157391</v>
      </c>
      <c r="R495" s="67">
        <v>2511122.6568064</v>
      </c>
      <c r="S495" s="67">
        <v>3097853.7151161609</v>
      </c>
      <c r="T495" s="8">
        <f t="shared" si="144"/>
        <v>2804488</v>
      </c>
      <c r="U495" s="67">
        <v>2953020.9800545997</v>
      </c>
      <c r="V495" s="67">
        <v>3097853.7151161609</v>
      </c>
      <c r="W495" s="8">
        <v>3025437</v>
      </c>
      <c r="X495" s="67">
        <v>3982645.9667539997</v>
      </c>
      <c r="Y495" s="67">
        <v>3097853.7151161609</v>
      </c>
      <c r="Z495" s="8">
        <f t="shared" si="145"/>
        <v>3540250</v>
      </c>
      <c r="AA495" s="67">
        <v>922081.9411076</v>
      </c>
      <c r="AB495" s="67">
        <v>709293.80085200013</v>
      </c>
      <c r="AC495" s="8">
        <f t="shared" si="146"/>
        <v>815688</v>
      </c>
      <c r="AD495" s="67">
        <v>3530175.6045374</v>
      </c>
      <c r="AE495" s="67">
        <v>3097853.7151161609</v>
      </c>
      <c r="AF495" s="8">
        <f t="shared" si="147"/>
        <v>3314015</v>
      </c>
      <c r="AG495" s="67">
        <v>3427543.0457268008</v>
      </c>
      <c r="AH495" s="67">
        <v>3097853.7151161609</v>
      </c>
      <c r="AI495" s="8">
        <f t="shared" si="148"/>
        <v>3262698</v>
      </c>
      <c r="AJ495" s="67">
        <v>1036129.6362508002</v>
      </c>
      <c r="AK495" s="67">
        <v>797022.79711600021</v>
      </c>
      <c r="AL495" s="8">
        <f t="shared" si="149"/>
        <v>916576</v>
      </c>
      <c r="AM495" s="9"/>
      <c r="AN495" s="9"/>
      <c r="AO495" s="9"/>
      <c r="AP495" s="9"/>
      <c r="AQ495" s="10"/>
      <c r="AR495" s="10"/>
    </row>
    <row r="496" spans="1:44" s="6" customFormat="1" ht="76.5" customHeight="1" x14ac:dyDescent="0.35">
      <c r="A496" s="388"/>
      <c r="B496" s="31">
        <v>455</v>
      </c>
      <c r="C496" s="56" t="s">
        <v>488</v>
      </c>
      <c r="D496" s="36" t="s">
        <v>272</v>
      </c>
      <c r="F496" s="13">
        <v>0</v>
      </c>
      <c r="G496" s="67">
        <v>0</v>
      </c>
      <c r="H496" s="8">
        <f t="shared" si="140"/>
        <v>0</v>
      </c>
      <c r="I496" s="67">
        <v>0</v>
      </c>
      <c r="J496" s="67">
        <v>0</v>
      </c>
      <c r="K496" s="8">
        <f t="shared" si="141"/>
        <v>0</v>
      </c>
      <c r="L496" s="67">
        <v>0</v>
      </c>
      <c r="M496" s="67">
        <v>0</v>
      </c>
      <c r="N496" s="8">
        <f t="shared" si="142"/>
        <v>0</v>
      </c>
      <c r="O496" s="67">
        <v>44058977.690000005</v>
      </c>
      <c r="P496" s="67">
        <v>50023885.4388</v>
      </c>
      <c r="Q496" s="8">
        <f t="shared" si="143"/>
        <v>47041432</v>
      </c>
      <c r="R496" s="67">
        <v>44058977.690000005</v>
      </c>
      <c r="S496" s="67">
        <v>50023885.4388</v>
      </c>
      <c r="T496" s="8">
        <f t="shared" si="144"/>
        <v>47041432</v>
      </c>
      <c r="U496" s="67">
        <v>44058977.690000005</v>
      </c>
      <c r="V496" s="67">
        <v>50023885.4388</v>
      </c>
      <c r="W496" s="8">
        <v>47041432</v>
      </c>
      <c r="X496" s="67">
        <v>0</v>
      </c>
      <c r="Y496" s="67">
        <v>50023885.4388</v>
      </c>
      <c r="Z496" s="8">
        <f t="shared" si="145"/>
        <v>25011943</v>
      </c>
      <c r="AA496" s="67">
        <v>0</v>
      </c>
      <c r="AB496" s="67">
        <v>0</v>
      </c>
      <c r="AC496" s="8">
        <f t="shared" si="146"/>
        <v>0</v>
      </c>
      <c r="AD496" s="67">
        <v>0</v>
      </c>
      <c r="AE496" s="67">
        <v>50023885.4388</v>
      </c>
      <c r="AF496" s="8">
        <f t="shared" si="147"/>
        <v>25011943</v>
      </c>
      <c r="AG496" s="67">
        <v>0</v>
      </c>
      <c r="AH496" s="67">
        <v>50023885.4388</v>
      </c>
      <c r="AI496" s="8">
        <f t="shared" si="148"/>
        <v>25011943</v>
      </c>
      <c r="AJ496" s="67">
        <v>0</v>
      </c>
      <c r="AK496" s="67">
        <v>0</v>
      </c>
      <c r="AL496" s="8">
        <f t="shared" si="149"/>
        <v>0</v>
      </c>
      <c r="AM496" s="9"/>
      <c r="AN496" s="9"/>
      <c r="AO496" s="9"/>
      <c r="AP496" s="9"/>
      <c r="AQ496" s="10"/>
      <c r="AR496" s="10"/>
    </row>
    <row r="497" spans="1:154" s="6" customFormat="1" ht="39" customHeight="1" x14ac:dyDescent="0.35">
      <c r="A497" s="388"/>
      <c r="B497" s="93">
        <v>456</v>
      </c>
      <c r="C497" s="56" t="s">
        <v>489</v>
      </c>
      <c r="D497" s="36" t="s">
        <v>272</v>
      </c>
      <c r="F497" s="13">
        <v>557521.14006679994</v>
      </c>
      <c r="G497" s="67">
        <v>527500.77098628005</v>
      </c>
      <c r="H497" s="8">
        <f t="shared" si="140"/>
        <v>542511</v>
      </c>
      <c r="I497" s="67">
        <v>557521.14006679994</v>
      </c>
      <c r="J497" s="67">
        <v>518612.97381348</v>
      </c>
      <c r="K497" s="8">
        <f t="shared" si="141"/>
        <v>538067</v>
      </c>
      <c r="L497" s="67">
        <v>865661.06153800001</v>
      </c>
      <c r="M497" s="67">
        <v>819048.54283980001</v>
      </c>
      <c r="N497" s="8">
        <f t="shared" si="142"/>
        <v>842355</v>
      </c>
      <c r="O497" s="67">
        <v>1373141.1466318001</v>
      </c>
      <c r="P497" s="67">
        <v>979425.23966196005</v>
      </c>
      <c r="Q497" s="8">
        <f t="shared" si="143"/>
        <v>1176283</v>
      </c>
      <c r="R497" s="67">
        <v>1370161.2152956002</v>
      </c>
      <c r="S497" s="67">
        <v>979425.23966196005</v>
      </c>
      <c r="T497" s="8">
        <f t="shared" si="144"/>
        <v>1174793</v>
      </c>
      <c r="U497" s="67">
        <v>1445013.8746316002</v>
      </c>
      <c r="V497" s="67">
        <v>979425.23966196005</v>
      </c>
      <c r="W497" s="8">
        <v>1212220</v>
      </c>
      <c r="X497" s="67">
        <v>1472562.1074528003</v>
      </c>
      <c r="Y497" s="67">
        <v>979425.23966196005</v>
      </c>
      <c r="Z497" s="8">
        <f t="shared" si="145"/>
        <v>1225994</v>
      </c>
      <c r="AA497" s="67">
        <v>733077.91844560008</v>
      </c>
      <c r="AB497" s="67">
        <v>563906.09111200005</v>
      </c>
      <c r="AC497" s="8">
        <f t="shared" si="146"/>
        <v>648492</v>
      </c>
      <c r="AD497" s="67">
        <v>1479493.06596</v>
      </c>
      <c r="AE497" s="67">
        <v>979425.23966196005</v>
      </c>
      <c r="AF497" s="8">
        <f t="shared" si="147"/>
        <v>1229459</v>
      </c>
      <c r="AG497" s="67">
        <v>1477972.9518918002</v>
      </c>
      <c r="AH497" s="67">
        <v>979425.23966196005</v>
      </c>
      <c r="AI497" s="8">
        <f t="shared" si="148"/>
        <v>1228699</v>
      </c>
      <c r="AJ497" s="67">
        <v>804600.50186880003</v>
      </c>
      <c r="AK497" s="67">
        <v>618923.46297600004</v>
      </c>
      <c r="AL497" s="8">
        <f t="shared" si="149"/>
        <v>711762</v>
      </c>
      <c r="AM497" s="9"/>
      <c r="AN497" s="9"/>
      <c r="AO497" s="9"/>
      <c r="AP497" s="9"/>
      <c r="AQ497" s="10"/>
      <c r="AR497" s="10"/>
    </row>
    <row r="498" spans="1:154" ht="69.75" customHeight="1" x14ac:dyDescent="0.35">
      <c r="A498" s="401"/>
      <c r="B498" s="421" t="s">
        <v>490</v>
      </c>
      <c r="C498" s="421"/>
      <c r="D498" s="421"/>
      <c r="E498" s="6"/>
      <c r="F498" s="13">
        <v>96531278.984959021</v>
      </c>
      <c r="G498" s="68">
        <v>91333440.88576892</v>
      </c>
      <c r="H498" s="81">
        <f t="shared" si="140"/>
        <v>93932360</v>
      </c>
      <c r="I498" s="68">
        <v>96531278.984959021</v>
      </c>
      <c r="J498" s="68">
        <v>91324553.781511709</v>
      </c>
      <c r="K498" s="81">
        <f t="shared" si="141"/>
        <v>93927916</v>
      </c>
      <c r="L498" s="68">
        <v>171355885.90598661</v>
      </c>
      <c r="M498" s="68">
        <v>162129030.51104885</v>
      </c>
      <c r="N498" s="81">
        <f t="shared" si="142"/>
        <v>166742458</v>
      </c>
      <c r="O498" s="68">
        <v>235780771.29108322</v>
      </c>
      <c r="P498" s="68">
        <v>230163728.80406687</v>
      </c>
      <c r="Q498" s="81">
        <f t="shared" si="143"/>
        <v>232972250</v>
      </c>
      <c r="R498" s="68">
        <v>219413171.02595803</v>
      </c>
      <c r="S498" s="68">
        <v>230163728.80406687</v>
      </c>
      <c r="T498" s="81">
        <f t="shared" si="144"/>
        <v>224788450</v>
      </c>
      <c r="U498" s="68">
        <v>233570541.3034994</v>
      </c>
      <c r="V498" s="68">
        <v>230163728.80406687</v>
      </c>
      <c r="W498" s="81">
        <v>231867135</v>
      </c>
      <c r="X498" s="68">
        <v>231226393.26188219</v>
      </c>
      <c r="Y498" s="68">
        <v>230163728.80406687</v>
      </c>
      <c r="Z498" s="81">
        <f t="shared" si="145"/>
        <v>230695061</v>
      </c>
      <c r="AA498" s="68">
        <v>132146304.49254781</v>
      </c>
      <c r="AB498" s="68">
        <v>101651003.455806</v>
      </c>
      <c r="AC498" s="81">
        <f t="shared" si="146"/>
        <v>116898654</v>
      </c>
      <c r="AD498" s="68">
        <v>209268951.28139004</v>
      </c>
      <c r="AE498" s="68">
        <v>230163728.80406687</v>
      </c>
      <c r="AF498" s="81">
        <f t="shared" si="147"/>
        <v>219716340</v>
      </c>
      <c r="AG498" s="68">
        <v>205139789.94894844</v>
      </c>
      <c r="AH498" s="68">
        <v>230163728.80406687</v>
      </c>
      <c r="AI498" s="81">
        <f t="shared" si="148"/>
        <v>217651759</v>
      </c>
      <c r="AJ498" s="68">
        <v>145807378.72428</v>
      </c>
      <c r="AK498" s="68">
        <v>112159522.09560002</v>
      </c>
      <c r="AL498" s="81">
        <f t="shared" si="149"/>
        <v>128983450</v>
      </c>
      <c r="AM498" s="38" t="e">
        <f>+AL498+H498+K498+#REF!+N498+#REF!+#REF!+#REF!+#REF!+Q498+T498+W498+Z498+AC498+#REF!+AF498+AI498</f>
        <v>#REF!</v>
      </c>
      <c r="AN498" s="45"/>
      <c r="AO498" s="45" t="e">
        <f>AM261+AM308+AM326+AM340+AM356+AM371+AM411+AM427+AM439+AM449+AM461</f>
        <v>#REF!</v>
      </c>
      <c r="AP498" s="10"/>
      <c r="AQ498" s="10"/>
      <c r="AR498" s="10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</row>
    <row r="499" spans="1:154" ht="25.5" customHeight="1" x14ac:dyDescent="0.35">
      <c r="A499" s="418"/>
      <c r="B499" s="419"/>
      <c r="C499" s="419"/>
      <c r="D499" s="420"/>
      <c r="E499" s="108"/>
      <c r="F499" s="418"/>
      <c r="G499" s="419"/>
      <c r="H499" s="419"/>
      <c r="I499" s="419"/>
      <c r="J499" s="419"/>
      <c r="K499" s="419"/>
      <c r="L499" s="419"/>
      <c r="M499" s="419"/>
      <c r="N499" s="419"/>
      <c r="O499" s="419"/>
      <c r="P499" s="419"/>
      <c r="Q499" s="419"/>
      <c r="R499" s="419"/>
      <c r="S499" s="419"/>
      <c r="T499" s="419"/>
      <c r="U499" s="419"/>
      <c r="V499" s="419"/>
      <c r="W499" s="419"/>
      <c r="X499" s="419"/>
      <c r="Y499" s="419"/>
      <c r="Z499" s="419"/>
      <c r="AA499" s="419"/>
      <c r="AB499" s="419"/>
      <c r="AC499" s="419"/>
      <c r="AD499" s="419"/>
      <c r="AE499" s="419"/>
      <c r="AF499" s="419"/>
      <c r="AG499" s="419"/>
      <c r="AH499" s="419"/>
      <c r="AI499" s="419"/>
      <c r="AJ499" s="419"/>
      <c r="AK499" s="419"/>
      <c r="AL499" s="420"/>
      <c r="AM499" s="9"/>
      <c r="AN499" s="9"/>
      <c r="AO499" s="9"/>
      <c r="AP499" s="10"/>
      <c r="AQ499" s="10"/>
      <c r="AR499" s="10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</row>
    <row r="500" spans="1:154" ht="24.75" customHeight="1" x14ac:dyDescent="0.35">
      <c r="A500" s="416"/>
      <c r="B500" s="416"/>
      <c r="C500" s="416"/>
      <c r="D500" s="416"/>
      <c r="E500" s="417"/>
      <c r="F500" s="416"/>
      <c r="G500" s="416"/>
      <c r="H500" s="416"/>
      <c r="I500" s="416"/>
      <c r="J500" s="416"/>
      <c r="K500" s="416"/>
      <c r="L500" s="416"/>
      <c r="M500" s="416"/>
      <c r="N500" s="416"/>
      <c r="O500" s="416"/>
      <c r="P500" s="416"/>
      <c r="Q500" s="416"/>
      <c r="R500" s="416"/>
      <c r="S500" s="416"/>
      <c r="T500" s="416"/>
      <c r="U500" s="416"/>
      <c r="V500" s="416"/>
      <c r="W500" s="416"/>
      <c r="X500" s="416"/>
      <c r="Y500" s="416"/>
      <c r="Z500" s="416"/>
      <c r="AA500" s="416"/>
      <c r="AB500" s="416"/>
      <c r="AC500" s="416"/>
      <c r="AD500" s="416"/>
      <c r="AE500" s="416"/>
      <c r="AF500" s="416"/>
      <c r="AG500" s="416"/>
      <c r="AH500" s="416"/>
      <c r="AI500" s="416"/>
      <c r="AJ500" s="416"/>
      <c r="AK500" s="416"/>
      <c r="AL500" s="416"/>
      <c r="AM500" s="9"/>
      <c r="AN500" s="9"/>
      <c r="AO500" s="9"/>
      <c r="AP500" s="9"/>
      <c r="AQ500" s="10"/>
      <c r="AR500" s="10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</row>
    <row r="501" spans="1:154" ht="24.75" customHeight="1" x14ac:dyDescent="0.35">
      <c r="A501" s="423" t="s">
        <v>491</v>
      </c>
      <c r="B501" s="422" t="s">
        <v>492</v>
      </c>
      <c r="C501" s="422"/>
      <c r="D501" s="422"/>
      <c r="E501" s="107"/>
      <c r="F501" s="106" t="s">
        <v>17</v>
      </c>
      <c r="G501" s="106" t="s">
        <v>18</v>
      </c>
      <c r="H501" s="106" t="s">
        <v>19</v>
      </c>
      <c r="I501" s="106" t="s">
        <v>17</v>
      </c>
      <c r="J501" s="106" t="s">
        <v>18</v>
      </c>
      <c r="K501" s="106" t="s">
        <v>19</v>
      </c>
      <c r="L501" s="106" t="s">
        <v>17</v>
      </c>
      <c r="M501" s="106" t="s">
        <v>18</v>
      </c>
      <c r="N501" s="106" t="s">
        <v>19</v>
      </c>
      <c r="O501" s="106" t="s">
        <v>17</v>
      </c>
      <c r="P501" s="106" t="s">
        <v>18</v>
      </c>
      <c r="Q501" s="106" t="s">
        <v>19</v>
      </c>
      <c r="R501" s="106" t="s">
        <v>17</v>
      </c>
      <c r="S501" s="106" t="s">
        <v>18</v>
      </c>
      <c r="T501" s="106" t="s">
        <v>19</v>
      </c>
      <c r="U501" s="106" t="s">
        <v>17</v>
      </c>
      <c r="V501" s="106" t="s">
        <v>18</v>
      </c>
      <c r="W501" s="106" t="s">
        <v>19</v>
      </c>
      <c r="X501" s="106" t="s">
        <v>17</v>
      </c>
      <c r="Y501" s="106" t="s">
        <v>18</v>
      </c>
      <c r="Z501" s="106" t="s">
        <v>19</v>
      </c>
      <c r="AA501" s="106" t="s">
        <v>17</v>
      </c>
      <c r="AB501" s="106" t="s">
        <v>18</v>
      </c>
      <c r="AC501" s="106" t="s">
        <v>19</v>
      </c>
      <c r="AD501" s="106" t="s">
        <v>17</v>
      </c>
      <c r="AE501" s="106" t="s">
        <v>18</v>
      </c>
      <c r="AF501" s="106" t="s">
        <v>19</v>
      </c>
      <c r="AG501" s="106" t="s">
        <v>17</v>
      </c>
      <c r="AH501" s="106" t="s">
        <v>18</v>
      </c>
      <c r="AI501" s="106" t="s">
        <v>19</v>
      </c>
      <c r="AJ501" s="106" t="s">
        <v>17</v>
      </c>
      <c r="AK501" s="106" t="s">
        <v>18</v>
      </c>
      <c r="AL501" s="106" t="s">
        <v>19</v>
      </c>
      <c r="AM501" s="9"/>
      <c r="AN501" s="9"/>
      <c r="AO501" s="9"/>
      <c r="AP501" s="10"/>
      <c r="AQ501" s="10"/>
      <c r="AR501" s="10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</row>
    <row r="502" spans="1:154" ht="24.75" customHeight="1" x14ac:dyDescent="0.35">
      <c r="A502" s="423"/>
      <c r="B502" s="83">
        <v>457</v>
      </c>
      <c r="C502" s="47" t="s">
        <v>493</v>
      </c>
      <c r="D502" s="31" t="s">
        <v>272</v>
      </c>
      <c r="E502" s="6"/>
      <c r="F502" s="7">
        <v>1066615.4868642001</v>
      </c>
      <c r="G502" s="67">
        <v>1009182.3452638201</v>
      </c>
      <c r="H502" s="8">
        <f>ROUND(((F502+G502)/2),0)</f>
        <v>1037899</v>
      </c>
      <c r="I502" s="67">
        <v>1066615.4868642001</v>
      </c>
      <c r="J502" s="67">
        <v>0</v>
      </c>
      <c r="K502" s="8">
        <f>ROUND(((I502+J502)/2),0)</f>
        <v>533308</v>
      </c>
      <c r="L502" s="67">
        <v>0</v>
      </c>
      <c r="M502" s="67">
        <v>0</v>
      </c>
      <c r="N502" s="8">
        <f>ROUND(((L502+M502)/2),0)</f>
        <v>0</v>
      </c>
      <c r="O502" s="67">
        <v>0</v>
      </c>
      <c r="P502" s="67">
        <v>0</v>
      </c>
      <c r="Q502" s="8">
        <f>ROUND(((O502+P502)/2),0)</f>
        <v>0</v>
      </c>
      <c r="R502" s="67">
        <v>0</v>
      </c>
      <c r="S502" s="67">
        <v>0</v>
      </c>
      <c r="T502" s="8">
        <f>ROUND(((R502+S502)/2),0)</f>
        <v>0</v>
      </c>
      <c r="U502" s="67">
        <v>0</v>
      </c>
      <c r="V502" s="67">
        <v>0</v>
      </c>
      <c r="W502" s="8">
        <v>0</v>
      </c>
      <c r="X502" s="67">
        <v>0</v>
      </c>
      <c r="Y502" s="67">
        <v>0</v>
      </c>
      <c r="Z502" s="8">
        <f>ROUND(((X502+Y502)/2),0)</f>
        <v>0</v>
      </c>
      <c r="AA502" s="67">
        <v>0</v>
      </c>
      <c r="AB502" s="67">
        <v>0</v>
      </c>
      <c r="AC502" s="8">
        <f>ROUND(((AA502+AB502)/2),0)</f>
        <v>0</v>
      </c>
      <c r="AD502" s="67">
        <v>0</v>
      </c>
      <c r="AE502" s="67">
        <v>0</v>
      </c>
      <c r="AF502" s="8">
        <f>ROUND(((AD502+AE502)/2),0)</f>
        <v>0</v>
      </c>
      <c r="AG502" s="67">
        <v>0</v>
      </c>
      <c r="AH502" s="67">
        <v>0</v>
      </c>
      <c r="AI502" s="8">
        <f>ROUND(((AG502+AH502)/2),0)</f>
        <v>0</v>
      </c>
      <c r="AJ502" s="67">
        <v>0</v>
      </c>
      <c r="AK502" s="67">
        <v>0</v>
      </c>
      <c r="AL502" s="8">
        <f>ROUND(((AJ502+AK502)/2),0)</f>
        <v>0</v>
      </c>
      <c r="AM502" s="45" t="e">
        <f>AL502+AI502+AF502+#REF!+AC502+Z502+W502+T502+Q502+#REF!+#REF!+#REF!+#REF!+N502+#REF!+K502+H502</f>
        <v>#REF!</v>
      </c>
      <c r="AN502" s="9"/>
      <c r="AO502" s="9"/>
      <c r="AP502" s="9"/>
      <c r="AQ502" s="10"/>
      <c r="AR502" s="10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</row>
    <row r="503" spans="1:154" ht="24.75" customHeight="1" thickBot="1" x14ac:dyDescent="0.4">
      <c r="A503" s="423"/>
      <c r="B503" s="83">
        <v>458</v>
      </c>
      <c r="C503" s="54" t="s">
        <v>521</v>
      </c>
      <c r="D503" s="11"/>
      <c r="E503" s="6"/>
      <c r="F503" s="13"/>
      <c r="G503" s="67"/>
      <c r="H503" s="8"/>
      <c r="I503" s="67"/>
      <c r="J503" s="67"/>
      <c r="K503" s="8"/>
      <c r="L503" s="67"/>
      <c r="M503" s="67"/>
      <c r="N503" s="8"/>
      <c r="O503" s="67"/>
      <c r="P503" s="67"/>
      <c r="Q503" s="8"/>
      <c r="R503" s="67"/>
      <c r="S503" s="67"/>
      <c r="T503" s="8"/>
      <c r="U503" s="67"/>
      <c r="V503" s="67"/>
      <c r="W503" s="8"/>
      <c r="X503" s="67"/>
      <c r="Y503" s="67"/>
      <c r="Z503" s="8"/>
      <c r="AA503" s="67"/>
      <c r="AB503" s="67"/>
      <c r="AC503" s="8"/>
      <c r="AD503" s="67"/>
      <c r="AE503" s="67"/>
      <c r="AF503" s="8"/>
      <c r="AG503" s="67"/>
      <c r="AH503" s="67"/>
      <c r="AI503" s="8"/>
      <c r="AJ503" s="67"/>
      <c r="AK503" s="67"/>
      <c r="AL503" s="8"/>
      <c r="AM503" s="45"/>
      <c r="AN503" s="9"/>
      <c r="AO503" s="9"/>
      <c r="AP503" s="9"/>
      <c r="AQ503" s="10"/>
      <c r="AR503" s="10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</row>
    <row r="504" spans="1:154" ht="24.75" customHeight="1" x14ac:dyDescent="0.35">
      <c r="A504" s="423"/>
      <c r="B504" s="82">
        <v>459</v>
      </c>
      <c r="C504" s="54" t="s">
        <v>495</v>
      </c>
      <c r="D504" s="11" t="s">
        <v>272</v>
      </c>
      <c r="E504" s="6"/>
      <c r="F504" s="13">
        <v>2010534.3901916004</v>
      </c>
      <c r="G504" s="67">
        <v>1902274.8461043604</v>
      </c>
      <c r="H504" s="8">
        <f>ROUND(((F504+G504)/2),0)</f>
        <v>1956405</v>
      </c>
      <c r="I504" s="67">
        <v>2010534.3901916004</v>
      </c>
      <c r="J504" s="67">
        <v>0</v>
      </c>
      <c r="K504" s="8">
        <f>ROUND(((I504+J504)/2),0)</f>
        <v>1005267</v>
      </c>
      <c r="L504" s="67">
        <v>0</v>
      </c>
      <c r="M504" s="67">
        <v>0</v>
      </c>
      <c r="N504" s="8">
        <f>ROUND(((L504+M504)/2),0)</f>
        <v>0</v>
      </c>
      <c r="O504" s="67">
        <v>0</v>
      </c>
      <c r="P504" s="67">
        <v>0</v>
      </c>
      <c r="Q504" s="8">
        <f>ROUND(((O504+P504)/2),0)</f>
        <v>0</v>
      </c>
      <c r="R504" s="67">
        <v>0</v>
      </c>
      <c r="S504" s="67">
        <v>0</v>
      </c>
      <c r="T504" s="8">
        <f>ROUND(((R504+S504)/2),0)</f>
        <v>0</v>
      </c>
      <c r="U504" s="67">
        <v>0</v>
      </c>
      <c r="V504" s="67">
        <v>0</v>
      </c>
      <c r="W504" s="8">
        <v>0</v>
      </c>
      <c r="X504" s="67">
        <v>0</v>
      </c>
      <c r="Y504" s="67">
        <v>0</v>
      </c>
      <c r="Z504" s="8">
        <f>ROUND(((X504+Y504)/2),0)</f>
        <v>0</v>
      </c>
      <c r="AA504" s="67">
        <v>0</v>
      </c>
      <c r="AB504" s="67">
        <v>0</v>
      </c>
      <c r="AC504" s="8">
        <f>ROUND(((AA504+AB504)/2),0)</f>
        <v>0</v>
      </c>
      <c r="AD504" s="67">
        <v>0</v>
      </c>
      <c r="AE504" s="67">
        <v>0</v>
      </c>
      <c r="AF504" s="8">
        <f>ROUND(((AD504+AE504)/2),0)</f>
        <v>0</v>
      </c>
      <c r="AG504" s="67">
        <v>0</v>
      </c>
      <c r="AH504" s="67">
        <v>0</v>
      </c>
      <c r="AI504" s="8">
        <f>ROUND(((AG504+AH504)/2),0)</f>
        <v>0</v>
      </c>
      <c r="AJ504" s="67">
        <v>0</v>
      </c>
      <c r="AK504" s="67">
        <v>0</v>
      </c>
      <c r="AL504" s="8">
        <f>ROUND(((AJ504+AK504)/2),0)</f>
        <v>0</v>
      </c>
      <c r="AM504" s="45" t="e">
        <f>AL504+AI504+AF504+#REF!+AC504+Z504+W504+T504+Q504+#REF!+#REF!+#REF!+#REF!+N504+#REF!+K504+H504</f>
        <v>#REF!</v>
      </c>
      <c r="AN504" s="9"/>
      <c r="AO504" s="9"/>
      <c r="AP504" s="9"/>
      <c r="AQ504" s="10"/>
      <c r="AR504" s="10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</row>
    <row r="505" spans="1:154" ht="24.75" customHeight="1" thickBot="1" x14ac:dyDescent="0.4">
      <c r="A505" s="423"/>
      <c r="B505" s="84">
        <v>460</v>
      </c>
      <c r="C505" s="54" t="s">
        <v>496</v>
      </c>
      <c r="D505" s="11" t="s">
        <v>272</v>
      </c>
      <c r="E505" s="6"/>
      <c r="F505" s="13">
        <v>2475747.4761838</v>
      </c>
      <c r="G505" s="67">
        <v>2342437.9966969802</v>
      </c>
      <c r="H505" s="8">
        <f>ROUND(((F505+G505)/2),0)</f>
        <v>2409093</v>
      </c>
      <c r="I505" s="67">
        <v>2475747.4761838</v>
      </c>
      <c r="J505" s="67">
        <v>0</v>
      </c>
      <c r="K505" s="8">
        <f>ROUND(((I505+J505)/2),0)</f>
        <v>1237874</v>
      </c>
      <c r="L505" s="67">
        <v>0</v>
      </c>
      <c r="M505" s="67">
        <v>0</v>
      </c>
      <c r="N505" s="8">
        <f>ROUND(((L505+M505)/2),0)</f>
        <v>0</v>
      </c>
      <c r="O505" s="67">
        <v>0</v>
      </c>
      <c r="P505" s="67">
        <v>0</v>
      </c>
      <c r="Q505" s="8">
        <f>ROUND(((O505+P505)/2),0)</f>
        <v>0</v>
      </c>
      <c r="R505" s="67">
        <v>0</v>
      </c>
      <c r="S505" s="67">
        <v>0</v>
      </c>
      <c r="T505" s="8">
        <f>ROUND(((R505+S505)/2),0)</f>
        <v>0</v>
      </c>
      <c r="U505" s="67">
        <v>0</v>
      </c>
      <c r="V505" s="67">
        <v>0</v>
      </c>
      <c r="W505" s="8">
        <v>0</v>
      </c>
      <c r="X505" s="67">
        <v>0</v>
      </c>
      <c r="Y505" s="67">
        <v>0</v>
      </c>
      <c r="Z505" s="8">
        <f>ROUND(((X505+Y505)/2),0)</f>
        <v>0</v>
      </c>
      <c r="AA505" s="67">
        <v>0</v>
      </c>
      <c r="AB505" s="67">
        <v>0</v>
      </c>
      <c r="AC505" s="8">
        <f>ROUND(((AA505+AB505)/2),0)</f>
        <v>0</v>
      </c>
      <c r="AD505" s="67">
        <v>0</v>
      </c>
      <c r="AE505" s="67">
        <v>0</v>
      </c>
      <c r="AF505" s="8">
        <f>ROUND(((AD505+AE505)/2),0)</f>
        <v>0</v>
      </c>
      <c r="AG505" s="67">
        <v>0</v>
      </c>
      <c r="AH505" s="67">
        <v>0</v>
      </c>
      <c r="AI505" s="8">
        <f>ROUND(((AG505+AH505)/2),0)</f>
        <v>0</v>
      </c>
      <c r="AJ505" s="67">
        <v>0</v>
      </c>
      <c r="AK505" s="67">
        <v>0</v>
      </c>
      <c r="AL505" s="8">
        <f>ROUND(((AJ505+AK505)/2),0)</f>
        <v>0</v>
      </c>
      <c r="AM505" s="45" t="e">
        <f>AL505+AI505+AF505+#REF!+AC505+Z505+W505+T505+Q505+#REF!+#REF!+#REF!+#REF!+N505+#REF!+K505+H505</f>
        <v>#REF!</v>
      </c>
      <c r="AN505" s="9"/>
      <c r="AO505" s="9"/>
      <c r="AP505" s="9"/>
      <c r="AQ505" s="10"/>
      <c r="AR505" s="10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</row>
    <row r="506" spans="1:154" ht="24.75" customHeight="1" x14ac:dyDescent="0.35">
      <c r="A506" s="423"/>
      <c r="B506" s="82">
        <v>461</v>
      </c>
      <c r="C506" s="54" t="s">
        <v>497</v>
      </c>
      <c r="D506" s="11" t="s">
        <v>272</v>
      </c>
      <c r="E506" s="6"/>
      <c r="F506" s="13">
        <v>2497526.2572806003</v>
      </c>
      <c r="G506" s="67">
        <v>2363044.0741962604</v>
      </c>
      <c r="H506" s="8">
        <f>ROUND(((F506+G506)/2),0)</f>
        <v>2430285</v>
      </c>
      <c r="I506" s="67">
        <v>2497526.2572806003</v>
      </c>
      <c r="J506" s="67">
        <v>0</v>
      </c>
      <c r="K506" s="8">
        <f>ROUND(((I506+J506)/2),0)</f>
        <v>1248763</v>
      </c>
      <c r="L506" s="67">
        <v>0</v>
      </c>
      <c r="M506" s="67">
        <v>0</v>
      </c>
      <c r="N506" s="8">
        <f>ROUND(((L506+M506)/2),0)</f>
        <v>0</v>
      </c>
      <c r="O506" s="67">
        <v>0</v>
      </c>
      <c r="P506" s="67">
        <v>0</v>
      </c>
      <c r="Q506" s="8">
        <f>ROUND(((O506+P506)/2),0)</f>
        <v>0</v>
      </c>
      <c r="R506" s="67">
        <v>0</v>
      </c>
      <c r="S506" s="67">
        <v>0</v>
      </c>
      <c r="T506" s="8">
        <f>ROUND(((R506+S506)/2),0)</f>
        <v>0</v>
      </c>
      <c r="U506" s="67">
        <v>0</v>
      </c>
      <c r="V506" s="67">
        <v>0</v>
      </c>
      <c r="W506" s="8">
        <v>0</v>
      </c>
      <c r="X506" s="67">
        <v>0</v>
      </c>
      <c r="Y506" s="67">
        <v>0</v>
      </c>
      <c r="Z506" s="8">
        <f>ROUND(((X506+Y506)/2),0)</f>
        <v>0</v>
      </c>
      <c r="AA506" s="67">
        <v>0</v>
      </c>
      <c r="AB506" s="67">
        <v>0</v>
      </c>
      <c r="AC506" s="8">
        <f>ROUND(((AA506+AB506)/2),0)</f>
        <v>0</v>
      </c>
      <c r="AD506" s="67">
        <v>0</v>
      </c>
      <c r="AE506" s="67">
        <v>0</v>
      </c>
      <c r="AF506" s="8">
        <f>ROUND(((AD506+AE506)/2),0)</f>
        <v>0</v>
      </c>
      <c r="AG506" s="67">
        <v>0</v>
      </c>
      <c r="AH506" s="67">
        <v>0</v>
      </c>
      <c r="AI506" s="8">
        <f>ROUND(((AG506+AH506)/2),0)</f>
        <v>0</v>
      </c>
      <c r="AJ506" s="67">
        <v>0</v>
      </c>
      <c r="AK506" s="67">
        <v>0</v>
      </c>
      <c r="AL506" s="8">
        <f>ROUND(((AJ506+AK506)/2),0)</f>
        <v>0</v>
      </c>
      <c r="AM506" s="45" t="e">
        <f>AL506+AI506+AF506+#REF!+AC506+Z506+W506+T506+Q506+#REF!+#REF!+#REF!+#REF!+N506+#REF!+K506+H506</f>
        <v>#REF!</v>
      </c>
      <c r="AN506" s="9"/>
      <c r="AO506" s="9"/>
      <c r="AP506" s="9"/>
      <c r="AQ506" s="10"/>
      <c r="AR506" s="10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</row>
    <row r="507" spans="1:154" ht="24.75" customHeight="1" x14ac:dyDescent="0.35">
      <c r="A507" s="423"/>
      <c r="B507" s="84">
        <v>462</v>
      </c>
      <c r="C507" s="54" t="s">
        <v>498</v>
      </c>
      <c r="D507" s="11" t="s">
        <v>272</v>
      </c>
      <c r="E507" s="6"/>
      <c r="F507" s="13">
        <v>2798666.4607356004</v>
      </c>
      <c r="G507" s="67">
        <v>2647969.0359267602</v>
      </c>
      <c r="H507" s="8">
        <f>ROUND(((F507+G507)/2),0)</f>
        <v>2723318</v>
      </c>
      <c r="I507" s="67">
        <v>2798666.4607356004</v>
      </c>
      <c r="J507" s="67">
        <v>0</v>
      </c>
      <c r="K507" s="8">
        <f>ROUND(((I507+J507)/2),0)</f>
        <v>1399333</v>
      </c>
      <c r="L507" s="67">
        <v>0</v>
      </c>
      <c r="M507" s="67">
        <v>0</v>
      </c>
      <c r="N507" s="8">
        <f>ROUND(((L507+M507)/2),0)</f>
        <v>0</v>
      </c>
      <c r="O507" s="67">
        <v>0</v>
      </c>
      <c r="P507" s="67">
        <v>0</v>
      </c>
      <c r="Q507" s="8">
        <f>ROUND(((O507+P507)/2),0)</f>
        <v>0</v>
      </c>
      <c r="R507" s="67">
        <v>0</v>
      </c>
      <c r="S507" s="67">
        <v>0</v>
      </c>
      <c r="T507" s="8">
        <f>ROUND(((R507+S507)/2),0)</f>
        <v>0</v>
      </c>
      <c r="U507" s="67">
        <v>0</v>
      </c>
      <c r="V507" s="67">
        <v>0</v>
      </c>
      <c r="W507" s="8">
        <v>0</v>
      </c>
      <c r="X507" s="67">
        <v>0</v>
      </c>
      <c r="Y507" s="67">
        <v>0</v>
      </c>
      <c r="Z507" s="8">
        <f>ROUND(((X507+Y507)/2),0)</f>
        <v>0</v>
      </c>
      <c r="AA507" s="67">
        <v>0</v>
      </c>
      <c r="AB507" s="67">
        <v>0</v>
      </c>
      <c r="AC507" s="8">
        <f>ROUND(((AA507+AB507)/2),0)</f>
        <v>0</v>
      </c>
      <c r="AD507" s="67">
        <v>0</v>
      </c>
      <c r="AE507" s="67">
        <v>0</v>
      </c>
      <c r="AF507" s="8">
        <f>ROUND(((AD507+AE507)/2),0)</f>
        <v>0</v>
      </c>
      <c r="AG507" s="67">
        <v>0</v>
      </c>
      <c r="AH507" s="67">
        <v>0</v>
      </c>
      <c r="AI507" s="8">
        <f>ROUND(((AG507+AH507)/2),0)</f>
        <v>0</v>
      </c>
      <c r="AJ507" s="67">
        <v>0</v>
      </c>
      <c r="AK507" s="67">
        <v>0</v>
      </c>
      <c r="AL507" s="8">
        <f>ROUND(((AJ507+AK507)/2),0)</f>
        <v>0</v>
      </c>
      <c r="AM507" s="45" t="e">
        <f>AL507+AI507+AF507+#REF!+AC507+Z507+W507+T507+Q507+#REF!+#REF!+#REF!+#REF!+N507+#REF!+K507+H507</f>
        <v>#REF!</v>
      </c>
      <c r="AN507" s="9"/>
      <c r="AO507" s="9"/>
      <c r="AP507" s="9"/>
      <c r="AQ507" s="10"/>
      <c r="AR507" s="10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</row>
    <row r="508" spans="1:154" ht="24.75" customHeight="1" x14ac:dyDescent="0.35">
      <c r="A508" s="423"/>
      <c r="B508" s="85">
        <v>463</v>
      </c>
      <c r="C508" s="54" t="s">
        <v>500</v>
      </c>
      <c r="D508" s="11" t="s">
        <v>272</v>
      </c>
      <c r="E508" s="6"/>
      <c r="F508" s="13">
        <v>2874112.5675262003</v>
      </c>
      <c r="G508" s="67">
        <v>2719352.66004402</v>
      </c>
      <c r="H508" s="8">
        <f>ROUND(((F508+G508)/2),0)</f>
        <v>2796733</v>
      </c>
      <c r="I508" s="67">
        <v>2874112.5675262003</v>
      </c>
      <c r="J508" s="67">
        <v>0</v>
      </c>
      <c r="K508" s="8">
        <f>ROUND(((I508+J508)/2),0)</f>
        <v>1437056</v>
      </c>
      <c r="L508" s="67">
        <v>0</v>
      </c>
      <c r="M508" s="67">
        <v>0</v>
      </c>
      <c r="N508" s="8">
        <f>ROUND(((L508+M508)/2),0)</f>
        <v>0</v>
      </c>
      <c r="O508" s="67">
        <v>0</v>
      </c>
      <c r="P508" s="67">
        <v>0</v>
      </c>
      <c r="Q508" s="8">
        <f>ROUND(((O508+P508)/2),0)</f>
        <v>0</v>
      </c>
      <c r="R508" s="67">
        <v>0</v>
      </c>
      <c r="S508" s="67">
        <v>0</v>
      </c>
      <c r="T508" s="8">
        <f>ROUND(((R508+S508)/2),0)</f>
        <v>0</v>
      </c>
      <c r="U508" s="67">
        <v>0</v>
      </c>
      <c r="V508" s="67">
        <v>0</v>
      </c>
      <c r="W508" s="8">
        <v>0</v>
      </c>
      <c r="X508" s="67">
        <v>0</v>
      </c>
      <c r="Y508" s="67">
        <v>0</v>
      </c>
      <c r="Z508" s="8">
        <f>ROUND(((X508+Y508)/2),0)</f>
        <v>0</v>
      </c>
      <c r="AA508" s="67">
        <v>0</v>
      </c>
      <c r="AB508" s="67">
        <v>0</v>
      </c>
      <c r="AC508" s="8">
        <f>ROUND(((AA508+AB508)/2),0)</f>
        <v>0</v>
      </c>
      <c r="AD508" s="67">
        <v>0</v>
      </c>
      <c r="AE508" s="67">
        <v>0</v>
      </c>
      <c r="AF508" s="8">
        <f>ROUND(((AD508+AE508)/2),0)</f>
        <v>0</v>
      </c>
      <c r="AG508" s="67">
        <v>0</v>
      </c>
      <c r="AH508" s="67">
        <v>0</v>
      </c>
      <c r="AI508" s="8">
        <f>ROUND(((AG508+AH508)/2),0)</f>
        <v>0</v>
      </c>
      <c r="AJ508" s="67">
        <v>0</v>
      </c>
      <c r="AK508" s="67">
        <v>0</v>
      </c>
      <c r="AL508" s="8">
        <f>ROUND(((AJ508+AK508)/2),0)</f>
        <v>0</v>
      </c>
      <c r="AM508" s="45" t="e">
        <f>AL508+AI508+AF508+#REF!+AC508+Z508+W508+T508+Q508+#REF!+#REF!+#REF!+#REF!+N508+#REF!+K508+H508</f>
        <v>#REF!</v>
      </c>
      <c r="AN508" s="9"/>
      <c r="AO508" s="9"/>
      <c r="AP508" s="9"/>
      <c r="AQ508" s="10"/>
      <c r="AR508" s="10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</row>
    <row r="509" spans="1:154" ht="24.75" customHeight="1" thickBot="1" x14ac:dyDescent="0.4">
      <c r="A509" s="423"/>
      <c r="B509" s="86">
        <v>464</v>
      </c>
      <c r="C509" s="54" t="s">
        <v>522</v>
      </c>
      <c r="D509" s="11"/>
      <c r="E509" s="6"/>
      <c r="F509" s="13"/>
      <c r="G509" s="67"/>
      <c r="H509" s="8"/>
      <c r="I509" s="67"/>
      <c r="J509" s="67"/>
      <c r="K509" s="8"/>
      <c r="L509" s="67"/>
      <c r="M509" s="67"/>
      <c r="N509" s="8"/>
      <c r="O509" s="67"/>
      <c r="P509" s="67"/>
      <c r="Q509" s="8"/>
      <c r="R509" s="67"/>
      <c r="S509" s="67"/>
      <c r="T509" s="8"/>
      <c r="U509" s="67"/>
      <c r="V509" s="67"/>
      <c r="W509" s="8"/>
      <c r="X509" s="67"/>
      <c r="Y509" s="67"/>
      <c r="Z509" s="8"/>
      <c r="AA509" s="67"/>
      <c r="AB509" s="67"/>
      <c r="AC509" s="8"/>
      <c r="AD509" s="67"/>
      <c r="AE509" s="67"/>
      <c r="AF509" s="8"/>
      <c r="AG509" s="67"/>
      <c r="AH509" s="67"/>
      <c r="AI509" s="8"/>
      <c r="AJ509" s="67"/>
      <c r="AK509" s="67"/>
      <c r="AL509" s="8"/>
      <c r="AM509" s="45"/>
      <c r="AN509" s="9"/>
      <c r="AO509" s="9"/>
      <c r="AP509" s="9"/>
      <c r="AQ509" s="10"/>
      <c r="AR509" s="10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</row>
    <row r="510" spans="1:154" ht="24.75" customHeight="1" thickBot="1" x14ac:dyDescent="0.4">
      <c r="A510" s="423"/>
      <c r="B510" s="87">
        <v>465</v>
      </c>
      <c r="C510" s="54" t="s">
        <v>499</v>
      </c>
      <c r="D510" s="11" t="s">
        <v>272</v>
      </c>
      <c r="E510" s="6"/>
      <c r="F510" s="13">
        <v>846270.88</v>
      </c>
      <c r="G510" s="67">
        <v>800702.44800000009</v>
      </c>
      <c r="H510" s="8">
        <f>ROUND(((F510+G510)/2),0)</f>
        <v>823487</v>
      </c>
      <c r="I510" s="67">
        <v>846270.88</v>
      </c>
      <c r="J510" s="67">
        <v>0</v>
      </c>
      <c r="K510" s="8">
        <f>ROUND(((I510+J510)/2),0)</f>
        <v>423135</v>
      </c>
      <c r="L510" s="67">
        <v>0</v>
      </c>
      <c r="M510" s="67">
        <v>0</v>
      </c>
      <c r="N510" s="8">
        <f>ROUND(((L510+M510)/2),0)</f>
        <v>0</v>
      </c>
      <c r="O510" s="67">
        <v>0</v>
      </c>
      <c r="P510" s="67">
        <v>0</v>
      </c>
      <c r="Q510" s="8">
        <f>ROUND(((O510+P510)/2),0)</f>
        <v>0</v>
      </c>
      <c r="R510" s="67">
        <v>0</v>
      </c>
      <c r="S510" s="67">
        <v>0</v>
      </c>
      <c r="T510" s="8">
        <f>ROUND(((R510+S510)/2),0)</f>
        <v>0</v>
      </c>
      <c r="U510" s="67">
        <v>0</v>
      </c>
      <c r="V510" s="67">
        <v>0</v>
      </c>
      <c r="W510" s="8">
        <v>0</v>
      </c>
      <c r="X510" s="67">
        <v>0</v>
      </c>
      <c r="Y510" s="67">
        <v>0</v>
      </c>
      <c r="Z510" s="8">
        <f>ROUND(((X510+Y510)/2),0)</f>
        <v>0</v>
      </c>
      <c r="AA510" s="67">
        <v>0</v>
      </c>
      <c r="AB510" s="67">
        <v>0</v>
      </c>
      <c r="AC510" s="8">
        <f>ROUND(((AA510+AB510)/2),0)</f>
        <v>0</v>
      </c>
      <c r="AD510" s="67">
        <v>0</v>
      </c>
      <c r="AE510" s="67">
        <v>0</v>
      </c>
      <c r="AF510" s="8">
        <f>ROUND(((AD510+AE510)/2),0)</f>
        <v>0</v>
      </c>
      <c r="AG510" s="67">
        <v>0</v>
      </c>
      <c r="AH510" s="67">
        <v>0</v>
      </c>
      <c r="AI510" s="8">
        <f>ROUND(((AG510+AH510)/2),0)</f>
        <v>0</v>
      </c>
      <c r="AJ510" s="67">
        <v>0</v>
      </c>
      <c r="AK510" s="67">
        <v>0</v>
      </c>
      <c r="AL510" s="8">
        <f>ROUND(((AJ510+AK510)/2),0)</f>
        <v>0</v>
      </c>
      <c r="AM510" s="45" t="e">
        <f>AL510+AI510+AF510+#REF!+AC510+Z510+W510+T510+Q510+#REF!+#REF!+#REF!+#REF!+N510+#REF!+K510+H510</f>
        <v>#REF!</v>
      </c>
      <c r="AN510" s="9"/>
      <c r="AO510" s="9"/>
      <c r="AP510" s="9"/>
      <c r="AQ510" s="10"/>
      <c r="AR510" s="10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</row>
    <row r="511" spans="1:154" ht="24.75" customHeight="1" x14ac:dyDescent="0.35">
      <c r="A511" s="423"/>
      <c r="B511" s="82">
        <v>466</v>
      </c>
      <c r="C511" s="54" t="s">
        <v>501</v>
      </c>
      <c r="D511" s="11" t="s">
        <v>272</v>
      </c>
      <c r="E511" s="6"/>
      <c r="F511" s="13">
        <v>2378361.7968292003</v>
      </c>
      <c r="G511" s="67">
        <v>2250296.1616153205</v>
      </c>
      <c r="H511" s="8">
        <f>ROUND(((F511+G511)/2),0)</f>
        <v>2314329</v>
      </c>
      <c r="I511" s="67">
        <v>2378361.7968292003</v>
      </c>
      <c r="J511" s="67">
        <v>0</v>
      </c>
      <c r="K511" s="8">
        <f>ROUND(((I511+J511)/2),0)</f>
        <v>1189181</v>
      </c>
      <c r="L511" s="67">
        <v>0</v>
      </c>
      <c r="M511" s="67">
        <v>0</v>
      </c>
      <c r="N511" s="8">
        <f>ROUND(((L511+M511)/2),0)</f>
        <v>0</v>
      </c>
      <c r="O511" s="67">
        <v>0</v>
      </c>
      <c r="P511" s="67">
        <v>0</v>
      </c>
      <c r="Q511" s="8">
        <f>ROUND(((O511+P511)/2),0)</f>
        <v>0</v>
      </c>
      <c r="R511" s="67">
        <v>0</v>
      </c>
      <c r="S511" s="67">
        <v>0</v>
      </c>
      <c r="T511" s="8">
        <f>ROUND(((R511+S511)/2),0)</f>
        <v>0</v>
      </c>
      <c r="U511" s="67">
        <v>0</v>
      </c>
      <c r="V511" s="67">
        <v>0</v>
      </c>
      <c r="W511" s="8">
        <v>0</v>
      </c>
      <c r="X511" s="67">
        <v>0</v>
      </c>
      <c r="Y511" s="67">
        <v>0</v>
      </c>
      <c r="Z511" s="8">
        <f>ROUND(((X511+Y511)/2),0)</f>
        <v>0</v>
      </c>
      <c r="AA511" s="67">
        <v>0</v>
      </c>
      <c r="AB511" s="67">
        <v>0</v>
      </c>
      <c r="AC511" s="8">
        <f>ROUND(((AA511+AB511)/2),0)</f>
        <v>0</v>
      </c>
      <c r="AD511" s="67">
        <v>0</v>
      </c>
      <c r="AE511" s="67">
        <v>0</v>
      </c>
      <c r="AF511" s="8">
        <f>ROUND(((AD511+AE511)/2),0)</f>
        <v>0</v>
      </c>
      <c r="AG511" s="67">
        <v>0</v>
      </c>
      <c r="AH511" s="67">
        <v>0</v>
      </c>
      <c r="AI511" s="8">
        <f>ROUND(((AG511+AH511)/2),0)</f>
        <v>0</v>
      </c>
      <c r="AJ511" s="67">
        <v>0</v>
      </c>
      <c r="AK511" s="67">
        <v>0</v>
      </c>
      <c r="AL511" s="8">
        <f>ROUND(((AJ511+AK511)/2),0)</f>
        <v>0</v>
      </c>
      <c r="AM511" s="45" t="e">
        <f>AL511+AI511+AF511+#REF!+AC511+Z511+W511+T511+Q511+#REF!+#REF!+#REF!+#REF!+N511+#REF!+K511+H511</f>
        <v>#REF!</v>
      </c>
      <c r="AN511" s="9"/>
      <c r="AO511" s="9"/>
      <c r="AP511" s="9"/>
      <c r="AQ511" s="10"/>
      <c r="AR511" s="10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</row>
    <row r="512" spans="1:154" ht="24.75" customHeight="1" x14ac:dyDescent="0.35">
      <c r="A512" s="423"/>
      <c r="B512" s="84">
        <v>467</v>
      </c>
      <c r="C512" s="54" t="s">
        <v>502</v>
      </c>
      <c r="D512" s="11" t="s">
        <v>272</v>
      </c>
      <c r="E512" s="6"/>
      <c r="F512" s="13">
        <v>2583775.0118543999</v>
      </c>
      <c r="G512" s="67">
        <v>2444648.6650622403</v>
      </c>
      <c r="H512" s="8">
        <f>ROUND(((F512+G512)/2),0)</f>
        <v>2514212</v>
      </c>
      <c r="I512" s="67">
        <v>2583775.0118543999</v>
      </c>
      <c r="J512" s="67">
        <v>0</v>
      </c>
      <c r="K512" s="8">
        <f>ROUND(((I512+J512)/2),0)</f>
        <v>1291888</v>
      </c>
      <c r="L512" s="67">
        <v>0</v>
      </c>
      <c r="M512" s="67">
        <v>0</v>
      </c>
      <c r="N512" s="8">
        <f>ROUND(((L512+M512)/2),0)</f>
        <v>0</v>
      </c>
      <c r="O512" s="67">
        <v>0</v>
      </c>
      <c r="P512" s="67">
        <v>0</v>
      </c>
      <c r="Q512" s="8">
        <f>ROUND(((O512+P512)/2),0)</f>
        <v>0</v>
      </c>
      <c r="R512" s="67">
        <v>0</v>
      </c>
      <c r="S512" s="67">
        <v>0</v>
      </c>
      <c r="T512" s="8">
        <f>ROUND(((R512+S512)/2),0)</f>
        <v>0</v>
      </c>
      <c r="U512" s="67">
        <v>0</v>
      </c>
      <c r="V512" s="67">
        <v>0</v>
      </c>
      <c r="W512" s="8">
        <v>0</v>
      </c>
      <c r="X512" s="67">
        <v>0</v>
      </c>
      <c r="Y512" s="67">
        <v>0</v>
      </c>
      <c r="Z512" s="8">
        <f>ROUND(((X512+Y512)/2),0)</f>
        <v>0</v>
      </c>
      <c r="AA512" s="67">
        <v>0</v>
      </c>
      <c r="AB512" s="67">
        <v>0</v>
      </c>
      <c r="AC512" s="8">
        <f>ROUND(((AA512+AB512)/2),0)</f>
        <v>0</v>
      </c>
      <c r="AD512" s="67">
        <v>0</v>
      </c>
      <c r="AE512" s="67">
        <v>0</v>
      </c>
      <c r="AF512" s="8">
        <f>ROUND(((AD512+AE512)/2),0)</f>
        <v>0</v>
      </c>
      <c r="AG512" s="67">
        <v>0</v>
      </c>
      <c r="AH512" s="67">
        <v>0</v>
      </c>
      <c r="AI512" s="8">
        <f>ROUND(((AG512+AH512)/2),0)</f>
        <v>0</v>
      </c>
      <c r="AJ512" s="67">
        <v>0</v>
      </c>
      <c r="AK512" s="67">
        <v>0</v>
      </c>
      <c r="AL512" s="8">
        <f>ROUND(((AJ512+AK512)/2),0)</f>
        <v>0</v>
      </c>
      <c r="AM512" s="45" t="e">
        <f>AL512+AI512+AF512+#REF!+AC512+Z512+W512+T512+Q512+#REF!+#REF!+#REF!+#REF!+N512+#REF!+K512+H512</f>
        <v>#REF!</v>
      </c>
      <c r="AN512" s="9"/>
      <c r="AO512" s="9"/>
      <c r="AP512" s="9"/>
      <c r="AQ512" s="10"/>
      <c r="AR512" s="10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</row>
    <row r="513" spans="1:154" ht="24.75" customHeight="1" x14ac:dyDescent="0.35">
      <c r="A513" s="423"/>
      <c r="B513" s="83">
        <v>468</v>
      </c>
      <c r="C513" s="54" t="s">
        <v>523</v>
      </c>
      <c r="D513" s="36"/>
      <c r="E513" s="6"/>
      <c r="F513" s="13"/>
      <c r="G513" s="67"/>
      <c r="H513" s="8"/>
      <c r="I513" s="67"/>
      <c r="J513" s="67"/>
      <c r="K513" s="8"/>
      <c r="L513" s="67"/>
      <c r="M513" s="67"/>
      <c r="N513" s="8"/>
      <c r="O513" s="67"/>
      <c r="P513" s="67"/>
      <c r="Q513" s="8"/>
      <c r="R513" s="67"/>
      <c r="S513" s="67"/>
      <c r="T513" s="8"/>
      <c r="U513" s="67"/>
      <c r="V513" s="67"/>
      <c r="W513" s="8"/>
      <c r="X513" s="67"/>
      <c r="Y513" s="67"/>
      <c r="Z513" s="8"/>
      <c r="AA513" s="67"/>
      <c r="AB513" s="67"/>
      <c r="AC513" s="8"/>
      <c r="AD513" s="67"/>
      <c r="AE513" s="67"/>
      <c r="AF513" s="8"/>
      <c r="AG513" s="67"/>
      <c r="AH513" s="67"/>
      <c r="AI513" s="8"/>
      <c r="AJ513" s="67"/>
      <c r="AK513" s="67"/>
      <c r="AL513" s="8"/>
      <c r="AM513" s="45"/>
      <c r="AN513" s="9"/>
      <c r="AO513" s="9"/>
      <c r="AP513" s="9"/>
      <c r="AQ513" s="10"/>
      <c r="AR513" s="10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</row>
    <row r="514" spans="1:154" ht="24.75" customHeight="1" thickBot="1" x14ac:dyDescent="0.4">
      <c r="A514" s="423"/>
      <c r="B514" s="84">
        <v>469</v>
      </c>
      <c r="C514" s="54" t="s">
        <v>494</v>
      </c>
      <c r="D514" s="11" t="s">
        <v>272</v>
      </c>
      <c r="E514" s="6"/>
      <c r="F514" s="13">
        <v>712634.12966199999</v>
      </c>
      <c r="G514" s="67">
        <v>674261.52268020005</v>
      </c>
      <c r="H514" s="8">
        <f t="shared" ref="H514:H521" si="150">ROUND(((F514+G514)/2),0)</f>
        <v>693448</v>
      </c>
      <c r="I514" s="67">
        <v>712634.12966199999</v>
      </c>
      <c r="J514" s="67">
        <v>0</v>
      </c>
      <c r="K514" s="8">
        <f t="shared" ref="K514:K521" si="151">ROUND(((I514+J514)/2),0)</f>
        <v>356317</v>
      </c>
      <c r="L514" s="67">
        <v>0</v>
      </c>
      <c r="M514" s="67">
        <v>0</v>
      </c>
      <c r="N514" s="8">
        <f t="shared" ref="N514:N521" si="152">ROUND(((L514+M514)/2),0)</f>
        <v>0</v>
      </c>
      <c r="O514" s="67">
        <v>0</v>
      </c>
      <c r="P514" s="67">
        <v>0</v>
      </c>
      <c r="Q514" s="8">
        <f t="shared" ref="Q514:Q521" si="153">ROUND(((O514+P514)/2),0)</f>
        <v>0</v>
      </c>
      <c r="R514" s="67">
        <v>0</v>
      </c>
      <c r="S514" s="67">
        <v>0</v>
      </c>
      <c r="T514" s="8">
        <f t="shared" ref="T514:T521" si="154">ROUND(((R514+S514)/2),0)</f>
        <v>0</v>
      </c>
      <c r="U514" s="67">
        <v>0</v>
      </c>
      <c r="V514" s="67">
        <v>0</v>
      </c>
      <c r="W514" s="8">
        <v>0</v>
      </c>
      <c r="X514" s="67">
        <v>0</v>
      </c>
      <c r="Y514" s="67">
        <v>0</v>
      </c>
      <c r="Z514" s="8">
        <f t="shared" ref="Z514:Z521" si="155">ROUND(((X514+Y514)/2),0)</f>
        <v>0</v>
      </c>
      <c r="AA514" s="67">
        <v>0</v>
      </c>
      <c r="AB514" s="67">
        <v>0</v>
      </c>
      <c r="AC514" s="8">
        <f t="shared" ref="AC514:AC521" si="156">ROUND(((AA514+AB514)/2),0)</f>
        <v>0</v>
      </c>
      <c r="AD514" s="67">
        <v>0</v>
      </c>
      <c r="AE514" s="67">
        <v>0</v>
      </c>
      <c r="AF514" s="8">
        <f t="shared" ref="AF514:AF521" si="157">ROUND(((AD514+AE514)/2),0)</f>
        <v>0</v>
      </c>
      <c r="AG514" s="67">
        <v>0</v>
      </c>
      <c r="AH514" s="67">
        <v>0</v>
      </c>
      <c r="AI514" s="8">
        <f t="shared" ref="AI514:AI521" si="158">ROUND(((AG514+AH514)/2),0)</f>
        <v>0</v>
      </c>
      <c r="AJ514" s="67">
        <v>0</v>
      </c>
      <c r="AK514" s="67">
        <v>0</v>
      </c>
      <c r="AL514" s="8">
        <f t="shared" ref="AL514:AL521" si="159">ROUND(((AJ514+AK514)/2),0)</f>
        <v>0</v>
      </c>
      <c r="AM514" s="45" t="e">
        <f>AL514+AI514+AF514+#REF!+AC514+Z514+W514+T514+Q514+#REF!+#REF!+#REF!+#REF!+N514+#REF!+K514+H514</f>
        <v>#REF!</v>
      </c>
      <c r="AN514" s="9"/>
      <c r="AO514" s="9"/>
      <c r="AP514" s="9"/>
      <c r="AQ514" s="10"/>
      <c r="AR514" s="10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</row>
    <row r="515" spans="1:154" ht="24.75" customHeight="1" x14ac:dyDescent="0.35">
      <c r="A515" s="423"/>
      <c r="B515" s="82">
        <v>470</v>
      </c>
      <c r="C515" s="48" t="s">
        <v>503</v>
      </c>
      <c r="D515" s="36" t="s">
        <v>272</v>
      </c>
      <c r="E515" s="6"/>
      <c r="F515" s="13">
        <v>2935695.6994637996</v>
      </c>
      <c r="G515" s="67">
        <v>2777619.7771849795</v>
      </c>
      <c r="H515" s="8">
        <f t="shared" si="150"/>
        <v>2856658</v>
      </c>
      <c r="I515" s="67">
        <v>2935695.6994637996</v>
      </c>
      <c r="J515" s="67">
        <v>0</v>
      </c>
      <c r="K515" s="8">
        <f t="shared" si="151"/>
        <v>1467848</v>
      </c>
      <c r="L515" s="67">
        <v>0</v>
      </c>
      <c r="M515" s="67">
        <v>0</v>
      </c>
      <c r="N515" s="8">
        <f t="shared" si="152"/>
        <v>0</v>
      </c>
      <c r="O515" s="67">
        <v>0</v>
      </c>
      <c r="P515" s="67">
        <v>0</v>
      </c>
      <c r="Q515" s="8">
        <f t="shared" si="153"/>
        <v>0</v>
      </c>
      <c r="R515" s="67">
        <v>0</v>
      </c>
      <c r="S515" s="67">
        <v>0</v>
      </c>
      <c r="T515" s="8">
        <f t="shared" si="154"/>
        <v>0</v>
      </c>
      <c r="U515" s="67">
        <v>0</v>
      </c>
      <c r="V515" s="67">
        <v>0</v>
      </c>
      <c r="W515" s="8">
        <v>0</v>
      </c>
      <c r="X515" s="67">
        <v>0</v>
      </c>
      <c r="Y515" s="67">
        <v>0</v>
      </c>
      <c r="Z515" s="8">
        <f t="shared" si="155"/>
        <v>0</v>
      </c>
      <c r="AA515" s="67">
        <v>0</v>
      </c>
      <c r="AB515" s="67">
        <v>0</v>
      </c>
      <c r="AC515" s="8">
        <f t="shared" si="156"/>
        <v>0</v>
      </c>
      <c r="AD515" s="67">
        <v>0</v>
      </c>
      <c r="AE515" s="67">
        <v>0</v>
      </c>
      <c r="AF515" s="8">
        <f t="shared" si="157"/>
        <v>0</v>
      </c>
      <c r="AG515" s="67">
        <v>0</v>
      </c>
      <c r="AH515" s="67">
        <v>0</v>
      </c>
      <c r="AI515" s="8">
        <f t="shared" si="158"/>
        <v>0</v>
      </c>
      <c r="AJ515" s="67">
        <v>0</v>
      </c>
      <c r="AK515" s="67">
        <v>0</v>
      </c>
      <c r="AL515" s="8">
        <f t="shared" si="159"/>
        <v>0</v>
      </c>
      <c r="AM515" s="45" t="e">
        <f>AL515+AI515+AF515+#REF!+AC515+Z515+W515+T515+Q515+#REF!+#REF!+#REF!+#REF!+N515+#REF!+K515+H515</f>
        <v>#REF!</v>
      </c>
      <c r="AN515" s="9"/>
      <c r="AO515" s="9"/>
      <c r="AP515" s="9"/>
      <c r="AQ515" s="10"/>
      <c r="AR515" s="10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</row>
    <row r="516" spans="1:154" ht="24.75" customHeight="1" thickBot="1" x14ac:dyDescent="0.4">
      <c r="A516" s="423"/>
      <c r="B516" s="84">
        <v>471</v>
      </c>
      <c r="C516" s="48" t="s">
        <v>504</v>
      </c>
      <c r="D516" s="36" t="s">
        <v>272</v>
      </c>
      <c r="E516" s="6"/>
      <c r="F516" s="13">
        <v>2931513.0056393999</v>
      </c>
      <c r="G516" s="67">
        <v>2773662.3053357401</v>
      </c>
      <c r="H516" s="8">
        <f t="shared" si="150"/>
        <v>2852588</v>
      </c>
      <c r="I516" s="67">
        <v>2931513.0056393999</v>
      </c>
      <c r="J516" s="67">
        <v>0</v>
      </c>
      <c r="K516" s="8">
        <f t="shared" si="151"/>
        <v>1465757</v>
      </c>
      <c r="L516" s="67">
        <v>0</v>
      </c>
      <c r="M516" s="67">
        <v>0</v>
      </c>
      <c r="N516" s="8">
        <f t="shared" si="152"/>
        <v>0</v>
      </c>
      <c r="O516" s="67">
        <v>0</v>
      </c>
      <c r="P516" s="67">
        <v>0</v>
      </c>
      <c r="Q516" s="8">
        <f t="shared" si="153"/>
        <v>0</v>
      </c>
      <c r="R516" s="67">
        <v>0</v>
      </c>
      <c r="S516" s="67">
        <v>0</v>
      </c>
      <c r="T516" s="8">
        <f t="shared" si="154"/>
        <v>0</v>
      </c>
      <c r="U516" s="67">
        <v>0</v>
      </c>
      <c r="V516" s="67">
        <v>0</v>
      </c>
      <c r="W516" s="8">
        <v>0</v>
      </c>
      <c r="X516" s="67">
        <v>0</v>
      </c>
      <c r="Y516" s="67">
        <v>0</v>
      </c>
      <c r="Z516" s="8">
        <f t="shared" si="155"/>
        <v>0</v>
      </c>
      <c r="AA516" s="67">
        <v>0</v>
      </c>
      <c r="AB516" s="67">
        <v>0</v>
      </c>
      <c r="AC516" s="8">
        <f t="shared" si="156"/>
        <v>0</v>
      </c>
      <c r="AD516" s="67">
        <v>0</v>
      </c>
      <c r="AE516" s="67">
        <v>0</v>
      </c>
      <c r="AF516" s="8">
        <f t="shared" si="157"/>
        <v>0</v>
      </c>
      <c r="AG516" s="67">
        <v>0</v>
      </c>
      <c r="AH516" s="67">
        <v>0</v>
      </c>
      <c r="AI516" s="8">
        <f t="shared" si="158"/>
        <v>0</v>
      </c>
      <c r="AJ516" s="67">
        <v>0</v>
      </c>
      <c r="AK516" s="67">
        <v>0</v>
      </c>
      <c r="AL516" s="8">
        <f t="shared" si="159"/>
        <v>0</v>
      </c>
      <c r="AM516" s="45" t="e">
        <f>AL516+AI516+AF516+#REF!+AC516+Z516+W516+T516+Q516+#REF!+#REF!+#REF!+#REF!+N516+#REF!+K516+H516</f>
        <v>#REF!</v>
      </c>
      <c r="AN516" s="9"/>
      <c r="AO516" s="9"/>
      <c r="AP516" s="9"/>
      <c r="AQ516" s="10"/>
      <c r="AR516" s="10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</row>
    <row r="517" spans="1:154" ht="24.75" customHeight="1" x14ac:dyDescent="0.35">
      <c r="A517" s="423"/>
      <c r="B517" s="82">
        <v>472</v>
      </c>
      <c r="C517" s="48" t="s">
        <v>505</v>
      </c>
      <c r="D517" s="36" t="s">
        <v>272</v>
      </c>
      <c r="E517" s="6"/>
      <c r="F517" s="13">
        <v>29293.992000000002</v>
      </c>
      <c r="G517" s="67">
        <v>27716.623199999998</v>
      </c>
      <c r="H517" s="8">
        <f t="shared" si="150"/>
        <v>28505</v>
      </c>
      <c r="I517" s="67">
        <v>29293.992000000002</v>
      </c>
      <c r="J517" s="67">
        <v>27716.623199999998</v>
      </c>
      <c r="K517" s="8">
        <f t="shared" si="151"/>
        <v>28505</v>
      </c>
      <c r="L517" s="67">
        <v>73234.98000000001</v>
      </c>
      <c r="M517" s="67">
        <v>69291.558000000005</v>
      </c>
      <c r="N517" s="8">
        <f t="shared" si="152"/>
        <v>71263</v>
      </c>
      <c r="O517" s="67">
        <v>73234.98000000001</v>
      </c>
      <c r="P517" s="67">
        <v>69291.558000000005</v>
      </c>
      <c r="Q517" s="8">
        <f t="shared" si="153"/>
        <v>71263</v>
      </c>
      <c r="R517" s="67">
        <v>73234.98000000001</v>
      </c>
      <c r="S517" s="67">
        <v>69291.558000000005</v>
      </c>
      <c r="T517" s="8">
        <f t="shared" si="154"/>
        <v>71263</v>
      </c>
      <c r="U517" s="67">
        <v>73234.98000000001</v>
      </c>
      <c r="V517" s="67">
        <v>69291.558000000005</v>
      </c>
      <c r="W517" s="8">
        <v>71263</v>
      </c>
      <c r="X517" s="67">
        <v>73234.98000000001</v>
      </c>
      <c r="Y517" s="67">
        <v>69291.558000000005</v>
      </c>
      <c r="Z517" s="8">
        <f t="shared" si="155"/>
        <v>71263</v>
      </c>
      <c r="AA517" s="67">
        <v>32548.880000000001</v>
      </c>
      <c r="AB517" s="67">
        <v>25037.600000000002</v>
      </c>
      <c r="AC517" s="8">
        <f t="shared" si="156"/>
        <v>28793</v>
      </c>
      <c r="AD517" s="67">
        <v>73234.98000000001</v>
      </c>
      <c r="AE517" s="67">
        <v>69291.558000000005</v>
      </c>
      <c r="AF517" s="8">
        <f t="shared" si="157"/>
        <v>71263</v>
      </c>
      <c r="AG517" s="67">
        <v>73234.98000000001</v>
      </c>
      <c r="AH517" s="67">
        <v>69291.558000000005</v>
      </c>
      <c r="AI517" s="8">
        <f t="shared" si="158"/>
        <v>71263</v>
      </c>
      <c r="AJ517" s="67">
        <v>40686.1</v>
      </c>
      <c r="AK517" s="67">
        <v>31297</v>
      </c>
      <c r="AL517" s="8">
        <f t="shared" si="159"/>
        <v>35992</v>
      </c>
      <c r="AM517" s="45" t="e">
        <f>AL517+AI517+AF517+#REF!+AC517+Z517+W517+T517+Q517+#REF!+#REF!+#REF!+#REF!+N517+#REF!+K517+H517</f>
        <v>#REF!</v>
      </c>
      <c r="AN517" s="9"/>
      <c r="AO517" s="9"/>
      <c r="AP517" s="9"/>
      <c r="AQ517" s="10"/>
      <c r="AR517" s="10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</row>
    <row r="518" spans="1:154" ht="24.75" customHeight="1" thickBot="1" x14ac:dyDescent="0.4">
      <c r="A518" s="423"/>
      <c r="B518" s="84">
        <v>473</v>
      </c>
      <c r="C518" s="48" t="s">
        <v>506</v>
      </c>
      <c r="D518" s="36" t="s">
        <v>272</v>
      </c>
      <c r="E518" s="6"/>
      <c r="F518" s="13">
        <v>195293.28</v>
      </c>
      <c r="G518" s="67">
        <v>184777.48800000001</v>
      </c>
      <c r="H518" s="8">
        <f t="shared" si="150"/>
        <v>190035</v>
      </c>
      <c r="I518" s="67">
        <v>195293.28</v>
      </c>
      <c r="J518" s="67">
        <v>0</v>
      </c>
      <c r="K518" s="8">
        <f t="shared" si="151"/>
        <v>97647</v>
      </c>
      <c r="L518" s="67">
        <v>0</v>
      </c>
      <c r="M518" s="67">
        <v>0</v>
      </c>
      <c r="N518" s="8">
        <f t="shared" si="152"/>
        <v>0</v>
      </c>
      <c r="O518" s="67">
        <v>0</v>
      </c>
      <c r="P518" s="67">
        <v>0</v>
      </c>
      <c r="Q518" s="8">
        <f t="shared" si="153"/>
        <v>0</v>
      </c>
      <c r="R518" s="67">
        <v>0</v>
      </c>
      <c r="S518" s="67">
        <v>0</v>
      </c>
      <c r="T518" s="8">
        <f t="shared" si="154"/>
        <v>0</v>
      </c>
      <c r="U518" s="67">
        <v>0</v>
      </c>
      <c r="V518" s="67">
        <v>0</v>
      </c>
      <c r="W518" s="8">
        <v>0</v>
      </c>
      <c r="X518" s="67">
        <v>0</v>
      </c>
      <c r="Y518" s="67">
        <v>0</v>
      </c>
      <c r="Z518" s="8">
        <f t="shared" si="155"/>
        <v>0</v>
      </c>
      <c r="AA518" s="67">
        <v>0</v>
      </c>
      <c r="AB518" s="67">
        <v>0</v>
      </c>
      <c r="AC518" s="8">
        <f t="shared" si="156"/>
        <v>0</v>
      </c>
      <c r="AD518" s="67">
        <v>0</v>
      </c>
      <c r="AE518" s="67">
        <v>0</v>
      </c>
      <c r="AF518" s="8">
        <f t="shared" si="157"/>
        <v>0</v>
      </c>
      <c r="AG518" s="67">
        <v>0</v>
      </c>
      <c r="AH518" s="67">
        <v>0</v>
      </c>
      <c r="AI518" s="8">
        <f t="shared" si="158"/>
        <v>0</v>
      </c>
      <c r="AJ518" s="67">
        <v>0</v>
      </c>
      <c r="AK518" s="67">
        <v>0</v>
      </c>
      <c r="AL518" s="8">
        <f t="shared" si="159"/>
        <v>0</v>
      </c>
      <c r="AM518" s="45" t="e">
        <f>AL518+AI518+AF518+#REF!+AC518+Z518+W518+T518+Q518+#REF!+#REF!+#REF!+#REF!+N518+#REF!+K518+H518</f>
        <v>#REF!</v>
      </c>
      <c r="AN518" s="9"/>
      <c r="AO518" s="9"/>
      <c r="AP518" s="9"/>
      <c r="AQ518" s="10"/>
      <c r="AR518" s="10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</row>
    <row r="519" spans="1:154" ht="24.75" customHeight="1" x14ac:dyDescent="0.35">
      <c r="A519" s="423"/>
      <c r="B519" s="82">
        <v>474</v>
      </c>
      <c r="C519" s="48" t="s">
        <v>507</v>
      </c>
      <c r="D519" s="36" t="s">
        <v>272</v>
      </c>
      <c r="E519" s="6"/>
      <c r="F519" s="13">
        <v>203430.5</v>
      </c>
      <c r="G519" s="67">
        <v>192476.55000000002</v>
      </c>
      <c r="H519" s="8">
        <f t="shared" si="150"/>
        <v>197954</v>
      </c>
      <c r="I519" s="67">
        <v>203430.5</v>
      </c>
      <c r="J519" s="67">
        <v>0</v>
      </c>
      <c r="K519" s="8">
        <f t="shared" si="151"/>
        <v>101715</v>
      </c>
      <c r="L519" s="67">
        <v>0</v>
      </c>
      <c r="M519" s="67">
        <v>0</v>
      </c>
      <c r="N519" s="8">
        <f t="shared" si="152"/>
        <v>0</v>
      </c>
      <c r="O519" s="67">
        <v>0</v>
      </c>
      <c r="P519" s="67">
        <v>0</v>
      </c>
      <c r="Q519" s="8">
        <f t="shared" si="153"/>
        <v>0</v>
      </c>
      <c r="R519" s="67">
        <v>0</v>
      </c>
      <c r="S519" s="67">
        <v>0</v>
      </c>
      <c r="T519" s="8">
        <f t="shared" si="154"/>
        <v>0</v>
      </c>
      <c r="U519" s="67">
        <v>0</v>
      </c>
      <c r="V519" s="67">
        <v>0</v>
      </c>
      <c r="W519" s="8">
        <v>0</v>
      </c>
      <c r="X519" s="67">
        <v>0</v>
      </c>
      <c r="Y519" s="67">
        <v>0</v>
      </c>
      <c r="Z519" s="8">
        <f t="shared" si="155"/>
        <v>0</v>
      </c>
      <c r="AA519" s="67">
        <v>0</v>
      </c>
      <c r="AB519" s="67">
        <v>0</v>
      </c>
      <c r="AC519" s="8">
        <f t="shared" si="156"/>
        <v>0</v>
      </c>
      <c r="AD519" s="67">
        <v>0</v>
      </c>
      <c r="AE519" s="67">
        <v>0</v>
      </c>
      <c r="AF519" s="8">
        <f t="shared" si="157"/>
        <v>0</v>
      </c>
      <c r="AG519" s="67">
        <v>0</v>
      </c>
      <c r="AH519" s="67">
        <v>0</v>
      </c>
      <c r="AI519" s="8">
        <f t="shared" si="158"/>
        <v>0</v>
      </c>
      <c r="AJ519" s="67">
        <v>0</v>
      </c>
      <c r="AK519" s="67">
        <v>0</v>
      </c>
      <c r="AL519" s="8">
        <f t="shared" si="159"/>
        <v>0</v>
      </c>
      <c r="AM519" s="45" t="e">
        <f>AL519+AI519+AF519+#REF!+AC519+Z519+W519+T519+Q519+#REF!+#REF!+#REF!+#REF!+N519+#REF!+K519+H519</f>
        <v>#REF!</v>
      </c>
      <c r="AN519" s="9"/>
      <c r="AO519" s="9"/>
      <c r="AP519" s="9"/>
      <c r="AQ519" s="10"/>
      <c r="AR519" s="10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</row>
    <row r="520" spans="1:154" ht="24.75" customHeight="1" thickBot="1" x14ac:dyDescent="0.4">
      <c r="A520" s="423"/>
      <c r="B520" s="84">
        <v>475</v>
      </c>
      <c r="C520" s="48" t="s">
        <v>508</v>
      </c>
      <c r="D520" s="36" t="s">
        <v>272</v>
      </c>
      <c r="E520" s="6"/>
      <c r="F520" s="13">
        <v>113921.08</v>
      </c>
      <c r="G520" s="67">
        <v>107786.868</v>
      </c>
      <c r="H520" s="8">
        <f t="shared" si="150"/>
        <v>110854</v>
      </c>
      <c r="I520" s="67">
        <v>113921.08</v>
      </c>
      <c r="J520" s="67">
        <v>0</v>
      </c>
      <c r="K520" s="8">
        <f t="shared" si="151"/>
        <v>56961</v>
      </c>
      <c r="L520" s="67">
        <v>0</v>
      </c>
      <c r="M520" s="67">
        <v>0</v>
      </c>
      <c r="N520" s="8">
        <f t="shared" si="152"/>
        <v>0</v>
      </c>
      <c r="O520" s="67">
        <v>0</v>
      </c>
      <c r="P520" s="67">
        <v>0</v>
      </c>
      <c r="Q520" s="8">
        <f t="shared" si="153"/>
        <v>0</v>
      </c>
      <c r="R520" s="67">
        <v>0</v>
      </c>
      <c r="S520" s="67">
        <v>0</v>
      </c>
      <c r="T520" s="8">
        <f t="shared" si="154"/>
        <v>0</v>
      </c>
      <c r="U520" s="67">
        <v>0</v>
      </c>
      <c r="V520" s="67">
        <v>0</v>
      </c>
      <c r="W520" s="8">
        <v>0</v>
      </c>
      <c r="X520" s="67">
        <v>0</v>
      </c>
      <c r="Y520" s="67">
        <v>0</v>
      </c>
      <c r="Z520" s="8">
        <f t="shared" si="155"/>
        <v>0</v>
      </c>
      <c r="AA520" s="67">
        <v>0</v>
      </c>
      <c r="AB520" s="67">
        <v>0</v>
      </c>
      <c r="AC520" s="8">
        <f t="shared" si="156"/>
        <v>0</v>
      </c>
      <c r="AD520" s="67">
        <v>0</v>
      </c>
      <c r="AE520" s="67">
        <v>0</v>
      </c>
      <c r="AF520" s="8">
        <f t="shared" si="157"/>
        <v>0</v>
      </c>
      <c r="AG520" s="67">
        <v>0</v>
      </c>
      <c r="AH520" s="67">
        <v>0</v>
      </c>
      <c r="AI520" s="8">
        <f t="shared" si="158"/>
        <v>0</v>
      </c>
      <c r="AJ520" s="67">
        <v>0</v>
      </c>
      <c r="AK520" s="67">
        <v>0</v>
      </c>
      <c r="AL520" s="8">
        <f t="shared" si="159"/>
        <v>0</v>
      </c>
      <c r="AM520" s="45" t="e">
        <f>AL520+AI520+AF520+#REF!+AC520+Z520+W520+T520+Q520+#REF!+#REF!+#REF!+#REF!+N520+#REF!+K520+H520</f>
        <v>#REF!</v>
      </c>
      <c r="AN520" s="9"/>
      <c r="AO520" s="9"/>
      <c r="AP520" s="9"/>
      <c r="AQ520" s="10"/>
      <c r="AR520" s="10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</row>
    <row r="521" spans="1:154" ht="24.75" customHeight="1" x14ac:dyDescent="0.35">
      <c r="A521" s="423"/>
      <c r="B521" s="82">
        <v>476</v>
      </c>
      <c r="C521" s="48" t="s">
        <v>509</v>
      </c>
      <c r="D521" s="36" t="s">
        <v>272</v>
      </c>
      <c r="E521" s="6"/>
      <c r="F521" s="13">
        <v>122058.3</v>
      </c>
      <c r="G521" s="67">
        <v>115485.93000000001</v>
      </c>
      <c r="H521" s="8">
        <f t="shared" si="150"/>
        <v>118772</v>
      </c>
      <c r="I521" s="67">
        <v>122058.3</v>
      </c>
      <c r="J521" s="67">
        <v>0</v>
      </c>
      <c r="K521" s="8">
        <f t="shared" si="151"/>
        <v>61029</v>
      </c>
      <c r="L521" s="67">
        <v>0</v>
      </c>
      <c r="M521" s="67">
        <v>0</v>
      </c>
      <c r="N521" s="8">
        <f t="shared" si="152"/>
        <v>0</v>
      </c>
      <c r="O521" s="67">
        <v>0</v>
      </c>
      <c r="P521" s="67">
        <v>0</v>
      </c>
      <c r="Q521" s="8">
        <f t="shared" si="153"/>
        <v>0</v>
      </c>
      <c r="R521" s="67">
        <v>0</v>
      </c>
      <c r="S521" s="67">
        <v>0</v>
      </c>
      <c r="T521" s="8">
        <f t="shared" si="154"/>
        <v>0</v>
      </c>
      <c r="U521" s="67">
        <v>0</v>
      </c>
      <c r="V521" s="67">
        <v>0</v>
      </c>
      <c r="W521" s="8">
        <v>0</v>
      </c>
      <c r="X521" s="67">
        <v>0</v>
      </c>
      <c r="Y521" s="67">
        <v>0</v>
      </c>
      <c r="Z521" s="8">
        <f t="shared" si="155"/>
        <v>0</v>
      </c>
      <c r="AA521" s="67">
        <v>0</v>
      </c>
      <c r="AB521" s="67">
        <v>0</v>
      </c>
      <c r="AC521" s="8">
        <f t="shared" si="156"/>
        <v>0</v>
      </c>
      <c r="AD521" s="67">
        <v>0</v>
      </c>
      <c r="AE521" s="67">
        <v>0</v>
      </c>
      <c r="AF521" s="8">
        <f t="shared" si="157"/>
        <v>0</v>
      </c>
      <c r="AG521" s="67">
        <v>0</v>
      </c>
      <c r="AH521" s="67">
        <v>0</v>
      </c>
      <c r="AI521" s="8">
        <f t="shared" si="158"/>
        <v>0</v>
      </c>
      <c r="AJ521" s="67">
        <v>0</v>
      </c>
      <c r="AK521" s="67">
        <v>0</v>
      </c>
      <c r="AL521" s="8">
        <f t="shared" si="159"/>
        <v>0</v>
      </c>
      <c r="AM521" s="45" t="e">
        <f>AL521+AI521+AF521+#REF!+AC521+Z521+W521+T521+Q521+#REF!+#REF!+#REF!+#REF!+N521+#REF!+K521+H521</f>
        <v>#REF!</v>
      </c>
      <c r="AN521" s="9"/>
      <c r="AO521" s="9"/>
      <c r="AP521" s="9"/>
      <c r="AQ521" s="10"/>
      <c r="AR521" s="10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</row>
    <row r="522" spans="1:154" ht="24.75" customHeight="1" x14ac:dyDescent="0.35">
      <c r="A522" s="423"/>
      <c r="B522" s="83">
        <v>477</v>
      </c>
      <c r="C522" s="48" t="s">
        <v>524</v>
      </c>
      <c r="D522" s="36"/>
      <c r="E522" s="6"/>
      <c r="F522" s="13"/>
      <c r="G522" s="67"/>
      <c r="H522" s="8"/>
      <c r="I522" s="67"/>
      <c r="J522" s="67"/>
      <c r="K522" s="8"/>
      <c r="L522" s="67"/>
      <c r="M522" s="67"/>
      <c r="N522" s="8"/>
      <c r="O522" s="67"/>
      <c r="P522" s="67"/>
      <c r="Q522" s="8"/>
      <c r="R522" s="67"/>
      <c r="S522" s="67"/>
      <c r="T522" s="8"/>
      <c r="U522" s="67"/>
      <c r="V522" s="67"/>
      <c r="W522" s="8"/>
      <c r="X522" s="67"/>
      <c r="Y522" s="67"/>
      <c r="Z522" s="8"/>
      <c r="AA522" s="67"/>
      <c r="AB522" s="67"/>
      <c r="AC522" s="8"/>
      <c r="AD522" s="67"/>
      <c r="AE522" s="67"/>
      <c r="AF522" s="8"/>
      <c r="AG522" s="67"/>
      <c r="AH522" s="67"/>
      <c r="AI522" s="8"/>
      <c r="AJ522" s="67"/>
      <c r="AK522" s="67"/>
      <c r="AL522" s="8"/>
      <c r="AM522" s="45"/>
      <c r="AN522" s="9"/>
      <c r="AO522" s="9"/>
      <c r="AP522" s="9"/>
      <c r="AQ522" s="10"/>
      <c r="AR522" s="10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</row>
    <row r="523" spans="1:154" ht="24.75" customHeight="1" x14ac:dyDescent="0.35">
      <c r="A523" s="423"/>
      <c r="B523" s="83">
        <v>478</v>
      </c>
      <c r="C523" s="48" t="s">
        <v>525</v>
      </c>
      <c r="D523" s="36"/>
      <c r="E523" s="6"/>
      <c r="F523" s="13"/>
      <c r="G523" s="67"/>
      <c r="H523" s="8"/>
      <c r="I523" s="67"/>
      <c r="J523" s="67"/>
      <c r="K523" s="8"/>
      <c r="L523" s="67"/>
      <c r="M523" s="67"/>
      <c r="N523" s="8"/>
      <c r="O523" s="67"/>
      <c r="P523" s="67"/>
      <c r="Q523" s="8"/>
      <c r="R523" s="67"/>
      <c r="S523" s="67"/>
      <c r="T523" s="8"/>
      <c r="U523" s="67"/>
      <c r="V523" s="67"/>
      <c r="W523" s="8"/>
      <c r="X523" s="67"/>
      <c r="Y523" s="67"/>
      <c r="Z523" s="8"/>
      <c r="AA523" s="67"/>
      <c r="AB523" s="67"/>
      <c r="AC523" s="8"/>
      <c r="AD523" s="67"/>
      <c r="AE523" s="67"/>
      <c r="AF523" s="8"/>
      <c r="AG523" s="67"/>
      <c r="AH523" s="67"/>
      <c r="AI523" s="8"/>
      <c r="AJ523" s="67"/>
      <c r="AK523" s="67"/>
      <c r="AL523" s="8"/>
      <c r="AM523" s="45"/>
      <c r="AN523" s="9"/>
      <c r="AO523" s="9"/>
      <c r="AP523" s="9"/>
      <c r="AQ523" s="10"/>
      <c r="AR523" s="10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</row>
    <row r="524" spans="1:154" ht="24.75" customHeight="1" x14ac:dyDescent="0.35">
      <c r="A524" s="423"/>
      <c r="B524" s="83">
        <v>479</v>
      </c>
      <c r="C524" s="48" t="s">
        <v>526</v>
      </c>
      <c r="D524" s="36"/>
      <c r="E524" s="6"/>
      <c r="F524" s="13"/>
      <c r="G524" s="67"/>
      <c r="H524" s="8"/>
      <c r="I524" s="67"/>
      <c r="J524" s="67"/>
      <c r="K524" s="8"/>
      <c r="L524" s="67"/>
      <c r="M524" s="67"/>
      <c r="N524" s="8"/>
      <c r="O524" s="67"/>
      <c r="P524" s="67"/>
      <c r="Q524" s="8"/>
      <c r="R524" s="67"/>
      <c r="S524" s="67"/>
      <c r="T524" s="8"/>
      <c r="U524" s="67"/>
      <c r="V524" s="67"/>
      <c r="W524" s="8"/>
      <c r="X524" s="67"/>
      <c r="Y524" s="67"/>
      <c r="Z524" s="8"/>
      <c r="AA524" s="67"/>
      <c r="AB524" s="67"/>
      <c r="AC524" s="8"/>
      <c r="AD524" s="67"/>
      <c r="AE524" s="67"/>
      <c r="AF524" s="8"/>
      <c r="AG524" s="67"/>
      <c r="AH524" s="67"/>
      <c r="AI524" s="8"/>
      <c r="AJ524" s="67"/>
      <c r="AK524" s="67"/>
      <c r="AL524" s="8"/>
      <c r="AM524" s="45"/>
      <c r="AN524" s="9"/>
      <c r="AO524" s="9"/>
      <c r="AP524" s="9"/>
      <c r="AQ524" s="10"/>
      <c r="AR524" s="10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</row>
    <row r="525" spans="1:154" ht="24.75" customHeight="1" x14ac:dyDescent="0.35">
      <c r="A525" s="423"/>
      <c r="B525" s="83">
        <v>480</v>
      </c>
      <c r="C525" s="48" t="s">
        <v>527</v>
      </c>
      <c r="D525" s="36"/>
      <c r="E525" s="6"/>
      <c r="F525" s="13"/>
      <c r="G525" s="67"/>
      <c r="H525" s="8"/>
      <c r="I525" s="67"/>
      <c r="J525" s="67"/>
      <c r="K525" s="8"/>
      <c r="L525" s="67"/>
      <c r="M525" s="67"/>
      <c r="N525" s="8"/>
      <c r="O525" s="67"/>
      <c r="P525" s="67"/>
      <c r="Q525" s="8"/>
      <c r="R525" s="67"/>
      <c r="S525" s="67"/>
      <c r="T525" s="8"/>
      <c r="U525" s="67"/>
      <c r="V525" s="67"/>
      <c r="W525" s="8"/>
      <c r="X525" s="67"/>
      <c r="Y525" s="67"/>
      <c r="Z525" s="8"/>
      <c r="AA525" s="67"/>
      <c r="AB525" s="67"/>
      <c r="AC525" s="8"/>
      <c r="AD525" s="67"/>
      <c r="AE525" s="67"/>
      <c r="AF525" s="8"/>
      <c r="AG525" s="67"/>
      <c r="AH525" s="67"/>
      <c r="AI525" s="8"/>
      <c r="AJ525" s="67"/>
      <c r="AK525" s="67"/>
      <c r="AL525" s="8"/>
      <c r="AM525" s="45"/>
      <c r="AN525" s="9"/>
      <c r="AO525" s="9"/>
      <c r="AP525" s="9"/>
      <c r="AQ525" s="10"/>
      <c r="AR525" s="10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</row>
    <row r="526" spans="1:154" ht="24.75" customHeight="1" x14ac:dyDescent="0.35">
      <c r="A526" s="423"/>
      <c r="B526" s="83">
        <v>481</v>
      </c>
      <c r="C526" s="48" t="s">
        <v>528</v>
      </c>
      <c r="D526" s="36"/>
      <c r="E526" s="6"/>
      <c r="F526" s="13"/>
      <c r="G526" s="67"/>
      <c r="H526" s="8"/>
      <c r="I526" s="67"/>
      <c r="J526" s="67"/>
      <c r="K526" s="8"/>
      <c r="L526" s="67"/>
      <c r="M526" s="67"/>
      <c r="N526" s="8"/>
      <c r="O526" s="67"/>
      <c r="P526" s="67"/>
      <c r="Q526" s="8"/>
      <c r="R526" s="67"/>
      <c r="S526" s="67"/>
      <c r="T526" s="8"/>
      <c r="U526" s="67"/>
      <c r="V526" s="67"/>
      <c r="W526" s="8"/>
      <c r="X526" s="67"/>
      <c r="Y526" s="67"/>
      <c r="Z526" s="8"/>
      <c r="AA526" s="67"/>
      <c r="AB526" s="67"/>
      <c r="AC526" s="8"/>
      <c r="AD526" s="67"/>
      <c r="AE526" s="67"/>
      <c r="AF526" s="8"/>
      <c r="AG526" s="67"/>
      <c r="AH526" s="67"/>
      <c r="AI526" s="8"/>
      <c r="AJ526" s="67"/>
      <c r="AK526" s="67"/>
      <c r="AL526" s="8"/>
      <c r="AM526" s="45"/>
      <c r="AN526" s="9"/>
      <c r="AO526" s="9"/>
      <c r="AP526" s="9"/>
      <c r="AQ526" s="10"/>
      <c r="AR526" s="10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</row>
    <row r="527" spans="1:154" ht="24.75" customHeight="1" x14ac:dyDescent="0.35">
      <c r="A527" s="423"/>
      <c r="B527" s="83">
        <v>482</v>
      </c>
      <c r="C527" s="48" t="s">
        <v>529</v>
      </c>
      <c r="D527" s="36"/>
      <c r="E527" s="6"/>
      <c r="F527" s="13"/>
      <c r="G527" s="67"/>
      <c r="H527" s="8"/>
      <c r="I527" s="67"/>
      <c r="J527" s="67"/>
      <c r="K527" s="8"/>
      <c r="L527" s="67"/>
      <c r="M527" s="67"/>
      <c r="N527" s="8"/>
      <c r="O527" s="67"/>
      <c r="P527" s="67"/>
      <c r="Q527" s="8"/>
      <c r="R527" s="67"/>
      <c r="S527" s="67"/>
      <c r="T527" s="8"/>
      <c r="U527" s="67"/>
      <c r="V527" s="67"/>
      <c r="W527" s="8"/>
      <c r="X527" s="67"/>
      <c r="Y527" s="67"/>
      <c r="Z527" s="8"/>
      <c r="AA527" s="67"/>
      <c r="AB527" s="67"/>
      <c r="AC527" s="8"/>
      <c r="AD527" s="67"/>
      <c r="AE527" s="67"/>
      <c r="AF527" s="8"/>
      <c r="AG527" s="67"/>
      <c r="AH527" s="67"/>
      <c r="AI527" s="8"/>
      <c r="AJ527" s="67"/>
      <c r="AK527" s="67"/>
      <c r="AL527" s="8"/>
      <c r="AM527" s="45"/>
      <c r="AN527" s="9"/>
      <c r="AO527" s="9"/>
      <c r="AP527" s="9"/>
      <c r="AQ527" s="10"/>
      <c r="AR527" s="10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</row>
    <row r="528" spans="1:154" ht="24.75" customHeight="1" x14ac:dyDescent="0.35">
      <c r="A528" s="423"/>
      <c r="B528" s="83">
        <v>483</v>
      </c>
      <c r="C528" s="48" t="s">
        <v>530</v>
      </c>
      <c r="D528" s="36"/>
      <c r="E528" s="6"/>
      <c r="F528" s="13"/>
      <c r="G528" s="67"/>
      <c r="H528" s="8"/>
      <c r="I528" s="67"/>
      <c r="J528" s="67"/>
      <c r="K528" s="8"/>
      <c r="L528" s="67"/>
      <c r="M528" s="67"/>
      <c r="N528" s="8"/>
      <c r="O528" s="67"/>
      <c r="P528" s="67"/>
      <c r="Q528" s="8"/>
      <c r="R528" s="67"/>
      <c r="S528" s="67"/>
      <c r="T528" s="8"/>
      <c r="U528" s="67"/>
      <c r="V528" s="67"/>
      <c r="W528" s="8"/>
      <c r="X528" s="67"/>
      <c r="Y528" s="67"/>
      <c r="Z528" s="8"/>
      <c r="AA528" s="67"/>
      <c r="AB528" s="67"/>
      <c r="AC528" s="8"/>
      <c r="AD528" s="67"/>
      <c r="AE528" s="67"/>
      <c r="AF528" s="8"/>
      <c r="AG528" s="67"/>
      <c r="AH528" s="67"/>
      <c r="AI528" s="8"/>
      <c r="AJ528" s="67"/>
      <c r="AK528" s="67"/>
      <c r="AL528" s="8"/>
      <c r="AM528" s="45"/>
      <c r="AN528" s="9"/>
      <c r="AO528" s="9"/>
      <c r="AP528" s="9"/>
      <c r="AQ528" s="10"/>
      <c r="AR528" s="10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</row>
    <row r="529" spans="1:154" ht="24.75" customHeight="1" x14ac:dyDescent="0.35">
      <c r="A529" s="423"/>
      <c r="B529" s="83">
        <v>484</v>
      </c>
      <c r="C529" s="48" t="s">
        <v>531</v>
      </c>
      <c r="D529" s="36"/>
      <c r="E529" s="6"/>
      <c r="F529" s="13"/>
      <c r="G529" s="67"/>
      <c r="H529" s="8"/>
      <c r="I529" s="67"/>
      <c r="J529" s="67"/>
      <c r="K529" s="8"/>
      <c r="L529" s="67"/>
      <c r="M529" s="67"/>
      <c r="N529" s="8"/>
      <c r="O529" s="67"/>
      <c r="P529" s="67"/>
      <c r="Q529" s="8"/>
      <c r="R529" s="67"/>
      <c r="S529" s="67"/>
      <c r="T529" s="8"/>
      <c r="U529" s="67"/>
      <c r="V529" s="67"/>
      <c r="W529" s="8"/>
      <c r="X529" s="67"/>
      <c r="Y529" s="67"/>
      <c r="Z529" s="8"/>
      <c r="AA529" s="67"/>
      <c r="AB529" s="67"/>
      <c r="AC529" s="8"/>
      <c r="AD529" s="67"/>
      <c r="AE529" s="67"/>
      <c r="AF529" s="8"/>
      <c r="AG529" s="67"/>
      <c r="AH529" s="67"/>
      <c r="AI529" s="8"/>
      <c r="AJ529" s="67"/>
      <c r="AK529" s="67"/>
      <c r="AL529" s="8"/>
      <c r="AM529" s="45"/>
      <c r="AN529" s="9"/>
      <c r="AO529" s="9"/>
      <c r="AP529" s="9"/>
      <c r="AQ529" s="10"/>
      <c r="AR529" s="10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</row>
    <row r="530" spans="1:154" s="61" customFormat="1" ht="33" customHeight="1" x14ac:dyDescent="0.35">
      <c r="A530" s="423"/>
      <c r="B530" s="83">
        <v>485</v>
      </c>
      <c r="C530" s="48" t="s">
        <v>532</v>
      </c>
      <c r="D530" s="36"/>
      <c r="E530" s="6"/>
      <c r="F530" s="13"/>
      <c r="G530" s="67"/>
      <c r="H530" s="8"/>
      <c r="I530" s="67"/>
      <c r="J530" s="67"/>
      <c r="K530" s="8"/>
      <c r="L530" s="67"/>
      <c r="M530" s="67"/>
      <c r="N530" s="8"/>
      <c r="O530" s="67"/>
      <c r="P530" s="67"/>
      <c r="Q530" s="8"/>
      <c r="R530" s="67"/>
      <c r="S530" s="67"/>
      <c r="T530" s="8"/>
      <c r="U530" s="67"/>
      <c r="V530" s="67"/>
      <c r="W530" s="8"/>
      <c r="X530" s="67"/>
      <c r="Y530" s="67"/>
      <c r="Z530" s="8"/>
      <c r="AA530" s="67"/>
      <c r="AB530" s="67"/>
      <c r="AC530" s="8"/>
      <c r="AD530" s="67"/>
      <c r="AE530" s="67"/>
      <c r="AF530" s="8"/>
      <c r="AG530" s="67"/>
      <c r="AH530" s="67"/>
      <c r="AI530" s="8"/>
      <c r="AJ530" s="67"/>
      <c r="AK530" s="67"/>
      <c r="AL530" s="8"/>
      <c r="AM530" s="45"/>
      <c r="AN530" s="9"/>
      <c r="AO530" s="9"/>
      <c r="AP530" s="9"/>
      <c r="AQ530" s="10"/>
      <c r="AR530" s="10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57"/>
      <c r="BF530" s="57"/>
      <c r="BG530" s="57"/>
      <c r="BH530" s="57"/>
      <c r="BI530" s="57"/>
      <c r="BJ530" s="57"/>
      <c r="BK530" s="57"/>
      <c r="BL530" s="57"/>
      <c r="BM530" s="57"/>
      <c r="BN530" s="57"/>
      <c r="BO530" s="57"/>
      <c r="BP530" s="57"/>
      <c r="BQ530" s="57"/>
      <c r="BR530" s="57"/>
      <c r="BS530" s="57"/>
      <c r="BT530" s="57"/>
      <c r="BU530" s="57"/>
      <c r="BV530" s="57"/>
      <c r="BW530" s="57"/>
      <c r="BX530" s="57"/>
      <c r="BY530" s="57"/>
      <c r="BZ530" s="57"/>
      <c r="CA530" s="57"/>
      <c r="CB530" s="57"/>
      <c r="CC530" s="57"/>
      <c r="CD530" s="57"/>
      <c r="CE530" s="57"/>
      <c r="CF530" s="57"/>
      <c r="CG530" s="57"/>
      <c r="CH530" s="57"/>
      <c r="CI530" s="57"/>
      <c r="CJ530" s="57"/>
      <c r="CK530" s="57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</row>
    <row r="531" spans="1:154" s="62" customFormat="1" ht="26.5" customHeight="1" thickBot="1" x14ac:dyDescent="0.5">
      <c r="A531" s="423"/>
      <c r="B531" s="84">
        <v>486</v>
      </c>
      <c r="C531" s="48" t="s">
        <v>510</v>
      </c>
      <c r="D531" s="36" t="s">
        <v>272</v>
      </c>
      <c r="E531" s="6"/>
      <c r="F531" s="13">
        <v>63120</v>
      </c>
      <c r="G531" s="67">
        <v>63120</v>
      </c>
      <c r="H531" s="8">
        <f>ROUND(((F531+G531)/2),0)</f>
        <v>63120</v>
      </c>
      <c r="I531" s="67">
        <v>63120</v>
      </c>
      <c r="J531" s="67">
        <v>63120</v>
      </c>
      <c r="K531" s="8">
        <f>ROUND(((I531+J531)/2),0)</f>
        <v>63120</v>
      </c>
      <c r="L531" s="67">
        <v>63120</v>
      </c>
      <c r="M531" s="67">
        <v>63120</v>
      </c>
      <c r="N531" s="8">
        <f>ROUND(((L531+M531)/2),0)</f>
        <v>63120</v>
      </c>
      <c r="O531" s="67">
        <v>63120</v>
      </c>
      <c r="P531" s="67">
        <v>63120</v>
      </c>
      <c r="Q531" s="8">
        <f>ROUND(((O531+P531)/2),0)</f>
        <v>63120</v>
      </c>
      <c r="R531" s="67">
        <v>63120</v>
      </c>
      <c r="S531" s="67">
        <v>63120</v>
      </c>
      <c r="T531" s="8">
        <f>ROUND(((R531+S531)/2),0)</f>
        <v>63120</v>
      </c>
      <c r="U531" s="67">
        <v>63120</v>
      </c>
      <c r="V531" s="67">
        <v>63120</v>
      </c>
      <c r="W531" s="8">
        <v>63120</v>
      </c>
      <c r="X531" s="67">
        <v>63120</v>
      </c>
      <c r="Y531" s="67">
        <v>63120</v>
      </c>
      <c r="Z531" s="8">
        <f>ROUND(((X531+Y531)/2),0)</f>
        <v>63120</v>
      </c>
      <c r="AA531" s="67">
        <v>63120</v>
      </c>
      <c r="AB531" s="67">
        <v>63120</v>
      </c>
      <c r="AC531" s="8">
        <f>ROUND(((AA531+AB531)/2),0)</f>
        <v>63120</v>
      </c>
      <c r="AD531" s="67">
        <v>63120</v>
      </c>
      <c r="AE531" s="67">
        <v>63120</v>
      </c>
      <c r="AF531" s="8">
        <f>ROUND(((AD531+AE531)/2),0)</f>
        <v>63120</v>
      </c>
      <c r="AG531" s="67">
        <v>63120</v>
      </c>
      <c r="AH531" s="67">
        <v>63120</v>
      </c>
      <c r="AI531" s="8">
        <f>ROUND(((AG531+AH531)/2),0)</f>
        <v>63120</v>
      </c>
      <c r="AJ531" s="67">
        <v>63120</v>
      </c>
      <c r="AK531" s="67">
        <v>63120</v>
      </c>
      <c r="AL531" s="8">
        <f>ROUND(((AJ531+AK531)/2),0)</f>
        <v>63120</v>
      </c>
      <c r="AM531" s="45" t="e">
        <f>AL531+AI531+AF531+#REF!+AC531+Z531+W531+T531+Q531+#REF!+#REF!+#REF!+#REF!+N531+#REF!+K531+H531</f>
        <v>#REF!</v>
      </c>
      <c r="AN531" s="9"/>
      <c r="AO531" s="9"/>
      <c r="AP531" s="9"/>
      <c r="AQ531" s="10"/>
      <c r="AR531" s="10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5"/>
      <c r="BF531" s="65"/>
      <c r="BG531" s="65"/>
      <c r="BH531" s="65"/>
      <c r="BI531" s="65"/>
      <c r="BJ531" s="65"/>
      <c r="BK531" s="65"/>
      <c r="BL531" s="65"/>
      <c r="BM531" s="65"/>
      <c r="BN531" s="65"/>
      <c r="BO531" s="65"/>
      <c r="BP531" s="65"/>
      <c r="BQ531" s="65"/>
      <c r="BR531" s="65"/>
      <c r="BS531" s="65"/>
      <c r="BT531" s="65"/>
      <c r="BU531" s="65"/>
      <c r="BV531" s="65"/>
      <c r="BW531" s="65"/>
      <c r="BX531" s="65"/>
      <c r="BY531" s="65"/>
      <c r="BZ531" s="65"/>
      <c r="CA531" s="65"/>
      <c r="CB531" s="65"/>
      <c r="CC531" s="65"/>
      <c r="CD531" s="65"/>
      <c r="CE531" s="65"/>
      <c r="CF531" s="65"/>
      <c r="CG531" s="65"/>
      <c r="CH531" s="65"/>
      <c r="CI531" s="65"/>
      <c r="CJ531" s="65"/>
      <c r="CK531" s="65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</row>
    <row r="532" spans="1:154" s="62" customFormat="1" ht="18.5" x14ac:dyDescent="0.45">
      <c r="A532" s="423"/>
      <c r="B532" s="88">
        <v>487</v>
      </c>
      <c r="C532" s="48" t="s">
        <v>511</v>
      </c>
      <c r="D532" s="36" t="s">
        <v>272</v>
      </c>
      <c r="E532" s="6"/>
      <c r="F532" s="13">
        <v>40686.1</v>
      </c>
      <c r="G532" s="67">
        <v>38495.310000000005</v>
      </c>
      <c r="H532" s="8">
        <f>ROUND(((F532+G532)/2),0)</f>
        <v>39591</v>
      </c>
      <c r="I532" s="67">
        <v>40686.1</v>
      </c>
      <c r="J532" s="67">
        <v>38495.310000000005</v>
      </c>
      <c r="K532" s="8">
        <f>ROUND(((I532+J532)/2),0)</f>
        <v>39591</v>
      </c>
      <c r="L532" s="67">
        <v>56960.54</v>
      </c>
      <c r="M532" s="67">
        <v>53893.434000000001</v>
      </c>
      <c r="N532" s="8">
        <f>ROUND(((L532+M532)/2),0)</f>
        <v>55427</v>
      </c>
      <c r="O532" s="67">
        <v>56960.54</v>
      </c>
      <c r="P532" s="67">
        <v>53893.434000000001</v>
      </c>
      <c r="Q532" s="8">
        <f>ROUND(((O532+P532)/2),0)</f>
        <v>55427</v>
      </c>
      <c r="R532" s="67">
        <v>56960.54</v>
      </c>
      <c r="S532" s="67">
        <v>53893.434000000001</v>
      </c>
      <c r="T532" s="8">
        <f>ROUND(((R532+S532)/2),0)</f>
        <v>55427</v>
      </c>
      <c r="U532" s="67">
        <v>56960.54</v>
      </c>
      <c r="V532" s="67">
        <v>53893.434000000001</v>
      </c>
      <c r="W532" s="8">
        <v>55427</v>
      </c>
      <c r="X532" s="67">
        <v>56960.54</v>
      </c>
      <c r="Y532" s="67">
        <v>53893.434000000001</v>
      </c>
      <c r="Z532" s="8">
        <f>ROUND(((X532+Y532)/2),0)</f>
        <v>55427</v>
      </c>
      <c r="AA532" s="67">
        <v>40686.1</v>
      </c>
      <c r="AB532" s="67">
        <v>31297</v>
      </c>
      <c r="AC532" s="8">
        <f>ROUND(((AA532+AB532)/2),0)</f>
        <v>35992</v>
      </c>
      <c r="AD532" s="67">
        <v>56960.54</v>
      </c>
      <c r="AE532" s="67">
        <v>53893.434000000001</v>
      </c>
      <c r="AF532" s="8">
        <f>ROUND(((AD532+AE532)/2),0)</f>
        <v>55427</v>
      </c>
      <c r="AG532" s="67">
        <v>56960.54</v>
      </c>
      <c r="AH532" s="67">
        <v>53893.434000000001</v>
      </c>
      <c r="AI532" s="8">
        <f>ROUND(((AG532+AH532)/2),0)</f>
        <v>55427</v>
      </c>
      <c r="AJ532" s="67">
        <v>40686.1</v>
      </c>
      <c r="AK532" s="67">
        <v>31297</v>
      </c>
      <c r="AL532" s="8">
        <f>ROUND(((AJ532+AK532)/2),0)</f>
        <v>35992</v>
      </c>
      <c r="AM532" s="45" t="e">
        <f>AL532+AI532+AF532+#REF!+AC532+Z532+W532+T532+Q532+#REF!+#REF!+#REF!+#REF!+N532+#REF!+K532+H532</f>
        <v>#REF!</v>
      </c>
      <c r="AN532" s="9"/>
      <c r="AO532" s="9"/>
      <c r="AP532" s="9"/>
      <c r="AQ532" s="10"/>
      <c r="AR532" s="10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5"/>
      <c r="BF532" s="65"/>
      <c r="BG532" s="65"/>
      <c r="BH532" s="65"/>
      <c r="BI532" s="65"/>
      <c r="BJ532" s="65"/>
      <c r="BK532" s="65"/>
      <c r="BL532" s="65"/>
      <c r="BM532" s="65"/>
      <c r="BN532" s="65"/>
      <c r="BO532" s="65"/>
      <c r="BP532" s="65"/>
      <c r="BQ532" s="65"/>
      <c r="BR532" s="65"/>
      <c r="BS532" s="65"/>
      <c r="BT532" s="65"/>
      <c r="BU532" s="65"/>
      <c r="BV532" s="65"/>
      <c r="BW532" s="65"/>
      <c r="BX532" s="65"/>
      <c r="BY532" s="65"/>
      <c r="BZ532" s="65"/>
      <c r="CA532" s="65"/>
      <c r="CB532" s="65"/>
      <c r="CC532" s="65"/>
      <c r="CD532" s="65"/>
      <c r="CE532" s="65"/>
      <c r="CF532" s="65"/>
      <c r="CG532" s="65"/>
      <c r="CH532" s="65"/>
      <c r="CI532" s="65"/>
      <c r="CJ532" s="65"/>
      <c r="CK532" s="65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</row>
    <row r="533" spans="1:154" ht="23.5" x14ac:dyDescent="0.35">
      <c r="A533" s="423"/>
      <c r="B533" s="404" t="s">
        <v>512</v>
      </c>
      <c r="C533" s="405"/>
      <c r="D533" s="405"/>
      <c r="E533" s="57"/>
      <c r="F533" s="13">
        <v>26879256.414230801</v>
      </c>
      <c r="G533" s="68">
        <v>25435310.607310683</v>
      </c>
      <c r="H533" s="81">
        <f>ROUND(((F533+G533)/2),0)</f>
        <v>26157284</v>
      </c>
      <c r="I533" s="68">
        <v>26879256.414230801</v>
      </c>
      <c r="J533" s="68">
        <v>129331.93320000001</v>
      </c>
      <c r="K533" s="81">
        <f>ROUND(((I533+J533)/2),0)</f>
        <v>13504294</v>
      </c>
      <c r="L533" s="68">
        <v>193315.52000000002</v>
      </c>
      <c r="M533" s="68">
        <v>186304.992</v>
      </c>
      <c r="N533" s="81">
        <f>ROUND(((L533+M533)/2),0)</f>
        <v>189810</v>
      </c>
      <c r="O533" s="68">
        <v>193315.52000000002</v>
      </c>
      <c r="P533" s="68">
        <v>186304.992</v>
      </c>
      <c r="Q533" s="81">
        <f>ROUND(((O533+P533)/2),0)</f>
        <v>189810</v>
      </c>
      <c r="R533" s="68">
        <v>193315.52000000002</v>
      </c>
      <c r="S533" s="68">
        <v>186304.992</v>
      </c>
      <c r="T533" s="81">
        <f>ROUND(((R533+S533)/2),0)</f>
        <v>189810</v>
      </c>
      <c r="U533" s="68">
        <v>193315.52000000002</v>
      </c>
      <c r="V533" s="68">
        <v>186304.992</v>
      </c>
      <c r="W533" s="81">
        <v>189810</v>
      </c>
      <c r="X533" s="68">
        <v>193315.52000000002</v>
      </c>
      <c r="Y533" s="68">
        <v>186304.992</v>
      </c>
      <c r="Z533" s="81">
        <f>ROUND(((X533+Y533)/2),0)</f>
        <v>189810</v>
      </c>
      <c r="AA533" s="68">
        <v>136354.98000000001</v>
      </c>
      <c r="AB533" s="68">
        <v>119454.6</v>
      </c>
      <c r="AC533" s="81">
        <f>ROUND(((AA533+AB533)/2),0)</f>
        <v>127905</v>
      </c>
      <c r="AD533" s="68">
        <v>193315.52000000002</v>
      </c>
      <c r="AE533" s="68">
        <v>186304.992</v>
      </c>
      <c r="AF533" s="81">
        <f>ROUND(((AD533+AE533)/2),0)</f>
        <v>189810</v>
      </c>
      <c r="AG533" s="68">
        <v>193315.52000000002</v>
      </c>
      <c r="AH533" s="68">
        <v>186304.992</v>
      </c>
      <c r="AI533" s="81">
        <f>ROUND(((AG533+AH533)/2),0)</f>
        <v>189810</v>
      </c>
      <c r="AJ533" s="68">
        <v>144492.20000000001</v>
      </c>
      <c r="AK533" s="68">
        <v>125714</v>
      </c>
      <c r="AL533" s="81">
        <f>ROUND(((AJ533+AK533)/2),0)</f>
        <v>135103</v>
      </c>
      <c r="AM533" s="79" t="e">
        <f>+AL533+H533+K533+#REF!+N533+#REF!+#REF!+#REF!+#REF!+Q533+T533+W533+Z533+AC533+#REF!+AF533+AI533</f>
        <v>#REF!</v>
      </c>
      <c r="AN533" s="58" t="e">
        <f>#REF!</f>
        <v>#REF!</v>
      </c>
      <c r="AO533" s="59"/>
      <c r="AP533" s="60"/>
      <c r="AQ533" s="60"/>
      <c r="AR533" s="60"/>
      <c r="AS533" s="57"/>
      <c r="AT533" s="57"/>
      <c r="AU533" s="57"/>
      <c r="AV533" s="57"/>
      <c r="AW533" s="57"/>
      <c r="AX533" s="57"/>
      <c r="AY533" s="57"/>
      <c r="AZ533" s="57"/>
      <c r="BA533" s="57"/>
      <c r="BB533" s="57"/>
      <c r="BC533" s="57"/>
      <c r="BD533" s="57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</row>
    <row r="534" spans="1:154" ht="26" x14ac:dyDescent="0.45">
      <c r="A534" s="413" t="s">
        <v>513</v>
      </c>
      <c r="B534" s="414"/>
      <c r="C534" s="414"/>
      <c r="D534" s="414"/>
      <c r="E534" s="414"/>
      <c r="F534" s="414"/>
      <c r="G534" s="414"/>
      <c r="H534" s="414"/>
      <c r="I534" s="414"/>
      <c r="J534" s="414"/>
      <c r="K534" s="414"/>
      <c r="L534" s="414"/>
      <c r="M534" s="414"/>
      <c r="N534" s="414"/>
      <c r="O534" s="414"/>
      <c r="P534" s="414"/>
      <c r="Q534" s="414"/>
      <c r="R534" s="414"/>
      <c r="S534" s="414"/>
      <c r="T534" s="414"/>
      <c r="U534" s="414"/>
      <c r="V534" s="414"/>
      <c r="W534" s="414"/>
      <c r="X534" s="414"/>
      <c r="Y534" s="414"/>
      <c r="Z534" s="414"/>
      <c r="AA534" s="414"/>
      <c r="AB534" s="414"/>
      <c r="AC534" s="414"/>
      <c r="AD534" s="414"/>
      <c r="AE534" s="414"/>
      <c r="AF534" s="414"/>
      <c r="AG534" s="414"/>
      <c r="AH534" s="414"/>
      <c r="AI534" s="414"/>
      <c r="AJ534" s="414"/>
      <c r="AK534" s="414"/>
      <c r="AL534" s="415"/>
      <c r="AM534" s="80"/>
      <c r="AN534" s="80"/>
      <c r="AO534" s="80"/>
      <c r="AP534" s="80"/>
      <c r="AQ534" s="80"/>
      <c r="AR534" s="80"/>
      <c r="AS534" s="80"/>
      <c r="AT534" s="80"/>
      <c r="AU534" s="80"/>
      <c r="AV534" s="80"/>
      <c r="AW534" s="80"/>
      <c r="AX534" s="80"/>
      <c r="AY534" s="80"/>
      <c r="AZ534" s="80"/>
      <c r="BA534" s="80"/>
      <c r="BB534" s="80"/>
      <c r="BC534" s="80"/>
      <c r="BD534" s="65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</row>
    <row r="535" spans="1:154" ht="18.5" x14ac:dyDescent="0.45">
      <c r="A535" s="62"/>
      <c r="B535" s="63"/>
      <c r="C535" s="64"/>
      <c r="D535" s="63"/>
      <c r="E535" s="65"/>
      <c r="AM535" s="10"/>
      <c r="AN535" s="10"/>
      <c r="AO535" s="10"/>
      <c r="AP535" s="10"/>
      <c r="AQ535" s="10"/>
      <c r="AR535" s="10"/>
      <c r="AS535" s="65"/>
      <c r="AT535" s="65"/>
      <c r="AU535" s="65"/>
      <c r="AV535" s="65"/>
      <c r="AW535" s="65"/>
      <c r="AX535" s="65"/>
      <c r="AY535" s="65"/>
      <c r="AZ535" s="65"/>
      <c r="BA535" s="65"/>
      <c r="BB535" s="65"/>
      <c r="BC535" s="65"/>
      <c r="BD535" s="65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</row>
    <row r="536" spans="1:154" x14ac:dyDescent="0.35">
      <c r="E536" s="6"/>
      <c r="AM536" s="10"/>
      <c r="AN536" s="10"/>
      <c r="AO536" s="10"/>
      <c r="AP536" s="10"/>
      <c r="AQ536" s="10"/>
      <c r="AR536" s="10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</row>
    <row r="537" spans="1:154" x14ac:dyDescent="0.35">
      <c r="E537" s="6"/>
      <c r="AM537" s="10"/>
      <c r="AN537" s="10"/>
      <c r="AO537" s="10"/>
      <c r="AP537" s="10"/>
      <c r="AQ537" s="10"/>
      <c r="AR537" s="10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</row>
    <row r="538" spans="1:154" x14ac:dyDescent="0.35">
      <c r="E538" s="6"/>
      <c r="AM538" s="10"/>
      <c r="AN538" s="10"/>
      <c r="AO538" s="10"/>
      <c r="AP538" s="10"/>
      <c r="AQ538" s="10"/>
      <c r="AR538" s="10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</row>
    <row r="539" spans="1:154" x14ac:dyDescent="0.35">
      <c r="E539" s="6"/>
      <c r="AM539" s="10"/>
      <c r="AN539" s="10"/>
      <c r="AO539" s="10"/>
      <c r="AP539" s="10"/>
      <c r="AQ539" s="10"/>
      <c r="AR539" s="10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</row>
    <row r="540" spans="1:154" x14ac:dyDescent="0.35">
      <c r="E540" s="6"/>
      <c r="AM540" s="10"/>
      <c r="AN540" s="10"/>
      <c r="AO540" s="10"/>
      <c r="AP540" s="10"/>
      <c r="AQ540" s="10"/>
      <c r="AR540" s="10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</row>
    <row r="541" spans="1:154" x14ac:dyDescent="0.35">
      <c r="E541" s="6"/>
      <c r="AM541" s="10"/>
      <c r="AN541" s="10"/>
      <c r="AO541" s="10"/>
      <c r="AP541" s="10"/>
      <c r="AQ541" s="10"/>
      <c r="AR541" s="10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</row>
    <row r="542" spans="1:154" x14ac:dyDescent="0.35">
      <c r="E542" s="6"/>
      <c r="AM542" s="10"/>
      <c r="AN542" s="10"/>
      <c r="AO542" s="10"/>
      <c r="AP542" s="10"/>
      <c r="AQ542" s="10"/>
      <c r="AR542" s="10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</row>
    <row r="543" spans="1:154" x14ac:dyDescent="0.35">
      <c r="E543" s="6"/>
      <c r="AM543" s="10"/>
      <c r="AN543" s="10"/>
      <c r="AO543" s="10"/>
      <c r="AP543" s="10"/>
      <c r="AQ543" s="10"/>
      <c r="AR543" s="10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</row>
    <row r="544" spans="1:154" x14ac:dyDescent="0.35">
      <c r="E544" s="6"/>
      <c r="AM544" s="10"/>
      <c r="AN544" s="10"/>
      <c r="AO544" s="10"/>
      <c r="AP544" s="10"/>
      <c r="AQ544" s="10"/>
      <c r="AR544" s="10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</row>
    <row r="545" spans="5:154" x14ac:dyDescent="0.35">
      <c r="E545" s="6"/>
      <c r="AM545" s="10"/>
      <c r="AN545" s="10"/>
      <c r="AO545" s="10"/>
      <c r="AP545" s="10"/>
      <c r="AQ545" s="10"/>
      <c r="AR545" s="10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</row>
    <row r="546" spans="5:154" x14ac:dyDescent="0.35">
      <c r="E546" s="6"/>
      <c r="AM546" s="10"/>
      <c r="AN546" s="10"/>
      <c r="AO546" s="10"/>
      <c r="AP546" s="10"/>
      <c r="AQ546" s="10"/>
      <c r="AR546" s="10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</row>
    <row r="547" spans="5:154" x14ac:dyDescent="0.35">
      <c r="E547" s="6"/>
      <c r="AM547" s="10"/>
      <c r="AN547" s="10"/>
      <c r="AO547" s="10"/>
      <c r="AP547" s="10"/>
      <c r="AQ547" s="10"/>
      <c r="AR547" s="10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</row>
    <row r="548" spans="5:154" x14ac:dyDescent="0.35">
      <c r="E548" s="6"/>
      <c r="AM548" s="10"/>
      <c r="AN548" s="10"/>
      <c r="AO548" s="10"/>
      <c r="AP548" s="10"/>
      <c r="AQ548" s="10"/>
      <c r="AR548" s="10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</row>
    <row r="549" spans="5:154" x14ac:dyDescent="0.35">
      <c r="E549" s="6"/>
      <c r="AM549" s="10"/>
      <c r="AN549" s="10"/>
      <c r="AO549" s="10"/>
      <c r="AP549" s="10"/>
      <c r="AQ549" s="10"/>
      <c r="AR549" s="10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</row>
    <row r="550" spans="5:154" x14ac:dyDescent="0.35">
      <c r="E550" s="6"/>
      <c r="AM550" s="10"/>
      <c r="AN550" s="10"/>
      <c r="AO550" s="10"/>
      <c r="AP550" s="10"/>
      <c r="AQ550" s="10"/>
      <c r="AR550" s="10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</row>
    <row r="551" spans="5:154" x14ac:dyDescent="0.35">
      <c r="E551" s="6"/>
      <c r="AM551" s="10"/>
      <c r="AN551" s="10"/>
      <c r="AO551" s="10"/>
      <c r="AP551" s="10"/>
      <c r="AQ551" s="10"/>
      <c r="AR551" s="10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</row>
    <row r="552" spans="5:154" x14ac:dyDescent="0.35">
      <c r="E552" s="6"/>
      <c r="AM552" s="10"/>
      <c r="AN552" s="10"/>
      <c r="AO552" s="10"/>
      <c r="AP552" s="10"/>
      <c r="AQ552" s="10"/>
      <c r="AR552" s="10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</row>
    <row r="553" spans="5:154" x14ac:dyDescent="0.35">
      <c r="E553" s="6"/>
      <c r="AM553" s="10"/>
      <c r="AN553" s="10"/>
      <c r="AO553" s="10"/>
      <c r="AP553" s="10"/>
      <c r="AQ553" s="10"/>
      <c r="AR553" s="10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</row>
    <row r="554" spans="5:154" x14ac:dyDescent="0.35">
      <c r="E554" s="6"/>
      <c r="AM554" s="10"/>
      <c r="AN554" s="10"/>
      <c r="AO554" s="10"/>
      <c r="AP554" s="10"/>
      <c r="AQ554" s="10"/>
      <c r="AR554" s="10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</row>
    <row r="555" spans="5:154" x14ac:dyDescent="0.35">
      <c r="E555" s="6"/>
      <c r="AM555" s="10"/>
      <c r="AN555" s="10"/>
      <c r="AO555" s="10"/>
      <c r="AP555" s="10"/>
      <c r="AQ555" s="10"/>
      <c r="AR555" s="10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</row>
    <row r="556" spans="5:154" x14ac:dyDescent="0.35">
      <c r="E556" s="6"/>
      <c r="AM556" s="10"/>
      <c r="AN556" s="10"/>
      <c r="AO556" s="10"/>
      <c r="AP556" s="10"/>
      <c r="AQ556" s="10"/>
      <c r="AR556" s="10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</row>
    <row r="557" spans="5:154" x14ac:dyDescent="0.35">
      <c r="E557" s="6"/>
      <c r="AM557" s="10"/>
      <c r="AN557" s="10"/>
      <c r="AO557" s="10"/>
      <c r="AP557" s="10"/>
      <c r="AQ557" s="10"/>
      <c r="AR557" s="10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</row>
    <row r="558" spans="5:154" x14ac:dyDescent="0.35">
      <c r="E558" s="6"/>
      <c r="AM558" s="10"/>
      <c r="AN558" s="10"/>
      <c r="AO558" s="10"/>
      <c r="AP558" s="10"/>
      <c r="AQ558" s="10"/>
      <c r="AR558" s="10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</row>
    <row r="559" spans="5:154" x14ac:dyDescent="0.35">
      <c r="E559" s="6"/>
      <c r="AM559" s="10"/>
      <c r="AN559" s="10"/>
      <c r="AO559" s="10"/>
      <c r="AP559" s="10"/>
      <c r="AQ559" s="10"/>
      <c r="AR559" s="10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</row>
    <row r="560" spans="5:154" x14ac:dyDescent="0.35">
      <c r="E560" s="6"/>
      <c r="AM560" s="10"/>
      <c r="AN560" s="10"/>
      <c r="AO560" s="10"/>
      <c r="AP560" s="10"/>
      <c r="AQ560" s="10"/>
      <c r="AR560" s="10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</row>
    <row r="561" spans="5:154" x14ac:dyDescent="0.35">
      <c r="E561" s="6"/>
      <c r="AM561" s="10"/>
      <c r="AN561" s="10"/>
      <c r="AO561" s="10"/>
      <c r="AP561" s="10"/>
      <c r="AQ561" s="10"/>
      <c r="AR561" s="10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</row>
    <row r="562" spans="5:154" x14ac:dyDescent="0.35">
      <c r="E562" s="6"/>
      <c r="AM562" s="10"/>
      <c r="AN562" s="10"/>
      <c r="AO562" s="10"/>
      <c r="AP562" s="10"/>
      <c r="AQ562" s="10"/>
      <c r="AR562" s="10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</row>
    <row r="563" spans="5:154" x14ac:dyDescent="0.35">
      <c r="E563" s="6"/>
      <c r="AM563" s="10"/>
      <c r="AN563" s="10"/>
      <c r="AO563" s="10"/>
      <c r="AP563" s="10"/>
      <c r="AQ563" s="10"/>
      <c r="AR563" s="10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</row>
    <row r="564" spans="5:154" x14ac:dyDescent="0.35">
      <c r="E564" s="6"/>
      <c r="AM564" s="10"/>
      <c r="AN564" s="10"/>
      <c r="AO564" s="10"/>
      <c r="AP564" s="10"/>
      <c r="AQ564" s="10"/>
      <c r="AR564" s="10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</row>
    <row r="565" spans="5:154" x14ac:dyDescent="0.35">
      <c r="E565" s="6"/>
      <c r="AM565" s="10"/>
      <c r="AN565" s="10"/>
      <c r="AO565" s="10"/>
      <c r="AP565" s="10"/>
      <c r="AQ565" s="10"/>
      <c r="AR565" s="10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</row>
    <row r="566" spans="5:154" x14ac:dyDescent="0.35">
      <c r="E566" s="6"/>
      <c r="AM566" s="10"/>
      <c r="AN566" s="10"/>
      <c r="AO566" s="10"/>
      <c r="AP566" s="10"/>
      <c r="AQ566" s="10"/>
      <c r="AR566" s="10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</row>
    <row r="567" spans="5:154" x14ac:dyDescent="0.35">
      <c r="E567" s="6"/>
      <c r="AM567" s="10"/>
      <c r="AN567" s="10"/>
      <c r="AO567" s="10"/>
      <c r="AP567" s="10"/>
      <c r="AQ567" s="10"/>
      <c r="AR567" s="10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</row>
    <row r="568" spans="5:154" x14ac:dyDescent="0.35">
      <c r="E568" s="6"/>
      <c r="AM568" s="10"/>
      <c r="AN568" s="10"/>
      <c r="AO568" s="10"/>
      <c r="AP568" s="10"/>
      <c r="AQ568" s="10"/>
      <c r="AR568" s="10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</row>
    <row r="569" spans="5:154" x14ac:dyDescent="0.35">
      <c r="E569" s="6"/>
      <c r="AM569" s="10"/>
      <c r="AN569" s="10"/>
      <c r="AO569" s="10"/>
      <c r="AP569" s="10"/>
      <c r="AQ569" s="10"/>
      <c r="AR569" s="10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</row>
    <row r="570" spans="5:154" x14ac:dyDescent="0.35">
      <c r="E570" s="6"/>
      <c r="AM570" s="10"/>
      <c r="AN570" s="10"/>
      <c r="AO570" s="10"/>
      <c r="AP570" s="10"/>
      <c r="AQ570" s="10"/>
      <c r="AR570" s="10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</row>
    <row r="571" spans="5:154" x14ac:dyDescent="0.35">
      <c r="E571" s="6"/>
      <c r="AM571" s="10"/>
      <c r="AN571" s="10"/>
      <c r="AO571" s="10"/>
      <c r="AP571" s="10"/>
      <c r="AQ571" s="10"/>
      <c r="AR571" s="10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</row>
    <row r="572" spans="5:154" x14ac:dyDescent="0.35">
      <c r="E572" s="6"/>
      <c r="AM572" s="10"/>
      <c r="AN572" s="10"/>
      <c r="AO572" s="10"/>
      <c r="AP572" s="10"/>
      <c r="AQ572" s="10"/>
      <c r="AR572" s="10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</row>
    <row r="573" spans="5:154" x14ac:dyDescent="0.35">
      <c r="E573" s="6"/>
      <c r="AM573" s="10"/>
      <c r="AN573" s="10"/>
      <c r="AO573" s="10"/>
      <c r="AP573" s="10"/>
      <c r="AQ573" s="10"/>
      <c r="AR573" s="10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</row>
    <row r="574" spans="5:154" x14ac:dyDescent="0.35">
      <c r="E574" s="6"/>
      <c r="AM574" s="10"/>
      <c r="AN574" s="10"/>
      <c r="AO574" s="10"/>
      <c r="AP574" s="10"/>
      <c r="AQ574" s="10"/>
      <c r="AR574" s="10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</row>
    <row r="575" spans="5:154" x14ac:dyDescent="0.35">
      <c r="E575" s="6"/>
      <c r="AM575" s="10"/>
      <c r="AN575" s="10"/>
      <c r="AO575" s="10"/>
      <c r="AP575" s="10"/>
      <c r="AQ575" s="10"/>
      <c r="AR575" s="10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</row>
    <row r="576" spans="5:154" x14ac:dyDescent="0.35">
      <c r="E576" s="6"/>
      <c r="AM576" s="10"/>
      <c r="AN576" s="10"/>
      <c r="AO576" s="10"/>
      <c r="AP576" s="10"/>
      <c r="AQ576" s="10"/>
      <c r="AR576" s="10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</row>
    <row r="577" spans="5:154" x14ac:dyDescent="0.35">
      <c r="E577" s="6"/>
      <c r="AM577" s="10"/>
      <c r="AN577" s="10"/>
      <c r="AO577" s="10"/>
      <c r="AP577" s="10"/>
      <c r="AQ577" s="10"/>
      <c r="AR577" s="10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</row>
    <row r="578" spans="5:154" x14ac:dyDescent="0.35">
      <c r="E578" s="6"/>
      <c r="AM578" s="10"/>
      <c r="AN578" s="10"/>
      <c r="AO578" s="10"/>
      <c r="AP578" s="10"/>
      <c r="AQ578" s="10"/>
      <c r="AR578" s="10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</row>
    <row r="579" spans="5:154" x14ac:dyDescent="0.35">
      <c r="E579" s="6"/>
      <c r="AM579" s="10"/>
      <c r="AN579" s="10"/>
      <c r="AO579" s="10"/>
      <c r="AP579" s="10"/>
      <c r="AQ579" s="10"/>
      <c r="AR579" s="10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</row>
    <row r="580" spans="5:154" x14ac:dyDescent="0.35">
      <c r="E580" s="6"/>
      <c r="AM580" s="10"/>
      <c r="AN580" s="10"/>
      <c r="AO580" s="10"/>
      <c r="AP580" s="10"/>
      <c r="AQ580" s="10"/>
      <c r="AR580" s="10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</row>
    <row r="581" spans="5:154" x14ac:dyDescent="0.35">
      <c r="E581" s="6"/>
      <c r="AM581" s="10"/>
      <c r="AN581" s="10"/>
      <c r="AO581" s="10"/>
      <c r="AP581" s="10"/>
      <c r="AQ581" s="10"/>
      <c r="AR581" s="10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</row>
    <row r="582" spans="5:154" x14ac:dyDescent="0.35">
      <c r="E582" s="6"/>
      <c r="AM582" s="10"/>
      <c r="AN582" s="10"/>
      <c r="AO582" s="10"/>
      <c r="AP582" s="10"/>
      <c r="AQ582" s="10"/>
      <c r="AR582" s="10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</row>
    <row r="583" spans="5:154" x14ac:dyDescent="0.35">
      <c r="E583" s="6"/>
      <c r="AM583" s="10"/>
      <c r="AN583" s="10"/>
      <c r="AO583" s="10"/>
      <c r="AP583" s="10"/>
      <c r="AQ583" s="10"/>
      <c r="AR583" s="10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</row>
    <row r="584" spans="5:154" x14ac:dyDescent="0.35">
      <c r="E584" s="6"/>
      <c r="AM584" s="10"/>
      <c r="AN584" s="10"/>
      <c r="AO584" s="10"/>
      <c r="AP584" s="10"/>
      <c r="AQ584" s="10"/>
      <c r="AR584" s="10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</row>
    <row r="585" spans="5:154" x14ac:dyDescent="0.35">
      <c r="E585" s="6"/>
      <c r="AM585" s="10"/>
      <c r="AN585" s="10"/>
      <c r="AO585" s="10"/>
      <c r="AP585" s="10"/>
      <c r="AQ585" s="10"/>
      <c r="AR585" s="10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</row>
    <row r="586" spans="5:154" x14ac:dyDescent="0.35">
      <c r="E586" s="6"/>
      <c r="AM586" s="10"/>
      <c r="AN586" s="10"/>
      <c r="AO586" s="10"/>
      <c r="AP586" s="10"/>
      <c r="AQ586" s="10"/>
      <c r="AR586" s="10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</row>
    <row r="587" spans="5:154" x14ac:dyDescent="0.35">
      <c r="E587" s="6"/>
      <c r="AM587" s="10"/>
      <c r="AN587" s="10"/>
      <c r="AO587" s="10"/>
      <c r="AP587" s="10"/>
      <c r="AQ587" s="10"/>
      <c r="AR587" s="10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</row>
    <row r="588" spans="5:154" x14ac:dyDescent="0.35">
      <c r="E588" s="6"/>
      <c r="AM588" s="10"/>
      <c r="AN588" s="10"/>
      <c r="AO588" s="10"/>
      <c r="AP588" s="10"/>
      <c r="AQ588" s="10"/>
      <c r="AR588" s="10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</row>
    <row r="589" spans="5:154" x14ac:dyDescent="0.35">
      <c r="E589" s="6"/>
      <c r="AM589" s="10"/>
      <c r="AN589" s="10"/>
      <c r="AO589" s="10"/>
      <c r="AP589" s="10"/>
      <c r="AQ589" s="10"/>
      <c r="AR589" s="10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</row>
    <row r="590" spans="5:154" x14ac:dyDescent="0.35">
      <c r="E590" s="6"/>
      <c r="AM590" s="10"/>
      <c r="AN590" s="10"/>
      <c r="AO590" s="10"/>
      <c r="AP590" s="10"/>
      <c r="AQ590" s="10"/>
      <c r="AR590" s="10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</row>
    <row r="591" spans="5:154" x14ac:dyDescent="0.35">
      <c r="E591" s="6"/>
      <c r="AM591" s="10"/>
      <c r="AN591" s="10"/>
      <c r="AO591" s="10"/>
      <c r="AP591" s="10"/>
      <c r="AQ591" s="10"/>
      <c r="AR591" s="10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</row>
    <row r="592" spans="5:154" x14ac:dyDescent="0.35">
      <c r="E592" s="6"/>
      <c r="AM592" s="10"/>
      <c r="AN592" s="10"/>
      <c r="AO592" s="10"/>
      <c r="AP592" s="10"/>
      <c r="AQ592" s="10"/>
      <c r="AR592" s="10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</row>
    <row r="593" spans="5:154" x14ac:dyDescent="0.35">
      <c r="E593" s="6"/>
      <c r="AM593" s="10"/>
      <c r="AN593" s="10"/>
      <c r="AO593" s="10"/>
      <c r="AP593" s="10"/>
      <c r="AQ593" s="10"/>
      <c r="AR593" s="10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</row>
    <row r="594" spans="5:154" x14ac:dyDescent="0.35">
      <c r="E594" s="6"/>
      <c r="AM594" s="10"/>
      <c r="AN594" s="10"/>
      <c r="AO594" s="10"/>
      <c r="AP594" s="10"/>
      <c r="AQ594" s="10"/>
      <c r="AR594" s="10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</row>
    <row r="595" spans="5:154" x14ac:dyDescent="0.35">
      <c r="E595" s="6"/>
      <c r="AM595" s="10"/>
      <c r="AN595" s="10"/>
      <c r="AO595" s="10"/>
      <c r="AP595" s="10"/>
      <c r="AQ595" s="10"/>
      <c r="AR595" s="10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</row>
    <row r="596" spans="5:154" x14ac:dyDescent="0.35">
      <c r="E596" s="6"/>
      <c r="AM596" s="10"/>
      <c r="AN596" s="10"/>
      <c r="AO596" s="10"/>
      <c r="AP596" s="10"/>
      <c r="AQ596" s="10"/>
      <c r="AR596" s="10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</row>
    <row r="597" spans="5:154" x14ac:dyDescent="0.35">
      <c r="E597" s="6"/>
      <c r="AM597" s="10"/>
      <c r="AN597" s="10"/>
      <c r="AO597" s="10"/>
      <c r="AP597" s="10"/>
      <c r="AQ597" s="10"/>
      <c r="AR597" s="10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</row>
    <row r="598" spans="5:154" x14ac:dyDescent="0.35">
      <c r="E598" s="6"/>
      <c r="AM598" s="10"/>
      <c r="AN598" s="10"/>
      <c r="AO598" s="10"/>
      <c r="AP598" s="10"/>
      <c r="AQ598" s="10"/>
      <c r="AR598" s="10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</row>
    <row r="599" spans="5:154" x14ac:dyDescent="0.35">
      <c r="E599" s="6"/>
      <c r="AM599" s="10"/>
      <c r="AN599" s="10"/>
      <c r="AO599" s="10"/>
      <c r="AP599" s="10"/>
      <c r="AQ599" s="10"/>
      <c r="AR599" s="10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</row>
    <row r="600" spans="5:154" x14ac:dyDescent="0.35">
      <c r="E600" s="6"/>
      <c r="AM600" s="10"/>
      <c r="AN600" s="10"/>
      <c r="AO600" s="10"/>
      <c r="AP600" s="10"/>
      <c r="AQ600" s="10"/>
      <c r="AR600" s="10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</row>
    <row r="601" spans="5:154" x14ac:dyDescent="0.35">
      <c r="E601" s="6"/>
      <c r="AM601" s="10"/>
      <c r="AN601" s="10"/>
      <c r="AO601" s="10"/>
      <c r="AP601" s="10"/>
      <c r="AQ601" s="10"/>
      <c r="AR601" s="10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</row>
  </sheetData>
  <mergeCells count="52">
    <mergeCell ref="A28:A29"/>
    <mergeCell ref="B28:B29"/>
    <mergeCell ref="C28:C29"/>
    <mergeCell ref="D28:D29"/>
    <mergeCell ref="A1:D3"/>
    <mergeCell ref="A4:A5"/>
    <mergeCell ref="B4:B5"/>
    <mergeCell ref="C4:C5"/>
    <mergeCell ref="D4:D5"/>
    <mergeCell ref="A534:AL534"/>
    <mergeCell ref="A500:AL500"/>
    <mergeCell ref="A499:D499"/>
    <mergeCell ref="F499:AL499"/>
    <mergeCell ref="B427:D427"/>
    <mergeCell ref="B439:D439"/>
    <mergeCell ref="B449:D449"/>
    <mergeCell ref="B461:D461"/>
    <mergeCell ref="B498:D498"/>
    <mergeCell ref="B501:D501"/>
    <mergeCell ref="A501:A533"/>
    <mergeCell ref="F25:AL25"/>
    <mergeCell ref="F27:AL27"/>
    <mergeCell ref="B533:D533"/>
    <mergeCell ref="F1:AL1"/>
    <mergeCell ref="F3:AL3"/>
    <mergeCell ref="B261:D261"/>
    <mergeCell ref="B308:D308"/>
    <mergeCell ref="B326:D326"/>
    <mergeCell ref="B330:D330"/>
    <mergeCell ref="B340:D340"/>
    <mergeCell ref="B356:D356"/>
    <mergeCell ref="B371:D371"/>
    <mergeCell ref="B411:D411"/>
    <mergeCell ref="B257:D257"/>
    <mergeCell ref="B259:D260"/>
    <mergeCell ref="B135:D135"/>
    <mergeCell ref="A6:A22"/>
    <mergeCell ref="B22:D22"/>
    <mergeCell ref="A261:A498"/>
    <mergeCell ref="C27:D27"/>
    <mergeCell ref="B177:D177"/>
    <mergeCell ref="B197:D197"/>
    <mergeCell ref="B210:D210"/>
    <mergeCell ref="B221:D221"/>
    <mergeCell ref="B241:D241"/>
    <mergeCell ref="A30:A257"/>
    <mergeCell ref="B30:D30"/>
    <mergeCell ref="B65:D65"/>
    <mergeCell ref="B85:D85"/>
    <mergeCell ref="B89:D89"/>
    <mergeCell ref="B102:D102"/>
    <mergeCell ref="B118:D1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3070-13AB-4634-BBE4-06798B5E0F0B}">
  <dimension ref="A1:JK601"/>
  <sheetViews>
    <sheetView topLeftCell="A499" zoomScaleNormal="100" workbookViewId="0">
      <selection activeCell="F503" sqref="F503"/>
    </sheetView>
  </sheetViews>
  <sheetFormatPr baseColWidth="10" defaultColWidth="11.453125" defaultRowHeight="14.5" x14ac:dyDescent="0.35"/>
  <cols>
    <col min="1" max="1" width="11.453125" style="1"/>
    <col min="2" max="2" width="7.54296875" style="23" customWidth="1"/>
    <col min="3" max="3" width="77.81640625" style="24" customWidth="1"/>
    <col min="4" max="4" width="14.36328125" style="66" customWidth="1"/>
    <col min="5" max="5" width="4.453125" style="1" customWidth="1"/>
    <col min="6" max="11" width="15.6328125" style="2" customWidth="1"/>
    <col min="12" max="12" width="16.6328125" style="2" customWidth="1"/>
    <col min="13" max="17" width="15.6328125" style="2" customWidth="1"/>
    <col min="18" max="18" width="16.6328125" style="2" customWidth="1"/>
    <col min="19" max="41" width="15.6328125" style="2" customWidth="1"/>
    <col min="42" max="42" width="17.08984375" style="2" customWidth="1"/>
    <col min="43" max="47" width="15.6328125" style="2" customWidth="1"/>
    <col min="48" max="48" width="16.453125" style="2" customWidth="1"/>
    <col min="49" max="52" width="15.6328125" style="2" customWidth="1"/>
    <col min="53" max="53" width="17.08984375" style="2" customWidth="1"/>
    <col min="54" max="54" width="17.81640625" style="2" customWidth="1"/>
    <col min="55" max="71" width="15.6328125" style="2" customWidth="1"/>
    <col min="72" max="72" width="17.54296875" style="2" customWidth="1"/>
    <col min="73" max="74" width="15.6328125" style="2" customWidth="1"/>
    <col min="75" max="75" width="18.36328125" style="2" customWidth="1"/>
    <col min="76" max="77" width="15.6328125" style="2" customWidth="1"/>
    <col min="78" max="78" width="16.6328125" style="1" customWidth="1"/>
    <col min="79" max="79" width="15.6328125" style="1" customWidth="1"/>
    <col min="80" max="80" width="16.08984375" style="1" customWidth="1"/>
    <col min="81" max="81" width="16.6328125" style="1" customWidth="1"/>
    <col min="82" max="82" width="15.6328125" style="1" customWidth="1"/>
    <col min="83" max="83" width="16.08984375" style="1" customWidth="1"/>
    <col min="84" max="86" width="15.6328125" style="1" customWidth="1"/>
    <col min="87" max="87" width="16.6328125" style="1" customWidth="1"/>
    <col min="88" max="88" width="15.6328125" style="1" customWidth="1"/>
    <col min="89" max="89" width="18.453125" style="1" customWidth="1"/>
    <col min="90" max="272" width="11.453125" style="1"/>
    <col min="273" max="273" width="7.54296875" style="1" customWidth="1"/>
    <col min="274" max="274" width="77.81640625" style="1" customWidth="1"/>
    <col min="275" max="275" width="14.36328125" style="1" customWidth="1"/>
    <col min="276" max="276" width="4.453125" style="1" customWidth="1"/>
    <col min="277" max="279" width="15.6328125" style="1" customWidth="1"/>
    <col min="280" max="280" width="16.6328125" style="1" customWidth="1"/>
    <col min="281" max="282" width="15.6328125" style="1" customWidth="1"/>
    <col min="283" max="283" width="16.6328125" style="1" customWidth="1"/>
    <col min="284" max="294" width="15.6328125" style="1" customWidth="1"/>
    <col min="295" max="295" width="17.08984375" style="1" customWidth="1"/>
    <col min="296" max="297" width="15.6328125" style="1" customWidth="1"/>
    <col min="298" max="298" width="16.453125" style="1" customWidth="1"/>
    <col min="299" max="299" width="15.6328125" style="1" customWidth="1"/>
    <col min="300" max="300" width="17.08984375" style="1" customWidth="1"/>
    <col min="301" max="301" width="17.81640625" style="1" customWidth="1"/>
    <col min="302" max="309" width="15.6328125" style="1" customWidth="1"/>
    <col min="310" max="310" width="17.54296875" style="1" customWidth="1"/>
    <col min="311" max="312" width="15.6328125" style="1" customWidth="1"/>
    <col min="313" max="313" width="18.36328125" style="1" customWidth="1"/>
    <col min="314" max="315" width="15.6328125" style="1" customWidth="1"/>
    <col min="316" max="316" width="16.6328125" style="1" customWidth="1"/>
    <col min="317" max="317" width="15.6328125" style="1" customWidth="1"/>
    <col min="318" max="318" width="16.08984375" style="1" customWidth="1"/>
    <col min="319" max="319" width="16.6328125" style="1" customWidth="1"/>
    <col min="320" max="320" width="15.6328125" style="1" customWidth="1"/>
    <col min="321" max="321" width="16.08984375" style="1" customWidth="1"/>
    <col min="322" max="324" width="15.6328125" style="1" customWidth="1"/>
    <col min="325" max="325" width="16.6328125" style="1" customWidth="1"/>
    <col min="326" max="326" width="15.6328125" style="1" customWidth="1"/>
    <col min="327" max="327" width="18.453125" style="1" customWidth="1"/>
    <col min="328" max="328" width="0" style="1" hidden="1" customWidth="1"/>
    <col min="329" max="329" width="11.453125" style="1"/>
    <col min="330" max="330" width="20.81640625" style="1" customWidth="1"/>
    <col min="331" max="528" width="11.453125" style="1"/>
    <col min="529" max="529" width="7.54296875" style="1" customWidth="1"/>
    <col min="530" max="530" width="77.81640625" style="1" customWidth="1"/>
    <col min="531" max="531" width="14.36328125" style="1" customWidth="1"/>
    <col min="532" max="532" width="4.453125" style="1" customWidth="1"/>
    <col min="533" max="535" width="15.6328125" style="1" customWidth="1"/>
    <col min="536" max="536" width="16.6328125" style="1" customWidth="1"/>
    <col min="537" max="538" width="15.6328125" style="1" customWidth="1"/>
    <col min="539" max="539" width="16.6328125" style="1" customWidth="1"/>
    <col min="540" max="550" width="15.6328125" style="1" customWidth="1"/>
    <col min="551" max="551" width="17.08984375" style="1" customWidth="1"/>
    <col min="552" max="553" width="15.6328125" style="1" customWidth="1"/>
    <col min="554" max="554" width="16.453125" style="1" customWidth="1"/>
    <col min="555" max="555" width="15.6328125" style="1" customWidth="1"/>
    <col min="556" max="556" width="17.08984375" style="1" customWidth="1"/>
    <col min="557" max="557" width="17.81640625" style="1" customWidth="1"/>
    <col min="558" max="565" width="15.6328125" style="1" customWidth="1"/>
    <col min="566" max="566" width="17.54296875" style="1" customWidth="1"/>
    <col min="567" max="568" width="15.6328125" style="1" customWidth="1"/>
    <col min="569" max="569" width="18.36328125" style="1" customWidth="1"/>
    <col min="570" max="571" width="15.6328125" style="1" customWidth="1"/>
    <col min="572" max="572" width="16.6328125" style="1" customWidth="1"/>
    <col min="573" max="573" width="15.6328125" style="1" customWidth="1"/>
    <col min="574" max="574" width="16.08984375" style="1" customWidth="1"/>
    <col min="575" max="575" width="16.6328125" style="1" customWidth="1"/>
    <col min="576" max="576" width="15.6328125" style="1" customWidth="1"/>
    <col min="577" max="577" width="16.08984375" style="1" customWidth="1"/>
    <col min="578" max="580" width="15.6328125" style="1" customWidth="1"/>
    <col min="581" max="581" width="16.6328125" style="1" customWidth="1"/>
    <col min="582" max="582" width="15.6328125" style="1" customWidth="1"/>
    <col min="583" max="583" width="18.453125" style="1" customWidth="1"/>
    <col min="584" max="584" width="0" style="1" hidden="1" customWidth="1"/>
    <col min="585" max="585" width="11.453125" style="1"/>
    <col min="586" max="586" width="20.81640625" style="1" customWidth="1"/>
    <col min="587" max="784" width="11.453125" style="1"/>
    <col min="785" max="785" width="7.54296875" style="1" customWidth="1"/>
    <col min="786" max="786" width="77.81640625" style="1" customWidth="1"/>
    <col min="787" max="787" width="14.36328125" style="1" customWidth="1"/>
    <col min="788" max="788" width="4.453125" style="1" customWidth="1"/>
    <col min="789" max="791" width="15.6328125" style="1" customWidth="1"/>
    <col min="792" max="792" width="16.6328125" style="1" customWidth="1"/>
    <col min="793" max="794" width="15.6328125" style="1" customWidth="1"/>
    <col min="795" max="795" width="16.6328125" style="1" customWidth="1"/>
    <col min="796" max="806" width="15.6328125" style="1" customWidth="1"/>
    <col min="807" max="807" width="17.08984375" style="1" customWidth="1"/>
    <col min="808" max="809" width="15.6328125" style="1" customWidth="1"/>
    <col min="810" max="810" width="16.453125" style="1" customWidth="1"/>
    <col min="811" max="811" width="15.6328125" style="1" customWidth="1"/>
    <col min="812" max="812" width="17.08984375" style="1" customWidth="1"/>
    <col min="813" max="813" width="17.81640625" style="1" customWidth="1"/>
    <col min="814" max="821" width="15.6328125" style="1" customWidth="1"/>
    <col min="822" max="822" width="17.54296875" style="1" customWidth="1"/>
    <col min="823" max="824" width="15.6328125" style="1" customWidth="1"/>
    <col min="825" max="825" width="18.36328125" style="1" customWidth="1"/>
    <col min="826" max="827" width="15.6328125" style="1" customWidth="1"/>
    <col min="828" max="828" width="16.6328125" style="1" customWidth="1"/>
    <col min="829" max="829" width="15.6328125" style="1" customWidth="1"/>
    <col min="830" max="830" width="16.08984375" style="1" customWidth="1"/>
    <col min="831" max="831" width="16.6328125" style="1" customWidth="1"/>
    <col min="832" max="832" width="15.6328125" style="1" customWidth="1"/>
    <col min="833" max="833" width="16.08984375" style="1" customWidth="1"/>
    <col min="834" max="836" width="15.6328125" style="1" customWidth="1"/>
    <col min="837" max="837" width="16.6328125" style="1" customWidth="1"/>
    <col min="838" max="838" width="15.6328125" style="1" customWidth="1"/>
    <col min="839" max="839" width="18.453125" style="1" customWidth="1"/>
    <col min="840" max="840" width="0" style="1" hidden="1" customWidth="1"/>
    <col min="841" max="841" width="11.453125" style="1"/>
    <col min="842" max="842" width="20.81640625" style="1" customWidth="1"/>
    <col min="843" max="1040" width="11.453125" style="1"/>
    <col min="1041" max="1041" width="7.54296875" style="1" customWidth="1"/>
    <col min="1042" max="1042" width="77.81640625" style="1" customWidth="1"/>
    <col min="1043" max="1043" width="14.36328125" style="1" customWidth="1"/>
    <col min="1044" max="1044" width="4.453125" style="1" customWidth="1"/>
    <col min="1045" max="1047" width="15.6328125" style="1" customWidth="1"/>
    <col min="1048" max="1048" width="16.6328125" style="1" customWidth="1"/>
    <col min="1049" max="1050" width="15.6328125" style="1" customWidth="1"/>
    <col min="1051" max="1051" width="16.6328125" style="1" customWidth="1"/>
    <col min="1052" max="1062" width="15.6328125" style="1" customWidth="1"/>
    <col min="1063" max="1063" width="17.08984375" style="1" customWidth="1"/>
    <col min="1064" max="1065" width="15.6328125" style="1" customWidth="1"/>
    <col min="1066" max="1066" width="16.453125" style="1" customWidth="1"/>
    <col min="1067" max="1067" width="15.6328125" style="1" customWidth="1"/>
    <col min="1068" max="1068" width="17.08984375" style="1" customWidth="1"/>
    <col min="1069" max="1069" width="17.81640625" style="1" customWidth="1"/>
    <col min="1070" max="1077" width="15.6328125" style="1" customWidth="1"/>
    <col min="1078" max="1078" width="17.54296875" style="1" customWidth="1"/>
    <col min="1079" max="1080" width="15.6328125" style="1" customWidth="1"/>
    <col min="1081" max="1081" width="18.36328125" style="1" customWidth="1"/>
    <col min="1082" max="1083" width="15.6328125" style="1" customWidth="1"/>
    <col min="1084" max="1084" width="16.6328125" style="1" customWidth="1"/>
    <col min="1085" max="1085" width="15.6328125" style="1" customWidth="1"/>
    <col min="1086" max="1086" width="16.08984375" style="1" customWidth="1"/>
    <col min="1087" max="1087" width="16.6328125" style="1" customWidth="1"/>
    <col min="1088" max="1088" width="15.6328125" style="1" customWidth="1"/>
    <col min="1089" max="1089" width="16.08984375" style="1" customWidth="1"/>
    <col min="1090" max="1092" width="15.6328125" style="1" customWidth="1"/>
    <col min="1093" max="1093" width="16.6328125" style="1" customWidth="1"/>
    <col min="1094" max="1094" width="15.6328125" style="1" customWidth="1"/>
    <col min="1095" max="1095" width="18.453125" style="1" customWidth="1"/>
    <col min="1096" max="1096" width="0" style="1" hidden="1" customWidth="1"/>
    <col min="1097" max="1097" width="11.453125" style="1"/>
    <col min="1098" max="1098" width="20.81640625" style="1" customWidth="1"/>
    <col min="1099" max="1296" width="11.453125" style="1"/>
    <col min="1297" max="1297" width="7.54296875" style="1" customWidth="1"/>
    <col min="1298" max="1298" width="77.81640625" style="1" customWidth="1"/>
    <col min="1299" max="1299" width="14.36328125" style="1" customWidth="1"/>
    <col min="1300" max="1300" width="4.453125" style="1" customWidth="1"/>
    <col min="1301" max="1303" width="15.6328125" style="1" customWidth="1"/>
    <col min="1304" max="1304" width="16.6328125" style="1" customWidth="1"/>
    <col min="1305" max="1306" width="15.6328125" style="1" customWidth="1"/>
    <col min="1307" max="1307" width="16.6328125" style="1" customWidth="1"/>
    <col min="1308" max="1318" width="15.6328125" style="1" customWidth="1"/>
    <col min="1319" max="1319" width="17.08984375" style="1" customWidth="1"/>
    <col min="1320" max="1321" width="15.6328125" style="1" customWidth="1"/>
    <col min="1322" max="1322" width="16.453125" style="1" customWidth="1"/>
    <col min="1323" max="1323" width="15.6328125" style="1" customWidth="1"/>
    <col min="1324" max="1324" width="17.08984375" style="1" customWidth="1"/>
    <col min="1325" max="1325" width="17.81640625" style="1" customWidth="1"/>
    <col min="1326" max="1333" width="15.6328125" style="1" customWidth="1"/>
    <col min="1334" max="1334" width="17.54296875" style="1" customWidth="1"/>
    <col min="1335" max="1336" width="15.6328125" style="1" customWidth="1"/>
    <col min="1337" max="1337" width="18.36328125" style="1" customWidth="1"/>
    <col min="1338" max="1339" width="15.6328125" style="1" customWidth="1"/>
    <col min="1340" max="1340" width="16.6328125" style="1" customWidth="1"/>
    <col min="1341" max="1341" width="15.6328125" style="1" customWidth="1"/>
    <col min="1342" max="1342" width="16.08984375" style="1" customWidth="1"/>
    <col min="1343" max="1343" width="16.6328125" style="1" customWidth="1"/>
    <col min="1344" max="1344" width="15.6328125" style="1" customWidth="1"/>
    <col min="1345" max="1345" width="16.08984375" style="1" customWidth="1"/>
    <col min="1346" max="1348" width="15.6328125" style="1" customWidth="1"/>
    <col min="1349" max="1349" width="16.6328125" style="1" customWidth="1"/>
    <col min="1350" max="1350" width="15.6328125" style="1" customWidth="1"/>
    <col min="1351" max="1351" width="18.453125" style="1" customWidth="1"/>
    <col min="1352" max="1352" width="0" style="1" hidden="1" customWidth="1"/>
    <col min="1353" max="1353" width="11.453125" style="1"/>
    <col min="1354" max="1354" width="20.81640625" style="1" customWidth="1"/>
    <col min="1355" max="1552" width="11.453125" style="1"/>
    <col min="1553" max="1553" width="7.54296875" style="1" customWidth="1"/>
    <col min="1554" max="1554" width="77.81640625" style="1" customWidth="1"/>
    <col min="1555" max="1555" width="14.36328125" style="1" customWidth="1"/>
    <col min="1556" max="1556" width="4.453125" style="1" customWidth="1"/>
    <col min="1557" max="1559" width="15.6328125" style="1" customWidth="1"/>
    <col min="1560" max="1560" width="16.6328125" style="1" customWidth="1"/>
    <col min="1561" max="1562" width="15.6328125" style="1" customWidth="1"/>
    <col min="1563" max="1563" width="16.6328125" style="1" customWidth="1"/>
    <col min="1564" max="1574" width="15.6328125" style="1" customWidth="1"/>
    <col min="1575" max="1575" width="17.08984375" style="1" customWidth="1"/>
    <col min="1576" max="1577" width="15.6328125" style="1" customWidth="1"/>
    <col min="1578" max="1578" width="16.453125" style="1" customWidth="1"/>
    <col min="1579" max="1579" width="15.6328125" style="1" customWidth="1"/>
    <col min="1580" max="1580" width="17.08984375" style="1" customWidth="1"/>
    <col min="1581" max="1581" width="17.81640625" style="1" customWidth="1"/>
    <col min="1582" max="1589" width="15.6328125" style="1" customWidth="1"/>
    <col min="1590" max="1590" width="17.54296875" style="1" customWidth="1"/>
    <col min="1591" max="1592" width="15.6328125" style="1" customWidth="1"/>
    <col min="1593" max="1593" width="18.36328125" style="1" customWidth="1"/>
    <col min="1594" max="1595" width="15.6328125" style="1" customWidth="1"/>
    <col min="1596" max="1596" width="16.6328125" style="1" customWidth="1"/>
    <col min="1597" max="1597" width="15.6328125" style="1" customWidth="1"/>
    <col min="1598" max="1598" width="16.08984375" style="1" customWidth="1"/>
    <col min="1599" max="1599" width="16.6328125" style="1" customWidth="1"/>
    <col min="1600" max="1600" width="15.6328125" style="1" customWidth="1"/>
    <col min="1601" max="1601" width="16.08984375" style="1" customWidth="1"/>
    <col min="1602" max="1604" width="15.6328125" style="1" customWidth="1"/>
    <col min="1605" max="1605" width="16.6328125" style="1" customWidth="1"/>
    <col min="1606" max="1606" width="15.6328125" style="1" customWidth="1"/>
    <col min="1607" max="1607" width="18.453125" style="1" customWidth="1"/>
    <col min="1608" max="1608" width="0" style="1" hidden="1" customWidth="1"/>
    <col min="1609" max="1609" width="11.453125" style="1"/>
    <col min="1610" max="1610" width="20.81640625" style="1" customWidth="1"/>
    <col min="1611" max="1808" width="11.453125" style="1"/>
    <col min="1809" max="1809" width="7.54296875" style="1" customWidth="1"/>
    <col min="1810" max="1810" width="77.81640625" style="1" customWidth="1"/>
    <col min="1811" max="1811" width="14.36328125" style="1" customWidth="1"/>
    <col min="1812" max="1812" width="4.453125" style="1" customWidth="1"/>
    <col min="1813" max="1815" width="15.6328125" style="1" customWidth="1"/>
    <col min="1816" max="1816" width="16.6328125" style="1" customWidth="1"/>
    <col min="1817" max="1818" width="15.6328125" style="1" customWidth="1"/>
    <col min="1819" max="1819" width="16.6328125" style="1" customWidth="1"/>
    <col min="1820" max="1830" width="15.6328125" style="1" customWidth="1"/>
    <col min="1831" max="1831" width="17.08984375" style="1" customWidth="1"/>
    <col min="1832" max="1833" width="15.6328125" style="1" customWidth="1"/>
    <col min="1834" max="1834" width="16.453125" style="1" customWidth="1"/>
    <col min="1835" max="1835" width="15.6328125" style="1" customWidth="1"/>
    <col min="1836" max="1836" width="17.08984375" style="1" customWidth="1"/>
    <col min="1837" max="1837" width="17.81640625" style="1" customWidth="1"/>
    <col min="1838" max="1845" width="15.6328125" style="1" customWidth="1"/>
    <col min="1846" max="1846" width="17.54296875" style="1" customWidth="1"/>
    <col min="1847" max="1848" width="15.6328125" style="1" customWidth="1"/>
    <col min="1849" max="1849" width="18.36328125" style="1" customWidth="1"/>
    <col min="1850" max="1851" width="15.6328125" style="1" customWidth="1"/>
    <col min="1852" max="1852" width="16.6328125" style="1" customWidth="1"/>
    <col min="1853" max="1853" width="15.6328125" style="1" customWidth="1"/>
    <col min="1854" max="1854" width="16.08984375" style="1" customWidth="1"/>
    <col min="1855" max="1855" width="16.6328125" style="1" customWidth="1"/>
    <col min="1856" max="1856" width="15.6328125" style="1" customWidth="1"/>
    <col min="1857" max="1857" width="16.08984375" style="1" customWidth="1"/>
    <col min="1858" max="1860" width="15.6328125" style="1" customWidth="1"/>
    <col min="1861" max="1861" width="16.6328125" style="1" customWidth="1"/>
    <col min="1862" max="1862" width="15.6328125" style="1" customWidth="1"/>
    <col min="1863" max="1863" width="18.453125" style="1" customWidth="1"/>
    <col min="1864" max="1864" width="0" style="1" hidden="1" customWidth="1"/>
    <col min="1865" max="1865" width="11.453125" style="1"/>
    <col min="1866" max="1866" width="20.81640625" style="1" customWidth="1"/>
    <col min="1867" max="2064" width="11.453125" style="1"/>
    <col min="2065" max="2065" width="7.54296875" style="1" customWidth="1"/>
    <col min="2066" max="2066" width="77.81640625" style="1" customWidth="1"/>
    <col min="2067" max="2067" width="14.36328125" style="1" customWidth="1"/>
    <col min="2068" max="2068" width="4.453125" style="1" customWidth="1"/>
    <col min="2069" max="2071" width="15.6328125" style="1" customWidth="1"/>
    <col min="2072" max="2072" width="16.6328125" style="1" customWidth="1"/>
    <col min="2073" max="2074" width="15.6328125" style="1" customWidth="1"/>
    <col min="2075" max="2075" width="16.6328125" style="1" customWidth="1"/>
    <col min="2076" max="2086" width="15.6328125" style="1" customWidth="1"/>
    <col min="2087" max="2087" width="17.08984375" style="1" customWidth="1"/>
    <col min="2088" max="2089" width="15.6328125" style="1" customWidth="1"/>
    <col min="2090" max="2090" width="16.453125" style="1" customWidth="1"/>
    <col min="2091" max="2091" width="15.6328125" style="1" customWidth="1"/>
    <col min="2092" max="2092" width="17.08984375" style="1" customWidth="1"/>
    <col min="2093" max="2093" width="17.81640625" style="1" customWidth="1"/>
    <col min="2094" max="2101" width="15.6328125" style="1" customWidth="1"/>
    <col min="2102" max="2102" width="17.54296875" style="1" customWidth="1"/>
    <col min="2103" max="2104" width="15.6328125" style="1" customWidth="1"/>
    <col min="2105" max="2105" width="18.36328125" style="1" customWidth="1"/>
    <col min="2106" max="2107" width="15.6328125" style="1" customWidth="1"/>
    <col min="2108" max="2108" width="16.6328125" style="1" customWidth="1"/>
    <col min="2109" max="2109" width="15.6328125" style="1" customWidth="1"/>
    <col min="2110" max="2110" width="16.08984375" style="1" customWidth="1"/>
    <col min="2111" max="2111" width="16.6328125" style="1" customWidth="1"/>
    <col min="2112" max="2112" width="15.6328125" style="1" customWidth="1"/>
    <col min="2113" max="2113" width="16.08984375" style="1" customWidth="1"/>
    <col min="2114" max="2116" width="15.6328125" style="1" customWidth="1"/>
    <col min="2117" max="2117" width="16.6328125" style="1" customWidth="1"/>
    <col min="2118" max="2118" width="15.6328125" style="1" customWidth="1"/>
    <col min="2119" max="2119" width="18.453125" style="1" customWidth="1"/>
    <col min="2120" max="2120" width="0" style="1" hidden="1" customWidth="1"/>
    <col min="2121" max="2121" width="11.453125" style="1"/>
    <col min="2122" max="2122" width="20.81640625" style="1" customWidth="1"/>
    <col min="2123" max="2320" width="11.453125" style="1"/>
    <col min="2321" max="2321" width="7.54296875" style="1" customWidth="1"/>
    <col min="2322" max="2322" width="77.81640625" style="1" customWidth="1"/>
    <col min="2323" max="2323" width="14.36328125" style="1" customWidth="1"/>
    <col min="2324" max="2324" width="4.453125" style="1" customWidth="1"/>
    <col min="2325" max="2327" width="15.6328125" style="1" customWidth="1"/>
    <col min="2328" max="2328" width="16.6328125" style="1" customWidth="1"/>
    <col min="2329" max="2330" width="15.6328125" style="1" customWidth="1"/>
    <col min="2331" max="2331" width="16.6328125" style="1" customWidth="1"/>
    <col min="2332" max="2342" width="15.6328125" style="1" customWidth="1"/>
    <col min="2343" max="2343" width="17.08984375" style="1" customWidth="1"/>
    <col min="2344" max="2345" width="15.6328125" style="1" customWidth="1"/>
    <col min="2346" max="2346" width="16.453125" style="1" customWidth="1"/>
    <col min="2347" max="2347" width="15.6328125" style="1" customWidth="1"/>
    <col min="2348" max="2348" width="17.08984375" style="1" customWidth="1"/>
    <col min="2349" max="2349" width="17.81640625" style="1" customWidth="1"/>
    <col min="2350" max="2357" width="15.6328125" style="1" customWidth="1"/>
    <col min="2358" max="2358" width="17.54296875" style="1" customWidth="1"/>
    <col min="2359" max="2360" width="15.6328125" style="1" customWidth="1"/>
    <col min="2361" max="2361" width="18.36328125" style="1" customWidth="1"/>
    <col min="2362" max="2363" width="15.6328125" style="1" customWidth="1"/>
    <col min="2364" max="2364" width="16.6328125" style="1" customWidth="1"/>
    <col min="2365" max="2365" width="15.6328125" style="1" customWidth="1"/>
    <col min="2366" max="2366" width="16.08984375" style="1" customWidth="1"/>
    <col min="2367" max="2367" width="16.6328125" style="1" customWidth="1"/>
    <col min="2368" max="2368" width="15.6328125" style="1" customWidth="1"/>
    <col min="2369" max="2369" width="16.08984375" style="1" customWidth="1"/>
    <col min="2370" max="2372" width="15.6328125" style="1" customWidth="1"/>
    <col min="2373" max="2373" width="16.6328125" style="1" customWidth="1"/>
    <col min="2374" max="2374" width="15.6328125" style="1" customWidth="1"/>
    <col min="2375" max="2375" width="18.453125" style="1" customWidth="1"/>
    <col min="2376" max="2376" width="0" style="1" hidden="1" customWidth="1"/>
    <col min="2377" max="2377" width="11.453125" style="1"/>
    <col min="2378" max="2378" width="20.81640625" style="1" customWidth="1"/>
    <col min="2379" max="2576" width="11.453125" style="1"/>
    <col min="2577" max="2577" width="7.54296875" style="1" customWidth="1"/>
    <col min="2578" max="2578" width="77.81640625" style="1" customWidth="1"/>
    <col min="2579" max="2579" width="14.36328125" style="1" customWidth="1"/>
    <col min="2580" max="2580" width="4.453125" style="1" customWidth="1"/>
    <col min="2581" max="2583" width="15.6328125" style="1" customWidth="1"/>
    <col min="2584" max="2584" width="16.6328125" style="1" customWidth="1"/>
    <col min="2585" max="2586" width="15.6328125" style="1" customWidth="1"/>
    <col min="2587" max="2587" width="16.6328125" style="1" customWidth="1"/>
    <col min="2588" max="2598" width="15.6328125" style="1" customWidth="1"/>
    <col min="2599" max="2599" width="17.08984375" style="1" customWidth="1"/>
    <col min="2600" max="2601" width="15.6328125" style="1" customWidth="1"/>
    <col min="2602" max="2602" width="16.453125" style="1" customWidth="1"/>
    <col min="2603" max="2603" width="15.6328125" style="1" customWidth="1"/>
    <col min="2604" max="2604" width="17.08984375" style="1" customWidth="1"/>
    <col min="2605" max="2605" width="17.81640625" style="1" customWidth="1"/>
    <col min="2606" max="2613" width="15.6328125" style="1" customWidth="1"/>
    <col min="2614" max="2614" width="17.54296875" style="1" customWidth="1"/>
    <col min="2615" max="2616" width="15.6328125" style="1" customWidth="1"/>
    <col min="2617" max="2617" width="18.36328125" style="1" customWidth="1"/>
    <col min="2618" max="2619" width="15.6328125" style="1" customWidth="1"/>
    <col min="2620" max="2620" width="16.6328125" style="1" customWidth="1"/>
    <col min="2621" max="2621" width="15.6328125" style="1" customWidth="1"/>
    <col min="2622" max="2622" width="16.08984375" style="1" customWidth="1"/>
    <col min="2623" max="2623" width="16.6328125" style="1" customWidth="1"/>
    <col min="2624" max="2624" width="15.6328125" style="1" customWidth="1"/>
    <col min="2625" max="2625" width="16.08984375" style="1" customWidth="1"/>
    <col min="2626" max="2628" width="15.6328125" style="1" customWidth="1"/>
    <col min="2629" max="2629" width="16.6328125" style="1" customWidth="1"/>
    <col min="2630" max="2630" width="15.6328125" style="1" customWidth="1"/>
    <col min="2631" max="2631" width="18.453125" style="1" customWidth="1"/>
    <col min="2632" max="2632" width="0" style="1" hidden="1" customWidth="1"/>
    <col min="2633" max="2633" width="11.453125" style="1"/>
    <col min="2634" max="2634" width="20.81640625" style="1" customWidth="1"/>
    <col min="2635" max="2832" width="11.453125" style="1"/>
    <col min="2833" max="2833" width="7.54296875" style="1" customWidth="1"/>
    <col min="2834" max="2834" width="77.81640625" style="1" customWidth="1"/>
    <col min="2835" max="2835" width="14.36328125" style="1" customWidth="1"/>
    <col min="2836" max="2836" width="4.453125" style="1" customWidth="1"/>
    <col min="2837" max="2839" width="15.6328125" style="1" customWidth="1"/>
    <col min="2840" max="2840" width="16.6328125" style="1" customWidth="1"/>
    <col min="2841" max="2842" width="15.6328125" style="1" customWidth="1"/>
    <col min="2843" max="2843" width="16.6328125" style="1" customWidth="1"/>
    <col min="2844" max="2854" width="15.6328125" style="1" customWidth="1"/>
    <col min="2855" max="2855" width="17.08984375" style="1" customWidth="1"/>
    <col min="2856" max="2857" width="15.6328125" style="1" customWidth="1"/>
    <col min="2858" max="2858" width="16.453125" style="1" customWidth="1"/>
    <col min="2859" max="2859" width="15.6328125" style="1" customWidth="1"/>
    <col min="2860" max="2860" width="17.08984375" style="1" customWidth="1"/>
    <col min="2861" max="2861" width="17.81640625" style="1" customWidth="1"/>
    <col min="2862" max="2869" width="15.6328125" style="1" customWidth="1"/>
    <col min="2870" max="2870" width="17.54296875" style="1" customWidth="1"/>
    <col min="2871" max="2872" width="15.6328125" style="1" customWidth="1"/>
    <col min="2873" max="2873" width="18.36328125" style="1" customWidth="1"/>
    <col min="2874" max="2875" width="15.6328125" style="1" customWidth="1"/>
    <col min="2876" max="2876" width="16.6328125" style="1" customWidth="1"/>
    <col min="2877" max="2877" width="15.6328125" style="1" customWidth="1"/>
    <col min="2878" max="2878" width="16.08984375" style="1" customWidth="1"/>
    <col min="2879" max="2879" width="16.6328125" style="1" customWidth="1"/>
    <col min="2880" max="2880" width="15.6328125" style="1" customWidth="1"/>
    <col min="2881" max="2881" width="16.08984375" style="1" customWidth="1"/>
    <col min="2882" max="2884" width="15.6328125" style="1" customWidth="1"/>
    <col min="2885" max="2885" width="16.6328125" style="1" customWidth="1"/>
    <col min="2886" max="2886" width="15.6328125" style="1" customWidth="1"/>
    <col min="2887" max="2887" width="18.453125" style="1" customWidth="1"/>
    <col min="2888" max="2888" width="0" style="1" hidden="1" customWidth="1"/>
    <col min="2889" max="2889" width="11.453125" style="1"/>
    <col min="2890" max="2890" width="20.81640625" style="1" customWidth="1"/>
    <col min="2891" max="3088" width="11.453125" style="1"/>
    <col min="3089" max="3089" width="7.54296875" style="1" customWidth="1"/>
    <col min="3090" max="3090" width="77.81640625" style="1" customWidth="1"/>
    <col min="3091" max="3091" width="14.36328125" style="1" customWidth="1"/>
    <col min="3092" max="3092" width="4.453125" style="1" customWidth="1"/>
    <col min="3093" max="3095" width="15.6328125" style="1" customWidth="1"/>
    <col min="3096" max="3096" width="16.6328125" style="1" customWidth="1"/>
    <col min="3097" max="3098" width="15.6328125" style="1" customWidth="1"/>
    <col min="3099" max="3099" width="16.6328125" style="1" customWidth="1"/>
    <col min="3100" max="3110" width="15.6328125" style="1" customWidth="1"/>
    <col min="3111" max="3111" width="17.08984375" style="1" customWidth="1"/>
    <col min="3112" max="3113" width="15.6328125" style="1" customWidth="1"/>
    <col min="3114" max="3114" width="16.453125" style="1" customWidth="1"/>
    <col min="3115" max="3115" width="15.6328125" style="1" customWidth="1"/>
    <col min="3116" max="3116" width="17.08984375" style="1" customWidth="1"/>
    <col min="3117" max="3117" width="17.81640625" style="1" customWidth="1"/>
    <col min="3118" max="3125" width="15.6328125" style="1" customWidth="1"/>
    <col min="3126" max="3126" width="17.54296875" style="1" customWidth="1"/>
    <col min="3127" max="3128" width="15.6328125" style="1" customWidth="1"/>
    <col min="3129" max="3129" width="18.36328125" style="1" customWidth="1"/>
    <col min="3130" max="3131" width="15.6328125" style="1" customWidth="1"/>
    <col min="3132" max="3132" width="16.6328125" style="1" customWidth="1"/>
    <col min="3133" max="3133" width="15.6328125" style="1" customWidth="1"/>
    <col min="3134" max="3134" width="16.08984375" style="1" customWidth="1"/>
    <col min="3135" max="3135" width="16.6328125" style="1" customWidth="1"/>
    <col min="3136" max="3136" width="15.6328125" style="1" customWidth="1"/>
    <col min="3137" max="3137" width="16.08984375" style="1" customWidth="1"/>
    <col min="3138" max="3140" width="15.6328125" style="1" customWidth="1"/>
    <col min="3141" max="3141" width="16.6328125" style="1" customWidth="1"/>
    <col min="3142" max="3142" width="15.6328125" style="1" customWidth="1"/>
    <col min="3143" max="3143" width="18.453125" style="1" customWidth="1"/>
    <col min="3144" max="3144" width="0" style="1" hidden="1" customWidth="1"/>
    <col min="3145" max="3145" width="11.453125" style="1"/>
    <col min="3146" max="3146" width="20.81640625" style="1" customWidth="1"/>
    <col min="3147" max="3344" width="11.453125" style="1"/>
    <col min="3345" max="3345" width="7.54296875" style="1" customWidth="1"/>
    <col min="3346" max="3346" width="77.81640625" style="1" customWidth="1"/>
    <col min="3347" max="3347" width="14.36328125" style="1" customWidth="1"/>
    <col min="3348" max="3348" width="4.453125" style="1" customWidth="1"/>
    <col min="3349" max="3351" width="15.6328125" style="1" customWidth="1"/>
    <col min="3352" max="3352" width="16.6328125" style="1" customWidth="1"/>
    <col min="3353" max="3354" width="15.6328125" style="1" customWidth="1"/>
    <col min="3355" max="3355" width="16.6328125" style="1" customWidth="1"/>
    <col min="3356" max="3366" width="15.6328125" style="1" customWidth="1"/>
    <col min="3367" max="3367" width="17.08984375" style="1" customWidth="1"/>
    <col min="3368" max="3369" width="15.6328125" style="1" customWidth="1"/>
    <col min="3370" max="3370" width="16.453125" style="1" customWidth="1"/>
    <col min="3371" max="3371" width="15.6328125" style="1" customWidth="1"/>
    <col min="3372" max="3372" width="17.08984375" style="1" customWidth="1"/>
    <col min="3373" max="3373" width="17.81640625" style="1" customWidth="1"/>
    <col min="3374" max="3381" width="15.6328125" style="1" customWidth="1"/>
    <col min="3382" max="3382" width="17.54296875" style="1" customWidth="1"/>
    <col min="3383" max="3384" width="15.6328125" style="1" customWidth="1"/>
    <col min="3385" max="3385" width="18.36328125" style="1" customWidth="1"/>
    <col min="3386" max="3387" width="15.6328125" style="1" customWidth="1"/>
    <col min="3388" max="3388" width="16.6328125" style="1" customWidth="1"/>
    <col min="3389" max="3389" width="15.6328125" style="1" customWidth="1"/>
    <col min="3390" max="3390" width="16.08984375" style="1" customWidth="1"/>
    <col min="3391" max="3391" width="16.6328125" style="1" customWidth="1"/>
    <col min="3392" max="3392" width="15.6328125" style="1" customWidth="1"/>
    <col min="3393" max="3393" width="16.08984375" style="1" customWidth="1"/>
    <col min="3394" max="3396" width="15.6328125" style="1" customWidth="1"/>
    <col min="3397" max="3397" width="16.6328125" style="1" customWidth="1"/>
    <col min="3398" max="3398" width="15.6328125" style="1" customWidth="1"/>
    <col min="3399" max="3399" width="18.453125" style="1" customWidth="1"/>
    <col min="3400" max="3400" width="0" style="1" hidden="1" customWidth="1"/>
    <col min="3401" max="3401" width="11.453125" style="1"/>
    <col min="3402" max="3402" width="20.81640625" style="1" customWidth="1"/>
    <col min="3403" max="3600" width="11.453125" style="1"/>
    <col min="3601" max="3601" width="7.54296875" style="1" customWidth="1"/>
    <col min="3602" max="3602" width="77.81640625" style="1" customWidth="1"/>
    <col min="3603" max="3603" width="14.36328125" style="1" customWidth="1"/>
    <col min="3604" max="3604" width="4.453125" style="1" customWidth="1"/>
    <col min="3605" max="3607" width="15.6328125" style="1" customWidth="1"/>
    <col min="3608" max="3608" width="16.6328125" style="1" customWidth="1"/>
    <col min="3609" max="3610" width="15.6328125" style="1" customWidth="1"/>
    <col min="3611" max="3611" width="16.6328125" style="1" customWidth="1"/>
    <col min="3612" max="3622" width="15.6328125" style="1" customWidth="1"/>
    <col min="3623" max="3623" width="17.08984375" style="1" customWidth="1"/>
    <col min="3624" max="3625" width="15.6328125" style="1" customWidth="1"/>
    <col min="3626" max="3626" width="16.453125" style="1" customWidth="1"/>
    <col min="3627" max="3627" width="15.6328125" style="1" customWidth="1"/>
    <col min="3628" max="3628" width="17.08984375" style="1" customWidth="1"/>
    <col min="3629" max="3629" width="17.81640625" style="1" customWidth="1"/>
    <col min="3630" max="3637" width="15.6328125" style="1" customWidth="1"/>
    <col min="3638" max="3638" width="17.54296875" style="1" customWidth="1"/>
    <col min="3639" max="3640" width="15.6328125" style="1" customWidth="1"/>
    <col min="3641" max="3641" width="18.36328125" style="1" customWidth="1"/>
    <col min="3642" max="3643" width="15.6328125" style="1" customWidth="1"/>
    <col min="3644" max="3644" width="16.6328125" style="1" customWidth="1"/>
    <col min="3645" max="3645" width="15.6328125" style="1" customWidth="1"/>
    <col min="3646" max="3646" width="16.08984375" style="1" customWidth="1"/>
    <col min="3647" max="3647" width="16.6328125" style="1" customWidth="1"/>
    <col min="3648" max="3648" width="15.6328125" style="1" customWidth="1"/>
    <col min="3649" max="3649" width="16.08984375" style="1" customWidth="1"/>
    <col min="3650" max="3652" width="15.6328125" style="1" customWidth="1"/>
    <col min="3653" max="3653" width="16.6328125" style="1" customWidth="1"/>
    <col min="3654" max="3654" width="15.6328125" style="1" customWidth="1"/>
    <col min="3655" max="3655" width="18.453125" style="1" customWidth="1"/>
    <col min="3656" max="3656" width="0" style="1" hidden="1" customWidth="1"/>
    <col min="3657" max="3657" width="11.453125" style="1"/>
    <col min="3658" max="3658" width="20.81640625" style="1" customWidth="1"/>
    <col min="3659" max="3856" width="11.453125" style="1"/>
    <col min="3857" max="3857" width="7.54296875" style="1" customWidth="1"/>
    <col min="3858" max="3858" width="77.81640625" style="1" customWidth="1"/>
    <col min="3859" max="3859" width="14.36328125" style="1" customWidth="1"/>
    <col min="3860" max="3860" width="4.453125" style="1" customWidth="1"/>
    <col min="3861" max="3863" width="15.6328125" style="1" customWidth="1"/>
    <col min="3864" max="3864" width="16.6328125" style="1" customWidth="1"/>
    <col min="3865" max="3866" width="15.6328125" style="1" customWidth="1"/>
    <col min="3867" max="3867" width="16.6328125" style="1" customWidth="1"/>
    <col min="3868" max="3878" width="15.6328125" style="1" customWidth="1"/>
    <col min="3879" max="3879" width="17.08984375" style="1" customWidth="1"/>
    <col min="3880" max="3881" width="15.6328125" style="1" customWidth="1"/>
    <col min="3882" max="3882" width="16.453125" style="1" customWidth="1"/>
    <col min="3883" max="3883" width="15.6328125" style="1" customWidth="1"/>
    <col min="3884" max="3884" width="17.08984375" style="1" customWidth="1"/>
    <col min="3885" max="3885" width="17.81640625" style="1" customWidth="1"/>
    <col min="3886" max="3893" width="15.6328125" style="1" customWidth="1"/>
    <col min="3894" max="3894" width="17.54296875" style="1" customWidth="1"/>
    <col min="3895" max="3896" width="15.6328125" style="1" customWidth="1"/>
    <col min="3897" max="3897" width="18.36328125" style="1" customWidth="1"/>
    <col min="3898" max="3899" width="15.6328125" style="1" customWidth="1"/>
    <col min="3900" max="3900" width="16.6328125" style="1" customWidth="1"/>
    <col min="3901" max="3901" width="15.6328125" style="1" customWidth="1"/>
    <col min="3902" max="3902" width="16.08984375" style="1" customWidth="1"/>
    <col min="3903" max="3903" width="16.6328125" style="1" customWidth="1"/>
    <col min="3904" max="3904" width="15.6328125" style="1" customWidth="1"/>
    <col min="3905" max="3905" width="16.08984375" style="1" customWidth="1"/>
    <col min="3906" max="3908" width="15.6328125" style="1" customWidth="1"/>
    <col min="3909" max="3909" width="16.6328125" style="1" customWidth="1"/>
    <col min="3910" max="3910" width="15.6328125" style="1" customWidth="1"/>
    <col min="3911" max="3911" width="18.453125" style="1" customWidth="1"/>
    <col min="3912" max="3912" width="0" style="1" hidden="1" customWidth="1"/>
    <col min="3913" max="3913" width="11.453125" style="1"/>
    <col min="3914" max="3914" width="20.81640625" style="1" customWidth="1"/>
    <col min="3915" max="4112" width="11.453125" style="1"/>
    <col min="4113" max="4113" width="7.54296875" style="1" customWidth="1"/>
    <col min="4114" max="4114" width="77.81640625" style="1" customWidth="1"/>
    <col min="4115" max="4115" width="14.36328125" style="1" customWidth="1"/>
    <col min="4116" max="4116" width="4.453125" style="1" customWidth="1"/>
    <col min="4117" max="4119" width="15.6328125" style="1" customWidth="1"/>
    <col min="4120" max="4120" width="16.6328125" style="1" customWidth="1"/>
    <col min="4121" max="4122" width="15.6328125" style="1" customWidth="1"/>
    <col min="4123" max="4123" width="16.6328125" style="1" customWidth="1"/>
    <col min="4124" max="4134" width="15.6328125" style="1" customWidth="1"/>
    <col min="4135" max="4135" width="17.08984375" style="1" customWidth="1"/>
    <col min="4136" max="4137" width="15.6328125" style="1" customWidth="1"/>
    <col min="4138" max="4138" width="16.453125" style="1" customWidth="1"/>
    <col min="4139" max="4139" width="15.6328125" style="1" customWidth="1"/>
    <col min="4140" max="4140" width="17.08984375" style="1" customWidth="1"/>
    <col min="4141" max="4141" width="17.81640625" style="1" customWidth="1"/>
    <col min="4142" max="4149" width="15.6328125" style="1" customWidth="1"/>
    <col min="4150" max="4150" width="17.54296875" style="1" customWidth="1"/>
    <col min="4151" max="4152" width="15.6328125" style="1" customWidth="1"/>
    <col min="4153" max="4153" width="18.36328125" style="1" customWidth="1"/>
    <col min="4154" max="4155" width="15.6328125" style="1" customWidth="1"/>
    <col min="4156" max="4156" width="16.6328125" style="1" customWidth="1"/>
    <col min="4157" max="4157" width="15.6328125" style="1" customWidth="1"/>
    <col min="4158" max="4158" width="16.08984375" style="1" customWidth="1"/>
    <col min="4159" max="4159" width="16.6328125" style="1" customWidth="1"/>
    <col min="4160" max="4160" width="15.6328125" style="1" customWidth="1"/>
    <col min="4161" max="4161" width="16.08984375" style="1" customWidth="1"/>
    <col min="4162" max="4164" width="15.6328125" style="1" customWidth="1"/>
    <col min="4165" max="4165" width="16.6328125" style="1" customWidth="1"/>
    <col min="4166" max="4166" width="15.6328125" style="1" customWidth="1"/>
    <col min="4167" max="4167" width="18.453125" style="1" customWidth="1"/>
    <col min="4168" max="4168" width="0" style="1" hidden="1" customWidth="1"/>
    <col min="4169" max="4169" width="11.453125" style="1"/>
    <col min="4170" max="4170" width="20.81640625" style="1" customWidth="1"/>
    <col min="4171" max="4368" width="11.453125" style="1"/>
    <col min="4369" max="4369" width="7.54296875" style="1" customWidth="1"/>
    <col min="4370" max="4370" width="77.81640625" style="1" customWidth="1"/>
    <col min="4371" max="4371" width="14.36328125" style="1" customWidth="1"/>
    <col min="4372" max="4372" width="4.453125" style="1" customWidth="1"/>
    <col min="4373" max="4375" width="15.6328125" style="1" customWidth="1"/>
    <col min="4376" max="4376" width="16.6328125" style="1" customWidth="1"/>
    <col min="4377" max="4378" width="15.6328125" style="1" customWidth="1"/>
    <col min="4379" max="4379" width="16.6328125" style="1" customWidth="1"/>
    <col min="4380" max="4390" width="15.6328125" style="1" customWidth="1"/>
    <col min="4391" max="4391" width="17.08984375" style="1" customWidth="1"/>
    <col min="4392" max="4393" width="15.6328125" style="1" customWidth="1"/>
    <col min="4394" max="4394" width="16.453125" style="1" customWidth="1"/>
    <col min="4395" max="4395" width="15.6328125" style="1" customWidth="1"/>
    <col min="4396" max="4396" width="17.08984375" style="1" customWidth="1"/>
    <col min="4397" max="4397" width="17.81640625" style="1" customWidth="1"/>
    <col min="4398" max="4405" width="15.6328125" style="1" customWidth="1"/>
    <col min="4406" max="4406" width="17.54296875" style="1" customWidth="1"/>
    <col min="4407" max="4408" width="15.6328125" style="1" customWidth="1"/>
    <col min="4409" max="4409" width="18.36328125" style="1" customWidth="1"/>
    <col min="4410" max="4411" width="15.6328125" style="1" customWidth="1"/>
    <col min="4412" max="4412" width="16.6328125" style="1" customWidth="1"/>
    <col min="4413" max="4413" width="15.6328125" style="1" customWidth="1"/>
    <col min="4414" max="4414" width="16.08984375" style="1" customWidth="1"/>
    <col min="4415" max="4415" width="16.6328125" style="1" customWidth="1"/>
    <col min="4416" max="4416" width="15.6328125" style="1" customWidth="1"/>
    <col min="4417" max="4417" width="16.08984375" style="1" customWidth="1"/>
    <col min="4418" max="4420" width="15.6328125" style="1" customWidth="1"/>
    <col min="4421" max="4421" width="16.6328125" style="1" customWidth="1"/>
    <col min="4422" max="4422" width="15.6328125" style="1" customWidth="1"/>
    <col min="4423" max="4423" width="18.453125" style="1" customWidth="1"/>
    <col min="4424" max="4424" width="0" style="1" hidden="1" customWidth="1"/>
    <col min="4425" max="4425" width="11.453125" style="1"/>
    <col min="4426" max="4426" width="20.81640625" style="1" customWidth="1"/>
    <col min="4427" max="4624" width="11.453125" style="1"/>
    <col min="4625" max="4625" width="7.54296875" style="1" customWidth="1"/>
    <col min="4626" max="4626" width="77.81640625" style="1" customWidth="1"/>
    <col min="4627" max="4627" width="14.36328125" style="1" customWidth="1"/>
    <col min="4628" max="4628" width="4.453125" style="1" customWidth="1"/>
    <col min="4629" max="4631" width="15.6328125" style="1" customWidth="1"/>
    <col min="4632" max="4632" width="16.6328125" style="1" customWidth="1"/>
    <col min="4633" max="4634" width="15.6328125" style="1" customWidth="1"/>
    <col min="4635" max="4635" width="16.6328125" style="1" customWidth="1"/>
    <col min="4636" max="4646" width="15.6328125" style="1" customWidth="1"/>
    <col min="4647" max="4647" width="17.08984375" style="1" customWidth="1"/>
    <col min="4648" max="4649" width="15.6328125" style="1" customWidth="1"/>
    <col min="4650" max="4650" width="16.453125" style="1" customWidth="1"/>
    <col min="4651" max="4651" width="15.6328125" style="1" customWidth="1"/>
    <col min="4652" max="4652" width="17.08984375" style="1" customWidth="1"/>
    <col min="4653" max="4653" width="17.81640625" style="1" customWidth="1"/>
    <col min="4654" max="4661" width="15.6328125" style="1" customWidth="1"/>
    <col min="4662" max="4662" width="17.54296875" style="1" customWidth="1"/>
    <col min="4663" max="4664" width="15.6328125" style="1" customWidth="1"/>
    <col min="4665" max="4665" width="18.36328125" style="1" customWidth="1"/>
    <col min="4666" max="4667" width="15.6328125" style="1" customWidth="1"/>
    <col min="4668" max="4668" width="16.6328125" style="1" customWidth="1"/>
    <col min="4669" max="4669" width="15.6328125" style="1" customWidth="1"/>
    <col min="4670" max="4670" width="16.08984375" style="1" customWidth="1"/>
    <col min="4671" max="4671" width="16.6328125" style="1" customWidth="1"/>
    <col min="4672" max="4672" width="15.6328125" style="1" customWidth="1"/>
    <col min="4673" max="4673" width="16.08984375" style="1" customWidth="1"/>
    <col min="4674" max="4676" width="15.6328125" style="1" customWidth="1"/>
    <col min="4677" max="4677" width="16.6328125" style="1" customWidth="1"/>
    <col min="4678" max="4678" width="15.6328125" style="1" customWidth="1"/>
    <col min="4679" max="4679" width="18.453125" style="1" customWidth="1"/>
    <col min="4680" max="4680" width="0" style="1" hidden="1" customWidth="1"/>
    <col min="4681" max="4681" width="11.453125" style="1"/>
    <col min="4682" max="4682" width="20.81640625" style="1" customWidth="1"/>
    <col min="4683" max="4880" width="11.453125" style="1"/>
    <col min="4881" max="4881" width="7.54296875" style="1" customWidth="1"/>
    <col min="4882" max="4882" width="77.81640625" style="1" customWidth="1"/>
    <col min="4883" max="4883" width="14.36328125" style="1" customWidth="1"/>
    <col min="4884" max="4884" width="4.453125" style="1" customWidth="1"/>
    <col min="4885" max="4887" width="15.6328125" style="1" customWidth="1"/>
    <col min="4888" max="4888" width="16.6328125" style="1" customWidth="1"/>
    <col min="4889" max="4890" width="15.6328125" style="1" customWidth="1"/>
    <col min="4891" max="4891" width="16.6328125" style="1" customWidth="1"/>
    <col min="4892" max="4902" width="15.6328125" style="1" customWidth="1"/>
    <col min="4903" max="4903" width="17.08984375" style="1" customWidth="1"/>
    <col min="4904" max="4905" width="15.6328125" style="1" customWidth="1"/>
    <col min="4906" max="4906" width="16.453125" style="1" customWidth="1"/>
    <col min="4907" max="4907" width="15.6328125" style="1" customWidth="1"/>
    <col min="4908" max="4908" width="17.08984375" style="1" customWidth="1"/>
    <col min="4909" max="4909" width="17.81640625" style="1" customWidth="1"/>
    <col min="4910" max="4917" width="15.6328125" style="1" customWidth="1"/>
    <col min="4918" max="4918" width="17.54296875" style="1" customWidth="1"/>
    <col min="4919" max="4920" width="15.6328125" style="1" customWidth="1"/>
    <col min="4921" max="4921" width="18.36328125" style="1" customWidth="1"/>
    <col min="4922" max="4923" width="15.6328125" style="1" customWidth="1"/>
    <col min="4924" max="4924" width="16.6328125" style="1" customWidth="1"/>
    <col min="4925" max="4925" width="15.6328125" style="1" customWidth="1"/>
    <col min="4926" max="4926" width="16.08984375" style="1" customWidth="1"/>
    <col min="4927" max="4927" width="16.6328125" style="1" customWidth="1"/>
    <col min="4928" max="4928" width="15.6328125" style="1" customWidth="1"/>
    <col min="4929" max="4929" width="16.08984375" style="1" customWidth="1"/>
    <col min="4930" max="4932" width="15.6328125" style="1" customWidth="1"/>
    <col min="4933" max="4933" width="16.6328125" style="1" customWidth="1"/>
    <col min="4934" max="4934" width="15.6328125" style="1" customWidth="1"/>
    <col min="4935" max="4935" width="18.453125" style="1" customWidth="1"/>
    <col min="4936" max="4936" width="0" style="1" hidden="1" customWidth="1"/>
    <col min="4937" max="4937" width="11.453125" style="1"/>
    <col min="4938" max="4938" width="20.81640625" style="1" customWidth="1"/>
    <col min="4939" max="5136" width="11.453125" style="1"/>
    <col min="5137" max="5137" width="7.54296875" style="1" customWidth="1"/>
    <col min="5138" max="5138" width="77.81640625" style="1" customWidth="1"/>
    <col min="5139" max="5139" width="14.36328125" style="1" customWidth="1"/>
    <col min="5140" max="5140" width="4.453125" style="1" customWidth="1"/>
    <col min="5141" max="5143" width="15.6328125" style="1" customWidth="1"/>
    <col min="5144" max="5144" width="16.6328125" style="1" customWidth="1"/>
    <col min="5145" max="5146" width="15.6328125" style="1" customWidth="1"/>
    <col min="5147" max="5147" width="16.6328125" style="1" customWidth="1"/>
    <col min="5148" max="5158" width="15.6328125" style="1" customWidth="1"/>
    <col min="5159" max="5159" width="17.08984375" style="1" customWidth="1"/>
    <col min="5160" max="5161" width="15.6328125" style="1" customWidth="1"/>
    <col min="5162" max="5162" width="16.453125" style="1" customWidth="1"/>
    <col min="5163" max="5163" width="15.6328125" style="1" customWidth="1"/>
    <col min="5164" max="5164" width="17.08984375" style="1" customWidth="1"/>
    <col min="5165" max="5165" width="17.81640625" style="1" customWidth="1"/>
    <col min="5166" max="5173" width="15.6328125" style="1" customWidth="1"/>
    <col min="5174" max="5174" width="17.54296875" style="1" customWidth="1"/>
    <col min="5175" max="5176" width="15.6328125" style="1" customWidth="1"/>
    <col min="5177" max="5177" width="18.36328125" style="1" customWidth="1"/>
    <col min="5178" max="5179" width="15.6328125" style="1" customWidth="1"/>
    <col min="5180" max="5180" width="16.6328125" style="1" customWidth="1"/>
    <col min="5181" max="5181" width="15.6328125" style="1" customWidth="1"/>
    <col min="5182" max="5182" width="16.08984375" style="1" customWidth="1"/>
    <col min="5183" max="5183" width="16.6328125" style="1" customWidth="1"/>
    <col min="5184" max="5184" width="15.6328125" style="1" customWidth="1"/>
    <col min="5185" max="5185" width="16.08984375" style="1" customWidth="1"/>
    <col min="5186" max="5188" width="15.6328125" style="1" customWidth="1"/>
    <col min="5189" max="5189" width="16.6328125" style="1" customWidth="1"/>
    <col min="5190" max="5190" width="15.6328125" style="1" customWidth="1"/>
    <col min="5191" max="5191" width="18.453125" style="1" customWidth="1"/>
    <col min="5192" max="5192" width="0" style="1" hidden="1" customWidth="1"/>
    <col min="5193" max="5193" width="11.453125" style="1"/>
    <col min="5194" max="5194" width="20.81640625" style="1" customWidth="1"/>
    <col min="5195" max="5392" width="11.453125" style="1"/>
    <col min="5393" max="5393" width="7.54296875" style="1" customWidth="1"/>
    <col min="5394" max="5394" width="77.81640625" style="1" customWidth="1"/>
    <col min="5395" max="5395" width="14.36328125" style="1" customWidth="1"/>
    <col min="5396" max="5396" width="4.453125" style="1" customWidth="1"/>
    <col min="5397" max="5399" width="15.6328125" style="1" customWidth="1"/>
    <col min="5400" max="5400" width="16.6328125" style="1" customWidth="1"/>
    <col min="5401" max="5402" width="15.6328125" style="1" customWidth="1"/>
    <col min="5403" max="5403" width="16.6328125" style="1" customWidth="1"/>
    <col min="5404" max="5414" width="15.6328125" style="1" customWidth="1"/>
    <col min="5415" max="5415" width="17.08984375" style="1" customWidth="1"/>
    <col min="5416" max="5417" width="15.6328125" style="1" customWidth="1"/>
    <col min="5418" max="5418" width="16.453125" style="1" customWidth="1"/>
    <col min="5419" max="5419" width="15.6328125" style="1" customWidth="1"/>
    <col min="5420" max="5420" width="17.08984375" style="1" customWidth="1"/>
    <col min="5421" max="5421" width="17.81640625" style="1" customWidth="1"/>
    <col min="5422" max="5429" width="15.6328125" style="1" customWidth="1"/>
    <col min="5430" max="5430" width="17.54296875" style="1" customWidth="1"/>
    <col min="5431" max="5432" width="15.6328125" style="1" customWidth="1"/>
    <col min="5433" max="5433" width="18.36328125" style="1" customWidth="1"/>
    <col min="5434" max="5435" width="15.6328125" style="1" customWidth="1"/>
    <col min="5436" max="5436" width="16.6328125" style="1" customWidth="1"/>
    <col min="5437" max="5437" width="15.6328125" style="1" customWidth="1"/>
    <col min="5438" max="5438" width="16.08984375" style="1" customWidth="1"/>
    <col min="5439" max="5439" width="16.6328125" style="1" customWidth="1"/>
    <col min="5440" max="5440" width="15.6328125" style="1" customWidth="1"/>
    <col min="5441" max="5441" width="16.08984375" style="1" customWidth="1"/>
    <col min="5442" max="5444" width="15.6328125" style="1" customWidth="1"/>
    <col min="5445" max="5445" width="16.6328125" style="1" customWidth="1"/>
    <col min="5446" max="5446" width="15.6328125" style="1" customWidth="1"/>
    <col min="5447" max="5447" width="18.453125" style="1" customWidth="1"/>
    <col min="5448" max="5448" width="0" style="1" hidden="1" customWidth="1"/>
    <col min="5449" max="5449" width="11.453125" style="1"/>
    <col min="5450" max="5450" width="20.81640625" style="1" customWidth="1"/>
    <col min="5451" max="5648" width="11.453125" style="1"/>
    <col min="5649" max="5649" width="7.54296875" style="1" customWidth="1"/>
    <col min="5650" max="5650" width="77.81640625" style="1" customWidth="1"/>
    <col min="5651" max="5651" width="14.36328125" style="1" customWidth="1"/>
    <col min="5652" max="5652" width="4.453125" style="1" customWidth="1"/>
    <col min="5653" max="5655" width="15.6328125" style="1" customWidth="1"/>
    <col min="5656" max="5656" width="16.6328125" style="1" customWidth="1"/>
    <col min="5657" max="5658" width="15.6328125" style="1" customWidth="1"/>
    <col min="5659" max="5659" width="16.6328125" style="1" customWidth="1"/>
    <col min="5660" max="5670" width="15.6328125" style="1" customWidth="1"/>
    <col min="5671" max="5671" width="17.08984375" style="1" customWidth="1"/>
    <col min="5672" max="5673" width="15.6328125" style="1" customWidth="1"/>
    <col min="5674" max="5674" width="16.453125" style="1" customWidth="1"/>
    <col min="5675" max="5675" width="15.6328125" style="1" customWidth="1"/>
    <col min="5676" max="5676" width="17.08984375" style="1" customWidth="1"/>
    <col min="5677" max="5677" width="17.81640625" style="1" customWidth="1"/>
    <col min="5678" max="5685" width="15.6328125" style="1" customWidth="1"/>
    <col min="5686" max="5686" width="17.54296875" style="1" customWidth="1"/>
    <col min="5687" max="5688" width="15.6328125" style="1" customWidth="1"/>
    <col min="5689" max="5689" width="18.36328125" style="1" customWidth="1"/>
    <col min="5690" max="5691" width="15.6328125" style="1" customWidth="1"/>
    <col min="5692" max="5692" width="16.6328125" style="1" customWidth="1"/>
    <col min="5693" max="5693" width="15.6328125" style="1" customWidth="1"/>
    <col min="5694" max="5694" width="16.08984375" style="1" customWidth="1"/>
    <col min="5695" max="5695" width="16.6328125" style="1" customWidth="1"/>
    <col min="5696" max="5696" width="15.6328125" style="1" customWidth="1"/>
    <col min="5697" max="5697" width="16.08984375" style="1" customWidth="1"/>
    <col min="5698" max="5700" width="15.6328125" style="1" customWidth="1"/>
    <col min="5701" max="5701" width="16.6328125" style="1" customWidth="1"/>
    <col min="5702" max="5702" width="15.6328125" style="1" customWidth="1"/>
    <col min="5703" max="5703" width="18.453125" style="1" customWidth="1"/>
    <col min="5704" max="5704" width="0" style="1" hidden="1" customWidth="1"/>
    <col min="5705" max="5705" width="11.453125" style="1"/>
    <col min="5706" max="5706" width="20.81640625" style="1" customWidth="1"/>
    <col min="5707" max="5904" width="11.453125" style="1"/>
    <col min="5905" max="5905" width="7.54296875" style="1" customWidth="1"/>
    <col min="5906" max="5906" width="77.81640625" style="1" customWidth="1"/>
    <col min="5907" max="5907" width="14.36328125" style="1" customWidth="1"/>
    <col min="5908" max="5908" width="4.453125" style="1" customWidth="1"/>
    <col min="5909" max="5911" width="15.6328125" style="1" customWidth="1"/>
    <col min="5912" max="5912" width="16.6328125" style="1" customWidth="1"/>
    <col min="5913" max="5914" width="15.6328125" style="1" customWidth="1"/>
    <col min="5915" max="5915" width="16.6328125" style="1" customWidth="1"/>
    <col min="5916" max="5926" width="15.6328125" style="1" customWidth="1"/>
    <col min="5927" max="5927" width="17.08984375" style="1" customWidth="1"/>
    <col min="5928" max="5929" width="15.6328125" style="1" customWidth="1"/>
    <col min="5930" max="5930" width="16.453125" style="1" customWidth="1"/>
    <col min="5931" max="5931" width="15.6328125" style="1" customWidth="1"/>
    <col min="5932" max="5932" width="17.08984375" style="1" customWidth="1"/>
    <col min="5933" max="5933" width="17.81640625" style="1" customWidth="1"/>
    <col min="5934" max="5941" width="15.6328125" style="1" customWidth="1"/>
    <col min="5942" max="5942" width="17.54296875" style="1" customWidth="1"/>
    <col min="5943" max="5944" width="15.6328125" style="1" customWidth="1"/>
    <col min="5945" max="5945" width="18.36328125" style="1" customWidth="1"/>
    <col min="5946" max="5947" width="15.6328125" style="1" customWidth="1"/>
    <col min="5948" max="5948" width="16.6328125" style="1" customWidth="1"/>
    <col min="5949" max="5949" width="15.6328125" style="1" customWidth="1"/>
    <col min="5950" max="5950" width="16.08984375" style="1" customWidth="1"/>
    <col min="5951" max="5951" width="16.6328125" style="1" customWidth="1"/>
    <col min="5952" max="5952" width="15.6328125" style="1" customWidth="1"/>
    <col min="5953" max="5953" width="16.08984375" style="1" customWidth="1"/>
    <col min="5954" max="5956" width="15.6328125" style="1" customWidth="1"/>
    <col min="5957" max="5957" width="16.6328125" style="1" customWidth="1"/>
    <col min="5958" max="5958" width="15.6328125" style="1" customWidth="1"/>
    <col min="5959" max="5959" width="18.453125" style="1" customWidth="1"/>
    <col min="5960" max="5960" width="0" style="1" hidden="1" customWidth="1"/>
    <col min="5961" max="5961" width="11.453125" style="1"/>
    <col min="5962" max="5962" width="20.81640625" style="1" customWidth="1"/>
    <col min="5963" max="6160" width="11.453125" style="1"/>
    <col min="6161" max="6161" width="7.54296875" style="1" customWidth="1"/>
    <col min="6162" max="6162" width="77.81640625" style="1" customWidth="1"/>
    <col min="6163" max="6163" width="14.36328125" style="1" customWidth="1"/>
    <col min="6164" max="6164" width="4.453125" style="1" customWidth="1"/>
    <col min="6165" max="6167" width="15.6328125" style="1" customWidth="1"/>
    <col min="6168" max="6168" width="16.6328125" style="1" customWidth="1"/>
    <col min="6169" max="6170" width="15.6328125" style="1" customWidth="1"/>
    <col min="6171" max="6171" width="16.6328125" style="1" customWidth="1"/>
    <col min="6172" max="6182" width="15.6328125" style="1" customWidth="1"/>
    <col min="6183" max="6183" width="17.08984375" style="1" customWidth="1"/>
    <col min="6184" max="6185" width="15.6328125" style="1" customWidth="1"/>
    <col min="6186" max="6186" width="16.453125" style="1" customWidth="1"/>
    <col min="6187" max="6187" width="15.6328125" style="1" customWidth="1"/>
    <col min="6188" max="6188" width="17.08984375" style="1" customWidth="1"/>
    <col min="6189" max="6189" width="17.81640625" style="1" customWidth="1"/>
    <col min="6190" max="6197" width="15.6328125" style="1" customWidth="1"/>
    <col min="6198" max="6198" width="17.54296875" style="1" customWidth="1"/>
    <col min="6199" max="6200" width="15.6328125" style="1" customWidth="1"/>
    <col min="6201" max="6201" width="18.36328125" style="1" customWidth="1"/>
    <col min="6202" max="6203" width="15.6328125" style="1" customWidth="1"/>
    <col min="6204" max="6204" width="16.6328125" style="1" customWidth="1"/>
    <col min="6205" max="6205" width="15.6328125" style="1" customWidth="1"/>
    <col min="6206" max="6206" width="16.08984375" style="1" customWidth="1"/>
    <col min="6207" max="6207" width="16.6328125" style="1" customWidth="1"/>
    <col min="6208" max="6208" width="15.6328125" style="1" customWidth="1"/>
    <col min="6209" max="6209" width="16.08984375" style="1" customWidth="1"/>
    <col min="6210" max="6212" width="15.6328125" style="1" customWidth="1"/>
    <col min="6213" max="6213" width="16.6328125" style="1" customWidth="1"/>
    <col min="6214" max="6214" width="15.6328125" style="1" customWidth="1"/>
    <col min="6215" max="6215" width="18.453125" style="1" customWidth="1"/>
    <col min="6216" max="6216" width="0" style="1" hidden="1" customWidth="1"/>
    <col min="6217" max="6217" width="11.453125" style="1"/>
    <col min="6218" max="6218" width="20.81640625" style="1" customWidth="1"/>
    <col min="6219" max="6416" width="11.453125" style="1"/>
    <col min="6417" max="6417" width="7.54296875" style="1" customWidth="1"/>
    <col min="6418" max="6418" width="77.81640625" style="1" customWidth="1"/>
    <col min="6419" max="6419" width="14.36328125" style="1" customWidth="1"/>
    <col min="6420" max="6420" width="4.453125" style="1" customWidth="1"/>
    <col min="6421" max="6423" width="15.6328125" style="1" customWidth="1"/>
    <col min="6424" max="6424" width="16.6328125" style="1" customWidth="1"/>
    <col min="6425" max="6426" width="15.6328125" style="1" customWidth="1"/>
    <col min="6427" max="6427" width="16.6328125" style="1" customWidth="1"/>
    <col min="6428" max="6438" width="15.6328125" style="1" customWidth="1"/>
    <col min="6439" max="6439" width="17.08984375" style="1" customWidth="1"/>
    <col min="6440" max="6441" width="15.6328125" style="1" customWidth="1"/>
    <col min="6442" max="6442" width="16.453125" style="1" customWidth="1"/>
    <col min="6443" max="6443" width="15.6328125" style="1" customWidth="1"/>
    <col min="6444" max="6444" width="17.08984375" style="1" customWidth="1"/>
    <col min="6445" max="6445" width="17.81640625" style="1" customWidth="1"/>
    <col min="6446" max="6453" width="15.6328125" style="1" customWidth="1"/>
    <col min="6454" max="6454" width="17.54296875" style="1" customWidth="1"/>
    <col min="6455" max="6456" width="15.6328125" style="1" customWidth="1"/>
    <col min="6457" max="6457" width="18.36328125" style="1" customWidth="1"/>
    <col min="6458" max="6459" width="15.6328125" style="1" customWidth="1"/>
    <col min="6460" max="6460" width="16.6328125" style="1" customWidth="1"/>
    <col min="6461" max="6461" width="15.6328125" style="1" customWidth="1"/>
    <col min="6462" max="6462" width="16.08984375" style="1" customWidth="1"/>
    <col min="6463" max="6463" width="16.6328125" style="1" customWidth="1"/>
    <col min="6464" max="6464" width="15.6328125" style="1" customWidth="1"/>
    <col min="6465" max="6465" width="16.08984375" style="1" customWidth="1"/>
    <col min="6466" max="6468" width="15.6328125" style="1" customWidth="1"/>
    <col min="6469" max="6469" width="16.6328125" style="1" customWidth="1"/>
    <col min="6470" max="6470" width="15.6328125" style="1" customWidth="1"/>
    <col min="6471" max="6471" width="18.453125" style="1" customWidth="1"/>
    <col min="6472" max="6472" width="0" style="1" hidden="1" customWidth="1"/>
    <col min="6473" max="6473" width="11.453125" style="1"/>
    <col min="6474" max="6474" width="20.81640625" style="1" customWidth="1"/>
    <col min="6475" max="6672" width="11.453125" style="1"/>
    <col min="6673" max="6673" width="7.54296875" style="1" customWidth="1"/>
    <col min="6674" max="6674" width="77.81640625" style="1" customWidth="1"/>
    <col min="6675" max="6675" width="14.36328125" style="1" customWidth="1"/>
    <col min="6676" max="6676" width="4.453125" style="1" customWidth="1"/>
    <col min="6677" max="6679" width="15.6328125" style="1" customWidth="1"/>
    <col min="6680" max="6680" width="16.6328125" style="1" customWidth="1"/>
    <col min="6681" max="6682" width="15.6328125" style="1" customWidth="1"/>
    <col min="6683" max="6683" width="16.6328125" style="1" customWidth="1"/>
    <col min="6684" max="6694" width="15.6328125" style="1" customWidth="1"/>
    <col min="6695" max="6695" width="17.08984375" style="1" customWidth="1"/>
    <col min="6696" max="6697" width="15.6328125" style="1" customWidth="1"/>
    <col min="6698" max="6698" width="16.453125" style="1" customWidth="1"/>
    <col min="6699" max="6699" width="15.6328125" style="1" customWidth="1"/>
    <col min="6700" max="6700" width="17.08984375" style="1" customWidth="1"/>
    <col min="6701" max="6701" width="17.81640625" style="1" customWidth="1"/>
    <col min="6702" max="6709" width="15.6328125" style="1" customWidth="1"/>
    <col min="6710" max="6710" width="17.54296875" style="1" customWidth="1"/>
    <col min="6711" max="6712" width="15.6328125" style="1" customWidth="1"/>
    <col min="6713" max="6713" width="18.36328125" style="1" customWidth="1"/>
    <col min="6714" max="6715" width="15.6328125" style="1" customWidth="1"/>
    <col min="6716" max="6716" width="16.6328125" style="1" customWidth="1"/>
    <col min="6717" max="6717" width="15.6328125" style="1" customWidth="1"/>
    <col min="6718" max="6718" width="16.08984375" style="1" customWidth="1"/>
    <col min="6719" max="6719" width="16.6328125" style="1" customWidth="1"/>
    <col min="6720" max="6720" width="15.6328125" style="1" customWidth="1"/>
    <col min="6721" max="6721" width="16.08984375" style="1" customWidth="1"/>
    <col min="6722" max="6724" width="15.6328125" style="1" customWidth="1"/>
    <col min="6725" max="6725" width="16.6328125" style="1" customWidth="1"/>
    <col min="6726" max="6726" width="15.6328125" style="1" customWidth="1"/>
    <col min="6727" max="6727" width="18.453125" style="1" customWidth="1"/>
    <col min="6728" max="6728" width="0" style="1" hidden="1" customWidth="1"/>
    <col min="6729" max="6729" width="11.453125" style="1"/>
    <col min="6730" max="6730" width="20.81640625" style="1" customWidth="1"/>
    <col min="6731" max="6928" width="11.453125" style="1"/>
    <col min="6929" max="6929" width="7.54296875" style="1" customWidth="1"/>
    <col min="6930" max="6930" width="77.81640625" style="1" customWidth="1"/>
    <col min="6931" max="6931" width="14.36328125" style="1" customWidth="1"/>
    <col min="6932" max="6932" width="4.453125" style="1" customWidth="1"/>
    <col min="6933" max="6935" width="15.6328125" style="1" customWidth="1"/>
    <col min="6936" max="6936" width="16.6328125" style="1" customWidth="1"/>
    <col min="6937" max="6938" width="15.6328125" style="1" customWidth="1"/>
    <col min="6939" max="6939" width="16.6328125" style="1" customWidth="1"/>
    <col min="6940" max="6950" width="15.6328125" style="1" customWidth="1"/>
    <col min="6951" max="6951" width="17.08984375" style="1" customWidth="1"/>
    <col min="6952" max="6953" width="15.6328125" style="1" customWidth="1"/>
    <col min="6954" max="6954" width="16.453125" style="1" customWidth="1"/>
    <col min="6955" max="6955" width="15.6328125" style="1" customWidth="1"/>
    <col min="6956" max="6956" width="17.08984375" style="1" customWidth="1"/>
    <col min="6957" max="6957" width="17.81640625" style="1" customWidth="1"/>
    <col min="6958" max="6965" width="15.6328125" style="1" customWidth="1"/>
    <col min="6966" max="6966" width="17.54296875" style="1" customWidth="1"/>
    <col min="6967" max="6968" width="15.6328125" style="1" customWidth="1"/>
    <col min="6969" max="6969" width="18.36328125" style="1" customWidth="1"/>
    <col min="6970" max="6971" width="15.6328125" style="1" customWidth="1"/>
    <col min="6972" max="6972" width="16.6328125" style="1" customWidth="1"/>
    <col min="6973" max="6973" width="15.6328125" style="1" customWidth="1"/>
    <col min="6974" max="6974" width="16.08984375" style="1" customWidth="1"/>
    <col min="6975" max="6975" width="16.6328125" style="1" customWidth="1"/>
    <col min="6976" max="6976" width="15.6328125" style="1" customWidth="1"/>
    <col min="6977" max="6977" width="16.08984375" style="1" customWidth="1"/>
    <col min="6978" max="6980" width="15.6328125" style="1" customWidth="1"/>
    <col min="6981" max="6981" width="16.6328125" style="1" customWidth="1"/>
    <col min="6982" max="6982" width="15.6328125" style="1" customWidth="1"/>
    <col min="6983" max="6983" width="18.453125" style="1" customWidth="1"/>
    <col min="6984" max="6984" width="0" style="1" hidden="1" customWidth="1"/>
    <col min="6985" max="6985" width="11.453125" style="1"/>
    <col min="6986" max="6986" width="20.81640625" style="1" customWidth="1"/>
    <col min="6987" max="7184" width="11.453125" style="1"/>
    <col min="7185" max="7185" width="7.54296875" style="1" customWidth="1"/>
    <col min="7186" max="7186" width="77.81640625" style="1" customWidth="1"/>
    <col min="7187" max="7187" width="14.36328125" style="1" customWidth="1"/>
    <col min="7188" max="7188" width="4.453125" style="1" customWidth="1"/>
    <col min="7189" max="7191" width="15.6328125" style="1" customWidth="1"/>
    <col min="7192" max="7192" width="16.6328125" style="1" customWidth="1"/>
    <col min="7193" max="7194" width="15.6328125" style="1" customWidth="1"/>
    <col min="7195" max="7195" width="16.6328125" style="1" customWidth="1"/>
    <col min="7196" max="7206" width="15.6328125" style="1" customWidth="1"/>
    <col min="7207" max="7207" width="17.08984375" style="1" customWidth="1"/>
    <col min="7208" max="7209" width="15.6328125" style="1" customWidth="1"/>
    <col min="7210" max="7210" width="16.453125" style="1" customWidth="1"/>
    <col min="7211" max="7211" width="15.6328125" style="1" customWidth="1"/>
    <col min="7212" max="7212" width="17.08984375" style="1" customWidth="1"/>
    <col min="7213" max="7213" width="17.81640625" style="1" customWidth="1"/>
    <col min="7214" max="7221" width="15.6328125" style="1" customWidth="1"/>
    <col min="7222" max="7222" width="17.54296875" style="1" customWidth="1"/>
    <col min="7223" max="7224" width="15.6328125" style="1" customWidth="1"/>
    <col min="7225" max="7225" width="18.36328125" style="1" customWidth="1"/>
    <col min="7226" max="7227" width="15.6328125" style="1" customWidth="1"/>
    <col min="7228" max="7228" width="16.6328125" style="1" customWidth="1"/>
    <col min="7229" max="7229" width="15.6328125" style="1" customWidth="1"/>
    <col min="7230" max="7230" width="16.08984375" style="1" customWidth="1"/>
    <col min="7231" max="7231" width="16.6328125" style="1" customWidth="1"/>
    <col min="7232" max="7232" width="15.6328125" style="1" customWidth="1"/>
    <col min="7233" max="7233" width="16.08984375" style="1" customWidth="1"/>
    <col min="7234" max="7236" width="15.6328125" style="1" customWidth="1"/>
    <col min="7237" max="7237" width="16.6328125" style="1" customWidth="1"/>
    <col min="7238" max="7238" width="15.6328125" style="1" customWidth="1"/>
    <col min="7239" max="7239" width="18.453125" style="1" customWidth="1"/>
    <col min="7240" max="7240" width="0" style="1" hidden="1" customWidth="1"/>
    <col min="7241" max="7241" width="11.453125" style="1"/>
    <col min="7242" max="7242" width="20.81640625" style="1" customWidth="1"/>
    <col min="7243" max="7440" width="11.453125" style="1"/>
    <col min="7441" max="7441" width="7.54296875" style="1" customWidth="1"/>
    <col min="7442" max="7442" width="77.81640625" style="1" customWidth="1"/>
    <col min="7443" max="7443" width="14.36328125" style="1" customWidth="1"/>
    <col min="7444" max="7444" width="4.453125" style="1" customWidth="1"/>
    <col min="7445" max="7447" width="15.6328125" style="1" customWidth="1"/>
    <col min="7448" max="7448" width="16.6328125" style="1" customWidth="1"/>
    <col min="7449" max="7450" width="15.6328125" style="1" customWidth="1"/>
    <col min="7451" max="7451" width="16.6328125" style="1" customWidth="1"/>
    <col min="7452" max="7462" width="15.6328125" style="1" customWidth="1"/>
    <col min="7463" max="7463" width="17.08984375" style="1" customWidth="1"/>
    <col min="7464" max="7465" width="15.6328125" style="1" customWidth="1"/>
    <col min="7466" max="7466" width="16.453125" style="1" customWidth="1"/>
    <col min="7467" max="7467" width="15.6328125" style="1" customWidth="1"/>
    <col min="7468" max="7468" width="17.08984375" style="1" customWidth="1"/>
    <col min="7469" max="7469" width="17.81640625" style="1" customWidth="1"/>
    <col min="7470" max="7477" width="15.6328125" style="1" customWidth="1"/>
    <col min="7478" max="7478" width="17.54296875" style="1" customWidth="1"/>
    <col min="7479" max="7480" width="15.6328125" style="1" customWidth="1"/>
    <col min="7481" max="7481" width="18.36328125" style="1" customWidth="1"/>
    <col min="7482" max="7483" width="15.6328125" style="1" customWidth="1"/>
    <col min="7484" max="7484" width="16.6328125" style="1" customWidth="1"/>
    <col min="7485" max="7485" width="15.6328125" style="1" customWidth="1"/>
    <col min="7486" max="7486" width="16.08984375" style="1" customWidth="1"/>
    <col min="7487" max="7487" width="16.6328125" style="1" customWidth="1"/>
    <col min="7488" max="7488" width="15.6328125" style="1" customWidth="1"/>
    <col min="7489" max="7489" width="16.08984375" style="1" customWidth="1"/>
    <col min="7490" max="7492" width="15.6328125" style="1" customWidth="1"/>
    <col min="7493" max="7493" width="16.6328125" style="1" customWidth="1"/>
    <col min="7494" max="7494" width="15.6328125" style="1" customWidth="1"/>
    <col min="7495" max="7495" width="18.453125" style="1" customWidth="1"/>
    <col min="7496" max="7496" width="0" style="1" hidden="1" customWidth="1"/>
    <col min="7497" max="7497" width="11.453125" style="1"/>
    <col min="7498" max="7498" width="20.81640625" style="1" customWidth="1"/>
    <col min="7499" max="7696" width="11.453125" style="1"/>
    <col min="7697" max="7697" width="7.54296875" style="1" customWidth="1"/>
    <col min="7698" max="7698" width="77.81640625" style="1" customWidth="1"/>
    <col min="7699" max="7699" width="14.36328125" style="1" customWidth="1"/>
    <col min="7700" max="7700" width="4.453125" style="1" customWidth="1"/>
    <col min="7701" max="7703" width="15.6328125" style="1" customWidth="1"/>
    <col min="7704" max="7704" width="16.6328125" style="1" customWidth="1"/>
    <col min="7705" max="7706" width="15.6328125" style="1" customWidth="1"/>
    <col min="7707" max="7707" width="16.6328125" style="1" customWidth="1"/>
    <col min="7708" max="7718" width="15.6328125" style="1" customWidth="1"/>
    <col min="7719" max="7719" width="17.08984375" style="1" customWidth="1"/>
    <col min="7720" max="7721" width="15.6328125" style="1" customWidth="1"/>
    <col min="7722" max="7722" width="16.453125" style="1" customWidth="1"/>
    <col min="7723" max="7723" width="15.6328125" style="1" customWidth="1"/>
    <col min="7724" max="7724" width="17.08984375" style="1" customWidth="1"/>
    <col min="7725" max="7725" width="17.81640625" style="1" customWidth="1"/>
    <col min="7726" max="7733" width="15.6328125" style="1" customWidth="1"/>
    <col min="7734" max="7734" width="17.54296875" style="1" customWidth="1"/>
    <col min="7735" max="7736" width="15.6328125" style="1" customWidth="1"/>
    <col min="7737" max="7737" width="18.36328125" style="1" customWidth="1"/>
    <col min="7738" max="7739" width="15.6328125" style="1" customWidth="1"/>
    <col min="7740" max="7740" width="16.6328125" style="1" customWidth="1"/>
    <col min="7741" max="7741" width="15.6328125" style="1" customWidth="1"/>
    <col min="7742" max="7742" width="16.08984375" style="1" customWidth="1"/>
    <col min="7743" max="7743" width="16.6328125" style="1" customWidth="1"/>
    <col min="7744" max="7744" width="15.6328125" style="1" customWidth="1"/>
    <col min="7745" max="7745" width="16.08984375" style="1" customWidth="1"/>
    <col min="7746" max="7748" width="15.6328125" style="1" customWidth="1"/>
    <col min="7749" max="7749" width="16.6328125" style="1" customWidth="1"/>
    <col min="7750" max="7750" width="15.6328125" style="1" customWidth="1"/>
    <col min="7751" max="7751" width="18.453125" style="1" customWidth="1"/>
    <col min="7752" max="7752" width="0" style="1" hidden="1" customWidth="1"/>
    <col min="7753" max="7753" width="11.453125" style="1"/>
    <col min="7754" max="7754" width="20.81640625" style="1" customWidth="1"/>
    <col min="7755" max="7952" width="11.453125" style="1"/>
    <col min="7953" max="7953" width="7.54296875" style="1" customWidth="1"/>
    <col min="7954" max="7954" width="77.81640625" style="1" customWidth="1"/>
    <col min="7955" max="7955" width="14.36328125" style="1" customWidth="1"/>
    <col min="7956" max="7956" width="4.453125" style="1" customWidth="1"/>
    <col min="7957" max="7959" width="15.6328125" style="1" customWidth="1"/>
    <col min="7960" max="7960" width="16.6328125" style="1" customWidth="1"/>
    <col min="7961" max="7962" width="15.6328125" style="1" customWidth="1"/>
    <col min="7963" max="7963" width="16.6328125" style="1" customWidth="1"/>
    <col min="7964" max="7974" width="15.6328125" style="1" customWidth="1"/>
    <col min="7975" max="7975" width="17.08984375" style="1" customWidth="1"/>
    <col min="7976" max="7977" width="15.6328125" style="1" customWidth="1"/>
    <col min="7978" max="7978" width="16.453125" style="1" customWidth="1"/>
    <col min="7979" max="7979" width="15.6328125" style="1" customWidth="1"/>
    <col min="7980" max="7980" width="17.08984375" style="1" customWidth="1"/>
    <col min="7981" max="7981" width="17.81640625" style="1" customWidth="1"/>
    <col min="7982" max="7989" width="15.6328125" style="1" customWidth="1"/>
    <col min="7990" max="7990" width="17.54296875" style="1" customWidth="1"/>
    <col min="7991" max="7992" width="15.6328125" style="1" customWidth="1"/>
    <col min="7993" max="7993" width="18.36328125" style="1" customWidth="1"/>
    <col min="7994" max="7995" width="15.6328125" style="1" customWidth="1"/>
    <col min="7996" max="7996" width="16.6328125" style="1" customWidth="1"/>
    <col min="7997" max="7997" width="15.6328125" style="1" customWidth="1"/>
    <col min="7998" max="7998" width="16.08984375" style="1" customWidth="1"/>
    <col min="7999" max="7999" width="16.6328125" style="1" customWidth="1"/>
    <col min="8000" max="8000" width="15.6328125" style="1" customWidth="1"/>
    <col min="8001" max="8001" width="16.08984375" style="1" customWidth="1"/>
    <col min="8002" max="8004" width="15.6328125" style="1" customWidth="1"/>
    <col min="8005" max="8005" width="16.6328125" style="1" customWidth="1"/>
    <col min="8006" max="8006" width="15.6328125" style="1" customWidth="1"/>
    <col min="8007" max="8007" width="18.453125" style="1" customWidth="1"/>
    <col min="8008" max="8008" width="0" style="1" hidden="1" customWidth="1"/>
    <col min="8009" max="8009" width="11.453125" style="1"/>
    <col min="8010" max="8010" width="20.81640625" style="1" customWidth="1"/>
    <col min="8011" max="8208" width="11.453125" style="1"/>
    <col min="8209" max="8209" width="7.54296875" style="1" customWidth="1"/>
    <col min="8210" max="8210" width="77.81640625" style="1" customWidth="1"/>
    <col min="8211" max="8211" width="14.36328125" style="1" customWidth="1"/>
    <col min="8212" max="8212" width="4.453125" style="1" customWidth="1"/>
    <col min="8213" max="8215" width="15.6328125" style="1" customWidth="1"/>
    <col min="8216" max="8216" width="16.6328125" style="1" customWidth="1"/>
    <col min="8217" max="8218" width="15.6328125" style="1" customWidth="1"/>
    <col min="8219" max="8219" width="16.6328125" style="1" customWidth="1"/>
    <col min="8220" max="8230" width="15.6328125" style="1" customWidth="1"/>
    <col min="8231" max="8231" width="17.08984375" style="1" customWidth="1"/>
    <col min="8232" max="8233" width="15.6328125" style="1" customWidth="1"/>
    <col min="8234" max="8234" width="16.453125" style="1" customWidth="1"/>
    <col min="8235" max="8235" width="15.6328125" style="1" customWidth="1"/>
    <col min="8236" max="8236" width="17.08984375" style="1" customWidth="1"/>
    <col min="8237" max="8237" width="17.81640625" style="1" customWidth="1"/>
    <col min="8238" max="8245" width="15.6328125" style="1" customWidth="1"/>
    <col min="8246" max="8246" width="17.54296875" style="1" customWidth="1"/>
    <col min="8247" max="8248" width="15.6328125" style="1" customWidth="1"/>
    <col min="8249" max="8249" width="18.36328125" style="1" customWidth="1"/>
    <col min="8250" max="8251" width="15.6328125" style="1" customWidth="1"/>
    <col min="8252" max="8252" width="16.6328125" style="1" customWidth="1"/>
    <col min="8253" max="8253" width="15.6328125" style="1" customWidth="1"/>
    <col min="8254" max="8254" width="16.08984375" style="1" customWidth="1"/>
    <col min="8255" max="8255" width="16.6328125" style="1" customWidth="1"/>
    <col min="8256" max="8256" width="15.6328125" style="1" customWidth="1"/>
    <col min="8257" max="8257" width="16.08984375" style="1" customWidth="1"/>
    <col min="8258" max="8260" width="15.6328125" style="1" customWidth="1"/>
    <col min="8261" max="8261" width="16.6328125" style="1" customWidth="1"/>
    <col min="8262" max="8262" width="15.6328125" style="1" customWidth="1"/>
    <col min="8263" max="8263" width="18.453125" style="1" customWidth="1"/>
    <col min="8264" max="8264" width="0" style="1" hidden="1" customWidth="1"/>
    <col min="8265" max="8265" width="11.453125" style="1"/>
    <col min="8266" max="8266" width="20.81640625" style="1" customWidth="1"/>
    <col min="8267" max="8464" width="11.453125" style="1"/>
    <col min="8465" max="8465" width="7.54296875" style="1" customWidth="1"/>
    <col min="8466" max="8466" width="77.81640625" style="1" customWidth="1"/>
    <col min="8467" max="8467" width="14.36328125" style="1" customWidth="1"/>
    <col min="8468" max="8468" width="4.453125" style="1" customWidth="1"/>
    <col min="8469" max="8471" width="15.6328125" style="1" customWidth="1"/>
    <col min="8472" max="8472" width="16.6328125" style="1" customWidth="1"/>
    <col min="8473" max="8474" width="15.6328125" style="1" customWidth="1"/>
    <col min="8475" max="8475" width="16.6328125" style="1" customWidth="1"/>
    <col min="8476" max="8486" width="15.6328125" style="1" customWidth="1"/>
    <col min="8487" max="8487" width="17.08984375" style="1" customWidth="1"/>
    <col min="8488" max="8489" width="15.6328125" style="1" customWidth="1"/>
    <col min="8490" max="8490" width="16.453125" style="1" customWidth="1"/>
    <col min="8491" max="8491" width="15.6328125" style="1" customWidth="1"/>
    <col min="8492" max="8492" width="17.08984375" style="1" customWidth="1"/>
    <col min="8493" max="8493" width="17.81640625" style="1" customWidth="1"/>
    <col min="8494" max="8501" width="15.6328125" style="1" customWidth="1"/>
    <col min="8502" max="8502" width="17.54296875" style="1" customWidth="1"/>
    <col min="8503" max="8504" width="15.6328125" style="1" customWidth="1"/>
    <col min="8505" max="8505" width="18.36328125" style="1" customWidth="1"/>
    <col min="8506" max="8507" width="15.6328125" style="1" customWidth="1"/>
    <col min="8508" max="8508" width="16.6328125" style="1" customWidth="1"/>
    <col min="8509" max="8509" width="15.6328125" style="1" customWidth="1"/>
    <col min="8510" max="8510" width="16.08984375" style="1" customWidth="1"/>
    <col min="8511" max="8511" width="16.6328125" style="1" customWidth="1"/>
    <col min="8512" max="8512" width="15.6328125" style="1" customWidth="1"/>
    <col min="8513" max="8513" width="16.08984375" style="1" customWidth="1"/>
    <col min="8514" max="8516" width="15.6328125" style="1" customWidth="1"/>
    <col min="8517" max="8517" width="16.6328125" style="1" customWidth="1"/>
    <col min="8518" max="8518" width="15.6328125" style="1" customWidth="1"/>
    <col min="8519" max="8519" width="18.453125" style="1" customWidth="1"/>
    <col min="8520" max="8520" width="0" style="1" hidden="1" customWidth="1"/>
    <col min="8521" max="8521" width="11.453125" style="1"/>
    <col min="8522" max="8522" width="20.81640625" style="1" customWidth="1"/>
    <col min="8523" max="8720" width="11.453125" style="1"/>
    <col min="8721" max="8721" width="7.54296875" style="1" customWidth="1"/>
    <col min="8722" max="8722" width="77.81640625" style="1" customWidth="1"/>
    <col min="8723" max="8723" width="14.36328125" style="1" customWidth="1"/>
    <col min="8724" max="8724" width="4.453125" style="1" customWidth="1"/>
    <col min="8725" max="8727" width="15.6328125" style="1" customWidth="1"/>
    <col min="8728" max="8728" width="16.6328125" style="1" customWidth="1"/>
    <col min="8729" max="8730" width="15.6328125" style="1" customWidth="1"/>
    <col min="8731" max="8731" width="16.6328125" style="1" customWidth="1"/>
    <col min="8732" max="8742" width="15.6328125" style="1" customWidth="1"/>
    <col min="8743" max="8743" width="17.08984375" style="1" customWidth="1"/>
    <col min="8744" max="8745" width="15.6328125" style="1" customWidth="1"/>
    <col min="8746" max="8746" width="16.453125" style="1" customWidth="1"/>
    <col min="8747" max="8747" width="15.6328125" style="1" customWidth="1"/>
    <col min="8748" max="8748" width="17.08984375" style="1" customWidth="1"/>
    <col min="8749" max="8749" width="17.81640625" style="1" customWidth="1"/>
    <col min="8750" max="8757" width="15.6328125" style="1" customWidth="1"/>
    <col min="8758" max="8758" width="17.54296875" style="1" customWidth="1"/>
    <col min="8759" max="8760" width="15.6328125" style="1" customWidth="1"/>
    <col min="8761" max="8761" width="18.36328125" style="1" customWidth="1"/>
    <col min="8762" max="8763" width="15.6328125" style="1" customWidth="1"/>
    <col min="8764" max="8764" width="16.6328125" style="1" customWidth="1"/>
    <col min="8765" max="8765" width="15.6328125" style="1" customWidth="1"/>
    <col min="8766" max="8766" width="16.08984375" style="1" customWidth="1"/>
    <col min="8767" max="8767" width="16.6328125" style="1" customWidth="1"/>
    <col min="8768" max="8768" width="15.6328125" style="1" customWidth="1"/>
    <col min="8769" max="8769" width="16.08984375" style="1" customWidth="1"/>
    <col min="8770" max="8772" width="15.6328125" style="1" customWidth="1"/>
    <col min="8773" max="8773" width="16.6328125" style="1" customWidth="1"/>
    <col min="8774" max="8774" width="15.6328125" style="1" customWidth="1"/>
    <col min="8775" max="8775" width="18.453125" style="1" customWidth="1"/>
    <col min="8776" max="8776" width="0" style="1" hidden="1" customWidth="1"/>
    <col min="8777" max="8777" width="11.453125" style="1"/>
    <col min="8778" max="8778" width="20.81640625" style="1" customWidth="1"/>
    <col min="8779" max="8976" width="11.453125" style="1"/>
    <col min="8977" max="8977" width="7.54296875" style="1" customWidth="1"/>
    <col min="8978" max="8978" width="77.81640625" style="1" customWidth="1"/>
    <col min="8979" max="8979" width="14.36328125" style="1" customWidth="1"/>
    <col min="8980" max="8980" width="4.453125" style="1" customWidth="1"/>
    <col min="8981" max="8983" width="15.6328125" style="1" customWidth="1"/>
    <col min="8984" max="8984" width="16.6328125" style="1" customWidth="1"/>
    <col min="8985" max="8986" width="15.6328125" style="1" customWidth="1"/>
    <col min="8987" max="8987" width="16.6328125" style="1" customWidth="1"/>
    <col min="8988" max="8998" width="15.6328125" style="1" customWidth="1"/>
    <col min="8999" max="8999" width="17.08984375" style="1" customWidth="1"/>
    <col min="9000" max="9001" width="15.6328125" style="1" customWidth="1"/>
    <col min="9002" max="9002" width="16.453125" style="1" customWidth="1"/>
    <col min="9003" max="9003" width="15.6328125" style="1" customWidth="1"/>
    <col min="9004" max="9004" width="17.08984375" style="1" customWidth="1"/>
    <col min="9005" max="9005" width="17.81640625" style="1" customWidth="1"/>
    <col min="9006" max="9013" width="15.6328125" style="1" customWidth="1"/>
    <col min="9014" max="9014" width="17.54296875" style="1" customWidth="1"/>
    <col min="9015" max="9016" width="15.6328125" style="1" customWidth="1"/>
    <col min="9017" max="9017" width="18.36328125" style="1" customWidth="1"/>
    <col min="9018" max="9019" width="15.6328125" style="1" customWidth="1"/>
    <col min="9020" max="9020" width="16.6328125" style="1" customWidth="1"/>
    <col min="9021" max="9021" width="15.6328125" style="1" customWidth="1"/>
    <col min="9022" max="9022" width="16.08984375" style="1" customWidth="1"/>
    <col min="9023" max="9023" width="16.6328125" style="1" customWidth="1"/>
    <col min="9024" max="9024" width="15.6328125" style="1" customWidth="1"/>
    <col min="9025" max="9025" width="16.08984375" style="1" customWidth="1"/>
    <col min="9026" max="9028" width="15.6328125" style="1" customWidth="1"/>
    <col min="9029" max="9029" width="16.6328125" style="1" customWidth="1"/>
    <col min="9030" max="9030" width="15.6328125" style="1" customWidth="1"/>
    <col min="9031" max="9031" width="18.453125" style="1" customWidth="1"/>
    <col min="9032" max="9032" width="0" style="1" hidden="1" customWidth="1"/>
    <col min="9033" max="9033" width="11.453125" style="1"/>
    <col min="9034" max="9034" width="20.81640625" style="1" customWidth="1"/>
    <col min="9035" max="9232" width="11.453125" style="1"/>
    <col min="9233" max="9233" width="7.54296875" style="1" customWidth="1"/>
    <col min="9234" max="9234" width="77.81640625" style="1" customWidth="1"/>
    <col min="9235" max="9235" width="14.36328125" style="1" customWidth="1"/>
    <col min="9236" max="9236" width="4.453125" style="1" customWidth="1"/>
    <col min="9237" max="9239" width="15.6328125" style="1" customWidth="1"/>
    <col min="9240" max="9240" width="16.6328125" style="1" customWidth="1"/>
    <col min="9241" max="9242" width="15.6328125" style="1" customWidth="1"/>
    <col min="9243" max="9243" width="16.6328125" style="1" customWidth="1"/>
    <col min="9244" max="9254" width="15.6328125" style="1" customWidth="1"/>
    <col min="9255" max="9255" width="17.08984375" style="1" customWidth="1"/>
    <col min="9256" max="9257" width="15.6328125" style="1" customWidth="1"/>
    <col min="9258" max="9258" width="16.453125" style="1" customWidth="1"/>
    <col min="9259" max="9259" width="15.6328125" style="1" customWidth="1"/>
    <col min="9260" max="9260" width="17.08984375" style="1" customWidth="1"/>
    <col min="9261" max="9261" width="17.81640625" style="1" customWidth="1"/>
    <col min="9262" max="9269" width="15.6328125" style="1" customWidth="1"/>
    <col min="9270" max="9270" width="17.54296875" style="1" customWidth="1"/>
    <col min="9271" max="9272" width="15.6328125" style="1" customWidth="1"/>
    <col min="9273" max="9273" width="18.36328125" style="1" customWidth="1"/>
    <col min="9274" max="9275" width="15.6328125" style="1" customWidth="1"/>
    <col min="9276" max="9276" width="16.6328125" style="1" customWidth="1"/>
    <col min="9277" max="9277" width="15.6328125" style="1" customWidth="1"/>
    <col min="9278" max="9278" width="16.08984375" style="1" customWidth="1"/>
    <col min="9279" max="9279" width="16.6328125" style="1" customWidth="1"/>
    <col min="9280" max="9280" width="15.6328125" style="1" customWidth="1"/>
    <col min="9281" max="9281" width="16.08984375" style="1" customWidth="1"/>
    <col min="9282" max="9284" width="15.6328125" style="1" customWidth="1"/>
    <col min="9285" max="9285" width="16.6328125" style="1" customWidth="1"/>
    <col min="9286" max="9286" width="15.6328125" style="1" customWidth="1"/>
    <col min="9287" max="9287" width="18.453125" style="1" customWidth="1"/>
    <col min="9288" max="9288" width="0" style="1" hidden="1" customWidth="1"/>
    <col min="9289" max="9289" width="11.453125" style="1"/>
    <col min="9290" max="9290" width="20.81640625" style="1" customWidth="1"/>
    <col min="9291" max="9488" width="11.453125" style="1"/>
    <col min="9489" max="9489" width="7.54296875" style="1" customWidth="1"/>
    <col min="9490" max="9490" width="77.81640625" style="1" customWidth="1"/>
    <col min="9491" max="9491" width="14.36328125" style="1" customWidth="1"/>
    <col min="9492" max="9492" width="4.453125" style="1" customWidth="1"/>
    <col min="9493" max="9495" width="15.6328125" style="1" customWidth="1"/>
    <col min="9496" max="9496" width="16.6328125" style="1" customWidth="1"/>
    <col min="9497" max="9498" width="15.6328125" style="1" customWidth="1"/>
    <col min="9499" max="9499" width="16.6328125" style="1" customWidth="1"/>
    <col min="9500" max="9510" width="15.6328125" style="1" customWidth="1"/>
    <col min="9511" max="9511" width="17.08984375" style="1" customWidth="1"/>
    <col min="9512" max="9513" width="15.6328125" style="1" customWidth="1"/>
    <col min="9514" max="9514" width="16.453125" style="1" customWidth="1"/>
    <col min="9515" max="9515" width="15.6328125" style="1" customWidth="1"/>
    <col min="9516" max="9516" width="17.08984375" style="1" customWidth="1"/>
    <col min="9517" max="9517" width="17.81640625" style="1" customWidth="1"/>
    <col min="9518" max="9525" width="15.6328125" style="1" customWidth="1"/>
    <col min="9526" max="9526" width="17.54296875" style="1" customWidth="1"/>
    <col min="9527" max="9528" width="15.6328125" style="1" customWidth="1"/>
    <col min="9529" max="9529" width="18.36328125" style="1" customWidth="1"/>
    <col min="9530" max="9531" width="15.6328125" style="1" customWidth="1"/>
    <col min="9532" max="9532" width="16.6328125" style="1" customWidth="1"/>
    <col min="9533" max="9533" width="15.6328125" style="1" customWidth="1"/>
    <col min="9534" max="9534" width="16.08984375" style="1" customWidth="1"/>
    <col min="9535" max="9535" width="16.6328125" style="1" customWidth="1"/>
    <col min="9536" max="9536" width="15.6328125" style="1" customWidth="1"/>
    <col min="9537" max="9537" width="16.08984375" style="1" customWidth="1"/>
    <col min="9538" max="9540" width="15.6328125" style="1" customWidth="1"/>
    <col min="9541" max="9541" width="16.6328125" style="1" customWidth="1"/>
    <col min="9542" max="9542" width="15.6328125" style="1" customWidth="1"/>
    <col min="9543" max="9543" width="18.453125" style="1" customWidth="1"/>
    <col min="9544" max="9544" width="0" style="1" hidden="1" customWidth="1"/>
    <col min="9545" max="9545" width="11.453125" style="1"/>
    <col min="9546" max="9546" width="20.81640625" style="1" customWidth="1"/>
    <col min="9547" max="9744" width="11.453125" style="1"/>
    <col min="9745" max="9745" width="7.54296875" style="1" customWidth="1"/>
    <col min="9746" max="9746" width="77.81640625" style="1" customWidth="1"/>
    <col min="9747" max="9747" width="14.36328125" style="1" customWidth="1"/>
    <col min="9748" max="9748" width="4.453125" style="1" customWidth="1"/>
    <col min="9749" max="9751" width="15.6328125" style="1" customWidth="1"/>
    <col min="9752" max="9752" width="16.6328125" style="1" customWidth="1"/>
    <col min="9753" max="9754" width="15.6328125" style="1" customWidth="1"/>
    <col min="9755" max="9755" width="16.6328125" style="1" customWidth="1"/>
    <col min="9756" max="9766" width="15.6328125" style="1" customWidth="1"/>
    <col min="9767" max="9767" width="17.08984375" style="1" customWidth="1"/>
    <col min="9768" max="9769" width="15.6328125" style="1" customWidth="1"/>
    <col min="9770" max="9770" width="16.453125" style="1" customWidth="1"/>
    <col min="9771" max="9771" width="15.6328125" style="1" customWidth="1"/>
    <col min="9772" max="9772" width="17.08984375" style="1" customWidth="1"/>
    <col min="9773" max="9773" width="17.81640625" style="1" customWidth="1"/>
    <col min="9774" max="9781" width="15.6328125" style="1" customWidth="1"/>
    <col min="9782" max="9782" width="17.54296875" style="1" customWidth="1"/>
    <col min="9783" max="9784" width="15.6328125" style="1" customWidth="1"/>
    <col min="9785" max="9785" width="18.36328125" style="1" customWidth="1"/>
    <col min="9786" max="9787" width="15.6328125" style="1" customWidth="1"/>
    <col min="9788" max="9788" width="16.6328125" style="1" customWidth="1"/>
    <col min="9789" max="9789" width="15.6328125" style="1" customWidth="1"/>
    <col min="9790" max="9790" width="16.08984375" style="1" customWidth="1"/>
    <col min="9791" max="9791" width="16.6328125" style="1" customWidth="1"/>
    <col min="9792" max="9792" width="15.6328125" style="1" customWidth="1"/>
    <col min="9793" max="9793" width="16.08984375" style="1" customWidth="1"/>
    <col min="9794" max="9796" width="15.6328125" style="1" customWidth="1"/>
    <col min="9797" max="9797" width="16.6328125" style="1" customWidth="1"/>
    <col min="9798" max="9798" width="15.6328125" style="1" customWidth="1"/>
    <col min="9799" max="9799" width="18.453125" style="1" customWidth="1"/>
    <col min="9800" max="9800" width="0" style="1" hidden="1" customWidth="1"/>
    <col min="9801" max="9801" width="11.453125" style="1"/>
    <col min="9802" max="9802" width="20.81640625" style="1" customWidth="1"/>
    <col min="9803" max="10000" width="11.453125" style="1"/>
    <col min="10001" max="10001" width="7.54296875" style="1" customWidth="1"/>
    <col min="10002" max="10002" width="77.81640625" style="1" customWidth="1"/>
    <col min="10003" max="10003" width="14.36328125" style="1" customWidth="1"/>
    <col min="10004" max="10004" width="4.453125" style="1" customWidth="1"/>
    <col min="10005" max="10007" width="15.6328125" style="1" customWidth="1"/>
    <col min="10008" max="10008" width="16.6328125" style="1" customWidth="1"/>
    <col min="10009" max="10010" width="15.6328125" style="1" customWidth="1"/>
    <col min="10011" max="10011" width="16.6328125" style="1" customWidth="1"/>
    <col min="10012" max="10022" width="15.6328125" style="1" customWidth="1"/>
    <col min="10023" max="10023" width="17.08984375" style="1" customWidth="1"/>
    <col min="10024" max="10025" width="15.6328125" style="1" customWidth="1"/>
    <col min="10026" max="10026" width="16.453125" style="1" customWidth="1"/>
    <col min="10027" max="10027" width="15.6328125" style="1" customWidth="1"/>
    <col min="10028" max="10028" width="17.08984375" style="1" customWidth="1"/>
    <col min="10029" max="10029" width="17.81640625" style="1" customWidth="1"/>
    <col min="10030" max="10037" width="15.6328125" style="1" customWidth="1"/>
    <col min="10038" max="10038" width="17.54296875" style="1" customWidth="1"/>
    <col min="10039" max="10040" width="15.6328125" style="1" customWidth="1"/>
    <col min="10041" max="10041" width="18.36328125" style="1" customWidth="1"/>
    <col min="10042" max="10043" width="15.6328125" style="1" customWidth="1"/>
    <col min="10044" max="10044" width="16.6328125" style="1" customWidth="1"/>
    <col min="10045" max="10045" width="15.6328125" style="1" customWidth="1"/>
    <col min="10046" max="10046" width="16.08984375" style="1" customWidth="1"/>
    <col min="10047" max="10047" width="16.6328125" style="1" customWidth="1"/>
    <col min="10048" max="10048" width="15.6328125" style="1" customWidth="1"/>
    <col min="10049" max="10049" width="16.08984375" style="1" customWidth="1"/>
    <col min="10050" max="10052" width="15.6328125" style="1" customWidth="1"/>
    <col min="10053" max="10053" width="16.6328125" style="1" customWidth="1"/>
    <col min="10054" max="10054" width="15.6328125" style="1" customWidth="1"/>
    <col min="10055" max="10055" width="18.453125" style="1" customWidth="1"/>
    <col min="10056" max="10056" width="0" style="1" hidden="1" customWidth="1"/>
    <col min="10057" max="10057" width="11.453125" style="1"/>
    <col min="10058" max="10058" width="20.81640625" style="1" customWidth="1"/>
    <col min="10059" max="10256" width="11.453125" style="1"/>
    <col min="10257" max="10257" width="7.54296875" style="1" customWidth="1"/>
    <col min="10258" max="10258" width="77.81640625" style="1" customWidth="1"/>
    <col min="10259" max="10259" width="14.36328125" style="1" customWidth="1"/>
    <col min="10260" max="10260" width="4.453125" style="1" customWidth="1"/>
    <col min="10261" max="10263" width="15.6328125" style="1" customWidth="1"/>
    <col min="10264" max="10264" width="16.6328125" style="1" customWidth="1"/>
    <col min="10265" max="10266" width="15.6328125" style="1" customWidth="1"/>
    <col min="10267" max="10267" width="16.6328125" style="1" customWidth="1"/>
    <col min="10268" max="10278" width="15.6328125" style="1" customWidth="1"/>
    <col min="10279" max="10279" width="17.08984375" style="1" customWidth="1"/>
    <col min="10280" max="10281" width="15.6328125" style="1" customWidth="1"/>
    <col min="10282" max="10282" width="16.453125" style="1" customWidth="1"/>
    <col min="10283" max="10283" width="15.6328125" style="1" customWidth="1"/>
    <col min="10284" max="10284" width="17.08984375" style="1" customWidth="1"/>
    <col min="10285" max="10285" width="17.81640625" style="1" customWidth="1"/>
    <col min="10286" max="10293" width="15.6328125" style="1" customWidth="1"/>
    <col min="10294" max="10294" width="17.54296875" style="1" customWidth="1"/>
    <col min="10295" max="10296" width="15.6328125" style="1" customWidth="1"/>
    <col min="10297" max="10297" width="18.36328125" style="1" customWidth="1"/>
    <col min="10298" max="10299" width="15.6328125" style="1" customWidth="1"/>
    <col min="10300" max="10300" width="16.6328125" style="1" customWidth="1"/>
    <col min="10301" max="10301" width="15.6328125" style="1" customWidth="1"/>
    <col min="10302" max="10302" width="16.08984375" style="1" customWidth="1"/>
    <col min="10303" max="10303" width="16.6328125" style="1" customWidth="1"/>
    <col min="10304" max="10304" width="15.6328125" style="1" customWidth="1"/>
    <col min="10305" max="10305" width="16.08984375" style="1" customWidth="1"/>
    <col min="10306" max="10308" width="15.6328125" style="1" customWidth="1"/>
    <col min="10309" max="10309" width="16.6328125" style="1" customWidth="1"/>
    <col min="10310" max="10310" width="15.6328125" style="1" customWidth="1"/>
    <col min="10311" max="10311" width="18.453125" style="1" customWidth="1"/>
    <col min="10312" max="10312" width="0" style="1" hidden="1" customWidth="1"/>
    <col min="10313" max="10313" width="11.453125" style="1"/>
    <col min="10314" max="10314" width="20.81640625" style="1" customWidth="1"/>
    <col min="10315" max="10512" width="11.453125" style="1"/>
    <col min="10513" max="10513" width="7.54296875" style="1" customWidth="1"/>
    <col min="10514" max="10514" width="77.81640625" style="1" customWidth="1"/>
    <col min="10515" max="10515" width="14.36328125" style="1" customWidth="1"/>
    <col min="10516" max="10516" width="4.453125" style="1" customWidth="1"/>
    <col min="10517" max="10519" width="15.6328125" style="1" customWidth="1"/>
    <col min="10520" max="10520" width="16.6328125" style="1" customWidth="1"/>
    <col min="10521" max="10522" width="15.6328125" style="1" customWidth="1"/>
    <col min="10523" max="10523" width="16.6328125" style="1" customWidth="1"/>
    <col min="10524" max="10534" width="15.6328125" style="1" customWidth="1"/>
    <col min="10535" max="10535" width="17.08984375" style="1" customWidth="1"/>
    <col min="10536" max="10537" width="15.6328125" style="1" customWidth="1"/>
    <col min="10538" max="10538" width="16.453125" style="1" customWidth="1"/>
    <col min="10539" max="10539" width="15.6328125" style="1" customWidth="1"/>
    <col min="10540" max="10540" width="17.08984375" style="1" customWidth="1"/>
    <col min="10541" max="10541" width="17.81640625" style="1" customWidth="1"/>
    <col min="10542" max="10549" width="15.6328125" style="1" customWidth="1"/>
    <col min="10550" max="10550" width="17.54296875" style="1" customWidth="1"/>
    <col min="10551" max="10552" width="15.6328125" style="1" customWidth="1"/>
    <col min="10553" max="10553" width="18.36328125" style="1" customWidth="1"/>
    <col min="10554" max="10555" width="15.6328125" style="1" customWidth="1"/>
    <col min="10556" max="10556" width="16.6328125" style="1" customWidth="1"/>
    <col min="10557" max="10557" width="15.6328125" style="1" customWidth="1"/>
    <col min="10558" max="10558" width="16.08984375" style="1" customWidth="1"/>
    <col min="10559" max="10559" width="16.6328125" style="1" customWidth="1"/>
    <col min="10560" max="10560" width="15.6328125" style="1" customWidth="1"/>
    <col min="10561" max="10561" width="16.08984375" style="1" customWidth="1"/>
    <col min="10562" max="10564" width="15.6328125" style="1" customWidth="1"/>
    <col min="10565" max="10565" width="16.6328125" style="1" customWidth="1"/>
    <col min="10566" max="10566" width="15.6328125" style="1" customWidth="1"/>
    <col min="10567" max="10567" width="18.453125" style="1" customWidth="1"/>
    <col min="10568" max="10568" width="0" style="1" hidden="1" customWidth="1"/>
    <col min="10569" max="10569" width="11.453125" style="1"/>
    <col min="10570" max="10570" width="20.81640625" style="1" customWidth="1"/>
    <col min="10571" max="10768" width="11.453125" style="1"/>
    <col min="10769" max="10769" width="7.54296875" style="1" customWidth="1"/>
    <col min="10770" max="10770" width="77.81640625" style="1" customWidth="1"/>
    <col min="10771" max="10771" width="14.36328125" style="1" customWidth="1"/>
    <col min="10772" max="10772" width="4.453125" style="1" customWidth="1"/>
    <col min="10773" max="10775" width="15.6328125" style="1" customWidth="1"/>
    <col min="10776" max="10776" width="16.6328125" style="1" customWidth="1"/>
    <col min="10777" max="10778" width="15.6328125" style="1" customWidth="1"/>
    <col min="10779" max="10779" width="16.6328125" style="1" customWidth="1"/>
    <col min="10780" max="10790" width="15.6328125" style="1" customWidth="1"/>
    <col min="10791" max="10791" width="17.08984375" style="1" customWidth="1"/>
    <col min="10792" max="10793" width="15.6328125" style="1" customWidth="1"/>
    <col min="10794" max="10794" width="16.453125" style="1" customWidth="1"/>
    <col min="10795" max="10795" width="15.6328125" style="1" customWidth="1"/>
    <col min="10796" max="10796" width="17.08984375" style="1" customWidth="1"/>
    <col min="10797" max="10797" width="17.81640625" style="1" customWidth="1"/>
    <col min="10798" max="10805" width="15.6328125" style="1" customWidth="1"/>
    <col min="10806" max="10806" width="17.54296875" style="1" customWidth="1"/>
    <col min="10807" max="10808" width="15.6328125" style="1" customWidth="1"/>
    <col min="10809" max="10809" width="18.36328125" style="1" customWidth="1"/>
    <col min="10810" max="10811" width="15.6328125" style="1" customWidth="1"/>
    <col min="10812" max="10812" width="16.6328125" style="1" customWidth="1"/>
    <col min="10813" max="10813" width="15.6328125" style="1" customWidth="1"/>
    <col min="10814" max="10814" width="16.08984375" style="1" customWidth="1"/>
    <col min="10815" max="10815" width="16.6328125" style="1" customWidth="1"/>
    <col min="10816" max="10816" width="15.6328125" style="1" customWidth="1"/>
    <col min="10817" max="10817" width="16.08984375" style="1" customWidth="1"/>
    <col min="10818" max="10820" width="15.6328125" style="1" customWidth="1"/>
    <col min="10821" max="10821" width="16.6328125" style="1" customWidth="1"/>
    <col min="10822" max="10822" width="15.6328125" style="1" customWidth="1"/>
    <col min="10823" max="10823" width="18.453125" style="1" customWidth="1"/>
    <col min="10824" max="10824" width="0" style="1" hidden="1" customWidth="1"/>
    <col min="10825" max="10825" width="11.453125" style="1"/>
    <col min="10826" max="10826" width="20.81640625" style="1" customWidth="1"/>
    <col min="10827" max="11024" width="11.453125" style="1"/>
    <col min="11025" max="11025" width="7.54296875" style="1" customWidth="1"/>
    <col min="11026" max="11026" width="77.81640625" style="1" customWidth="1"/>
    <col min="11027" max="11027" width="14.36328125" style="1" customWidth="1"/>
    <col min="11028" max="11028" width="4.453125" style="1" customWidth="1"/>
    <col min="11029" max="11031" width="15.6328125" style="1" customWidth="1"/>
    <col min="11032" max="11032" width="16.6328125" style="1" customWidth="1"/>
    <col min="11033" max="11034" width="15.6328125" style="1" customWidth="1"/>
    <col min="11035" max="11035" width="16.6328125" style="1" customWidth="1"/>
    <col min="11036" max="11046" width="15.6328125" style="1" customWidth="1"/>
    <col min="11047" max="11047" width="17.08984375" style="1" customWidth="1"/>
    <col min="11048" max="11049" width="15.6328125" style="1" customWidth="1"/>
    <col min="11050" max="11050" width="16.453125" style="1" customWidth="1"/>
    <col min="11051" max="11051" width="15.6328125" style="1" customWidth="1"/>
    <col min="11052" max="11052" width="17.08984375" style="1" customWidth="1"/>
    <col min="11053" max="11053" width="17.81640625" style="1" customWidth="1"/>
    <col min="11054" max="11061" width="15.6328125" style="1" customWidth="1"/>
    <col min="11062" max="11062" width="17.54296875" style="1" customWidth="1"/>
    <col min="11063" max="11064" width="15.6328125" style="1" customWidth="1"/>
    <col min="11065" max="11065" width="18.36328125" style="1" customWidth="1"/>
    <col min="11066" max="11067" width="15.6328125" style="1" customWidth="1"/>
    <col min="11068" max="11068" width="16.6328125" style="1" customWidth="1"/>
    <col min="11069" max="11069" width="15.6328125" style="1" customWidth="1"/>
    <col min="11070" max="11070" width="16.08984375" style="1" customWidth="1"/>
    <col min="11071" max="11071" width="16.6328125" style="1" customWidth="1"/>
    <col min="11072" max="11072" width="15.6328125" style="1" customWidth="1"/>
    <col min="11073" max="11073" width="16.08984375" style="1" customWidth="1"/>
    <col min="11074" max="11076" width="15.6328125" style="1" customWidth="1"/>
    <col min="11077" max="11077" width="16.6328125" style="1" customWidth="1"/>
    <col min="11078" max="11078" width="15.6328125" style="1" customWidth="1"/>
    <col min="11079" max="11079" width="18.453125" style="1" customWidth="1"/>
    <col min="11080" max="11080" width="0" style="1" hidden="1" customWidth="1"/>
    <col min="11081" max="11081" width="11.453125" style="1"/>
    <col min="11082" max="11082" width="20.81640625" style="1" customWidth="1"/>
    <col min="11083" max="11280" width="11.453125" style="1"/>
    <col min="11281" max="11281" width="7.54296875" style="1" customWidth="1"/>
    <col min="11282" max="11282" width="77.81640625" style="1" customWidth="1"/>
    <col min="11283" max="11283" width="14.36328125" style="1" customWidth="1"/>
    <col min="11284" max="11284" width="4.453125" style="1" customWidth="1"/>
    <col min="11285" max="11287" width="15.6328125" style="1" customWidth="1"/>
    <col min="11288" max="11288" width="16.6328125" style="1" customWidth="1"/>
    <col min="11289" max="11290" width="15.6328125" style="1" customWidth="1"/>
    <col min="11291" max="11291" width="16.6328125" style="1" customWidth="1"/>
    <col min="11292" max="11302" width="15.6328125" style="1" customWidth="1"/>
    <col min="11303" max="11303" width="17.08984375" style="1" customWidth="1"/>
    <col min="11304" max="11305" width="15.6328125" style="1" customWidth="1"/>
    <col min="11306" max="11306" width="16.453125" style="1" customWidth="1"/>
    <col min="11307" max="11307" width="15.6328125" style="1" customWidth="1"/>
    <col min="11308" max="11308" width="17.08984375" style="1" customWidth="1"/>
    <col min="11309" max="11309" width="17.81640625" style="1" customWidth="1"/>
    <col min="11310" max="11317" width="15.6328125" style="1" customWidth="1"/>
    <col min="11318" max="11318" width="17.54296875" style="1" customWidth="1"/>
    <col min="11319" max="11320" width="15.6328125" style="1" customWidth="1"/>
    <col min="11321" max="11321" width="18.36328125" style="1" customWidth="1"/>
    <col min="11322" max="11323" width="15.6328125" style="1" customWidth="1"/>
    <col min="11324" max="11324" width="16.6328125" style="1" customWidth="1"/>
    <col min="11325" max="11325" width="15.6328125" style="1" customWidth="1"/>
    <col min="11326" max="11326" width="16.08984375" style="1" customWidth="1"/>
    <col min="11327" max="11327" width="16.6328125" style="1" customWidth="1"/>
    <col min="11328" max="11328" width="15.6328125" style="1" customWidth="1"/>
    <col min="11329" max="11329" width="16.08984375" style="1" customWidth="1"/>
    <col min="11330" max="11332" width="15.6328125" style="1" customWidth="1"/>
    <col min="11333" max="11333" width="16.6328125" style="1" customWidth="1"/>
    <col min="11334" max="11334" width="15.6328125" style="1" customWidth="1"/>
    <col min="11335" max="11335" width="18.453125" style="1" customWidth="1"/>
    <col min="11336" max="11336" width="0" style="1" hidden="1" customWidth="1"/>
    <col min="11337" max="11337" width="11.453125" style="1"/>
    <col min="11338" max="11338" width="20.81640625" style="1" customWidth="1"/>
    <col min="11339" max="11536" width="11.453125" style="1"/>
    <col min="11537" max="11537" width="7.54296875" style="1" customWidth="1"/>
    <col min="11538" max="11538" width="77.81640625" style="1" customWidth="1"/>
    <col min="11539" max="11539" width="14.36328125" style="1" customWidth="1"/>
    <col min="11540" max="11540" width="4.453125" style="1" customWidth="1"/>
    <col min="11541" max="11543" width="15.6328125" style="1" customWidth="1"/>
    <col min="11544" max="11544" width="16.6328125" style="1" customWidth="1"/>
    <col min="11545" max="11546" width="15.6328125" style="1" customWidth="1"/>
    <col min="11547" max="11547" width="16.6328125" style="1" customWidth="1"/>
    <col min="11548" max="11558" width="15.6328125" style="1" customWidth="1"/>
    <col min="11559" max="11559" width="17.08984375" style="1" customWidth="1"/>
    <col min="11560" max="11561" width="15.6328125" style="1" customWidth="1"/>
    <col min="11562" max="11562" width="16.453125" style="1" customWidth="1"/>
    <col min="11563" max="11563" width="15.6328125" style="1" customWidth="1"/>
    <col min="11564" max="11564" width="17.08984375" style="1" customWidth="1"/>
    <col min="11565" max="11565" width="17.81640625" style="1" customWidth="1"/>
    <col min="11566" max="11573" width="15.6328125" style="1" customWidth="1"/>
    <col min="11574" max="11574" width="17.54296875" style="1" customWidth="1"/>
    <col min="11575" max="11576" width="15.6328125" style="1" customWidth="1"/>
    <col min="11577" max="11577" width="18.36328125" style="1" customWidth="1"/>
    <col min="11578" max="11579" width="15.6328125" style="1" customWidth="1"/>
    <col min="11580" max="11580" width="16.6328125" style="1" customWidth="1"/>
    <col min="11581" max="11581" width="15.6328125" style="1" customWidth="1"/>
    <col min="11582" max="11582" width="16.08984375" style="1" customWidth="1"/>
    <col min="11583" max="11583" width="16.6328125" style="1" customWidth="1"/>
    <col min="11584" max="11584" width="15.6328125" style="1" customWidth="1"/>
    <col min="11585" max="11585" width="16.08984375" style="1" customWidth="1"/>
    <col min="11586" max="11588" width="15.6328125" style="1" customWidth="1"/>
    <col min="11589" max="11589" width="16.6328125" style="1" customWidth="1"/>
    <col min="11590" max="11590" width="15.6328125" style="1" customWidth="1"/>
    <col min="11591" max="11591" width="18.453125" style="1" customWidth="1"/>
    <col min="11592" max="11592" width="0" style="1" hidden="1" customWidth="1"/>
    <col min="11593" max="11593" width="11.453125" style="1"/>
    <col min="11594" max="11594" width="20.81640625" style="1" customWidth="1"/>
    <col min="11595" max="11792" width="11.453125" style="1"/>
    <col min="11793" max="11793" width="7.54296875" style="1" customWidth="1"/>
    <col min="11794" max="11794" width="77.81640625" style="1" customWidth="1"/>
    <col min="11795" max="11795" width="14.36328125" style="1" customWidth="1"/>
    <col min="11796" max="11796" width="4.453125" style="1" customWidth="1"/>
    <col min="11797" max="11799" width="15.6328125" style="1" customWidth="1"/>
    <col min="11800" max="11800" width="16.6328125" style="1" customWidth="1"/>
    <col min="11801" max="11802" width="15.6328125" style="1" customWidth="1"/>
    <col min="11803" max="11803" width="16.6328125" style="1" customWidth="1"/>
    <col min="11804" max="11814" width="15.6328125" style="1" customWidth="1"/>
    <col min="11815" max="11815" width="17.08984375" style="1" customWidth="1"/>
    <col min="11816" max="11817" width="15.6328125" style="1" customWidth="1"/>
    <col min="11818" max="11818" width="16.453125" style="1" customWidth="1"/>
    <col min="11819" max="11819" width="15.6328125" style="1" customWidth="1"/>
    <col min="11820" max="11820" width="17.08984375" style="1" customWidth="1"/>
    <col min="11821" max="11821" width="17.81640625" style="1" customWidth="1"/>
    <col min="11822" max="11829" width="15.6328125" style="1" customWidth="1"/>
    <col min="11830" max="11830" width="17.54296875" style="1" customWidth="1"/>
    <col min="11831" max="11832" width="15.6328125" style="1" customWidth="1"/>
    <col min="11833" max="11833" width="18.36328125" style="1" customWidth="1"/>
    <col min="11834" max="11835" width="15.6328125" style="1" customWidth="1"/>
    <col min="11836" max="11836" width="16.6328125" style="1" customWidth="1"/>
    <col min="11837" max="11837" width="15.6328125" style="1" customWidth="1"/>
    <col min="11838" max="11838" width="16.08984375" style="1" customWidth="1"/>
    <col min="11839" max="11839" width="16.6328125" style="1" customWidth="1"/>
    <col min="11840" max="11840" width="15.6328125" style="1" customWidth="1"/>
    <col min="11841" max="11841" width="16.08984375" style="1" customWidth="1"/>
    <col min="11842" max="11844" width="15.6328125" style="1" customWidth="1"/>
    <col min="11845" max="11845" width="16.6328125" style="1" customWidth="1"/>
    <col min="11846" max="11846" width="15.6328125" style="1" customWidth="1"/>
    <col min="11847" max="11847" width="18.453125" style="1" customWidth="1"/>
    <col min="11848" max="11848" width="0" style="1" hidden="1" customWidth="1"/>
    <col min="11849" max="11849" width="11.453125" style="1"/>
    <col min="11850" max="11850" width="20.81640625" style="1" customWidth="1"/>
    <col min="11851" max="12048" width="11.453125" style="1"/>
    <col min="12049" max="12049" width="7.54296875" style="1" customWidth="1"/>
    <col min="12050" max="12050" width="77.81640625" style="1" customWidth="1"/>
    <col min="12051" max="12051" width="14.36328125" style="1" customWidth="1"/>
    <col min="12052" max="12052" width="4.453125" style="1" customWidth="1"/>
    <col min="12053" max="12055" width="15.6328125" style="1" customWidth="1"/>
    <col min="12056" max="12056" width="16.6328125" style="1" customWidth="1"/>
    <col min="12057" max="12058" width="15.6328125" style="1" customWidth="1"/>
    <col min="12059" max="12059" width="16.6328125" style="1" customWidth="1"/>
    <col min="12060" max="12070" width="15.6328125" style="1" customWidth="1"/>
    <col min="12071" max="12071" width="17.08984375" style="1" customWidth="1"/>
    <col min="12072" max="12073" width="15.6328125" style="1" customWidth="1"/>
    <col min="12074" max="12074" width="16.453125" style="1" customWidth="1"/>
    <col min="12075" max="12075" width="15.6328125" style="1" customWidth="1"/>
    <col min="12076" max="12076" width="17.08984375" style="1" customWidth="1"/>
    <col min="12077" max="12077" width="17.81640625" style="1" customWidth="1"/>
    <col min="12078" max="12085" width="15.6328125" style="1" customWidth="1"/>
    <col min="12086" max="12086" width="17.54296875" style="1" customWidth="1"/>
    <col min="12087" max="12088" width="15.6328125" style="1" customWidth="1"/>
    <col min="12089" max="12089" width="18.36328125" style="1" customWidth="1"/>
    <col min="12090" max="12091" width="15.6328125" style="1" customWidth="1"/>
    <col min="12092" max="12092" width="16.6328125" style="1" customWidth="1"/>
    <col min="12093" max="12093" width="15.6328125" style="1" customWidth="1"/>
    <col min="12094" max="12094" width="16.08984375" style="1" customWidth="1"/>
    <col min="12095" max="12095" width="16.6328125" style="1" customWidth="1"/>
    <col min="12096" max="12096" width="15.6328125" style="1" customWidth="1"/>
    <col min="12097" max="12097" width="16.08984375" style="1" customWidth="1"/>
    <col min="12098" max="12100" width="15.6328125" style="1" customWidth="1"/>
    <col min="12101" max="12101" width="16.6328125" style="1" customWidth="1"/>
    <col min="12102" max="12102" width="15.6328125" style="1" customWidth="1"/>
    <col min="12103" max="12103" width="18.453125" style="1" customWidth="1"/>
    <col min="12104" max="12104" width="0" style="1" hidden="1" customWidth="1"/>
    <col min="12105" max="12105" width="11.453125" style="1"/>
    <col min="12106" max="12106" width="20.81640625" style="1" customWidth="1"/>
    <col min="12107" max="12304" width="11.453125" style="1"/>
    <col min="12305" max="12305" width="7.54296875" style="1" customWidth="1"/>
    <col min="12306" max="12306" width="77.81640625" style="1" customWidth="1"/>
    <col min="12307" max="12307" width="14.36328125" style="1" customWidth="1"/>
    <col min="12308" max="12308" width="4.453125" style="1" customWidth="1"/>
    <col min="12309" max="12311" width="15.6328125" style="1" customWidth="1"/>
    <col min="12312" max="12312" width="16.6328125" style="1" customWidth="1"/>
    <col min="12313" max="12314" width="15.6328125" style="1" customWidth="1"/>
    <col min="12315" max="12315" width="16.6328125" style="1" customWidth="1"/>
    <col min="12316" max="12326" width="15.6328125" style="1" customWidth="1"/>
    <col min="12327" max="12327" width="17.08984375" style="1" customWidth="1"/>
    <col min="12328" max="12329" width="15.6328125" style="1" customWidth="1"/>
    <col min="12330" max="12330" width="16.453125" style="1" customWidth="1"/>
    <col min="12331" max="12331" width="15.6328125" style="1" customWidth="1"/>
    <col min="12332" max="12332" width="17.08984375" style="1" customWidth="1"/>
    <col min="12333" max="12333" width="17.81640625" style="1" customWidth="1"/>
    <col min="12334" max="12341" width="15.6328125" style="1" customWidth="1"/>
    <col min="12342" max="12342" width="17.54296875" style="1" customWidth="1"/>
    <col min="12343" max="12344" width="15.6328125" style="1" customWidth="1"/>
    <col min="12345" max="12345" width="18.36328125" style="1" customWidth="1"/>
    <col min="12346" max="12347" width="15.6328125" style="1" customWidth="1"/>
    <col min="12348" max="12348" width="16.6328125" style="1" customWidth="1"/>
    <col min="12349" max="12349" width="15.6328125" style="1" customWidth="1"/>
    <col min="12350" max="12350" width="16.08984375" style="1" customWidth="1"/>
    <col min="12351" max="12351" width="16.6328125" style="1" customWidth="1"/>
    <col min="12352" max="12352" width="15.6328125" style="1" customWidth="1"/>
    <col min="12353" max="12353" width="16.08984375" style="1" customWidth="1"/>
    <col min="12354" max="12356" width="15.6328125" style="1" customWidth="1"/>
    <col min="12357" max="12357" width="16.6328125" style="1" customWidth="1"/>
    <col min="12358" max="12358" width="15.6328125" style="1" customWidth="1"/>
    <col min="12359" max="12359" width="18.453125" style="1" customWidth="1"/>
    <col min="12360" max="12360" width="0" style="1" hidden="1" customWidth="1"/>
    <col min="12361" max="12361" width="11.453125" style="1"/>
    <col min="12362" max="12362" width="20.81640625" style="1" customWidth="1"/>
    <col min="12363" max="12560" width="11.453125" style="1"/>
    <col min="12561" max="12561" width="7.54296875" style="1" customWidth="1"/>
    <col min="12562" max="12562" width="77.81640625" style="1" customWidth="1"/>
    <col min="12563" max="12563" width="14.36328125" style="1" customWidth="1"/>
    <col min="12564" max="12564" width="4.453125" style="1" customWidth="1"/>
    <col min="12565" max="12567" width="15.6328125" style="1" customWidth="1"/>
    <col min="12568" max="12568" width="16.6328125" style="1" customWidth="1"/>
    <col min="12569" max="12570" width="15.6328125" style="1" customWidth="1"/>
    <col min="12571" max="12571" width="16.6328125" style="1" customWidth="1"/>
    <col min="12572" max="12582" width="15.6328125" style="1" customWidth="1"/>
    <col min="12583" max="12583" width="17.08984375" style="1" customWidth="1"/>
    <col min="12584" max="12585" width="15.6328125" style="1" customWidth="1"/>
    <col min="12586" max="12586" width="16.453125" style="1" customWidth="1"/>
    <col min="12587" max="12587" width="15.6328125" style="1" customWidth="1"/>
    <col min="12588" max="12588" width="17.08984375" style="1" customWidth="1"/>
    <col min="12589" max="12589" width="17.81640625" style="1" customWidth="1"/>
    <col min="12590" max="12597" width="15.6328125" style="1" customWidth="1"/>
    <col min="12598" max="12598" width="17.54296875" style="1" customWidth="1"/>
    <col min="12599" max="12600" width="15.6328125" style="1" customWidth="1"/>
    <col min="12601" max="12601" width="18.36328125" style="1" customWidth="1"/>
    <col min="12602" max="12603" width="15.6328125" style="1" customWidth="1"/>
    <col min="12604" max="12604" width="16.6328125" style="1" customWidth="1"/>
    <col min="12605" max="12605" width="15.6328125" style="1" customWidth="1"/>
    <col min="12606" max="12606" width="16.08984375" style="1" customWidth="1"/>
    <col min="12607" max="12607" width="16.6328125" style="1" customWidth="1"/>
    <col min="12608" max="12608" width="15.6328125" style="1" customWidth="1"/>
    <col min="12609" max="12609" width="16.08984375" style="1" customWidth="1"/>
    <col min="12610" max="12612" width="15.6328125" style="1" customWidth="1"/>
    <col min="12613" max="12613" width="16.6328125" style="1" customWidth="1"/>
    <col min="12614" max="12614" width="15.6328125" style="1" customWidth="1"/>
    <col min="12615" max="12615" width="18.453125" style="1" customWidth="1"/>
    <col min="12616" max="12616" width="0" style="1" hidden="1" customWidth="1"/>
    <col min="12617" max="12617" width="11.453125" style="1"/>
    <col min="12618" max="12618" width="20.81640625" style="1" customWidth="1"/>
    <col min="12619" max="12816" width="11.453125" style="1"/>
    <col min="12817" max="12817" width="7.54296875" style="1" customWidth="1"/>
    <col min="12818" max="12818" width="77.81640625" style="1" customWidth="1"/>
    <col min="12819" max="12819" width="14.36328125" style="1" customWidth="1"/>
    <col min="12820" max="12820" width="4.453125" style="1" customWidth="1"/>
    <col min="12821" max="12823" width="15.6328125" style="1" customWidth="1"/>
    <col min="12824" max="12824" width="16.6328125" style="1" customWidth="1"/>
    <col min="12825" max="12826" width="15.6328125" style="1" customWidth="1"/>
    <col min="12827" max="12827" width="16.6328125" style="1" customWidth="1"/>
    <col min="12828" max="12838" width="15.6328125" style="1" customWidth="1"/>
    <col min="12839" max="12839" width="17.08984375" style="1" customWidth="1"/>
    <col min="12840" max="12841" width="15.6328125" style="1" customWidth="1"/>
    <col min="12842" max="12842" width="16.453125" style="1" customWidth="1"/>
    <col min="12843" max="12843" width="15.6328125" style="1" customWidth="1"/>
    <col min="12844" max="12844" width="17.08984375" style="1" customWidth="1"/>
    <col min="12845" max="12845" width="17.81640625" style="1" customWidth="1"/>
    <col min="12846" max="12853" width="15.6328125" style="1" customWidth="1"/>
    <col min="12854" max="12854" width="17.54296875" style="1" customWidth="1"/>
    <col min="12855" max="12856" width="15.6328125" style="1" customWidth="1"/>
    <col min="12857" max="12857" width="18.36328125" style="1" customWidth="1"/>
    <col min="12858" max="12859" width="15.6328125" style="1" customWidth="1"/>
    <col min="12860" max="12860" width="16.6328125" style="1" customWidth="1"/>
    <col min="12861" max="12861" width="15.6328125" style="1" customWidth="1"/>
    <col min="12862" max="12862" width="16.08984375" style="1" customWidth="1"/>
    <col min="12863" max="12863" width="16.6328125" style="1" customWidth="1"/>
    <col min="12864" max="12864" width="15.6328125" style="1" customWidth="1"/>
    <col min="12865" max="12865" width="16.08984375" style="1" customWidth="1"/>
    <col min="12866" max="12868" width="15.6328125" style="1" customWidth="1"/>
    <col min="12869" max="12869" width="16.6328125" style="1" customWidth="1"/>
    <col min="12870" max="12870" width="15.6328125" style="1" customWidth="1"/>
    <col min="12871" max="12871" width="18.453125" style="1" customWidth="1"/>
    <col min="12872" max="12872" width="0" style="1" hidden="1" customWidth="1"/>
    <col min="12873" max="12873" width="11.453125" style="1"/>
    <col min="12874" max="12874" width="20.81640625" style="1" customWidth="1"/>
    <col min="12875" max="13072" width="11.453125" style="1"/>
    <col min="13073" max="13073" width="7.54296875" style="1" customWidth="1"/>
    <col min="13074" max="13074" width="77.81640625" style="1" customWidth="1"/>
    <col min="13075" max="13075" width="14.36328125" style="1" customWidth="1"/>
    <col min="13076" max="13076" width="4.453125" style="1" customWidth="1"/>
    <col min="13077" max="13079" width="15.6328125" style="1" customWidth="1"/>
    <col min="13080" max="13080" width="16.6328125" style="1" customWidth="1"/>
    <col min="13081" max="13082" width="15.6328125" style="1" customWidth="1"/>
    <col min="13083" max="13083" width="16.6328125" style="1" customWidth="1"/>
    <col min="13084" max="13094" width="15.6328125" style="1" customWidth="1"/>
    <col min="13095" max="13095" width="17.08984375" style="1" customWidth="1"/>
    <col min="13096" max="13097" width="15.6328125" style="1" customWidth="1"/>
    <col min="13098" max="13098" width="16.453125" style="1" customWidth="1"/>
    <col min="13099" max="13099" width="15.6328125" style="1" customWidth="1"/>
    <col min="13100" max="13100" width="17.08984375" style="1" customWidth="1"/>
    <col min="13101" max="13101" width="17.81640625" style="1" customWidth="1"/>
    <col min="13102" max="13109" width="15.6328125" style="1" customWidth="1"/>
    <col min="13110" max="13110" width="17.54296875" style="1" customWidth="1"/>
    <col min="13111" max="13112" width="15.6328125" style="1" customWidth="1"/>
    <col min="13113" max="13113" width="18.36328125" style="1" customWidth="1"/>
    <col min="13114" max="13115" width="15.6328125" style="1" customWidth="1"/>
    <col min="13116" max="13116" width="16.6328125" style="1" customWidth="1"/>
    <col min="13117" max="13117" width="15.6328125" style="1" customWidth="1"/>
    <col min="13118" max="13118" width="16.08984375" style="1" customWidth="1"/>
    <col min="13119" max="13119" width="16.6328125" style="1" customWidth="1"/>
    <col min="13120" max="13120" width="15.6328125" style="1" customWidth="1"/>
    <col min="13121" max="13121" width="16.08984375" style="1" customWidth="1"/>
    <col min="13122" max="13124" width="15.6328125" style="1" customWidth="1"/>
    <col min="13125" max="13125" width="16.6328125" style="1" customWidth="1"/>
    <col min="13126" max="13126" width="15.6328125" style="1" customWidth="1"/>
    <col min="13127" max="13127" width="18.453125" style="1" customWidth="1"/>
    <col min="13128" max="13128" width="0" style="1" hidden="1" customWidth="1"/>
    <col min="13129" max="13129" width="11.453125" style="1"/>
    <col min="13130" max="13130" width="20.81640625" style="1" customWidth="1"/>
    <col min="13131" max="13328" width="11.453125" style="1"/>
    <col min="13329" max="13329" width="7.54296875" style="1" customWidth="1"/>
    <col min="13330" max="13330" width="77.81640625" style="1" customWidth="1"/>
    <col min="13331" max="13331" width="14.36328125" style="1" customWidth="1"/>
    <col min="13332" max="13332" width="4.453125" style="1" customWidth="1"/>
    <col min="13333" max="13335" width="15.6328125" style="1" customWidth="1"/>
    <col min="13336" max="13336" width="16.6328125" style="1" customWidth="1"/>
    <col min="13337" max="13338" width="15.6328125" style="1" customWidth="1"/>
    <col min="13339" max="13339" width="16.6328125" style="1" customWidth="1"/>
    <col min="13340" max="13350" width="15.6328125" style="1" customWidth="1"/>
    <col min="13351" max="13351" width="17.08984375" style="1" customWidth="1"/>
    <col min="13352" max="13353" width="15.6328125" style="1" customWidth="1"/>
    <col min="13354" max="13354" width="16.453125" style="1" customWidth="1"/>
    <col min="13355" max="13355" width="15.6328125" style="1" customWidth="1"/>
    <col min="13356" max="13356" width="17.08984375" style="1" customWidth="1"/>
    <col min="13357" max="13357" width="17.81640625" style="1" customWidth="1"/>
    <col min="13358" max="13365" width="15.6328125" style="1" customWidth="1"/>
    <col min="13366" max="13366" width="17.54296875" style="1" customWidth="1"/>
    <col min="13367" max="13368" width="15.6328125" style="1" customWidth="1"/>
    <col min="13369" max="13369" width="18.36328125" style="1" customWidth="1"/>
    <col min="13370" max="13371" width="15.6328125" style="1" customWidth="1"/>
    <col min="13372" max="13372" width="16.6328125" style="1" customWidth="1"/>
    <col min="13373" max="13373" width="15.6328125" style="1" customWidth="1"/>
    <col min="13374" max="13374" width="16.08984375" style="1" customWidth="1"/>
    <col min="13375" max="13375" width="16.6328125" style="1" customWidth="1"/>
    <col min="13376" max="13376" width="15.6328125" style="1" customWidth="1"/>
    <col min="13377" max="13377" width="16.08984375" style="1" customWidth="1"/>
    <col min="13378" max="13380" width="15.6328125" style="1" customWidth="1"/>
    <col min="13381" max="13381" width="16.6328125" style="1" customWidth="1"/>
    <col min="13382" max="13382" width="15.6328125" style="1" customWidth="1"/>
    <col min="13383" max="13383" width="18.453125" style="1" customWidth="1"/>
    <col min="13384" max="13384" width="0" style="1" hidden="1" customWidth="1"/>
    <col min="13385" max="13385" width="11.453125" style="1"/>
    <col min="13386" max="13386" width="20.81640625" style="1" customWidth="1"/>
    <col min="13387" max="13584" width="11.453125" style="1"/>
    <col min="13585" max="13585" width="7.54296875" style="1" customWidth="1"/>
    <col min="13586" max="13586" width="77.81640625" style="1" customWidth="1"/>
    <col min="13587" max="13587" width="14.36328125" style="1" customWidth="1"/>
    <col min="13588" max="13588" width="4.453125" style="1" customWidth="1"/>
    <col min="13589" max="13591" width="15.6328125" style="1" customWidth="1"/>
    <col min="13592" max="13592" width="16.6328125" style="1" customWidth="1"/>
    <col min="13593" max="13594" width="15.6328125" style="1" customWidth="1"/>
    <col min="13595" max="13595" width="16.6328125" style="1" customWidth="1"/>
    <col min="13596" max="13606" width="15.6328125" style="1" customWidth="1"/>
    <col min="13607" max="13607" width="17.08984375" style="1" customWidth="1"/>
    <col min="13608" max="13609" width="15.6328125" style="1" customWidth="1"/>
    <col min="13610" max="13610" width="16.453125" style="1" customWidth="1"/>
    <col min="13611" max="13611" width="15.6328125" style="1" customWidth="1"/>
    <col min="13612" max="13612" width="17.08984375" style="1" customWidth="1"/>
    <col min="13613" max="13613" width="17.81640625" style="1" customWidth="1"/>
    <col min="13614" max="13621" width="15.6328125" style="1" customWidth="1"/>
    <col min="13622" max="13622" width="17.54296875" style="1" customWidth="1"/>
    <col min="13623" max="13624" width="15.6328125" style="1" customWidth="1"/>
    <col min="13625" max="13625" width="18.36328125" style="1" customWidth="1"/>
    <col min="13626" max="13627" width="15.6328125" style="1" customWidth="1"/>
    <col min="13628" max="13628" width="16.6328125" style="1" customWidth="1"/>
    <col min="13629" max="13629" width="15.6328125" style="1" customWidth="1"/>
    <col min="13630" max="13630" width="16.08984375" style="1" customWidth="1"/>
    <col min="13631" max="13631" width="16.6328125" style="1" customWidth="1"/>
    <col min="13632" max="13632" width="15.6328125" style="1" customWidth="1"/>
    <col min="13633" max="13633" width="16.08984375" style="1" customWidth="1"/>
    <col min="13634" max="13636" width="15.6328125" style="1" customWidth="1"/>
    <col min="13637" max="13637" width="16.6328125" style="1" customWidth="1"/>
    <col min="13638" max="13638" width="15.6328125" style="1" customWidth="1"/>
    <col min="13639" max="13639" width="18.453125" style="1" customWidth="1"/>
    <col min="13640" max="13640" width="0" style="1" hidden="1" customWidth="1"/>
    <col min="13641" max="13641" width="11.453125" style="1"/>
    <col min="13642" max="13642" width="20.81640625" style="1" customWidth="1"/>
    <col min="13643" max="13840" width="11.453125" style="1"/>
    <col min="13841" max="13841" width="7.54296875" style="1" customWidth="1"/>
    <col min="13842" max="13842" width="77.81640625" style="1" customWidth="1"/>
    <col min="13843" max="13843" width="14.36328125" style="1" customWidth="1"/>
    <col min="13844" max="13844" width="4.453125" style="1" customWidth="1"/>
    <col min="13845" max="13847" width="15.6328125" style="1" customWidth="1"/>
    <col min="13848" max="13848" width="16.6328125" style="1" customWidth="1"/>
    <col min="13849" max="13850" width="15.6328125" style="1" customWidth="1"/>
    <col min="13851" max="13851" width="16.6328125" style="1" customWidth="1"/>
    <col min="13852" max="13862" width="15.6328125" style="1" customWidth="1"/>
    <col min="13863" max="13863" width="17.08984375" style="1" customWidth="1"/>
    <col min="13864" max="13865" width="15.6328125" style="1" customWidth="1"/>
    <col min="13866" max="13866" width="16.453125" style="1" customWidth="1"/>
    <col min="13867" max="13867" width="15.6328125" style="1" customWidth="1"/>
    <col min="13868" max="13868" width="17.08984375" style="1" customWidth="1"/>
    <col min="13869" max="13869" width="17.81640625" style="1" customWidth="1"/>
    <col min="13870" max="13877" width="15.6328125" style="1" customWidth="1"/>
    <col min="13878" max="13878" width="17.54296875" style="1" customWidth="1"/>
    <col min="13879" max="13880" width="15.6328125" style="1" customWidth="1"/>
    <col min="13881" max="13881" width="18.36328125" style="1" customWidth="1"/>
    <col min="13882" max="13883" width="15.6328125" style="1" customWidth="1"/>
    <col min="13884" max="13884" width="16.6328125" style="1" customWidth="1"/>
    <col min="13885" max="13885" width="15.6328125" style="1" customWidth="1"/>
    <col min="13886" max="13886" width="16.08984375" style="1" customWidth="1"/>
    <col min="13887" max="13887" width="16.6328125" style="1" customWidth="1"/>
    <col min="13888" max="13888" width="15.6328125" style="1" customWidth="1"/>
    <col min="13889" max="13889" width="16.08984375" style="1" customWidth="1"/>
    <col min="13890" max="13892" width="15.6328125" style="1" customWidth="1"/>
    <col min="13893" max="13893" width="16.6328125" style="1" customWidth="1"/>
    <col min="13894" max="13894" width="15.6328125" style="1" customWidth="1"/>
    <col min="13895" max="13895" width="18.453125" style="1" customWidth="1"/>
    <col min="13896" max="13896" width="0" style="1" hidden="1" customWidth="1"/>
    <col min="13897" max="13897" width="11.453125" style="1"/>
    <col min="13898" max="13898" width="20.81640625" style="1" customWidth="1"/>
    <col min="13899" max="14096" width="11.453125" style="1"/>
    <col min="14097" max="14097" width="7.54296875" style="1" customWidth="1"/>
    <col min="14098" max="14098" width="77.81640625" style="1" customWidth="1"/>
    <col min="14099" max="14099" width="14.36328125" style="1" customWidth="1"/>
    <col min="14100" max="14100" width="4.453125" style="1" customWidth="1"/>
    <col min="14101" max="14103" width="15.6328125" style="1" customWidth="1"/>
    <col min="14104" max="14104" width="16.6328125" style="1" customWidth="1"/>
    <col min="14105" max="14106" width="15.6328125" style="1" customWidth="1"/>
    <col min="14107" max="14107" width="16.6328125" style="1" customWidth="1"/>
    <col min="14108" max="14118" width="15.6328125" style="1" customWidth="1"/>
    <col min="14119" max="14119" width="17.08984375" style="1" customWidth="1"/>
    <col min="14120" max="14121" width="15.6328125" style="1" customWidth="1"/>
    <col min="14122" max="14122" width="16.453125" style="1" customWidth="1"/>
    <col min="14123" max="14123" width="15.6328125" style="1" customWidth="1"/>
    <col min="14124" max="14124" width="17.08984375" style="1" customWidth="1"/>
    <col min="14125" max="14125" width="17.81640625" style="1" customWidth="1"/>
    <col min="14126" max="14133" width="15.6328125" style="1" customWidth="1"/>
    <col min="14134" max="14134" width="17.54296875" style="1" customWidth="1"/>
    <col min="14135" max="14136" width="15.6328125" style="1" customWidth="1"/>
    <col min="14137" max="14137" width="18.36328125" style="1" customWidth="1"/>
    <col min="14138" max="14139" width="15.6328125" style="1" customWidth="1"/>
    <col min="14140" max="14140" width="16.6328125" style="1" customWidth="1"/>
    <col min="14141" max="14141" width="15.6328125" style="1" customWidth="1"/>
    <col min="14142" max="14142" width="16.08984375" style="1" customWidth="1"/>
    <col min="14143" max="14143" width="16.6328125" style="1" customWidth="1"/>
    <col min="14144" max="14144" width="15.6328125" style="1" customWidth="1"/>
    <col min="14145" max="14145" width="16.08984375" style="1" customWidth="1"/>
    <col min="14146" max="14148" width="15.6328125" style="1" customWidth="1"/>
    <col min="14149" max="14149" width="16.6328125" style="1" customWidth="1"/>
    <col min="14150" max="14150" width="15.6328125" style="1" customWidth="1"/>
    <col min="14151" max="14151" width="18.453125" style="1" customWidth="1"/>
    <col min="14152" max="14152" width="0" style="1" hidden="1" customWidth="1"/>
    <col min="14153" max="14153" width="11.453125" style="1"/>
    <col min="14154" max="14154" width="20.81640625" style="1" customWidth="1"/>
    <col min="14155" max="14352" width="11.453125" style="1"/>
    <col min="14353" max="14353" width="7.54296875" style="1" customWidth="1"/>
    <col min="14354" max="14354" width="77.81640625" style="1" customWidth="1"/>
    <col min="14355" max="14355" width="14.36328125" style="1" customWidth="1"/>
    <col min="14356" max="14356" width="4.453125" style="1" customWidth="1"/>
    <col min="14357" max="14359" width="15.6328125" style="1" customWidth="1"/>
    <col min="14360" max="14360" width="16.6328125" style="1" customWidth="1"/>
    <col min="14361" max="14362" width="15.6328125" style="1" customWidth="1"/>
    <col min="14363" max="14363" width="16.6328125" style="1" customWidth="1"/>
    <col min="14364" max="14374" width="15.6328125" style="1" customWidth="1"/>
    <col min="14375" max="14375" width="17.08984375" style="1" customWidth="1"/>
    <col min="14376" max="14377" width="15.6328125" style="1" customWidth="1"/>
    <col min="14378" max="14378" width="16.453125" style="1" customWidth="1"/>
    <col min="14379" max="14379" width="15.6328125" style="1" customWidth="1"/>
    <col min="14380" max="14380" width="17.08984375" style="1" customWidth="1"/>
    <col min="14381" max="14381" width="17.81640625" style="1" customWidth="1"/>
    <col min="14382" max="14389" width="15.6328125" style="1" customWidth="1"/>
    <col min="14390" max="14390" width="17.54296875" style="1" customWidth="1"/>
    <col min="14391" max="14392" width="15.6328125" style="1" customWidth="1"/>
    <col min="14393" max="14393" width="18.36328125" style="1" customWidth="1"/>
    <col min="14394" max="14395" width="15.6328125" style="1" customWidth="1"/>
    <col min="14396" max="14396" width="16.6328125" style="1" customWidth="1"/>
    <col min="14397" max="14397" width="15.6328125" style="1" customWidth="1"/>
    <col min="14398" max="14398" width="16.08984375" style="1" customWidth="1"/>
    <col min="14399" max="14399" width="16.6328125" style="1" customWidth="1"/>
    <col min="14400" max="14400" width="15.6328125" style="1" customWidth="1"/>
    <col min="14401" max="14401" width="16.08984375" style="1" customWidth="1"/>
    <col min="14402" max="14404" width="15.6328125" style="1" customWidth="1"/>
    <col min="14405" max="14405" width="16.6328125" style="1" customWidth="1"/>
    <col min="14406" max="14406" width="15.6328125" style="1" customWidth="1"/>
    <col min="14407" max="14407" width="18.453125" style="1" customWidth="1"/>
    <col min="14408" max="14408" width="0" style="1" hidden="1" customWidth="1"/>
    <col min="14409" max="14409" width="11.453125" style="1"/>
    <col min="14410" max="14410" width="20.81640625" style="1" customWidth="1"/>
    <col min="14411" max="14608" width="11.453125" style="1"/>
    <col min="14609" max="14609" width="7.54296875" style="1" customWidth="1"/>
    <col min="14610" max="14610" width="77.81640625" style="1" customWidth="1"/>
    <col min="14611" max="14611" width="14.36328125" style="1" customWidth="1"/>
    <col min="14612" max="14612" width="4.453125" style="1" customWidth="1"/>
    <col min="14613" max="14615" width="15.6328125" style="1" customWidth="1"/>
    <col min="14616" max="14616" width="16.6328125" style="1" customWidth="1"/>
    <col min="14617" max="14618" width="15.6328125" style="1" customWidth="1"/>
    <col min="14619" max="14619" width="16.6328125" style="1" customWidth="1"/>
    <col min="14620" max="14630" width="15.6328125" style="1" customWidth="1"/>
    <col min="14631" max="14631" width="17.08984375" style="1" customWidth="1"/>
    <col min="14632" max="14633" width="15.6328125" style="1" customWidth="1"/>
    <col min="14634" max="14634" width="16.453125" style="1" customWidth="1"/>
    <col min="14635" max="14635" width="15.6328125" style="1" customWidth="1"/>
    <col min="14636" max="14636" width="17.08984375" style="1" customWidth="1"/>
    <col min="14637" max="14637" width="17.81640625" style="1" customWidth="1"/>
    <col min="14638" max="14645" width="15.6328125" style="1" customWidth="1"/>
    <col min="14646" max="14646" width="17.54296875" style="1" customWidth="1"/>
    <col min="14647" max="14648" width="15.6328125" style="1" customWidth="1"/>
    <col min="14649" max="14649" width="18.36328125" style="1" customWidth="1"/>
    <col min="14650" max="14651" width="15.6328125" style="1" customWidth="1"/>
    <col min="14652" max="14652" width="16.6328125" style="1" customWidth="1"/>
    <col min="14653" max="14653" width="15.6328125" style="1" customWidth="1"/>
    <col min="14654" max="14654" width="16.08984375" style="1" customWidth="1"/>
    <col min="14655" max="14655" width="16.6328125" style="1" customWidth="1"/>
    <col min="14656" max="14656" width="15.6328125" style="1" customWidth="1"/>
    <col min="14657" max="14657" width="16.08984375" style="1" customWidth="1"/>
    <col min="14658" max="14660" width="15.6328125" style="1" customWidth="1"/>
    <col min="14661" max="14661" width="16.6328125" style="1" customWidth="1"/>
    <col min="14662" max="14662" width="15.6328125" style="1" customWidth="1"/>
    <col min="14663" max="14663" width="18.453125" style="1" customWidth="1"/>
    <col min="14664" max="14664" width="0" style="1" hidden="1" customWidth="1"/>
    <col min="14665" max="14665" width="11.453125" style="1"/>
    <col min="14666" max="14666" width="20.81640625" style="1" customWidth="1"/>
    <col min="14667" max="14864" width="11.453125" style="1"/>
    <col min="14865" max="14865" width="7.54296875" style="1" customWidth="1"/>
    <col min="14866" max="14866" width="77.81640625" style="1" customWidth="1"/>
    <col min="14867" max="14867" width="14.36328125" style="1" customWidth="1"/>
    <col min="14868" max="14868" width="4.453125" style="1" customWidth="1"/>
    <col min="14869" max="14871" width="15.6328125" style="1" customWidth="1"/>
    <col min="14872" max="14872" width="16.6328125" style="1" customWidth="1"/>
    <col min="14873" max="14874" width="15.6328125" style="1" customWidth="1"/>
    <col min="14875" max="14875" width="16.6328125" style="1" customWidth="1"/>
    <col min="14876" max="14886" width="15.6328125" style="1" customWidth="1"/>
    <col min="14887" max="14887" width="17.08984375" style="1" customWidth="1"/>
    <col min="14888" max="14889" width="15.6328125" style="1" customWidth="1"/>
    <col min="14890" max="14890" width="16.453125" style="1" customWidth="1"/>
    <col min="14891" max="14891" width="15.6328125" style="1" customWidth="1"/>
    <col min="14892" max="14892" width="17.08984375" style="1" customWidth="1"/>
    <col min="14893" max="14893" width="17.81640625" style="1" customWidth="1"/>
    <col min="14894" max="14901" width="15.6328125" style="1" customWidth="1"/>
    <col min="14902" max="14902" width="17.54296875" style="1" customWidth="1"/>
    <col min="14903" max="14904" width="15.6328125" style="1" customWidth="1"/>
    <col min="14905" max="14905" width="18.36328125" style="1" customWidth="1"/>
    <col min="14906" max="14907" width="15.6328125" style="1" customWidth="1"/>
    <col min="14908" max="14908" width="16.6328125" style="1" customWidth="1"/>
    <col min="14909" max="14909" width="15.6328125" style="1" customWidth="1"/>
    <col min="14910" max="14910" width="16.08984375" style="1" customWidth="1"/>
    <col min="14911" max="14911" width="16.6328125" style="1" customWidth="1"/>
    <col min="14912" max="14912" width="15.6328125" style="1" customWidth="1"/>
    <col min="14913" max="14913" width="16.08984375" style="1" customWidth="1"/>
    <col min="14914" max="14916" width="15.6328125" style="1" customWidth="1"/>
    <col min="14917" max="14917" width="16.6328125" style="1" customWidth="1"/>
    <col min="14918" max="14918" width="15.6328125" style="1" customWidth="1"/>
    <col min="14919" max="14919" width="18.453125" style="1" customWidth="1"/>
    <col min="14920" max="14920" width="0" style="1" hidden="1" customWidth="1"/>
    <col min="14921" max="14921" width="11.453125" style="1"/>
    <col min="14922" max="14922" width="20.81640625" style="1" customWidth="1"/>
    <col min="14923" max="15120" width="11.453125" style="1"/>
    <col min="15121" max="15121" width="7.54296875" style="1" customWidth="1"/>
    <col min="15122" max="15122" width="77.81640625" style="1" customWidth="1"/>
    <col min="15123" max="15123" width="14.36328125" style="1" customWidth="1"/>
    <col min="15124" max="15124" width="4.453125" style="1" customWidth="1"/>
    <col min="15125" max="15127" width="15.6328125" style="1" customWidth="1"/>
    <col min="15128" max="15128" width="16.6328125" style="1" customWidth="1"/>
    <col min="15129" max="15130" width="15.6328125" style="1" customWidth="1"/>
    <col min="15131" max="15131" width="16.6328125" style="1" customWidth="1"/>
    <col min="15132" max="15142" width="15.6328125" style="1" customWidth="1"/>
    <col min="15143" max="15143" width="17.08984375" style="1" customWidth="1"/>
    <col min="15144" max="15145" width="15.6328125" style="1" customWidth="1"/>
    <col min="15146" max="15146" width="16.453125" style="1" customWidth="1"/>
    <col min="15147" max="15147" width="15.6328125" style="1" customWidth="1"/>
    <col min="15148" max="15148" width="17.08984375" style="1" customWidth="1"/>
    <col min="15149" max="15149" width="17.81640625" style="1" customWidth="1"/>
    <col min="15150" max="15157" width="15.6328125" style="1" customWidth="1"/>
    <col min="15158" max="15158" width="17.54296875" style="1" customWidth="1"/>
    <col min="15159" max="15160" width="15.6328125" style="1" customWidth="1"/>
    <col min="15161" max="15161" width="18.36328125" style="1" customWidth="1"/>
    <col min="15162" max="15163" width="15.6328125" style="1" customWidth="1"/>
    <col min="15164" max="15164" width="16.6328125" style="1" customWidth="1"/>
    <col min="15165" max="15165" width="15.6328125" style="1" customWidth="1"/>
    <col min="15166" max="15166" width="16.08984375" style="1" customWidth="1"/>
    <col min="15167" max="15167" width="16.6328125" style="1" customWidth="1"/>
    <col min="15168" max="15168" width="15.6328125" style="1" customWidth="1"/>
    <col min="15169" max="15169" width="16.08984375" style="1" customWidth="1"/>
    <col min="15170" max="15172" width="15.6328125" style="1" customWidth="1"/>
    <col min="15173" max="15173" width="16.6328125" style="1" customWidth="1"/>
    <col min="15174" max="15174" width="15.6328125" style="1" customWidth="1"/>
    <col min="15175" max="15175" width="18.453125" style="1" customWidth="1"/>
    <col min="15176" max="15176" width="0" style="1" hidden="1" customWidth="1"/>
    <col min="15177" max="15177" width="11.453125" style="1"/>
    <col min="15178" max="15178" width="20.81640625" style="1" customWidth="1"/>
    <col min="15179" max="15376" width="11.453125" style="1"/>
    <col min="15377" max="15377" width="7.54296875" style="1" customWidth="1"/>
    <col min="15378" max="15378" width="77.81640625" style="1" customWidth="1"/>
    <col min="15379" max="15379" width="14.36328125" style="1" customWidth="1"/>
    <col min="15380" max="15380" width="4.453125" style="1" customWidth="1"/>
    <col min="15381" max="15383" width="15.6328125" style="1" customWidth="1"/>
    <col min="15384" max="15384" width="16.6328125" style="1" customWidth="1"/>
    <col min="15385" max="15386" width="15.6328125" style="1" customWidth="1"/>
    <col min="15387" max="15387" width="16.6328125" style="1" customWidth="1"/>
    <col min="15388" max="15398" width="15.6328125" style="1" customWidth="1"/>
    <col min="15399" max="15399" width="17.08984375" style="1" customWidth="1"/>
    <col min="15400" max="15401" width="15.6328125" style="1" customWidth="1"/>
    <col min="15402" max="15402" width="16.453125" style="1" customWidth="1"/>
    <col min="15403" max="15403" width="15.6328125" style="1" customWidth="1"/>
    <col min="15404" max="15404" width="17.08984375" style="1" customWidth="1"/>
    <col min="15405" max="15405" width="17.81640625" style="1" customWidth="1"/>
    <col min="15406" max="15413" width="15.6328125" style="1" customWidth="1"/>
    <col min="15414" max="15414" width="17.54296875" style="1" customWidth="1"/>
    <col min="15415" max="15416" width="15.6328125" style="1" customWidth="1"/>
    <col min="15417" max="15417" width="18.36328125" style="1" customWidth="1"/>
    <col min="15418" max="15419" width="15.6328125" style="1" customWidth="1"/>
    <col min="15420" max="15420" width="16.6328125" style="1" customWidth="1"/>
    <col min="15421" max="15421" width="15.6328125" style="1" customWidth="1"/>
    <col min="15422" max="15422" width="16.08984375" style="1" customWidth="1"/>
    <col min="15423" max="15423" width="16.6328125" style="1" customWidth="1"/>
    <col min="15424" max="15424" width="15.6328125" style="1" customWidth="1"/>
    <col min="15425" max="15425" width="16.08984375" style="1" customWidth="1"/>
    <col min="15426" max="15428" width="15.6328125" style="1" customWidth="1"/>
    <col min="15429" max="15429" width="16.6328125" style="1" customWidth="1"/>
    <col min="15430" max="15430" width="15.6328125" style="1" customWidth="1"/>
    <col min="15431" max="15431" width="18.453125" style="1" customWidth="1"/>
    <col min="15432" max="15432" width="0" style="1" hidden="1" customWidth="1"/>
    <col min="15433" max="15433" width="11.453125" style="1"/>
    <col min="15434" max="15434" width="20.81640625" style="1" customWidth="1"/>
    <col min="15435" max="15632" width="11.453125" style="1"/>
    <col min="15633" max="15633" width="7.54296875" style="1" customWidth="1"/>
    <col min="15634" max="15634" width="77.81640625" style="1" customWidth="1"/>
    <col min="15635" max="15635" width="14.36328125" style="1" customWidth="1"/>
    <col min="15636" max="15636" width="4.453125" style="1" customWidth="1"/>
    <col min="15637" max="15639" width="15.6328125" style="1" customWidth="1"/>
    <col min="15640" max="15640" width="16.6328125" style="1" customWidth="1"/>
    <col min="15641" max="15642" width="15.6328125" style="1" customWidth="1"/>
    <col min="15643" max="15643" width="16.6328125" style="1" customWidth="1"/>
    <col min="15644" max="15654" width="15.6328125" style="1" customWidth="1"/>
    <col min="15655" max="15655" width="17.08984375" style="1" customWidth="1"/>
    <col min="15656" max="15657" width="15.6328125" style="1" customWidth="1"/>
    <col min="15658" max="15658" width="16.453125" style="1" customWidth="1"/>
    <col min="15659" max="15659" width="15.6328125" style="1" customWidth="1"/>
    <col min="15660" max="15660" width="17.08984375" style="1" customWidth="1"/>
    <col min="15661" max="15661" width="17.81640625" style="1" customWidth="1"/>
    <col min="15662" max="15669" width="15.6328125" style="1" customWidth="1"/>
    <col min="15670" max="15670" width="17.54296875" style="1" customWidth="1"/>
    <col min="15671" max="15672" width="15.6328125" style="1" customWidth="1"/>
    <col min="15673" max="15673" width="18.36328125" style="1" customWidth="1"/>
    <col min="15674" max="15675" width="15.6328125" style="1" customWidth="1"/>
    <col min="15676" max="15676" width="16.6328125" style="1" customWidth="1"/>
    <col min="15677" max="15677" width="15.6328125" style="1" customWidth="1"/>
    <col min="15678" max="15678" width="16.08984375" style="1" customWidth="1"/>
    <col min="15679" max="15679" width="16.6328125" style="1" customWidth="1"/>
    <col min="15680" max="15680" width="15.6328125" style="1" customWidth="1"/>
    <col min="15681" max="15681" width="16.08984375" style="1" customWidth="1"/>
    <col min="15682" max="15684" width="15.6328125" style="1" customWidth="1"/>
    <col min="15685" max="15685" width="16.6328125" style="1" customWidth="1"/>
    <col min="15686" max="15686" width="15.6328125" style="1" customWidth="1"/>
    <col min="15687" max="15687" width="18.453125" style="1" customWidth="1"/>
    <col min="15688" max="15688" width="0" style="1" hidden="1" customWidth="1"/>
    <col min="15689" max="15689" width="11.453125" style="1"/>
    <col min="15690" max="15690" width="20.81640625" style="1" customWidth="1"/>
    <col min="15691" max="15888" width="11.453125" style="1"/>
    <col min="15889" max="15889" width="7.54296875" style="1" customWidth="1"/>
    <col min="15890" max="15890" width="77.81640625" style="1" customWidth="1"/>
    <col min="15891" max="15891" width="14.36328125" style="1" customWidth="1"/>
    <col min="15892" max="15892" width="4.453125" style="1" customWidth="1"/>
    <col min="15893" max="15895" width="15.6328125" style="1" customWidth="1"/>
    <col min="15896" max="15896" width="16.6328125" style="1" customWidth="1"/>
    <col min="15897" max="15898" width="15.6328125" style="1" customWidth="1"/>
    <col min="15899" max="15899" width="16.6328125" style="1" customWidth="1"/>
    <col min="15900" max="15910" width="15.6328125" style="1" customWidth="1"/>
    <col min="15911" max="15911" width="17.08984375" style="1" customWidth="1"/>
    <col min="15912" max="15913" width="15.6328125" style="1" customWidth="1"/>
    <col min="15914" max="15914" width="16.453125" style="1" customWidth="1"/>
    <col min="15915" max="15915" width="15.6328125" style="1" customWidth="1"/>
    <col min="15916" max="15916" width="17.08984375" style="1" customWidth="1"/>
    <col min="15917" max="15917" width="17.81640625" style="1" customWidth="1"/>
    <col min="15918" max="15925" width="15.6328125" style="1" customWidth="1"/>
    <col min="15926" max="15926" width="17.54296875" style="1" customWidth="1"/>
    <col min="15927" max="15928" width="15.6328125" style="1" customWidth="1"/>
    <col min="15929" max="15929" width="18.36328125" style="1" customWidth="1"/>
    <col min="15930" max="15931" width="15.6328125" style="1" customWidth="1"/>
    <col min="15932" max="15932" width="16.6328125" style="1" customWidth="1"/>
    <col min="15933" max="15933" width="15.6328125" style="1" customWidth="1"/>
    <col min="15934" max="15934" width="16.08984375" style="1" customWidth="1"/>
    <col min="15935" max="15935" width="16.6328125" style="1" customWidth="1"/>
    <col min="15936" max="15936" width="15.6328125" style="1" customWidth="1"/>
    <col min="15937" max="15937" width="16.08984375" style="1" customWidth="1"/>
    <col min="15938" max="15940" width="15.6328125" style="1" customWidth="1"/>
    <col min="15941" max="15941" width="16.6328125" style="1" customWidth="1"/>
    <col min="15942" max="15942" width="15.6328125" style="1" customWidth="1"/>
    <col min="15943" max="15943" width="18.453125" style="1" customWidth="1"/>
    <col min="15944" max="15944" width="0" style="1" hidden="1" customWidth="1"/>
    <col min="15945" max="15945" width="11.453125" style="1"/>
    <col min="15946" max="15946" width="20.81640625" style="1" customWidth="1"/>
    <col min="15947" max="16144" width="11.453125" style="1"/>
    <col min="16145" max="16145" width="7.54296875" style="1" customWidth="1"/>
    <col min="16146" max="16146" width="77.81640625" style="1" customWidth="1"/>
    <col min="16147" max="16147" width="14.36328125" style="1" customWidth="1"/>
    <col min="16148" max="16148" width="4.453125" style="1" customWidth="1"/>
    <col min="16149" max="16151" width="15.6328125" style="1" customWidth="1"/>
    <col min="16152" max="16152" width="16.6328125" style="1" customWidth="1"/>
    <col min="16153" max="16154" width="15.6328125" style="1" customWidth="1"/>
    <col min="16155" max="16155" width="16.6328125" style="1" customWidth="1"/>
    <col min="16156" max="16166" width="15.6328125" style="1" customWidth="1"/>
    <col min="16167" max="16167" width="17.08984375" style="1" customWidth="1"/>
    <col min="16168" max="16169" width="15.6328125" style="1" customWidth="1"/>
    <col min="16170" max="16170" width="16.453125" style="1" customWidth="1"/>
    <col min="16171" max="16171" width="15.6328125" style="1" customWidth="1"/>
    <col min="16172" max="16172" width="17.08984375" style="1" customWidth="1"/>
    <col min="16173" max="16173" width="17.81640625" style="1" customWidth="1"/>
    <col min="16174" max="16181" width="15.6328125" style="1" customWidth="1"/>
    <col min="16182" max="16182" width="17.54296875" style="1" customWidth="1"/>
    <col min="16183" max="16184" width="15.6328125" style="1" customWidth="1"/>
    <col min="16185" max="16185" width="18.36328125" style="1" customWidth="1"/>
    <col min="16186" max="16187" width="15.6328125" style="1" customWidth="1"/>
    <col min="16188" max="16188" width="16.6328125" style="1" customWidth="1"/>
    <col min="16189" max="16189" width="15.6328125" style="1" customWidth="1"/>
    <col min="16190" max="16190" width="16.08984375" style="1" customWidth="1"/>
    <col min="16191" max="16191" width="16.6328125" style="1" customWidth="1"/>
    <col min="16192" max="16192" width="15.6328125" style="1" customWidth="1"/>
    <col min="16193" max="16193" width="16.08984375" style="1" customWidth="1"/>
    <col min="16194" max="16196" width="15.6328125" style="1" customWidth="1"/>
    <col min="16197" max="16197" width="16.6328125" style="1" customWidth="1"/>
    <col min="16198" max="16198" width="15.6328125" style="1" customWidth="1"/>
    <col min="16199" max="16199" width="18.453125" style="1" customWidth="1"/>
    <col min="16200" max="16200" width="0" style="1" hidden="1" customWidth="1"/>
    <col min="16201" max="16201" width="11.453125" style="1"/>
    <col min="16202" max="16202" width="20.81640625" style="1" customWidth="1"/>
    <col min="16203" max="16384" width="11.453125" style="1"/>
  </cols>
  <sheetData>
    <row r="1" spans="1:89" ht="32.25" customHeight="1" x14ac:dyDescent="0.3">
      <c r="A1" s="313" t="s">
        <v>0</v>
      </c>
      <c r="B1" s="313"/>
      <c r="C1" s="313"/>
      <c r="D1" s="313"/>
      <c r="F1" s="402" t="s">
        <v>1</v>
      </c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2"/>
      <c r="AH1" s="402"/>
      <c r="AI1" s="402"/>
      <c r="AJ1" s="402"/>
      <c r="AK1" s="402"/>
      <c r="AL1" s="402"/>
      <c r="AM1" s="402"/>
      <c r="AN1" s="402"/>
      <c r="AO1" s="402"/>
      <c r="AP1" s="402"/>
      <c r="AQ1" s="402"/>
      <c r="AR1" s="402"/>
      <c r="AS1" s="402"/>
      <c r="AT1" s="402"/>
      <c r="AU1" s="402"/>
      <c r="AV1" s="402"/>
      <c r="AW1" s="402"/>
      <c r="AX1" s="402"/>
      <c r="AY1" s="402"/>
      <c r="AZ1" s="402"/>
      <c r="BA1" s="402"/>
      <c r="BB1" s="402"/>
      <c r="BC1" s="402"/>
      <c r="BD1" s="402"/>
      <c r="BE1" s="402"/>
      <c r="BF1" s="402"/>
      <c r="BG1" s="402"/>
      <c r="BH1" s="402"/>
      <c r="BI1" s="402"/>
      <c r="BJ1" s="402"/>
      <c r="BK1" s="402"/>
      <c r="BL1" s="402"/>
      <c r="BM1" s="402"/>
      <c r="BN1" s="402"/>
      <c r="BO1" s="402"/>
      <c r="BP1" s="402"/>
      <c r="BQ1" s="402"/>
      <c r="BR1" s="402"/>
      <c r="BS1" s="402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</row>
    <row r="2" spans="1:89" ht="15.75" customHeight="1" x14ac:dyDescent="0.35">
      <c r="A2" s="313"/>
      <c r="B2" s="313"/>
      <c r="C2" s="313"/>
      <c r="D2" s="313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ht="75.75" customHeight="1" x14ac:dyDescent="0.4">
      <c r="A3" s="313"/>
      <c r="B3" s="313"/>
      <c r="C3" s="313"/>
      <c r="D3" s="313"/>
      <c r="E3" s="3"/>
      <c r="F3" s="406" t="s">
        <v>2</v>
      </c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6"/>
      <c r="AN3" s="406"/>
      <c r="AO3" s="406"/>
      <c r="AP3" s="406"/>
      <c r="AQ3" s="406"/>
      <c r="AR3" s="406"/>
      <c r="AS3" s="406"/>
      <c r="AT3" s="406"/>
      <c r="AU3" s="406"/>
      <c r="AV3" s="406"/>
      <c r="AW3" s="406"/>
      <c r="AX3" s="406"/>
      <c r="AY3" s="406"/>
      <c r="AZ3" s="406"/>
      <c r="BA3" s="406"/>
      <c r="BB3" s="406"/>
      <c r="BC3" s="406"/>
      <c r="BD3" s="406"/>
      <c r="BE3" s="406"/>
      <c r="BF3" s="406"/>
      <c r="BG3" s="406"/>
      <c r="BH3" s="406"/>
      <c r="BI3" s="406"/>
      <c r="BJ3" s="406"/>
      <c r="BK3" s="406"/>
      <c r="BL3" s="406"/>
      <c r="BM3" s="406"/>
      <c r="BN3" s="406"/>
      <c r="BO3" s="406"/>
      <c r="BP3" s="406"/>
      <c r="BQ3" s="406"/>
      <c r="BR3" s="406"/>
      <c r="BS3" s="406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</row>
    <row r="4" spans="1:89" ht="40" customHeight="1" x14ac:dyDescent="0.35">
      <c r="A4" s="424"/>
      <c r="B4" s="342" t="s">
        <v>3</v>
      </c>
      <c r="C4" s="425" t="s">
        <v>4</v>
      </c>
      <c r="D4" s="426" t="s">
        <v>5</v>
      </c>
      <c r="F4" s="78" t="s">
        <v>6</v>
      </c>
      <c r="G4" s="78"/>
      <c r="H4" s="78"/>
      <c r="I4" s="78"/>
      <c r="J4" s="78"/>
      <c r="K4" s="78"/>
      <c r="L4" s="78" t="s">
        <v>7</v>
      </c>
      <c r="M4" s="78"/>
      <c r="N4" s="78"/>
      <c r="O4" s="78"/>
      <c r="P4" s="78"/>
      <c r="Q4" s="78"/>
      <c r="R4" s="78" t="s">
        <v>8</v>
      </c>
      <c r="S4" s="78"/>
      <c r="T4" s="78"/>
      <c r="U4" s="78"/>
      <c r="V4" s="78"/>
      <c r="W4" s="78"/>
      <c r="X4" s="78" t="s">
        <v>9</v>
      </c>
      <c r="Y4" s="78"/>
      <c r="Z4" s="78"/>
      <c r="AA4" s="78"/>
      <c r="AB4" s="78"/>
      <c r="AC4" s="78"/>
      <c r="AD4" s="78" t="s">
        <v>10</v>
      </c>
      <c r="AE4" s="78"/>
      <c r="AF4" s="78"/>
      <c r="AG4" s="78"/>
      <c r="AH4" s="78"/>
      <c r="AI4" s="78"/>
      <c r="AJ4" s="78" t="s">
        <v>11</v>
      </c>
      <c r="AK4" s="78"/>
      <c r="AL4" s="78"/>
      <c r="AM4" s="78"/>
      <c r="AN4" s="78"/>
      <c r="AO4" s="78"/>
      <c r="AP4" s="78" t="s">
        <v>12</v>
      </c>
      <c r="AQ4" s="78"/>
      <c r="AR4" s="78"/>
      <c r="AS4" s="78"/>
      <c r="AT4" s="78"/>
      <c r="AU4" s="78"/>
      <c r="AV4" s="78" t="s">
        <v>13</v>
      </c>
      <c r="AW4" s="78"/>
      <c r="AX4" s="78"/>
      <c r="AY4" s="78"/>
      <c r="AZ4" s="78"/>
      <c r="BA4" s="78"/>
      <c r="BB4" s="78" t="s">
        <v>14</v>
      </c>
      <c r="BC4" s="78"/>
      <c r="BD4" s="78"/>
      <c r="BE4" s="78"/>
      <c r="BF4" s="78"/>
      <c r="BG4" s="78"/>
      <c r="BH4" s="78" t="s">
        <v>15</v>
      </c>
      <c r="BI4" s="78"/>
      <c r="BJ4" s="78"/>
      <c r="BK4" s="78"/>
      <c r="BL4" s="78"/>
      <c r="BM4" s="78"/>
      <c r="BN4" s="78" t="s">
        <v>16</v>
      </c>
      <c r="BO4" s="78"/>
      <c r="BP4" s="78"/>
      <c r="BQ4" s="78"/>
      <c r="BR4" s="78"/>
      <c r="BS4" s="78"/>
      <c r="BT4" s="74"/>
    </row>
    <row r="5" spans="1:89" ht="70.5" customHeight="1" thickBot="1" x14ac:dyDescent="0.4">
      <c r="A5" s="424"/>
      <c r="B5" s="342"/>
      <c r="C5" s="344"/>
      <c r="D5" s="346"/>
      <c r="F5" s="102" t="s">
        <v>17</v>
      </c>
      <c r="G5" s="104" t="s">
        <v>18</v>
      </c>
      <c r="H5" s="110" t="s">
        <v>533</v>
      </c>
      <c r="I5" s="110" t="s">
        <v>534</v>
      </c>
      <c r="J5" s="110" t="s">
        <v>535</v>
      </c>
      <c r="K5" s="77" t="s">
        <v>19</v>
      </c>
      <c r="L5" s="105" t="s">
        <v>17</v>
      </c>
      <c r="M5" s="104" t="s">
        <v>18</v>
      </c>
      <c r="N5" s="110" t="s">
        <v>533</v>
      </c>
      <c r="O5" s="110" t="s">
        <v>534</v>
      </c>
      <c r="P5" s="110" t="s">
        <v>535</v>
      </c>
      <c r="Q5" s="77" t="s">
        <v>19</v>
      </c>
      <c r="R5" s="105" t="s">
        <v>17</v>
      </c>
      <c r="S5" s="104" t="s">
        <v>18</v>
      </c>
      <c r="T5" s="110" t="s">
        <v>533</v>
      </c>
      <c r="U5" s="110" t="s">
        <v>534</v>
      </c>
      <c r="V5" s="110" t="s">
        <v>535</v>
      </c>
      <c r="W5" s="77" t="s">
        <v>19</v>
      </c>
      <c r="X5" s="105" t="s">
        <v>17</v>
      </c>
      <c r="Y5" s="104" t="s">
        <v>18</v>
      </c>
      <c r="Z5" s="110" t="s">
        <v>533</v>
      </c>
      <c r="AA5" s="110" t="s">
        <v>534</v>
      </c>
      <c r="AB5" s="110" t="s">
        <v>535</v>
      </c>
      <c r="AC5" s="77" t="s">
        <v>19</v>
      </c>
      <c r="AD5" s="105" t="s">
        <v>17</v>
      </c>
      <c r="AE5" s="104" t="s">
        <v>18</v>
      </c>
      <c r="AF5" s="110" t="s">
        <v>533</v>
      </c>
      <c r="AG5" s="110" t="s">
        <v>534</v>
      </c>
      <c r="AH5" s="110" t="s">
        <v>535</v>
      </c>
      <c r="AI5" s="77" t="s">
        <v>19</v>
      </c>
      <c r="AJ5" s="105" t="s">
        <v>17</v>
      </c>
      <c r="AK5" s="104" t="s">
        <v>18</v>
      </c>
      <c r="AL5" s="110" t="s">
        <v>533</v>
      </c>
      <c r="AM5" s="110" t="s">
        <v>534</v>
      </c>
      <c r="AN5" s="110" t="s">
        <v>535</v>
      </c>
      <c r="AO5" s="77" t="s">
        <v>19</v>
      </c>
      <c r="AP5" s="105" t="s">
        <v>17</v>
      </c>
      <c r="AQ5" s="104" t="s">
        <v>18</v>
      </c>
      <c r="AR5" s="110" t="s">
        <v>533</v>
      </c>
      <c r="AS5" s="110" t="s">
        <v>534</v>
      </c>
      <c r="AT5" s="110" t="s">
        <v>535</v>
      </c>
      <c r="AU5" s="77" t="s">
        <v>19</v>
      </c>
      <c r="AV5" s="105" t="s">
        <v>17</v>
      </c>
      <c r="AW5" s="104" t="s">
        <v>18</v>
      </c>
      <c r="AX5" s="110" t="s">
        <v>533</v>
      </c>
      <c r="AY5" s="110" t="s">
        <v>534</v>
      </c>
      <c r="AZ5" s="110" t="s">
        <v>535</v>
      </c>
      <c r="BA5" s="77" t="s">
        <v>19</v>
      </c>
      <c r="BB5" s="105" t="s">
        <v>17</v>
      </c>
      <c r="BC5" s="104" t="s">
        <v>18</v>
      </c>
      <c r="BD5" s="110" t="s">
        <v>533</v>
      </c>
      <c r="BE5" s="110" t="s">
        <v>534</v>
      </c>
      <c r="BF5" s="110" t="s">
        <v>535</v>
      </c>
      <c r="BG5" s="77" t="s">
        <v>19</v>
      </c>
      <c r="BH5" s="105" t="s">
        <v>17</v>
      </c>
      <c r="BI5" s="104" t="s">
        <v>18</v>
      </c>
      <c r="BJ5" s="110" t="s">
        <v>533</v>
      </c>
      <c r="BK5" s="110" t="s">
        <v>534</v>
      </c>
      <c r="BL5" s="110" t="s">
        <v>535</v>
      </c>
      <c r="BM5" s="77" t="s">
        <v>19</v>
      </c>
      <c r="BN5" s="105" t="s">
        <v>17</v>
      </c>
      <c r="BO5" s="104" t="s">
        <v>18</v>
      </c>
      <c r="BP5" s="110" t="s">
        <v>533</v>
      </c>
      <c r="BQ5" s="110" t="s">
        <v>534</v>
      </c>
      <c r="BR5" s="110" t="s">
        <v>535</v>
      </c>
      <c r="BS5" s="77" t="s">
        <v>19</v>
      </c>
    </row>
    <row r="6" spans="1:89" s="6" customFormat="1" ht="51.75" customHeight="1" x14ac:dyDescent="0.35">
      <c r="A6" s="397" t="s">
        <v>20</v>
      </c>
      <c r="B6" s="87">
        <v>1</v>
      </c>
      <c r="C6" s="5" t="s">
        <v>21</v>
      </c>
      <c r="D6" s="4" t="s">
        <v>22</v>
      </c>
      <c r="F6" s="13">
        <v>456619.26550260012</v>
      </c>
      <c r="G6" s="67">
        <v>432032.07428322942</v>
      </c>
      <c r="H6" s="111">
        <v>585000</v>
      </c>
      <c r="I6" s="112">
        <v>597000</v>
      </c>
      <c r="J6" s="112">
        <v>562615.19999999995</v>
      </c>
      <c r="K6" s="8">
        <f>ROUND(((F6+G6+H6+I6+J6)/5),0)</f>
        <v>526653</v>
      </c>
      <c r="L6" s="13">
        <v>456619.26550260012</v>
      </c>
      <c r="M6" s="67">
        <v>432032.07428322942</v>
      </c>
      <c r="N6" s="111">
        <v>585000</v>
      </c>
      <c r="O6" s="112">
        <v>597000</v>
      </c>
      <c r="P6" s="112">
        <v>562615.19999999995</v>
      </c>
      <c r="Q6" s="8">
        <f>ROUND(((L6+M6+N6+O6+P6)/5),0)</f>
        <v>526653</v>
      </c>
      <c r="R6" s="13">
        <v>1657594.1852433234</v>
      </c>
      <c r="S6" s="67">
        <v>1568339.1137302215</v>
      </c>
      <c r="T6" s="111">
        <v>2124000</v>
      </c>
      <c r="U6" s="112">
        <v>2166000</v>
      </c>
      <c r="V6" s="112">
        <v>2042373.2000000002</v>
      </c>
      <c r="W6" s="8">
        <f>ROUND(((R6+S6+T6+U6+V6)/5),0)</f>
        <v>1911661</v>
      </c>
      <c r="X6" s="13">
        <v>1751632.5808246173</v>
      </c>
      <c r="Y6" s="67">
        <v>1697213.3367570054</v>
      </c>
      <c r="Z6" s="111">
        <v>2271000</v>
      </c>
      <c r="AA6" s="112">
        <v>2271000</v>
      </c>
      <c r="AB6" s="112">
        <v>2183501.6</v>
      </c>
      <c r="AC6" s="8">
        <f>ROUND(((X6+Y6+Z6+AA6+AB6)/5),0)</f>
        <v>2034870</v>
      </c>
      <c r="AD6" s="13">
        <v>1727634.6288883865</v>
      </c>
      <c r="AE6" s="67">
        <v>1697213.3367570054</v>
      </c>
      <c r="AF6" s="111">
        <v>2255000</v>
      </c>
      <c r="AG6" s="112">
        <v>2300000</v>
      </c>
      <c r="AH6" s="112">
        <v>2168307.4</v>
      </c>
      <c r="AI6" s="8">
        <f>ROUND(((AD6+AE6+AF6+AG6+AH6)/5),0)</f>
        <v>2029631</v>
      </c>
      <c r="AJ6" s="13">
        <v>1618714.9459933818</v>
      </c>
      <c r="AK6" s="67">
        <v>1697213.3367570054</v>
      </c>
      <c r="AL6" s="111">
        <v>2183000</v>
      </c>
      <c r="AM6" s="112">
        <v>2227000</v>
      </c>
      <c r="AN6" s="112">
        <v>2099349</v>
      </c>
      <c r="AO6" s="8">
        <f>ROUND(((AJ6+AK6+AL6+AM6+AN6)/5),0)</f>
        <v>1965055</v>
      </c>
      <c r="AP6" s="13">
        <v>2329003.181040864</v>
      </c>
      <c r="AQ6" s="67">
        <v>1960358.5127570054</v>
      </c>
      <c r="AR6" s="111">
        <v>2824000</v>
      </c>
      <c r="AS6" s="112">
        <v>2880000</v>
      </c>
      <c r="AT6" s="112">
        <v>2715640.2</v>
      </c>
      <c r="AU6" s="8">
        <f>ROUND(((AP6+AQ6+AR6+AS6+AT6)/5),0)</f>
        <v>2541800</v>
      </c>
      <c r="AV6" s="13">
        <v>681697.48536056443</v>
      </c>
      <c r="AW6" s="67">
        <v>524382.681046588</v>
      </c>
      <c r="AX6" s="111">
        <v>794000</v>
      </c>
      <c r="AY6" s="112">
        <v>810000</v>
      </c>
      <c r="AZ6" s="112">
        <v>763582.4</v>
      </c>
      <c r="BA6" s="8">
        <f>ROUND(((AV6+AW6+AX6+AY6+AZ6)/5),0)</f>
        <v>714733</v>
      </c>
      <c r="BB6" s="13">
        <v>1966580.1850678984</v>
      </c>
      <c r="BC6" s="67">
        <v>1960358.5127570054</v>
      </c>
      <c r="BD6" s="111">
        <v>2586000</v>
      </c>
      <c r="BE6" s="112">
        <v>2638000</v>
      </c>
      <c r="BF6" s="112">
        <v>2486187.2000000002</v>
      </c>
      <c r="BG6" s="8">
        <f>ROUND(((BB6+BC6+BD6+BE6+BF6)/5),0)</f>
        <v>2327425</v>
      </c>
      <c r="BH6" s="13">
        <v>1958220.6483243951</v>
      </c>
      <c r="BI6" s="67">
        <v>1960358.5127570054</v>
      </c>
      <c r="BJ6" s="111">
        <v>2580000</v>
      </c>
      <c r="BK6" s="112">
        <v>2632000</v>
      </c>
      <c r="BL6" s="112">
        <v>2480893.7999999998</v>
      </c>
      <c r="BM6" s="8">
        <f>ROUND(((BH6+BI6+BJ6+BK6+BL6)/5),0)</f>
        <v>2322295</v>
      </c>
      <c r="BN6" s="13">
        <v>655001.22305374115</v>
      </c>
      <c r="BO6" s="67">
        <v>503847.09465672396</v>
      </c>
      <c r="BP6" s="111">
        <v>763000</v>
      </c>
      <c r="BQ6" s="112">
        <v>778000</v>
      </c>
      <c r="BR6" s="112">
        <v>733679.8</v>
      </c>
      <c r="BS6" s="8">
        <f>ROUND(((BN6+BO6+BP6+BQ6+BR6)/5),0)</f>
        <v>686706</v>
      </c>
      <c r="BT6" s="9"/>
      <c r="BU6" s="9"/>
      <c r="BV6" s="9"/>
      <c r="BW6" s="9"/>
      <c r="BX6" s="10"/>
      <c r="BY6" s="10"/>
    </row>
    <row r="7" spans="1:89" s="6" customFormat="1" ht="27.75" customHeight="1" x14ac:dyDescent="0.35">
      <c r="A7" s="397"/>
      <c r="B7" s="85">
        <v>2</v>
      </c>
      <c r="C7" s="12" t="s">
        <v>23</v>
      </c>
      <c r="D7" s="11" t="s">
        <v>22</v>
      </c>
      <c r="F7" s="13">
        <v>72072.792782863602</v>
      </c>
      <c r="G7" s="67">
        <v>68191.950094555563</v>
      </c>
      <c r="H7" s="113">
        <v>92000</v>
      </c>
      <c r="I7" s="114">
        <v>94000</v>
      </c>
      <c r="J7" s="114">
        <v>88803.4</v>
      </c>
      <c r="K7" s="8">
        <f t="shared" ref="K7:K21" si="0">ROUND(((F7+G7+H7+I7+J7)/5),0)</f>
        <v>83014</v>
      </c>
      <c r="L7" s="13">
        <v>72072.792782863602</v>
      </c>
      <c r="M7" s="67">
        <v>68191.950094555563</v>
      </c>
      <c r="N7" s="113">
        <v>92000</v>
      </c>
      <c r="O7" s="114">
        <v>94000</v>
      </c>
      <c r="P7" s="114">
        <v>88803.4</v>
      </c>
      <c r="Q7" s="8">
        <f t="shared" ref="Q7:Q21" si="1">ROUND(((L7+M7+N7+O7+P7)/5),0)</f>
        <v>83014</v>
      </c>
      <c r="R7" s="13">
        <v>122543.5375638292</v>
      </c>
      <c r="S7" s="67">
        <v>115945.03938731532</v>
      </c>
      <c r="T7" s="113">
        <v>157000</v>
      </c>
      <c r="U7" s="114">
        <v>160000</v>
      </c>
      <c r="V7" s="114">
        <v>150990</v>
      </c>
      <c r="W7" s="8">
        <f t="shared" ref="W7:W21" si="2">ROUND(((R7+S7+T7+U7+V7)/5),0)</f>
        <v>141296</v>
      </c>
      <c r="X7" s="13">
        <v>161707.39463613281</v>
      </c>
      <c r="Y7" s="67">
        <v>153000.07338649489</v>
      </c>
      <c r="Z7" s="113">
        <v>207000</v>
      </c>
      <c r="AA7" s="114">
        <v>207000</v>
      </c>
      <c r="AB7" s="114">
        <v>199245.2</v>
      </c>
      <c r="AC7" s="8">
        <f t="shared" ref="AC7:AC21" si="3">ROUND(((X7+Y7+Z7+AA7+AB7)/5),0)</f>
        <v>185591</v>
      </c>
      <c r="AD7" s="13">
        <v>161707.39463613281</v>
      </c>
      <c r="AE7" s="67">
        <v>153000.07338649489</v>
      </c>
      <c r="AF7" s="113">
        <v>207000</v>
      </c>
      <c r="AG7" s="114">
        <v>211000</v>
      </c>
      <c r="AH7" s="114">
        <v>199245.2</v>
      </c>
      <c r="AI7" s="8">
        <f t="shared" ref="AI7:AI21" si="4">ROUND(((AD7+AE7+AF7+AG7+AH7)/5),0)</f>
        <v>186391</v>
      </c>
      <c r="AJ7" s="13">
        <v>161707.39463613281</v>
      </c>
      <c r="AK7" s="67">
        <v>153000.07338649489</v>
      </c>
      <c r="AL7" s="113">
        <v>207000</v>
      </c>
      <c r="AM7" s="114">
        <v>211000</v>
      </c>
      <c r="AN7" s="114">
        <v>199245.2</v>
      </c>
      <c r="AO7" s="8">
        <f t="shared" ref="AO7:AO21" si="5">ROUND(((AJ7+AK7+AL7+AM7+AN7)/5),0)</f>
        <v>186391</v>
      </c>
      <c r="AP7" s="13">
        <v>168522.65733565082</v>
      </c>
      <c r="AQ7" s="67">
        <v>153000.07338649489</v>
      </c>
      <c r="AR7" s="113">
        <v>212000</v>
      </c>
      <c r="AS7" s="114">
        <v>216000</v>
      </c>
      <c r="AT7" s="114">
        <v>203560</v>
      </c>
      <c r="AU7" s="8">
        <f t="shared" ref="AU7:AU21" si="6">ROUND(((AP7+AQ7+AR7+AS7+AT7)/5),0)</f>
        <v>190617</v>
      </c>
      <c r="AV7" s="13">
        <v>96658.88076608401</v>
      </c>
      <c r="AW7" s="67">
        <v>74352.985204679993</v>
      </c>
      <c r="AX7" s="113">
        <v>113000</v>
      </c>
      <c r="AY7" s="114">
        <v>115000</v>
      </c>
      <c r="AZ7" s="114">
        <v>108269</v>
      </c>
      <c r="BA7" s="8">
        <f t="shared" ref="BA7:BA21" si="7">ROUND(((AV7+AW7+AX7+AY7+AZ7)/5),0)</f>
        <v>101456</v>
      </c>
      <c r="BB7" s="13">
        <v>161707.39463613281</v>
      </c>
      <c r="BC7" s="67">
        <v>153000.07338649489</v>
      </c>
      <c r="BD7" s="113">
        <v>207000</v>
      </c>
      <c r="BE7" s="114">
        <v>211000</v>
      </c>
      <c r="BF7" s="114">
        <v>199245.2</v>
      </c>
      <c r="BG7" s="8">
        <f t="shared" ref="BG7:BG21" si="8">ROUND(((BB7+BC7+BD7+BE7+BF7)/5),0)</f>
        <v>186391</v>
      </c>
      <c r="BH7" s="13">
        <v>161707.39463613281</v>
      </c>
      <c r="BI7" s="67">
        <v>153000.07338649489</v>
      </c>
      <c r="BJ7" s="113">
        <v>207000</v>
      </c>
      <c r="BK7" s="114">
        <v>211000</v>
      </c>
      <c r="BL7" s="114">
        <v>199245.2</v>
      </c>
      <c r="BM7" s="8">
        <f t="shared" ref="BM7:BM21" si="9">ROUND(((BH7+BI7+BJ7+BK7+BL7)/5),0)</f>
        <v>186391</v>
      </c>
      <c r="BN7" s="13">
        <v>120993.70457800079</v>
      </c>
      <c r="BO7" s="67">
        <v>93072.080444616004</v>
      </c>
      <c r="BP7" s="113">
        <v>141000</v>
      </c>
      <c r="BQ7" s="114">
        <v>144000</v>
      </c>
      <c r="BR7" s="114">
        <v>135527</v>
      </c>
      <c r="BS7" s="8">
        <f t="shared" ref="BS7:BS21" si="10">ROUND(((BN7+BO7+BP7+BQ7+BR7)/5),0)</f>
        <v>126919</v>
      </c>
      <c r="BT7" s="9"/>
      <c r="BU7" s="9"/>
      <c r="BV7" s="9"/>
      <c r="BW7" s="9"/>
      <c r="BX7" s="10"/>
      <c r="BY7" s="10"/>
    </row>
    <row r="8" spans="1:89" s="6" customFormat="1" ht="27.75" customHeight="1" x14ac:dyDescent="0.35">
      <c r="A8" s="397"/>
      <c r="B8" s="85">
        <v>3</v>
      </c>
      <c r="C8" s="14" t="s">
        <v>24</v>
      </c>
      <c r="D8" s="11" t="s">
        <v>22</v>
      </c>
      <c r="F8" s="13">
        <v>77400.482645194788</v>
      </c>
      <c r="G8" s="67">
        <v>73232.764348915094</v>
      </c>
      <c r="H8" s="113">
        <v>99000</v>
      </c>
      <c r="I8" s="114">
        <v>101000</v>
      </c>
      <c r="J8" s="114">
        <v>95368</v>
      </c>
      <c r="K8" s="8">
        <f t="shared" si="0"/>
        <v>89200</v>
      </c>
      <c r="L8" s="13">
        <v>77400.482645194788</v>
      </c>
      <c r="M8" s="67">
        <v>73232.764348915094</v>
      </c>
      <c r="N8" s="113">
        <v>99000</v>
      </c>
      <c r="O8" s="114">
        <v>101000</v>
      </c>
      <c r="P8" s="114">
        <v>95368</v>
      </c>
      <c r="Q8" s="8">
        <f t="shared" si="1"/>
        <v>89200</v>
      </c>
      <c r="R8" s="13">
        <v>222958.03943904396</v>
      </c>
      <c r="S8" s="67">
        <v>210952.60654617241</v>
      </c>
      <c r="T8" s="113">
        <v>286000</v>
      </c>
      <c r="U8" s="114">
        <v>292000</v>
      </c>
      <c r="V8" s="114">
        <v>274713.59999999998</v>
      </c>
      <c r="W8" s="8">
        <f t="shared" si="2"/>
        <v>257325</v>
      </c>
      <c r="X8" s="13">
        <v>290678.1807588386</v>
      </c>
      <c r="Y8" s="67">
        <v>269227.02809521428</v>
      </c>
      <c r="Z8" s="113">
        <v>369000</v>
      </c>
      <c r="AA8" s="114">
        <v>369000</v>
      </c>
      <c r="AB8" s="114">
        <v>354481.4</v>
      </c>
      <c r="AC8" s="8">
        <f t="shared" si="3"/>
        <v>330477</v>
      </c>
      <c r="AD8" s="13">
        <v>291448.65009827836</v>
      </c>
      <c r="AE8" s="67">
        <v>269227.02809521428</v>
      </c>
      <c r="AF8" s="113">
        <v>369000</v>
      </c>
      <c r="AG8" s="114">
        <v>376000</v>
      </c>
      <c r="AH8" s="114">
        <v>354970</v>
      </c>
      <c r="AI8" s="8">
        <f t="shared" si="4"/>
        <v>332129</v>
      </c>
      <c r="AJ8" s="13">
        <v>283011.288168973</v>
      </c>
      <c r="AK8" s="67">
        <v>269227.02809521428</v>
      </c>
      <c r="AL8" s="113">
        <v>364000</v>
      </c>
      <c r="AM8" s="114">
        <v>371000</v>
      </c>
      <c r="AN8" s="114">
        <v>349627.6</v>
      </c>
      <c r="AO8" s="8">
        <f t="shared" si="5"/>
        <v>327373</v>
      </c>
      <c r="AP8" s="13">
        <v>300868.83294542623</v>
      </c>
      <c r="AQ8" s="67">
        <v>269227.02809521428</v>
      </c>
      <c r="AR8" s="113">
        <v>375000</v>
      </c>
      <c r="AS8" s="114">
        <v>383000</v>
      </c>
      <c r="AT8" s="114">
        <v>360934</v>
      </c>
      <c r="AU8" s="8">
        <f t="shared" si="6"/>
        <v>337806</v>
      </c>
      <c r="AV8" s="13">
        <v>103945.5417338884</v>
      </c>
      <c r="AW8" s="67">
        <v>79958.109026067992</v>
      </c>
      <c r="AX8" s="113">
        <v>121000</v>
      </c>
      <c r="AY8" s="114">
        <v>123000</v>
      </c>
      <c r="AZ8" s="114">
        <v>116431</v>
      </c>
      <c r="BA8" s="8">
        <f t="shared" si="7"/>
        <v>108867</v>
      </c>
      <c r="BB8" s="13">
        <v>284548.89148274675</v>
      </c>
      <c r="BC8" s="67">
        <v>269227.02809521428</v>
      </c>
      <c r="BD8" s="113">
        <v>365000</v>
      </c>
      <c r="BE8" s="114">
        <v>372000</v>
      </c>
      <c r="BF8" s="114">
        <v>350602</v>
      </c>
      <c r="BG8" s="8">
        <f t="shared" si="8"/>
        <v>328276</v>
      </c>
      <c r="BH8" s="13">
        <v>290678.1807588386</v>
      </c>
      <c r="BI8" s="67">
        <v>269227.02809521428</v>
      </c>
      <c r="BJ8" s="113">
        <v>369000</v>
      </c>
      <c r="BK8" s="114">
        <v>376000</v>
      </c>
      <c r="BL8" s="114">
        <v>354481.4</v>
      </c>
      <c r="BM8" s="8">
        <f t="shared" si="9"/>
        <v>331877</v>
      </c>
      <c r="BN8" s="13">
        <v>129936.93021501918</v>
      </c>
      <c r="BO8" s="67">
        <v>99951.484780783998</v>
      </c>
      <c r="BP8" s="113">
        <v>151000</v>
      </c>
      <c r="BQ8" s="114">
        <v>154000</v>
      </c>
      <c r="BR8" s="114">
        <v>145545.4</v>
      </c>
      <c r="BS8" s="8">
        <f t="shared" si="10"/>
        <v>136087</v>
      </c>
      <c r="BT8" s="9"/>
      <c r="BU8" s="9"/>
      <c r="BV8" s="9"/>
      <c r="BW8" s="9"/>
      <c r="BX8" s="10"/>
      <c r="BY8" s="10"/>
    </row>
    <row r="9" spans="1:89" s="6" customFormat="1" ht="27.75" customHeight="1" x14ac:dyDescent="0.35">
      <c r="A9" s="397"/>
      <c r="B9" s="85">
        <v>4</v>
      </c>
      <c r="C9" s="14" t="s">
        <v>25</v>
      </c>
      <c r="D9" s="11" t="s">
        <v>22</v>
      </c>
      <c r="F9" s="13">
        <v>34208.872879999995</v>
      </c>
      <c r="G9" s="67">
        <v>32366.856647999997</v>
      </c>
      <c r="H9" s="113">
        <v>44000</v>
      </c>
      <c r="I9" s="114">
        <v>45000</v>
      </c>
      <c r="J9" s="114">
        <v>42149.8</v>
      </c>
      <c r="K9" s="8">
        <f t="shared" si="0"/>
        <v>39545</v>
      </c>
      <c r="L9" s="13">
        <v>34208.872879999995</v>
      </c>
      <c r="M9" s="67">
        <v>32366.856647999997</v>
      </c>
      <c r="N9" s="113">
        <v>44000</v>
      </c>
      <c r="O9" s="114">
        <v>45000</v>
      </c>
      <c r="P9" s="114">
        <v>42149.8</v>
      </c>
      <c r="Q9" s="8">
        <f t="shared" si="1"/>
        <v>39545</v>
      </c>
      <c r="R9" s="13">
        <v>51313.309319999993</v>
      </c>
      <c r="S9" s="67">
        <v>48550.284972000001</v>
      </c>
      <c r="T9" s="113">
        <v>66000</v>
      </c>
      <c r="U9" s="114">
        <v>67000</v>
      </c>
      <c r="V9" s="114">
        <v>63225.4</v>
      </c>
      <c r="W9" s="8">
        <f t="shared" si="2"/>
        <v>59218</v>
      </c>
      <c r="X9" s="13">
        <v>51313.309319999993</v>
      </c>
      <c r="Y9" s="67">
        <v>48550.284972000001</v>
      </c>
      <c r="Z9" s="113">
        <v>66000</v>
      </c>
      <c r="AA9" s="114">
        <v>66000</v>
      </c>
      <c r="AB9" s="114">
        <v>63225.4</v>
      </c>
      <c r="AC9" s="8">
        <f t="shared" si="3"/>
        <v>59018</v>
      </c>
      <c r="AD9" s="13">
        <v>51313.309319999993</v>
      </c>
      <c r="AE9" s="67">
        <v>48550.284972000001</v>
      </c>
      <c r="AF9" s="113">
        <v>66000</v>
      </c>
      <c r="AG9" s="114">
        <v>67000</v>
      </c>
      <c r="AH9" s="114">
        <v>63225.4</v>
      </c>
      <c r="AI9" s="8">
        <f t="shared" si="4"/>
        <v>59218</v>
      </c>
      <c r="AJ9" s="13">
        <v>51313.309319999993</v>
      </c>
      <c r="AK9" s="67">
        <v>48550.284972000001</v>
      </c>
      <c r="AL9" s="113">
        <v>66000</v>
      </c>
      <c r="AM9" s="114">
        <v>67000</v>
      </c>
      <c r="AN9" s="114">
        <v>63225.4</v>
      </c>
      <c r="AO9" s="8">
        <f t="shared" si="5"/>
        <v>59218</v>
      </c>
      <c r="AP9" s="13">
        <v>51313.309319999993</v>
      </c>
      <c r="AQ9" s="67">
        <v>48550.284972000001</v>
      </c>
      <c r="AR9" s="113">
        <v>66000</v>
      </c>
      <c r="AS9" s="114">
        <v>67000</v>
      </c>
      <c r="AT9" s="114">
        <v>63225.4</v>
      </c>
      <c r="AU9" s="8">
        <f t="shared" si="6"/>
        <v>59218</v>
      </c>
      <c r="AV9" s="13">
        <v>34208.872879999995</v>
      </c>
      <c r="AW9" s="67">
        <v>26314.517599999999</v>
      </c>
      <c r="AX9" s="113">
        <v>40000</v>
      </c>
      <c r="AY9" s="114">
        <v>41000</v>
      </c>
      <c r="AZ9" s="114">
        <v>38318</v>
      </c>
      <c r="BA9" s="8">
        <f t="shared" si="7"/>
        <v>35968</v>
      </c>
      <c r="BB9" s="13">
        <v>51313.309319999993</v>
      </c>
      <c r="BC9" s="67">
        <v>48550.284972000001</v>
      </c>
      <c r="BD9" s="113">
        <v>66000</v>
      </c>
      <c r="BE9" s="114">
        <v>67000</v>
      </c>
      <c r="BF9" s="114">
        <v>63225.4</v>
      </c>
      <c r="BG9" s="8">
        <f t="shared" si="8"/>
        <v>59218</v>
      </c>
      <c r="BH9" s="13">
        <v>51313.309319999993</v>
      </c>
      <c r="BI9" s="67">
        <v>48550.284972000001</v>
      </c>
      <c r="BJ9" s="113">
        <v>66000</v>
      </c>
      <c r="BK9" s="114">
        <v>67000</v>
      </c>
      <c r="BL9" s="114">
        <v>63225.4</v>
      </c>
      <c r="BM9" s="8">
        <f t="shared" si="9"/>
        <v>59218</v>
      </c>
      <c r="BN9" s="13">
        <v>42761.091099999998</v>
      </c>
      <c r="BO9" s="67">
        <v>32893.146999999997</v>
      </c>
      <c r="BP9" s="113">
        <v>50000</v>
      </c>
      <c r="BQ9" s="114">
        <v>51000</v>
      </c>
      <c r="BR9" s="114">
        <v>47898.2</v>
      </c>
      <c r="BS9" s="8">
        <f t="shared" si="10"/>
        <v>44910</v>
      </c>
      <c r="BT9" s="9"/>
      <c r="BU9" s="9"/>
      <c r="BV9" s="9"/>
      <c r="BW9" s="9"/>
      <c r="BX9" s="10"/>
      <c r="BY9" s="10"/>
    </row>
    <row r="10" spans="1:89" s="6" customFormat="1" ht="27.75" customHeight="1" x14ac:dyDescent="0.35">
      <c r="A10" s="397"/>
      <c r="B10" s="85">
        <v>5</v>
      </c>
      <c r="C10" s="14" t="s">
        <v>26</v>
      </c>
      <c r="D10" s="11" t="s">
        <v>22</v>
      </c>
      <c r="F10" s="13">
        <v>121278.32240036241</v>
      </c>
      <c r="G10" s="67">
        <v>114747.95119418905</v>
      </c>
      <c r="H10" s="113">
        <v>155000</v>
      </c>
      <c r="I10" s="114">
        <v>158000</v>
      </c>
      <c r="J10" s="114">
        <v>149430.39999999999</v>
      </c>
      <c r="K10" s="8">
        <f t="shared" si="0"/>
        <v>139691</v>
      </c>
      <c r="L10" s="13">
        <v>121278.32240036241</v>
      </c>
      <c r="M10" s="67">
        <v>114747.95119418905</v>
      </c>
      <c r="N10" s="113">
        <v>155000</v>
      </c>
      <c r="O10" s="114">
        <v>158000</v>
      </c>
      <c r="P10" s="114">
        <v>149430.39999999999</v>
      </c>
      <c r="Q10" s="8">
        <f t="shared" si="1"/>
        <v>139691</v>
      </c>
      <c r="R10" s="13">
        <v>280811.05898751359</v>
      </c>
      <c r="S10" s="67">
        <v>265690.46350357059</v>
      </c>
      <c r="T10" s="113">
        <v>360000</v>
      </c>
      <c r="U10" s="114">
        <v>367000</v>
      </c>
      <c r="V10" s="114">
        <v>345996</v>
      </c>
      <c r="W10" s="8">
        <f t="shared" si="2"/>
        <v>323900</v>
      </c>
      <c r="X10" s="13">
        <v>268755.93770678382</v>
      </c>
      <c r="Y10" s="67">
        <v>249916.88050187583</v>
      </c>
      <c r="Z10" s="113">
        <v>342000</v>
      </c>
      <c r="AA10" s="114">
        <v>342000</v>
      </c>
      <c r="AB10" s="114">
        <v>328377</v>
      </c>
      <c r="AC10" s="8">
        <f t="shared" si="3"/>
        <v>306210</v>
      </c>
      <c r="AD10" s="13">
        <v>269143.95184742525</v>
      </c>
      <c r="AE10" s="67">
        <v>249916.88050187583</v>
      </c>
      <c r="AF10" s="113">
        <v>342000</v>
      </c>
      <c r="AG10" s="114">
        <v>349000</v>
      </c>
      <c r="AH10" s="114">
        <v>328623.40000000002</v>
      </c>
      <c r="AI10" s="8">
        <f t="shared" si="4"/>
        <v>307737</v>
      </c>
      <c r="AJ10" s="13">
        <v>259514.75278698059</v>
      </c>
      <c r="AK10" s="67">
        <v>249916.88050187583</v>
      </c>
      <c r="AL10" s="113">
        <v>335000</v>
      </c>
      <c r="AM10" s="114">
        <v>342000</v>
      </c>
      <c r="AN10" s="114">
        <v>322526.40000000002</v>
      </c>
      <c r="AO10" s="8">
        <f t="shared" si="5"/>
        <v>301792</v>
      </c>
      <c r="AP10" s="13">
        <v>275450.0154741244</v>
      </c>
      <c r="AQ10" s="67">
        <v>249916.88050187583</v>
      </c>
      <c r="AR10" s="113">
        <v>346000</v>
      </c>
      <c r="AS10" s="114">
        <v>353000</v>
      </c>
      <c r="AT10" s="114">
        <v>332614.8</v>
      </c>
      <c r="AU10" s="8">
        <f t="shared" si="6"/>
        <v>311396</v>
      </c>
      <c r="AV10" s="13">
        <v>71168.908839191819</v>
      </c>
      <c r="AW10" s="67">
        <v>54745.314491686004</v>
      </c>
      <c r="AX10" s="113">
        <v>83000</v>
      </c>
      <c r="AY10" s="114">
        <v>85000</v>
      </c>
      <c r="AZ10" s="114">
        <v>79717.399999999994</v>
      </c>
      <c r="BA10" s="8">
        <f t="shared" si="7"/>
        <v>74726</v>
      </c>
      <c r="BB10" s="13">
        <v>268755.93770678382</v>
      </c>
      <c r="BC10" s="67">
        <v>249916.88050187583</v>
      </c>
      <c r="BD10" s="113">
        <v>342000</v>
      </c>
      <c r="BE10" s="114">
        <v>349000</v>
      </c>
      <c r="BF10" s="114">
        <v>328377</v>
      </c>
      <c r="BG10" s="8">
        <f t="shared" si="8"/>
        <v>307610</v>
      </c>
      <c r="BH10" s="13">
        <v>268755.93770678382</v>
      </c>
      <c r="BI10" s="67">
        <v>249916.88050187583</v>
      </c>
      <c r="BJ10" s="113">
        <v>342000</v>
      </c>
      <c r="BK10" s="114">
        <v>349000</v>
      </c>
      <c r="BL10" s="114">
        <v>328377</v>
      </c>
      <c r="BM10" s="8">
        <f t="shared" si="9"/>
        <v>307610</v>
      </c>
      <c r="BN10" s="13">
        <v>91529.0892333636</v>
      </c>
      <c r="BO10" s="67">
        <v>70406.991717972007</v>
      </c>
      <c r="BP10" s="113">
        <v>107000</v>
      </c>
      <c r="BQ10" s="114">
        <v>109000</v>
      </c>
      <c r="BR10" s="114">
        <v>102523.4</v>
      </c>
      <c r="BS10" s="8">
        <f t="shared" si="10"/>
        <v>96092</v>
      </c>
      <c r="BT10" s="9"/>
      <c r="BU10" s="9"/>
      <c r="BV10" s="9"/>
      <c r="BW10" s="9"/>
      <c r="BX10" s="10"/>
      <c r="BY10" s="10"/>
    </row>
    <row r="11" spans="1:89" s="6" customFormat="1" ht="27.75" customHeight="1" x14ac:dyDescent="0.35">
      <c r="A11" s="397"/>
      <c r="B11" s="85">
        <v>6</v>
      </c>
      <c r="C11" s="14" t="s">
        <v>27</v>
      </c>
      <c r="D11" s="11" t="s">
        <v>22</v>
      </c>
      <c r="F11" s="13">
        <v>85522.182199999996</v>
      </c>
      <c r="G11" s="67">
        <v>80917.141620000009</v>
      </c>
      <c r="H11" s="113">
        <v>110000</v>
      </c>
      <c r="I11" s="114">
        <v>112000</v>
      </c>
      <c r="J11" s="114">
        <v>105375.2</v>
      </c>
      <c r="K11" s="8">
        <f t="shared" si="0"/>
        <v>98763</v>
      </c>
      <c r="L11" s="13">
        <v>85522.182199999996</v>
      </c>
      <c r="M11" s="67">
        <v>80917.141620000009</v>
      </c>
      <c r="N11" s="113">
        <v>110000</v>
      </c>
      <c r="O11" s="114">
        <v>112000</v>
      </c>
      <c r="P11" s="114">
        <v>105375.2</v>
      </c>
      <c r="Q11" s="8">
        <f t="shared" si="1"/>
        <v>98763</v>
      </c>
      <c r="R11" s="13">
        <v>136835.49151999998</v>
      </c>
      <c r="S11" s="67">
        <v>129467.42659199999</v>
      </c>
      <c r="T11" s="113">
        <v>175000</v>
      </c>
      <c r="U11" s="114">
        <v>179000</v>
      </c>
      <c r="V11" s="114">
        <v>168599.2</v>
      </c>
      <c r="W11" s="8">
        <f t="shared" si="2"/>
        <v>157780</v>
      </c>
      <c r="X11" s="13">
        <v>136835.49151999998</v>
      </c>
      <c r="Y11" s="67">
        <v>129467.42659199999</v>
      </c>
      <c r="Z11" s="113">
        <v>175000</v>
      </c>
      <c r="AA11" s="114">
        <v>175000</v>
      </c>
      <c r="AB11" s="114">
        <v>168599.2</v>
      </c>
      <c r="AC11" s="8">
        <f t="shared" si="3"/>
        <v>156980</v>
      </c>
      <c r="AD11" s="13">
        <v>136835.49151999998</v>
      </c>
      <c r="AE11" s="67">
        <v>129467.42659199999</v>
      </c>
      <c r="AF11" s="113">
        <v>175000</v>
      </c>
      <c r="AG11" s="114">
        <v>179000</v>
      </c>
      <c r="AH11" s="114">
        <v>168599.2</v>
      </c>
      <c r="AI11" s="8">
        <f t="shared" si="4"/>
        <v>157780</v>
      </c>
      <c r="AJ11" s="13">
        <v>136835.49151999998</v>
      </c>
      <c r="AK11" s="67">
        <v>129467.42659199999</v>
      </c>
      <c r="AL11" s="113">
        <v>175000</v>
      </c>
      <c r="AM11" s="114">
        <v>179000</v>
      </c>
      <c r="AN11" s="114">
        <v>168599.2</v>
      </c>
      <c r="AO11" s="8">
        <f t="shared" si="5"/>
        <v>157780</v>
      </c>
      <c r="AP11" s="13">
        <v>136835.49151999998</v>
      </c>
      <c r="AQ11" s="67">
        <v>129467.42659199999</v>
      </c>
      <c r="AR11" s="113">
        <v>175000</v>
      </c>
      <c r="AS11" s="114">
        <v>179000</v>
      </c>
      <c r="AT11" s="114">
        <v>168599.2</v>
      </c>
      <c r="AU11" s="8">
        <f t="shared" si="6"/>
        <v>157780</v>
      </c>
      <c r="AV11" s="13">
        <v>136835.49151999998</v>
      </c>
      <c r="AW11" s="67">
        <v>105258.0704</v>
      </c>
      <c r="AX11" s="113">
        <v>159000</v>
      </c>
      <c r="AY11" s="114">
        <v>162000</v>
      </c>
      <c r="AZ11" s="114">
        <v>153272</v>
      </c>
      <c r="BA11" s="8">
        <f t="shared" si="7"/>
        <v>143273</v>
      </c>
      <c r="BB11" s="13">
        <v>136835.49151999998</v>
      </c>
      <c r="BC11" s="67">
        <v>129467.42659199999</v>
      </c>
      <c r="BD11" s="113">
        <v>175000</v>
      </c>
      <c r="BE11" s="114">
        <v>179000</v>
      </c>
      <c r="BF11" s="114">
        <v>168599.2</v>
      </c>
      <c r="BG11" s="8">
        <f t="shared" si="8"/>
        <v>157780</v>
      </c>
      <c r="BH11" s="13">
        <v>136835.49151999998</v>
      </c>
      <c r="BI11" s="67">
        <v>129467.42659199999</v>
      </c>
      <c r="BJ11" s="113">
        <v>175000</v>
      </c>
      <c r="BK11" s="114">
        <v>179000</v>
      </c>
      <c r="BL11" s="114">
        <v>168599.2</v>
      </c>
      <c r="BM11" s="8">
        <f t="shared" si="9"/>
        <v>157780</v>
      </c>
      <c r="BN11" s="13">
        <v>85522.182199999996</v>
      </c>
      <c r="BO11" s="67">
        <v>65786.293999999994</v>
      </c>
      <c r="BP11" s="113">
        <v>100000</v>
      </c>
      <c r="BQ11" s="114">
        <v>102000</v>
      </c>
      <c r="BR11" s="114">
        <v>95795</v>
      </c>
      <c r="BS11" s="8">
        <f t="shared" si="10"/>
        <v>89821</v>
      </c>
      <c r="BT11" s="9"/>
      <c r="BU11" s="9"/>
      <c r="BV11" s="9"/>
      <c r="BW11" s="9"/>
      <c r="BX11" s="10"/>
      <c r="BY11" s="10"/>
    </row>
    <row r="12" spans="1:89" s="6" customFormat="1" ht="27.75" customHeight="1" x14ac:dyDescent="0.35">
      <c r="A12" s="397"/>
      <c r="B12" s="85">
        <v>7</v>
      </c>
      <c r="C12" s="14" t="s">
        <v>28</v>
      </c>
      <c r="D12" s="11" t="s">
        <v>22</v>
      </c>
      <c r="F12" s="13">
        <v>34930.166964674791</v>
      </c>
      <c r="G12" s="67">
        <v>33049.311820423078</v>
      </c>
      <c r="H12" s="113">
        <v>45000</v>
      </c>
      <c r="I12" s="114">
        <v>46000</v>
      </c>
      <c r="J12" s="114">
        <v>43038.8</v>
      </c>
      <c r="K12" s="8">
        <f t="shared" si="0"/>
        <v>40404</v>
      </c>
      <c r="L12" s="13">
        <v>34930.166964674791</v>
      </c>
      <c r="M12" s="67">
        <v>33049.311820423078</v>
      </c>
      <c r="N12" s="113">
        <v>45000</v>
      </c>
      <c r="O12" s="114">
        <v>46000</v>
      </c>
      <c r="P12" s="114">
        <v>43038.8</v>
      </c>
      <c r="Q12" s="8">
        <f t="shared" si="1"/>
        <v>40404</v>
      </c>
      <c r="R12" s="13">
        <v>80167.723894640207</v>
      </c>
      <c r="S12" s="67">
        <v>75851.000300313433</v>
      </c>
      <c r="T12" s="113">
        <v>103000</v>
      </c>
      <c r="U12" s="114">
        <v>105000</v>
      </c>
      <c r="V12" s="114">
        <v>98777</v>
      </c>
      <c r="W12" s="8">
        <f t="shared" si="2"/>
        <v>92559</v>
      </c>
      <c r="X12" s="13">
        <v>105507.6043917714</v>
      </c>
      <c r="Y12" s="67">
        <v>99264.698896626898</v>
      </c>
      <c r="Z12" s="113">
        <v>135000</v>
      </c>
      <c r="AA12" s="114">
        <v>135000</v>
      </c>
      <c r="AB12" s="114">
        <v>129644.20000000001</v>
      </c>
      <c r="AC12" s="8">
        <f t="shared" si="3"/>
        <v>120883</v>
      </c>
      <c r="AD12" s="13">
        <v>105057.3301024884</v>
      </c>
      <c r="AE12" s="67">
        <v>99264.698896626898</v>
      </c>
      <c r="AF12" s="113">
        <v>135000</v>
      </c>
      <c r="AG12" s="114">
        <v>138000</v>
      </c>
      <c r="AH12" s="114">
        <v>129358.6</v>
      </c>
      <c r="AI12" s="8">
        <f t="shared" si="4"/>
        <v>121336</v>
      </c>
      <c r="AJ12" s="13">
        <v>104320.21441410661</v>
      </c>
      <c r="AK12" s="67">
        <v>99264.698896626898</v>
      </c>
      <c r="AL12" s="113">
        <v>134000</v>
      </c>
      <c r="AM12" s="114">
        <v>137000</v>
      </c>
      <c r="AN12" s="114">
        <v>128892.4</v>
      </c>
      <c r="AO12" s="8">
        <f t="shared" si="5"/>
        <v>120695</v>
      </c>
      <c r="AP12" s="13">
        <v>108438.278531401</v>
      </c>
      <c r="AQ12" s="67">
        <v>99264.698896626898</v>
      </c>
      <c r="AR12" s="113">
        <v>137000</v>
      </c>
      <c r="AS12" s="114">
        <v>140000</v>
      </c>
      <c r="AT12" s="114">
        <v>131499.20000000001</v>
      </c>
      <c r="AU12" s="8">
        <f t="shared" si="6"/>
        <v>123240</v>
      </c>
      <c r="AV12" s="13">
        <v>45870.164511698793</v>
      </c>
      <c r="AW12" s="67">
        <v>35284.741932075995</v>
      </c>
      <c r="AX12" s="113">
        <v>53000</v>
      </c>
      <c r="AY12" s="114">
        <v>54000</v>
      </c>
      <c r="AZ12" s="114">
        <v>51380</v>
      </c>
      <c r="BA12" s="8">
        <f t="shared" si="7"/>
        <v>47907</v>
      </c>
      <c r="BB12" s="13">
        <v>103130.6008597046</v>
      </c>
      <c r="BC12" s="67">
        <v>99264.698896626898</v>
      </c>
      <c r="BD12" s="113">
        <v>133000</v>
      </c>
      <c r="BE12" s="114">
        <v>136000</v>
      </c>
      <c r="BF12" s="114">
        <v>128139.20000000001</v>
      </c>
      <c r="BG12" s="8">
        <f t="shared" si="8"/>
        <v>119907</v>
      </c>
      <c r="BH12" s="13">
        <v>105507.6043917714</v>
      </c>
      <c r="BI12" s="67">
        <v>99264.698896626898</v>
      </c>
      <c r="BJ12" s="113">
        <v>135000</v>
      </c>
      <c r="BK12" s="114">
        <v>138000</v>
      </c>
      <c r="BL12" s="114">
        <v>129644.20000000001</v>
      </c>
      <c r="BM12" s="8">
        <f t="shared" si="9"/>
        <v>121483</v>
      </c>
      <c r="BN12" s="13">
        <v>58639.053925069806</v>
      </c>
      <c r="BO12" s="67">
        <v>45106.964557746003</v>
      </c>
      <c r="BP12" s="113">
        <v>68000</v>
      </c>
      <c r="BQ12" s="114">
        <v>69000</v>
      </c>
      <c r="BR12" s="114">
        <v>65682.399999999994</v>
      </c>
      <c r="BS12" s="8">
        <f t="shared" si="10"/>
        <v>61286</v>
      </c>
      <c r="BT12" s="9"/>
      <c r="BU12" s="9"/>
      <c r="BV12" s="9"/>
      <c r="BW12" s="9"/>
      <c r="BX12" s="10"/>
      <c r="BY12" s="10"/>
    </row>
    <row r="13" spans="1:89" s="6" customFormat="1" ht="27.75" customHeight="1" x14ac:dyDescent="0.35">
      <c r="A13" s="397"/>
      <c r="B13" s="85">
        <v>8</v>
      </c>
      <c r="C13" s="14" t="s">
        <v>29</v>
      </c>
      <c r="D13" s="11" t="s">
        <v>22</v>
      </c>
      <c r="F13" s="13">
        <v>57718.493155869</v>
      </c>
      <c r="G13" s="67">
        <v>54610.574293629899</v>
      </c>
      <c r="H13" s="113">
        <v>74000</v>
      </c>
      <c r="I13" s="114">
        <v>75000</v>
      </c>
      <c r="J13" s="114">
        <v>71117.2</v>
      </c>
      <c r="K13" s="8">
        <f t="shared" si="0"/>
        <v>66489</v>
      </c>
      <c r="L13" s="13">
        <v>57718.493155869</v>
      </c>
      <c r="M13" s="67">
        <v>54610.574293629899</v>
      </c>
      <c r="N13" s="113">
        <v>74000</v>
      </c>
      <c r="O13" s="114">
        <v>75000</v>
      </c>
      <c r="P13" s="114">
        <v>71117.2</v>
      </c>
      <c r="Q13" s="8">
        <f t="shared" si="1"/>
        <v>66489</v>
      </c>
      <c r="R13" s="13">
        <v>125870.00836268041</v>
      </c>
      <c r="S13" s="67">
        <v>119092.39252776685</v>
      </c>
      <c r="T13" s="113">
        <v>161000</v>
      </c>
      <c r="U13" s="114">
        <v>164000</v>
      </c>
      <c r="V13" s="114">
        <v>155087.79999999999</v>
      </c>
      <c r="W13" s="8">
        <f t="shared" si="2"/>
        <v>145010</v>
      </c>
      <c r="X13" s="13">
        <v>168539.33416117978</v>
      </c>
      <c r="Y13" s="67">
        <v>155290.10941148247</v>
      </c>
      <c r="Z13" s="113">
        <v>213000</v>
      </c>
      <c r="AA13" s="114">
        <v>213000</v>
      </c>
      <c r="AB13" s="114">
        <v>205020.2</v>
      </c>
      <c r="AC13" s="8">
        <f t="shared" si="3"/>
        <v>190970</v>
      </c>
      <c r="AD13" s="13">
        <v>168761.69183489977</v>
      </c>
      <c r="AE13" s="67">
        <v>155290.10941148247</v>
      </c>
      <c r="AF13" s="113">
        <v>213000</v>
      </c>
      <c r="AG13" s="114">
        <v>217000</v>
      </c>
      <c r="AH13" s="114">
        <v>205160.2</v>
      </c>
      <c r="AI13" s="8">
        <f t="shared" si="4"/>
        <v>191842</v>
      </c>
      <c r="AJ13" s="13">
        <v>167658.7977732486</v>
      </c>
      <c r="AK13" s="67">
        <v>155290.10941148247</v>
      </c>
      <c r="AL13" s="113">
        <v>213000</v>
      </c>
      <c r="AM13" s="114">
        <v>217000</v>
      </c>
      <c r="AN13" s="114">
        <v>204463</v>
      </c>
      <c r="AO13" s="8">
        <f t="shared" si="5"/>
        <v>191482</v>
      </c>
      <c r="AP13" s="13">
        <v>175473.55821613799</v>
      </c>
      <c r="AQ13" s="67">
        <v>155290.10941148247</v>
      </c>
      <c r="AR13" s="113">
        <v>218000</v>
      </c>
      <c r="AS13" s="114">
        <v>222000</v>
      </c>
      <c r="AT13" s="114">
        <v>209410.6</v>
      </c>
      <c r="AU13" s="8">
        <f t="shared" si="6"/>
        <v>196035</v>
      </c>
      <c r="AV13" s="13">
        <v>78363.291372402397</v>
      </c>
      <c r="AW13" s="67">
        <v>60279.454901847996</v>
      </c>
      <c r="AX13" s="113">
        <v>91000</v>
      </c>
      <c r="AY13" s="114">
        <v>93000</v>
      </c>
      <c r="AZ13" s="114">
        <v>87775.8</v>
      </c>
      <c r="BA13" s="8">
        <f t="shared" si="7"/>
        <v>82084</v>
      </c>
      <c r="BB13" s="13">
        <v>168539.33416117978</v>
      </c>
      <c r="BC13" s="67">
        <v>155290.10941148247</v>
      </c>
      <c r="BD13" s="113">
        <v>213000</v>
      </c>
      <c r="BE13" s="114">
        <v>217000</v>
      </c>
      <c r="BF13" s="114">
        <v>205020.2</v>
      </c>
      <c r="BG13" s="8">
        <f t="shared" si="8"/>
        <v>191770</v>
      </c>
      <c r="BH13" s="13">
        <v>166777.14959694879</v>
      </c>
      <c r="BI13" s="67">
        <v>155290.10941148247</v>
      </c>
      <c r="BJ13" s="113">
        <v>212000</v>
      </c>
      <c r="BK13" s="114">
        <v>216000</v>
      </c>
      <c r="BL13" s="114">
        <v>203904.4</v>
      </c>
      <c r="BM13" s="8">
        <f t="shared" si="9"/>
        <v>190794</v>
      </c>
      <c r="BN13" s="13">
        <v>96894.579900227196</v>
      </c>
      <c r="BO13" s="67">
        <v>74534.292230943989</v>
      </c>
      <c r="BP13" s="113">
        <v>113000</v>
      </c>
      <c r="BQ13" s="114">
        <v>115000</v>
      </c>
      <c r="BR13" s="114">
        <v>108533.6</v>
      </c>
      <c r="BS13" s="8">
        <f t="shared" si="10"/>
        <v>101592</v>
      </c>
      <c r="BT13" s="9"/>
      <c r="BU13" s="9"/>
      <c r="BV13" s="9"/>
      <c r="BW13" s="9"/>
      <c r="BX13" s="10"/>
      <c r="BY13" s="10"/>
    </row>
    <row r="14" spans="1:89" s="6" customFormat="1" ht="27.75" customHeight="1" x14ac:dyDescent="0.35">
      <c r="A14" s="397"/>
      <c r="B14" s="85">
        <v>9</v>
      </c>
      <c r="C14" s="14" t="s">
        <v>30</v>
      </c>
      <c r="D14" s="11" t="s">
        <v>22</v>
      </c>
      <c r="F14" s="13">
        <v>51313.309319999993</v>
      </c>
      <c r="G14" s="67">
        <v>48550.284972000001</v>
      </c>
      <c r="H14" s="113">
        <v>66000</v>
      </c>
      <c r="I14" s="114">
        <v>67000</v>
      </c>
      <c r="J14" s="114">
        <v>63225.4</v>
      </c>
      <c r="K14" s="8">
        <f t="shared" si="0"/>
        <v>59218</v>
      </c>
      <c r="L14" s="13">
        <v>51313.309319999993</v>
      </c>
      <c r="M14" s="67">
        <v>48550.284972000001</v>
      </c>
      <c r="N14" s="113">
        <v>66000</v>
      </c>
      <c r="O14" s="114">
        <v>67000</v>
      </c>
      <c r="P14" s="114">
        <v>63225.4</v>
      </c>
      <c r="Q14" s="8">
        <f t="shared" si="1"/>
        <v>59218</v>
      </c>
      <c r="R14" s="13">
        <v>68417.745759999991</v>
      </c>
      <c r="S14" s="67">
        <v>64733.713295999994</v>
      </c>
      <c r="T14" s="113">
        <v>88000</v>
      </c>
      <c r="U14" s="114">
        <v>90000</v>
      </c>
      <c r="V14" s="114">
        <v>84299.6</v>
      </c>
      <c r="W14" s="8">
        <f t="shared" si="2"/>
        <v>79090</v>
      </c>
      <c r="X14" s="13">
        <v>68417.745759999991</v>
      </c>
      <c r="Y14" s="67">
        <v>64733.713295999994</v>
      </c>
      <c r="Z14" s="113">
        <v>88000</v>
      </c>
      <c r="AA14" s="114">
        <v>88000</v>
      </c>
      <c r="AB14" s="114">
        <v>84299.6</v>
      </c>
      <c r="AC14" s="8">
        <f t="shared" si="3"/>
        <v>78690</v>
      </c>
      <c r="AD14" s="13">
        <v>68417.745759999991</v>
      </c>
      <c r="AE14" s="67">
        <v>64733.713295999994</v>
      </c>
      <c r="AF14" s="113">
        <v>88000</v>
      </c>
      <c r="AG14" s="114">
        <v>90000</v>
      </c>
      <c r="AH14" s="114">
        <v>84299.6</v>
      </c>
      <c r="AI14" s="8">
        <f t="shared" si="4"/>
        <v>79090</v>
      </c>
      <c r="AJ14" s="13">
        <v>68417.745759999991</v>
      </c>
      <c r="AK14" s="67">
        <v>64733.713295999994</v>
      </c>
      <c r="AL14" s="113">
        <v>88000</v>
      </c>
      <c r="AM14" s="114">
        <v>90000</v>
      </c>
      <c r="AN14" s="114">
        <v>84299.6</v>
      </c>
      <c r="AO14" s="8">
        <f t="shared" si="5"/>
        <v>79090</v>
      </c>
      <c r="AP14" s="13">
        <v>68417.745759999991</v>
      </c>
      <c r="AQ14" s="67">
        <v>64733.713295999994</v>
      </c>
      <c r="AR14" s="113">
        <v>88000</v>
      </c>
      <c r="AS14" s="114">
        <v>90000</v>
      </c>
      <c r="AT14" s="114">
        <v>84299.6</v>
      </c>
      <c r="AU14" s="8">
        <f t="shared" si="6"/>
        <v>79090</v>
      </c>
      <c r="AV14" s="13">
        <v>51313.309319999993</v>
      </c>
      <c r="AW14" s="67">
        <v>39471.776400000002</v>
      </c>
      <c r="AX14" s="113">
        <v>60000</v>
      </c>
      <c r="AY14" s="114">
        <v>61000</v>
      </c>
      <c r="AZ14" s="114">
        <v>57477</v>
      </c>
      <c r="BA14" s="8">
        <f t="shared" si="7"/>
        <v>53852</v>
      </c>
      <c r="BB14" s="13">
        <v>68417.745759999991</v>
      </c>
      <c r="BC14" s="67">
        <v>64733.713295999994</v>
      </c>
      <c r="BD14" s="113">
        <v>88000</v>
      </c>
      <c r="BE14" s="114">
        <v>90000</v>
      </c>
      <c r="BF14" s="114">
        <v>84299.6</v>
      </c>
      <c r="BG14" s="8">
        <f t="shared" si="8"/>
        <v>79090</v>
      </c>
      <c r="BH14" s="13">
        <v>68417.745759999991</v>
      </c>
      <c r="BI14" s="67">
        <v>64733.713295999994</v>
      </c>
      <c r="BJ14" s="113">
        <v>88000</v>
      </c>
      <c r="BK14" s="114">
        <v>90000</v>
      </c>
      <c r="BL14" s="114">
        <v>84299.6</v>
      </c>
      <c r="BM14" s="8">
        <f t="shared" si="9"/>
        <v>79090</v>
      </c>
      <c r="BN14" s="13">
        <v>59865.527539999995</v>
      </c>
      <c r="BO14" s="67">
        <v>46050.4058</v>
      </c>
      <c r="BP14" s="113">
        <v>70000</v>
      </c>
      <c r="BQ14" s="114">
        <v>71000</v>
      </c>
      <c r="BR14" s="114">
        <v>67057.2</v>
      </c>
      <c r="BS14" s="8">
        <f t="shared" si="10"/>
        <v>62795</v>
      </c>
      <c r="BT14" s="9"/>
      <c r="BU14" s="9"/>
      <c r="BV14" s="9"/>
      <c r="BW14" s="9"/>
      <c r="BX14" s="10"/>
      <c r="BY14" s="10"/>
    </row>
    <row r="15" spans="1:89" s="6" customFormat="1" ht="27.75" customHeight="1" x14ac:dyDescent="0.35">
      <c r="A15" s="397"/>
      <c r="B15" s="85">
        <v>10</v>
      </c>
      <c r="C15" s="14" t="s">
        <v>31</v>
      </c>
      <c r="D15" s="11" t="s">
        <v>22</v>
      </c>
      <c r="F15" s="13">
        <v>121847.55804508561</v>
      </c>
      <c r="G15" s="67">
        <v>115286.53568881178</v>
      </c>
      <c r="H15" s="113">
        <v>156000</v>
      </c>
      <c r="I15" s="114">
        <v>159000</v>
      </c>
      <c r="J15" s="114">
        <v>150131.79999999999</v>
      </c>
      <c r="K15" s="8">
        <f t="shared" si="0"/>
        <v>140453</v>
      </c>
      <c r="L15" s="13">
        <v>121847.55804508561</v>
      </c>
      <c r="M15" s="67">
        <v>115286.53568881178</v>
      </c>
      <c r="N15" s="113">
        <v>156000</v>
      </c>
      <c r="O15" s="114">
        <v>159000</v>
      </c>
      <c r="P15" s="114">
        <v>150131.79999999999</v>
      </c>
      <c r="Q15" s="8">
        <f t="shared" si="1"/>
        <v>140453</v>
      </c>
      <c r="R15" s="13">
        <v>174982.14775721679</v>
      </c>
      <c r="S15" s="67">
        <v>165560.03210875127</v>
      </c>
      <c r="T15" s="113">
        <v>224000</v>
      </c>
      <c r="U15" s="114">
        <v>228000</v>
      </c>
      <c r="V15" s="114">
        <v>215601.4</v>
      </c>
      <c r="W15" s="8">
        <f t="shared" si="2"/>
        <v>201629</v>
      </c>
      <c r="X15" s="13">
        <v>233902.48413954242</v>
      </c>
      <c r="Y15" s="67">
        <v>222513.23856942181</v>
      </c>
      <c r="Z15" s="113">
        <v>301000</v>
      </c>
      <c r="AA15" s="114">
        <v>301000</v>
      </c>
      <c r="AB15" s="114">
        <v>288961.40000000002</v>
      </c>
      <c r="AC15" s="8">
        <f t="shared" si="3"/>
        <v>269475</v>
      </c>
      <c r="AD15" s="13">
        <v>234223.79097806779</v>
      </c>
      <c r="AE15" s="67">
        <v>222513.23856942181</v>
      </c>
      <c r="AF15" s="113">
        <v>301000</v>
      </c>
      <c r="AG15" s="114">
        <v>307000</v>
      </c>
      <c r="AH15" s="114">
        <v>289164.40000000002</v>
      </c>
      <c r="AI15" s="8">
        <f t="shared" si="4"/>
        <v>270780</v>
      </c>
      <c r="AJ15" s="13">
        <v>238990.02771425602</v>
      </c>
      <c r="AK15" s="67">
        <v>222513.23856942181</v>
      </c>
      <c r="AL15" s="113">
        <v>304000</v>
      </c>
      <c r="AM15" s="114">
        <v>310000</v>
      </c>
      <c r="AN15" s="114">
        <v>292182.8</v>
      </c>
      <c r="AO15" s="8">
        <f t="shared" si="5"/>
        <v>273537</v>
      </c>
      <c r="AP15" s="13">
        <v>247230.6031023192</v>
      </c>
      <c r="AQ15" s="67">
        <v>222513.23856942181</v>
      </c>
      <c r="AR15" s="113">
        <v>309000</v>
      </c>
      <c r="AS15" s="114">
        <v>315000</v>
      </c>
      <c r="AT15" s="114">
        <v>297399.2</v>
      </c>
      <c r="AU15" s="8">
        <f t="shared" si="6"/>
        <v>278229</v>
      </c>
      <c r="AV15" s="13">
        <v>159451.57603624338</v>
      </c>
      <c r="AW15" s="67">
        <v>122655.05848941802</v>
      </c>
      <c r="AX15" s="113">
        <v>186000</v>
      </c>
      <c r="AY15" s="114">
        <v>190000</v>
      </c>
      <c r="AZ15" s="114">
        <v>178605</v>
      </c>
      <c r="BA15" s="8">
        <f t="shared" si="7"/>
        <v>167342</v>
      </c>
      <c r="BB15" s="13">
        <v>233902.48413954242</v>
      </c>
      <c r="BC15" s="67">
        <v>222513.23856942181</v>
      </c>
      <c r="BD15" s="113">
        <v>301000</v>
      </c>
      <c r="BE15" s="114">
        <v>307000</v>
      </c>
      <c r="BF15" s="114">
        <v>288961.40000000002</v>
      </c>
      <c r="BG15" s="8">
        <f t="shared" si="8"/>
        <v>270675</v>
      </c>
      <c r="BH15" s="13">
        <v>236449.591292005</v>
      </c>
      <c r="BI15" s="67">
        <v>222513.23856942181</v>
      </c>
      <c r="BJ15" s="113">
        <v>302000</v>
      </c>
      <c r="BK15" s="114">
        <v>308000</v>
      </c>
      <c r="BL15" s="114">
        <v>290574.2</v>
      </c>
      <c r="BM15" s="8">
        <f t="shared" si="9"/>
        <v>271907</v>
      </c>
      <c r="BN15" s="13">
        <v>204553.4947852396</v>
      </c>
      <c r="BO15" s="67">
        <v>157348.84214249198</v>
      </c>
      <c r="BP15" s="113">
        <v>238000</v>
      </c>
      <c r="BQ15" s="114">
        <v>243000</v>
      </c>
      <c r="BR15" s="114">
        <v>229124</v>
      </c>
      <c r="BS15" s="8">
        <f t="shared" si="10"/>
        <v>214405</v>
      </c>
      <c r="BT15" s="9"/>
      <c r="BU15" s="9"/>
      <c r="BV15" s="9"/>
      <c r="BW15" s="9"/>
      <c r="BX15" s="10"/>
      <c r="BY15" s="10"/>
    </row>
    <row r="16" spans="1:89" s="6" customFormat="1" ht="27.75" customHeight="1" x14ac:dyDescent="0.35">
      <c r="A16" s="397"/>
      <c r="B16" s="85">
        <v>11</v>
      </c>
      <c r="C16" s="14" t="s">
        <v>32</v>
      </c>
      <c r="D16" s="11" t="s">
        <v>22</v>
      </c>
      <c r="F16" s="13">
        <v>255955.91821909198</v>
      </c>
      <c r="G16" s="67">
        <v>242173.6764688332</v>
      </c>
      <c r="H16" s="113">
        <v>328000</v>
      </c>
      <c r="I16" s="114">
        <v>335000</v>
      </c>
      <c r="J16" s="114">
        <v>315371</v>
      </c>
      <c r="K16" s="8">
        <f t="shared" si="0"/>
        <v>295300</v>
      </c>
      <c r="L16" s="13">
        <v>255955.91821909198</v>
      </c>
      <c r="M16" s="67">
        <v>242173.6764688332</v>
      </c>
      <c r="N16" s="113">
        <v>328000</v>
      </c>
      <c r="O16" s="114">
        <v>335000</v>
      </c>
      <c r="P16" s="114">
        <v>315371</v>
      </c>
      <c r="Q16" s="8">
        <f t="shared" si="1"/>
        <v>295300</v>
      </c>
      <c r="R16" s="13">
        <v>314285.894977691</v>
      </c>
      <c r="S16" s="67">
        <v>297362.80832504609</v>
      </c>
      <c r="T16" s="113">
        <v>403000</v>
      </c>
      <c r="U16" s="114">
        <v>411000</v>
      </c>
      <c r="V16" s="114">
        <v>387241.4</v>
      </c>
      <c r="W16" s="8">
        <f t="shared" si="2"/>
        <v>362578</v>
      </c>
      <c r="X16" s="13">
        <v>281713.83114281681</v>
      </c>
      <c r="Y16" s="67">
        <v>273204.34835726215</v>
      </c>
      <c r="Z16" s="113">
        <v>365000</v>
      </c>
      <c r="AA16" s="114">
        <v>365000</v>
      </c>
      <c r="AB16" s="114">
        <v>351324.4</v>
      </c>
      <c r="AC16" s="8">
        <f t="shared" si="3"/>
        <v>327249</v>
      </c>
      <c r="AD16" s="13">
        <v>283491.58074420819</v>
      </c>
      <c r="AE16" s="67">
        <v>273204.34835726215</v>
      </c>
      <c r="AF16" s="113">
        <v>367000</v>
      </c>
      <c r="AG16" s="114">
        <v>374000</v>
      </c>
      <c r="AH16" s="114">
        <v>352450</v>
      </c>
      <c r="AI16" s="8">
        <f t="shared" si="4"/>
        <v>330029</v>
      </c>
      <c r="AJ16" s="13">
        <v>290154.528437228</v>
      </c>
      <c r="AK16" s="67">
        <v>273204.34835726215</v>
      </c>
      <c r="AL16" s="113">
        <v>371000</v>
      </c>
      <c r="AM16" s="114">
        <v>378000</v>
      </c>
      <c r="AN16" s="114">
        <v>356668.2</v>
      </c>
      <c r="AO16" s="8">
        <f t="shared" si="5"/>
        <v>333805</v>
      </c>
      <c r="AP16" s="13">
        <v>309207.24570992624</v>
      </c>
      <c r="AQ16" s="67">
        <v>273204.34835726215</v>
      </c>
      <c r="AR16" s="113">
        <v>383000</v>
      </c>
      <c r="AS16" s="114">
        <v>391000</v>
      </c>
      <c r="AT16" s="114">
        <v>368730.6</v>
      </c>
      <c r="AU16" s="8">
        <f t="shared" si="6"/>
        <v>345028</v>
      </c>
      <c r="AV16" s="13">
        <v>195482.41348583216</v>
      </c>
      <c r="AW16" s="67">
        <v>150371.08729679399</v>
      </c>
      <c r="AX16" s="113">
        <v>228000</v>
      </c>
      <c r="AY16" s="114">
        <v>233000</v>
      </c>
      <c r="AZ16" s="114">
        <v>218964.2</v>
      </c>
      <c r="BA16" s="8">
        <f t="shared" si="7"/>
        <v>205164</v>
      </c>
      <c r="BB16" s="13">
        <v>281713.83114281681</v>
      </c>
      <c r="BC16" s="67">
        <v>273204.34835726215</v>
      </c>
      <c r="BD16" s="113">
        <v>365000</v>
      </c>
      <c r="BE16" s="114">
        <v>372000</v>
      </c>
      <c r="BF16" s="114">
        <v>351324.4</v>
      </c>
      <c r="BG16" s="8">
        <f t="shared" si="8"/>
        <v>328649</v>
      </c>
      <c r="BH16" s="13">
        <v>291554.26999329543</v>
      </c>
      <c r="BI16" s="67">
        <v>273204.34835726215</v>
      </c>
      <c r="BJ16" s="113">
        <v>372000</v>
      </c>
      <c r="BK16" s="114">
        <v>379000</v>
      </c>
      <c r="BL16" s="114">
        <v>357554.4</v>
      </c>
      <c r="BM16" s="8">
        <f t="shared" si="9"/>
        <v>334663</v>
      </c>
      <c r="BN16" s="13">
        <v>250878.38073969577</v>
      </c>
      <c r="BO16" s="67">
        <v>192983.36979976602</v>
      </c>
      <c r="BP16" s="113">
        <v>292000</v>
      </c>
      <c r="BQ16" s="114">
        <v>298000</v>
      </c>
      <c r="BR16" s="114">
        <v>281013.59999999998</v>
      </c>
      <c r="BS16" s="8">
        <f t="shared" si="10"/>
        <v>262975</v>
      </c>
      <c r="BT16" s="9"/>
      <c r="BU16" s="9"/>
      <c r="BV16" s="9"/>
      <c r="BW16" s="9"/>
      <c r="BX16" s="10"/>
      <c r="BY16" s="10"/>
    </row>
    <row r="17" spans="1:271" s="6" customFormat="1" ht="27.75" customHeight="1" x14ac:dyDescent="0.35">
      <c r="A17" s="397"/>
      <c r="B17" s="85">
        <v>12</v>
      </c>
      <c r="C17" s="14" t="s">
        <v>33</v>
      </c>
      <c r="D17" s="11" t="s">
        <v>22</v>
      </c>
      <c r="F17" s="13">
        <v>76969.96398</v>
      </c>
      <c r="G17" s="67">
        <v>72825.427458000006</v>
      </c>
      <c r="H17" s="113">
        <v>99000</v>
      </c>
      <c r="I17" s="114">
        <v>101000</v>
      </c>
      <c r="J17" s="114">
        <v>94837.4</v>
      </c>
      <c r="K17" s="8">
        <f t="shared" si="0"/>
        <v>88927</v>
      </c>
      <c r="L17" s="13">
        <v>76969.96398</v>
      </c>
      <c r="M17" s="67">
        <v>72825.427458000006</v>
      </c>
      <c r="N17" s="113">
        <v>99000</v>
      </c>
      <c r="O17" s="114">
        <v>101000</v>
      </c>
      <c r="P17" s="114">
        <v>94837.4</v>
      </c>
      <c r="Q17" s="8">
        <f t="shared" si="1"/>
        <v>88927</v>
      </c>
      <c r="R17" s="13">
        <v>76969.96398</v>
      </c>
      <c r="S17" s="67">
        <v>72825.427458000006</v>
      </c>
      <c r="T17" s="113">
        <v>99000</v>
      </c>
      <c r="U17" s="114">
        <v>101000</v>
      </c>
      <c r="V17" s="114">
        <v>94837.4</v>
      </c>
      <c r="W17" s="8">
        <f t="shared" si="2"/>
        <v>88927</v>
      </c>
      <c r="X17" s="13">
        <v>76969.96398</v>
      </c>
      <c r="Y17" s="67">
        <v>72825.427458000006</v>
      </c>
      <c r="Z17" s="113">
        <v>99000</v>
      </c>
      <c r="AA17" s="114">
        <v>99000</v>
      </c>
      <c r="AB17" s="114">
        <v>94837.4</v>
      </c>
      <c r="AC17" s="8">
        <f t="shared" si="3"/>
        <v>88527</v>
      </c>
      <c r="AD17" s="13">
        <v>76969.96398</v>
      </c>
      <c r="AE17" s="67">
        <v>72825.427458000006</v>
      </c>
      <c r="AF17" s="113">
        <v>99000</v>
      </c>
      <c r="AG17" s="114">
        <v>101000</v>
      </c>
      <c r="AH17" s="114">
        <v>94837.4</v>
      </c>
      <c r="AI17" s="8">
        <f t="shared" si="4"/>
        <v>88927</v>
      </c>
      <c r="AJ17" s="13">
        <v>76969.96398</v>
      </c>
      <c r="AK17" s="67">
        <v>72825.427458000006</v>
      </c>
      <c r="AL17" s="113">
        <v>99000</v>
      </c>
      <c r="AM17" s="114">
        <v>101000</v>
      </c>
      <c r="AN17" s="114">
        <v>94837.4</v>
      </c>
      <c r="AO17" s="8">
        <f t="shared" si="5"/>
        <v>88927</v>
      </c>
      <c r="AP17" s="13">
        <v>76969.96398</v>
      </c>
      <c r="AQ17" s="67">
        <v>72825.427458000006</v>
      </c>
      <c r="AR17" s="113">
        <v>99000</v>
      </c>
      <c r="AS17" s="114">
        <v>101000</v>
      </c>
      <c r="AT17" s="114">
        <v>94837.4</v>
      </c>
      <c r="AU17" s="8">
        <f t="shared" si="6"/>
        <v>88927</v>
      </c>
      <c r="AV17" s="13">
        <v>76969.96398</v>
      </c>
      <c r="AW17" s="67">
        <v>59207.664600000004</v>
      </c>
      <c r="AX17" s="113">
        <v>90000</v>
      </c>
      <c r="AY17" s="114">
        <v>92000</v>
      </c>
      <c r="AZ17" s="114">
        <v>86216.2</v>
      </c>
      <c r="BA17" s="8">
        <f t="shared" si="7"/>
        <v>80879</v>
      </c>
      <c r="BB17" s="13">
        <v>76969.96398</v>
      </c>
      <c r="BC17" s="67">
        <v>72825.427458000006</v>
      </c>
      <c r="BD17" s="113">
        <v>99000</v>
      </c>
      <c r="BE17" s="114">
        <v>101000</v>
      </c>
      <c r="BF17" s="114">
        <v>94837.4</v>
      </c>
      <c r="BG17" s="8">
        <f t="shared" si="8"/>
        <v>88927</v>
      </c>
      <c r="BH17" s="13">
        <v>76969.96398</v>
      </c>
      <c r="BI17" s="67">
        <v>72825.427458000006</v>
      </c>
      <c r="BJ17" s="113">
        <v>99000</v>
      </c>
      <c r="BK17" s="114">
        <v>101000</v>
      </c>
      <c r="BL17" s="114">
        <v>94837.4</v>
      </c>
      <c r="BM17" s="8">
        <f t="shared" si="9"/>
        <v>88927</v>
      </c>
      <c r="BN17" s="13">
        <v>76969.96398</v>
      </c>
      <c r="BO17" s="67">
        <v>59207.664600000004</v>
      </c>
      <c r="BP17" s="113">
        <v>90000</v>
      </c>
      <c r="BQ17" s="114">
        <v>92000</v>
      </c>
      <c r="BR17" s="114">
        <v>86216.2</v>
      </c>
      <c r="BS17" s="8">
        <f t="shared" si="10"/>
        <v>80879</v>
      </c>
      <c r="BT17" s="9"/>
      <c r="BU17" s="9"/>
      <c r="BV17" s="9"/>
      <c r="BW17" s="9"/>
      <c r="BX17" s="10"/>
      <c r="BY17" s="10"/>
    </row>
    <row r="18" spans="1:271" s="6" customFormat="1" ht="39" customHeight="1" x14ac:dyDescent="0.35">
      <c r="A18" s="397"/>
      <c r="B18" s="85">
        <v>13</v>
      </c>
      <c r="C18" s="14" t="s">
        <v>34</v>
      </c>
      <c r="D18" s="11" t="s">
        <v>22</v>
      </c>
      <c r="F18" s="13">
        <v>481232.03640666703</v>
      </c>
      <c r="G18" s="67">
        <v>455319.54213861568</v>
      </c>
      <c r="H18" s="113">
        <v>617000</v>
      </c>
      <c r="I18" s="114">
        <v>629000</v>
      </c>
      <c r="J18" s="114">
        <v>592940.6</v>
      </c>
      <c r="K18" s="8">
        <f t="shared" si="0"/>
        <v>555098</v>
      </c>
      <c r="L18" s="13">
        <v>481232.03640666703</v>
      </c>
      <c r="M18" s="67">
        <v>455319.54213861568</v>
      </c>
      <c r="N18" s="113">
        <v>617000</v>
      </c>
      <c r="O18" s="114">
        <v>629000</v>
      </c>
      <c r="P18" s="114">
        <v>592940.6</v>
      </c>
      <c r="Q18" s="8">
        <f t="shared" si="1"/>
        <v>555098</v>
      </c>
      <c r="R18" s="13">
        <v>411342.79597973381</v>
      </c>
      <c r="S18" s="67">
        <v>389193.568503902</v>
      </c>
      <c r="T18" s="113">
        <v>527000</v>
      </c>
      <c r="U18" s="114">
        <v>538000</v>
      </c>
      <c r="V18" s="114">
        <v>506828</v>
      </c>
      <c r="W18" s="8">
        <f t="shared" si="2"/>
        <v>474473</v>
      </c>
      <c r="X18" s="13">
        <v>535019.24589116639</v>
      </c>
      <c r="Y18" s="67">
        <v>521987.2560364753</v>
      </c>
      <c r="Z18" s="113">
        <v>696000</v>
      </c>
      <c r="AA18" s="114">
        <v>696000</v>
      </c>
      <c r="AB18" s="114">
        <v>669201.4</v>
      </c>
      <c r="AC18" s="8">
        <f t="shared" si="3"/>
        <v>623642</v>
      </c>
      <c r="AD18" s="13">
        <v>539230.70023142325</v>
      </c>
      <c r="AE18" s="67">
        <v>521987.2560364753</v>
      </c>
      <c r="AF18" s="113">
        <v>699000</v>
      </c>
      <c r="AG18" s="114">
        <v>713000</v>
      </c>
      <c r="AH18" s="114">
        <v>671868.4</v>
      </c>
      <c r="AI18" s="8">
        <f t="shared" si="4"/>
        <v>629017</v>
      </c>
      <c r="AJ18" s="13">
        <v>540590.41740622104</v>
      </c>
      <c r="AK18" s="67">
        <v>521987.2560364753</v>
      </c>
      <c r="AL18" s="113">
        <v>700000</v>
      </c>
      <c r="AM18" s="114">
        <v>714000</v>
      </c>
      <c r="AN18" s="114">
        <v>672729.4</v>
      </c>
      <c r="AO18" s="8">
        <f t="shared" si="5"/>
        <v>629861</v>
      </c>
      <c r="AP18" s="13">
        <v>575188.15964868444</v>
      </c>
      <c r="AQ18" s="67">
        <v>521987.2560364753</v>
      </c>
      <c r="AR18" s="113">
        <v>722000</v>
      </c>
      <c r="AS18" s="114">
        <v>736000</v>
      </c>
      <c r="AT18" s="114">
        <v>694633.8</v>
      </c>
      <c r="AU18" s="8">
        <f t="shared" si="6"/>
        <v>649962</v>
      </c>
      <c r="AV18" s="13">
        <v>483924.78783541615</v>
      </c>
      <c r="AW18" s="67">
        <v>372249.836796474</v>
      </c>
      <c r="AX18" s="113">
        <v>564000</v>
      </c>
      <c r="AY18" s="114">
        <v>575000</v>
      </c>
      <c r="AZ18" s="114">
        <v>542053.4</v>
      </c>
      <c r="BA18" s="8">
        <f t="shared" si="7"/>
        <v>507446</v>
      </c>
      <c r="BB18" s="13">
        <v>535019.24589116639</v>
      </c>
      <c r="BC18" s="67">
        <v>521987.2560364753</v>
      </c>
      <c r="BD18" s="113">
        <v>696000</v>
      </c>
      <c r="BE18" s="114">
        <v>710000</v>
      </c>
      <c r="BF18" s="114">
        <v>669201.4</v>
      </c>
      <c r="BG18" s="8">
        <f t="shared" si="8"/>
        <v>626442</v>
      </c>
      <c r="BH18" s="13">
        <v>548923.27122887794</v>
      </c>
      <c r="BI18" s="67">
        <v>521987.2560364753</v>
      </c>
      <c r="BJ18" s="113">
        <v>705000</v>
      </c>
      <c r="BK18" s="114">
        <v>719000</v>
      </c>
      <c r="BL18" s="114">
        <v>678004.6</v>
      </c>
      <c r="BM18" s="8">
        <f t="shared" si="9"/>
        <v>634583</v>
      </c>
      <c r="BN18" s="13">
        <v>607641.26212811843</v>
      </c>
      <c r="BO18" s="67">
        <v>467416.35548316804</v>
      </c>
      <c r="BP18" s="113">
        <v>708000</v>
      </c>
      <c r="BQ18" s="114">
        <v>722000</v>
      </c>
      <c r="BR18" s="114">
        <v>680631</v>
      </c>
      <c r="BS18" s="8">
        <f t="shared" si="10"/>
        <v>637138</v>
      </c>
      <c r="BT18" s="9"/>
      <c r="BU18" s="9"/>
      <c r="BV18" s="9"/>
      <c r="BW18" s="9"/>
      <c r="BX18" s="10"/>
      <c r="BY18" s="10"/>
    </row>
    <row r="19" spans="1:271" s="6" customFormat="1" ht="27.75" customHeight="1" x14ac:dyDescent="0.35">
      <c r="A19" s="397"/>
      <c r="B19" s="85">
        <v>14</v>
      </c>
      <c r="C19" s="14" t="s">
        <v>35</v>
      </c>
      <c r="D19" s="11" t="s">
        <v>22</v>
      </c>
      <c r="F19" s="13">
        <v>205253.23727999997</v>
      </c>
      <c r="G19" s="67">
        <v>194201.13988800001</v>
      </c>
      <c r="H19" s="113">
        <v>263000</v>
      </c>
      <c r="I19" s="114">
        <v>268000</v>
      </c>
      <c r="J19" s="114">
        <v>252898.8</v>
      </c>
      <c r="K19" s="8">
        <f t="shared" si="0"/>
        <v>236671</v>
      </c>
      <c r="L19" s="13">
        <v>205253.23727999997</v>
      </c>
      <c r="M19" s="67">
        <v>194201.13988800001</v>
      </c>
      <c r="N19" s="113">
        <v>263000</v>
      </c>
      <c r="O19" s="114">
        <v>268000</v>
      </c>
      <c r="P19" s="114">
        <v>252898.8</v>
      </c>
      <c r="Q19" s="8">
        <f t="shared" si="1"/>
        <v>236671</v>
      </c>
      <c r="R19" s="13">
        <v>205253.23727999997</v>
      </c>
      <c r="S19" s="67">
        <v>194201.13988800001</v>
      </c>
      <c r="T19" s="113">
        <v>263000</v>
      </c>
      <c r="U19" s="114">
        <v>268000</v>
      </c>
      <c r="V19" s="114">
        <v>252898.8</v>
      </c>
      <c r="W19" s="8">
        <f t="shared" si="2"/>
        <v>236671</v>
      </c>
      <c r="X19" s="13">
        <v>205253.23727999997</v>
      </c>
      <c r="Y19" s="67">
        <v>194201.13988800001</v>
      </c>
      <c r="Z19" s="113">
        <v>263000</v>
      </c>
      <c r="AA19" s="114">
        <v>263000</v>
      </c>
      <c r="AB19" s="114">
        <v>252898.8</v>
      </c>
      <c r="AC19" s="8">
        <f t="shared" si="3"/>
        <v>235671</v>
      </c>
      <c r="AD19" s="13">
        <v>205253.23727999997</v>
      </c>
      <c r="AE19" s="67">
        <v>194201.13988800001</v>
      </c>
      <c r="AF19" s="113">
        <v>263000</v>
      </c>
      <c r="AG19" s="114">
        <v>268000</v>
      </c>
      <c r="AH19" s="114">
        <v>252898.8</v>
      </c>
      <c r="AI19" s="8">
        <f t="shared" si="4"/>
        <v>236671</v>
      </c>
      <c r="AJ19" s="13">
        <v>205253.23727999997</v>
      </c>
      <c r="AK19" s="67">
        <v>194201.13988800001</v>
      </c>
      <c r="AL19" s="113">
        <v>263000</v>
      </c>
      <c r="AM19" s="114">
        <v>268000</v>
      </c>
      <c r="AN19" s="114">
        <v>252898.8</v>
      </c>
      <c r="AO19" s="8">
        <f t="shared" si="5"/>
        <v>236671</v>
      </c>
      <c r="AP19" s="13">
        <v>205253.23727999997</v>
      </c>
      <c r="AQ19" s="67">
        <v>194201.13988800001</v>
      </c>
      <c r="AR19" s="113">
        <v>263000</v>
      </c>
      <c r="AS19" s="114">
        <v>268000</v>
      </c>
      <c r="AT19" s="114">
        <v>252898.8</v>
      </c>
      <c r="AU19" s="8">
        <f t="shared" si="6"/>
        <v>236671</v>
      </c>
      <c r="AV19" s="13">
        <v>205253.23727999997</v>
      </c>
      <c r="AW19" s="67">
        <v>157887.10560000001</v>
      </c>
      <c r="AX19" s="113">
        <v>239000</v>
      </c>
      <c r="AY19" s="114">
        <v>244000</v>
      </c>
      <c r="AZ19" s="114">
        <v>229908</v>
      </c>
      <c r="BA19" s="8">
        <f t="shared" si="7"/>
        <v>215210</v>
      </c>
      <c r="BB19" s="13">
        <v>205253.23727999997</v>
      </c>
      <c r="BC19" s="67">
        <v>194201.13988800001</v>
      </c>
      <c r="BD19" s="113">
        <v>263000</v>
      </c>
      <c r="BE19" s="114">
        <v>268000</v>
      </c>
      <c r="BF19" s="114">
        <v>252898.8</v>
      </c>
      <c r="BG19" s="8">
        <f t="shared" si="8"/>
        <v>236671</v>
      </c>
      <c r="BH19" s="13">
        <v>205253.23727999997</v>
      </c>
      <c r="BI19" s="67">
        <v>194201.13988800001</v>
      </c>
      <c r="BJ19" s="113">
        <v>263000</v>
      </c>
      <c r="BK19" s="114">
        <v>268000</v>
      </c>
      <c r="BL19" s="114">
        <v>252898.8</v>
      </c>
      <c r="BM19" s="8">
        <f t="shared" si="9"/>
        <v>236671</v>
      </c>
      <c r="BN19" s="13">
        <v>205253.23727999997</v>
      </c>
      <c r="BO19" s="67">
        <v>157887.10560000001</v>
      </c>
      <c r="BP19" s="113">
        <v>239000</v>
      </c>
      <c r="BQ19" s="114">
        <v>244000</v>
      </c>
      <c r="BR19" s="114">
        <v>229908</v>
      </c>
      <c r="BS19" s="8">
        <f t="shared" si="10"/>
        <v>215210</v>
      </c>
      <c r="BT19" s="9"/>
      <c r="BU19" s="9"/>
      <c r="BV19" s="9"/>
      <c r="BW19" s="9"/>
      <c r="BX19" s="10"/>
      <c r="BY19" s="10"/>
    </row>
    <row r="20" spans="1:271" s="6" customFormat="1" ht="27.75" customHeight="1" x14ac:dyDescent="0.35">
      <c r="A20" s="397"/>
      <c r="B20" s="85">
        <v>15</v>
      </c>
      <c r="C20" s="14" t="s">
        <v>36</v>
      </c>
      <c r="D20" s="11" t="s">
        <v>22</v>
      </c>
      <c r="F20" s="13">
        <v>684177.45759999997</v>
      </c>
      <c r="G20" s="67">
        <v>647337.13296000008</v>
      </c>
      <c r="H20" s="113">
        <v>877000</v>
      </c>
      <c r="I20" s="114">
        <v>895000</v>
      </c>
      <c r="J20" s="114">
        <v>842996</v>
      </c>
      <c r="K20" s="8">
        <f t="shared" si="0"/>
        <v>789302</v>
      </c>
      <c r="L20" s="13">
        <v>684177.45759999997</v>
      </c>
      <c r="M20" s="67">
        <v>647337.13296000008</v>
      </c>
      <c r="N20" s="113">
        <v>877000</v>
      </c>
      <c r="O20" s="114">
        <v>895000</v>
      </c>
      <c r="P20" s="114">
        <v>842996</v>
      </c>
      <c r="Q20" s="8">
        <f t="shared" si="1"/>
        <v>789302</v>
      </c>
      <c r="R20" s="13">
        <v>684177.45759999997</v>
      </c>
      <c r="S20" s="67">
        <v>647337.13296000008</v>
      </c>
      <c r="T20" s="113">
        <v>877000</v>
      </c>
      <c r="U20" s="114">
        <v>895000</v>
      </c>
      <c r="V20" s="114">
        <v>842996</v>
      </c>
      <c r="W20" s="8">
        <f t="shared" si="2"/>
        <v>789302</v>
      </c>
      <c r="X20" s="13">
        <v>684177.45759999997</v>
      </c>
      <c r="Y20" s="67">
        <v>647337.13296000008</v>
      </c>
      <c r="Z20" s="113">
        <v>877000</v>
      </c>
      <c r="AA20" s="114">
        <v>877000</v>
      </c>
      <c r="AB20" s="114">
        <v>842996</v>
      </c>
      <c r="AC20" s="8">
        <f t="shared" si="3"/>
        <v>785702</v>
      </c>
      <c r="AD20" s="13">
        <v>684177.45759999997</v>
      </c>
      <c r="AE20" s="67">
        <v>647337.13296000008</v>
      </c>
      <c r="AF20" s="113">
        <v>877000</v>
      </c>
      <c r="AG20" s="114">
        <v>895000</v>
      </c>
      <c r="AH20" s="114">
        <v>842996</v>
      </c>
      <c r="AI20" s="8">
        <f t="shared" si="4"/>
        <v>789302</v>
      </c>
      <c r="AJ20" s="13">
        <v>684177.45759999997</v>
      </c>
      <c r="AK20" s="67">
        <v>647337.13296000008</v>
      </c>
      <c r="AL20" s="113">
        <v>877000</v>
      </c>
      <c r="AM20" s="114">
        <v>895000</v>
      </c>
      <c r="AN20" s="114">
        <v>842996</v>
      </c>
      <c r="AO20" s="8">
        <f t="shared" si="5"/>
        <v>789302</v>
      </c>
      <c r="AP20" s="13">
        <v>684177.45759999997</v>
      </c>
      <c r="AQ20" s="67">
        <v>647337.13296000008</v>
      </c>
      <c r="AR20" s="113">
        <v>877000</v>
      </c>
      <c r="AS20" s="114">
        <v>895000</v>
      </c>
      <c r="AT20" s="114">
        <v>842996</v>
      </c>
      <c r="AU20" s="8">
        <f t="shared" si="6"/>
        <v>789302</v>
      </c>
      <c r="AV20" s="13">
        <v>684177.45759999997</v>
      </c>
      <c r="AW20" s="67">
        <v>526290.35199999996</v>
      </c>
      <c r="AX20" s="113">
        <v>797000</v>
      </c>
      <c r="AY20" s="114">
        <v>813000</v>
      </c>
      <c r="AZ20" s="114">
        <v>766360</v>
      </c>
      <c r="BA20" s="8">
        <f t="shared" si="7"/>
        <v>717366</v>
      </c>
      <c r="BB20" s="13">
        <v>684177.45759999997</v>
      </c>
      <c r="BC20" s="67">
        <v>647337.13296000008</v>
      </c>
      <c r="BD20" s="113">
        <v>877000</v>
      </c>
      <c r="BE20" s="114">
        <v>895000</v>
      </c>
      <c r="BF20" s="114">
        <v>842996</v>
      </c>
      <c r="BG20" s="8">
        <f t="shared" si="8"/>
        <v>789302</v>
      </c>
      <c r="BH20" s="13">
        <v>684177.45759999997</v>
      </c>
      <c r="BI20" s="67">
        <v>647337.13296000008</v>
      </c>
      <c r="BJ20" s="113">
        <v>877000</v>
      </c>
      <c r="BK20" s="114">
        <v>895000</v>
      </c>
      <c r="BL20" s="114">
        <v>842996</v>
      </c>
      <c r="BM20" s="8">
        <f t="shared" si="9"/>
        <v>789302</v>
      </c>
      <c r="BN20" s="13">
        <v>684177.45759999997</v>
      </c>
      <c r="BO20" s="67">
        <v>526290.35199999996</v>
      </c>
      <c r="BP20" s="113">
        <v>797000</v>
      </c>
      <c r="BQ20" s="114">
        <v>813000</v>
      </c>
      <c r="BR20" s="114">
        <v>766360</v>
      </c>
      <c r="BS20" s="8">
        <f t="shared" si="10"/>
        <v>717366</v>
      </c>
      <c r="BT20" s="9"/>
      <c r="BU20" s="9"/>
      <c r="BV20" s="9"/>
      <c r="BW20" s="9"/>
      <c r="BX20" s="10"/>
      <c r="BY20" s="10"/>
    </row>
    <row r="21" spans="1:271" s="6" customFormat="1" ht="27.75" customHeight="1" x14ac:dyDescent="0.35">
      <c r="A21" s="397"/>
      <c r="B21" s="97">
        <v>16</v>
      </c>
      <c r="C21" s="98" t="s">
        <v>37</v>
      </c>
      <c r="D21" s="36" t="s">
        <v>22</v>
      </c>
      <c r="F21" s="13">
        <v>426744.4002499496</v>
      </c>
      <c r="G21" s="67">
        <v>403765.85562110617</v>
      </c>
      <c r="H21" s="115">
        <v>547000</v>
      </c>
      <c r="I21" s="116">
        <v>558000</v>
      </c>
      <c r="J21" s="116">
        <v>525805</v>
      </c>
      <c r="K21" s="8">
        <f t="shared" si="0"/>
        <v>492263</v>
      </c>
      <c r="L21" s="13">
        <v>426744.4002499496</v>
      </c>
      <c r="M21" s="67">
        <v>403765.85562110617</v>
      </c>
      <c r="N21" s="115">
        <v>547000</v>
      </c>
      <c r="O21" s="116">
        <v>558000</v>
      </c>
      <c r="P21" s="116">
        <v>525805</v>
      </c>
      <c r="Q21" s="8">
        <f t="shared" si="1"/>
        <v>492263</v>
      </c>
      <c r="R21" s="13">
        <v>528694.28186220105</v>
      </c>
      <c r="S21" s="67">
        <v>500226.12822346704</v>
      </c>
      <c r="T21" s="115">
        <v>677000</v>
      </c>
      <c r="U21" s="116">
        <v>691000</v>
      </c>
      <c r="V21" s="116">
        <v>651420</v>
      </c>
      <c r="W21" s="8">
        <f t="shared" si="2"/>
        <v>609668</v>
      </c>
      <c r="X21" s="13">
        <v>693873.79157347174</v>
      </c>
      <c r="Y21" s="67">
        <v>663307.83011868095</v>
      </c>
      <c r="Z21" s="115">
        <v>894000</v>
      </c>
      <c r="AA21" s="116">
        <v>894000</v>
      </c>
      <c r="AB21" s="116">
        <v>859245.8</v>
      </c>
      <c r="AC21" s="8">
        <f t="shared" si="3"/>
        <v>800885</v>
      </c>
      <c r="AD21" s="13">
        <v>695688.23019102681</v>
      </c>
      <c r="AE21" s="67">
        <v>663307.83011868095</v>
      </c>
      <c r="AF21" s="115">
        <v>895000</v>
      </c>
      <c r="AG21" s="116">
        <v>913000</v>
      </c>
      <c r="AH21" s="116">
        <v>860395.2</v>
      </c>
      <c r="AI21" s="8">
        <f t="shared" si="4"/>
        <v>805478</v>
      </c>
      <c r="AJ21" s="13">
        <v>683068.32041904831</v>
      </c>
      <c r="AK21" s="67">
        <v>663307.83011868095</v>
      </c>
      <c r="AL21" s="115">
        <v>887000</v>
      </c>
      <c r="AM21" s="116">
        <v>905000</v>
      </c>
      <c r="AN21" s="116">
        <v>852405.4</v>
      </c>
      <c r="AO21" s="8">
        <f t="shared" si="5"/>
        <v>798156</v>
      </c>
      <c r="AP21" s="13">
        <v>721191.54357834219</v>
      </c>
      <c r="AQ21" s="67">
        <v>663307.83011868095</v>
      </c>
      <c r="AR21" s="115">
        <v>912000</v>
      </c>
      <c r="AS21" s="116">
        <v>930000</v>
      </c>
      <c r="AT21" s="116">
        <v>876541.4</v>
      </c>
      <c r="AU21" s="8">
        <f t="shared" si="6"/>
        <v>820608</v>
      </c>
      <c r="AV21" s="13">
        <v>410053.12147215783</v>
      </c>
      <c r="AW21" s="67">
        <v>315425.47805550601</v>
      </c>
      <c r="AX21" s="115">
        <v>478000</v>
      </c>
      <c r="AY21" s="116">
        <v>488000</v>
      </c>
      <c r="AZ21" s="116">
        <v>459307.80000000005</v>
      </c>
      <c r="BA21" s="8">
        <f t="shared" si="7"/>
        <v>430157</v>
      </c>
      <c r="BB21" s="13">
        <v>465014.37947389873</v>
      </c>
      <c r="BC21" s="67">
        <v>663307.83011868095</v>
      </c>
      <c r="BD21" s="115">
        <v>743000</v>
      </c>
      <c r="BE21" s="116">
        <v>758000</v>
      </c>
      <c r="BF21" s="116">
        <v>714352.8</v>
      </c>
      <c r="BG21" s="8">
        <f t="shared" si="8"/>
        <v>668735</v>
      </c>
      <c r="BH21" s="13">
        <v>462769.67875769548</v>
      </c>
      <c r="BI21" s="67">
        <v>663307.83011868095</v>
      </c>
      <c r="BJ21" s="115">
        <v>741000</v>
      </c>
      <c r="BK21" s="116">
        <v>756000</v>
      </c>
      <c r="BL21" s="116">
        <v>712931.8</v>
      </c>
      <c r="BM21" s="8">
        <f t="shared" si="9"/>
        <v>667202</v>
      </c>
      <c r="BN21" s="13">
        <v>505955.98614759382</v>
      </c>
      <c r="BO21" s="67">
        <v>389196.91242122604</v>
      </c>
      <c r="BP21" s="115">
        <v>589000</v>
      </c>
      <c r="BQ21" s="116">
        <v>601000</v>
      </c>
      <c r="BR21" s="116">
        <v>566731.19999999995</v>
      </c>
      <c r="BS21" s="8">
        <f t="shared" si="10"/>
        <v>530377</v>
      </c>
      <c r="BT21" s="9"/>
      <c r="BU21" s="9"/>
      <c r="BV21" s="9"/>
      <c r="BW21" s="9"/>
      <c r="BX21" s="10"/>
      <c r="BY21" s="10"/>
    </row>
    <row r="22" spans="1:271" s="6" customFormat="1" ht="40.5" customHeight="1" x14ac:dyDescent="0.35">
      <c r="A22" s="398"/>
      <c r="B22" s="399" t="s">
        <v>38</v>
      </c>
      <c r="C22" s="399"/>
      <c r="D22" s="399"/>
      <c r="F22" s="13">
        <f>SUM(F6:F21)</f>
        <v>3243244.459632359</v>
      </c>
      <c r="G22" s="13">
        <f t="shared" ref="G22:AW22" si="11">SUM(G6:G21)</f>
        <v>3068608.2194983084</v>
      </c>
      <c r="H22" s="13">
        <f t="shared" si="11"/>
        <v>4157000</v>
      </c>
      <c r="I22" s="13">
        <f t="shared" si="11"/>
        <v>4240000</v>
      </c>
      <c r="J22" s="13">
        <f t="shared" si="11"/>
        <v>3996103.9999999995</v>
      </c>
      <c r="K22" s="13">
        <f>SUM(K6:K21)</f>
        <v>3740991</v>
      </c>
      <c r="L22" s="13">
        <f t="shared" si="11"/>
        <v>3243244.459632359</v>
      </c>
      <c r="M22" s="13">
        <f t="shared" si="11"/>
        <v>3068608.2194983084</v>
      </c>
      <c r="N22" s="13">
        <f t="shared" si="11"/>
        <v>4157000</v>
      </c>
      <c r="O22" s="13">
        <f t="shared" si="11"/>
        <v>4240000</v>
      </c>
      <c r="P22" s="13">
        <f t="shared" si="11"/>
        <v>3996103.9999999995</v>
      </c>
      <c r="Q22" s="13">
        <f t="shared" si="11"/>
        <v>3740991</v>
      </c>
      <c r="R22" s="13">
        <f t="shared" si="11"/>
        <v>5142216.8795278743</v>
      </c>
      <c r="S22" s="13">
        <f t="shared" si="11"/>
        <v>4865328.2783225263</v>
      </c>
      <c r="T22" s="13">
        <f t="shared" si="11"/>
        <v>6590000</v>
      </c>
      <c r="U22" s="13">
        <f t="shared" si="11"/>
        <v>6722000</v>
      </c>
      <c r="V22" s="13">
        <f t="shared" si="11"/>
        <v>6335884.7999999998</v>
      </c>
      <c r="W22" s="13">
        <f t="shared" si="11"/>
        <v>5931087</v>
      </c>
      <c r="X22" s="13">
        <f t="shared" si="11"/>
        <v>5714297.5906863203</v>
      </c>
      <c r="Y22" s="13">
        <f t="shared" si="11"/>
        <v>5462039.9252965394</v>
      </c>
      <c r="Z22" s="13">
        <f t="shared" si="11"/>
        <v>7361000</v>
      </c>
      <c r="AA22" s="13">
        <f t="shared" si="11"/>
        <v>7361000</v>
      </c>
      <c r="AB22" s="13">
        <f t="shared" si="11"/>
        <v>7075859.0000000009</v>
      </c>
      <c r="AC22" s="13">
        <f t="shared" si="11"/>
        <v>6594840</v>
      </c>
      <c r="AD22" s="13">
        <f t="shared" si="11"/>
        <v>5699355.1550123366</v>
      </c>
      <c r="AE22" s="13">
        <f t="shared" si="11"/>
        <v>5462039.9252965394</v>
      </c>
      <c r="AF22" s="13">
        <f t="shared" si="11"/>
        <v>7351000</v>
      </c>
      <c r="AG22" s="13">
        <f t="shared" si="11"/>
        <v>7498000</v>
      </c>
      <c r="AH22" s="13">
        <f t="shared" si="11"/>
        <v>7066399.2000000011</v>
      </c>
      <c r="AI22" s="13">
        <f t="shared" si="11"/>
        <v>6615358</v>
      </c>
      <c r="AJ22" s="13">
        <f t="shared" si="11"/>
        <v>5570697.8932095766</v>
      </c>
      <c r="AK22" s="13">
        <f t="shared" si="11"/>
        <v>5462039.9252965394</v>
      </c>
      <c r="AL22" s="13">
        <f t="shared" si="11"/>
        <v>7266000</v>
      </c>
      <c r="AM22" s="13">
        <f t="shared" si="11"/>
        <v>7412000</v>
      </c>
      <c r="AN22" s="13">
        <f t="shared" si="11"/>
        <v>6984945.8000000007</v>
      </c>
      <c r="AO22" s="13">
        <f t="shared" si="11"/>
        <v>6539135</v>
      </c>
      <c r="AP22" s="13">
        <f t="shared" si="11"/>
        <v>6433541.2810428776</v>
      </c>
      <c r="AQ22" s="13">
        <f t="shared" si="11"/>
        <v>5725185.1012965385</v>
      </c>
      <c r="AR22" s="13">
        <f t="shared" si="11"/>
        <v>8006000</v>
      </c>
      <c r="AS22" s="13">
        <f t="shared" si="11"/>
        <v>8166000</v>
      </c>
      <c r="AT22" s="13">
        <f t="shared" si="11"/>
        <v>7697820.2000000002</v>
      </c>
      <c r="AU22" s="13">
        <f t="shared" si="11"/>
        <v>7205709</v>
      </c>
      <c r="AV22" s="13">
        <f t="shared" si="11"/>
        <v>3515374.5039934795</v>
      </c>
      <c r="AW22" s="13">
        <f t="shared" si="11"/>
        <v>2704134.233841138</v>
      </c>
      <c r="AX22" s="13">
        <f t="shared" ref="AX22" si="12">SUM(AX6:AX21)</f>
        <v>4096000</v>
      </c>
      <c r="AY22" s="13">
        <f t="shared" ref="AY22" si="13">SUM(AY6:AY21)</f>
        <v>4179000</v>
      </c>
      <c r="AZ22" s="13">
        <f t="shared" ref="AZ22" si="14">SUM(AZ6:AZ21)</f>
        <v>3937637.2</v>
      </c>
      <c r="BA22" s="13">
        <f t="shared" ref="BA22" si="15">SUM(BA6:BA21)</f>
        <v>3686430</v>
      </c>
      <c r="BB22" s="13">
        <f t="shared" ref="BB22" si="16">SUM(BB6:BB21)</f>
        <v>5691879.4900218705</v>
      </c>
      <c r="BC22" s="13">
        <f t="shared" ref="BC22" si="17">SUM(BC6:BC21)</f>
        <v>5725185.1012965385</v>
      </c>
      <c r="BD22" s="13">
        <f t="shared" ref="BD22" si="18">SUM(BD6:BD21)</f>
        <v>7519000</v>
      </c>
      <c r="BE22" s="13">
        <f t="shared" ref="BE22" si="19">SUM(BE6:BE21)</f>
        <v>7670000</v>
      </c>
      <c r="BF22" s="13">
        <f t="shared" ref="BF22" si="20">SUM(BF6:BF21)</f>
        <v>7228267.200000002</v>
      </c>
      <c r="BG22" s="13">
        <f t="shared" ref="BG22" si="21">SUM(BG6:BG21)</f>
        <v>6766868</v>
      </c>
      <c r="BH22" s="13">
        <f t="shared" ref="BH22" si="22">SUM(BH6:BH21)</f>
        <v>5714310.9321467448</v>
      </c>
      <c r="BI22" s="13">
        <f t="shared" ref="BI22" si="23">SUM(BI6:BI21)</f>
        <v>5725185.1012965385</v>
      </c>
      <c r="BJ22" s="13">
        <f t="shared" ref="BJ22" si="24">SUM(BJ6:BJ21)</f>
        <v>7533000</v>
      </c>
      <c r="BK22" s="13">
        <f t="shared" ref="BK22" si="25">SUM(BK6:BK21)</f>
        <v>7684000</v>
      </c>
      <c r="BL22" s="13">
        <f t="shared" ref="BL22" si="26">SUM(BL6:BL21)</f>
        <v>7242467.4000000004</v>
      </c>
      <c r="BM22" s="13">
        <f t="shared" ref="BM22" si="27">SUM(BM6:BM21)</f>
        <v>6779793</v>
      </c>
      <c r="BN22" s="13">
        <f t="shared" ref="BN22" si="28">SUM(BN6:BN21)</f>
        <v>3876573.1644060691</v>
      </c>
      <c r="BO22" s="13">
        <f t="shared" ref="BO22" si="29">SUM(BO6:BO21)</f>
        <v>2981979.3572354377</v>
      </c>
      <c r="BP22" s="13">
        <f t="shared" ref="BP22" si="30">SUM(BP6:BP21)</f>
        <v>4516000</v>
      </c>
      <c r="BQ22" s="13">
        <f t="shared" ref="BQ22" si="31">SUM(BQ6:BQ21)</f>
        <v>4606000</v>
      </c>
      <c r="BR22" s="13">
        <f t="shared" ref="BR22" si="32">SUM(BR6:BR21)</f>
        <v>4342226</v>
      </c>
      <c r="BS22" s="13">
        <f>SUM(BS6:BS21)</f>
        <v>4064558</v>
      </c>
      <c r="BT22" s="117">
        <f>+K22+Q22+W22+AC22+AI22+AO22+AU22+BA22+BG22+BM22+BS22</f>
        <v>61665760</v>
      </c>
      <c r="BU22" s="9"/>
      <c r="BV22" s="9"/>
      <c r="BW22" s="9"/>
      <c r="BX22" s="10"/>
      <c r="BY22" s="10"/>
    </row>
    <row r="23" spans="1:271" s="6" customFormat="1" ht="40.5" customHeight="1" x14ac:dyDescent="0.35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9"/>
      <c r="BU23" s="9"/>
      <c r="BV23" s="9"/>
      <c r="BW23" s="9"/>
      <c r="BX23" s="10"/>
      <c r="BY23" s="10"/>
    </row>
    <row r="24" spans="1:271" s="6" customFormat="1" ht="40.5" customHeight="1" thickBot="1" x14ac:dyDescent="0.35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17"/>
      <c r="BU24" s="17"/>
      <c r="BV24" s="17"/>
      <c r="BW24" s="17"/>
      <c r="BX24" s="17"/>
      <c r="BY24" s="17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</row>
    <row r="25" spans="1:271" s="6" customFormat="1" ht="40.5" customHeight="1" x14ac:dyDescent="0.3">
      <c r="A25" s="18"/>
      <c r="B25" s="19"/>
      <c r="C25" s="20" t="s">
        <v>0</v>
      </c>
      <c r="D25" s="21"/>
      <c r="E25" s="1"/>
      <c r="F25" s="402" t="s">
        <v>39</v>
      </c>
      <c r="G25" s="402"/>
      <c r="H25" s="402"/>
      <c r="I25" s="402"/>
      <c r="J25" s="402"/>
      <c r="K25" s="402"/>
      <c r="L25" s="402"/>
      <c r="M25" s="402"/>
      <c r="N25" s="402"/>
      <c r="O25" s="402"/>
      <c r="P25" s="402"/>
      <c r="Q25" s="402"/>
      <c r="R25" s="402"/>
      <c r="S25" s="402"/>
      <c r="T25" s="402"/>
      <c r="U25" s="402"/>
      <c r="V25" s="402"/>
      <c r="W25" s="402"/>
      <c r="X25" s="402"/>
      <c r="Y25" s="402"/>
      <c r="Z25" s="402"/>
      <c r="AA25" s="402"/>
      <c r="AB25" s="402"/>
      <c r="AC25" s="402"/>
      <c r="AD25" s="402"/>
      <c r="AE25" s="402"/>
      <c r="AF25" s="402"/>
      <c r="AG25" s="402"/>
      <c r="AH25" s="402"/>
      <c r="AI25" s="402"/>
      <c r="AJ25" s="402"/>
      <c r="AK25" s="402"/>
      <c r="AL25" s="402"/>
      <c r="AM25" s="402"/>
      <c r="AN25" s="402"/>
      <c r="AO25" s="402"/>
      <c r="AP25" s="402"/>
      <c r="AQ25" s="402"/>
      <c r="AR25" s="402"/>
      <c r="AS25" s="402"/>
      <c r="AT25" s="402"/>
      <c r="AU25" s="402"/>
      <c r="AV25" s="402"/>
      <c r="AW25" s="402"/>
      <c r="AX25" s="402"/>
      <c r="AY25" s="402"/>
      <c r="AZ25" s="402"/>
      <c r="BA25" s="402"/>
      <c r="BB25" s="402"/>
      <c r="BC25" s="402"/>
      <c r="BD25" s="402"/>
      <c r="BE25" s="402"/>
      <c r="BF25" s="402"/>
      <c r="BG25" s="402"/>
      <c r="BH25" s="402"/>
      <c r="BI25" s="402"/>
      <c r="BJ25" s="402"/>
      <c r="BK25" s="402"/>
      <c r="BL25" s="402"/>
      <c r="BM25" s="402"/>
      <c r="BN25" s="402"/>
      <c r="BO25" s="402"/>
      <c r="BP25" s="402"/>
      <c r="BQ25" s="402"/>
      <c r="BR25" s="402"/>
      <c r="BS25" s="402"/>
      <c r="BT25" s="73"/>
      <c r="BU25" s="73"/>
      <c r="BV25" s="73"/>
      <c r="BW25" s="73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3"/>
      <c r="CJ25" s="73"/>
      <c r="CK25" s="73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</row>
    <row r="26" spans="1:271" ht="36.75" customHeight="1" x14ac:dyDescent="0.35">
      <c r="A26" s="22"/>
      <c r="D26" s="25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</row>
    <row r="27" spans="1:271" ht="70.5" customHeight="1" thickBot="1" x14ac:dyDescent="0.45">
      <c r="A27" s="26"/>
      <c r="B27" s="27"/>
      <c r="C27" s="310"/>
      <c r="D27" s="311"/>
      <c r="E27" s="3"/>
      <c r="F27" s="403" t="s">
        <v>40</v>
      </c>
      <c r="G27" s="403"/>
      <c r="H27" s="403"/>
      <c r="I27" s="403"/>
      <c r="J27" s="403"/>
      <c r="K27" s="403"/>
      <c r="L27" s="403"/>
      <c r="M27" s="403"/>
      <c r="N27" s="403"/>
      <c r="O27" s="403"/>
      <c r="P27" s="403"/>
      <c r="Q27" s="403"/>
      <c r="R27" s="403"/>
      <c r="S27" s="403"/>
      <c r="T27" s="403"/>
      <c r="U27" s="403"/>
      <c r="V27" s="403"/>
      <c r="W27" s="403"/>
      <c r="X27" s="403"/>
      <c r="Y27" s="403"/>
      <c r="Z27" s="403"/>
      <c r="AA27" s="403"/>
      <c r="AB27" s="403"/>
      <c r="AC27" s="403"/>
      <c r="AD27" s="403"/>
      <c r="AE27" s="403"/>
      <c r="AF27" s="403"/>
      <c r="AG27" s="403"/>
      <c r="AH27" s="403"/>
      <c r="AI27" s="403"/>
      <c r="AJ27" s="403"/>
      <c r="AK27" s="403"/>
      <c r="AL27" s="403"/>
      <c r="AM27" s="403"/>
      <c r="AN27" s="403"/>
      <c r="AO27" s="403"/>
      <c r="AP27" s="403"/>
      <c r="AQ27" s="403"/>
      <c r="AR27" s="403"/>
      <c r="AS27" s="403"/>
      <c r="AT27" s="403"/>
      <c r="AU27" s="403"/>
      <c r="AV27" s="403"/>
      <c r="AW27" s="403"/>
      <c r="AX27" s="403"/>
      <c r="AY27" s="403"/>
      <c r="AZ27" s="403"/>
      <c r="BA27" s="403"/>
      <c r="BB27" s="403"/>
      <c r="BC27" s="403"/>
      <c r="BD27" s="403"/>
      <c r="BE27" s="403"/>
      <c r="BF27" s="403"/>
      <c r="BG27" s="403"/>
      <c r="BH27" s="403"/>
      <c r="BI27" s="403"/>
      <c r="BJ27" s="403"/>
      <c r="BK27" s="403"/>
      <c r="BL27" s="403"/>
      <c r="BM27" s="403"/>
      <c r="BN27" s="403"/>
      <c r="BO27" s="403"/>
      <c r="BP27" s="403"/>
      <c r="BQ27" s="403"/>
      <c r="BR27" s="403"/>
      <c r="BS27" s="403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</row>
    <row r="28" spans="1:271" s="32" customFormat="1" ht="40" customHeight="1" thickBot="1" x14ac:dyDescent="0.4">
      <c r="A28" s="339"/>
      <c r="B28" s="341" t="s">
        <v>3</v>
      </c>
      <c r="C28" s="359" t="s">
        <v>41</v>
      </c>
      <c r="D28" s="345" t="s">
        <v>5</v>
      </c>
      <c r="E28" s="1"/>
      <c r="F28" s="75" t="s">
        <v>6</v>
      </c>
      <c r="G28" s="76"/>
      <c r="H28" s="76"/>
      <c r="I28" s="76"/>
      <c r="J28" s="76"/>
      <c r="K28" s="76"/>
      <c r="L28" s="75" t="s">
        <v>7</v>
      </c>
      <c r="M28" s="76"/>
      <c r="N28" s="76"/>
      <c r="O28" s="76"/>
      <c r="P28" s="76"/>
      <c r="Q28" s="76"/>
      <c r="R28" s="75" t="s">
        <v>8</v>
      </c>
      <c r="S28" s="76"/>
      <c r="T28" s="76"/>
      <c r="U28" s="76"/>
      <c r="V28" s="76"/>
      <c r="W28" s="76"/>
      <c r="X28" s="75" t="s">
        <v>9</v>
      </c>
      <c r="Y28" s="76"/>
      <c r="Z28" s="76"/>
      <c r="AA28" s="76"/>
      <c r="AB28" s="76"/>
      <c r="AC28" s="76"/>
      <c r="AD28" s="75" t="s">
        <v>10</v>
      </c>
      <c r="AE28" s="76"/>
      <c r="AF28" s="76"/>
      <c r="AG28" s="76"/>
      <c r="AH28" s="76"/>
      <c r="AI28" s="76"/>
      <c r="AJ28" s="75" t="s">
        <v>11</v>
      </c>
      <c r="AK28" s="76"/>
      <c r="AL28" s="76"/>
      <c r="AM28" s="76"/>
      <c r="AN28" s="76"/>
      <c r="AO28" s="76"/>
      <c r="AP28" s="75" t="s">
        <v>12</v>
      </c>
      <c r="AQ28" s="76"/>
      <c r="AR28" s="76"/>
      <c r="AS28" s="76"/>
      <c r="AT28" s="76"/>
      <c r="AU28" s="76"/>
      <c r="AV28" s="75" t="s">
        <v>13</v>
      </c>
      <c r="AW28" s="76"/>
      <c r="AX28" s="76"/>
      <c r="AY28" s="76"/>
      <c r="AZ28" s="76"/>
      <c r="BA28" s="76"/>
      <c r="BB28" s="75" t="s">
        <v>14</v>
      </c>
      <c r="BC28" s="76"/>
      <c r="BD28" s="76"/>
      <c r="BE28" s="76"/>
      <c r="BF28" s="76"/>
      <c r="BG28" s="76"/>
      <c r="BH28" s="75" t="s">
        <v>15</v>
      </c>
      <c r="BI28" s="76"/>
      <c r="BJ28" s="76"/>
      <c r="BK28" s="76"/>
      <c r="BL28" s="76"/>
      <c r="BM28" s="76"/>
      <c r="BN28" s="75" t="s">
        <v>16</v>
      </c>
      <c r="BO28" s="76"/>
      <c r="BP28" s="74"/>
      <c r="BQ28" s="74"/>
      <c r="BR28" s="74"/>
      <c r="BS28" s="78"/>
      <c r="BT28" s="2"/>
      <c r="BU28" s="2"/>
      <c r="BV28" s="2"/>
      <c r="BW28" s="2"/>
      <c r="BX28" s="2"/>
      <c r="BY28" s="2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</row>
    <row r="29" spans="1:271" s="32" customFormat="1" ht="70" customHeight="1" thickBot="1" x14ac:dyDescent="0.4">
      <c r="A29" s="340"/>
      <c r="B29" s="358"/>
      <c r="C29" s="360"/>
      <c r="D29" s="346"/>
      <c r="E29" s="1"/>
      <c r="F29" s="102" t="s">
        <v>17</v>
      </c>
      <c r="G29" s="104" t="s">
        <v>18</v>
      </c>
      <c r="H29" s="110" t="s">
        <v>533</v>
      </c>
      <c r="I29" s="110" t="s">
        <v>534</v>
      </c>
      <c r="J29" s="110" t="s">
        <v>535</v>
      </c>
      <c r="K29" s="77" t="s">
        <v>19</v>
      </c>
      <c r="L29" s="105" t="s">
        <v>17</v>
      </c>
      <c r="M29" s="104" t="s">
        <v>18</v>
      </c>
      <c r="N29" s="110" t="s">
        <v>533</v>
      </c>
      <c r="O29" s="110" t="s">
        <v>534</v>
      </c>
      <c r="P29" s="110" t="s">
        <v>535</v>
      </c>
      <c r="Q29" s="77" t="s">
        <v>19</v>
      </c>
      <c r="R29" s="105" t="s">
        <v>17</v>
      </c>
      <c r="S29" s="104" t="s">
        <v>18</v>
      </c>
      <c r="T29" s="110" t="s">
        <v>533</v>
      </c>
      <c r="U29" s="110" t="s">
        <v>534</v>
      </c>
      <c r="V29" s="110" t="s">
        <v>535</v>
      </c>
      <c r="W29" s="77" t="s">
        <v>19</v>
      </c>
      <c r="X29" s="105" t="s">
        <v>17</v>
      </c>
      <c r="Y29" s="104" t="s">
        <v>18</v>
      </c>
      <c r="Z29" s="110" t="s">
        <v>533</v>
      </c>
      <c r="AA29" s="110" t="s">
        <v>534</v>
      </c>
      <c r="AB29" s="110" t="s">
        <v>535</v>
      </c>
      <c r="AC29" s="77" t="s">
        <v>19</v>
      </c>
      <c r="AD29" s="105" t="s">
        <v>17</v>
      </c>
      <c r="AE29" s="104" t="s">
        <v>18</v>
      </c>
      <c r="AF29" s="110" t="s">
        <v>533</v>
      </c>
      <c r="AG29" s="110" t="s">
        <v>534</v>
      </c>
      <c r="AH29" s="110" t="s">
        <v>535</v>
      </c>
      <c r="AI29" s="77" t="s">
        <v>19</v>
      </c>
      <c r="AJ29" s="105" t="s">
        <v>17</v>
      </c>
      <c r="AK29" s="104" t="s">
        <v>18</v>
      </c>
      <c r="AL29" s="110" t="s">
        <v>533</v>
      </c>
      <c r="AM29" s="110" t="s">
        <v>534</v>
      </c>
      <c r="AN29" s="110" t="s">
        <v>535</v>
      </c>
      <c r="AO29" s="77" t="s">
        <v>19</v>
      </c>
      <c r="AP29" s="105" t="s">
        <v>17</v>
      </c>
      <c r="AQ29" s="104" t="s">
        <v>18</v>
      </c>
      <c r="AR29" s="110" t="s">
        <v>533</v>
      </c>
      <c r="AS29" s="110" t="s">
        <v>534</v>
      </c>
      <c r="AT29" s="110" t="s">
        <v>535</v>
      </c>
      <c r="AU29" s="77" t="s">
        <v>19</v>
      </c>
      <c r="AV29" s="105" t="s">
        <v>17</v>
      </c>
      <c r="AW29" s="104" t="s">
        <v>18</v>
      </c>
      <c r="AX29" s="110" t="s">
        <v>533</v>
      </c>
      <c r="AY29" s="110" t="s">
        <v>534</v>
      </c>
      <c r="AZ29" s="110" t="s">
        <v>535</v>
      </c>
      <c r="BA29" s="77" t="s">
        <v>19</v>
      </c>
      <c r="BB29" s="105" t="s">
        <v>17</v>
      </c>
      <c r="BC29" s="104" t="s">
        <v>18</v>
      </c>
      <c r="BD29" s="110" t="s">
        <v>533</v>
      </c>
      <c r="BE29" s="110" t="s">
        <v>534</v>
      </c>
      <c r="BF29" s="110" t="s">
        <v>535</v>
      </c>
      <c r="BG29" s="77" t="s">
        <v>19</v>
      </c>
      <c r="BH29" s="105" t="s">
        <v>17</v>
      </c>
      <c r="BI29" s="104" t="s">
        <v>18</v>
      </c>
      <c r="BJ29" s="110" t="s">
        <v>533</v>
      </c>
      <c r="BK29" s="110" t="s">
        <v>534</v>
      </c>
      <c r="BL29" s="110" t="s">
        <v>535</v>
      </c>
      <c r="BM29" s="77" t="s">
        <v>19</v>
      </c>
      <c r="BN29" s="105" t="s">
        <v>17</v>
      </c>
      <c r="BO29" s="104" t="s">
        <v>18</v>
      </c>
      <c r="BP29" s="110" t="s">
        <v>533</v>
      </c>
      <c r="BQ29" s="110" t="s">
        <v>534</v>
      </c>
      <c r="BR29" s="110" t="s">
        <v>535</v>
      </c>
      <c r="BS29" s="77" t="s">
        <v>19</v>
      </c>
      <c r="BT29" s="28"/>
      <c r="BU29" s="2"/>
      <c r="BV29" s="2"/>
      <c r="BW29" s="2"/>
      <c r="BX29" s="2"/>
      <c r="BY29" s="2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</row>
    <row r="30" spans="1:271" s="32" customFormat="1" ht="24.75" customHeight="1" thickBot="1" x14ac:dyDescent="0.4">
      <c r="A30" s="361" t="s">
        <v>42</v>
      </c>
      <c r="B30" s="299" t="s">
        <v>43</v>
      </c>
      <c r="C30" s="300"/>
      <c r="D30" s="301"/>
      <c r="E30" s="1"/>
      <c r="F30" s="119">
        <f>+SUM(F31:F64)</f>
        <v>5805765.6882302994</v>
      </c>
      <c r="G30" s="119">
        <f t="shared" ref="G30:BQ30" si="33">+SUM(G31:G64)</f>
        <v>6536845.5675866855</v>
      </c>
      <c r="H30" s="119">
        <f t="shared" si="33"/>
        <v>8129000</v>
      </c>
      <c r="I30" s="119">
        <f t="shared" si="33"/>
        <v>8294000</v>
      </c>
      <c r="J30" s="119">
        <f t="shared" si="33"/>
        <v>7814240</v>
      </c>
      <c r="K30" s="119">
        <f t="shared" si="33"/>
        <v>7315969</v>
      </c>
      <c r="L30" s="119">
        <f t="shared" si="33"/>
        <v>5805765.6882302994</v>
      </c>
      <c r="M30" s="119">
        <f t="shared" si="33"/>
        <v>6536845.5675866855</v>
      </c>
      <c r="N30" s="119">
        <f t="shared" si="33"/>
        <v>8129000</v>
      </c>
      <c r="O30" s="119">
        <f t="shared" si="33"/>
        <v>8294000</v>
      </c>
      <c r="P30" s="119">
        <f t="shared" si="33"/>
        <v>7814240</v>
      </c>
      <c r="Q30" s="119">
        <f t="shared" si="33"/>
        <v>7315969</v>
      </c>
      <c r="R30" s="119">
        <f t="shared" si="33"/>
        <v>8665403.8097117413</v>
      </c>
      <c r="S30" s="119">
        <f t="shared" si="33"/>
        <v>9756578.1202115938</v>
      </c>
      <c r="T30" s="119">
        <f t="shared" si="33"/>
        <v>12129000</v>
      </c>
      <c r="U30" s="119">
        <f t="shared" si="33"/>
        <v>12374000</v>
      </c>
      <c r="V30" s="119">
        <f t="shared" si="33"/>
        <v>11663157.800000003</v>
      </c>
      <c r="W30" s="119">
        <f t="shared" si="33"/>
        <v>10917625</v>
      </c>
      <c r="X30" s="119">
        <f t="shared" si="33"/>
        <v>9254711.4387299009</v>
      </c>
      <c r="Y30" s="119">
        <f t="shared" si="33"/>
        <v>10441049.585969564</v>
      </c>
      <c r="Z30" s="119">
        <f t="shared" si="33"/>
        <v>12566000</v>
      </c>
      <c r="AA30" s="119">
        <f t="shared" si="33"/>
        <v>12566000</v>
      </c>
      <c r="AB30" s="119">
        <f t="shared" si="33"/>
        <v>12082676.200000001</v>
      </c>
      <c r="AC30" s="119">
        <f t="shared" si="33"/>
        <v>11382088</v>
      </c>
      <c r="AD30" s="119">
        <f t="shared" si="33"/>
        <v>9251811.4462121408</v>
      </c>
      <c r="AE30" s="119">
        <f t="shared" si="33"/>
        <v>10441049.585969564</v>
      </c>
      <c r="AF30" s="119">
        <f t="shared" si="33"/>
        <v>12968000</v>
      </c>
      <c r="AG30" s="119">
        <f t="shared" si="33"/>
        <v>13227000</v>
      </c>
      <c r="AH30" s="119">
        <f t="shared" si="33"/>
        <v>12467760.200000003</v>
      </c>
      <c r="AI30" s="119">
        <f t="shared" si="33"/>
        <v>11671122</v>
      </c>
      <c r="AJ30" s="119">
        <f t="shared" si="33"/>
        <v>9289639.3447467983</v>
      </c>
      <c r="AK30" s="119">
        <f t="shared" si="33"/>
        <v>10441049.585969564</v>
      </c>
      <c r="AL30" s="119">
        <f t="shared" si="33"/>
        <v>12991000</v>
      </c>
      <c r="AM30" s="119">
        <f t="shared" si="33"/>
        <v>13251000</v>
      </c>
      <c r="AN30" s="119">
        <f t="shared" si="33"/>
        <v>12491711.4</v>
      </c>
      <c r="AO30" s="119">
        <f>+SUM(AO31:AO64)</f>
        <v>11692879</v>
      </c>
      <c r="AP30" s="119">
        <f t="shared" si="33"/>
        <v>12257435.719262861</v>
      </c>
      <c r="AQ30" s="119">
        <f t="shared" si="33"/>
        <v>10441049.585969564</v>
      </c>
      <c r="AR30" s="119">
        <f t="shared" si="33"/>
        <v>14945000</v>
      </c>
      <c r="AS30" s="119">
        <f t="shared" si="33"/>
        <v>15248000</v>
      </c>
      <c r="AT30" s="119">
        <f t="shared" si="33"/>
        <v>14370652.800000004</v>
      </c>
      <c r="AU30" s="119">
        <f t="shared" si="33"/>
        <v>13452425</v>
      </c>
      <c r="AV30" s="119">
        <f t="shared" si="33"/>
        <v>7053613.3806462986</v>
      </c>
      <c r="AW30" s="119">
        <f t="shared" si="33"/>
        <v>6456769.171514689</v>
      </c>
      <c r="AX30" s="119">
        <f t="shared" si="33"/>
        <v>8898000</v>
      </c>
      <c r="AY30" s="119">
        <f t="shared" si="33"/>
        <v>9077000</v>
      </c>
      <c r="AZ30" s="119">
        <f t="shared" si="33"/>
        <v>8553566</v>
      </c>
      <c r="BA30" s="119">
        <f t="shared" si="33"/>
        <v>8007792</v>
      </c>
      <c r="BB30" s="119">
        <f t="shared" si="33"/>
        <v>10454821.583317801</v>
      </c>
      <c r="BC30" s="119">
        <f t="shared" si="33"/>
        <v>10441049.585969564</v>
      </c>
      <c r="BD30" s="119">
        <f t="shared" si="33"/>
        <v>13757000</v>
      </c>
      <c r="BE30" s="119">
        <f t="shared" si="33"/>
        <v>14030000</v>
      </c>
      <c r="BF30" s="119">
        <f t="shared" si="33"/>
        <v>13229399.4</v>
      </c>
      <c r="BG30" s="119">
        <f t="shared" si="33"/>
        <v>12382456</v>
      </c>
      <c r="BH30" s="119">
        <f t="shared" si="33"/>
        <v>10462152.84661898</v>
      </c>
      <c r="BI30" s="119">
        <f t="shared" si="33"/>
        <v>10441049.585969564</v>
      </c>
      <c r="BJ30" s="119">
        <f t="shared" si="33"/>
        <v>13762000</v>
      </c>
      <c r="BK30" s="119">
        <f t="shared" si="33"/>
        <v>14037000</v>
      </c>
      <c r="BL30" s="119">
        <f t="shared" si="33"/>
        <v>13234037.6</v>
      </c>
      <c r="BM30" s="119">
        <f t="shared" si="33"/>
        <v>12387246</v>
      </c>
      <c r="BN30" s="119">
        <f t="shared" si="33"/>
        <v>8355906.5065374598</v>
      </c>
      <c r="BO30" s="119">
        <f t="shared" si="33"/>
        <v>7648868.2636765987</v>
      </c>
      <c r="BP30" s="119">
        <f t="shared" si="33"/>
        <v>10539000</v>
      </c>
      <c r="BQ30" s="119">
        <f t="shared" si="33"/>
        <v>10749000</v>
      </c>
      <c r="BR30" s="119">
        <f>+SUM(BR31:BR64)</f>
        <v>10132792.6</v>
      </c>
      <c r="BS30" s="119">
        <f t="shared" ref="BS30" si="34">+SUM(BS31:BS64)</f>
        <v>9485111</v>
      </c>
      <c r="BT30" s="118" t="e">
        <f>K30+Q30+#REF!+W30+#REF!+#REF!+#REF!+#REF!+AC30+AI30+AO30+AU30+BA30+#REF!+BG30+BM30+BS30</f>
        <v>#REF!</v>
      </c>
      <c r="BU30" s="29"/>
      <c r="BV30" s="29"/>
      <c r="BW30" s="2"/>
      <c r="BX30" s="2"/>
      <c r="BY30" s="2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</row>
    <row r="31" spans="1:271" s="32" customFormat="1" ht="24.75" customHeight="1" x14ac:dyDescent="0.35">
      <c r="A31" s="362"/>
      <c r="B31" s="4">
        <v>17</v>
      </c>
      <c r="C31" s="30" t="s">
        <v>44</v>
      </c>
      <c r="D31" s="31" t="s">
        <v>22</v>
      </c>
      <c r="E31" s="6"/>
      <c r="F31" s="13">
        <v>201228.66399999999</v>
      </c>
      <c r="G31" s="13">
        <v>226567.99653599999</v>
      </c>
      <c r="H31" s="70">
        <v>282000</v>
      </c>
      <c r="I31" s="70">
        <v>288000</v>
      </c>
      <c r="J31" s="70">
        <v>270842.59999999998</v>
      </c>
      <c r="K31" s="8">
        <f>ROUND(((F31+G31+H31+I31+J31)/5),0)</f>
        <v>253728</v>
      </c>
      <c r="L31" s="13">
        <v>201228.66399999999</v>
      </c>
      <c r="M31" s="13">
        <v>226567.99653599999</v>
      </c>
      <c r="N31" s="70">
        <v>282000</v>
      </c>
      <c r="O31" s="70">
        <v>288000</v>
      </c>
      <c r="P31" s="70">
        <v>270842.59999999998</v>
      </c>
      <c r="Q31" s="8">
        <f>ROUND(((L31+M31+N31+O31+P31)/5),0)</f>
        <v>253728</v>
      </c>
      <c r="R31" s="13">
        <v>287469.51999999996</v>
      </c>
      <c r="S31" s="13">
        <v>323668.56648000004</v>
      </c>
      <c r="T31" s="120">
        <v>402000</v>
      </c>
      <c r="U31" s="120">
        <v>410000</v>
      </c>
      <c r="V31" s="120">
        <v>386918</v>
      </c>
      <c r="W31" s="8">
        <f>ROUND(((R31+S31+T31+U31+V31)/5),0)</f>
        <v>362011</v>
      </c>
      <c r="X31" s="13">
        <v>287469.51999999996</v>
      </c>
      <c r="Y31" s="13">
        <v>323668.56648000004</v>
      </c>
      <c r="Z31" s="113">
        <v>336000</v>
      </c>
      <c r="AA31" s="113">
        <v>336000</v>
      </c>
      <c r="AB31" s="113">
        <v>322950.59999999998</v>
      </c>
      <c r="AC31" s="8">
        <f>ROUND(((X31+Y31+Z31+AA31+AB31)/5),0)</f>
        <v>321218</v>
      </c>
      <c r="AD31" s="13">
        <v>287469.51999999996</v>
      </c>
      <c r="AE31" s="13">
        <v>323668.56648000004</v>
      </c>
      <c r="AF31" s="120">
        <v>402000</v>
      </c>
      <c r="AG31" s="120">
        <v>410000</v>
      </c>
      <c r="AH31" s="120">
        <v>386918</v>
      </c>
      <c r="AI31" s="8">
        <f>ROUND(((AD31+AE31+AF31+AG31+AH31)/5),0)</f>
        <v>362011</v>
      </c>
      <c r="AJ31" s="13">
        <v>287469.51999999996</v>
      </c>
      <c r="AK31" s="13">
        <v>323668.56648000004</v>
      </c>
      <c r="AL31" s="120">
        <v>402000</v>
      </c>
      <c r="AM31" s="120">
        <v>410000</v>
      </c>
      <c r="AN31" s="120">
        <v>386918</v>
      </c>
      <c r="AO31" s="8">
        <f>ROUND(((AJ31+AK31+AL31+AM31+AN31)/5),0)</f>
        <v>362011</v>
      </c>
      <c r="AP31" s="13">
        <v>342088.72879999998</v>
      </c>
      <c r="AQ31" s="13">
        <v>323668.56648000004</v>
      </c>
      <c r="AR31" s="120">
        <v>438000</v>
      </c>
      <c r="AS31" s="120">
        <v>447000</v>
      </c>
      <c r="AT31" s="120">
        <v>421498</v>
      </c>
      <c r="AU31" s="8">
        <f>ROUND(((AP31+AQ31+AR31+AS31+AT31)/5),0)</f>
        <v>394451</v>
      </c>
      <c r="AV31" s="13">
        <v>287469.51999999996</v>
      </c>
      <c r="AW31" s="13">
        <v>263145.17599999998</v>
      </c>
      <c r="AX31" s="120">
        <v>363000</v>
      </c>
      <c r="AY31" s="120">
        <v>370000</v>
      </c>
      <c r="AZ31" s="120">
        <v>348600</v>
      </c>
      <c r="BA31" s="8">
        <f>ROUND(((AV31+AW31+AX31+AY31+AZ31)/5),0)</f>
        <v>326443</v>
      </c>
      <c r="BB31" s="13">
        <v>287469.51999999996</v>
      </c>
      <c r="BC31" s="13">
        <v>323668.56648000004</v>
      </c>
      <c r="BD31" s="120">
        <v>402000</v>
      </c>
      <c r="BE31" s="120">
        <v>410000</v>
      </c>
      <c r="BF31" s="120">
        <v>386918</v>
      </c>
      <c r="BG31" s="8">
        <f>ROUND(((BB31+BC31+BD31+BE31+BF31)/5),0)</f>
        <v>362011</v>
      </c>
      <c r="BH31" s="13">
        <v>287469.51999999996</v>
      </c>
      <c r="BI31" s="13">
        <v>323668.56648000004</v>
      </c>
      <c r="BJ31" s="120">
        <v>402000</v>
      </c>
      <c r="BK31" s="120">
        <v>410000</v>
      </c>
      <c r="BL31" s="120">
        <v>386918</v>
      </c>
      <c r="BM31" s="8">
        <f>ROUND(((BH31+BI31+BJ31+BK31+BL31)/5),0)</f>
        <v>362011</v>
      </c>
      <c r="BN31" s="13">
        <v>201228.66399999999</v>
      </c>
      <c r="BO31" s="13">
        <v>184201.6232</v>
      </c>
      <c r="BP31" s="120">
        <v>254000</v>
      </c>
      <c r="BQ31" s="120">
        <v>259000</v>
      </c>
      <c r="BR31" s="120">
        <v>244020</v>
      </c>
      <c r="BS31" s="8">
        <f>ROUND(((BN31+BO31+BP31+BQ31+BR31)/5),0)</f>
        <v>228490</v>
      </c>
      <c r="BT31" s="28" t="e">
        <f>K31+Q31+#REF!+W31+#REF!+#REF!+#REF!+#REF!+AC31+AI31+AO31+AU31+BA31+#REF!+BG31+BM31+BS31</f>
        <v>#REF!</v>
      </c>
      <c r="BU31" s="9"/>
      <c r="BV31" s="9"/>
      <c r="BW31" s="9"/>
      <c r="BX31" s="10"/>
      <c r="BY31" s="10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</row>
    <row r="32" spans="1:271" ht="24.75" customHeight="1" x14ac:dyDescent="0.35">
      <c r="A32" s="362"/>
      <c r="B32" s="11">
        <v>18</v>
      </c>
      <c r="C32" s="33" t="s">
        <v>45</v>
      </c>
      <c r="D32" s="31" t="s">
        <v>22</v>
      </c>
      <c r="E32" s="6"/>
      <c r="F32" s="13">
        <v>125988.04478494002</v>
      </c>
      <c r="G32" s="13">
        <v>141852.84703978206</v>
      </c>
      <c r="H32" s="70">
        <v>176000</v>
      </c>
      <c r="I32" s="70">
        <v>180000</v>
      </c>
      <c r="J32" s="70">
        <v>169573.6</v>
      </c>
      <c r="K32" s="8">
        <f t="shared" ref="K32:K95" si="35">ROUND(((F32+G32+H32+I32+J32)/5),0)</f>
        <v>158683</v>
      </c>
      <c r="L32" s="13">
        <v>125988.04478494002</v>
      </c>
      <c r="M32" s="13">
        <v>141852.84703978206</v>
      </c>
      <c r="N32" s="70">
        <v>176000</v>
      </c>
      <c r="O32" s="70">
        <v>180000</v>
      </c>
      <c r="P32" s="70">
        <v>169573.6</v>
      </c>
      <c r="Q32" s="8">
        <f t="shared" ref="Q32:Q95" si="36">ROUND(((L32+M32+N32+O32+P32)/5),0)</f>
        <v>158683</v>
      </c>
      <c r="R32" s="13">
        <v>218386.06669906</v>
      </c>
      <c r="S32" s="13">
        <v>245885.91217493394</v>
      </c>
      <c r="T32" s="113">
        <v>306000</v>
      </c>
      <c r="U32" s="113">
        <v>312000</v>
      </c>
      <c r="V32" s="113">
        <v>293935.59999999998</v>
      </c>
      <c r="W32" s="8">
        <f t="shared" ref="W32:W95" si="37">ROUND(((R32+S32+T32+U32+V32)/5),0)</f>
        <v>275242</v>
      </c>
      <c r="X32" s="13">
        <v>246555.42056599999</v>
      </c>
      <c r="Y32" s="13">
        <v>263545.59283064923</v>
      </c>
      <c r="Z32" s="113">
        <v>322000</v>
      </c>
      <c r="AA32" s="113">
        <v>322000</v>
      </c>
      <c r="AB32" s="113">
        <v>309944.59999999998</v>
      </c>
      <c r="AC32" s="8">
        <f t="shared" ref="AC32:AC95" si="38">ROUND(((X32+Y32+Z32+AA32+AB32)/5),0)</f>
        <v>292809</v>
      </c>
      <c r="AD32" s="13">
        <v>244456.10252882002</v>
      </c>
      <c r="AE32" s="13">
        <v>263545.59283064923</v>
      </c>
      <c r="AF32" s="113">
        <v>334000</v>
      </c>
      <c r="AG32" s="113">
        <v>341000</v>
      </c>
      <c r="AH32" s="113">
        <v>321620.59999999998</v>
      </c>
      <c r="AI32" s="8">
        <f t="shared" ref="AI32:AI95" si="39">ROUND(((AD32+AE32+AF32+AG32+AH32)/5),0)</f>
        <v>300924</v>
      </c>
      <c r="AJ32" s="13">
        <v>232676.75147729999</v>
      </c>
      <c r="AK32" s="13">
        <v>263545.59283064923</v>
      </c>
      <c r="AL32" s="113">
        <v>327000</v>
      </c>
      <c r="AM32" s="113">
        <v>334000</v>
      </c>
      <c r="AN32" s="113">
        <v>314164.2</v>
      </c>
      <c r="AO32" s="8">
        <f t="shared" ref="AO32:AO95" si="40">ROUND(((AJ32+AK32+AL32+AM32+AN32)/5),0)</f>
        <v>294277</v>
      </c>
      <c r="AP32" s="13">
        <v>343734.94528516778</v>
      </c>
      <c r="AQ32" s="13">
        <v>263545.59283064923</v>
      </c>
      <c r="AR32" s="113">
        <v>400000</v>
      </c>
      <c r="AS32" s="113">
        <v>408000</v>
      </c>
      <c r="AT32" s="113">
        <v>384476.4</v>
      </c>
      <c r="AU32" s="8">
        <f t="shared" ref="AU32:AU95" si="41">ROUND(((AP32+AQ32+AR32+AS32+AT32)/5),0)</f>
        <v>359951</v>
      </c>
      <c r="AV32" s="13">
        <v>165951.69811843999</v>
      </c>
      <c r="AW32" s="13">
        <v>151909.63135457202</v>
      </c>
      <c r="AX32" s="113">
        <v>209000</v>
      </c>
      <c r="AY32" s="113">
        <v>213000</v>
      </c>
      <c r="AZ32" s="113">
        <v>201241.60000000001</v>
      </c>
      <c r="BA32" s="8">
        <f t="shared" ref="BA32:BA95" si="42">ROUND(((AV32+AW32+AX32+AY32+AZ32)/5),0)</f>
        <v>188221</v>
      </c>
      <c r="BB32" s="13">
        <v>292579.72192228003</v>
      </c>
      <c r="BC32" s="13">
        <v>263545.59283064923</v>
      </c>
      <c r="BD32" s="113">
        <v>366000</v>
      </c>
      <c r="BE32" s="113">
        <v>373000</v>
      </c>
      <c r="BF32" s="113">
        <v>352088.8</v>
      </c>
      <c r="BG32" s="8">
        <f t="shared" ref="BG32:BG95" si="43">ROUND(((BB32+BC32+BD32+BE32+BF32)/5),0)</f>
        <v>329443</v>
      </c>
      <c r="BH32" s="13">
        <v>282513.83294471999</v>
      </c>
      <c r="BI32" s="13">
        <v>263545.59283064923</v>
      </c>
      <c r="BJ32" s="113">
        <v>360000</v>
      </c>
      <c r="BK32" s="113">
        <v>367000</v>
      </c>
      <c r="BL32" s="113">
        <v>345716</v>
      </c>
      <c r="BM32" s="8">
        <f t="shared" ref="BM32:BM95" si="44">ROUND(((BH32+BI32+BJ32+BK32+BL32)/5),0)</f>
        <v>323755</v>
      </c>
      <c r="BN32" s="13">
        <v>211503.25584908004</v>
      </c>
      <c r="BO32" s="13">
        <v>193606.82650800401</v>
      </c>
      <c r="BP32" s="113">
        <v>267000</v>
      </c>
      <c r="BQ32" s="113">
        <v>272000</v>
      </c>
      <c r="BR32" s="113">
        <v>256480</v>
      </c>
      <c r="BS32" s="8">
        <f t="shared" ref="BS32:BS95" si="45">ROUND(((BN32+BO32+BP32+BQ32+BR32)/5),0)</f>
        <v>240118</v>
      </c>
      <c r="BT32" s="28" t="e">
        <f>K32+Q32+#REF!+W32+#REF!+#REF!+#REF!+#REF!+AC32+AI32+AO32+AU32+BA32+#REF!+BG32+BM32+BS32</f>
        <v>#REF!</v>
      </c>
      <c r="BU32" s="9"/>
      <c r="BV32" s="9"/>
      <c r="BW32" s="9"/>
      <c r="BX32" s="10"/>
      <c r="BY32" s="10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</row>
    <row r="33" spans="1:187" ht="24.75" customHeight="1" x14ac:dyDescent="0.35">
      <c r="A33" s="362"/>
      <c r="B33" s="11">
        <v>19</v>
      </c>
      <c r="C33" s="33" t="s">
        <v>46</v>
      </c>
      <c r="D33" s="31" t="s">
        <v>22</v>
      </c>
      <c r="E33" s="6"/>
      <c r="F33" s="13">
        <v>118893.15329658</v>
      </c>
      <c r="G33" s="13">
        <v>133864.54498477242</v>
      </c>
      <c r="H33" s="70">
        <v>166000</v>
      </c>
      <c r="I33" s="70">
        <v>169000</v>
      </c>
      <c r="J33" s="70">
        <v>160024.20000000001</v>
      </c>
      <c r="K33" s="8">
        <f t="shared" si="35"/>
        <v>149556</v>
      </c>
      <c r="L33" s="13">
        <v>118893.15329658</v>
      </c>
      <c r="M33" s="13">
        <v>133864.54498477242</v>
      </c>
      <c r="N33" s="70">
        <v>166000</v>
      </c>
      <c r="O33" s="70">
        <v>169000</v>
      </c>
      <c r="P33" s="70">
        <v>160024.20000000001</v>
      </c>
      <c r="Q33" s="8">
        <f t="shared" si="36"/>
        <v>149556</v>
      </c>
      <c r="R33" s="13">
        <v>207308.35687848</v>
      </c>
      <c r="S33" s="13">
        <v>233413.26304848556</v>
      </c>
      <c r="T33" s="113">
        <v>290000</v>
      </c>
      <c r="U33" s="113">
        <v>296000</v>
      </c>
      <c r="V33" s="113">
        <v>279025.59999999998</v>
      </c>
      <c r="W33" s="8">
        <f t="shared" si="37"/>
        <v>261149</v>
      </c>
      <c r="X33" s="13">
        <v>232443.18249229999</v>
      </c>
      <c r="Y33" s="13">
        <v>257114.13658040841</v>
      </c>
      <c r="Z33" s="113">
        <v>339000</v>
      </c>
      <c r="AA33" s="113">
        <v>339000</v>
      </c>
      <c r="AB33" s="113">
        <v>325494.40000000002</v>
      </c>
      <c r="AC33" s="8">
        <f t="shared" si="38"/>
        <v>298610</v>
      </c>
      <c r="AD33" s="13">
        <v>231755.55540046</v>
      </c>
      <c r="AE33" s="13">
        <v>257114.13658040841</v>
      </c>
      <c r="AF33" s="113">
        <v>322000</v>
      </c>
      <c r="AG33" s="113">
        <v>328000</v>
      </c>
      <c r="AH33" s="113">
        <v>309509.2</v>
      </c>
      <c r="AI33" s="8">
        <f t="shared" si="39"/>
        <v>289676</v>
      </c>
      <c r="AJ33" s="13">
        <v>239229.76292045999</v>
      </c>
      <c r="AK33" s="13">
        <v>257114.13658040841</v>
      </c>
      <c r="AL33" s="113">
        <v>327000</v>
      </c>
      <c r="AM33" s="113">
        <v>334000</v>
      </c>
      <c r="AN33" s="113">
        <v>314241.2</v>
      </c>
      <c r="AO33" s="8">
        <f t="shared" si="40"/>
        <v>294317</v>
      </c>
      <c r="AP33" s="13">
        <v>324075.191563214</v>
      </c>
      <c r="AQ33" s="13">
        <v>257114.13658040841</v>
      </c>
      <c r="AR33" s="113">
        <v>383000</v>
      </c>
      <c r="AS33" s="113">
        <v>391000</v>
      </c>
      <c r="AT33" s="113">
        <v>367957.8</v>
      </c>
      <c r="AU33" s="8">
        <f t="shared" si="41"/>
        <v>344629</v>
      </c>
      <c r="AV33" s="13">
        <v>157622.62811334003</v>
      </c>
      <c r="AW33" s="13">
        <v>144285.32881144201</v>
      </c>
      <c r="AX33" s="113">
        <v>199000</v>
      </c>
      <c r="AY33" s="113">
        <v>203000</v>
      </c>
      <c r="AZ33" s="113">
        <v>191140.6</v>
      </c>
      <c r="BA33" s="8">
        <f t="shared" si="42"/>
        <v>179010</v>
      </c>
      <c r="BB33" s="13">
        <v>276289.68663244002</v>
      </c>
      <c r="BC33" s="13">
        <v>257114.13658040841</v>
      </c>
      <c r="BD33" s="113">
        <v>351000</v>
      </c>
      <c r="BE33" s="113">
        <v>358000</v>
      </c>
      <c r="BF33" s="113">
        <v>337703.8</v>
      </c>
      <c r="BG33" s="8">
        <f t="shared" si="43"/>
        <v>316022</v>
      </c>
      <c r="BH33" s="13">
        <v>264716.81056365999</v>
      </c>
      <c r="BI33" s="13">
        <v>257114.13658040841</v>
      </c>
      <c r="BJ33" s="113">
        <v>344000</v>
      </c>
      <c r="BK33" s="113">
        <v>351000</v>
      </c>
      <c r="BL33" s="113">
        <v>330376.2</v>
      </c>
      <c r="BM33" s="8">
        <f t="shared" si="44"/>
        <v>309441</v>
      </c>
      <c r="BN33" s="13">
        <v>199594.0404419</v>
      </c>
      <c r="BO33" s="13">
        <v>182705.31394296998</v>
      </c>
      <c r="BP33" s="113">
        <v>252000</v>
      </c>
      <c r="BQ33" s="113">
        <v>257000</v>
      </c>
      <c r="BR33" s="113">
        <v>242037.6</v>
      </c>
      <c r="BS33" s="8">
        <f t="shared" si="45"/>
        <v>226667</v>
      </c>
      <c r="BT33" s="28" t="e">
        <f>K33+Q33+#REF!+W33+#REF!+#REF!+#REF!+#REF!+AC33+AI33+AO33+AU33+BA33+#REF!+BG33+BM33+BS33</f>
        <v>#REF!</v>
      </c>
      <c r="BU33" s="9"/>
      <c r="BV33" s="9"/>
      <c r="BW33" s="9"/>
      <c r="BX33" s="10"/>
      <c r="BY33" s="10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</row>
    <row r="34" spans="1:187" ht="24.75" customHeight="1" x14ac:dyDescent="0.35">
      <c r="A34" s="362"/>
      <c r="B34" s="11">
        <v>20</v>
      </c>
      <c r="C34" s="33" t="s">
        <v>47</v>
      </c>
      <c r="D34" s="31" t="s">
        <v>22</v>
      </c>
      <c r="E34" s="6"/>
      <c r="F34" s="13">
        <v>125223.80706602</v>
      </c>
      <c r="G34" s="13">
        <v>140992.37415579497</v>
      </c>
      <c r="H34" s="70">
        <v>175000</v>
      </c>
      <c r="I34" s="70">
        <v>179000</v>
      </c>
      <c r="J34" s="70">
        <v>168544.6</v>
      </c>
      <c r="K34" s="8">
        <f t="shared" si="35"/>
        <v>157752</v>
      </c>
      <c r="L34" s="13">
        <v>125223.80706602</v>
      </c>
      <c r="M34" s="13">
        <v>140992.37415579497</v>
      </c>
      <c r="N34" s="70">
        <v>175000</v>
      </c>
      <c r="O34" s="70">
        <v>179000</v>
      </c>
      <c r="P34" s="70">
        <v>168544.6</v>
      </c>
      <c r="Q34" s="8">
        <f t="shared" si="36"/>
        <v>157752</v>
      </c>
      <c r="R34" s="13">
        <v>217105.17438531999</v>
      </c>
      <c r="S34" s="13">
        <v>244443.72595984067</v>
      </c>
      <c r="T34" s="113">
        <v>304000</v>
      </c>
      <c r="U34" s="113">
        <v>310000</v>
      </c>
      <c r="V34" s="113">
        <v>292212.2</v>
      </c>
      <c r="W34" s="8">
        <f t="shared" si="37"/>
        <v>273552</v>
      </c>
      <c r="X34" s="13">
        <v>245557.61386208003</v>
      </c>
      <c r="Y34" s="13">
        <v>268561.16093682329</v>
      </c>
      <c r="Z34" s="113">
        <v>317000</v>
      </c>
      <c r="AA34" s="113">
        <v>317000</v>
      </c>
      <c r="AB34" s="113">
        <v>304599.40000000002</v>
      </c>
      <c r="AC34" s="8">
        <f t="shared" si="38"/>
        <v>290544</v>
      </c>
      <c r="AD34" s="13">
        <v>246618.95132992003</v>
      </c>
      <c r="AE34" s="13">
        <v>268561.16093682329</v>
      </c>
      <c r="AF34" s="113">
        <v>339000</v>
      </c>
      <c r="AG34" s="113">
        <v>346000</v>
      </c>
      <c r="AH34" s="113">
        <v>326166.40000000002</v>
      </c>
      <c r="AI34" s="8">
        <f t="shared" si="39"/>
        <v>305269</v>
      </c>
      <c r="AJ34" s="13">
        <v>252556.27492862</v>
      </c>
      <c r="AK34" s="13">
        <v>268561.16093682329</v>
      </c>
      <c r="AL34" s="113">
        <v>343000</v>
      </c>
      <c r="AM34" s="113">
        <v>350000</v>
      </c>
      <c r="AN34" s="113">
        <v>329925.40000000002</v>
      </c>
      <c r="AO34" s="8">
        <f t="shared" si="40"/>
        <v>308809</v>
      </c>
      <c r="AP34" s="13">
        <v>350142.18165340956</v>
      </c>
      <c r="AQ34" s="13">
        <v>268561.16093682329</v>
      </c>
      <c r="AR34" s="113">
        <v>407000</v>
      </c>
      <c r="AS34" s="113">
        <v>415000</v>
      </c>
      <c r="AT34" s="113">
        <v>391707.4</v>
      </c>
      <c r="AU34" s="8">
        <f t="shared" si="41"/>
        <v>366482</v>
      </c>
      <c r="AV34" s="13">
        <v>164651.18600995999</v>
      </c>
      <c r="AW34" s="13">
        <v>150719.16257834801</v>
      </c>
      <c r="AX34" s="113">
        <v>208000</v>
      </c>
      <c r="AY34" s="113">
        <v>212000</v>
      </c>
      <c r="AZ34" s="113">
        <v>199663.8</v>
      </c>
      <c r="BA34" s="8">
        <f t="shared" si="42"/>
        <v>187007</v>
      </c>
      <c r="BB34" s="13">
        <v>292202.27444251999</v>
      </c>
      <c r="BC34" s="13">
        <v>268561.16093682329</v>
      </c>
      <c r="BD34" s="113">
        <v>369000</v>
      </c>
      <c r="BE34" s="113">
        <v>376000</v>
      </c>
      <c r="BF34" s="113">
        <v>355024.6</v>
      </c>
      <c r="BG34" s="8">
        <f t="shared" si="43"/>
        <v>332158</v>
      </c>
      <c r="BH34" s="13">
        <v>304074.11881210003</v>
      </c>
      <c r="BI34" s="13">
        <v>268561.16093682329</v>
      </c>
      <c r="BJ34" s="113">
        <v>377000</v>
      </c>
      <c r="BK34" s="113">
        <v>385000</v>
      </c>
      <c r="BL34" s="113">
        <v>362541.2</v>
      </c>
      <c r="BM34" s="8">
        <f t="shared" si="44"/>
        <v>339435</v>
      </c>
      <c r="BN34" s="13">
        <v>210221.4292594</v>
      </c>
      <c r="BO34" s="13">
        <v>192433.46216821996</v>
      </c>
      <c r="BP34" s="113">
        <v>265000</v>
      </c>
      <c r="BQ34" s="113">
        <v>270000</v>
      </c>
      <c r="BR34" s="113">
        <v>254924.6</v>
      </c>
      <c r="BS34" s="8">
        <f t="shared" si="45"/>
        <v>238516</v>
      </c>
      <c r="BT34" s="28" t="e">
        <f>K34+Q34+#REF!+W34+#REF!+#REF!+#REF!+#REF!+AC34+AI34+AO34+AU34+BA34+#REF!+BG34+BM34+BS34</f>
        <v>#REF!</v>
      </c>
      <c r="BU34" s="9"/>
      <c r="BV34" s="9"/>
      <c r="BW34" s="9"/>
      <c r="BX34" s="10"/>
      <c r="BY34" s="10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</row>
    <row r="35" spans="1:187" ht="24.75" customHeight="1" x14ac:dyDescent="0.35">
      <c r="A35" s="362"/>
      <c r="B35" s="11">
        <v>21</v>
      </c>
      <c r="C35" s="30" t="s">
        <v>48</v>
      </c>
      <c r="D35" s="31" t="s">
        <v>22</v>
      </c>
      <c r="E35" s="6"/>
      <c r="F35" s="13">
        <v>114963.58869294001</v>
      </c>
      <c r="G35" s="13">
        <v>129440.15751527408</v>
      </c>
      <c r="H35" s="70">
        <v>161000</v>
      </c>
      <c r="I35" s="70">
        <v>164000</v>
      </c>
      <c r="J35" s="70">
        <v>154735</v>
      </c>
      <c r="K35" s="8">
        <f t="shared" si="35"/>
        <v>144828</v>
      </c>
      <c r="L35" s="13">
        <v>114963.58869294001</v>
      </c>
      <c r="M35" s="13">
        <v>129440.15751527408</v>
      </c>
      <c r="N35" s="70">
        <v>161000</v>
      </c>
      <c r="O35" s="70">
        <v>164000</v>
      </c>
      <c r="P35" s="70">
        <v>154735</v>
      </c>
      <c r="Q35" s="8">
        <f t="shared" si="36"/>
        <v>144828</v>
      </c>
      <c r="R35" s="13">
        <v>201883.01649490002</v>
      </c>
      <c r="S35" s="13">
        <v>227304.74711045009</v>
      </c>
      <c r="T35" s="113">
        <v>283000</v>
      </c>
      <c r="U35" s="113">
        <v>289000</v>
      </c>
      <c r="V35" s="113">
        <v>271723.2</v>
      </c>
      <c r="W35" s="8">
        <f t="shared" si="37"/>
        <v>254582</v>
      </c>
      <c r="X35" s="13">
        <v>218471.08580959999</v>
      </c>
      <c r="Y35" s="13">
        <v>262645.14687870187</v>
      </c>
      <c r="Z35" s="113">
        <v>359000</v>
      </c>
      <c r="AA35" s="113">
        <v>359000</v>
      </c>
      <c r="AB35" s="113">
        <v>344832.6</v>
      </c>
      <c r="AC35" s="8">
        <f t="shared" si="38"/>
        <v>308790</v>
      </c>
      <c r="AD35" s="13">
        <v>221192.63162282002</v>
      </c>
      <c r="AE35" s="13">
        <v>262645.14687870187</v>
      </c>
      <c r="AF35" s="113">
        <v>319000</v>
      </c>
      <c r="AG35" s="113">
        <v>325000</v>
      </c>
      <c r="AH35" s="113">
        <v>306322.8</v>
      </c>
      <c r="AI35" s="8">
        <f t="shared" si="39"/>
        <v>286832</v>
      </c>
      <c r="AJ35" s="13">
        <v>226559.11262218002</v>
      </c>
      <c r="AK35" s="13">
        <v>262645.14687870187</v>
      </c>
      <c r="AL35" s="113">
        <v>322000</v>
      </c>
      <c r="AM35" s="113">
        <v>328000</v>
      </c>
      <c r="AN35" s="113">
        <v>309720.59999999998</v>
      </c>
      <c r="AO35" s="8">
        <f t="shared" si="40"/>
        <v>289785</v>
      </c>
      <c r="AP35" s="13">
        <v>323373.65310262749</v>
      </c>
      <c r="AQ35" s="13">
        <v>262645.14687870187</v>
      </c>
      <c r="AR35" s="113">
        <v>386000</v>
      </c>
      <c r="AS35" s="113">
        <v>394000</v>
      </c>
      <c r="AT35" s="113">
        <v>371015.4</v>
      </c>
      <c r="AU35" s="8">
        <f t="shared" si="41"/>
        <v>347407</v>
      </c>
      <c r="AV35" s="13">
        <v>153388.48955325998</v>
      </c>
      <c r="AW35" s="13">
        <v>140409.46351413798</v>
      </c>
      <c r="AX35" s="113">
        <v>193000</v>
      </c>
      <c r="AY35" s="113">
        <v>197000</v>
      </c>
      <c r="AZ35" s="113">
        <v>186006.8</v>
      </c>
      <c r="BA35" s="8">
        <f t="shared" si="42"/>
        <v>173961</v>
      </c>
      <c r="BB35" s="13">
        <v>260631.22187804</v>
      </c>
      <c r="BC35" s="13">
        <v>262645.14687870187</v>
      </c>
      <c r="BD35" s="113">
        <v>345000</v>
      </c>
      <c r="BE35" s="113">
        <v>352000</v>
      </c>
      <c r="BF35" s="113">
        <v>331291.8</v>
      </c>
      <c r="BG35" s="8">
        <f t="shared" si="43"/>
        <v>310314</v>
      </c>
      <c r="BH35" s="13">
        <v>275354.47641649999</v>
      </c>
      <c r="BI35" s="13">
        <v>262645.14687870187</v>
      </c>
      <c r="BJ35" s="113">
        <v>354000</v>
      </c>
      <c r="BK35" s="113">
        <v>361000</v>
      </c>
      <c r="BL35" s="113">
        <v>340613</v>
      </c>
      <c r="BM35" s="8">
        <f t="shared" si="44"/>
        <v>318723</v>
      </c>
      <c r="BN35" s="13">
        <v>192996.18375361999</v>
      </c>
      <c r="BO35" s="13">
        <v>176665.73743600602</v>
      </c>
      <c r="BP35" s="113">
        <v>243000</v>
      </c>
      <c r="BQ35" s="113">
        <v>248000</v>
      </c>
      <c r="BR35" s="113">
        <v>234036.6</v>
      </c>
      <c r="BS35" s="8">
        <f t="shared" si="45"/>
        <v>218940</v>
      </c>
      <c r="BT35" s="28" t="e">
        <f>K35+Q35+#REF!+W35+#REF!+#REF!+#REF!+#REF!+AC35+AI35+AO35+AU35+BA35+#REF!+BG35+BM35+BS35</f>
        <v>#REF!</v>
      </c>
      <c r="BU35" s="9"/>
      <c r="BV35" s="9"/>
      <c r="BW35" s="9"/>
      <c r="BX35" s="10"/>
      <c r="BY35" s="10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</row>
    <row r="36" spans="1:187" ht="24.75" customHeight="1" x14ac:dyDescent="0.35">
      <c r="A36" s="362"/>
      <c r="B36" s="11">
        <v>22</v>
      </c>
      <c r="C36" s="33" t="s">
        <v>49</v>
      </c>
      <c r="D36" s="11" t="s">
        <v>22</v>
      </c>
      <c r="E36" s="6"/>
      <c r="F36" s="13">
        <v>131367.60564746</v>
      </c>
      <c r="G36" s="13">
        <v>147909.81875860554</v>
      </c>
      <c r="H36" s="70">
        <v>184000</v>
      </c>
      <c r="I36" s="70">
        <v>188000</v>
      </c>
      <c r="J36" s="70">
        <v>176813</v>
      </c>
      <c r="K36" s="8">
        <f t="shared" si="35"/>
        <v>165618</v>
      </c>
      <c r="L36" s="13">
        <v>131367.60564746</v>
      </c>
      <c r="M36" s="13">
        <v>147909.81875860554</v>
      </c>
      <c r="N36" s="70">
        <v>184000</v>
      </c>
      <c r="O36" s="70">
        <v>188000</v>
      </c>
      <c r="P36" s="70">
        <v>176813</v>
      </c>
      <c r="Q36" s="8">
        <f t="shared" si="36"/>
        <v>165618</v>
      </c>
      <c r="R36" s="13">
        <v>221038.47609272003</v>
      </c>
      <c r="S36" s="13">
        <v>248872.32112070333</v>
      </c>
      <c r="T36" s="113">
        <v>309000</v>
      </c>
      <c r="U36" s="113">
        <v>315000</v>
      </c>
      <c r="V36" s="113">
        <v>297505.59999999998</v>
      </c>
      <c r="W36" s="8">
        <f t="shared" si="37"/>
        <v>278283</v>
      </c>
      <c r="X36" s="13">
        <v>251689.26685629998</v>
      </c>
      <c r="Y36" s="13">
        <v>292975.23815498478</v>
      </c>
      <c r="Z36" s="113">
        <v>239000</v>
      </c>
      <c r="AA36" s="113">
        <v>239000</v>
      </c>
      <c r="AB36" s="113">
        <v>229868.79999999999</v>
      </c>
      <c r="AC36" s="8">
        <f t="shared" si="38"/>
        <v>250507</v>
      </c>
      <c r="AD36" s="13">
        <v>254197.79775520001</v>
      </c>
      <c r="AE36" s="13">
        <v>292975.23815498478</v>
      </c>
      <c r="AF36" s="113">
        <v>360000</v>
      </c>
      <c r="AG36" s="113">
        <v>367000</v>
      </c>
      <c r="AH36" s="113">
        <v>346421.6</v>
      </c>
      <c r="AI36" s="8">
        <f t="shared" si="39"/>
        <v>324119</v>
      </c>
      <c r="AJ36" s="13">
        <v>261622.48865038002</v>
      </c>
      <c r="AK36" s="13">
        <v>292975.23815498478</v>
      </c>
      <c r="AL36" s="113">
        <v>365000</v>
      </c>
      <c r="AM36" s="113">
        <v>372000</v>
      </c>
      <c r="AN36" s="113">
        <v>351121.4</v>
      </c>
      <c r="AO36" s="8">
        <f t="shared" si="40"/>
        <v>328544</v>
      </c>
      <c r="AP36" s="13">
        <v>364718.83895412419</v>
      </c>
      <c r="AQ36" s="13">
        <v>292975.23815498478</v>
      </c>
      <c r="AR36" s="113">
        <v>433000</v>
      </c>
      <c r="AS36" s="113">
        <v>442000</v>
      </c>
      <c r="AT36" s="113">
        <v>416393.6</v>
      </c>
      <c r="AU36" s="8">
        <f t="shared" si="41"/>
        <v>389818</v>
      </c>
      <c r="AV36" s="13">
        <v>167790.35316836002</v>
      </c>
      <c r="AW36" s="13">
        <v>153592.70790026803</v>
      </c>
      <c r="AX36" s="113">
        <v>212000</v>
      </c>
      <c r="AY36" s="113">
        <v>216000</v>
      </c>
      <c r="AZ36" s="113">
        <v>203470.4</v>
      </c>
      <c r="BA36" s="8">
        <f t="shared" si="42"/>
        <v>190571</v>
      </c>
      <c r="BB36" s="13">
        <v>297878.00077802001</v>
      </c>
      <c r="BC36" s="13">
        <v>292975.23815498478</v>
      </c>
      <c r="BD36" s="113">
        <v>389000</v>
      </c>
      <c r="BE36" s="113">
        <v>397000</v>
      </c>
      <c r="BF36" s="113">
        <v>374075.8</v>
      </c>
      <c r="BG36" s="8">
        <f t="shared" si="43"/>
        <v>350186</v>
      </c>
      <c r="BH36" s="13">
        <v>303037.07251869998</v>
      </c>
      <c r="BI36" s="13">
        <v>292975.23815498478</v>
      </c>
      <c r="BJ36" s="113">
        <v>392000</v>
      </c>
      <c r="BK36" s="113">
        <v>400000</v>
      </c>
      <c r="BL36" s="113">
        <v>377342</v>
      </c>
      <c r="BM36" s="8">
        <f t="shared" si="44"/>
        <v>353071</v>
      </c>
      <c r="BN36" s="13">
        <v>220534.90136105998</v>
      </c>
      <c r="BO36" s="13">
        <v>201874.25586127801</v>
      </c>
      <c r="BP36" s="113">
        <v>278000</v>
      </c>
      <c r="BQ36" s="113">
        <v>284000</v>
      </c>
      <c r="BR36" s="113">
        <v>267432.2</v>
      </c>
      <c r="BS36" s="8">
        <f t="shared" si="45"/>
        <v>250368</v>
      </c>
      <c r="BT36" s="28" t="e">
        <f>K36+Q36+#REF!+W36+#REF!+#REF!+#REF!+#REF!+AC36+AI36+AO36+AU36+BA36+#REF!+BG36+BM36+BS36</f>
        <v>#REF!</v>
      </c>
      <c r="BU36" s="9"/>
      <c r="BV36" s="9"/>
      <c r="BW36" s="9"/>
      <c r="BX36" s="10"/>
      <c r="BY36" s="10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</row>
    <row r="37" spans="1:187" ht="24.75" customHeight="1" x14ac:dyDescent="0.35">
      <c r="A37" s="362"/>
      <c r="B37" s="11">
        <v>23</v>
      </c>
      <c r="C37" s="33" t="s">
        <v>50</v>
      </c>
      <c r="D37" s="11" t="s">
        <v>22</v>
      </c>
      <c r="E37" s="6"/>
      <c r="F37" s="13">
        <v>90672.414252940012</v>
      </c>
      <c r="G37" s="13">
        <v>102090.16364771404</v>
      </c>
      <c r="H37" s="70">
        <v>127000</v>
      </c>
      <c r="I37" s="70">
        <v>130000</v>
      </c>
      <c r="J37" s="70">
        <v>122039.4</v>
      </c>
      <c r="K37" s="8">
        <f t="shared" si="35"/>
        <v>114360</v>
      </c>
      <c r="L37" s="13">
        <v>90672.414252940012</v>
      </c>
      <c r="M37" s="13">
        <v>102090.16364771404</v>
      </c>
      <c r="N37" s="70">
        <v>127000</v>
      </c>
      <c r="O37" s="70">
        <v>130000</v>
      </c>
      <c r="P37" s="70">
        <v>122039.4</v>
      </c>
      <c r="Q37" s="8">
        <f t="shared" si="36"/>
        <v>114360</v>
      </c>
      <c r="R37" s="13">
        <v>162532.24817804003</v>
      </c>
      <c r="S37" s="13">
        <v>182998.80896784397</v>
      </c>
      <c r="T37" s="113">
        <v>228000</v>
      </c>
      <c r="U37" s="113">
        <v>233000</v>
      </c>
      <c r="V37" s="113">
        <v>218759.8</v>
      </c>
      <c r="W37" s="8">
        <f t="shared" si="37"/>
        <v>205058</v>
      </c>
      <c r="X37" s="13">
        <v>167051.34089982</v>
      </c>
      <c r="Y37" s="13">
        <v>196027.92527721313</v>
      </c>
      <c r="Z37" s="121">
        <v>402000</v>
      </c>
      <c r="AA37" s="121">
        <v>402000</v>
      </c>
      <c r="AB37" s="121">
        <v>386918</v>
      </c>
      <c r="AC37" s="8">
        <f t="shared" si="38"/>
        <v>310799</v>
      </c>
      <c r="AD37" s="13">
        <v>169592.57145661997</v>
      </c>
      <c r="AE37" s="13">
        <v>196027.92527721313</v>
      </c>
      <c r="AF37" s="113">
        <v>241000</v>
      </c>
      <c r="AG37" s="113">
        <v>246000</v>
      </c>
      <c r="AH37" s="113">
        <v>231478.8</v>
      </c>
      <c r="AI37" s="8">
        <f t="shared" si="39"/>
        <v>216820</v>
      </c>
      <c r="AJ37" s="13">
        <v>179116.58038897999</v>
      </c>
      <c r="AK37" s="13">
        <v>196027.92527721313</v>
      </c>
      <c r="AL37" s="113">
        <v>247000</v>
      </c>
      <c r="AM37" s="113">
        <v>252000</v>
      </c>
      <c r="AN37" s="113">
        <v>237508.6</v>
      </c>
      <c r="AO37" s="8">
        <f t="shared" si="40"/>
        <v>222331</v>
      </c>
      <c r="AP37" s="13">
        <v>246711.39793418298</v>
      </c>
      <c r="AQ37" s="13">
        <v>196027.92527721313</v>
      </c>
      <c r="AR37" s="113">
        <v>292000</v>
      </c>
      <c r="AS37" s="113">
        <v>298000</v>
      </c>
      <c r="AT37" s="113">
        <v>280302.40000000002</v>
      </c>
      <c r="AU37" s="8">
        <f t="shared" si="41"/>
        <v>262608</v>
      </c>
      <c r="AV37" s="13">
        <v>123639.27507177999</v>
      </c>
      <c r="AW37" s="13">
        <v>113177.490258014</v>
      </c>
      <c r="AX37" s="113">
        <v>156000</v>
      </c>
      <c r="AY37" s="113">
        <v>159000</v>
      </c>
      <c r="AZ37" s="113">
        <v>149931.6</v>
      </c>
      <c r="BA37" s="8">
        <f t="shared" si="42"/>
        <v>140350</v>
      </c>
      <c r="BB37" s="13">
        <v>198964.33845834</v>
      </c>
      <c r="BC37" s="13">
        <v>196027.92527721313</v>
      </c>
      <c r="BD37" s="113">
        <v>260000</v>
      </c>
      <c r="BE37" s="113">
        <v>265000</v>
      </c>
      <c r="BF37" s="113">
        <v>250073.60000000001</v>
      </c>
      <c r="BG37" s="8">
        <f t="shared" si="43"/>
        <v>234013</v>
      </c>
      <c r="BH37" s="13">
        <v>212392.68654396001</v>
      </c>
      <c r="BI37" s="13">
        <v>196027.92527721313</v>
      </c>
      <c r="BJ37" s="113">
        <v>269000</v>
      </c>
      <c r="BK37" s="113">
        <v>274000</v>
      </c>
      <c r="BL37" s="113">
        <v>258575.8</v>
      </c>
      <c r="BM37" s="8">
        <f t="shared" si="44"/>
        <v>241999</v>
      </c>
      <c r="BN37" s="13">
        <v>152216.90752449998</v>
      </c>
      <c r="BO37" s="13">
        <v>139337.01534935</v>
      </c>
      <c r="BP37" s="113">
        <v>192000</v>
      </c>
      <c r="BQ37" s="113">
        <v>196000</v>
      </c>
      <c r="BR37" s="113">
        <v>184585.8</v>
      </c>
      <c r="BS37" s="8">
        <f t="shared" si="45"/>
        <v>172828</v>
      </c>
      <c r="BT37" s="28" t="e">
        <f>K37+Q37+#REF!+W37+#REF!+#REF!+#REF!+#REF!+AC37+AI37+AO37+AU37+BA37+#REF!+BG37+BM37+BS37</f>
        <v>#REF!</v>
      </c>
      <c r="BU37" s="9"/>
      <c r="BV37" s="9"/>
      <c r="BW37" s="9"/>
      <c r="BX37" s="10"/>
      <c r="BY37" s="10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</row>
    <row r="38" spans="1:187" ht="24.75" customHeight="1" x14ac:dyDescent="0.35">
      <c r="A38" s="362"/>
      <c r="B38" s="11">
        <v>24</v>
      </c>
      <c r="C38" s="33" t="s">
        <v>51</v>
      </c>
      <c r="D38" s="11" t="s">
        <v>22</v>
      </c>
      <c r="E38" s="6"/>
      <c r="F38" s="13">
        <v>287469.51999999996</v>
      </c>
      <c r="G38" s="13">
        <v>323668.56648000004</v>
      </c>
      <c r="H38" s="70">
        <v>402000</v>
      </c>
      <c r="I38" s="70">
        <v>410000</v>
      </c>
      <c r="J38" s="70">
        <v>386918</v>
      </c>
      <c r="K38" s="8">
        <f t="shared" si="35"/>
        <v>362011</v>
      </c>
      <c r="L38" s="13">
        <v>287469.51999999996</v>
      </c>
      <c r="M38" s="13">
        <v>323668.56648000004</v>
      </c>
      <c r="N38" s="70">
        <v>402000</v>
      </c>
      <c r="O38" s="70">
        <v>410000</v>
      </c>
      <c r="P38" s="70">
        <v>386918</v>
      </c>
      <c r="Q38" s="8">
        <f t="shared" si="36"/>
        <v>362011</v>
      </c>
      <c r="R38" s="13">
        <v>287469.51999999996</v>
      </c>
      <c r="S38" s="13">
        <v>323668.56648000004</v>
      </c>
      <c r="T38" s="121">
        <v>402000</v>
      </c>
      <c r="U38" s="121">
        <v>410000</v>
      </c>
      <c r="V38" s="121">
        <v>386918</v>
      </c>
      <c r="W38" s="8">
        <f t="shared" si="37"/>
        <v>362011</v>
      </c>
      <c r="X38" s="13">
        <v>287469.51999999996</v>
      </c>
      <c r="Y38" s="13">
        <v>323668.56648000004</v>
      </c>
      <c r="Z38" s="121">
        <v>131000</v>
      </c>
      <c r="AA38" s="121">
        <v>131000</v>
      </c>
      <c r="AB38" s="121">
        <v>125748</v>
      </c>
      <c r="AC38" s="8">
        <f t="shared" si="38"/>
        <v>199777</v>
      </c>
      <c r="AD38" s="13">
        <v>287469.51999999996</v>
      </c>
      <c r="AE38" s="13">
        <v>323668.56648000004</v>
      </c>
      <c r="AF38" s="121">
        <v>402000</v>
      </c>
      <c r="AG38" s="121">
        <v>410000</v>
      </c>
      <c r="AH38" s="121">
        <v>386918</v>
      </c>
      <c r="AI38" s="8">
        <f t="shared" si="39"/>
        <v>362011</v>
      </c>
      <c r="AJ38" s="13">
        <v>287469.51999999996</v>
      </c>
      <c r="AK38" s="13">
        <v>323668.56648000004</v>
      </c>
      <c r="AL38" s="121">
        <v>402000</v>
      </c>
      <c r="AM38" s="121">
        <v>410000</v>
      </c>
      <c r="AN38" s="121">
        <v>386918</v>
      </c>
      <c r="AO38" s="8">
        <f t="shared" si="40"/>
        <v>362011</v>
      </c>
      <c r="AP38" s="13">
        <v>342088.72879999998</v>
      </c>
      <c r="AQ38" s="13">
        <v>323668.56648000004</v>
      </c>
      <c r="AR38" s="121">
        <v>438000</v>
      </c>
      <c r="AS38" s="121">
        <v>447000</v>
      </c>
      <c r="AT38" s="121">
        <v>421498</v>
      </c>
      <c r="AU38" s="8">
        <f t="shared" si="41"/>
        <v>394451</v>
      </c>
      <c r="AV38" s="13">
        <v>287469.51999999996</v>
      </c>
      <c r="AW38" s="13">
        <v>263145.17599999998</v>
      </c>
      <c r="AX38" s="121">
        <v>363000</v>
      </c>
      <c r="AY38" s="121">
        <v>370000</v>
      </c>
      <c r="AZ38" s="121">
        <v>348600</v>
      </c>
      <c r="BA38" s="8">
        <f t="shared" si="42"/>
        <v>326443</v>
      </c>
      <c r="BB38" s="13">
        <v>287469.51999999996</v>
      </c>
      <c r="BC38" s="13">
        <v>323668.56648000004</v>
      </c>
      <c r="BD38" s="121">
        <v>402000</v>
      </c>
      <c r="BE38" s="121">
        <v>410000</v>
      </c>
      <c r="BF38" s="121">
        <v>386918</v>
      </c>
      <c r="BG38" s="8">
        <f t="shared" si="43"/>
        <v>362011</v>
      </c>
      <c r="BH38" s="13">
        <v>287469.51999999996</v>
      </c>
      <c r="BI38" s="13">
        <v>323668.56648000004</v>
      </c>
      <c r="BJ38" s="121">
        <v>402000</v>
      </c>
      <c r="BK38" s="121">
        <v>410000</v>
      </c>
      <c r="BL38" s="121">
        <v>386918</v>
      </c>
      <c r="BM38" s="8">
        <f t="shared" si="44"/>
        <v>362011</v>
      </c>
      <c r="BN38" s="13">
        <v>287469.51999999996</v>
      </c>
      <c r="BO38" s="13">
        <v>263145.17599999998</v>
      </c>
      <c r="BP38" s="121">
        <v>363000</v>
      </c>
      <c r="BQ38" s="121">
        <v>370000</v>
      </c>
      <c r="BR38" s="121">
        <v>348600</v>
      </c>
      <c r="BS38" s="8">
        <f t="shared" si="45"/>
        <v>326443</v>
      </c>
      <c r="BT38" s="28" t="e">
        <f>K38+Q38+#REF!+W38+#REF!+#REF!+#REF!+#REF!+AC38+AI38+AO38+AU38+BA38+#REF!+BG38+BM38+BS38</f>
        <v>#REF!</v>
      </c>
      <c r="BU38" s="9"/>
      <c r="BV38" s="9"/>
      <c r="BW38" s="9"/>
      <c r="BX38" s="10"/>
      <c r="BY38" s="10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</row>
    <row r="39" spans="1:187" ht="24.75" customHeight="1" x14ac:dyDescent="0.35">
      <c r="A39" s="362"/>
      <c r="B39" s="11">
        <v>25</v>
      </c>
      <c r="C39" s="33" t="s">
        <v>52</v>
      </c>
      <c r="D39" s="11" t="s">
        <v>22</v>
      </c>
      <c r="E39" s="6"/>
      <c r="F39" s="13">
        <v>93427.593999999997</v>
      </c>
      <c r="G39" s="13">
        <v>105192.28410600001</v>
      </c>
      <c r="H39" s="70">
        <v>131000</v>
      </c>
      <c r="I39" s="70">
        <v>134000</v>
      </c>
      <c r="J39" s="70">
        <v>125748</v>
      </c>
      <c r="K39" s="8">
        <f t="shared" si="35"/>
        <v>117874</v>
      </c>
      <c r="L39" s="13">
        <v>93427.593999999997</v>
      </c>
      <c r="M39" s="13">
        <v>105192.28410600001</v>
      </c>
      <c r="N39" s="70">
        <v>131000</v>
      </c>
      <c r="O39" s="70">
        <v>134000</v>
      </c>
      <c r="P39" s="70">
        <v>125748</v>
      </c>
      <c r="Q39" s="8">
        <f t="shared" si="36"/>
        <v>117874</v>
      </c>
      <c r="R39" s="13">
        <v>93427.593999999997</v>
      </c>
      <c r="S39" s="13">
        <v>105192.28410600001</v>
      </c>
      <c r="T39" s="121">
        <v>131000</v>
      </c>
      <c r="U39" s="121">
        <v>134000</v>
      </c>
      <c r="V39" s="121">
        <v>125748</v>
      </c>
      <c r="W39" s="8">
        <f t="shared" si="37"/>
        <v>117874</v>
      </c>
      <c r="X39" s="13">
        <v>93427.593999999997</v>
      </c>
      <c r="Y39" s="13">
        <v>105192.28410600001</v>
      </c>
      <c r="Z39" s="121">
        <v>318000</v>
      </c>
      <c r="AA39" s="121">
        <v>318000</v>
      </c>
      <c r="AB39" s="121">
        <v>305393.2</v>
      </c>
      <c r="AC39" s="8">
        <f t="shared" si="38"/>
        <v>228003</v>
      </c>
      <c r="AD39" s="13">
        <v>93427.593999999997</v>
      </c>
      <c r="AE39" s="13">
        <v>105192.28410600001</v>
      </c>
      <c r="AF39" s="121">
        <v>131000</v>
      </c>
      <c r="AG39" s="121">
        <v>134000</v>
      </c>
      <c r="AH39" s="121">
        <v>125748</v>
      </c>
      <c r="AI39" s="8">
        <f t="shared" si="39"/>
        <v>117874</v>
      </c>
      <c r="AJ39" s="13">
        <v>93427.593999999997</v>
      </c>
      <c r="AK39" s="13">
        <v>105192.28410600001</v>
      </c>
      <c r="AL39" s="121">
        <v>131000</v>
      </c>
      <c r="AM39" s="121">
        <v>134000</v>
      </c>
      <c r="AN39" s="121">
        <v>125748</v>
      </c>
      <c r="AO39" s="8">
        <f t="shared" si="40"/>
        <v>117874</v>
      </c>
      <c r="AP39" s="13">
        <v>111178.83686</v>
      </c>
      <c r="AQ39" s="13">
        <v>105192.28410600001</v>
      </c>
      <c r="AR39" s="121">
        <v>142000</v>
      </c>
      <c r="AS39" s="121">
        <v>145000</v>
      </c>
      <c r="AT39" s="121">
        <v>136987.20000000001</v>
      </c>
      <c r="AU39" s="8">
        <f t="shared" si="41"/>
        <v>128072</v>
      </c>
      <c r="AV39" s="13">
        <v>93427.593999999997</v>
      </c>
      <c r="AW39" s="13">
        <v>85522.182199999996</v>
      </c>
      <c r="AX39" s="121">
        <v>118000</v>
      </c>
      <c r="AY39" s="121">
        <v>120000</v>
      </c>
      <c r="AZ39" s="121">
        <v>113295</v>
      </c>
      <c r="BA39" s="8">
        <f t="shared" si="42"/>
        <v>106049</v>
      </c>
      <c r="BB39" s="13">
        <v>93427.593999999997</v>
      </c>
      <c r="BC39" s="13">
        <v>105192.28410600001</v>
      </c>
      <c r="BD39" s="121">
        <v>131000</v>
      </c>
      <c r="BE39" s="121">
        <v>134000</v>
      </c>
      <c r="BF39" s="121">
        <v>125748</v>
      </c>
      <c r="BG39" s="8">
        <f t="shared" si="43"/>
        <v>117874</v>
      </c>
      <c r="BH39" s="13">
        <v>93427.593999999997</v>
      </c>
      <c r="BI39" s="13">
        <v>105192.28410600001</v>
      </c>
      <c r="BJ39" s="121">
        <v>131000</v>
      </c>
      <c r="BK39" s="121">
        <v>134000</v>
      </c>
      <c r="BL39" s="121">
        <v>125748</v>
      </c>
      <c r="BM39" s="8">
        <f t="shared" si="44"/>
        <v>117874</v>
      </c>
      <c r="BN39" s="13">
        <v>93427.593999999997</v>
      </c>
      <c r="BO39" s="13">
        <v>85522.182199999996</v>
      </c>
      <c r="BP39" s="121">
        <v>118000</v>
      </c>
      <c r="BQ39" s="121">
        <v>120000</v>
      </c>
      <c r="BR39" s="121">
        <v>113295</v>
      </c>
      <c r="BS39" s="8">
        <f t="shared" si="45"/>
        <v>106049</v>
      </c>
      <c r="BT39" s="28" t="e">
        <f>K39+Q39+#REF!+W39+#REF!+#REF!+#REF!+#REF!+AC39+AI39+AO39+AU39+BA39+#REF!+BG39+BM39+BS39</f>
        <v>#REF!</v>
      </c>
      <c r="BU39" s="9"/>
      <c r="BV39" s="9"/>
      <c r="BW39" s="9"/>
      <c r="BX39" s="10"/>
      <c r="BY39" s="10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</row>
    <row r="40" spans="1:187" ht="24.75" customHeight="1" x14ac:dyDescent="0.35">
      <c r="A40" s="362"/>
      <c r="B40" s="11">
        <v>26</v>
      </c>
      <c r="C40" s="33" t="s">
        <v>53</v>
      </c>
      <c r="D40" s="11" t="s">
        <v>22</v>
      </c>
      <c r="E40" s="6"/>
      <c r="F40" s="13">
        <v>116062.29719838001</v>
      </c>
      <c r="G40" s="13">
        <v>130677.21877636062</v>
      </c>
      <c r="H40" s="70">
        <v>162000</v>
      </c>
      <c r="I40" s="70">
        <v>165000</v>
      </c>
      <c r="J40" s="70">
        <v>156213.4</v>
      </c>
      <c r="K40" s="8">
        <f t="shared" si="35"/>
        <v>145991</v>
      </c>
      <c r="L40" s="13">
        <v>116062.29719838001</v>
      </c>
      <c r="M40" s="13">
        <v>130677.21877636062</v>
      </c>
      <c r="N40" s="70">
        <v>162000</v>
      </c>
      <c r="O40" s="70">
        <v>165000</v>
      </c>
      <c r="P40" s="70">
        <v>156213.4</v>
      </c>
      <c r="Q40" s="8">
        <f t="shared" si="36"/>
        <v>145991</v>
      </c>
      <c r="R40" s="13">
        <v>203612.36125983999</v>
      </c>
      <c r="S40" s="13">
        <v>229251.85628925214</v>
      </c>
      <c r="T40" s="121">
        <v>285000</v>
      </c>
      <c r="U40" s="121">
        <v>291000</v>
      </c>
      <c r="V40" s="121">
        <v>274051.40000000002</v>
      </c>
      <c r="W40" s="8">
        <f t="shared" si="37"/>
        <v>256583</v>
      </c>
      <c r="X40" s="13">
        <v>227569.99918926001</v>
      </c>
      <c r="Y40" s="13">
        <v>254798.85440723534</v>
      </c>
      <c r="Z40" s="121">
        <v>302000</v>
      </c>
      <c r="AA40" s="121">
        <v>302000</v>
      </c>
      <c r="AB40" s="121">
        <v>290189.2</v>
      </c>
      <c r="AC40" s="8">
        <f t="shared" si="38"/>
        <v>275312</v>
      </c>
      <c r="AD40" s="13">
        <v>225966.78167622001</v>
      </c>
      <c r="AE40" s="13">
        <v>254798.85440723534</v>
      </c>
      <c r="AF40" s="121">
        <v>317000</v>
      </c>
      <c r="AG40" s="121">
        <v>323000</v>
      </c>
      <c r="AH40" s="121">
        <v>304378.2</v>
      </c>
      <c r="AI40" s="8">
        <f t="shared" si="39"/>
        <v>285029</v>
      </c>
      <c r="AJ40" s="13">
        <v>221221.59417696</v>
      </c>
      <c r="AK40" s="13">
        <v>254798.85440723534</v>
      </c>
      <c r="AL40" s="121">
        <v>313000</v>
      </c>
      <c r="AM40" s="121">
        <v>319000</v>
      </c>
      <c r="AN40" s="121">
        <v>301373.8</v>
      </c>
      <c r="AO40" s="8">
        <f t="shared" si="40"/>
        <v>281879</v>
      </c>
      <c r="AP40" s="13">
        <v>313678.8585284354</v>
      </c>
      <c r="AQ40" s="13">
        <v>254798.85440723534</v>
      </c>
      <c r="AR40" s="121">
        <v>374000</v>
      </c>
      <c r="AS40" s="121">
        <v>381000</v>
      </c>
      <c r="AT40" s="121">
        <v>359909.2</v>
      </c>
      <c r="AU40" s="8">
        <f t="shared" si="41"/>
        <v>336677</v>
      </c>
      <c r="AV40" s="13">
        <v>154695.54159332</v>
      </c>
      <c r="AW40" s="13">
        <v>141605.918843116</v>
      </c>
      <c r="AX40" s="121">
        <v>195000</v>
      </c>
      <c r="AY40" s="121">
        <v>199000</v>
      </c>
      <c r="AZ40" s="121">
        <v>187591.6</v>
      </c>
      <c r="BA40" s="8">
        <f t="shared" si="42"/>
        <v>175579</v>
      </c>
      <c r="BB40" s="13">
        <v>270907.3229421</v>
      </c>
      <c r="BC40" s="13">
        <v>254798.85440723534</v>
      </c>
      <c r="BD40" s="121">
        <v>346000</v>
      </c>
      <c r="BE40" s="121">
        <v>353000</v>
      </c>
      <c r="BF40" s="121">
        <v>332830.40000000002</v>
      </c>
      <c r="BG40" s="8">
        <f t="shared" si="43"/>
        <v>311507</v>
      </c>
      <c r="BH40" s="13">
        <v>270907.3229421</v>
      </c>
      <c r="BI40" s="13">
        <v>254798.85440723534</v>
      </c>
      <c r="BJ40" s="121">
        <v>346000</v>
      </c>
      <c r="BK40" s="121">
        <v>353000</v>
      </c>
      <c r="BL40" s="121">
        <v>332830.40000000002</v>
      </c>
      <c r="BM40" s="8">
        <f t="shared" si="44"/>
        <v>311507</v>
      </c>
      <c r="BN40" s="13">
        <v>194840.44445918</v>
      </c>
      <c r="BO40" s="13">
        <v>178353.94531263402</v>
      </c>
      <c r="BP40" s="121">
        <v>246000</v>
      </c>
      <c r="BQ40" s="121">
        <v>251000</v>
      </c>
      <c r="BR40" s="121">
        <v>236273.8</v>
      </c>
      <c r="BS40" s="8">
        <f t="shared" si="45"/>
        <v>221294</v>
      </c>
      <c r="BT40" s="28" t="e">
        <f>K40+Q40+#REF!+W40+#REF!+#REF!+#REF!+#REF!+AC40+AI40+AO40+AU40+BA40+#REF!+BG40+BM40+BS40</f>
        <v>#REF!</v>
      </c>
      <c r="BU40" s="9"/>
      <c r="BV40" s="9"/>
      <c r="BW40" s="9"/>
      <c r="BX40" s="10"/>
      <c r="BY40" s="10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</row>
    <row r="41" spans="1:187" ht="24.75" customHeight="1" x14ac:dyDescent="0.35">
      <c r="A41" s="362"/>
      <c r="B41" s="11">
        <v>27</v>
      </c>
      <c r="C41" s="33" t="s">
        <v>54</v>
      </c>
      <c r="D41" s="11" t="s">
        <v>22</v>
      </c>
      <c r="E41" s="6"/>
      <c r="F41" s="13">
        <v>215602.13999999998</v>
      </c>
      <c r="G41" s="13">
        <v>242751.42486</v>
      </c>
      <c r="H41" s="70">
        <v>302000</v>
      </c>
      <c r="I41" s="70">
        <v>308000</v>
      </c>
      <c r="J41" s="70">
        <v>290189.2</v>
      </c>
      <c r="K41" s="8">
        <f t="shared" si="35"/>
        <v>271709</v>
      </c>
      <c r="L41" s="13">
        <v>215602.13999999998</v>
      </c>
      <c r="M41" s="13">
        <v>242751.42486</v>
      </c>
      <c r="N41" s="70">
        <v>302000</v>
      </c>
      <c r="O41" s="70">
        <v>308000</v>
      </c>
      <c r="P41" s="70">
        <v>290189.2</v>
      </c>
      <c r="Q41" s="8">
        <f t="shared" si="36"/>
        <v>271709</v>
      </c>
      <c r="R41" s="13">
        <v>215602.13999999998</v>
      </c>
      <c r="S41" s="13">
        <v>242751.42486</v>
      </c>
      <c r="T41" s="121">
        <v>302000</v>
      </c>
      <c r="U41" s="121">
        <v>308000</v>
      </c>
      <c r="V41" s="121">
        <v>290189.2</v>
      </c>
      <c r="W41" s="8">
        <f t="shared" si="37"/>
        <v>271709</v>
      </c>
      <c r="X41" s="13">
        <v>215602.13999999998</v>
      </c>
      <c r="Y41" s="13">
        <v>242751.42486</v>
      </c>
      <c r="Z41" s="121">
        <v>514000</v>
      </c>
      <c r="AA41" s="121">
        <v>514000</v>
      </c>
      <c r="AB41" s="121">
        <v>494660.6</v>
      </c>
      <c r="AC41" s="8">
        <f t="shared" si="38"/>
        <v>396203</v>
      </c>
      <c r="AD41" s="13">
        <v>215602.13999999998</v>
      </c>
      <c r="AE41" s="13">
        <v>242751.42486</v>
      </c>
      <c r="AF41" s="121">
        <v>302000</v>
      </c>
      <c r="AG41" s="121">
        <v>308000</v>
      </c>
      <c r="AH41" s="121">
        <v>290189.2</v>
      </c>
      <c r="AI41" s="8">
        <f t="shared" si="39"/>
        <v>271709</v>
      </c>
      <c r="AJ41" s="13">
        <v>215602.13999999998</v>
      </c>
      <c r="AK41" s="13">
        <v>242751.42486</v>
      </c>
      <c r="AL41" s="121">
        <v>302000</v>
      </c>
      <c r="AM41" s="121">
        <v>308000</v>
      </c>
      <c r="AN41" s="121">
        <v>290189.2</v>
      </c>
      <c r="AO41" s="8">
        <f t="shared" si="40"/>
        <v>271709</v>
      </c>
      <c r="AP41" s="13">
        <v>256566.5466</v>
      </c>
      <c r="AQ41" s="13">
        <v>242751.42486</v>
      </c>
      <c r="AR41" s="121">
        <v>329000</v>
      </c>
      <c r="AS41" s="121">
        <v>336000</v>
      </c>
      <c r="AT41" s="121">
        <v>316124.2</v>
      </c>
      <c r="AU41" s="8">
        <f t="shared" si="41"/>
        <v>296088</v>
      </c>
      <c r="AV41" s="13">
        <v>215602.13999999998</v>
      </c>
      <c r="AW41" s="13">
        <v>197358.88199999998</v>
      </c>
      <c r="AX41" s="121">
        <v>272000</v>
      </c>
      <c r="AY41" s="121">
        <v>277000</v>
      </c>
      <c r="AZ41" s="121">
        <v>261450</v>
      </c>
      <c r="BA41" s="8">
        <f t="shared" si="42"/>
        <v>244682</v>
      </c>
      <c r="BB41" s="13">
        <v>215602.13999999998</v>
      </c>
      <c r="BC41" s="13">
        <v>242751.42486</v>
      </c>
      <c r="BD41" s="121">
        <v>302000</v>
      </c>
      <c r="BE41" s="121">
        <v>308000</v>
      </c>
      <c r="BF41" s="121">
        <v>290189.2</v>
      </c>
      <c r="BG41" s="8">
        <f t="shared" si="43"/>
        <v>271709</v>
      </c>
      <c r="BH41" s="13">
        <v>215602.13999999998</v>
      </c>
      <c r="BI41" s="13">
        <v>242751.42486</v>
      </c>
      <c r="BJ41" s="121">
        <v>302000</v>
      </c>
      <c r="BK41" s="121">
        <v>308000</v>
      </c>
      <c r="BL41" s="121">
        <v>290189.2</v>
      </c>
      <c r="BM41" s="8">
        <f t="shared" si="44"/>
        <v>271709</v>
      </c>
      <c r="BN41" s="13">
        <v>215602.13999999998</v>
      </c>
      <c r="BO41" s="13">
        <v>197358.88199999998</v>
      </c>
      <c r="BP41" s="121">
        <v>272000</v>
      </c>
      <c r="BQ41" s="121">
        <v>277000</v>
      </c>
      <c r="BR41" s="121">
        <v>261450</v>
      </c>
      <c r="BS41" s="8">
        <f t="shared" si="45"/>
        <v>244682</v>
      </c>
      <c r="BT41" s="28" t="e">
        <f>K41+Q41+#REF!+W41+#REF!+#REF!+#REF!+#REF!+AC41+AI41+AO41+AU41+BA41+#REF!+BG41+BM41+BS41</f>
        <v>#REF!</v>
      </c>
      <c r="BU41" s="9"/>
      <c r="BV41" s="9"/>
      <c r="BW41" s="9"/>
      <c r="BX41" s="10"/>
      <c r="BY41" s="10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</row>
    <row r="42" spans="1:187" ht="24.75" customHeight="1" x14ac:dyDescent="0.35">
      <c r="A42" s="362"/>
      <c r="B42" s="11">
        <v>28</v>
      </c>
      <c r="C42" s="33" t="s">
        <v>55</v>
      </c>
      <c r="D42" s="11" t="s">
        <v>22</v>
      </c>
      <c r="E42" s="6"/>
      <c r="F42" s="13">
        <v>185993.78558332002</v>
      </c>
      <c r="G42" s="13">
        <v>209414.69535254271</v>
      </c>
      <c r="H42" s="70">
        <v>260000</v>
      </c>
      <c r="I42" s="70">
        <v>265000</v>
      </c>
      <c r="J42" s="70">
        <v>250336.8</v>
      </c>
      <c r="K42" s="8">
        <f t="shared" si="35"/>
        <v>234149</v>
      </c>
      <c r="L42" s="13">
        <v>185993.78558332002</v>
      </c>
      <c r="M42" s="13">
        <v>209414.69535254271</v>
      </c>
      <c r="N42" s="70">
        <v>260000</v>
      </c>
      <c r="O42" s="70">
        <v>265000</v>
      </c>
      <c r="P42" s="70">
        <v>250336.8</v>
      </c>
      <c r="Q42" s="8">
        <f t="shared" si="36"/>
        <v>234149</v>
      </c>
      <c r="R42" s="13">
        <v>322813.82561662002</v>
      </c>
      <c r="S42" s="13">
        <v>363463.53581157437</v>
      </c>
      <c r="T42" s="121">
        <v>452000</v>
      </c>
      <c r="U42" s="121">
        <v>461000</v>
      </c>
      <c r="V42" s="121">
        <v>434490</v>
      </c>
      <c r="W42" s="8">
        <f t="shared" si="37"/>
        <v>406753</v>
      </c>
      <c r="X42" s="13">
        <v>365431.75689566002</v>
      </c>
      <c r="Y42" s="13">
        <v>415887.16251864046</v>
      </c>
      <c r="Z42" s="121">
        <v>931000</v>
      </c>
      <c r="AA42" s="121">
        <v>931000</v>
      </c>
      <c r="AB42" s="121">
        <v>895524</v>
      </c>
      <c r="AC42" s="8">
        <f t="shared" si="38"/>
        <v>707769</v>
      </c>
      <c r="AD42" s="13">
        <v>362934.43730803998</v>
      </c>
      <c r="AE42" s="13">
        <v>415887.16251864046</v>
      </c>
      <c r="AF42" s="121">
        <v>513000</v>
      </c>
      <c r="AG42" s="121">
        <v>523000</v>
      </c>
      <c r="AH42" s="121">
        <v>493080</v>
      </c>
      <c r="AI42" s="8">
        <f t="shared" si="39"/>
        <v>461580</v>
      </c>
      <c r="AJ42" s="13">
        <v>367404.01340500003</v>
      </c>
      <c r="AK42" s="13">
        <v>415887.16251864046</v>
      </c>
      <c r="AL42" s="121">
        <v>516000</v>
      </c>
      <c r="AM42" s="121">
        <v>526000</v>
      </c>
      <c r="AN42" s="121">
        <v>495909.4</v>
      </c>
      <c r="AO42" s="8">
        <f t="shared" si="40"/>
        <v>464240</v>
      </c>
      <c r="AP42" s="13">
        <v>501472.14365703001</v>
      </c>
      <c r="AQ42" s="13">
        <v>415887.16251864046</v>
      </c>
      <c r="AR42" s="121">
        <v>604000</v>
      </c>
      <c r="AS42" s="121">
        <v>616000</v>
      </c>
      <c r="AT42" s="121">
        <v>580790</v>
      </c>
      <c r="AU42" s="8">
        <f t="shared" si="41"/>
        <v>543630</v>
      </c>
      <c r="AV42" s="13">
        <v>244698.07999728</v>
      </c>
      <c r="AW42" s="13">
        <v>223992.85784366404</v>
      </c>
      <c r="AX42" s="121">
        <v>309000</v>
      </c>
      <c r="AY42" s="121">
        <v>315000</v>
      </c>
      <c r="AZ42" s="121">
        <v>296732.79999999999</v>
      </c>
      <c r="BA42" s="8">
        <f t="shared" si="42"/>
        <v>277885</v>
      </c>
      <c r="BB42" s="13">
        <v>432303.49157709995</v>
      </c>
      <c r="BC42" s="13">
        <v>415887.16251864046</v>
      </c>
      <c r="BD42" s="121">
        <v>558000</v>
      </c>
      <c r="BE42" s="121">
        <v>569000</v>
      </c>
      <c r="BF42" s="121">
        <v>536998</v>
      </c>
      <c r="BG42" s="8">
        <f t="shared" si="43"/>
        <v>502438</v>
      </c>
      <c r="BH42" s="13">
        <v>425138.52939323999</v>
      </c>
      <c r="BI42" s="13">
        <v>415887.16251864046</v>
      </c>
      <c r="BJ42" s="121">
        <v>554000</v>
      </c>
      <c r="BK42" s="121">
        <v>565000</v>
      </c>
      <c r="BL42" s="121">
        <v>532462</v>
      </c>
      <c r="BM42" s="8">
        <f t="shared" si="44"/>
        <v>498498</v>
      </c>
      <c r="BN42" s="13">
        <v>312238.75625176</v>
      </c>
      <c r="BO42" s="13">
        <v>285818.55379968794</v>
      </c>
      <c r="BP42" s="121">
        <v>394000</v>
      </c>
      <c r="BQ42" s="121">
        <v>402000</v>
      </c>
      <c r="BR42" s="121">
        <v>378637</v>
      </c>
      <c r="BS42" s="8">
        <f t="shared" si="45"/>
        <v>354539</v>
      </c>
      <c r="BT42" s="28" t="e">
        <f>K42+Q42+#REF!+W42+#REF!+#REF!+#REF!+#REF!+AC42+AI42+AO42+AU42+BA42+#REF!+BG42+BM42+BS42</f>
        <v>#REF!</v>
      </c>
      <c r="BU42" s="9"/>
      <c r="BV42" s="9"/>
      <c r="BW42" s="9"/>
      <c r="BX42" s="10"/>
      <c r="BY42" s="10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</row>
    <row r="43" spans="1:187" ht="24.75" customHeight="1" x14ac:dyDescent="0.35">
      <c r="A43" s="362"/>
      <c r="B43" s="11">
        <v>29</v>
      </c>
      <c r="C43" s="33" t="s">
        <v>56</v>
      </c>
      <c r="D43" s="11" t="s">
        <v>22</v>
      </c>
      <c r="E43" s="6"/>
      <c r="F43" s="13">
        <v>339059.94993728003</v>
      </c>
      <c r="G43" s="13">
        <v>381755.42209476675</v>
      </c>
      <c r="H43" s="70">
        <v>475000</v>
      </c>
      <c r="I43" s="70">
        <v>485000</v>
      </c>
      <c r="J43" s="70">
        <v>456355.2</v>
      </c>
      <c r="K43" s="8">
        <f t="shared" si="35"/>
        <v>427434</v>
      </c>
      <c r="L43" s="13">
        <v>339059.94993728003</v>
      </c>
      <c r="M43" s="13">
        <v>381755.42209476675</v>
      </c>
      <c r="N43" s="70">
        <v>475000</v>
      </c>
      <c r="O43" s="70">
        <v>485000</v>
      </c>
      <c r="P43" s="70">
        <v>456355.2</v>
      </c>
      <c r="Q43" s="8">
        <f t="shared" si="36"/>
        <v>427434</v>
      </c>
      <c r="R43" s="13">
        <v>614625.57271622005</v>
      </c>
      <c r="S43" s="13">
        <v>692021.11598825478</v>
      </c>
      <c r="T43" s="121">
        <v>860000</v>
      </c>
      <c r="U43" s="121">
        <v>877000</v>
      </c>
      <c r="V43" s="121">
        <v>827251.6</v>
      </c>
      <c r="W43" s="8">
        <f t="shared" si="37"/>
        <v>774180</v>
      </c>
      <c r="X43" s="13">
        <v>665350.2163266401</v>
      </c>
      <c r="Y43" s="13">
        <v>749133.16279792541</v>
      </c>
      <c r="Z43" s="121">
        <v>402000</v>
      </c>
      <c r="AA43" s="121">
        <v>402000</v>
      </c>
      <c r="AB43" s="121">
        <v>386918</v>
      </c>
      <c r="AC43" s="8">
        <f t="shared" si="38"/>
        <v>521080</v>
      </c>
      <c r="AD43" s="13">
        <v>659634.31612571992</v>
      </c>
      <c r="AE43" s="13">
        <v>749133.16279792541</v>
      </c>
      <c r="AF43" s="121">
        <v>928000</v>
      </c>
      <c r="AG43" s="121">
        <v>947000</v>
      </c>
      <c r="AH43" s="121">
        <v>891905</v>
      </c>
      <c r="AI43" s="8">
        <f t="shared" si="39"/>
        <v>835134</v>
      </c>
      <c r="AJ43" s="13">
        <v>669108.80843325995</v>
      </c>
      <c r="AK43" s="13">
        <v>749133.16279792541</v>
      </c>
      <c r="AL43" s="121">
        <v>934000</v>
      </c>
      <c r="AM43" s="121">
        <v>953000</v>
      </c>
      <c r="AN43" s="121">
        <v>897904</v>
      </c>
      <c r="AO43" s="8">
        <f t="shared" si="40"/>
        <v>840629</v>
      </c>
      <c r="AP43" s="13">
        <v>913202.9537774052</v>
      </c>
      <c r="AQ43" s="13">
        <v>749133.16279792541</v>
      </c>
      <c r="AR43" s="121">
        <v>1095000</v>
      </c>
      <c r="AS43" s="121">
        <v>1117000</v>
      </c>
      <c r="AT43" s="121">
        <v>1052443</v>
      </c>
      <c r="AU43" s="8">
        <f t="shared" si="41"/>
        <v>985356</v>
      </c>
      <c r="AV43" s="13">
        <v>464792.93739059992</v>
      </c>
      <c r="AW43" s="13">
        <v>425464.30422678002</v>
      </c>
      <c r="AX43" s="121">
        <v>586000</v>
      </c>
      <c r="AY43" s="121">
        <v>598000</v>
      </c>
      <c r="AZ43" s="121">
        <v>563631.6</v>
      </c>
      <c r="BA43" s="8">
        <f t="shared" si="42"/>
        <v>527578</v>
      </c>
      <c r="BB43" s="13">
        <v>790755.2729250202</v>
      </c>
      <c r="BC43" s="13">
        <v>749133.16279792541</v>
      </c>
      <c r="BD43" s="121">
        <v>1014000</v>
      </c>
      <c r="BE43" s="121">
        <v>1034000</v>
      </c>
      <c r="BF43" s="121">
        <v>974919.4</v>
      </c>
      <c r="BG43" s="8">
        <f t="shared" si="43"/>
        <v>912562</v>
      </c>
      <c r="BH43" s="13">
        <v>808961.50816780003</v>
      </c>
      <c r="BI43" s="13">
        <v>749133.16279792541</v>
      </c>
      <c r="BJ43" s="121">
        <v>1026000</v>
      </c>
      <c r="BK43" s="121">
        <v>1047000</v>
      </c>
      <c r="BL43" s="121">
        <v>986445.60000000009</v>
      </c>
      <c r="BM43" s="8">
        <f t="shared" si="44"/>
        <v>923508</v>
      </c>
      <c r="BN43" s="13">
        <v>569200.14223748003</v>
      </c>
      <c r="BO43" s="13">
        <v>521037.05327892397</v>
      </c>
      <c r="BP43" s="121">
        <v>718000</v>
      </c>
      <c r="BQ43" s="121">
        <v>732000</v>
      </c>
      <c r="BR43" s="121">
        <v>690240.6</v>
      </c>
      <c r="BS43" s="8">
        <f t="shared" si="45"/>
        <v>646096</v>
      </c>
      <c r="BT43" s="28" t="e">
        <f>K43+Q43+#REF!+W43+#REF!+#REF!+#REF!+#REF!+AC43+AI43+AO43+AU43+BA43+#REF!+BG43+BM43+BS43</f>
        <v>#REF!</v>
      </c>
      <c r="BU43" s="9"/>
      <c r="BV43" s="9"/>
      <c r="BW43" s="9"/>
      <c r="BX43" s="10"/>
      <c r="BY43" s="10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</row>
    <row r="44" spans="1:187" ht="24.75" customHeight="1" x14ac:dyDescent="0.35">
      <c r="A44" s="362"/>
      <c r="B44" s="11">
        <v>30</v>
      </c>
      <c r="C44" s="33" t="s">
        <v>57</v>
      </c>
      <c r="D44" s="11" t="s">
        <v>22</v>
      </c>
      <c r="E44" s="6"/>
      <c r="F44" s="13">
        <v>215602.13999999998</v>
      </c>
      <c r="G44" s="13">
        <v>242751.42486</v>
      </c>
      <c r="H44" s="70">
        <v>302000</v>
      </c>
      <c r="I44" s="70">
        <v>308000</v>
      </c>
      <c r="J44" s="70">
        <v>290189.2</v>
      </c>
      <c r="K44" s="8">
        <f t="shared" si="35"/>
        <v>271709</v>
      </c>
      <c r="L44" s="13">
        <v>215602.13999999998</v>
      </c>
      <c r="M44" s="13">
        <v>242751.42486</v>
      </c>
      <c r="N44" s="70">
        <v>302000</v>
      </c>
      <c r="O44" s="70">
        <v>308000</v>
      </c>
      <c r="P44" s="70">
        <v>290189.2</v>
      </c>
      <c r="Q44" s="8">
        <f t="shared" si="36"/>
        <v>271709</v>
      </c>
      <c r="R44" s="13">
        <v>287469.51999999996</v>
      </c>
      <c r="S44" s="13">
        <v>323668.56648000004</v>
      </c>
      <c r="T44" s="121">
        <v>402000</v>
      </c>
      <c r="U44" s="121">
        <v>410000</v>
      </c>
      <c r="V44" s="121">
        <v>386918</v>
      </c>
      <c r="W44" s="8">
        <f t="shared" si="37"/>
        <v>362011</v>
      </c>
      <c r="X44" s="13">
        <v>287469.51999999996</v>
      </c>
      <c r="Y44" s="13">
        <v>323668.56648000004</v>
      </c>
      <c r="Z44" s="121">
        <v>322000</v>
      </c>
      <c r="AA44" s="121">
        <v>322000</v>
      </c>
      <c r="AB44" s="121">
        <v>309534.40000000002</v>
      </c>
      <c r="AC44" s="8">
        <f t="shared" si="38"/>
        <v>312934</v>
      </c>
      <c r="AD44" s="13">
        <v>287469.51999999996</v>
      </c>
      <c r="AE44" s="13">
        <v>323668.56648000004</v>
      </c>
      <c r="AF44" s="121">
        <v>402000</v>
      </c>
      <c r="AG44" s="121">
        <v>410000</v>
      </c>
      <c r="AH44" s="121">
        <v>386918</v>
      </c>
      <c r="AI44" s="8">
        <f t="shared" si="39"/>
        <v>362011</v>
      </c>
      <c r="AJ44" s="13">
        <v>287469.51999999996</v>
      </c>
      <c r="AK44" s="13">
        <v>323668.56648000004</v>
      </c>
      <c r="AL44" s="121">
        <v>402000</v>
      </c>
      <c r="AM44" s="121">
        <v>410000</v>
      </c>
      <c r="AN44" s="121">
        <v>386918</v>
      </c>
      <c r="AO44" s="8">
        <f t="shared" si="40"/>
        <v>362011</v>
      </c>
      <c r="AP44" s="13">
        <v>342088.72879999998</v>
      </c>
      <c r="AQ44" s="13">
        <v>323668.56648000004</v>
      </c>
      <c r="AR44" s="121">
        <v>438000</v>
      </c>
      <c r="AS44" s="121">
        <v>447000</v>
      </c>
      <c r="AT44" s="121">
        <v>421498</v>
      </c>
      <c r="AU44" s="8">
        <f t="shared" si="41"/>
        <v>394451</v>
      </c>
      <c r="AV44" s="13">
        <v>287469.51999999996</v>
      </c>
      <c r="AW44" s="13">
        <v>263145.17599999998</v>
      </c>
      <c r="AX44" s="121">
        <v>363000</v>
      </c>
      <c r="AY44" s="121">
        <v>370000</v>
      </c>
      <c r="AZ44" s="121">
        <v>348600</v>
      </c>
      <c r="BA44" s="8">
        <f t="shared" si="42"/>
        <v>326443</v>
      </c>
      <c r="BB44" s="13">
        <v>287469.51999999996</v>
      </c>
      <c r="BC44" s="13">
        <v>323668.56648000004</v>
      </c>
      <c r="BD44" s="121">
        <v>402000</v>
      </c>
      <c r="BE44" s="121">
        <v>410000</v>
      </c>
      <c r="BF44" s="121">
        <v>386918</v>
      </c>
      <c r="BG44" s="8">
        <f t="shared" si="43"/>
        <v>362011</v>
      </c>
      <c r="BH44" s="13">
        <v>287469.51999999996</v>
      </c>
      <c r="BI44" s="13">
        <v>323668.56648000004</v>
      </c>
      <c r="BJ44" s="121">
        <v>402000</v>
      </c>
      <c r="BK44" s="121">
        <v>410000</v>
      </c>
      <c r="BL44" s="121">
        <v>386918</v>
      </c>
      <c r="BM44" s="8">
        <f t="shared" si="44"/>
        <v>362011</v>
      </c>
      <c r="BN44" s="13">
        <v>287469.51999999996</v>
      </c>
      <c r="BO44" s="13">
        <v>263145.17599999998</v>
      </c>
      <c r="BP44" s="121">
        <v>363000</v>
      </c>
      <c r="BQ44" s="121">
        <v>370000</v>
      </c>
      <c r="BR44" s="121">
        <v>348600</v>
      </c>
      <c r="BS44" s="8">
        <f t="shared" si="45"/>
        <v>326443</v>
      </c>
      <c r="BT44" s="28" t="e">
        <f>K44+Q44+#REF!+W44+#REF!+#REF!+#REF!+#REF!+AC44+AI44+AO44+AU44+BA44+#REF!+BG44+BM44+BS44</f>
        <v>#REF!</v>
      </c>
      <c r="BU44" s="9"/>
      <c r="BV44" s="9"/>
      <c r="BW44" s="9"/>
      <c r="BX44" s="10"/>
      <c r="BY44" s="10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</row>
    <row r="45" spans="1:187" ht="24.75" customHeight="1" x14ac:dyDescent="0.35">
      <c r="A45" s="362"/>
      <c r="B45" s="11">
        <v>31</v>
      </c>
      <c r="C45" s="33" t="s">
        <v>58</v>
      </c>
      <c r="D45" s="11" t="s">
        <v>22</v>
      </c>
      <c r="E45" s="6"/>
      <c r="F45" s="13">
        <v>229975.61599999998</v>
      </c>
      <c r="G45" s="13">
        <v>258934.85318399998</v>
      </c>
      <c r="H45" s="70">
        <v>322000</v>
      </c>
      <c r="I45" s="70">
        <v>328000</v>
      </c>
      <c r="J45" s="70">
        <v>309534.40000000002</v>
      </c>
      <c r="K45" s="8">
        <f t="shared" si="35"/>
        <v>289689</v>
      </c>
      <c r="L45" s="13">
        <v>229975.61599999998</v>
      </c>
      <c r="M45" s="13">
        <v>258934.85318399998</v>
      </c>
      <c r="N45" s="70">
        <v>322000</v>
      </c>
      <c r="O45" s="70">
        <v>328000</v>
      </c>
      <c r="P45" s="70">
        <v>309534.40000000002</v>
      </c>
      <c r="Q45" s="8">
        <f t="shared" si="36"/>
        <v>289689</v>
      </c>
      <c r="R45" s="13">
        <v>229975.61599999998</v>
      </c>
      <c r="S45" s="13">
        <v>258934.85318399998</v>
      </c>
      <c r="T45" s="121">
        <v>322000</v>
      </c>
      <c r="U45" s="121">
        <v>328000</v>
      </c>
      <c r="V45" s="121">
        <v>309534.40000000002</v>
      </c>
      <c r="W45" s="8">
        <f t="shared" si="37"/>
        <v>289689</v>
      </c>
      <c r="X45" s="13">
        <v>229975.61599999998</v>
      </c>
      <c r="Y45" s="13">
        <v>258934.85318399998</v>
      </c>
      <c r="Z45" s="121">
        <v>50000</v>
      </c>
      <c r="AA45" s="121">
        <v>50000</v>
      </c>
      <c r="AB45" s="121">
        <v>48364.4</v>
      </c>
      <c r="AC45" s="8">
        <f t="shared" si="38"/>
        <v>127455</v>
      </c>
      <c r="AD45" s="13">
        <v>229975.61599999998</v>
      </c>
      <c r="AE45" s="13">
        <v>258934.85318399998</v>
      </c>
      <c r="AF45" s="121">
        <v>322000</v>
      </c>
      <c r="AG45" s="121">
        <v>328000</v>
      </c>
      <c r="AH45" s="121">
        <v>309534.40000000002</v>
      </c>
      <c r="AI45" s="8">
        <f t="shared" si="39"/>
        <v>289689</v>
      </c>
      <c r="AJ45" s="13">
        <v>229975.61599999998</v>
      </c>
      <c r="AK45" s="13">
        <v>258934.85318399998</v>
      </c>
      <c r="AL45" s="121">
        <v>322000</v>
      </c>
      <c r="AM45" s="121">
        <v>328000</v>
      </c>
      <c r="AN45" s="121">
        <v>309534.40000000002</v>
      </c>
      <c r="AO45" s="8">
        <f t="shared" si="40"/>
        <v>289689</v>
      </c>
      <c r="AP45" s="13">
        <v>273670.98303999996</v>
      </c>
      <c r="AQ45" s="13">
        <v>258934.85318399998</v>
      </c>
      <c r="AR45" s="121">
        <v>351000</v>
      </c>
      <c r="AS45" s="121">
        <v>358000</v>
      </c>
      <c r="AT45" s="121">
        <v>337198.4</v>
      </c>
      <c r="AU45" s="8">
        <f t="shared" si="41"/>
        <v>315761</v>
      </c>
      <c r="AV45" s="13">
        <v>229975.61599999998</v>
      </c>
      <c r="AW45" s="13">
        <v>210516.14079999999</v>
      </c>
      <c r="AX45" s="121">
        <v>290000</v>
      </c>
      <c r="AY45" s="121">
        <v>296000</v>
      </c>
      <c r="AZ45" s="121">
        <v>278880</v>
      </c>
      <c r="BA45" s="8">
        <f t="shared" si="42"/>
        <v>261074</v>
      </c>
      <c r="BB45" s="13">
        <v>229975.61599999998</v>
      </c>
      <c r="BC45" s="13">
        <v>258934.85318399998</v>
      </c>
      <c r="BD45" s="121">
        <v>322000</v>
      </c>
      <c r="BE45" s="121">
        <v>328000</v>
      </c>
      <c r="BF45" s="121">
        <v>309534.40000000002</v>
      </c>
      <c r="BG45" s="8">
        <f t="shared" si="43"/>
        <v>289689</v>
      </c>
      <c r="BH45" s="13">
        <v>229975.61599999998</v>
      </c>
      <c r="BI45" s="13">
        <v>258934.85318399998</v>
      </c>
      <c r="BJ45" s="121">
        <v>322000</v>
      </c>
      <c r="BK45" s="121">
        <v>328000</v>
      </c>
      <c r="BL45" s="121">
        <v>309534.40000000002</v>
      </c>
      <c r="BM45" s="8">
        <f t="shared" si="44"/>
        <v>289689</v>
      </c>
      <c r="BN45" s="13">
        <v>229975.61599999998</v>
      </c>
      <c r="BO45" s="13">
        <v>210516.14079999999</v>
      </c>
      <c r="BP45" s="121">
        <v>290000</v>
      </c>
      <c r="BQ45" s="121">
        <v>296000</v>
      </c>
      <c r="BR45" s="121">
        <v>278880</v>
      </c>
      <c r="BS45" s="8">
        <f t="shared" si="45"/>
        <v>261074</v>
      </c>
      <c r="BT45" s="28" t="e">
        <f>K45+Q45+#REF!+W45+#REF!+#REF!+#REF!+#REF!+AC45+AI45+AO45+AU45+BA45+#REF!+BG45+BM45+BS45</f>
        <v>#REF!</v>
      </c>
      <c r="BU45" s="9"/>
      <c r="BV45" s="9"/>
      <c r="BW45" s="9"/>
      <c r="BX45" s="10"/>
      <c r="BY45" s="10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</row>
    <row r="46" spans="1:187" ht="24.75" customHeight="1" x14ac:dyDescent="0.35">
      <c r="A46" s="362"/>
      <c r="B46" s="11">
        <v>32</v>
      </c>
      <c r="C46" s="33" t="s">
        <v>59</v>
      </c>
      <c r="D46" s="11" t="s">
        <v>22</v>
      </c>
      <c r="E46" s="6"/>
      <c r="F46" s="13">
        <v>35933.689999999995</v>
      </c>
      <c r="G46" s="13">
        <v>40458.570810000005</v>
      </c>
      <c r="H46" s="70">
        <v>50000</v>
      </c>
      <c r="I46" s="70">
        <v>51000</v>
      </c>
      <c r="J46" s="70">
        <v>48364.4</v>
      </c>
      <c r="K46" s="8">
        <f t="shared" si="35"/>
        <v>45151</v>
      </c>
      <c r="L46" s="13">
        <v>35933.689999999995</v>
      </c>
      <c r="M46" s="13">
        <v>40458.570810000005</v>
      </c>
      <c r="N46" s="70">
        <v>50000</v>
      </c>
      <c r="O46" s="70">
        <v>51000</v>
      </c>
      <c r="P46" s="70">
        <v>48364.4</v>
      </c>
      <c r="Q46" s="8">
        <f t="shared" si="36"/>
        <v>45151</v>
      </c>
      <c r="R46" s="13">
        <v>35933.689999999995</v>
      </c>
      <c r="S46" s="13">
        <v>40458.570810000005</v>
      </c>
      <c r="T46" s="121">
        <v>50000</v>
      </c>
      <c r="U46" s="121">
        <v>51000</v>
      </c>
      <c r="V46" s="121">
        <v>48364.4</v>
      </c>
      <c r="W46" s="8">
        <f t="shared" si="37"/>
        <v>45151</v>
      </c>
      <c r="X46" s="13">
        <v>35933.689999999995</v>
      </c>
      <c r="Y46" s="13">
        <v>40458.570810000005</v>
      </c>
      <c r="Z46" s="121">
        <v>378000</v>
      </c>
      <c r="AA46" s="121">
        <v>378000</v>
      </c>
      <c r="AB46" s="121">
        <v>363057.8</v>
      </c>
      <c r="AC46" s="8">
        <f t="shared" si="38"/>
        <v>239090</v>
      </c>
      <c r="AD46" s="13">
        <v>35933.689999999995</v>
      </c>
      <c r="AE46" s="13">
        <v>40458.570810000005</v>
      </c>
      <c r="AF46" s="121">
        <v>50000</v>
      </c>
      <c r="AG46" s="121">
        <v>51000</v>
      </c>
      <c r="AH46" s="121">
        <v>48364.4</v>
      </c>
      <c r="AI46" s="8">
        <f t="shared" si="39"/>
        <v>45151</v>
      </c>
      <c r="AJ46" s="13">
        <v>35933.689999999995</v>
      </c>
      <c r="AK46" s="13">
        <v>40458.570810000005</v>
      </c>
      <c r="AL46" s="121">
        <v>50000</v>
      </c>
      <c r="AM46" s="121">
        <v>51000</v>
      </c>
      <c r="AN46" s="121">
        <v>48364.4</v>
      </c>
      <c r="AO46" s="8">
        <f t="shared" si="40"/>
        <v>45151</v>
      </c>
      <c r="AP46" s="13">
        <v>42761.091099999998</v>
      </c>
      <c r="AQ46" s="13">
        <v>40458.570810000005</v>
      </c>
      <c r="AR46" s="121">
        <v>55000</v>
      </c>
      <c r="AS46" s="121">
        <v>56000</v>
      </c>
      <c r="AT46" s="121">
        <v>52687.6</v>
      </c>
      <c r="AU46" s="8">
        <f t="shared" si="41"/>
        <v>49381</v>
      </c>
      <c r="AV46" s="13">
        <v>35933.689999999995</v>
      </c>
      <c r="AW46" s="13">
        <v>32893.146999999997</v>
      </c>
      <c r="AX46" s="121">
        <v>45000</v>
      </c>
      <c r="AY46" s="121">
        <v>46000</v>
      </c>
      <c r="AZ46" s="121">
        <v>43575</v>
      </c>
      <c r="BA46" s="8">
        <f t="shared" si="42"/>
        <v>40680</v>
      </c>
      <c r="BB46" s="13">
        <v>35933.689999999995</v>
      </c>
      <c r="BC46" s="13">
        <v>40458.570810000005</v>
      </c>
      <c r="BD46" s="121">
        <v>50000</v>
      </c>
      <c r="BE46" s="121">
        <v>51000</v>
      </c>
      <c r="BF46" s="121">
        <v>48364.4</v>
      </c>
      <c r="BG46" s="8">
        <f t="shared" si="43"/>
        <v>45151</v>
      </c>
      <c r="BH46" s="13">
        <v>35933.689999999995</v>
      </c>
      <c r="BI46" s="13">
        <v>40458.570810000005</v>
      </c>
      <c r="BJ46" s="121">
        <v>50000</v>
      </c>
      <c r="BK46" s="121">
        <v>51000</v>
      </c>
      <c r="BL46" s="121">
        <v>48364.4</v>
      </c>
      <c r="BM46" s="8">
        <f t="shared" si="44"/>
        <v>45151</v>
      </c>
      <c r="BN46" s="13">
        <v>35933.689999999995</v>
      </c>
      <c r="BO46" s="13">
        <v>32893.146999999997</v>
      </c>
      <c r="BP46" s="121">
        <v>45000</v>
      </c>
      <c r="BQ46" s="121">
        <v>46000</v>
      </c>
      <c r="BR46" s="121">
        <v>43575</v>
      </c>
      <c r="BS46" s="8">
        <f t="shared" si="45"/>
        <v>40680</v>
      </c>
      <c r="BT46" s="28" t="e">
        <f>K46+Q46+#REF!+W46+#REF!+#REF!+#REF!+#REF!+AC46+AI46+AO46+AU46+BA46+#REF!+BG46+BM46+BS46</f>
        <v>#REF!</v>
      </c>
      <c r="BU46" s="9"/>
      <c r="BV46" s="9"/>
      <c r="BW46" s="9"/>
      <c r="BX46" s="10"/>
      <c r="BY46" s="10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</row>
    <row r="47" spans="1:187" ht="24.75" customHeight="1" x14ac:dyDescent="0.35">
      <c r="A47" s="362"/>
      <c r="B47" s="11">
        <v>33</v>
      </c>
      <c r="C47" s="33" t="s">
        <v>60</v>
      </c>
      <c r="D47" s="11" t="s">
        <v>22</v>
      </c>
      <c r="F47" s="13">
        <v>133526.71734479998</v>
      </c>
      <c r="G47" s="13">
        <v>150340.81244429518</v>
      </c>
      <c r="H47" s="70">
        <v>187000</v>
      </c>
      <c r="I47" s="70">
        <v>191000</v>
      </c>
      <c r="J47" s="70">
        <v>179719.4</v>
      </c>
      <c r="K47" s="8">
        <f t="shared" si="35"/>
        <v>168317</v>
      </c>
      <c r="L47" s="13">
        <v>133526.71734479998</v>
      </c>
      <c r="M47" s="13">
        <v>150340.81244429518</v>
      </c>
      <c r="N47" s="70">
        <v>187000</v>
      </c>
      <c r="O47" s="70">
        <v>191000</v>
      </c>
      <c r="P47" s="70">
        <v>179719.4</v>
      </c>
      <c r="Q47" s="8">
        <f t="shared" si="36"/>
        <v>168317</v>
      </c>
      <c r="R47" s="13">
        <v>244625.20647396002</v>
      </c>
      <c r="S47" s="13">
        <v>275429.16516610404</v>
      </c>
      <c r="T47" s="121">
        <v>342000</v>
      </c>
      <c r="U47" s="121">
        <v>349000</v>
      </c>
      <c r="V47" s="121">
        <v>329252</v>
      </c>
      <c r="W47" s="8">
        <f t="shared" si="37"/>
        <v>308061</v>
      </c>
      <c r="X47" s="13">
        <v>269742.28084492002</v>
      </c>
      <c r="Y47" s="13">
        <v>303709.05882516108</v>
      </c>
      <c r="Z47" s="121">
        <v>375000</v>
      </c>
      <c r="AA47" s="121">
        <v>375000</v>
      </c>
      <c r="AB47" s="121">
        <v>360893.4</v>
      </c>
      <c r="AC47" s="8">
        <f t="shared" si="38"/>
        <v>336869</v>
      </c>
      <c r="AD47" s="13">
        <v>267197.31318435998</v>
      </c>
      <c r="AE47" s="13">
        <v>303709.05882516108</v>
      </c>
      <c r="AF47" s="121">
        <v>376000</v>
      </c>
      <c r="AG47" s="121">
        <v>384000</v>
      </c>
      <c r="AH47" s="121">
        <v>361446.40000000002</v>
      </c>
      <c r="AI47" s="8">
        <f t="shared" si="39"/>
        <v>338471</v>
      </c>
      <c r="AJ47" s="13">
        <v>263993.68098609999</v>
      </c>
      <c r="AK47" s="13">
        <v>303709.05882516108</v>
      </c>
      <c r="AL47" s="121">
        <v>374000</v>
      </c>
      <c r="AM47" s="121">
        <v>381000</v>
      </c>
      <c r="AN47" s="121">
        <v>359419.2</v>
      </c>
      <c r="AO47" s="8">
        <f t="shared" si="40"/>
        <v>336424</v>
      </c>
      <c r="AP47" s="13">
        <v>363986.1704192168</v>
      </c>
      <c r="AQ47" s="13">
        <v>303709.05882516108</v>
      </c>
      <c r="AR47" s="121">
        <v>440000</v>
      </c>
      <c r="AS47" s="121">
        <v>449000</v>
      </c>
      <c r="AT47" s="121">
        <v>422724.4</v>
      </c>
      <c r="AU47" s="8">
        <f t="shared" si="41"/>
        <v>395884</v>
      </c>
      <c r="AV47" s="13">
        <v>185494.88223136001</v>
      </c>
      <c r="AW47" s="13">
        <v>169799.161427168</v>
      </c>
      <c r="AX47" s="121">
        <v>234000</v>
      </c>
      <c r="AY47" s="121">
        <v>239000</v>
      </c>
      <c r="AZ47" s="121">
        <v>224940.79999999999</v>
      </c>
      <c r="BA47" s="8">
        <f t="shared" si="42"/>
        <v>210647</v>
      </c>
      <c r="BB47" s="13">
        <v>319933.45289359998</v>
      </c>
      <c r="BC47" s="13">
        <v>303709.05882516108</v>
      </c>
      <c r="BD47" s="121">
        <v>411000</v>
      </c>
      <c r="BE47" s="121">
        <v>419000</v>
      </c>
      <c r="BF47" s="121">
        <v>394835</v>
      </c>
      <c r="BG47" s="8">
        <f t="shared" si="43"/>
        <v>369696</v>
      </c>
      <c r="BH47" s="13">
        <v>314718.32459652005</v>
      </c>
      <c r="BI47" s="13">
        <v>303709.05882516108</v>
      </c>
      <c r="BJ47" s="121">
        <v>407000</v>
      </c>
      <c r="BK47" s="121">
        <v>415000</v>
      </c>
      <c r="BL47" s="121">
        <v>391532.4</v>
      </c>
      <c r="BM47" s="8">
        <f t="shared" si="44"/>
        <v>366392</v>
      </c>
      <c r="BN47" s="13">
        <v>224158.95773232001</v>
      </c>
      <c r="BO47" s="13">
        <v>205191.66130881599</v>
      </c>
      <c r="BP47" s="121">
        <v>283000</v>
      </c>
      <c r="BQ47" s="121">
        <v>289000</v>
      </c>
      <c r="BR47" s="121">
        <v>271826.8</v>
      </c>
      <c r="BS47" s="8">
        <f t="shared" si="45"/>
        <v>254635</v>
      </c>
      <c r="BT47" s="28" t="e">
        <f>K47+Q47+#REF!+W47+#REF!+#REF!+#REF!+#REF!+AC47+AI47+AO47+AU47+BA47+#REF!+BG47+BM47+BS47</f>
        <v>#REF!</v>
      </c>
      <c r="BU47" s="29"/>
      <c r="BV47" s="29"/>
      <c r="BW47" s="29"/>
    </row>
    <row r="48" spans="1:187" ht="24.75" customHeight="1" x14ac:dyDescent="0.35">
      <c r="A48" s="362"/>
      <c r="B48" s="11">
        <v>34</v>
      </c>
      <c r="C48" s="33" t="s">
        <v>61</v>
      </c>
      <c r="D48" s="11" t="s">
        <v>22</v>
      </c>
      <c r="F48" s="13">
        <v>130525.82302551999</v>
      </c>
      <c r="G48" s="13">
        <v>146962.0362788105</v>
      </c>
      <c r="H48" s="70">
        <v>183000</v>
      </c>
      <c r="I48" s="70">
        <v>187000</v>
      </c>
      <c r="J48" s="70">
        <v>175680.4</v>
      </c>
      <c r="K48" s="8">
        <f t="shared" si="35"/>
        <v>164634</v>
      </c>
      <c r="L48" s="13">
        <v>130525.82302551999</v>
      </c>
      <c r="M48" s="13">
        <v>146962.0362788105</v>
      </c>
      <c r="N48" s="70">
        <v>183000</v>
      </c>
      <c r="O48" s="70">
        <v>187000</v>
      </c>
      <c r="P48" s="70">
        <v>175680.4</v>
      </c>
      <c r="Q48" s="8">
        <f t="shared" si="36"/>
        <v>164634</v>
      </c>
      <c r="R48" s="13">
        <v>238010.53281876</v>
      </c>
      <c r="S48" s="13">
        <v>267981.55145139922</v>
      </c>
      <c r="T48" s="121">
        <v>333000</v>
      </c>
      <c r="U48" s="121">
        <v>340000</v>
      </c>
      <c r="V48" s="121">
        <v>320349.40000000002</v>
      </c>
      <c r="W48" s="8">
        <f t="shared" si="37"/>
        <v>299868</v>
      </c>
      <c r="X48" s="13">
        <v>271176.39441281999</v>
      </c>
      <c r="Y48" s="13">
        <v>298856.5387593513</v>
      </c>
      <c r="Z48" s="121">
        <v>503000</v>
      </c>
      <c r="AA48" s="121">
        <v>503000</v>
      </c>
      <c r="AB48" s="121">
        <v>483648.2</v>
      </c>
      <c r="AC48" s="8">
        <f t="shared" si="38"/>
        <v>411936</v>
      </c>
      <c r="AD48" s="13">
        <v>266806.78584143997</v>
      </c>
      <c r="AE48" s="13">
        <v>298856.5387593513</v>
      </c>
      <c r="AF48" s="121">
        <v>372000</v>
      </c>
      <c r="AG48" s="121">
        <v>379000</v>
      </c>
      <c r="AH48" s="121">
        <v>358127</v>
      </c>
      <c r="AI48" s="8">
        <f t="shared" si="39"/>
        <v>334958</v>
      </c>
      <c r="AJ48" s="13">
        <v>269742.28084492002</v>
      </c>
      <c r="AK48" s="13">
        <v>298856.5387593513</v>
      </c>
      <c r="AL48" s="121">
        <v>374000</v>
      </c>
      <c r="AM48" s="121">
        <v>381000</v>
      </c>
      <c r="AN48" s="121">
        <v>359986.2</v>
      </c>
      <c r="AO48" s="8">
        <f t="shared" si="40"/>
        <v>336717</v>
      </c>
      <c r="AP48" s="13">
        <v>370014.28695376602</v>
      </c>
      <c r="AQ48" s="13">
        <v>298856.5387593513</v>
      </c>
      <c r="AR48" s="121">
        <v>440000</v>
      </c>
      <c r="AS48" s="121">
        <v>449000</v>
      </c>
      <c r="AT48" s="121">
        <v>423469.2</v>
      </c>
      <c r="AU48" s="8">
        <f t="shared" si="41"/>
        <v>396268</v>
      </c>
      <c r="AV48" s="13">
        <v>180460.06919070001</v>
      </c>
      <c r="AW48" s="13">
        <v>165190.37102841001</v>
      </c>
      <c r="AX48" s="121">
        <v>228000</v>
      </c>
      <c r="AY48" s="121">
        <v>233000</v>
      </c>
      <c r="AZ48" s="121">
        <v>218835.4</v>
      </c>
      <c r="BA48" s="8">
        <f t="shared" si="42"/>
        <v>205097</v>
      </c>
      <c r="BB48" s="13">
        <v>321668.40331418003</v>
      </c>
      <c r="BC48" s="13">
        <v>298856.5387593513</v>
      </c>
      <c r="BD48" s="121">
        <v>409000</v>
      </c>
      <c r="BE48" s="121">
        <v>417000</v>
      </c>
      <c r="BF48" s="121">
        <v>392861</v>
      </c>
      <c r="BG48" s="8">
        <f t="shared" si="43"/>
        <v>367877</v>
      </c>
      <c r="BH48" s="13">
        <v>312976.83424435998</v>
      </c>
      <c r="BI48" s="13">
        <v>298856.5387593513</v>
      </c>
      <c r="BJ48" s="121">
        <v>403000</v>
      </c>
      <c r="BK48" s="121">
        <v>411000</v>
      </c>
      <c r="BL48" s="121">
        <v>387357.6</v>
      </c>
      <c r="BM48" s="8">
        <f t="shared" si="44"/>
        <v>362638</v>
      </c>
      <c r="BN48" s="13">
        <v>219122.27613978004</v>
      </c>
      <c r="BO48" s="13">
        <v>200581.16046641403</v>
      </c>
      <c r="BP48" s="121">
        <v>276000</v>
      </c>
      <c r="BQ48" s="121">
        <v>282000</v>
      </c>
      <c r="BR48" s="121">
        <v>265718.59999999998</v>
      </c>
      <c r="BS48" s="8">
        <f t="shared" si="45"/>
        <v>248684</v>
      </c>
      <c r="BT48" s="28" t="e">
        <f>K48+Q48+#REF!+W48+#REF!+#REF!+#REF!+#REF!+AC48+AI48+AO48+AU48+BA48+#REF!+BG48+BM48+BS48</f>
        <v>#REF!</v>
      </c>
      <c r="BU48" s="29"/>
      <c r="BV48" s="29"/>
      <c r="BW48" s="29"/>
    </row>
    <row r="49" spans="1:75" ht="24.75" customHeight="1" x14ac:dyDescent="0.35">
      <c r="A49" s="362"/>
      <c r="B49" s="11">
        <v>35</v>
      </c>
      <c r="C49" s="34" t="s">
        <v>62</v>
      </c>
      <c r="D49" s="11" t="s">
        <v>22</v>
      </c>
      <c r="F49" s="13">
        <v>359336.89999999997</v>
      </c>
      <c r="G49" s="13">
        <v>404585.70809999999</v>
      </c>
      <c r="H49" s="70">
        <v>503000</v>
      </c>
      <c r="I49" s="70">
        <v>513000</v>
      </c>
      <c r="J49" s="70">
        <v>483648.2</v>
      </c>
      <c r="K49" s="8">
        <f t="shared" si="35"/>
        <v>452714</v>
      </c>
      <c r="L49" s="13">
        <v>359336.89999999997</v>
      </c>
      <c r="M49" s="13">
        <v>404585.70809999999</v>
      </c>
      <c r="N49" s="70">
        <v>503000</v>
      </c>
      <c r="O49" s="70">
        <v>513000</v>
      </c>
      <c r="P49" s="70">
        <v>483648.2</v>
      </c>
      <c r="Q49" s="8">
        <f t="shared" si="36"/>
        <v>452714</v>
      </c>
      <c r="R49" s="13">
        <v>359336.89999999997</v>
      </c>
      <c r="S49" s="13">
        <v>404585.70809999999</v>
      </c>
      <c r="T49" s="121">
        <v>503000</v>
      </c>
      <c r="U49" s="121">
        <v>513000</v>
      </c>
      <c r="V49" s="121">
        <v>483648.2</v>
      </c>
      <c r="W49" s="8">
        <f t="shared" si="37"/>
        <v>452714</v>
      </c>
      <c r="X49" s="13">
        <v>359336.89999999997</v>
      </c>
      <c r="Y49" s="13">
        <v>404585.70809999999</v>
      </c>
      <c r="Z49" s="121">
        <v>449000</v>
      </c>
      <c r="AA49" s="121">
        <v>449000</v>
      </c>
      <c r="AB49" s="121">
        <v>431755.8</v>
      </c>
      <c r="AC49" s="8">
        <f t="shared" si="38"/>
        <v>418736</v>
      </c>
      <c r="AD49" s="13">
        <v>359336.89999999997</v>
      </c>
      <c r="AE49" s="13">
        <v>404585.70809999999</v>
      </c>
      <c r="AF49" s="121">
        <v>503000</v>
      </c>
      <c r="AG49" s="121">
        <v>513000</v>
      </c>
      <c r="AH49" s="121">
        <v>483648.2</v>
      </c>
      <c r="AI49" s="8">
        <f t="shared" si="39"/>
        <v>452714</v>
      </c>
      <c r="AJ49" s="13">
        <v>359336.89999999997</v>
      </c>
      <c r="AK49" s="13">
        <v>404585.70809999999</v>
      </c>
      <c r="AL49" s="121">
        <v>503000</v>
      </c>
      <c r="AM49" s="121">
        <v>513000</v>
      </c>
      <c r="AN49" s="121">
        <v>483648.2</v>
      </c>
      <c r="AO49" s="8">
        <f t="shared" si="40"/>
        <v>452714</v>
      </c>
      <c r="AP49" s="13">
        <v>427610.91099999996</v>
      </c>
      <c r="AQ49" s="13">
        <v>404585.70809999999</v>
      </c>
      <c r="AR49" s="121">
        <v>548000</v>
      </c>
      <c r="AS49" s="121">
        <v>559000</v>
      </c>
      <c r="AT49" s="121">
        <v>526873.19999999995</v>
      </c>
      <c r="AU49" s="8">
        <f t="shared" si="41"/>
        <v>493214</v>
      </c>
      <c r="AV49" s="13">
        <v>359336.89999999997</v>
      </c>
      <c r="AW49" s="13">
        <v>328931.46999999997</v>
      </c>
      <c r="AX49" s="121">
        <v>453000</v>
      </c>
      <c r="AY49" s="121">
        <v>462000</v>
      </c>
      <c r="AZ49" s="121">
        <v>435750</v>
      </c>
      <c r="BA49" s="8">
        <f t="shared" si="42"/>
        <v>407804</v>
      </c>
      <c r="BB49" s="13">
        <v>359336.89999999997</v>
      </c>
      <c r="BC49" s="13">
        <v>404585.70809999999</v>
      </c>
      <c r="BD49" s="121">
        <v>503000</v>
      </c>
      <c r="BE49" s="121">
        <v>513000</v>
      </c>
      <c r="BF49" s="121">
        <v>483648.2</v>
      </c>
      <c r="BG49" s="8">
        <f t="shared" si="43"/>
        <v>452714</v>
      </c>
      <c r="BH49" s="13">
        <v>359336.89999999997</v>
      </c>
      <c r="BI49" s="13">
        <v>404585.70809999999</v>
      </c>
      <c r="BJ49" s="121">
        <v>503000</v>
      </c>
      <c r="BK49" s="121">
        <v>513000</v>
      </c>
      <c r="BL49" s="121">
        <v>483648.2</v>
      </c>
      <c r="BM49" s="8">
        <f t="shared" si="44"/>
        <v>452714</v>
      </c>
      <c r="BN49" s="13">
        <v>359336.89999999997</v>
      </c>
      <c r="BO49" s="13">
        <v>328931.46999999997</v>
      </c>
      <c r="BP49" s="121">
        <v>453000</v>
      </c>
      <c r="BQ49" s="121">
        <v>462000</v>
      </c>
      <c r="BR49" s="121">
        <v>435750</v>
      </c>
      <c r="BS49" s="8">
        <f t="shared" si="45"/>
        <v>407804</v>
      </c>
      <c r="BT49" s="28" t="e">
        <f>K49+Q49+#REF!+W49+#REF!+#REF!+#REF!+#REF!+AC49+AI49+AO49+AU49+BA49+#REF!+BG49+BM49+BS49</f>
        <v>#REF!</v>
      </c>
      <c r="BU49" s="29"/>
      <c r="BV49" s="29"/>
      <c r="BW49" s="29"/>
    </row>
    <row r="50" spans="1:75" ht="24.75" customHeight="1" x14ac:dyDescent="0.35">
      <c r="A50" s="362"/>
      <c r="B50" s="11">
        <v>36</v>
      </c>
      <c r="C50" s="34" t="s">
        <v>63</v>
      </c>
      <c r="D50" s="11" t="s">
        <v>22</v>
      </c>
      <c r="F50" s="13">
        <v>161123.36006052</v>
      </c>
      <c r="G50" s="13">
        <v>181412.50932352548</v>
      </c>
      <c r="H50" s="70">
        <v>226000</v>
      </c>
      <c r="I50" s="70">
        <v>231000</v>
      </c>
      <c r="J50" s="70">
        <v>216862.8</v>
      </c>
      <c r="K50" s="8">
        <f t="shared" si="35"/>
        <v>203280</v>
      </c>
      <c r="L50" s="13">
        <v>161123.36006052</v>
      </c>
      <c r="M50" s="13">
        <v>181412.50932352548</v>
      </c>
      <c r="N50" s="70">
        <v>226000</v>
      </c>
      <c r="O50" s="70">
        <v>231000</v>
      </c>
      <c r="P50" s="70">
        <v>216862.8</v>
      </c>
      <c r="Q50" s="8">
        <f t="shared" si="36"/>
        <v>203280</v>
      </c>
      <c r="R50" s="13">
        <v>296986.70153125998</v>
      </c>
      <c r="S50" s="13">
        <v>334384.18079331174</v>
      </c>
      <c r="T50" s="121">
        <v>416000</v>
      </c>
      <c r="U50" s="121">
        <v>424000</v>
      </c>
      <c r="V50" s="121">
        <v>399728</v>
      </c>
      <c r="W50" s="8">
        <f t="shared" si="37"/>
        <v>374220</v>
      </c>
      <c r="X50" s="13">
        <v>320782.70972306002</v>
      </c>
      <c r="Y50" s="13">
        <v>361176.6555551099</v>
      </c>
      <c r="Z50" s="121">
        <v>551000</v>
      </c>
      <c r="AA50" s="121">
        <v>551000</v>
      </c>
      <c r="AB50" s="121">
        <v>529995.19999999995</v>
      </c>
      <c r="AC50" s="8">
        <f t="shared" si="38"/>
        <v>462791</v>
      </c>
      <c r="AD50" s="13">
        <v>323152.96778284002</v>
      </c>
      <c r="AE50" s="13">
        <v>361176.6555551099</v>
      </c>
      <c r="AF50" s="121">
        <v>451000</v>
      </c>
      <c r="AG50" s="121">
        <v>460000</v>
      </c>
      <c r="AH50" s="121">
        <v>433256.6</v>
      </c>
      <c r="AI50" s="8">
        <f t="shared" si="39"/>
        <v>405717</v>
      </c>
      <c r="AJ50" s="13">
        <v>326417.32791719993</v>
      </c>
      <c r="AK50" s="13">
        <v>361176.6555551099</v>
      </c>
      <c r="AL50" s="121">
        <v>453000</v>
      </c>
      <c r="AM50" s="121">
        <v>462000</v>
      </c>
      <c r="AN50" s="121">
        <v>435323</v>
      </c>
      <c r="AO50" s="8">
        <f t="shared" si="40"/>
        <v>407583</v>
      </c>
      <c r="AP50" s="13">
        <v>452712.4411753398</v>
      </c>
      <c r="AQ50" s="13">
        <v>361176.6555551099</v>
      </c>
      <c r="AR50" s="121">
        <v>536000</v>
      </c>
      <c r="AS50" s="121">
        <v>547000</v>
      </c>
      <c r="AT50" s="121">
        <v>515281.2</v>
      </c>
      <c r="AU50" s="8">
        <f t="shared" si="41"/>
        <v>482434</v>
      </c>
      <c r="AV50" s="13">
        <v>225456.66701298</v>
      </c>
      <c r="AW50" s="13">
        <v>206379.56441957402</v>
      </c>
      <c r="AX50" s="121">
        <v>284000</v>
      </c>
      <c r="AY50" s="121">
        <v>290000</v>
      </c>
      <c r="AZ50" s="121">
        <v>273400.40000000002</v>
      </c>
      <c r="BA50" s="8">
        <f t="shared" si="42"/>
        <v>255847</v>
      </c>
      <c r="BB50" s="13">
        <v>381847.91943740001</v>
      </c>
      <c r="BC50" s="13">
        <v>361176.6555551099</v>
      </c>
      <c r="BD50" s="121">
        <v>489000</v>
      </c>
      <c r="BE50" s="121">
        <v>499000</v>
      </c>
      <c r="BF50" s="121">
        <v>470416.80000000005</v>
      </c>
      <c r="BG50" s="8">
        <f t="shared" si="43"/>
        <v>440288</v>
      </c>
      <c r="BH50" s="13">
        <v>390961.78123209998</v>
      </c>
      <c r="BI50" s="13">
        <v>361176.6555551099</v>
      </c>
      <c r="BJ50" s="121">
        <v>495000</v>
      </c>
      <c r="BK50" s="121">
        <v>505000</v>
      </c>
      <c r="BL50" s="121">
        <v>476186.2</v>
      </c>
      <c r="BM50" s="8">
        <f t="shared" si="44"/>
        <v>445665</v>
      </c>
      <c r="BN50" s="13">
        <v>270487.83304503997</v>
      </c>
      <c r="BO50" s="13">
        <v>247600.40101815198</v>
      </c>
      <c r="BP50" s="121">
        <v>341000</v>
      </c>
      <c r="BQ50" s="121">
        <v>348000</v>
      </c>
      <c r="BR50" s="121">
        <v>328007.40000000002</v>
      </c>
      <c r="BS50" s="8">
        <f t="shared" si="45"/>
        <v>307019</v>
      </c>
      <c r="BT50" s="28" t="e">
        <f>K50+Q50+#REF!+W50+#REF!+#REF!+#REF!+#REF!+AC50+AI50+AO50+AU50+BA50+#REF!+BG50+BM50+BS50</f>
        <v>#REF!</v>
      </c>
      <c r="BU50" s="29"/>
      <c r="BV50" s="29"/>
      <c r="BW50" s="29"/>
    </row>
    <row r="51" spans="1:75" ht="24.75" customHeight="1" x14ac:dyDescent="0.35">
      <c r="A51" s="362"/>
      <c r="B51" s="11">
        <v>37</v>
      </c>
      <c r="C51" s="34" t="s">
        <v>64</v>
      </c>
      <c r="D51" s="11" t="s">
        <v>22</v>
      </c>
      <c r="F51" s="13">
        <v>191899.34380005999</v>
      </c>
      <c r="G51" s="13">
        <v>216063.89963088295</v>
      </c>
      <c r="H51" s="70">
        <v>269000</v>
      </c>
      <c r="I51" s="70">
        <v>274000</v>
      </c>
      <c r="J51" s="70">
        <v>258286</v>
      </c>
      <c r="K51" s="8">
        <f t="shared" si="35"/>
        <v>241850</v>
      </c>
      <c r="L51" s="13">
        <v>191899.34380005999</v>
      </c>
      <c r="M51" s="13">
        <v>216063.89963088295</v>
      </c>
      <c r="N51" s="70">
        <v>269000</v>
      </c>
      <c r="O51" s="70">
        <v>274000</v>
      </c>
      <c r="P51" s="70">
        <v>258286</v>
      </c>
      <c r="Q51" s="8">
        <f t="shared" si="36"/>
        <v>241850</v>
      </c>
      <c r="R51" s="13">
        <v>357589.4446553</v>
      </c>
      <c r="S51" s="13">
        <v>402618.20780150971</v>
      </c>
      <c r="T51" s="121">
        <v>501000</v>
      </c>
      <c r="U51" s="121">
        <v>511000</v>
      </c>
      <c r="V51" s="121">
        <v>481296.2</v>
      </c>
      <c r="W51" s="8">
        <f t="shared" si="37"/>
        <v>450701</v>
      </c>
      <c r="X51" s="13">
        <v>399998.09812378004</v>
      </c>
      <c r="Y51" s="13">
        <v>437130.74429384735</v>
      </c>
      <c r="Z51" s="121">
        <v>161000</v>
      </c>
      <c r="AA51" s="121">
        <v>161000</v>
      </c>
      <c r="AB51" s="121">
        <v>154767.20000000001</v>
      </c>
      <c r="AC51" s="8">
        <f t="shared" si="38"/>
        <v>262779</v>
      </c>
      <c r="AD51" s="13">
        <v>399404.83290188003</v>
      </c>
      <c r="AE51" s="13">
        <v>437130.74429384735</v>
      </c>
      <c r="AF51" s="121">
        <v>551000</v>
      </c>
      <c r="AG51" s="121">
        <v>562000</v>
      </c>
      <c r="AH51" s="121">
        <v>529620</v>
      </c>
      <c r="AI51" s="8">
        <f t="shared" si="39"/>
        <v>495831</v>
      </c>
      <c r="AJ51" s="13">
        <v>397649.32841061999</v>
      </c>
      <c r="AK51" s="13">
        <v>437130.74429384735</v>
      </c>
      <c r="AL51" s="121">
        <v>550000</v>
      </c>
      <c r="AM51" s="121">
        <v>561000</v>
      </c>
      <c r="AN51" s="121">
        <v>528508.4</v>
      </c>
      <c r="AO51" s="8">
        <f t="shared" si="40"/>
        <v>494858</v>
      </c>
      <c r="AP51" s="13">
        <v>558204.48052995093</v>
      </c>
      <c r="AQ51" s="13">
        <v>437130.74429384735</v>
      </c>
      <c r="AR51" s="121">
        <v>655000</v>
      </c>
      <c r="AS51" s="121">
        <v>668000</v>
      </c>
      <c r="AT51" s="121">
        <v>630156.80000000005</v>
      </c>
      <c r="AU51" s="8">
        <f t="shared" si="41"/>
        <v>589698</v>
      </c>
      <c r="AV51" s="13">
        <v>271123.14068423997</v>
      </c>
      <c r="AW51" s="13">
        <v>248181.951857112</v>
      </c>
      <c r="AX51" s="121">
        <v>342000</v>
      </c>
      <c r="AY51" s="121">
        <v>349000</v>
      </c>
      <c r="AZ51" s="121">
        <v>328777.40000000002</v>
      </c>
      <c r="BA51" s="8">
        <f t="shared" si="42"/>
        <v>307816</v>
      </c>
      <c r="BB51" s="13">
        <v>478909.84684399999</v>
      </c>
      <c r="BC51" s="13">
        <v>437130.74429384735</v>
      </c>
      <c r="BD51" s="121">
        <v>603000</v>
      </c>
      <c r="BE51" s="121">
        <v>615000</v>
      </c>
      <c r="BF51" s="121">
        <v>579955.6</v>
      </c>
      <c r="BG51" s="8">
        <f t="shared" si="43"/>
        <v>542799</v>
      </c>
      <c r="BH51" s="13">
        <v>476052.83101947996</v>
      </c>
      <c r="BI51" s="13">
        <v>437130.74429384735</v>
      </c>
      <c r="BJ51" s="121">
        <v>601000</v>
      </c>
      <c r="BK51" s="121">
        <v>613000</v>
      </c>
      <c r="BL51" s="121">
        <v>578146.80000000005</v>
      </c>
      <c r="BM51" s="8">
        <f t="shared" si="44"/>
        <v>541066</v>
      </c>
      <c r="BN51" s="13">
        <v>322153.29252704006</v>
      </c>
      <c r="BO51" s="13">
        <v>294894.16777475196</v>
      </c>
      <c r="BP51" s="121">
        <v>406000</v>
      </c>
      <c r="BQ51" s="121">
        <v>414000</v>
      </c>
      <c r="BR51" s="121">
        <v>390658.8</v>
      </c>
      <c r="BS51" s="8">
        <f t="shared" si="45"/>
        <v>365541</v>
      </c>
      <c r="BT51" s="28" t="e">
        <f>K51+Q51+#REF!+W51+#REF!+#REF!+#REF!+#REF!+AC51+AI51+AO51+AU51+BA51+#REF!+BG51+BM51+BS51</f>
        <v>#REF!</v>
      </c>
      <c r="BU51" s="29"/>
      <c r="BV51" s="29"/>
      <c r="BW51" s="29"/>
    </row>
    <row r="52" spans="1:75" ht="24.75" customHeight="1" x14ac:dyDescent="0.35">
      <c r="A52" s="362"/>
      <c r="B52" s="11">
        <v>38</v>
      </c>
      <c r="C52" s="34" t="s">
        <v>65</v>
      </c>
      <c r="D52" s="11" t="s">
        <v>22</v>
      </c>
      <c r="F52" s="13">
        <v>114987.80799999999</v>
      </c>
      <c r="G52" s="13">
        <v>129467.42659199999</v>
      </c>
      <c r="H52" s="70">
        <v>161000</v>
      </c>
      <c r="I52" s="70">
        <v>164000</v>
      </c>
      <c r="J52" s="70">
        <v>154767.20000000001</v>
      </c>
      <c r="K52" s="8">
        <f t="shared" si="35"/>
        <v>144844</v>
      </c>
      <c r="L52" s="13">
        <v>114987.80799999999</v>
      </c>
      <c r="M52" s="13">
        <v>129467.42659199999</v>
      </c>
      <c r="N52" s="70">
        <v>161000</v>
      </c>
      <c r="O52" s="70">
        <v>164000</v>
      </c>
      <c r="P52" s="70">
        <v>154767.20000000001</v>
      </c>
      <c r="Q52" s="8">
        <f t="shared" si="36"/>
        <v>144844</v>
      </c>
      <c r="R52" s="13">
        <v>114987.80799999999</v>
      </c>
      <c r="S52" s="13">
        <v>129467.42659199999</v>
      </c>
      <c r="T52" s="121">
        <v>161000</v>
      </c>
      <c r="U52" s="121">
        <v>164000</v>
      </c>
      <c r="V52" s="121">
        <v>154767.20000000001</v>
      </c>
      <c r="W52" s="8">
        <f t="shared" si="37"/>
        <v>144844</v>
      </c>
      <c r="X52" s="13">
        <v>114987.80799999999</v>
      </c>
      <c r="Y52" s="13">
        <v>129467.42659199999</v>
      </c>
      <c r="Z52" s="121">
        <v>277000</v>
      </c>
      <c r="AA52" s="121">
        <v>277000</v>
      </c>
      <c r="AB52" s="121">
        <v>266385</v>
      </c>
      <c r="AC52" s="8">
        <f t="shared" si="38"/>
        <v>212968</v>
      </c>
      <c r="AD52" s="13">
        <v>114987.80799999999</v>
      </c>
      <c r="AE52" s="13">
        <v>129467.42659199999</v>
      </c>
      <c r="AF52" s="121">
        <v>161000</v>
      </c>
      <c r="AG52" s="121">
        <v>164000</v>
      </c>
      <c r="AH52" s="121">
        <v>154767.20000000001</v>
      </c>
      <c r="AI52" s="8">
        <f t="shared" si="39"/>
        <v>144844</v>
      </c>
      <c r="AJ52" s="13">
        <v>114987.80799999999</v>
      </c>
      <c r="AK52" s="13">
        <v>129467.42659199999</v>
      </c>
      <c r="AL52" s="121">
        <v>161000</v>
      </c>
      <c r="AM52" s="121">
        <v>164000</v>
      </c>
      <c r="AN52" s="121">
        <v>154767.20000000001</v>
      </c>
      <c r="AO52" s="8">
        <f t="shared" si="40"/>
        <v>144844</v>
      </c>
      <c r="AP52" s="13">
        <v>136835.49151999998</v>
      </c>
      <c r="AQ52" s="13">
        <v>129467.42659199999</v>
      </c>
      <c r="AR52" s="121">
        <v>175000</v>
      </c>
      <c r="AS52" s="121">
        <v>179000</v>
      </c>
      <c r="AT52" s="121">
        <v>168599.2</v>
      </c>
      <c r="AU52" s="8">
        <f t="shared" si="41"/>
        <v>157780</v>
      </c>
      <c r="AV52" s="13">
        <v>114987.80799999999</v>
      </c>
      <c r="AW52" s="13">
        <v>105258.0704</v>
      </c>
      <c r="AX52" s="121">
        <v>145000</v>
      </c>
      <c r="AY52" s="121">
        <v>148000</v>
      </c>
      <c r="AZ52" s="121">
        <v>139440</v>
      </c>
      <c r="BA52" s="8">
        <f t="shared" si="42"/>
        <v>130537</v>
      </c>
      <c r="BB52" s="13">
        <v>114987.80799999999</v>
      </c>
      <c r="BC52" s="13">
        <v>129467.42659199999</v>
      </c>
      <c r="BD52" s="121">
        <v>161000</v>
      </c>
      <c r="BE52" s="121">
        <v>164000</v>
      </c>
      <c r="BF52" s="121">
        <v>154767.20000000001</v>
      </c>
      <c r="BG52" s="8">
        <f t="shared" si="43"/>
        <v>144844</v>
      </c>
      <c r="BH52" s="13">
        <v>114987.80799999999</v>
      </c>
      <c r="BI52" s="13">
        <v>129467.42659199999</v>
      </c>
      <c r="BJ52" s="121">
        <v>161000</v>
      </c>
      <c r="BK52" s="121">
        <v>164000</v>
      </c>
      <c r="BL52" s="121">
        <v>154767.20000000001</v>
      </c>
      <c r="BM52" s="8">
        <f t="shared" si="44"/>
        <v>144844</v>
      </c>
      <c r="BN52" s="13">
        <v>114987.80799999999</v>
      </c>
      <c r="BO52" s="13">
        <v>105258.0704</v>
      </c>
      <c r="BP52" s="121">
        <v>145000</v>
      </c>
      <c r="BQ52" s="121">
        <v>148000</v>
      </c>
      <c r="BR52" s="121">
        <v>139440</v>
      </c>
      <c r="BS52" s="8">
        <f t="shared" si="45"/>
        <v>130537</v>
      </c>
      <c r="BT52" s="28" t="e">
        <f>K52+Q52+#REF!+W52+#REF!+#REF!+#REF!+#REF!+AC52+AI52+AO52+AU52+BA52+#REF!+BG52+BM52+BS52</f>
        <v>#REF!</v>
      </c>
      <c r="BU52" s="29"/>
      <c r="BV52" s="29"/>
      <c r="BW52" s="29"/>
    </row>
    <row r="53" spans="1:75" ht="24.75" customHeight="1" x14ac:dyDescent="0.35">
      <c r="A53" s="362"/>
      <c r="B53" s="11">
        <v>39</v>
      </c>
      <c r="C53" s="34" t="s">
        <v>66</v>
      </c>
      <c r="D53" s="11" t="s">
        <v>22</v>
      </c>
      <c r="F53" s="13">
        <v>105373.24616884001</v>
      </c>
      <c r="G53" s="13">
        <v>118642.16955179315</v>
      </c>
      <c r="H53" s="70">
        <v>148000</v>
      </c>
      <c r="I53" s="70">
        <v>151000</v>
      </c>
      <c r="J53" s="70">
        <v>141827</v>
      </c>
      <c r="K53" s="8">
        <f t="shared" si="35"/>
        <v>132968</v>
      </c>
      <c r="L53" s="13">
        <v>105373.24616884001</v>
      </c>
      <c r="M53" s="13">
        <v>118642.16955179315</v>
      </c>
      <c r="N53" s="70">
        <v>148000</v>
      </c>
      <c r="O53" s="70">
        <v>151000</v>
      </c>
      <c r="P53" s="70">
        <v>141827</v>
      </c>
      <c r="Q53" s="8">
        <f t="shared" si="36"/>
        <v>132968</v>
      </c>
      <c r="R53" s="13">
        <v>183788.89436492004</v>
      </c>
      <c r="S53" s="13">
        <v>206932.15744764113</v>
      </c>
      <c r="T53" s="121">
        <v>257000</v>
      </c>
      <c r="U53" s="121">
        <v>262000</v>
      </c>
      <c r="V53" s="121">
        <v>247370.2</v>
      </c>
      <c r="W53" s="8">
        <f t="shared" si="37"/>
        <v>231418</v>
      </c>
      <c r="X53" s="13">
        <v>200370.42374803999</v>
      </c>
      <c r="Y53" s="13">
        <v>220385.19866195746</v>
      </c>
      <c r="Z53" s="121">
        <v>385000</v>
      </c>
      <c r="AA53" s="121">
        <v>385000</v>
      </c>
      <c r="AB53" s="121">
        <v>370127.8</v>
      </c>
      <c r="AC53" s="8">
        <f t="shared" si="38"/>
        <v>312177</v>
      </c>
      <c r="AD53" s="13">
        <v>200077.99537881999</v>
      </c>
      <c r="AE53" s="13">
        <v>220385.19866195746</v>
      </c>
      <c r="AF53" s="121">
        <v>277000</v>
      </c>
      <c r="AG53" s="121">
        <v>283000</v>
      </c>
      <c r="AH53" s="121">
        <v>266200.2</v>
      </c>
      <c r="AI53" s="8">
        <f t="shared" si="39"/>
        <v>249333</v>
      </c>
      <c r="AJ53" s="13">
        <v>199213.79013432001</v>
      </c>
      <c r="AK53" s="13">
        <v>220385.19866195746</v>
      </c>
      <c r="AL53" s="121">
        <v>276000</v>
      </c>
      <c r="AM53" s="121">
        <v>282000</v>
      </c>
      <c r="AN53" s="121">
        <v>265652.8</v>
      </c>
      <c r="AO53" s="8">
        <f t="shared" si="40"/>
        <v>248650</v>
      </c>
      <c r="AP53" s="13">
        <v>282463.17650325317</v>
      </c>
      <c r="AQ53" s="13">
        <v>220385.19866195746</v>
      </c>
      <c r="AR53" s="121">
        <v>331000</v>
      </c>
      <c r="AS53" s="121">
        <v>338000</v>
      </c>
      <c r="AT53" s="121">
        <v>318358.59999999998</v>
      </c>
      <c r="AU53" s="8">
        <f t="shared" si="41"/>
        <v>298041</v>
      </c>
      <c r="AV53" s="13">
        <v>136442.59255354002</v>
      </c>
      <c r="AW53" s="13">
        <v>124897.45010670202</v>
      </c>
      <c r="AX53" s="121">
        <v>172000</v>
      </c>
      <c r="AY53" s="121">
        <v>175000</v>
      </c>
      <c r="AZ53" s="121">
        <v>165457.60000000001</v>
      </c>
      <c r="BA53" s="8">
        <f t="shared" si="42"/>
        <v>154760</v>
      </c>
      <c r="BB53" s="13">
        <v>238848.57833694</v>
      </c>
      <c r="BC53" s="13">
        <v>220385.19866195746</v>
      </c>
      <c r="BD53" s="121">
        <v>302000</v>
      </c>
      <c r="BE53" s="121">
        <v>308000</v>
      </c>
      <c r="BF53" s="121">
        <v>290746.40000000002</v>
      </c>
      <c r="BG53" s="8">
        <f t="shared" si="43"/>
        <v>271996</v>
      </c>
      <c r="BH53" s="13">
        <v>241653.27470882001</v>
      </c>
      <c r="BI53" s="13">
        <v>220385.19866195746</v>
      </c>
      <c r="BJ53" s="121">
        <v>304000</v>
      </c>
      <c r="BK53" s="121">
        <v>310000</v>
      </c>
      <c r="BL53" s="121">
        <v>292521.59999999998</v>
      </c>
      <c r="BM53" s="8">
        <f t="shared" si="44"/>
        <v>273712</v>
      </c>
      <c r="BN53" s="13">
        <v>176895.8064796</v>
      </c>
      <c r="BO53" s="13">
        <v>161927.69977748001</v>
      </c>
      <c r="BP53" s="121">
        <v>223000</v>
      </c>
      <c r="BQ53" s="121">
        <v>227000</v>
      </c>
      <c r="BR53" s="121">
        <v>214512.2</v>
      </c>
      <c r="BS53" s="8">
        <f t="shared" si="45"/>
        <v>200667</v>
      </c>
      <c r="BT53" s="28" t="e">
        <f>K53+Q53+#REF!+W53+#REF!+#REF!+#REF!+#REF!+AC53+AI53+AO53+AU53+BA53+#REF!+BG53+BM53+BS53</f>
        <v>#REF!</v>
      </c>
      <c r="BU53" s="29"/>
      <c r="BV53" s="29"/>
      <c r="BW53" s="29"/>
    </row>
    <row r="54" spans="1:75" ht="24.75" customHeight="1" x14ac:dyDescent="0.35">
      <c r="A54" s="362"/>
      <c r="B54" s="11">
        <v>40</v>
      </c>
      <c r="C54" s="34" t="s">
        <v>67</v>
      </c>
      <c r="D54" s="11" t="s">
        <v>22</v>
      </c>
      <c r="F54" s="13">
        <v>140322.64053236</v>
      </c>
      <c r="G54" s="13">
        <v>157992.49919016566</v>
      </c>
      <c r="H54" s="70">
        <v>196000</v>
      </c>
      <c r="I54" s="70">
        <v>200000</v>
      </c>
      <c r="J54" s="70">
        <v>188867</v>
      </c>
      <c r="K54" s="8">
        <f t="shared" si="35"/>
        <v>176636</v>
      </c>
      <c r="L54" s="13">
        <v>140322.64053236</v>
      </c>
      <c r="M54" s="13">
        <v>157992.49919016566</v>
      </c>
      <c r="N54" s="70">
        <v>196000</v>
      </c>
      <c r="O54" s="70">
        <v>200000</v>
      </c>
      <c r="P54" s="70">
        <v>188867</v>
      </c>
      <c r="Q54" s="8">
        <f t="shared" si="36"/>
        <v>176636</v>
      </c>
      <c r="R54" s="13">
        <v>243040.67447972001</v>
      </c>
      <c r="S54" s="13">
        <v>273645.10402766633</v>
      </c>
      <c r="T54" s="121">
        <v>340000</v>
      </c>
      <c r="U54" s="121">
        <v>347000</v>
      </c>
      <c r="V54" s="121">
        <v>327119.8</v>
      </c>
      <c r="W54" s="8">
        <f t="shared" si="37"/>
        <v>306161</v>
      </c>
      <c r="X54" s="13">
        <v>271142.76047898002</v>
      </c>
      <c r="Y54" s="13">
        <v>313474.0585587211</v>
      </c>
      <c r="Z54" s="113">
        <v>368000</v>
      </c>
      <c r="AA54" s="113">
        <v>368000</v>
      </c>
      <c r="AB54" s="113">
        <v>354163.6</v>
      </c>
      <c r="AC54" s="8">
        <f t="shared" si="38"/>
        <v>334956</v>
      </c>
      <c r="AD54" s="13">
        <v>272613.31080853997</v>
      </c>
      <c r="AE54" s="13">
        <v>313474.0585587211</v>
      </c>
      <c r="AF54" s="121">
        <v>386000</v>
      </c>
      <c r="AG54" s="121">
        <v>394000</v>
      </c>
      <c r="AH54" s="121">
        <v>371058.8</v>
      </c>
      <c r="AI54" s="8">
        <f t="shared" si="39"/>
        <v>347429</v>
      </c>
      <c r="AJ54" s="13">
        <v>266760.07204444002</v>
      </c>
      <c r="AK54" s="13">
        <v>313474.0585587211</v>
      </c>
      <c r="AL54" s="121">
        <v>382000</v>
      </c>
      <c r="AM54" s="121">
        <v>390000</v>
      </c>
      <c r="AN54" s="121">
        <v>367353</v>
      </c>
      <c r="AO54" s="8">
        <f t="shared" si="40"/>
        <v>343917</v>
      </c>
      <c r="AP54" s="13">
        <v>377961.35021251877</v>
      </c>
      <c r="AQ54" s="13">
        <v>313474.0585587211</v>
      </c>
      <c r="AR54" s="121">
        <v>455000</v>
      </c>
      <c r="AS54" s="121">
        <v>464000</v>
      </c>
      <c r="AT54" s="121">
        <v>437754.8</v>
      </c>
      <c r="AU54" s="8">
        <f t="shared" si="41"/>
        <v>409638</v>
      </c>
      <c r="AV54" s="13">
        <v>187480.21860386</v>
      </c>
      <c r="AW54" s="13">
        <v>171616.507798918</v>
      </c>
      <c r="AX54" s="121">
        <v>236000</v>
      </c>
      <c r="AY54" s="121">
        <v>241000</v>
      </c>
      <c r="AZ54" s="121">
        <v>227347.4</v>
      </c>
      <c r="BA54" s="8">
        <f t="shared" si="42"/>
        <v>212689</v>
      </c>
      <c r="BB54" s="13">
        <v>325262.56285535998</v>
      </c>
      <c r="BC54" s="13">
        <v>313474.0585587211</v>
      </c>
      <c r="BD54" s="121">
        <v>421000</v>
      </c>
      <c r="BE54" s="121">
        <v>429000</v>
      </c>
      <c r="BF54" s="121">
        <v>404391.4</v>
      </c>
      <c r="BG54" s="8">
        <f t="shared" si="43"/>
        <v>378626</v>
      </c>
      <c r="BH54" s="13">
        <v>319989.50945000001</v>
      </c>
      <c r="BI54" s="13">
        <v>313474.0585587211</v>
      </c>
      <c r="BJ54" s="121">
        <v>417000</v>
      </c>
      <c r="BK54" s="121">
        <v>425000</v>
      </c>
      <c r="BL54" s="121">
        <v>401052.4</v>
      </c>
      <c r="BM54" s="8">
        <f t="shared" si="44"/>
        <v>375303</v>
      </c>
      <c r="BN54" s="13">
        <v>235567.40123566001</v>
      </c>
      <c r="BO54" s="13">
        <v>215634.77497725797</v>
      </c>
      <c r="BP54" s="121">
        <v>297000</v>
      </c>
      <c r="BQ54" s="121">
        <v>303000</v>
      </c>
      <c r="BR54" s="121">
        <v>285660.2</v>
      </c>
      <c r="BS54" s="8">
        <f t="shared" si="45"/>
        <v>267372</v>
      </c>
      <c r="BT54" s="28" t="e">
        <f>K54+Q54+#REF!+W54+#REF!+#REF!+#REF!+#REF!+AC54+AI54+AO54+AU54+BA54+#REF!+BG54+BM54+BS54</f>
        <v>#REF!</v>
      </c>
      <c r="BU54" s="29"/>
      <c r="BV54" s="29"/>
      <c r="BW54" s="29"/>
    </row>
    <row r="55" spans="1:75" ht="24.75" customHeight="1" x14ac:dyDescent="0.35">
      <c r="A55" s="362"/>
      <c r="B55" s="11">
        <v>41</v>
      </c>
      <c r="C55" s="34" t="s">
        <v>68</v>
      </c>
      <c r="D55" s="11" t="s">
        <v>22</v>
      </c>
      <c r="F55" s="13">
        <v>136884.50507315999</v>
      </c>
      <c r="G55" s="13">
        <v>154121.42313506486</v>
      </c>
      <c r="H55" s="70">
        <v>192000</v>
      </c>
      <c r="I55" s="70">
        <v>196000</v>
      </c>
      <c r="J55" s="70">
        <v>184238.6</v>
      </c>
      <c r="K55" s="8">
        <f t="shared" si="35"/>
        <v>172649</v>
      </c>
      <c r="L55" s="13">
        <v>136884.50507315999</v>
      </c>
      <c r="M55" s="13">
        <v>154121.42313506486</v>
      </c>
      <c r="N55" s="70">
        <v>192000</v>
      </c>
      <c r="O55" s="70">
        <v>196000</v>
      </c>
      <c r="P55" s="70">
        <v>184238.6</v>
      </c>
      <c r="Q55" s="8">
        <f t="shared" si="36"/>
        <v>172649</v>
      </c>
      <c r="R55" s="13">
        <v>242423.11808338002</v>
      </c>
      <c r="S55" s="13">
        <v>272949.78302972566</v>
      </c>
      <c r="T55" s="113">
        <v>339000</v>
      </c>
      <c r="U55" s="113">
        <v>346000</v>
      </c>
      <c r="V55" s="113">
        <v>326288.2</v>
      </c>
      <c r="W55" s="8">
        <f t="shared" si="37"/>
        <v>305332</v>
      </c>
      <c r="X55" s="13">
        <v>252324.57449550001</v>
      </c>
      <c r="Y55" s="13">
        <v>307078.36768507626</v>
      </c>
      <c r="Z55" s="113">
        <v>385000</v>
      </c>
      <c r="AA55" s="113">
        <v>385000</v>
      </c>
      <c r="AB55" s="113">
        <v>369892.6</v>
      </c>
      <c r="AC55" s="8">
        <f t="shared" si="38"/>
        <v>339859</v>
      </c>
      <c r="AD55" s="13">
        <v>258208.64436561998</v>
      </c>
      <c r="AE55" s="13">
        <v>307078.36768507626</v>
      </c>
      <c r="AF55" s="113">
        <v>372000</v>
      </c>
      <c r="AG55" s="113">
        <v>379000</v>
      </c>
      <c r="AH55" s="113">
        <v>357889</v>
      </c>
      <c r="AI55" s="8">
        <f t="shared" si="39"/>
        <v>334835</v>
      </c>
      <c r="AJ55" s="13">
        <v>265481.04828258004</v>
      </c>
      <c r="AK55" s="13">
        <v>307078.36768507626</v>
      </c>
      <c r="AL55" s="113">
        <v>377000</v>
      </c>
      <c r="AM55" s="113">
        <v>385000</v>
      </c>
      <c r="AN55" s="113">
        <v>362493.6</v>
      </c>
      <c r="AO55" s="8">
        <f t="shared" si="40"/>
        <v>339411</v>
      </c>
      <c r="AP55" s="13">
        <v>370072.09994893323</v>
      </c>
      <c r="AQ55" s="13">
        <v>307078.36768507626</v>
      </c>
      <c r="AR55" s="113">
        <v>446000</v>
      </c>
      <c r="AS55" s="113">
        <v>455000</v>
      </c>
      <c r="AT55" s="113">
        <v>428710.8</v>
      </c>
      <c r="AU55" s="8">
        <f t="shared" si="41"/>
        <v>401372</v>
      </c>
      <c r="AV55" s="13">
        <v>182891.05518657999</v>
      </c>
      <c r="AW55" s="13">
        <v>167415.65820925403</v>
      </c>
      <c r="AX55" s="113">
        <v>231000</v>
      </c>
      <c r="AY55" s="113">
        <v>236000</v>
      </c>
      <c r="AZ55" s="113">
        <v>221782.39999999999</v>
      </c>
      <c r="BA55" s="8">
        <f t="shared" si="42"/>
        <v>207818</v>
      </c>
      <c r="BB55" s="13">
        <v>317273.56929242</v>
      </c>
      <c r="BC55" s="13">
        <v>307078.36768507626</v>
      </c>
      <c r="BD55" s="113">
        <v>411000</v>
      </c>
      <c r="BE55" s="113">
        <v>419000</v>
      </c>
      <c r="BF55" s="113">
        <v>395284.4</v>
      </c>
      <c r="BG55" s="8">
        <f t="shared" si="43"/>
        <v>369927</v>
      </c>
      <c r="BH55" s="13">
        <v>312005.18726675998</v>
      </c>
      <c r="BI55" s="13">
        <v>307078.36768507626</v>
      </c>
      <c r="BJ55" s="113">
        <v>408000</v>
      </c>
      <c r="BK55" s="113">
        <v>416000</v>
      </c>
      <c r="BL55" s="113">
        <v>391948.2</v>
      </c>
      <c r="BM55" s="8">
        <f t="shared" si="44"/>
        <v>367006</v>
      </c>
      <c r="BN55" s="13">
        <v>229795.44447833998</v>
      </c>
      <c r="BO55" s="13">
        <v>210351.21456094203</v>
      </c>
      <c r="BP55" s="113">
        <v>290000</v>
      </c>
      <c r="BQ55" s="113">
        <v>296000</v>
      </c>
      <c r="BR55" s="113">
        <v>278661.59999999998</v>
      </c>
      <c r="BS55" s="8">
        <f t="shared" si="45"/>
        <v>260962</v>
      </c>
      <c r="BT55" s="28" t="e">
        <f>K55+Q55+#REF!+W55+#REF!+#REF!+#REF!+#REF!+AC55+AI55+AO55+AU55+BA55+#REF!+BG55+BM55+BS55</f>
        <v>#REF!</v>
      </c>
      <c r="BU55" s="29"/>
      <c r="BV55" s="29"/>
      <c r="BW55" s="29"/>
    </row>
    <row r="56" spans="1:75" ht="24.75" customHeight="1" x14ac:dyDescent="0.35">
      <c r="A56" s="362"/>
      <c r="B56" s="11">
        <v>42</v>
      </c>
      <c r="C56" s="34" t="s">
        <v>69</v>
      </c>
      <c r="D56" s="11" t="s">
        <v>22</v>
      </c>
      <c r="F56" s="13">
        <v>140486.13882185999</v>
      </c>
      <c r="G56" s="13">
        <v>158176.58568735115</v>
      </c>
      <c r="H56" s="70">
        <v>197000</v>
      </c>
      <c r="I56" s="70">
        <v>201000</v>
      </c>
      <c r="J56" s="70">
        <v>189086.8</v>
      </c>
      <c r="K56" s="8">
        <f t="shared" si="35"/>
        <v>177150</v>
      </c>
      <c r="L56" s="13">
        <v>140486.13882185999</v>
      </c>
      <c r="M56" s="13">
        <v>158176.58568735115</v>
      </c>
      <c r="N56" s="70">
        <v>197000</v>
      </c>
      <c r="O56" s="70">
        <v>201000</v>
      </c>
      <c r="P56" s="70">
        <v>189086.8</v>
      </c>
      <c r="Q56" s="8">
        <f t="shared" si="36"/>
        <v>177150</v>
      </c>
      <c r="R56" s="13">
        <v>244744.79379428003</v>
      </c>
      <c r="S56" s="13">
        <v>275563.8112897597</v>
      </c>
      <c r="T56" s="113">
        <v>343000</v>
      </c>
      <c r="U56" s="113">
        <v>350000</v>
      </c>
      <c r="V56" s="113">
        <v>329413</v>
      </c>
      <c r="W56" s="8">
        <f t="shared" si="37"/>
        <v>308544</v>
      </c>
      <c r="X56" s="13">
        <v>275588.04540150001</v>
      </c>
      <c r="Y56" s="13">
        <v>308659.40771518945</v>
      </c>
      <c r="Z56" s="113">
        <v>584000</v>
      </c>
      <c r="AA56" s="113">
        <v>584000</v>
      </c>
      <c r="AB56" s="113">
        <v>561080.80000000005</v>
      </c>
      <c r="AC56" s="8">
        <f t="shared" si="38"/>
        <v>462666</v>
      </c>
      <c r="AD56" s="13">
        <v>274122.16645164002</v>
      </c>
      <c r="AE56" s="13">
        <v>308659.40771518945</v>
      </c>
      <c r="AF56" s="113">
        <v>384000</v>
      </c>
      <c r="AG56" s="113">
        <v>392000</v>
      </c>
      <c r="AH56" s="113">
        <v>368965.8</v>
      </c>
      <c r="AI56" s="8">
        <f t="shared" si="39"/>
        <v>345549</v>
      </c>
      <c r="AJ56" s="13">
        <v>271235.25379703997</v>
      </c>
      <c r="AK56" s="13">
        <v>308659.40771518945</v>
      </c>
      <c r="AL56" s="113">
        <v>382000</v>
      </c>
      <c r="AM56" s="113">
        <v>390000</v>
      </c>
      <c r="AN56" s="113">
        <v>367137.4</v>
      </c>
      <c r="AO56" s="8">
        <f t="shared" si="40"/>
        <v>343806</v>
      </c>
      <c r="AP56" s="13">
        <v>363851.64402661612</v>
      </c>
      <c r="AQ56" s="13">
        <v>308659.40771518945</v>
      </c>
      <c r="AR56" s="113">
        <v>443000</v>
      </c>
      <c r="AS56" s="113">
        <v>452000</v>
      </c>
      <c r="AT56" s="113">
        <v>425773.6</v>
      </c>
      <c r="AU56" s="8">
        <f t="shared" si="41"/>
        <v>398657</v>
      </c>
      <c r="AV56" s="13">
        <v>180609.55334109999</v>
      </c>
      <c r="AW56" s="13">
        <v>165327.20651992998</v>
      </c>
      <c r="AX56" s="113">
        <v>228000</v>
      </c>
      <c r="AY56" s="113">
        <v>233000</v>
      </c>
      <c r="AZ56" s="113">
        <v>219016</v>
      </c>
      <c r="BA56" s="8">
        <f t="shared" si="42"/>
        <v>205191</v>
      </c>
      <c r="BB56" s="13">
        <v>320401.52513954003</v>
      </c>
      <c r="BC56" s="13">
        <v>308659.40771518945</v>
      </c>
      <c r="BD56" s="113">
        <v>414000</v>
      </c>
      <c r="BE56" s="113">
        <v>422000</v>
      </c>
      <c r="BF56" s="113">
        <v>398265</v>
      </c>
      <c r="BG56" s="8">
        <f t="shared" si="43"/>
        <v>372665</v>
      </c>
      <c r="BH56" s="13">
        <v>315128.47173418</v>
      </c>
      <c r="BI56" s="13">
        <v>308659.40771518945</v>
      </c>
      <c r="BJ56" s="113">
        <v>411000</v>
      </c>
      <c r="BK56" s="113">
        <v>419000</v>
      </c>
      <c r="BL56" s="113">
        <v>394927.4</v>
      </c>
      <c r="BM56" s="8">
        <f t="shared" si="44"/>
        <v>369743</v>
      </c>
      <c r="BN56" s="13">
        <v>235843.01263796</v>
      </c>
      <c r="BO56" s="13">
        <v>215887.06541474804</v>
      </c>
      <c r="BP56" s="113">
        <v>297000</v>
      </c>
      <c r="BQ56" s="113">
        <v>303000</v>
      </c>
      <c r="BR56" s="113">
        <v>285994.8</v>
      </c>
      <c r="BS56" s="8">
        <f t="shared" si="45"/>
        <v>267545</v>
      </c>
      <c r="BT56" s="28" t="e">
        <f>K56+Q56+#REF!+W56+#REF!+#REF!+#REF!+#REF!+AC56+AI56+AO56+AU56+BA56+#REF!+BG56+BM56+BS56</f>
        <v>#REF!</v>
      </c>
      <c r="BU56" s="29"/>
      <c r="BV56" s="29"/>
      <c r="BW56" s="29"/>
    </row>
    <row r="57" spans="1:75" ht="24.75" customHeight="1" x14ac:dyDescent="0.35">
      <c r="A57" s="362"/>
      <c r="B57" s="11">
        <v>43</v>
      </c>
      <c r="C57" s="34" t="s">
        <v>70</v>
      </c>
      <c r="D57" s="11" t="s">
        <v>22</v>
      </c>
      <c r="F57" s="13">
        <v>214801.24991728002</v>
      </c>
      <c r="G57" s="13">
        <v>241849.68423378677</v>
      </c>
      <c r="H57" s="70">
        <v>301000</v>
      </c>
      <c r="I57" s="70">
        <v>307000</v>
      </c>
      <c r="J57" s="70">
        <v>289111.2</v>
      </c>
      <c r="K57" s="8">
        <f t="shared" si="35"/>
        <v>270752</v>
      </c>
      <c r="L57" s="13">
        <v>214801.24991728002</v>
      </c>
      <c r="M57" s="13">
        <v>241849.68423378677</v>
      </c>
      <c r="N57" s="70">
        <v>301000</v>
      </c>
      <c r="O57" s="70">
        <v>307000</v>
      </c>
      <c r="P57" s="70">
        <v>289111.2</v>
      </c>
      <c r="Q57" s="8">
        <f t="shared" si="36"/>
        <v>270752</v>
      </c>
      <c r="R57" s="13">
        <v>377421.32003368001</v>
      </c>
      <c r="S57" s="13">
        <v>424947.37394869031</v>
      </c>
      <c r="T57" s="113">
        <v>528000</v>
      </c>
      <c r="U57" s="113">
        <v>539000</v>
      </c>
      <c r="V57" s="113">
        <v>507988.6</v>
      </c>
      <c r="W57" s="8">
        <f t="shared" si="37"/>
        <v>475471</v>
      </c>
      <c r="X57" s="13">
        <v>424110.82585923997</v>
      </c>
      <c r="Y57" s="13">
        <v>462117.06753754534</v>
      </c>
      <c r="Z57" s="113">
        <v>282000</v>
      </c>
      <c r="AA57" s="113">
        <v>282000</v>
      </c>
      <c r="AB57" s="113">
        <v>270842.59999999998</v>
      </c>
      <c r="AC57" s="8">
        <f t="shared" si="38"/>
        <v>344214</v>
      </c>
      <c r="AD57" s="13">
        <v>422961.66645304003</v>
      </c>
      <c r="AE57" s="13">
        <v>462117.06753754534</v>
      </c>
      <c r="AF57" s="113">
        <v>583000</v>
      </c>
      <c r="AG57" s="113">
        <v>595000</v>
      </c>
      <c r="AH57" s="113">
        <v>560352.80000000005</v>
      </c>
      <c r="AI57" s="8">
        <f t="shared" si="39"/>
        <v>524686</v>
      </c>
      <c r="AJ57" s="13">
        <v>415001.63544424</v>
      </c>
      <c r="AK57" s="13">
        <v>462117.06753754534</v>
      </c>
      <c r="AL57" s="113">
        <v>578000</v>
      </c>
      <c r="AM57" s="113">
        <v>590000</v>
      </c>
      <c r="AN57" s="113">
        <v>555312.80000000005</v>
      </c>
      <c r="AO57" s="8">
        <f t="shared" si="40"/>
        <v>520086</v>
      </c>
      <c r="AP57" s="13">
        <v>563067.44285420713</v>
      </c>
      <c r="AQ57" s="13">
        <v>462117.06753754534</v>
      </c>
      <c r="AR57" s="113">
        <v>675000</v>
      </c>
      <c r="AS57" s="113">
        <v>689000</v>
      </c>
      <c r="AT57" s="113">
        <v>649055.4</v>
      </c>
      <c r="AU57" s="8">
        <f t="shared" si="41"/>
        <v>607648</v>
      </c>
      <c r="AV57" s="13">
        <v>276425.15664373996</v>
      </c>
      <c r="AW57" s="13">
        <v>253035.33569696199</v>
      </c>
      <c r="AX57" s="113">
        <v>349000</v>
      </c>
      <c r="AY57" s="113">
        <v>356000</v>
      </c>
      <c r="AZ57" s="113">
        <v>335207.59999999998</v>
      </c>
      <c r="BA57" s="8">
        <f t="shared" si="42"/>
        <v>313934</v>
      </c>
      <c r="BB57" s="13">
        <v>491521.63775806001</v>
      </c>
      <c r="BC57" s="13">
        <v>462117.06753754534</v>
      </c>
      <c r="BD57" s="113">
        <v>628000</v>
      </c>
      <c r="BE57" s="113">
        <v>641000</v>
      </c>
      <c r="BF57" s="113">
        <v>603758.4</v>
      </c>
      <c r="BG57" s="8">
        <f t="shared" si="43"/>
        <v>565279</v>
      </c>
      <c r="BH57" s="13">
        <v>488759.91807942005</v>
      </c>
      <c r="BI57" s="13">
        <v>462117.06753754534</v>
      </c>
      <c r="BJ57" s="113">
        <v>626000</v>
      </c>
      <c r="BK57" s="113">
        <v>639000</v>
      </c>
      <c r="BL57" s="113">
        <v>602009.80000000005</v>
      </c>
      <c r="BM57" s="8">
        <f t="shared" si="44"/>
        <v>563577</v>
      </c>
      <c r="BN57" s="13">
        <v>360600.61600992002</v>
      </c>
      <c r="BO57" s="13">
        <v>330088.256193696</v>
      </c>
      <c r="BP57" s="113">
        <v>455000</v>
      </c>
      <c r="BQ57" s="113">
        <v>464000</v>
      </c>
      <c r="BR57" s="113">
        <v>437283</v>
      </c>
      <c r="BS57" s="8">
        <f t="shared" si="45"/>
        <v>409394</v>
      </c>
      <c r="BT57" s="28" t="e">
        <f>K57+Q57+#REF!+W57+#REF!+#REF!+#REF!+#REF!+AC57+AI57+AO57+AU57+BA57+#REF!+BG57+BM57+BS57</f>
        <v>#REF!</v>
      </c>
      <c r="BU57" s="29"/>
      <c r="BV57" s="29"/>
      <c r="BW57" s="29"/>
    </row>
    <row r="58" spans="1:75" ht="24.75" customHeight="1" x14ac:dyDescent="0.35">
      <c r="A58" s="362"/>
      <c r="B58" s="11">
        <v>44</v>
      </c>
      <c r="C58" s="34" t="s">
        <v>71</v>
      </c>
      <c r="D58" s="11" t="s">
        <v>22</v>
      </c>
      <c r="F58" s="13">
        <v>201228.66399999999</v>
      </c>
      <c r="G58" s="13">
        <v>226567.99653599999</v>
      </c>
      <c r="H58" s="70">
        <v>282000</v>
      </c>
      <c r="I58" s="70">
        <v>288000</v>
      </c>
      <c r="J58" s="70">
        <v>270842.59999999998</v>
      </c>
      <c r="K58" s="8">
        <f t="shared" si="35"/>
        <v>253728</v>
      </c>
      <c r="L58" s="13">
        <v>201228.66399999999</v>
      </c>
      <c r="M58" s="13">
        <v>226567.99653599999</v>
      </c>
      <c r="N58" s="70">
        <v>282000</v>
      </c>
      <c r="O58" s="70">
        <v>288000</v>
      </c>
      <c r="P58" s="70">
        <v>270842.59999999998</v>
      </c>
      <c r="Q58" s="8">
        <f t="shared" si="36"/>
        <v>253728</v>
      </c>
      <c r="R58" s="13">
        <v>201228.66399999999</v>
      </c>
      <c r="S58" s="13">
        <v>226567.99653599999</v>
      </c>
      <c r="T58" s="113">
        <v>282000</v>
      </c>
      <c r="U58" s="113">
        <v>288000</v>
      </c>
      <c r="V58" s="113">
        <v>270842.59999999998</v>
      </c>
      <c r="W58" s="8">
        <f t="shared" si="37"/>
        <v>253728</v>
      </c>
      <c r="X58" s="13">
        <v>201228.66399999999</v>
      </c>
      <c r="Y58" s="13">
        <v>226567.99653599999</v>
      </c>
      <c r="Z58" s="113">
        <v>493000</v>
      </c>
      <c r="AA58" s="113">
        <v>493000</v>
      </c>
      <c r="AB58" s="113">
        <v>473974.2</v>
      </c>
      <c r="AC58" s="8">
        <f t="shared" si="38"/>
        <v>377554</v>
      </c>
      <c r="AD58" s="13">
        <v>201228.66399999999</v>
      </c>
      <c r="AE58" s="13">
        <v>226567.99653599999</v>
      </c>
      <c r="AF58" s="113">
        <v>282000</v>
      </c>
      <c r="AG58" s="113">
        <v>288000</v>
      </c>
      <c r="AH58" s="113">
        <v>270842.59999999998</v>
      </c>
      <c r="AI58" s="8">
        <f t="shared" si="39"/>
        <v>253728</v>
      </c>
      <c r="AJ58" s="13">
        <v>201228.66399999999</v>
      </c>
      <c r="AK58" s="13">
        <v>226567.99653599999</v>
      </c>
      <c r="AL58" s="113">
        <v>282000</v>
      </c>
      <c r="AM58" s="113">
        <v>288000</v>
      </c>
      <c r="AN58" s="113">
        <v>270842.59999999998</v>
      </c>
      <c r="AO58" s="8">
        <f t="shared" si="40"/>
        <v>253728</v>
      </c>
      <c r="AP58" s="13">
        <v>239462.11015999998</v>
      </c>
      <c r="AQ58" s="13">
        <v>226567.99653599999</v>
      </c>
      <c r="AR58" s="113">
        <v>307000</v>
      </c>
      <c r="AS58" s="113">
        <v>313000</v>
      </c>
      <c r="AT58" s="113">
        <v>295048.59999999998</v>
      </c>
      <c r="AU58" s="8">
        <f t="shared" si="41"/>
        <v>276216</v>
      </c>
      <c r="AV58" s="13">
        <v>201228.66399999999</v>
      </c>
      <c r="AW58" s="13">
        <v>184201.6232</v>
      </c>
      <c r="AX58" s="113">
        <v>254000</v>
      </c>
      <c r="AY58" s="113">
        <v>259000</v>
      </c>
      <c r="AZ58" s="113">
        <v>244020</v>
      </c>
      <c r="BA58" s="8">
        <f t="shared" si="42"/>
        <v>228490</v>
      </c>
      <c r="BB58" s="13">
        <v>201228.66399999999</v>
      </c>
      <c r="BC58" s="13">
        <v>226567.99653599999</v>
      </c>
      <c r="BD58" s="113">
        <v>282000</v>
      </c>
      <c r="BE58" s="113">
        <v>288000</v>
      </c>
      <c r="BF58" s="113">
        <v>270842.59999999998</v>
      </c>
      <c r="BG58" s="8">
        <f t="shared" si="43"/>
        <v>253728</v>
      </c>
      <c r="BH58" s="13">
        <v>201228.66399999999</v>
      </c>
      <c r="BI58" s="13">
        <v>226567.99653599999</v>
      </c>
      <c r="BJ58" s="113">
        <v>282000</v>
      </c>
      <c r="BK58" s="113">
        <v>288000</v>
      </c>
      <c r="BL58" s="113">
        <v>270842.59999999998</v>
      </c>
      <c r="BM58" s="8">
        <f t="shared" si="44"/>
        <v>253728</v>
      </c>
      <c r="BN58" s="13">
        <v>201228.66399999999</v>
      </c>
      <c r="BO58" s="13">
        <v>184201.6232</v>
      </c>
      <c r="BP58" s="113">
        <v>254000</v>
      </c>
      <c r="BQ58" s="113">
        <v>259000</v>
      </c>
      <c r="BR58" s="113">
        <v>244020</v>
      </c>
      <c r="BS58" s="8">
        <f t="shared" si="45"/>
        <v>228490</v>
      </c>
      <c r="BT58" s="28" t="e">
        <f>K58+Q58+#REF!+W58+#REF!+#REF!+#REF!+#REF!+AC58+AI58+AO58+AU58+BA58+#REF!+BG58+BM58+BS58</f>
        <v>#REF!</v>
      </c>
      <c r="BU58" s="29"/>
      <c r="BV58" s="29"/>
      <c r="BW58" s="29"/>
    </row>
    <row r="59" spans="1:75" ht="24.75" customHeight="1" x14ac:dyDescent="0.35">
      <c r="A59" s="362"/>
      <c r="B59" s="11">
        <v>45</v>
      </c>
      <c r="C59" s="34" t="s">
        <v>72</v>
      </c>
      <c r="D59" s="11" t="s">
        <v>22</v>
      </c>
      <c r="F59" s="13">
        <v>352150.16199999995</v>
      </c>
      <c r="G59" s="13">
        <v>396493.993938</v>
      </c>
      <c r="H59" s="70">
        <v>493000</v>
      </c>
      <c r="I59" s="70">
        <v>503000</v>
      </c>
      <c r="J59" s="70">
        <v>473974.2</v>
      </c>
      <c r="K59" s="8">
        <f t="shared" si="35"/>
        <v>443724</v>
      </c>
      <c r="L59" s="13">
        <v>352150.16199999995</v>
      </c>
      <c r="M59" s="13">
        <v>396493.993938</v>
      </c>
      <c r="N59" s="70">
        <v>493000</v>
      </c>
      <c r="O59" s="70">
        <v>503000</v>
      </c>
      <c r="P59" s="70">
        <v>473974.2</v>
      </c>
      <c r="Q59" s="8">
        <f t="shared" si="36"/>
        <v>443724</v>
      </c>
      <c r="R59" s="13">
        <v>352150.16199999995</v>
      </c>
      <c r="S59" s="13">
        <v>396493.993938</v>
      </c>
      <c r="T59" s="113">
        <v>493000</v>
      </c>
      <c r="U59" s="113">
        <v>503000</v>
      </c>
      <c r="V59" s="113">
        <v>473974.2</v>
      </c>
      <c r="W59" s="8">
        <f t="shared" si="37"/>
        <v>443724</v>
      </c>
      <c r="X59" s="13">
        <v>352150.16199999995</v>
      </c>
      <c r="Y59" s="13">
        <v>396493.993938</v>
      </c>
      <c r="Z59" s="113">
        <v>50000</v>
      </c>
      <c r="AA59" s="113">
        <v>50000</v>
      </c>
      <c r="AB59" s="113">
        <v>48364.4</v>
      </c>
      <c r="AC59" s="8">
        <f t="shared" si="38"/>
        <v>179402</v>
      </c>
      <c r="AD59" s="13">
        <v>352150.16199999995</v>
      </c>
      <c r="AE59" s="13">
        <v>396493.993938</v>
      </c>
      <c r="AF59" s="113">
        <v>493000</v>
      </c>
      <c r="AG59" s="113">
        <v>503000</v>
      </c>
      <c r="AH59" s="113">
        <v>473974.2</v>
      </c>
      <c r="AI59" s="8">
        <f t="shared" si="39"/>
        <v>443724</v>
      </c>
      <c r="AJ59" s="13">
        <v>352150.16199999995</v>
      </c>
      <c r="AK59" s="13">
        <v>396493.993938</v>
      </c>
      <c r="AL59" s="113">
        <v>493000</v>
      </c>
      <c r="AM59" s="113">
        <v>503000</v>
      </c>
      <c r="AN59" s="113">
        <v>473974.2</v>
      </c>
      <c r="AO59" s="8">
        <f t="shared" si="40"/>
        <v>443724</v>
      </c>
      <c r="AP59" s="13">
        <v>419058.69277999998</v>
      </c>
      <c r="AQ59" s="13">
        <v>396493.993938</v>
      </c>
      <c r="AR59" s="113">
        <v>537000</v>
      </c>
      <c r="AS59" s="113">
        <v>548000</v>
      </c>
      <c r="AT59" s="113">
        <v>516335.4</v>
      </c>
      <c r="AU59" s="8">
        <f t="shared" si="41"/>
        <v>483378</v>
      </c>
      <c r="AV59" s="13">
        <v>352150.16199999995</v>
      </c>
      <c r="AW59" s="13">
        <v>322352.8406</v>
      </c>
      <c r="AX59" s="113">
        <v>444000</v>
      </c>
      <c r="AY59" s="113">
        <v>453000</v>
      </c>
      <c r="AZ59" s="113">
        <v>427035</v>
      </c>
      <c r="BA59" s="8">
        <f t="shared" si="42"/>
        <v>399708</v>
      </c>
      <c r="BB59" s="13">
        <v>352150.16199999995</v>
      </c>
      <c r="BC59" s="13">
        <v>396493.993938</v>
      </c>
      <c r="BD59" s="113">
        <v>493000</v>
      </c>
      <c r="BE59" s="113">
        <v>503000</v>
      </c>
      <c r="BF59" s="113">
        <v>473974.2</v>
      </c>
      <c r="BG59" s="8">
        <f t="shared" si="43"/>
        <v>443724</v>
      </c>
      <c r="BH59" s="13">
        <v>352150.16199999995</v>
      </c>
      <c r="BI59" s="13">
        <v>396493.993938</v>
      </c>
      <c r="BJ59" s="113">
        <v>493000</v>
      </c>
      <c r="BK59" s="113">
        <v>503000</v>
      </c>
      <c r="BL59" s="113">
        <v>473974.2</v>
      </c>
      <c r="BM59" s="8">
        <f t="shared" si="44"/>
        <v>443724</v>
      </c>
      <c r="BN59" s="13">
        <v>352150.16199999995</v>
      </c>
      <c r="BO59" s="13">
        <v>322352.8406</v>
      </c>
      <c r="BP59" s="113">
        <v>444000</v>
      </c>
      <c r="BQ59" s="113">
        <v>453000</v>
      </c>
      <c r="BR59" s="113">
        <v>427035</v>
      </c>
      <c r="BS59" s="8">
        <f t="shared" si="45"/>
        <v>399708</v>
      </c>
      <c r="BT59" s="28" t="e">
        <f>K59+Q59+#REF!+W59+#REF!+#REF!+#REF!+#REF!+AC59+AI59+AO59+AU59+BA59+#REF!+BG59+BM59+BS59</f>
        <v>#REF!</v>
      </c>
      <c r="BU59" s="29"/>
      <c r="BV59" s="29"/>
      <c r="BW59" s="29"/>
    </row>
    <row r="60" spans="1:75" ht="24.75" customHeight="1" x14ac:dyDescent="0.35">
      <c r="A60" s="362"/>
      <c r="B60" s="11">
        <v>46</v>
      </c>
      <c r="C60" s="34" t="s">
        <v>73</v>
      </c>
      <c r="D60" s="11" t="s">
        <v>22</v>
      </c>
      <c r="F60" s="13">
        <v>35933.689999999995</v>
      </c>
      <c r="G60" s="13">
        <v>40458.570810000005</v>
      </c>
      <c r="H60" s="70">
        <v>50000</v>
      </c>
      <c r="I60" s="70">
        <v>51000</v>
      </c>
      <c r="J60" s="70">
        <v>48364.4</v>
      </c>
      <c r="K60" s="8">
        <f t="shared" si="35"/>
        <v>45151</v>
      </c>
      <c r="L60" s="13">
        <v>35933.689999999995</v>
      </c>
      <c r="M60" s="13">
        <v>40458.570810000005</v>
      </c>
      <c r="N60" s="70">
        <v>50000</v>
      </c>
      <c r="O60" s="70">
        <v>51000</v>
      </c>
      <c r="P60" s="70">
        <v>48364.4</v>
      </c>
      <c r="Q60" s="8">
        <f t="shared" si="36"/>
        <v>45151</v>
      </c>
      <c r="R60" s="13">
        <v>35933.689999999995</v>
      </c>
      <c r="S60" s="13">
        <v>40458.570810000005</v>
      </c>
      <c r="T60" s="113">
        <v>50000</v>
      </c>
      <c r="U60" s="113">
        <v>51000</v>
      </c>
      <c r="V60" s="113">
        <v>48364.4</v>
      </c>
      <c r="W60" s="8">
        <f t="shared" si="37"/>
        <v>45151</v>
      </c>
      <c r="X60" s="13">
        <v>35933.689999999995</v>
      </c>
      <c r="Y60" s="13">
        <v>40458.570810000005</v>
      </c>
      <c r="Z60" s="113">
        <v>914000</v>
      </c>
      <c r="AA60" s="113">
        <v>914000</v>
      </c>
      <c r="AB60" s="113">
        <v>878651.2</v>
      </c>
      <c r="AC60" s="8">
        <f t="shared" si="38"/>
        <v>556609</v>
      </c>
      <c r="AD60" s="13">
        <v>35933.689999999995</v>
      </c>
      <c r="AE60" s="13">
        <v>40458.570810000005</v>
      </c>
      <c r="AF60" s="113">
        <v>50000</v>
      </c>
      <c r="AG60" s="113">
        <v>51000</v>
      </c>
      <c r="AH60" s="113">
        <v>48364.4</v>
      </c>
      <c r="AI60" s="8">
        <f t="shared" si="39"/>
        <v>45151</v>
      </c>
      <c r="AJ60" s="13">
        <v>35933.689999999995</v>
      </c>
      <c r="AK60" s="13">
        <v>40458.570810000005</v>
      </c>
      <c r="AL60" s="113">
        <v>50000</v>
      </c>
      <c r="AM60" s="113">
        <v>51000</v>
      </c>
      <c r="AN60" s="113">
        <v>48364.4</v>
      </c>
      <c r="AO60" s="8">
        <f t="shared" si="40"/>
        <v>45151</v>
      </c>
      <c r="AP60" s="13">
        <v>42761.091099999998</v>
      </c>
      <c r="AQ60" s="13">
        <v>40458.570810000005</v>
      </c>
      <c r="AR60" s="113">
        <v>55000</v>
      </c>
      <c r="AS60" s="113">
        <v>56000</v>
      </c>
      <c r="AT60" s="113">
        <v>52687.6</v>
      </c>
      <c r="AU60" s="8">
        <f t="shared" si="41"/>
        <v>49381</v>
      </c>
      <c r="AV60" s="13">
        <v>35933.689999999995</v>
      </c>
      <c r="AW60" s="13">
        <v>32893.146999999997</v>
      </c>
      <c r="AX60" s="113">
        <v>45000</v>
      </c>
      <c r="AY60" s="113">
        <v>46000</v>
      </c>
      <c r="AZ60" s="113">
        <v>43575</v>
      </c>
      <c r="BA60" s="8">
        <f t="shared" si="42"/>
        <v>40680</v>
      </c>
      <c r="BB60" s="13">
        <v>35933.689999999995</v>
      </c>
      <c r="BC60" s="13">
        <v>40458.570810000005</v>
      </c>
      <c r="BD60" s="113">
        <v>50000</v>
      </c>
      <c r="BE60" s="113">
        <v>51000</v>
      </c>
      <c r="BF60" s="113">
        <v>48364.4</v>
      </c>
      <c r="BG60" s="8">
        <f t="shared" si="43"/>
        <v>45151</v>
      </c>
      <c r="BH60" s="13">
        <v>35933.689999999995</v>
      </c>
      <c r="BI60" s="13">
        <v>40458.570810000005</v>
      </c>
      <c r="BJ60" s="113">
        <v>50000</v>
      </c>
      <c r="BK60" s="113">
        <v>51000</v>
      </c>
      <c r="BL60" s="113">
        <v>48364.4</v>
      </c>
      <c r="BM60" s="8">
        <f t="shared" si="44"/>
        <v>45151</v>
      </c>
      <c r="BN60" s="13">
        <v>35933.689999999995</v>
      </c>
      <c r="BO60" s="13">
        <v>32893.146999999997</v>
      </c>
      <c r="BP60" s="113">
        <v>45000</v>
      </c>
      <c r="BQ60" s="113">
        <v>46000</v>
      </c>
      <c r="BR60" s="113">
        <v>43575</v>
      </c>
      <c r="BS60" s="8">
        <f t="shared" si="45"/>
        <v>40680</v>
      </c>
      <c r="BT60" s="28" t="e">
        <f>K60+Q60+#REF!+W60+#REF!+#REF!+#REF!+#REF!+AC60+AI60+AO60+AU60+BA60+#REF!+BG60+BM60+BS60</f>
        <v>#REF!</v>
      </c>
      <c r="BU60" s="29"/>
      <c r="BV60" s="29"/>
      <c r="BW60" s="29"/>
    </row>
    <row r="61" spans="1:75" ht="24.75" customHeight="1" x14ac:dyDescent="0.35">
      <c r="A61" s="362"/>
      <c r="B61" s="11">
        <v>47</v>
      </c>
      <c r="C61" s="34" t="s">
        <v>74</v>
      </c>
      <c r="D61" s="11" t="s">
        <v>22</v>
      </c>
      <c r="F61" s="13">
        <v>326942.39099547995</v>
      </c>
      <c r="G61" s="13">
        <v>368111.98284621851</v>
      </c>
      <c r="H61" s="70">
        <v>458000</v>
      </c>
      <c r="I61" s="70">
        <v>467000</v>
      </c>
      <c r="J61" s="70">
        <v>440046.6</v>
      </c>
      <c r="K61" s="8">
        <f t="shared" si="35"/>
        <v>412020</v>
      </c>
      <c r="L61" s="13">
        <v>326942.39099547995</v>
      </c>
      <c r="M61" s="13">
        <v>368111.98284621851</v>
      </c>
      <c r="N61" s="70">
        <v>458000</v>
      </c>
      <c r="O61" s="70">
        <v>467000</v>
      </c>
      <c r="P61" s="70">
        <v>440046.6</v>
      </c>
      <c r="Q61" s="8">
        <f t="shared" si="36"/>
        <v>412020</v>
      </c>
      <c r="R61" s="13">
        <v>587222.32512008003</v>
      </c>
      <c r="S61" s="13">
        <v>661167.16713712388</v>
      </c>
      <c r="T61" s="113">
        <v>822000</v>
      </c>
      <c r="U61" s="113">
        <v>838000</v>
      </c>
      <c r="V61" s="113">
        <v>790368.6</v>
      </c>
      <c r="W61" s="8">
        <f t="shared" si="37"/>
        <v>739752</v>
      </c>
      <c r="X61" s="13">
        <v>645405.29355951992</v>
      </c>
      <c r="Y61" s="13">
        <v>742426.10276332672</v>
      </c>
      <c r="Z61" s="113">
        <v>210000</v>
      </c>
      <c r="AA61" s="113">
        <v>210000</v>
      </c>
      <c r="AB61" s="113">
        <v>201964</v>
      </c>
      <c r="AC61" s="8">
        <f t="shared" si="38"/>
        <v>401959</v>
      </c>
      <c r="AD61" s="13">
        <v>646289.11859875999</v>
      </c>
      <c r="AE61" s="13">
        <v>742426.10276332672</v>
      </c>
      <c r="AF61" s="113">
        <v>914000</v>
      </c>
      <c r="AG61" s="113">
        <v>932000</v>
      </c>
      <c r="AH61" s="113">
        <v>879209.8</v>
      </c>
      <c r="AI61" s="8">
        <f t="shared" si="39"/>
        <v>822785</v>
      </c>
      <c r="AJ61" s="13">
        <v>659393.27293319989</v>
      </c>
      <c r="AK61" s="13">
        <v>742426.10276332672</v>
      </c>
      <c r="AL61" s="113">
        <v>923000</v>
      </c>
      <c r="AM61" s="113">
        <v>941000</v>
      </c>
      <c r="AN61" s="113">
        <v>887506.2</v>
      </c>
      <c r="AO61" s="8">
        <f t="shared" si="40"/>
        <v>830665</v>
      </c>
      <c r="AP61" s="13">
        <v>866468.92970330419</v>
      </c>
      <c r="AQ61" s="13">
        <v>742426.10276332672</v>
      </c>
      <c r="AR61" s="113">
        <v>1059000</v>
      </c>
      <c r="AS61" s="113">
        <v>1080000</v>
      </c>
      <c r="AT61" s="113">
        <v>1018607.8</v>
      </c>
      <c r="AU61" s="8">
        <f t="shared" si="41"/>
        <v>953301</v>
      </c>
      <c r="AV61" s="13">
        <v>439619.80646323995</v>
      </c>
      <c r="AW61" s="13">
        <v>402421.20745481201</v>
      </c>
      <c r="AX61" s="113">
        <v>554000</v>
      </c>
      <c r="AY61" s="113">
        <v>565000</v>
      </c>
      <c r="AZ61" s="113">
        <v>533104.6</v>
      </c>
      <c r="BA61" s="8">
        <f t="shared" si="42"/>
        <v>498829</v>
      </c>
      <c r="BB61" s="13">
        <v>778182.72160043998</v>
      </c>
      <c r="BC61" s="13">
        <v>742426.10276332672</v>
      </c>
      <c r="BD61" s="113">
        <v>1001000</v>
      </c>
      <c r="BE61" s="113">
        <v>1021000</v>
      </c>
      <c r="BF61" s="113">
        <v>962714.2</v>
      </c>
      <c r="BG61" s="8">
        <f t="shared" si="43"/>
        <v>901065</v>
      </c>
      <c r="BH61" s="13">
        <v>769747.14413818007</v>
      </c>
      <c r="BI61" s="13">
        <v>742426.10276332672</v>
      </c>
      <c r="BJ61" s="113">
        <v>996000</v>
      </c>
      <c r="BK61" s="113">
        <v>1016000</v>
      </c>
      <c r="BL61" s="113">
        <v>957373.2</v>
      </c>
      <c r="BM61" s="8">
        <f t="shared" si="44"/>
        <v>896309</v>
      </c>
      <c r="BN61" s="13">
        <v>548858.15219586005</v>
      </c>
      <c r="BO61" s="13">
        <v>502416.30854851805</v>
      </c>
      <c r="BP61" s="113">
        <v>692000</v>
      </c>
      <c r="BQ61" s="113">
        <v>706000</v>
      </c>
      <c r="BR61" s="113">
        <v>665572.6</v>
      </c>
      <c r="BS61" s="8">
        <f t="shared" si="45"/>
        <v>622969</v>
      </c>
      <c r="BT61" s="28" t="e">
        <f>K61+Q61+#REF!+W61+#REF!+#REF!+#REF!+#REF!+AC61+AI61+AO61+AU61+BA61+#REF!+BG61+BM61+BS61</f>
        <v>#REF!</v>
      </c>
      <c r="BU61" s="29"/>
      <c r="BV61" s="29"/>
      <c r="BW61" s="29"/>
    </row>
    <row r="62" spans="1:75" ht="26.25" customHeight="1" x14ac:dyDescent="0.35">
      <c r="A62" s="362"/>
      <c r="B62" s="11">
        <v>48</v>
      </c>
      <c r="C62" s="34" t="s">
        <v>75</v>
      </c>
      <c r="D62" s="11" t="s">
        <v>22</v>
      </c>
      <c r="F62" s="13">
        <v>78197.027626119991</v>
      </c>
      <c r="G62" s="13">
        <v>88043.837951039895</v>
      </c>
      <c r="H62" s="70">
        <v>109000</v>
      </c>
      <c r="I62" s="70">
        <v>111000</v>
      </c>
      <c r="J62" s="70">
        <v>105249.2</v>
      </c>
      <c r="K62" s="8">
        <f t="shared" si="35"/>
        <v>98298</v>
      </c>
      <c r="L62" s="13">
        <v>78197.027626119991</v>
      </c>
      <c r="M62" s="13">
        <v>88043.837951039895</v>
      </c>
      <c r="N62" s="70">
        <v>109000</v>
      </c>
      <c r="O62" s="70">
        <v>111000</v>
      </c>
      <c r="P62" s="70">
        <v>105249.2</v>
      </c>
      <c r="Q62" s="8">
        <f t="shared" si="36"/>
        <v>98298</v>
      </c>
      <c r="R62" s="13">
        <v>134369.43424268</v>
      </c>
      <c r="S62" s="13">
        <v>151289.64684693134</v>
      </c>
      <c r="T62" s="113">
        <v>188000</v>
      </c>
      <c r="U62" s="113">
        <v>192000</v>
      </c>
      <c r="V62" s="113">
        <v>180853.4</v>
      </c>
      <c r="W62" s="8">
        <f t="shared" si="37"/>
        <v>169302</v>
      </c>
      <c r="X62" s="13">
        <v>146902.74597778002</v>
      </c>
      <c r="Y62" s="13">
        <v>172099.83641162131</v>
      </c>
      <c r="Z62" s="113">
        <v>198000</v>
      </c>
      <c r="AA62" s="113">
        <v>198000</v>
      </c>
      <c r="AB62" s="113">
        <v>190443.4</v>
      </c>
      <c r="AC62" s="8">
        <f t="shared" si="38"/>
        <v>181089</v>
      </c>
      <c r="AD62" s="13">
        <v>147976.22903284</v>
      </c>
      <c r="AE62" s="13">
        <v>172099.83641162131</v>
      </c>
      <c r="AF62" s="113">
        <v>211000</v>
      </c>
      <c r="AG62" s="113">
        <v>215000</v>
      </c>
      <c r="AH62" s="113">
        <v>202643</v>
      </c>
      <c r="AI62" s="8">
        <f t="shared" si="39"/>
        <v>189744</v>
      </c>
      <c r="AJ62" s="13">
        <v>151156.50433259999</v>
      </c>
      <c r="AK62" s="13">
        <v>172099.83641162131</v>
      </c>
      <c r="AL62" s="113">
        <v>213000</v>
      </c>
      <c r="AM62" s="113">
        <v>217000</v>
      </c>
      <c r="AN62" s="113">
        <v>204657.6</v>
      </c>
      <c r="AO62" s="8">
        <f t="shared" si="40"/>
        <v>191583</v>
      </c>
      <c r="AP62" s="13">
        <v>212812.97057556896</v>
      </c>
      <c r="AQ62" s="13">
        <v>172099.83641162131</v>
      </c>
      <c r="AR62" s="113">
        <v>253000</v>
      </c>
      <c r="AS62" s="113">
        <v>258000</v>
      </c>
      <c r="AT62" s="113">
        <v>243692.40000000002</v>
      </c>
      <c r="AU62" s="8">
        <f t="shared" si="41"/>
        <v>227921</v>
      </c>
      <c r="AV62" s="13">
        <v>103571.96215651999</v>
      </c>
      <c r="AW62" s="13">
        <v>94808.180743276011</v>
      </c>
      <c r="AX62" s="113">
        <v>131000</v>
      </c>
      <c r="AY62" s="113">
        <v>134000</v>
      </c>
      <c r="AZ62" s="113">
        <v>125596.8</v>
      </c>
      <c r="BA62" s="8">
        <f t="shared" si="42"/>
        <v>117795</v>
      </c>
      <c r="BB62" s="13">
        <v>179770.57354697998</v>
      </c>
      <c r="BC62" s="13">
        <v>172099.83641162131</v>
      </c>
      <c r="BD62" s="113">
        <v>232000</v>
      </c>
      <c r="BE62" s="113">
        <v>237000</v>
      </c>
      <c r="BF62" s="113">
        <v>222772.2</v>
      </c>
      <c r="BG62" s="8">
        <f t="shared" si="43"/>
        <v>208729</v>
      </c>
      <c r="BH62" s="13">
        <v>180799.21135691999</v>
      </c>
      <c r="BI62" s="13">
        <v>172099.83641162131</v>
      </c>
      <c r="BJ62" s="113">
        <v>232000</v>
      </c>
      <c r="BK62" s="113">
        <v>237000</v>
      </c>
      <c r="BL62" s="113">
        <v>223424.6</v>
      </c>
      <c r="BM62" s="8">
        <f t="shared" si="44"/>
        <v>209065</v>
      </c>
      <c r="BN62" s="13">
        <v>131274.17805346</v>
      </c>
      <c r="BO62" s="13">
        <v>120166.362987398</v>
      </c>
      <c r="BP62" s="113">
        <v>166000</v>
      </c>
      <c r="BQ62" s="113">
        <v>169000</v>
      </c>
      <c r="BR62" s="113">
        <v>159189.79999999999</v>
      </c>
      <c r="BS62" s="8">
        <f t="shared" si="45"/>
        <v>149126</v>
      </c>
      <c r="BT62" s="28" t="e">
        <f>K62+Q62+#REF!+W62+#REF!+#REF!+#REF!+#REF!+AC62+AI62+AO62+AU62+BA62+#REF!+BG62+BM62+BS62</f>
        <v>#REF!</v>
      </c>
      <c r="BU62" s="29"/>
      <c r="BV62" s="29"/>
      <c r="BW62" s="29"/>
    </row>
    <row r="63" spans="1:75" ht="24.75" customHeight="1" x14ac:dyDescent="0.35">
      <c r="A63" s="362"/>
      <c r="B63" s="11">
        <v>49</v>
      </c>
      <c r="C63" s="34" t="s">
        <v>76</v>
      </c>
      <c r="D63" s="11" t="s">
        <v>22</v>
      </c>
      <c r="F63" s="13">
        <v>72533.446877840004</v>
      </c>
      <c r="G63" s="13">
        <v>81667.081688534148</v>
      </c>
      <c r="H63" s="70">
        <v>102000</v>
      </c>
      <c r="I63" s="70">
        <v>104000</v>
      </c>
      <c r="J63" s="70">
        <v>97626.2</v>
      </c>
      <c r="K63" s="8">
        <f t="shared" si="35"/>
        <v>91565</v>
      </c>
      <c r="L63" s="13">
        <v>72533.446877840004</v>
      </c>
      <c r="M63" s="13">
        <v>81667.081688534148</v>
      </c>
      <c r="N63" s="70">
        <v>102000</v>
      </c>
      <c r="O63" s="70">
        <v>104000</v>
      </c>
      <c r="P63" s="70">
        <v>97626.2</v>
      </c>
      <c r="Q63" s="8">
        <f t="shared" si="36"/>
        <v>91565</v>
      </c>
      <c r="R63" s="13">
        <v>125434.95342846001</v>
      </c>
      <c r="S63" s="13">
        <v>141230.10871787454</v>
      </c>
      <c r="T63" s="113">
        <v>176000</v>
      </c>
      <c r="U63" s="113">
        <v>180000</v>
      </c>
      <c r="V63" s="113">
        <v>168828.79999999999</v>
      </c>
      <c r="W63" s="8">
        <f t="shared" si="37"/>
        <v>158299</v>
      </c>
      <c r="X63" s="13">
        <v>142371.50766877999</v>
      </c>
      <c r="Y63" s="13">
        <v>158435.35870625189</v>
      </c>
      <c r="Z63" s="113">
        <v>719000</v>
      </c>
      <c r="AA63" s="113">
        <v>719000</v>
      </c>
      <c r="AB63" s="113">
        <v>691728.8</v>
      </c>
      <c r="AC63" s="8">
        <f t="shared" si="38"/>
        <v>486107</v>
      </c>
      <c r="AD63" s="13">
        <v>141744.60851304</v>
      </c>
      <c r="AE63" s="13">
        <v>158435.35870625189</v>
      </c>
      <c r="AF63" s="113">
        <v>198000</v>
      </c>
      <c r="AG63" s="113">
        <v>202000</v>
      </c>
      <c r="AH63" s="113">
        <v>190047.2</v>
      </c>
      <c r="AI63" s="8">
        <f t="shared" si="39"/>
        <v>178045</v>
      </c>
      <c r="AJ63" s="13">
        <v>139887.26794431999</v>
      </c>
      <c r="AK63" s="13">
        <v>158435.35870625189</v>
      </c>
      <c r="AL63" s="113">
        <v>196000</v>
      </c>
      <c r="AM63" s="113">
        <v>200000</v>
      </c>
      <c r="AN63" s="113">
        <v>188871.2</v>
      </c>
      <c r="AO63" s="8">
        <f t="shared" si="40"/>
        <v>176639</v>
      </c>
      <c r="AP63" s="13">
        <v>198261.8844073322</v>
      </c>
      <c r="AQ63" s="13">
        <v>158435.35870625189</v>
      </c>
      <c r="AR63" s="113">
        <v>235000</v>
      </c>
      <c r="AS63" s="113">
        <v>240000</v>
      </c>
      <c r="AT63" s="113">
        <v>225828.4</v>
      </c>
      <c r="AU63" s="8">
        <f t="shared" si="41"/>
        <v>211505</v>
      </c>
      <c r="AV63" s="13">
        <v>99095.84612798001</v>
      </c>
      <c r="AW63" s="13">
        <v>90710.812994074004</v>
      </c>
      <c r="AX63" s="113">
        <v>125000</v>
      </c>
      <c r="AY63" s="113">
        <v>128000</v>
      </c>
      <c r="AZ63" s="113">
        <v>120169</v>
      </c>
      <c r="BA63" s="8">
        <f t="shared" si="42"/>
        <v>112595</v>
      </c>
      <c r="BB63" s="13">
        <v>166927.08219979997</v>
      </c>
      <c r="BC63" s="13">
        <v>158435.35870625189</v>
      </c>
      <c r="BD63" s="113">
        <v>214000</v>
      </c>
      <c r="BE63" s="113">
        <v>218000</v>
      </c>
      <c r="BF63" s="113">
        <v>205990.39999999999</v>
      </c>
      <c r="BG63" s="8">
        <f t="shared" si="43"/>
        <v>192671</v>
      </c>
      <c r="BH63" s="13">
        <v>169944.79348600001</v>
      </c>
      <c r="BI63" s="13">
        <v>158435.35870625189</v>
      </c>
      <c r="BJ63" s="113">
        <v>216000</v>
      </c>
      <c r="BK63" s="113">
        <v>220000</v>
      </c>
      <c r="BL63" s="113">
        <v>207901.4</v>
      </c>
      <c r="BM63" s="8">
        <f t="shared" si="44"/>
        <v>194456</v>
      </c>
      <c r="BN63" s="13">
        <v>121766.98608801998</v>
      </c>
      <c r="BO63" s="13">
        <v>111463.62572672599</v>
      </c>
      <c r="BP63" s="113">
        <v>154000</v>
      </c>
      <c r="BQ63" s="113">
        <v>157000</v>
      </c>
      <c r="BR63" s="113">
        <v>147660.79999999999</v>
      </c>
      <c r="BS63" s="8">
        <f t="shared" si="45"/>
        <v>138378</v>
      </c>
      <c r="BT63" s="28" t="e">
        <f>K63+Q63+#REF!+W63+#REF!+#REF!+#REF!+#REF!+AC63+AI63+AO63+AU63+BA63+#REF!+BG63+BM63+BS63</f>
        <v>#REF!</v>
      </c>
      <c r="BU63" s="29"/>
      <c r="BV63" s="29"/>
      <c r="BW63" s="29"/>
    </row>
    <row r="64" spans="1:75" ht="21.75" customHeight="1" thickBot="1" x14ac:dyDescent="0.4">
      <c r="A64" s="362"/>
      <c r="B64" s="15">
        <v>50</v>
      </c>
      <c r="C64" s="34" t="s">
        <v>77</v>
      </c>
      <c r="D64" s="11" t="s">
        <v>22</v>
      </c>
      <c r="F64" s="13">
        <v>282048.56352659996</v>
      </c>
      <c r="G64" s="13">
        <v>317564.98648760334</v>
      </c>
      <c r="H64" s="70">
        <v>395000</v>
      </c>
      <c r="I64" s="70">
        <v>403000</v>
      </c>
      <c r="J64" s="70">
        <v>379621.2</v>
      </c>
      <c r="K64" s="8">
        <f t="shared" si="35"/>
        <v>355447</v>
      </c>
      <c r="L64" s="13">
        <v>282048.56352659996</v>
      </c>
      <c r="M64" s="13">
        <v>317564.98648760334</v>
      </c>
      <c r="N64" s="70">
        <v>395000</v>
      </c>
      <c r="O64" s="70">
        <v>403000</v>
      </c>
      <c r="P64" s="70">
        <v>379621.2</v>
      </c>
      <c r="Q64" s="8">
        <f t="shared" si="36"/>
        <v>355447</v>
      </c>
      <c r="R64" s="13">
        <v>519456.48836406</v>
      </c>
      <c r="S64" s="13">
        <v>584868.04770651902</v>
      </c>
      <c r="T64" s="113">
        <v>727000</v>
      </c>
      <c r="U64" s="113">
        <v>742000</v>
      </c>
      <c r="V64" s="113">
        <v>699160</v>
      </c>
      <c r="W64" s="8">
        <f t="shared" si="37"/>
        <v>654497</v>
      </c>
      <c r="X64" s="13">
        <v>513691.07153832004</v>
      </c>
      <c r="Y64" s="13">
        <v>578896.28173782141</v>
      </c>
      <c r="Z64" s="70"/>
      <c r="AA64" s="70"/>
      <c r="AB64" s="70"/>
      <c r="AC64" s="8">
        <f t="shared" si="38"/>
        <v>218517</v>
      </c>
      <c r="AD64" s="13">
        <v>513921.8376955</v>
      </c>
      <c r="AE64" s="13">
        <v>578896.28173782141</v>
      </c>
      <c r="AF64" s="113">
        <v>720000</v>
      </c>
      <c r="AG64" s="113">
        <v>734000</v>
      </c>
      <c r="AH64" s="113">
        <v>691874.4</v>
      </c>
      <c r="AI64" s="8">
        <f t="shared" si="39"/>
        <v>647739</v>
      </c>
      <c r="AJ64" s="13">
        <v>513227.67067207996</v>
      </c>
      <c r="AK64" s="13">
        <v>578896.28173782141</v>
      </c>
      <c r="AL64" s="113">
        <v>719000</v>
      </c>
      <c r="AM64" s="113">
        <v>733000</v>
      </c>
      <c r="AN64" s="113">
        <v>691434.8</v>
      </c>
      <c r="AO64" s="8">
        <f t="shared" si="40"/>
        <v>647112</v>
      </c>
      <c r="AP64" s="13">
        <v>620276.73693725746</v>
      </c>
      <c r="AQ64" s="13">
        <v>578896.28173782141</v>
      </c>
      <c r="AR64" s="113">
        <v>790000</v>
      </c>
      <c r="AS64" s="113">
        <v>806000</v>
      </c>
      <c r="AT64" s="113">
        <v>759208.8</v>
      </c>
      <c r="AU64" s="8">
        <f t="shared" si="41"/>
        <v>710876</v>
      </c>
      <c r="AV64" s="13">
        <v>286727.41743412003</v>
      </c>
      <c r="AW64" s="13">
        <v>262465.86672815599</v>
      </c>
      <c r="AX64" s="113">
        <v>362000</v>
      </c>
      <c r="AY64" s="113">
        <v>369000</v>
      </c>
      <c r="AZ64" s="113">
        <v>347699.8</v>
      </c>
      <c r="BA64" s="8">
        <f t="shared" si="42"/>
        <v>325579</v>
      </c>
      <c r="BB64" s="13">
        <v>520777.55454321997</v>
      </c>
      <c r="BC64" s="13">
        <v>578896.28173782141</v>
      </c>
      <c r="BD64" s="113">
        <v>724000</v>
      </c>
      <c r="BE64" s="113">
        <v>738000</v>
      </c>
      <c r="BF64" s="113">
        <v>696215.8</v>
      </c>
      <c r="BG64" s="8">
        <f t="shared" si="43"/>
        <v>651578</v>
      </c>
      <c r="BH64" s="13">
        <v>521334.38300346007</v>
      </c>
      <c r="BI64" s="13">
        <v>578896.28173782141</v>
      </c>
      <c r="BJ64" s="113">
        <v>724000</v>
      </c>
      <c r="BK64" s="113">
        <v>738000</v>
      </c>
      <c r="BL64" s="113">
        <v>696567.2</v>
      </c>
      <c r="BM64" s="8">
        <f t="shared" si="44"/>
        <v>651760</v>
      </c>
      <c r="BN64" s="13">
        <v>601292.52077648009</v>
      </c>
      <c r="BO64" s="13">
        <v>550413.92286462395</v>
      </c>
      <c r="BP64" s="113">
        <v>758000</v>
      </c>
      <c r="BQ64" s="113">
        <v>773000</v>
      </c>
      <c r="BR64" s="113">
        <v>729157.8</v>
      </c>
      <c r="BS64" s="8">
        <f t="shared" si="45"/>
        <v>682373</v>
      </c>
      <c r="BT64" s="28" t="e">
        <f>K64+Q64+#REF!+W64+#REF!+#REF!+#REF!+#REF!+AC64+AI64+AO64+AU64+BA64+#REF!+BG64+BM64+BS64</f>
        <v>#REF!</v>
      </c>
      <c r="BU64" s="29"/>
      <c r="BV64" s="29"/>
      <c r="BW64" s="29"/>
    </row>
    <row r="65" spans="1:187" ht="22" customHeight="1" thickBot="1" x14ac:dyDescent="0.4">
      <c r="A65" s="363"/>
      <c r="B65" s="365" t="s">
        <v>78</v>
      </c>
      <c r="C65" s="366"/>
      <c r="D65" s="367"/>
      <c r="F65" s="119">
        <f>+SUM(F66:F84)</f>
        <v>3079199.0042413594</v>
      </c>
      <c r="G65" s="119">
        <f t="shared" ref="G65:BQ65" si="46">+SUM(G66:G84)</f>
        <v>3466941.2173139071</v>
      </c>
      <c r="H65" s="119">
        <f>+SUM(H66:H84)</f>
        <v>4310000</v>
      </c>
      <c r="I65" s="119">
        <f t="shared" si="46"/>
        <v>4396000</v>
      </c>
      <c r="J65" s="119">
        <f t="shared" si="46"/>
        <v>4144429.8</v>
      </c>
      <c r="K65" s="119">
        <f t="shared" si="46"/>
        <v>3879314</v>
      </c>
      <c r="L65" s="119">
        <f t="shared" si="46"/>
        <v>3079199.0042413594</v>
      </c>
      <c r="M65" s="119">
        <f t="shared" si="46"/>
        <v>3466941.2173139071</v>
      </c>
      <c r="N65" s="119">
        <f t="shared" si="46"/>
        <v>4310000</v>
      </c>
      <c r="O65" s="119">
        <f t="shared" si="46"/>
        <v>4396000</v>
      </c>
      <c r="P65" s="119">
        <f t="shared" si="46"/>
        <v>4144429.8</v>
      </c>
      <c r="Q65" s="119">
        <f t="shared" si="46"/>
        <v>3879314</v>
      </c>
      <c r="R65" s="119">
        <f t="shared" si="46"/>
        <v>4238071.1431136001</v>
      </c>
      <c r="S65" s="119">
        <f t="shared" si="46"/>
        <v>4771742.1016733656</v>
      </c>
      <c r="T65" s="119">
        <f t="shared" si="46"/>
        <v>5930000</v>
      </c>
      <c r="U65" s="119">
        <f t="shared" si="46"/>
        <v>6049000</v>
      </c>
      <c r="V65" s="119">
        <f t="shared" si="46"/>
        <v>5704207.5999999996</v>
      </c>
      <c r="W65" s="119">
        <f t="shared" si="46"/>
        <v>5338603</v>
      </c>
      <c r="X65" s="119">
        <f t="shared" si="46"/>
        <v>4504630.3458309406</v>
      </c>
      <c r="Y65" s="119">
        <f t="shared" si="46"/>
        <v>5065477.8800424365</v>
      </c>
      <c r="Z65" s="119">
        <f t="shared" si="46"/>
        <v>6299000</v>
      </c>
      <c r="AA65" s="119">
        <f t="shared" si="46"/>
        <v>6299000</v>
      </c>
      <c r="AB65" s="119">
        <f t="shared" si="46"/>
        <v>6058935.4000000004</v>
      </c>
      <c r="AC65" s="119">
        <f t="shared" si="46"/>
        <v>5645409</v>
      </c>
      <c r="AD65" s="119">
        <f t="shared" si="46"/>
        <v>4501211.8301664805</v>
      </c>
      <c r="AE65" s="119">
        <f t="shared" si="46"/>
        <v>5065477.8800424365</v>
      </c>
      <c r="AF65" s="119">
        <f t="shared" si="46"/>
        <v>6297000</v>
      </c>
      <c r="AG65" s="119">
        <f t="shared" si="46"/>
        <v>6423000</v>
      </c>
      <c r="AH65" s="119">
        <f t="shared" si="46"/>
        <v>6056771</v>
      </c>
      <c r="AI65" s="119">
        <f t="shared" si="46"/>
        <v>5668689</v>
      </c>
      <c r="AJ65" s="119">
        <f t="shared" si="46"/>
        <v>4519226.5388415605</v>
      </c>
      <c r="AK65" s="119">
        <f t="shared" si="46"/>
        <v>5065477.8800424365</v>
      </c>
      <c r="AL65" s="119">
        <f t="shared" si="46"/>
        <v>6310000</v>
      </c>
      <c r="AM65" s="119">
        <f t="shared" si="46"/>
        <v>6436000</v>
      </c>
      <c r="AN65" s="119">
        <f t="shared" si="46"/>
        <v>6068179.5999999996</v>
      </c>
      <c r="AO65" s="119">
        <f t="shared" si="46"/>
        <v>5679777</v>
      </c>
      <c r="AP65" s="119">
        <f t="shared" si="46"/>
        <v>5925548.7551705549</v>
      </c>
      <c r="AQ65" s="119">
        <f t="shared" si="46"/>
        <v>5065477.8800424365</v>
      </c>
      <c r="AR65" s="119">
        <f t="shared" si="46"/>
        <v>7236000</v>
      </c>
      <c r="AS65" s="119">
        <f t="shared" si="46"/>
        <v>7384000</v>
      </c>
      <c r="AT65" s="119">
        <f t="shared" si="46"/>
        <v>6958533.3999999994</v>
      </c>
      <c r="AU65" s="119">
        <f t="shared" si="46"/>
        <v>6513911</v>
      </c>
      <c r="AV65" s="119">
        <f t="shared" si="46"/>
        <v>3761746.4377955794</v>
      </c>
      <c r="AW65" s="119">
        <f t="shared" si="46"/>
        <v>3443444.8161359536</v>
      </c>
      <c r="AX65" s="119">
        <f t="shared" si="46"/>
        <v>4747000</v>
      </c>
      <c r="AY65" s="119">
        <f t="shared" si="46"/>
        <v>4841000</v>
      </c>
      <c r="AZ65" s="119">
        <f t="shared" si="46"/>
        <v>4561683</v>
      </c>
      <c r="BA65" s="119">
        <f t="shared" si="46"/>
        <v>4270976</v>
      </c>
      <c r="BB65" s="119">
        <f t="shared" si="46"/>
        <v>5041071.9707842013</v>
      </c>
      <c r="BC65" s="119">
        <f t="shared" si="46"/>
        <v>5065477.8800424365</v>
      </c>
      <c r="BD65" s="119">
        <f t="shared" si="46"/>
        <v>6653000</v>
      </c>
      <c r="BE65" s="119">
        <f t="shared" si="46"/>
        <v>6787000</v>
      </c>
      <c r="BF65" s="119">
        <f t="shared" si="46"/>
        <v>6398562.7999999998</v>
      </c>
      <c r="BG65" s="119">
        <f t="shared" si="46"/>
        <v>5989022</v>
      </c>
      <c r="BH65" s="119">
        <f t="shared" si="46"/>
        <v>5025186.4769763807</v>
      </c>
      <c r="BI65" s="119">
        <f t="shared" si="46"/>
        <v>5065477.8800424365</v>
      </c>
      <c r="BJ65" s="119">
        <f t="shared" si="46"/>
        <v>6642000</v>
      </c>
      <c r="BK65" s="119">
        <f t="shared" si="46"/>
        <v>6775000</v>
      </c>
      <c r="BL65" s="119">
        <f t="shared" si="46"/>
        <v>6388505.2000000011</v>
      </c>
      <c r="BM65" s="119">
        <f t="shared" si="46"/>
        <v>5979231</v>
      </c>
      <c r="BN65" s="119">
        <f t="shared" si="46"/>
        <v>4071669.1239920803</v>
      </c>
      <c r="BO65" s="119">
        <f t="shared" si="46"/>
        <v>3727143.2750389036</v>
      </c>
      <c r="BP65" s="119">
        <f t="shared" si="46"/>
        <v>5138000</v>
      </c>
      <c r="BQ65" s="119">
        <f t="shared" si="46"/>
        <v>5243000</v>
      </c>
      <c r="BR65" s="119">
        <f>+SUM(BR66:BR84)</f>
        <v>4937508.8</v>
      </c>
      <c r="BS65" s="119">
        <f>+SUM(BS66:BS84)</f>
        <v>4623467</v>
      </c>
      <c r="BT65" s="28" t="e">
        <f>K65+Q65+#REF!+W65+#REF!+#REF!+#REF!+#REF!+AC65+AI65+AO65+AU65+BA65+#REF!+BG65+BM65+BS65</f>
        <v>#REF!</v>
      </c>
      <c r="BU65" s="29"/>
      <c r="BV65" s="29"/>
      <c r="BW65" s="29"/>
    </row>
    <row r="66" spans="1:187" s="32" customFormat="1" ht="24.75" customHeight="1" x14ac:dyDescent="0.35">
      <c r="A66" s="362"/>
      <c r="B66" s="4">
        <v>51</v>
      </c>
      <c r="C66" s="33" t="s">
        <v>79</v>
      </c>
      <c r="D66" s="11" t="s">
        <v>22</v>
      </c>
      <c r="E66" s="1"/>
      <c r="F66" s="13">
        <v>150921.49799999999</v>
      </c>
      <c r="G66" s="13">
        <v>169925.99740199998</v>
      </c>
      <c r="H66" s="113">
        <v>211000</v>
      </c>
      <c r="I66" s="113">
        <v>215000</v>
      </c>
      <c r="J66" s="113">
        <v>203131.6</v>
      </c>
      <c r="K66" s="8">
        <f t="shared" si="35"/>
        <v>189996</v>
      </c>
      <c r="L66" s="13">
        <v>150921.49799999999</v>
      </c>
      <c r="M66" s="13">
        <v>169925.99740199998</v>
      </c>
      <c r="N66" s="113">
        <v>211000</v>
      </c>
      <c r="O66" s="113">
        <v>215000</v>
      </c>
      <c r="P66" s="113">
        <v>203131.6</v>
      </c>
      <c r="Q66" s="8">
        <f t="shared" si="36"/>
        <v>189996</v>
      </c>
      <c r="R66" s="13">
        <v>150921.49799999999</v>
      </c>
      <c r="S66" s="13">
        <v>169925.99740199998</v>
      </c>
      <c r="T66" s="113">
        <v>211000</v>
      </c>
      <c r="U66" s="113">
        <v>215000</v>
      </c>
      <c r="V66" s="113">
        <v>203131.6</v>
      </c>
      <c r="W66" s="8">
        <f t="shared" si="37"/>
        <v>189996</v>
      </c>
      <c r="X66" s="13">
        <v>150921.49799999999</v>
      </c>
      <c r="Y66" s="13">
        <v>169925.99740199998</v>
      </c>
      <c r="Z66" s="113">
        <v>211000</v>
      </c>
      <c r="AA66" s="113">
        <v>211000</v>
      </c>
      <c r="AB66" s="113">
        <v>203131.6</v>
      </c>
      <c r="AC66" s="8">
        <f t="shared" si="38"/>
        <v>189196</v>
      </c>
      <c r="AD66" s="13">
        <v>150921.49799999999</v>
      </c>
      <c r="AE66" s="13">
        <v>169925.99740199998</v>
      </c>
      <c r="AF66" s="113">
        <v>211000</v>
      </c>
      <c r="AG66" s="113">
        <v>215000</v>
      </c>
      <c r="AH66" s="113">
        <v>203131.6</v>
      </c>
      <c r="AI66" s="8">
        <f t="shared" si="39"/>
        <v>189996</v>
      </c>
      <c r="AJ66" s="13">
        <v>150921.49799999999</v>
      </c>
      <c r="AK66" s="13">
        <v>169925.99740199998</v>
      </c>
      <c r="AL66" s="113">
        <v>211000</v>
      </c>
      <c r="AM66" s="113">
        <v>215000</v>
      </c>
      <c r="AN66" s="113">
        <v>203131.6</v>
      </c>
      <c r="AO66" s="8">
        <f t="shared" si="40"/>
        <v>189996</v>
      </c>
      <c r="AP66" s="13">
        <v>179596.58261999997</v>
      </c>
      <c r="AQ66" s="13">
        <v>169925.99740199998</v>
      </c>
      <c r="AR66" s="113">
        <v>230000</v>
      </c>
      <c r="AS66" s="113">
        <v>235000</v>
      </c>
      <c r="AT66" s="113">
        <v>221286.8</v>
      </c>
      <c r="AU66" s="8">
        <f t="shared" si="41"/>
        <v>207162</v>
      </c>
      <c r="AV66" s="13">
        <v>150921.49799999999</v>
      </c>
      <c r="AW66" s="13">
        <v>138151.21739999999</v>
      </c>
      <c r="AX66" s="113">
        <v>190000</v>
      </c>
      <c r="AY66" s="113">
        <v>194000</v>
      </c>
      <c r="AZ66" s="113">
        <v>183015</v>
      </c>
      <c r="BA66" s="8">
        <f t="shared" si="42"/>
        <v>171218</v>
      </c>
      <c r="BB66" s="13">
        <v>150921.49799999999</v>
      </c>
      <c r="BC66" s="13">
        <v>169925.99740199998</v>
      </c>
      <c r="BD66" s="113">
        <v>211000</v>
      </c>
      <c r="BE66" s="113">
        <v>215000</v>
      </c>
      <c r="BF66" s="113">
        <v>203131.6</v>
      </c>
      <c r="BG66" s="8">
        <f t="shared" si="43"/>
        <v>189996</v>
      </c>
      <c r="BH66" s="13">
        <v>150921.49799999999</v>
      </c>
      <c r="BI66" s="13">
        <v>169925.99740199998</v>
      </c>
      <c r="BJ66" s="113">
        <v>211000</v>
      </c>
      <c r="BK66" s="113">
        <v>215000</v>
      </c>
      <c r="BL66" s="113">
        <v>203131.6</v>
      </c>
      <c r="BM66" s="8">
        <f t="shared" si="44"/>
        <v>189996</v>
      </c>
      <c r="BN66" s="13">
        <v>150921.49799999999</v>
      </c>
      <c r="BO66" s="13">
        <v>138151.21739999999</v>
      </c>
      <c r="BP66" s="113">
        <v>190000</v>
      </c>
      <c r="BQ66" s="113">
        <v>194000</v>
      </c>
      <c r="BR66" s="113">
        <v>183015</v>
      </c>
      <c r="BS66" s="8">
        <f t="shared" si="45"/>
        <v>171218</v>
      </c>
      <c r="BT66" s="28" t="e">
        <f>K66+Q66+#REF!+W66+#REF!+#REF!+#REF!+#REF!+AC66+AI66+AO66+AU66+BA66+#REF!+BG66+BM66+BS66</f>
        <v>#REF!</v>
      </c>
      <c r="BU66" s="29"/>
      <c r="BV66" s="29"/>
      <c r="BW66" s="29"/>
      <c r="BX66" s="2"/>
      <c r="BY66" s="2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</row>
    <row r="67" spans="1:187" s="32" customFormat="1" ht="24.75" customHeight="1" x14ac:dyDescent="0.35">
      <c r="A67" s="362"/>
      <c r="B67" s="11">
        <v>52</v>
      </c>
      <c r="C67" s="33" t="s">
        <v>80</v>
      </c>
      <c r="D67" s="11" t="s">
        <v>22</v>
      </c>
      <c r="E67" s="1"/>
      <c r="F67" s="13">
        <v>153291.32485549999</v>
      </c>
      <c r="G67" s="13">
        <v>172594.2401469195</v>
      </c>
      <c r="H67" s="113">
        <v>215000</v>
      </c>
      <c r="I67" s="113">
        <v>219000</v>
      </c>
      <c r="J67" s="113">
        <v>206322.2</v>
      </c>
      <c r="K67" s="8">
        <f t="shared" si="35"/>
        <v>193242</v>
      </c>
      <c r="L67" s="13">
        <v>153291.32485549999</v>
      </c>
      <c r="M67" s="13">
        <v>172594.2401469195</v>
      </c>
      <c r="N67" s="113">
        <v>215000</v>
      </c>
      <c r="O67" s="113">
        <v>219000</v>
      </c>
      <c r="P67" s="113">
        <v>206322.2</v>
      </c>
      <c r="Q67" s="8">
        <f t="shared" si="36"/>
        <v>193242</v>
      </c>
      <c r="R67" s="13">
        <v>271335.22132262</v>
      </c>
      <c r="S67" s="13">
        <v>305502.58726916846</v>
      </c>
      <c r="T67" s="113">
        <v>380000</v>
      </c>
      <c r="U67" s="113">
        <v>388000</v>
      </c>
      <c r="V67" s="113">
        <v>365202.6</v>
      </c>
      <c r="W67" s="8">
        <f t="shared" si="37"/>
        <v>342008</v>
      </c>
      <c r="X67" s="13">
        <v>286951.64365972002</v>
      </c>
      <c r="Y67" s="13">
        <v>323085.47755748627</v>
      </c>
      <c r="Z67" s="113">
        <v>402000</v>
      </c>
      <c r="AA67" s="113">
        <v>402000</v>
      </c>
      <c r="AB67" s="113">
        <v>386220.79999999999</v>
      </c>
      <c r="AC67" s="8">
        <f t="shared" si="38"/>
        <v>360052</v>
      </c>
      <c r="AD67" s="13">
        <v>290553.27740841999</v>
      </c>
      <c r="AE67" s="13">
        <v>323085.47755748627</v>
      </c>
      <c r="AF67" s="113">
        <v>404000</v>
      </c>
      <c r="AG67" s="113">
        <v>412000</v>
      </c>
      <c r="AH67" s="113">
        <v>388501.4</v>
      </c>
      <c r="AI67" s="8">
        <f t="shared" si="39"/>
        <v>363628</v>
      </c>
      <c r="AJ67" s="13">
        <v>285356.83463013999</v>
      </c>
      <c r="AK67" s="13">
        <v>323085.47755748627</v>
      </c>
      <c r="AL67" s="113">
        <v>401000</v>
      </c>
      <c r="AM67" s="113">
        <v>409000</v>
      </c>
      <c r="AN67" s="113">
        <v>385211.4</v>
      </c>
      <c r="AO67" s="8">
        <f t="shared" si="40"/>
        <v>360731</v>
      </c>
      <c r="AP67" s="13">
        <v>413505.22435666085</v>
      </c>
      <c r="AQ67" s="13">
        <v>323085.47755748627</v>
      </c>
      <c r="AR67" s="113">
        <v>485000</v>
      </c>
      <c r="AS67" s="113">
        <v>495000</v>
      </c>
      <c r="AT67" s="113">
        <v>466342.80000000005</v>
      </c>
      <c r="AU67" s="8">
        <f t="shared" si="41"/>
        <v>436587</v>
      </c>
      <c r="AV67" s="13">
        <v>214645.22583529999</v>
      </c>
      <c r="AW67" s="13">
        <v>196482.93749539001</v>
      </c>
      <c r="AX67" s="113">
        <v>271000</v>
      </c>
      <c r="AY67" s="113">
        <v>276000</v>
      </c>
      <c r="AZ67" s="113">
        <v>260289.40000000002</v>
      </c>
      <c r="BA67" s="8">
        <f t="shared" si="42"/>
        <v>243684</v>
      </c>
      <c r="BB67" s="13">
        <v>334949.13580128003</v>
      </c>
      <c r="BC67" s="13">
        <v>323085.47755748627</v>
      </c>
      <c r="BD67" s="113">
        <v>433000</v>
      </c>
      <c r="BE67" s="113">
        <v>442000</v>
      </c>
      <c r="BF67" s="113">
        <v>416609.2</v>
      </c>
      <c r="BG67" s="8">
        <f t="shared" si="43"/>
        <v>389929</v>
      </c>
      <c r="BH67" s="13">
        <v>342608.32995740004</v>
      </c>
      <c r="BI67" s="13">
        <v>323085.47755748627</v>
      </c>
      <c r="BJ67" s="113">
        <v>438000</v>
      </c>
      <c r="BK67" s="113">
        <v>447000</v>
      </c>
      <c r="BL67" s="113">
        <v>421457.4</v>
      </c>
      <c r="BM67" s="8">
        <f t="shared" si="44"/>
        <v>394430</v>
      </c>
      <c r="BN67" s="13">
        <v>257338.83346548001</v>
      </c>
      <c r="BO67" s="13">
        <v>235564.00909532403</v>
      </c>
      <c r="BP67" s="113">
        <v>325000</v>
      </c>
      <c r="BQ67" s="113">
        <v>332000</v>
      </c>
      <c r="BR67" s="113">
        <v>312061.40000000002</v>
      </c>
      <c r="BS67" s="8">
        <f t="shared" si="45"/>
        <v>292393</v>
      </c>
      <c r="BT67" s="28" t="e">
        <f>K67+Q67+#REF!+W67+#REF!+#REF!+#REF!+#REF!+AC67+AI67+AO67+AU67+BA67+#REF!+BG67+BM67+BS67</f>
        <v>#REF!</v>
      </c>
      <c r="BU67" s="29"/>
      <c r="BV67" s="29"/>
      <c r="BW67" s="29"/>
      <c r="BX67" s="2"/>
      <c r="BY67" s="2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</row>
    <row r="68" spans="1:187" s="32" customFormat="1" ht="24.75" customHeight="1" x14ac:dyDescent="0.35">
      <c r="A68" s="362"/>
      <c r="B68" s="11">
        <v>53</v>
      </c>
      <c r="C68" s="33" t="s">
        <v>81</v>
      </c>
      <c r="D68" s="11" t="s">
        <v>22</v>
      </c>
      <c r="E68" s="1"/>
      <c r="F68" s="13">
        <v>123112.34344161999</v>
      </c>
      <c r="G68" s="13">
        <v>138615.02853499938</v>
      </c>
      <c r="H68" s="113">
        <v>172000</v>
      </c>
      <c r="I68" s="113">
        <v>175000</v>
      </c>
      <c r="J68" s="113">
        <v>165702.6</v>
      </c>
      <c r="K68" s="8">
        <f t="shared" si="35"/>
        <v>154886</v>
      </c>
      <c r="L68" s="13">
        <v>123112.34344161999</v>
      </c>
      <c r="M68" s="13">
        <v>138615.02853499938</v>
      </c>
      <c r="N68" s="113">
        <v>172000</v>
      </c>
      <c r="O68" s="113">
        <v>175000</v>
      </c>
      <c r="P68" s="113">
        <v>165702.6</v>
      </c>
      <c r="Q68" s="8">
        <f t="shared" si="36"/>
        <v>154886</v>
      </c>
      <c r="R68" s="13">
        <v>218738.28872844001</v>
      </c>
      <c r="S68" s="13">
        <v>246282.48708601354</v>
      </c>
      <c r="T68" s="113">
        <v>306000</v>
      </c>
      <c r="U68" s="113">
        <v>312000</v>
      </c>
      <c r="V68" s="113">
        <v>294410.2</v>
      </c>
      <c r="W68" s="8">
        <f t="shared" si="37"/>
        <v>275486</v>
      </c>
      <c r="X68" s="13">
        <v>235245.07603636</v>
      </c>
      <c r="Y68" s="13">
        <v>264867.85984186165</v>
      </c>
      <c r="Z68" s="113">
        <v>329000</v>
      </c>
      <c r="AA68" s="113">
        <v>329000</v>
      </c>
      <c r="AB68" s="113">
        <v>316626.8</v>
      </c>
      <c r="AC68" s="8">
        <f t="shared" si="38"/>
        <v>294948</v>
      </c>
      <c r="AD68" s="13">
        <v>236244.75129216001</v>
      </c>
      <c r="AE68" s="13">
        <v>264867.85984186165</v>
      </c>
      <c r="AF68" s="113">
        <v>330000</v>
      </c>
      <c r="AG68" s="113">
        <v>337000</v>
      </c>
      <c r="AH68" s="113">
        <v>317259.59999999998</v>
      </c>
      <c r="AI68" s="8">
        <f t="shared" si="39"/>
        <v>297074</v>
      </c>
      <c r="AJ68" s="13">
        <v>245779.03725985999</v>
      </c>
      <c r="AK68" s="13">
        <v>264867.85984186165</v>
      </c>
      <c r="AL68" s="113">
        <v>336000</v>
      </c>
      <c r="AM68" s="113">
        <v>343000</v>
      </c>
      <c r="AN68" s="113">
        <v>323296.40000000002</v>
      </c>
      <c r="AO68" s="8">
        <f t="shared" si="40"/>
        <v>302589</v>
      </c>
      <c r="AP68" s="13">
        <v>340941.02111487603</v>
      </c>
      <c r="AQ68" s="13">
        <v>264867.85984186165</v>
      </c>
      <c r="AR68" s="113">
        <v>399000</v>
      </c>
      <c r="AS68" s="113">
        <v>407000</v>
      </c>
      <c r="AT68" s="113">
        <v>383544</v>
      </c>
      <c r="AU68" s="8">
        <f t="shared" si="41"/>
        <v>359071</v>
      </c>
      <c r="AV68" s="13">
        <v>177633.88447220001</v>
      </c>
      <c r="AW68" s="13">
        <v>162603.32501685998</v>
      </c>
      <c r="AX68" s="113">
        <v>224000</v>
      </c>
      <c r="AY68" s="113">
        <v>228000</v>
      </c>
      <c r="AZ68" s="113">
        <v>215408.2</v>
      </c>
      <c r="BA68" s="8">
        <f t="shared" si="42"/>
        <v>201529</v>
      </c>
      <c r="BB68" s="13">
        <v>291114.77724835998</v>
      </c>
      <c r="BC68" s="13">
        <v>264867.85984186165</v>
      </c>
      <c r="BD68" s="113">
        <v>366000</v>
      </c>
      <c r="BE68" s="113">
        <v>373000</v>
      </c>
      <c r="BF68" s="113">
        <v>351999.2</v>
      </c>
      <c r="BG68" s="8">
        <f t="shared" si="43"/>
        <v>329396</v>
      </c>
      <c r="BH68" s="13">
        <v>271971.46323776001</v>
      </c>
      <c r="BI68" s="13">
        <v>264867.85984186165</v>
      </c>
      <c r="BJ68" s="113">
        <v>353000</v>
      </c>
      <c r="BK68" s="113">
        <v>360000</v>
      </c>
      <c r="BL68" s="113">
        <v>339878</v>
      </c>
      <c r="BM68" s="8">
        <f t="shared" si="44"/>
        <v>317943</v>
      </c>
      <c r="BN68" s="13">
        <v>206676.78634304</v>
      </c>
      <c r="BO68" s="13">
        <v>189188.750575552</v>
      </c>
      <c r="BP68" s="113">
        <v>261000</v>
      </c>
      <c r="BQ68" s="113">
        <v>266000</v>
      </c>
      <c r="BR68" s="113">
        <v>250626.6</v>
      </c>
      <c r="BS68" s="8">
        <f t="shared" si="45"/>
        <v>234698</v>
      </c>
      <c r="BT68" s="28" t="e">
        <f>K68+Q68+#REF!+W68+#REF!+#REF!+#REF!+#REF!+AC68+AI68+AO68+AU68+BA68+#REF!+BG68+BM68+BS68</f>
        <v>#REF!</v>
      </c>
      <c r="BU68" s="29"/>
      <c r="BV68" s="29"/>
      <c r="BW68" s="29"/>
      <c r="BX68" s="2"/>
      <c r="BY68" s="2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</row>
    <row r="69" spans="1:187" s="32" customFormat="1" ht="24.75" customHeight="1" x14ac:dyDescent="0.35">
      <c r="A69" s="362"/>
      <c r="B69" s="11">
        <v>54</v>
      </c>
      <c r="C69" s="33" t="s">
        <v>82</v>
      </c>
      <c r="D69" s="11" t="s">
        <v>22</v>
      </c>
      <c r="E69" s="6"/>
      <c r="F69" s="13">
        <v>132697.08031008003</v>
      </c>
      <c r="G69" s="13">
        <v>149406.70496143392</v>
      </c>
      <c r="H69" s="113">
        <v>186000</v>
      </c>
      <c r="I69" s="113">
        <v>190000</v>
      </c>
      <c r="J69" s="113">
        <v>178602.2</v>
      </c>
      <c r="K69" s="8">
        <f t="shared" si="35"/>
        <v>167341</v>
      </c>
      <c r="L69" s="13">
        <v>132697.08031008003</v>
      </c>
      <c r="M69" s="13">
        <v>149406.70496143392</v>
      </c>
      <c r="N69" s="113">
        <v>186000</v>
      </c>
      <c r="O69" s="113">
        <v>190000</v>
      </c>
      <c r="P69" s="113">
        <v>178602.2</v>
      </c>
      <c r="Q69" s="8">
        <f t="shared" si="36"/>
        <v>167341</v>
      </c>
      <c r="R69" s="13">
        <v>229588.96949559997</v>
      </c>
      <c r="S69" s="13">
        <v>258499.5189620844</v>
      </c>
      <c r="T69" s="113">
        <v>321000</v>
      </c>
      <c r="U69" s="113">
        <v>327000</v>
      </c>
      <c r="V69" s="113">
        <v>309013.59999999998</v>
      </c>
      <c r="W69" s="8">
        <f t="shared" si="37"/>
        <v>289020</v>
      </c>
      <c r="X69" s="13">
        <v>250284.11584253999</v>
      </c>
      <c r="Y69" s="13">
        <v>281800.66181440448</v>
      </c>
      <c r="Z69" s="113">
        <v>350000</v>
      </c>
      <c r="AA69" s="113">
        <v>350000</v>
      </c>
      <c r="AB69" s="113">
        <v>336868</v>
      </c>
      <c r="AC69" s="8">
        <f t="shared" si="38"/>
        <v>313791</v>
      </c>
      <c r="AD69" s="13">
        <v>251948.99556762</v>
      </c>
      <c r="AE69" s="13">
        <v>281800.66181440448</v>
      </c>
      <c r="AF69" s="113">
        <v>351000</v>
      </c>
      <c r="AG69" s="113">
        <v>358000</v>
      </c>
      <c r="AH69" s="113">
        <v>337922.2</v>
      </c>
      <c r="AI69" s="8">
        <f t="shared" si="39"/>
        <v>316134</v>
      </c>
      <c r="AJ69" s="13">
        <v>263425.64121458004</v>
      </c>
      <c r="AK69" s="13">
        <v>281800.66181440448</v>
      </c>
      <c r="AL69" s="113">
        <v>359000</v>
      </c>
      <c r="AM69" s="113">
        <v>366000</v>
      </c>
      <c r="AN69" s="113">
        <v>345188.2</v>
      </c>
      <c r="AO69" s="8">
        <f t="shared" si="40"/>
        <v>323083</v>
      </c>
      <c r="AP69" s="13">
        <v>363594.82091346959</v>
      </c>
      <c r="AQ69" s="13">
        <v>281800.66181440448</v>
      </c>
      <c r="AR69" s="113">
        <v>425000</v>
      </c>
      <c r="AS69" s="113">
        <v>434000</v>
      </c>
      <c r="AT69" s="113">
        <v>408606.8</v>
      </c>
      <c r="AU69" s="8">
        <f t="shared" si="41"/>
        <v>382600</v>
      </c>
      <c r="AV69" s="13">
        <v>185967.62585700001</v>
      </c>
      <c r="AW69" s="13">
        <v>170231.90366909999</v>
      </c>
      <c r="AX69" s="113">
        <v>235000</v>
      </c>
      <c r="AY69" s="113">
        <v>240000</v>
      </c>
      <c r="AZ69" s="113">
        <v>225513.4</v>
      </c>
      <c r="BA69" s="8">
        <f t="shared" si="42"/>
        <v>211343</v>
      </c>
      <c r="BB69" s="13">
        <v>307659.86986982002</v>
      </c>
      <c r="BC69" s="13">
        <v>281800.66181440448</v>
      </c>
      <c r="BD69" s="113">
        <v>388000</v>
      </c>
      <c r="BE69" s="113">
        <v>396000</v>
      </c>
      <c r="BF69" s="113">
        <v>373193.8</v>
      </c>
      <c r="BG69" s="8">
        <f t="shared" si="43"/>
        <v>349331</v>
      </c>
      <c r="BH69" s="13">
        <v>310788.75999287999</v>
      </c>
      <c r="BI69" s="13">
        <v>281800.66181440448</v>
      </c>
      <c r="BJ69" s="113">
        <v>390000</v>
      </c>
      <c r="BK69" s="113">
        <v>398000</v>
      </c>
      <c r="BL69" s="113">
        <v>375174.8</v>
      </c>
      <c r="BM69" s="8">
        <f t="shared" si="44"/>
        <v>351153</v>
      </c>
      <c r="BN69" s="13">
        <v>222766.88658172</v>
      </c>
      <c r="BO69" s="13">
        <v>203917.380794036</v>
      </c>
      <c r="BP69" s="113">
        <v>281000</v>
      </c>
      <c r="BQ69" s="113">
        <v>287000</v>
      </c>
      <c r="BR69" s="113">
        <v>270138.40000000002</v>
      </c>
      <c r="BS69" s="8">
        <f t="shared" si="45"/>
        <v>252965</v>
      </c>
      <c r="BT69" s="28" t="e">
        <f>K69+Q69+#REF!+W69+#REF!+#REF!+#REF!+#REF!+AC69+AI69+AO69+AU69+BA69+#REF!+BG69+BM69+BS69</f>
        <v>#REF!</v>
      </c>
      <c r="BU69" s="9"/>
      <c r="BV69" s="9"/>
      <c r="BW69" s="9"/>
      <c r="BX69" s="10"/>
      <c r="BY69" s="10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</row>
    <row r="70" spans="1:187" ht="24.75" customHeight="1" x14ac:dyDescent="0.35">
      <c r="A70" s="362"/>
      <c r="B70" s="11">
        <v>55</v>
      </c>
      <c r="C70" s="33" t="s">
        <v>83</v>
      </c>
      <c r="D70" s="11" t="s">
        <v>22</v>
      </c>
      <c r="E70" s="6"/>
      <c r="F70" s="13">
        <v>130679.97855561999</v>
      </c>
      <c r="G70" s="13">
        <v>147135.6035475854</v>
      </c>
      <c r="H70" s="113">
        <v>183000</v>
      </c>
      <c r="I70" s="113">
        <v>187000</v>
      </c>
      <c r="J70" s="113">
        <v>175887.6</v>
      </c>
      <c r="K70" s="8">
        <f t="shared" si="35"/>
        <v>164741</v>
      </c>
      <c r="L70" s="13">
        <v>130679.97855561999</v>
      </c>
      <c r="M70" s="13">
        <v>147135.6035475854</v>
      </c>
      <c r="N70" s="113">
        <v>183000</v>
      </c>
      <c r="O70" s="113">
        <v>187000</v>
      </c>
      <c r="P70" s="113">
        <v>175887.6</v>
      </c>
      <c r="Q70" s="8">
        <f t="shared" si="36"/>
        <v>164741</v>
      </c>
      <c r="R70" s="13">
        <v>234351.90823772</v>
      </c>
      <c r="S70" s="13">
        <v>263862.2216058083</v>
      </c>
      <c r="T70" s="113">
        <v>328000</v>
      </c>
      <c r="U70" s="113">
        <v>335000</v>
      </c>
      <c r="V70" s="113">
        <v>315424.2</v>
      </c>
      <c r="W70" s="8">
        <f t="shared" si="37"/>
        <v>295328</v>
      </c>
      <c r="X70" s="13">
        <v>266032.27108718001</v>
      </c>
      <c r="Y70" s="13">
        <v>299531.87322331191</v>
      </c>
      <c r="Z70" s="113">
        <v>372000</v>
      </c>
      <c r="AA70" s="113">
        <v>372000</v>
      </c>
      <c r="AB70" s="113">
        <v>358064</v>
      </c>
      <c r="AC70" s="8">
        <f t="shared" si="38"/>
        <v>333526</v>
      </c>
      <c r="AD70" s="13">
        <v>262389.52919711999</v>
      </c>
      <c r="AE70" s="13">
        <v>299531.87322331191</v>
      </c>
      <c r="AF70" s="113">
        <v>370000</v>
      </c>
      <c r="AG70" s="113">
        <v>377000</v>
      </c>
      <c r="AH70" s="113">
        <v>355758.2</v>
      </c>
      <c r="AI70" s="8">
        <f t="shared" si="39"/>
        <v>332936</v>
      </c>
      <c r="AJ70" s="13">
        <v>259501.68226658003</v>
      </c>
      <c r="AK70" s="13">
        <v>299531.87322331191</v>
      </c>
      <c r="AL70" s="113">
        <v>368000</v>
      </c>
      <c r="AM70" s="113">
        <v>375000</v>
      </c>
      <c r="AN70" s="113">
        <v>353929.8</v>
      </c>
      <c r="AO70" s="8">
        <f t="shared" si="40"/>
        <v>331193</v>
      </c>
      <c r="AP70" s="13">
        <v>361768.15262385982</v>
      </c>
      <c r="AQ70" s="13">
        <v>299531.87322331191</v>
      </c>
      <c r="AR70" s="113">
        <v>435000</v>
      </c>
      <c r="AS70" s="113">
        <v>444000</v>
      </c>
      <c r="AT70" s="113">
        <v>418675.6</v>
      </c>
      <c r="AU70" s="8">
        <f t="shared" si="41"/>
        <v>391795</v>
      </c>
      <c r="AV70" s="13">
        <v>198066.49927999999</v>
      </c>
      <c r="AW70" s="13">
        <v>181307.02626400001</v>
      </c>
      <c r="AX70" s="113">
        <v>250000</v>
      </c>
      <c r="AY70" s="113">
        <v>255000</v>
      </c>
      <c r="AZ70" s="113">
        <v>240185.40000000002</v>
      </c>
      <c r="BA70" s="8">
        <f t="shared" si="42"/>
        <v>224912</v>
      </c>
      <c r="BB70" s="13">
        <v>302953.92196004005</v>
      </c>
      <c r="BC70" s="13">
        <v>299531.87322331191</v>
      </c>
      <c r="BD70" s="113">
        <v>397000</v>
      </c>
      <c r="BE70" s="113">
        <v>405000</v>
      </c>
      <c r="BF70" s="113">
        <v>381439.8</v>
      </c>
      <c r="BG70" s="8">
        <f t="shared" si="43"/>
        <v>357185</v>
      </c>
      <c r="BH70" s="13">
        <v>307659.86986982002</v>
      </c>
      <c r="BI70" s="13">
        <v>299531.87322331191</v>
      </c>
      <c r="BJ70" s="113">
        <v>400000</v>
      </c>
      <c r="BK70" s="113">
        <v>408000</v>
      </c>
      <c r="BL70" s="113">
        <v>384419</v>
      </c>
      <c r="BM70" s="8">
        <f t="shared" si="44"/>
        <v>359922</v>
      </c>
      <c r="BN70" s="13">
        <v>219380.13629922</v>
      </c>
      <c r="BO70" s="13">
        <v>200817.20168928601</v>
      </c>
      <c r="BP70" s="113">
        <v>277000</v>
      </c>
      <c r="BQ70" s="113">
        <v>283000</v>
      </c>
      <c r="BR70" s="113">
        <v>266030.8</v>
      </c>
      <c r="BS70" s="8">
        <f t="shared" si="45"/>
        <v>249246</v>
      </c>
      <c r="BT70" s="28" t="e">
        <f>K70+Q70+#REF!+W70+#REF!+#REF!+#REF!+#REF!+AC70+AI70+AO70+AU70+BA70+#REF!+BG70+BM70+BS70</f>
        <v>#REF!</v>
      </c>
      <c r="BU70" s="9"/>
      <c r="BV70" s="9"/>
      <c r="BW70" s="9"/>
      <c r="BX70" s="10"/>
      <c r="BY70" s="10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</row>
    <row r="71" spans="1:187" ht="24.75" customHeight="1" x14ac:dyDescent="0.35">
      <c r="A71" s="362"/>
      <c r="B71" s="11">
        <v>56</v>
      </c>
      <c r="C71" s="33" t="s">
        <v>84</v>
      </c>
      <c r="D71" s="11" t="s">
        <v>22</v>
      </c>
      <c r="E71" s="6"/>
      <c r="F71" s="13">
        <v>248381.93002870001</v>
      </c>
      <c r="G71" s="13">
        <v>279658.94691000634</v>
      </c>
      <c r="H71" s="113">
        <v>348000</v>
      </c>
      <c r="I71" s="113">
        <v>355000</v>
      </c>
      <c r="J71" s="113">
        <v>334308.8</v>
      </c>
      <c r="K71" s="8">
        <f t="shared" si="35"/>
        <v>313070</v>
      </c>
      <c r="L71" s="13">
        <v>248381.93002870001</v>
      </c>
      <c r="M71" s="13">
        <v>279658.94691000634</v>
      </c>
      <c r="N71" s="113">
        <v>348000</v>
      </c>
      <c r="O71" s="113">
        <v>355000</v>
      </c>
      <c r="P71" s="113">
        <v>334308.8</v>
      </c>
      <c r="Q71" s="8">
        <f t="shared" si="36"/>
        <v>313070</v>
      </c>
      <c r="R71" s="13">
        <v>444507.00390538003</v>
      </c>
      <c r="S71" s="13">
        <v>500480.69355100358</v>
      </c>
      <c r="T71" s="113">
        <v>622000</v>
      </c>
      <c r="U71" s="113">
        <v>634000</v>
      </c>
      <c r="V71" s="113">
        <v>598281.6</v>
      </c>
      <c r="W71" s="8">
        <f t="shared" si="37"/>
        <v>559854</v>
      </c>
      <c r="X71" s="13">
        <v>480021.63521259994</v>
      </c>
      <c r="Y71" s="13">
        <v>540467.43650821736</v>
      </c>
      <c r="Z71" s="113">
        <v>672000</v>
      </c>
      <c r="AA71" s="113">
        <v>672000</v>
      </c>
      <c r="AB71" s="113">
        <v>646081.80000000005</v>
      </c>
      <c r="AC71" s="8">
        <f t="shared" si="38"/>
        <v>602114</v>
      </c>
      <c r="AD71" s="13">
        <v>475607.18139609997</v>
      </c>
      <c r="AE71" s="13">
        <v>540467.43650821736</v>
      </c>
      <c r="AF71" s="113">
        <v>669000</v>
      </c>
      <c r="AG71" s="113">
        <v>682000</v>
      </c>
      <c r="AH71" s="113">
        <v>643287.4</v>
      </c>
      <c r="AI71" s="8">
        <f t="shared" si="39"/>
        <v>602072</v>
      </c>
      <c r="AJ71" s="13">
        <v>482928.16766194004</v>
      </c>
      <c r="AK71" s="13">
        <v>540467.43650821736</v>
      </c>
      <c r="AL71" s="113">
        <v>674000</v>
      </c>
      <c r="AM71" s="113">
        <v>687000</v>
      </c>
      <c r="AN71" s="113">
        <v>647922.80000000005</v>
      </c>
      <c r="AO71" s="8">
        <f t="shared" si="40"/>
        <v>606464</v>
      </c>
      <c r="AP71" s="13">
        <v>613050.1125413574</v>
      </c>
      <c r="AQ71" s="13">
        <v>540467.43650821736</v>
      </c>
      <c r="AR71" s="113">
        <v>760000</v>
      </c>
      <c r="AS71" s="113">
        <v>775000</v>
      </c>
      <c r="AT71" s="113">
        <v>730304.4</v>
      </c>
      <c r="AU71" s="8">
        <f t="shared" si="41"/>
        <v>683764</v>
      </c>
      <c r="AV71" s="13">
        <v>368645.66612926003</v>
      </c>
      <c r="AW71" s="13">
        <v>337452.57130293798</v>
      </c>
      <c r="AX71" s="113">
        <v>465000</v>
      </c>
      <c r="AY71" s="113">
        <v>474000</v>
      </c>
      <c r="AZ71" s="113">
        <v>447038.2</v>
      </c>
      <c r="BA71" s="8">
        <f t="shared" si="42"/>
        <v>418427</v>
      </c>
      <c r="BB71" s="13">
        <v>580754.33278746007</v>
      </c>
      <c r="BC71" s="13">
        <v>540467.43650821736</v>
      </c>
      <c r="BD71" s="113">
        <v>738000</v>
      </c>
      <c r="BE71" s="113">
        <v>753000</v>
      </c>
      <c r="BF71" s="113">
        <v>709857.4</v>
      </c>
      <c r="BG71" s="8">
        <f t="shared" si="43"/>
        <v>664416</v>
      </c>
      <c r="BH71" s="13">
        <v>566561.74698291998</v>
      </c>
      <c r="BI71" s="13">
        <v>540467.43650821736</v>
      </c>
      <c r="BJ71" s="113">
        <v>729000</v>
      </c>
      <c r="BK71" s="113">
        <v>744000</v>
      </c>
      <c r="BL71" s="113">
        <v>700872.2</v>
      </c>
      <c r="BM71" s="8">
        <f t="shared" si="44"/>
        <v>656180</v>
      </c>
      <c r="BN71" s="13">
        <v>416974.82622952003</v>
      </c>
      <c r="BO71" s="13">
        <v>381692.34093317605</v>
      </c>
      <c r="BP71" s="113">
        <v>526000</v>
      </c>
      <c r="BQ71" s="113">
        <v>537000</v>
      </c>
      <c r="BR71" s="113">
        <v>505645</v>
      </c>
      <c r="BS71" s="8">
        <f t="shared" si="45"/>
        <v>473462</v>
      </c>
      <c r="BT71" s="28" t="e">
        <f>K71+Q71+#REF!+W71+#REF!+#REF!+#REF!+#REF!+AC71+AI71+AO71+AU71+BA71+#REF!+BG71+BM71+BS71</f>
        <v>#REF!</v>
      </c>
      <c r="BU71" s="9"/>
      <c r="BV71" s="9"/>
      <c r="BW71" s="9"/>
      <c r="BX71" s="10"/>
      <c r="BY71" s="10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</row>
    <row r="72" spans="1:187" ht="24.75" customHeight="1" x14ac:dyDescent="0.35">
      <c r="A72" s="362"/>
      <c r="B72" s="11">
        <v>57</v>
      </c>
      <c r="C72" s="33" t="s">
        <v>85</v>
      </c>
      <c r="D72" s="11" t="s">
        <v>22</v>
      </c>
      <c r="E72" s="6"/>
      <c r="F72" s="13">
        <v>85956.189307820008</v>
      </c>
      <c r="G72" s="13">
        <v>96780.057146043197</v>
      </c>
      <c r="H72" s="113">
        <v>120000</v>
      </c>
      <c r="I72" s="113">
        <v>122000</v>
      </c>
      <c r="J72" s="113">
        <v>115691.8</v>
      </c>
      <c r="K72" s="8">
        <f t="shared" si="35"/>
        <v>108086</v>
      </c>
      <c r="L72" s="13">
        <v>85956.189307820008</v>
      </c>
      <c r="M72" s="13">
        <v>96780.057146043197</v>
      </c>
      <c r="N72" s="113">
        <v>120000</v>
      </c>
      <c r="O72" s="113">
        <v>122000</v>
      </c>
      <c r="P72" s="113">
        <v>115691.8</v>
      </c>
      <c r="Q72" s="8">
        <f t="shared" si="36"/>
        <v>108086</v>
      </c>
      <c r="R72" s="13">
        <v>147311.95883949997</v>
      </c>
      <c r="S72" s="13">
        <v>165861.9339641355</v>
      </c>
      <c r="T72" s="113">
        <v>206000</v>
      </c>
      <c r="U72" s="113">
        <v>210000</v>
      </c>
      <c r="V72" s="113">
        <v>198273.6</v>
      </c>
      <c r="W72" s="8">
        <f t="shared" si="37"/>
        <v>185489</v>
      </c>
      <c r="X72" s="13">
        <v>164770.77333028</v>
      </c>
      <c r="Y72" s="13">
        <v>185519.2160950237</v>
      </c>
      <c r="Z72" s="113">
        <v>231000</v>
      </c>
      <c r="AA72" s="113">
        <v>231000</v>
      </c>
      <c r="AB72" s="113">
        <v>221772.6</v>
      </c>
      <c r="AC72" s="8">
        <f t="shared" si="38"/>
        <v>206813</v>
      </c>
      <c r="AD72" s="13">
        <v>163188.10988792</v>
      </c>
      <c r="AE72" s="13">
        <v>185519.2160950237</v>
      </c>
      <c r="AF72" s="113">
        <v>230000</v>
      </c>
      <c r="AG72" s="113">
        <v>235000</v>
      </c>
      <c r="AH72" s="113">
        <v>220770.2</v>
      </c>
      <c r="AI72" s="8">
        <f t="shared" si="39"/>
        <v>206896</v>
      </c>
      <c r="AJ72" s="13">
        <v>169221.66390844001</v>
      </c>
      <c r="AK72" s="13">
        <v>185519.2160950237</v>
      </c>
      <c r="AL72" s="113">
        <v>234000</v>
      </c>
      <c r="AM72" s="113">
        <v>239000</v>
      </c>
      <c r="AN72" s="113">
        <v>224590.8</v>
      </c>
      <c r="AO72" s="8">
        <f t="shared" si="40"/>
        <v>210466</v>
      </c>
      <c r="AP72" s="13">
        <v>234386.11207988334</v>
      </c>
      <c r="AQ72" s="13">
        <v>185519.2160950237</v>
      </c>
      <c r="AR72" s="113">
        <v>276000</v>
      </c>
      <c r="AS72" s="113">
        <v>282000</v>
      </c>
      <c r="AT72" s="113">
        <v>265846</v>
      </c>
      <c r="AU72" s="8">
        <f t="shared" si="41"/>
        <v>248750</v>
      </c>
      <c r="AV72" s="13">
        <v>124349.32478618</v>
      </c>
      <c r="AW72" s="13">
        <v>113827.45884273401</v>
      </c>
      <c r="AX72" s="113">
        <v>157000</v>
      </c>
      <c r="AY72" s="113">
        <v>160000</v>
      </c>
      <c r="AZ72" s="113">
        <v>150792.6</v>
      </c>
      <c r="BA72" s="8">
        <f t="shared" si="42"/>
        <v>141194</v>
      </c>
      <c r="BB72" s="13">
        <v>199411.85663359999</v>
      </c>
      <c r="BC72" s="13">
        <v>185519.2160950237</v>
      </c>
      <c r="BD72" s="113">
        <v>253000</v>
      </c>
      <c r="BE72" s="113">
        <v>258000</v>
      </c>
      <c r="BF72" s="113">
        <v>243703.6</v>
      </c>
      <c r="BG72" s="8">
        <f t="shared" si="43"/>
        <v>227927</v>
      </c>
      <c r="BH72" s="13">
        <v>198340.24213042003</v>
      </c>
      <c r="BI72" s="13">
        <v>185519.2160950237</v>
      </c>
      <c r="BJ72" s="113">
        <v>253000</v>
      </c>
      <c r="BK72" s="113">
        <v>258000</v>
      </c>
      <c r="BL72" s="113">
        <v>243026</v>
      </c>
      <c r="BM72" s="8">
        <f t="shared" si="44"/>
        <v>227577</v>
      </c>
      <c r="BN72" s="13">
        <v>144298.91893299998</v>
      </c>
      <c r="BO72" s="13">
        <v>132089.0104079</v>
      </c>
      <c r="BP72" s="113">
        <v>182000</v>
      </c>
      <c r="BQ72" s="113">
        <v>186000</v>
      </c>
      <c r="BR72" s="113">
        <v>174984.6</v>
      </c>
      <c r="BS72" s="8">
        <f t="shared" si="45"/>
        <v>163875</v>
      </c>
      <c r="BT72" s="28" t="e">
        <f>K72+Q72+#REF!+W72+#REF!+#REF!+#REF!+#REF!+AC72+AI72+AO72+AU72+BA72+#REF!+BG72+BM72+BS72</f>
        <v>#REF!</v>
      </c>
      <c r="BU72" s="9"/>
      <c r="BV72" s="9"/>
      <c r="BW72" s="9"/>
      <c r="BX72" s="10"/>
      <c r="BY72" s="10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</row>
    <row r="73" spans="1:187" ht="24.75" customHeight="1" x14ac:dyDescent="0.35">
      <c r="A73" s="362"/>
      <c r="B73" s="11">
        <v>58</v>
      </c>
      <c r="C73" s="33" t="s">
        <v>86</v>
      </c>
      <c r="D73" s="11" t="s">
        <v>22</v>
      </c>
      <c r="E73" s="6"/>
      <c r="F73" s="13">
        <v>114987.80799999999</v>
      </c>
      <c r="G73" s="13">
        <v>129467.42659199999</v>
      </c>
      <c r="H73" s="113">
        <v>161000</v>
      </c>
      <c r="I73" s="113">
        <v>164000</v>
      </c>
      <c r="J73" s="113">
        <v>154767.20000000001</v>
      </c>
      <c r="K73" s="8">
        <f t="shared" si="35"/>
        <v>144844</v>
      </c>
      <c r="L73" s="13">
        <v>114987.80799999999</v>
      </c>
      <c r="M73" s="13">
        <v>129467.42659199999</v>
      </c>
      <c r="N73" s="113">
        <v>161000</v>
      </c>
      <c r="O73" s="113">
        <v>164000</v>
      </c>
      <c r="P73" s="113">
        <v>154767.20000000001</v>
      </c>
      <c r="Q73" s="8">
        <f t="shared" si="36"/>
        <v>144844</v>
      </c>
      <c r="R73" s="13">
        <v>114987.80799999999</v>
      </c>
      <c r="S73" s="13">
        <v>129467.42659199999</v>
      </c>
      <c r="T73" s="113">
        <v>161000</v>
      </c>
      <c r="U73" s="113">
        <v>164000</v>
      </c>
      <c r="V73" s="113">
        <v>154767.20000000001</v>
      </c>
      <c r="W73" s="8">
        <f t="shared" si="37"/>
        <v>144844</v>
      </c>
      <c r="X73" s="13">
        <v>114987.80799999999</v>
      </c>
      <c r="Y73" s="13">
        <v>129467.42659199999</v>
      </c>
      <c r="Z73" s="113">
        <v>161000</v>
      </c>
      <c r="AA73" s="113">
        <v>161000</v>
      </c>
      <c r="AB73" s="113">
        <v>154767.20000000001</v>
      </c>
      <c r="AC73" s="8">
        <f t="shared" si="38"/>
        <v>144244</v>
      </c>
      <c r="AD73" s="13">
        <v>114987.80799999999</v>
      </c>
      <c r="AE73" s="13">
        <v>129467.42659199999</v>
      </c>
      <c r="AF73" s="113">
        <v>161000</v>
      </c>
      <c r="AG73" s="113">
        <v>164000</v>
      </c>
      <c r="AH73" s="113">
        <v>154767.20000000001</v>
      </c>
      <c r="AI73" s="8">
        <f t="shared" si="39"/>
        <v>144844</v>
      </c>
      <c r="AJ73" s="13">
        <v>114987.80799999999</v>
      </c>
      <c r="AK73" s="13">
        <v>129467.42659199999</v>
      </c>
      <c r="AL73" s="113">
        <v>161000</v>
      </c>
      <c r="AM73" s="113">
        <v>164000</v>
      </c>
      <c r="AN73" s="113">
        <v>154767.20000000001</v>
      </c>
      <c r="AO73" s="8">
        <f t="shared" si="40"/>
        <v>144844</v>
      </c>
      <c r="AP73" s="13">
        <v>136835.49151999998</v>
      </c>
      <c r="AQ73" s="13">
        <v>129467.42659199999</v>
      </c>
      <c r="AR73" s="113">
        <v>175000</v>
      </c>
      <c r="AS73" s="113">
        <v>179000</v>
      </c>
      <c r="AT73" s="113">
        <v>168599.2</v>
      </c>
      <c r="AU73" s="8">
        <f t="shared" si="41"/>
        <v>157780</v>
      </c>
      <c r="AV73" s="13">
        <v>114987.80799999999</v>
      </c>
      <c r="AW73" s="13">
        <v>105258.0704</v>
      </c>
      <c r="AX73" s="113">
        <v>145000</v>
      </c>
      <c r="AY73" s="113">
        <v>148000</v>
      </c>
      <c r="AZ73" s="113">
        <v>139440</v>
      </c>
      <c r="BA73" s="8">
        <f t="shared" si="42"/>
        <v>130537</v>
      </c>
      <c r="BB73" s="13">
        <v>114987.80799999999</v>
      </c>
      <c r="BC73" s="13">
        <v>129467.42659199999</v>
      </c>
      <c r="BD73" s="113">
        <v>161000</v>
      </c>
      <c r="BE73" s="113">
        <v>164000</v>
      </c>
      <c r="BF73" s="113">
        <v>154767.20000000001</v>
      </c>
      <c r="BG73" s="8">
        <f t="shared" si="43"/>
        <v>144844</v>
      </c>
      <c r="BH73" s="13">
        <v>114987.80799999999</v>
      </c>
      <c r="BI73" s="13">
        <v>129467.42659199999</v>
      </c>
      <c r="BJ73" s="113">
        <v>161000</v>
      </c>
      <c r="BK73" s="113">
        <v>164000</v>
      </c>
      <c r="BL73" s="113">
        <v>154767.20000000001</v>
      </c>
      <c r="BM73" s="8">
        <f t="shared" si="44"/>
        <v>144844</v>
      </c>
      <c r="BN73" s="13">
        <v>114987.80799999999</v>
      </c>
      <c r="BO73" s="13">
        <v>105258.0704</v>
      </c>
      <c r="BP73" s="113">
        <v>145000</v>
      </c>
      <c r="BQ73" s="113">
        <v>148000</v>
      </c>
      <c r="BR73" s="113">
        <v>139440</v>
      </c>
      <c r="BS73" s="8">
        <f t="shared" si="45"/>
        <v>130537</v>
      </c>
      <c r="BT73" s="28" t="e">
        <f>K73+Q73+#REF!+W73+#REF!+#REF!+#REF!+#REF!+AC73+AI73+AO73+AU73+BA73+#REF!+BG73+BM73+BS73</f>
        <v>#REF!</v>
      </c>
      <c r="BU73" s="9"/>
      <c r="BV73" s="9"/>
      <c r="BW73" s="9"/>
      <c r="BX73" s="10"/>
      <c r="BY73" s="10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</row>
    <row r="74" spans="1:187" ht="24.75" customHeight="1" x14ac:dyDescent="0.35">
      <c r="A74" s="362"/>
      <c r="B74" s="11">
        <v>59</v>
      </c>
      <c r="C74" s="33" t="s">
        <v>87</v>
      </c>
      <c r="D74" s="11" t="s">
        <v>22</v>
      </c>
      <c r="E74" s="6"/>
      <c r="F74" s="13">
        <v>110437.95603958001</v>
      </c>
      <c r="G74" s="13">
        <v>124344.64327317943</v>
      </c>
      <c r="H74" s="113">
        <v>155000</v>
      </c>
      <c r="I74" s="113">
        <v>158000</v>
      </c>
      <c r="J74" s="113">
        <v>148643.6</v>
      </c>
      <c r="K74" s="8">
        <f t="shared" si="35"/>
        <v>139285</v>
      </c>
      <c r="L74" s="13">
        <v>110437.95603958001</v>
      </c>
      <c r="M74" s="13">
        <v>124344.64327317943</v>
      </c>
      <c r="N74" s="113">
        <v>155000</v>
      </c>
      <c r="O74" s="113">
        <v>158000</v>
      </c>
      <c r="P74" s="113">
        <v>148643.6</v>
      </c>
      <c r="Q74" s="8">
        <f t="shared" si="36"/>
        <v>139285</v>
      </c>
      <c r="R74" s="13">
        <v>198208.50922288003</v>
      </c>
      <c r="S74" s="13">
        <v>223167.53457656116</v>
      </c>
      <c r="T74" s="113">
        <v>277000</v>
      </c>
      <c r="U74" s="113">
        <v>283000</v>
      </c>
      <c r="V74" s="113">
        <v>266777</v>
      </c>
      <c r="W74" s="8">
        <f t="shared" si="37"/>
        <v>249631</v>
      </c>
      <c r="X74" s="13">
        <v>220938.50856714003</v>
      </c>
      <c r="Y74" s="13">
        <v>248759.76537670987</v>
      </c>
      <c r="Z74" s="113">
        <v>309000</v>
      </c>
      <c r="AA74" s="113">
        <v>309000</v>
      </c>
      <c r="AB74" s="113">
        <v>297371.2</v>
      </c>
      <c r="AC74" s="8">
        <f t="shared" si="38"/>
        <v>277014</v>
      </c>
      <c r="AD74" s="13">
        <v>221240.27969575999</v>
      </c>
      <c r="AE74" s="13">
        <v>248759.76537670987</v>
      </c>
      <c r="AF74" s="113">
        <v>309000</v>
      </c>
      <c r="AG74" s="113">
        <v>315000</v>
      </c>
      <c r="AH74" s="113">
        <v>297561.59999999998</v>
      </c>
      <c r="AI74" s="8">
        <f t="shared" si="39"/>
        <v>278312</v>
      </c>
      <c r="AJ74" s="13">
        <v>216146.60727088002</v>
      </c>
      <c r="AK74" s="13">
        <v>248759.76537670987</v>
      </c>
      <c r="AL74" s="113">
        <v>306000</v>
      </c>
      <c r="AM74" s="113">
        <v>312000</v>
      </c>
      <c r="AN74" s="113">
        <v>294337.40000000002</v>
      </c>
      <c r="AO74" s="8">
        <f t="shared" si="40"/>
        <v>275449</v>
      </c>
      <c r="AP74" s="13">
        <v>311248.4891546758</v>
      </c>
      <c r="AQ74" s="13">
        <v>248759.76537670987</v>
      </c>
      <c r="AR74" s="113">
        <v>369000</v>
      </c>
      <c r="AS74" s="113">
        <v>376000</v>
      </c>
      <c r="AT74" s="113">
        <v>354547.20000000001</v>
      </c>
      <c r="AU74" s="8">
        <f t="shared" si="41"/>
        <v>331911</v>
      </c>
      <c r="AV74" s="13">
        <v>167006.4956547</v>
      </c>
      <c r="AW74" s="13">
        <v>152875.17679160999</v>
      </c>
      <c r="AX74" s="113">
        <v>211000</v>
      </c>
      <c r="AY74" s="113">
        <v>215000</v>
      </c>
      <c r="AZ74" s="113">
        <v>202519.8</v>
      </c>
      <c r="BA74" s="8">
        <f t="shared" si="42"/>
        <v>189680</v>
      </c>
      <c r="BB74" s="13">
        <v>255316.12605538004</v>
      </c>
      <c r="BC74" s="13">
        <v>248759.76537670987</v>
      </c>
      <c r="BD74" s="113">
        <v>332000</v>
      </c>
      <c r="BE74" s="113">
        <v>339000</v>
      </c>
      <c r="BF74" s="113">
        <v>319135.59999999998</v>
      </c>
      <c r="BG74" s="8">
        <f t="shared" si="43"/>
        <v>298842</v>
      </c>
      <c r="BH74" s="13">
        <v>262551.15893474</v>
      </c>
      <c r="BI74" s="13">
        <v>248759.76537670987</v>
      </c>
      <c r="BJ74" s="113">
        <v>337000</v>
      </c>
      <c r="BK74" s="113">
        <v>344000</v>
      </c>
      <c r="BL74" s="113">
        <v>323716.40000000002</v>
      </c>
      <c r="BM74" s="8">
        <f t="shared" si="44"/>
        <v>303205</v>
      </c>
      <c r="BN74" s="13">
        <v>185398.65180954002</v>
      </c>
      <c r="BO74" s="13">
        <v>169711.073579502</v>
      </c>
      <c r="BP74" s="113">
        <v>234000</v>
      </c>
      <c r="BQ74" s="113">
        <v>239000</v>
      </c>
      <c r="BR74" s="113">
        <v>224823.2</v>
      </c>
      <c r="BS74" s="8">
        <f t="shared" si="45"/>
        <v>210587</v>
      </c>
      <c r="BT74" s="28" t="e">
        <f>K74+Q74+#REF!+W74+#REF!+#REF!+#REF!+#REF!+AC74+AI74+AO74+AU74+BA74+#REF!+BG74+BM74+BS74</f>
        <v>#REF!</v>
      </c>
      <c r="BU74" s="9"/>
      <c r="BV74" s="9"/>
      <c r="BW74" s="9"/>
      <c r="BX74" s="10"/>
      <c r="BY74" s="10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</row>
    <row r="75" spans="1:187" ht="24.75" customHeight="1" x14ac:dyDescent="0.35">
      <c r="A75" s="362"/>
      <c r="B75" s="11">
        <v>60</v>
      </c>
      <c r="C75" s="33" t="s">
        <v>88</v>
      </c>
      <c r="D75" s="11" t="s">
        <v>22</v>
      </c>
      <c r="E75" s="6"/>
      <c r="F75" s="13">
        <v>174251.80556939999</v>
      </c>
      <c r="G75" s="13">
        <v>196194.12908610058</v>
      </c>
      <c r="H75" s="113">
        <v>244000</v>
      </c>
      <c r="I75" s="113">
        <v>249000</v>
      </c>
      <c r="J75" s="113">
        <v>234533.6</v>
      </c>
      <c r="K75" s="8">
        <f t="shared" si="35"/>
        <v>219596</v>
      </c>
      <c r="L75" s="13">
        <v>174251.80556939999</v>
      </c>
      <c r="M75" s="13">
        <v>196194.12908610058</v>
      </c>
      <c r="N75" s="113">
        <v>244000</v>
      </c>
      <c r="O75" s="113">
        <v>249000</v>
      </c>
      <c r="P75" s="113">
        <v>234533.6</v>
      </c>
      <c r="Q75" s="8">
        <f t="shared" si="36"/>
        <v>219596</v>
      </c>
      <c r="R75" s="13">
        <v>306575.17550347996</v>
      </c>
      <c r="S75" s="13">
        <v>345180.06491111062</v>
      </c>
      <c r="T75" s="113">
        <v>429000</v>
      </c>
      <c r="U75" s="113">
        <v>438000</v>
      </c>
      <c r="V75" s="113">
        <v>412633.2</v>
      </c>
      <c r="W75" s="8">
        <f t="shared" si="37"/>
        <v>386278</v>
      </c>
      <c r="X75" s="13">
        <v>346753.71230318001</v>
      </c>
      <c r="Y75" s="13">
        <v>388356.23792241822</v>
      </c>
      <c r="Z75" s="113">
        <v>484000</v>
      </c>
      <c r="AA75" s="113">
        <v>484000</v>
      </c>
      <c r="AB75" s="113">
        <v>465406.2</v>
      </c>
      <c r="AC75" s="8">
        <f t="shared" si="38"/>
        <v>433703</v>
      </c>
      <c r="AD75" s="13">
        <v>346291.24571288005</v>
      </c>
      <c r="AE75" s="13">
        <v>388356.23792241822</v>
      </c>
      <c r="AF75" s="113">
        <v>484000</v>
      </c>
      <c r="AG75" s="113">
        <v>494000</v>
      </c>
      <c r="AH75" s="113">
        <v>465113.59999999998</v>
      </c>
      <c r="AI75" s="8">
        <f t="shared" si="39"/>
        <v>435552</v>
      </c>
      <c r="AJ75" s="13">
        <v>346753.71230318001</v>
      </c>
      <c r="AK75" s="13">
        <v>388356.23792241822</v>
      </c>
      <c r="AL75" s="113">
        <v>484000</v>
      </c>
      <c r="AM75" s="113">
        <v>494000</v>
      </c>
      <c r="AN75" s="113">
        <v>465406.2</v>
      </c>
      <c r="AO75" s="8">
        <f t="shared" si="40"/>
        <v>435703</v>
      </c>
      <c r="AP75" s="13">
        <v>473420.6113288835</v>
      </c>
      <c r="AQ75" s="13">
        <v>388356.23792241822</v>
      </c>
      <c r="AR75" s="113">
        <v>567000</v>
      </c>
      <c r="AS75" s="113">
        <v>578000</v>
      </c>
      <c r="AT75" s="113">
        <v>545599.6</v>
      </c>
      <c r="AU75" s="8">
        <f t="shared" si="41"/>
        <v>510475</v>
      </c>
      <c r="AV75" s="13">
        <v>260163.14963209999</v>
      </c>
      <c r="AW75" s="13">
        <v>238149.34466322997</v>
      </c>
      <c r="AX75" s="113">
        <v>328000</v>
      </c>
      <c r="AY75" s="113">
        <v>335000</v>
      </c>
      <c r="AZ75" s="113">
        <v>315487.2</v>
      </c>
      <c r="BA75" s="8">
        <f t="shared" si="42"/>
        <v>295360</v>
      </c>
      <c r="BB75" s="13">
        <v>410201.32566452003</v>
      </c>
      <c r="BC75" s="13">
        <v>388356.23792241822</v>
      </c>
      <c r="BD75" s="113">
        <v>526000</v>
      </c>
      <c r="BE75" s="113">
        <v>537000</v>
      </c>
      <c r="BF75" s="113">
        <v>505575</v>
      </c>
      <c r="BG75" s="8">
        <f t="shared" si="43"/>
        <v>473427</v>
      </c>
      <c r="BH75" s="13">
        <v>401331.30989016005</v>
      </c>
      <c r="BI75" s="13">
        <v>388356.23792241822</v>
      </c>
      <c r="BJ75" s="113">
        <v>520000</v>
      </c>
      <c r="BK75" s="113">
        <v>530000</v>
      </c>
      <c r="BL75" s="113">
        <v>499959.6</v>
      </c>
      <c r="BM75" s="8">
        <f t="shared" si="44"/>
        <v>467929</v>
      </c>
      <c r="BN75" s="13">
        <v>292526.46819369996</v>
      </c>
      <c r="BO75" s="13">
        <v>267774.22857730999</v>
      </c>
      <c r="BP75" s="113">
        <v>369000</v>
      </c>
      <c r="BQ75" s="113">
        <v>376000</v>
      </c>
      <c r="BR75" s="113">
        <v>354732</v>
      </c>
      <c r="BS75" s="8">
        <f t="shared" si="45"/>
        <v>332007</v>
      </c>
      <c r="BT75" s="28" t="e">
        <f>K75+Q75+#REF!+W75+#REF!+#REF!+#REF!+#REF!+AC75+AI75+AO75+AU75+BA75+#REF!+BG75+BM75+BS75</f>
        <v>#REF!</v>
      </c>
      <c r="BU75" s="9"/>
      <c r="BV75" s="9"/>
      <c r="BW75" s="9"/>
      <c r="BX75" s="10"/>
      <c r="BY75" s="10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</row>
    <row r="76" spans="1:187" ht="24.75" customHeight="1" x14ac:dyDescent="0.35">
      <c r="A76" s="362"/>
      <c r="B76" s="11">
        <v>61</v>
      </c>
      <c r="C76" s="33" t="s">
        <v>89</v>
      </c>
      <c r="D76" s="11" t="s">
        <v>22</v>
      </c>
      <c r="E76" s="6"/>
      <c r="F76" s="13">
        <v>114987.80799999999</v>
      </c>
      <c r="G76" s="13">
        <v>129467.42659199999</v>
      </c>
      <c r="H76" s="113">
        <v>161000</v>
      </c>
      <c r="I76" s="113">
        <v>164000</v>
      </c>
      <c r="J76" s="113">
        <v>154767.20000000001</v>
      </c>
      <c r="K76" s="8">
        <f t="shared" si="35"/>
        <v>144844</v>
      </c>
      <c r="L76" s="13">
        <v>114987.80799999999</v>
      </c>
      <c r="M76" s="13">
        <v>129467.42659199999</v>
      </c>
      <c r="N76" s="113">
        <v>161000</v>
      </c>
      <c r="O76" s="113">
        <v>164000</v>
      </c>
      <c r="P76" s="113">
        <v>154767.20000000001</v>
      </c>
      <c r="Q76" s="8">
        <f t="shared" si="36"/>
        <v>144844</v>
      </c>
      <c r="R76" s="13">
        <v>114987.80799999999</v>
      </c>
      <c r="S76" s="13">
        <v>129467.42659199999</v>
      </c>
      <c r="T76" s="113">
        <v>161000</v>
      </c>
      <c r="U76" s="113">
        <v>164000</v>
      </c>
      <c r="V76" s="113">
        <v>154767.20000000001</v>
      </c>
      <c r="W76" s="8">
        <f t="shared" si="37"/>
        <v>144844</v>
      </c>
      <c r="X76" s="13">
        <v>114987.80799999999</v>
      </c>
      <c r="Y76" s="13">
        <v>129467.42659199999</v>
      </c>
      <c r="Z76" s="113">
        <v>161000</v>
      </c>
      <c r="AA76" s="113">
        <v>161000</v>
      </c>
      <c r="AB76" s="113">
        <v>154767.20000000001</v>
      </c>
      <c r="AC76" s="8">
        <f t="shared" si="38"/>
        <v>144244</v>
      </c>
      <c r="AD76" s="13">
        <v>114987.80799999999</v>
      </c>
      <c r="AE76" s="13">
        <v>129467.42659199999</v>
      </c>
      <c r="AF76" s="113">
        <v>161000</v>
      </c>
      <c r="AG76" s="113">
        <v>164000</v>
      </c>
      <c r="AH76" s="113">
        <v>154767.20000000001</v>
      </c>
      <c r="AI76" s="8">
        <f t="shared" si="39"/>
        <v>144844</v>
      </c>
      <c r="AJ76" s="13">
        <v>114987.80799999999</v>
      </c>
      <c r="AK76" s="13">
        <v>129467.42659199999</v>
      </c>
      <c r="AL76" s="113">
        <v>161000</v>
      </c>
      <c r="AM76" s="113">
        <v>164000</v>
      </c>
      <c r="AN76" s="113">
        <v>154767.20000000001</v>
      </c>
      <c r="AO76" s="8">
        <f t="shared" si="40"/>
        <v>144844</v>
      </c>
      <c r="AP76" s="13">
        <v>136835.49151999998</v>
      </c>
      <c r="AQ76" s="13">
        <v>129467.42659199999</v>
      </c>
      <c r="AR76" s="113">
        <v>175000</v>
      </c>
      <c r="AS76" s="113">
        <v>179000</v>
      </c>
      <c r="AT76" s="113">
        <v>168599.2</v>
      </c>
      <c r="AU76" s="8">
        <f t="shared" si="41"/>
        <v>157780</v>
      </c>
      <c r="AV76" s="13">
        <v>114987.80799999999</v>
      </c>
      <c r="AW76" s="13">
        <v>105258.0704</v>
      </c>
      <c r="AX76" s="113">
        <v>145000</v>
      </c>
      <c r="AY76" s="113">
        <v>148000</v>
      </c>
      <c r="AZ76" s="113">
        <v>139440</v>
      </c>
      <c r="BA76" s="8">
        <f t="shared" si="42"/>
        <v>130537</v>
      </c>
      <c r="BB76" s="13">
        <v>114987.80799999999</v>
      </c>
      <c r="BC76" s="13">
        <v>129467.42659199999</v>
      </c>
      <c r="BD76" s="113">
        <v>161000</v>
      </c>
      <c r="BE76" s="113">
        <v>164000</v>
      </c>
      <c r="BF76" s="113">
        <v>154767.20000000001</v>
      </c>
      <c r="BG76" s="8">
        <f t="shared" si="43"/>
        <v>144844</v>
      </c>
      <c r="BH76" s="13">
        <v>114987.80799999999</v>
      </c>
      <c r="BI76" s="13">
        <v>129467.42659199999</v>
      </c>
      <c r="BJ76" s="113">
        <v>161000</v>
      </c>
      <c r="BK76" s="113">
        <v>164000</v>
      </c>
      <c r="BL76" s="113">
        <v>154767.20000000001</v>
      </c>
      <c r="BM76" s="8">
        <f t="shared" si="44"/>
        <v>144844</v>
      </c>
      <c r="BN76" s="13">
        <v>114987.80799999999</v>
      </c>
      <c r="BO76" s="13">
        <v>105258.0704</v>
      </c>
      <c r="BP76" s="113">
        <v>145000</v>
      </c>
      <c r="BQ76" s="113">
        <v>148000</v>
      </c>
      <c r="BR76" s="113">
        <v>139440</v>
      </c>
      <c r="BS76" s="8">
        <f t="shared" si="45"/>
        <v>130537</v>
      </c>
      <c r="BT76" s="28" t="e">
        <f>K76+Q76+#REF!+W76+#REF!+#REF!+#REF!+#REF!+AC76+AI76+AO76+AU76+BA76+#REF!+BG76+BM76+BS76</f>
        <v>#REF!</v>
      </c>
      <c r="BU76" s="9"/>
      <c r="BV76" s="9"/>
      <c r="BW76" s="9"/>
      <c r="BX76" s="10"/>
      <c r="BY76" s="10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</row>
    <row r="77" spans="1:187" ht="24.75" customHeight="1" x14ac:dyDescent="0.35">
      <c r="A77" s="362"/>
      <c r="B77" s="11">
        <v>62</v>
      </c>
      <c r="C77" s="33" t="s">
        <v>90</v>
      </c>
      <c r="D77" s="11" t="s">
        <v>22</v>
      </c>
      <c r="E77" s="6"/>
      <c r="F77" s="13">
        <v>114987.80799999999</v>
      </c>
      <c r="G77" s="13">
        <v>129467.42659199999</v>
      </c>
      <c r="H77" s="113">
        <v>161000</v>
      </c>
      <c r="I77" s="113">
        <v>164000</v>
      </c>
      <c r="J77" s="113">
        <v>154767.20000000001</v>
      </c>
      <c r="K77" s="8">
        <f t="shared" si="35"/>
        <v>144844</v>
      </c>
      <c r="L77" s="13">
        <v>114987.80799999999</v>
      </c>
      <c r="M77" s="13">
        <v>129467.42659199999</v>
      </c>
      <c r="N77" s="113">
        <v>161000</v>
      </c>
      <c r="O77" s="113">
        <v>164000</v>
      </c>
      <c r="P77" s="113">
        <v>154767.20000000001</v>
      </c>
      <c r="Q77" s="8">
        <f t="shared" si="36"/>
        <v>144844</v>
      </c>
      <c r="R77" s="13">
        <v>114987.80799999999</v>
      </c>
      <c r="S77" s="13">
        <v>129467.42659199999</v>
      </c>
      <c r="T77" s="113">
        <v>161000</v>
      </c>
      <c r="U77" s="113">
        <v>164000</v>
      </c>
      <c r="V77" s="113">
        <v>154767.20000000001</v>
      </c>
      <c r="W77" s="8">
        <f t="shared" si="37"/>
        <v>144844</v>
      </c>
      <c r="X77" s="13">
        <v>114987.80799999999</v>
      </c>
      <c r="Y77" s="13">
        <v>129467.42659199999</v>
      </c>
      <c r="Z77" s="113">
        <v>161000</v>
      </c>
      <c r="AA77" s="113">
        <v>161000</v>
      </c>
      <c r="AB77" s="113">
        <v>154767.20000000001</v>
      </c>
      <c r="AC77" s="8">
        <f t="shared" si="38"/>
        <v>144244</v>
      </c>
      <c r="AD77" s="13">
        <v>114987.80799999999</v>
      </c>
      <c r="AE77" s="13">
        <v>129467.42659199999</v>
      </c>
      <c r="AF77" s="113">
        <v>161000</v>
      </c>
      <c r="AG77" s="113">
        <v>164000</v>
      </c>
      <c r="AH77" s="113">
        <v>154767.20000000001</v>
      </c>
      <c r="AI77" s="8">
        <f t="shared" si="39"/>
        <v>144844</v>
      </c>
      <c r="AJ77" s="13">
        <v>114987.80799999999</v>
      </c>
      <c r="AK77" s="13">
        <v>129467.42659199999</v>
      </c>
      <c r="AL77" s="113">
        <v>161000</v>
      </c>
      <c r="AM77" s="113">
        <v>164000</v>
      </c>
      <c r="AN77" s="113">
        <v>154767.20000000001</v>
      </c>
      <c r="AO77" s="8">
        <f t="shared" si="40"/>
        <v>144844</v>
      </c>
      <c r="AP77" s="13">
        <v>136835.49151999998</v>
      </c>
      <c r="AQ77" s="13">
        <v>129467.42659199999</v>
      </c>
      <c r="AR77" s="113">
        <v>175000</v>
      </c>
      <c r="AS77" s="113">
        <v>179000</v>
      </c>
      <c r="AT77" s="113">
        <v>168599.2</v>
      </c>
      <c r="AU77" s="8">
        <f t="shared" si="41"/>
        <v>157780</v>
      </c>
      <c r="AV77" s="13">
        <v>114987.80799999999</v>
      </c>
      <c r="AW77" s="13">
        <v>105258.0704</v>
      </c>
      <c r="AX77" s="113">
        <v>145000</v>
      </c>
      <c r="AY77" s="113">
        <v>148000</v>
      </c>
      <c r="AZ77" s="113">
        <v>139440</v>
      </c>
      <c r="BA77" s="8">
        <f t="shared" si="42"/>
        <v>130537</v>
      </c>
      <c r="BB77" s="13">
        <v>114987.80799999999</v>
      </c>
      <c r="BC77" s="13">
        <v>129467.42659199999</v>
      </c>
      <c r="BD77" s="113">
        <v>161000</v>
      </c>
      <c r="BE77" s="113">
        <v>164000</v>
      </c>
      <c r="BF77" s="113">
        <v>154767.20000000001</v>
      </c>
      <c r="BG77" s="8">
        <f t="shared" si="43"/>
        <v>144844</v>
      </c>
      <c r="BH77" s="13">
        <v>114987.80799999999</v>
      </c>
      <c r="BI77" s="13">
        <v>129467.42659199999</v>
      </c>
      <c r="BJ77" s="113">
        <v>161000</v>
      </c>
      <c r="BK77" s="113">
        <v>164000</v>
      </c>
      <c r="BL77" s="113">
        <v>154767.20000000001</v>
      </c>
      <c r="BM77" s="8">
        <f t="shared" si="44"/>
        <v>144844</v>
      </c>
      <c r="BN77" s="13">
        <v>114987.80799999999</v>
      </c>
      <c r="BO77" s="13">
        <v>105258.0704</v>
      </c>
      <c r="BP77" s="113">
        <v>145000</v>
      </c>
      <c r="BQ77" s="113">
        <v>148000</v>
      </c>
      <c r="BR77" s="113">
        <v>139440</v>
      </c>
      <c r="BS77" s="8">
        <f t="shared" si="45"/>
        <v>130537</v>
      </c>
      <c r="BT77" s="28" t="e">
        <f>K77+Q77+#REF!+W77+#REF!+#REF!+#REF!+#REF!+AC77+AI77+AO77+AU77+BA77+#REF!+BG77+BM77+BS77</f>
        <v>#REF!</v>
      </c>
      <c r="BU77" s="9"/>
      <c r="BV77" s="9"/>
      <c r="BW77" s="9"/>
      <c r="BX77" s="10"/>
      <c r="BY77" s="10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</row>
    <row r="78" spans="1:187" ht="24.75" customHeight="1" x14ac:dyDescent="0.35">
      <c r="A78" s="362"/>
      <c r="B78" s="11">
        <v>63</v>
      </c>
      <c r="C78" s="33" t="s">
        <v>91</v>
      </c>
      <c r="D78" s="11" t="s">
        <v>22</v>
      </c>
      <c r="E78" s="6"/>
      <c r="F78" s="13">
        <v>57493.903999999995</v>
      </c>
      <c r="G78" s="13">
        <v>64733.713295999994</v>
      </c>
      <c r="H78" s="113">
        <v>80000</v>
      </c>
      <c r="I78" s="113">
        <v>82000</v>
      </c>
      <c r="J78" s="113">
        <v>77383.600000000006</v>
      </c>
      <c r="K78" s="8">
        <f t="shared" si="35"/>
        <v>72322</v>
      </c>
      <c r="L78" s="13">
        <v>57493.903999999995</v>
      </c>
      <c r="M78" s="13">
        <v>64733.713295999994</v>
      </c>
      <c r="N78" s="113">
        <v>80000</v>
      </c>
      <c r="O78" s="113">
        <v>82000</v>
      </c>
      <c r="P78" s="113">
        <v>77383.600000000006</v>
      </c>
      <c r="Q78" s="8">
        <f t="shared" si="36"/>
        <v>72322</v>
      </c>
      <c r="R78" s="13">
        <v>57493.903999999995</v>
      </c>
      <c r="S78" s="13">
        <v>64733.713295999994</v>
      </c>
      <c r="T78" s="113">
        <v>80000</v>
      </c>
      <c r="U78" s="113">
        <v>82000</v>
      </c>
      <c r="V78" s="113">
        <v>77383.600000000006</v>
      </c>
      <c r="W78" s="8">
        <f t="shared" si="37"/>
        <v>72322</v>
      </c>
      <c r="X78" s="13">
        <v>57493.903999999995</v>
      </c>
      <c r="Y78" s="13">
        <v>64733.713295999994</v>
      </c>
      <c r="Z78" s="113">
        <v>80000</v>
      </c>
      <c r="AA78" s="113">
        <v>80000</v>
      </c>
      <c r="AB78" s="113">
        <v>77383.600000000006</v>
      </c>
      <c r="AC78" s="8">
        <f t="shared" si="38"/>
        <v>71922</v>
      </c>
      <c r="AD78" s="13">
        <v>57493.903999999995</v>
      </c>
      <c r="AE78" s="13">
        <v>64733.713295999994</v>
      </c>
      <c r="AF78" s="113">
        <v>80000</v>
      </c>
      <c r="AG78" s="113">
        <v>82000</v>
      </c>
      <c r="AH78" s="113">
        <v>77383.600000000006</v>
      </c>
      <c r="AI78" s="8">
        <f t="shared" si="39"/>
        <v>72322</v>
      </c>
      <c r="AJ78" s="13">
        <v>57493.903999999995</v>
      </c>
      <c r="AK78" s="13">
        <v>64733.713295999994</v>
      </c>
      <c r="AL78" s="113">
        <v>80000</v>
      </c>
      <c r="AM78" s="113">
        <v>82000</v>
      </c>
      <c r="AN78" s="113">
        <v>77383.600000000006</v>
      </c>
      <c r="AO78" s="8">
        <f t="shared" si="40"/>
        <v>72322</v>
      </c>
      <c r="AP78" s="13">
        <v>68417.745759999991</v>
      </c>
      <c r="AQ78" s="13">
        <v>64733.713295999994</v>
      </c>
      <c r="AR78" s="113">
        <v>88000</v>
      </c>
      <c r="AS78" s="113">
        <v>90000</v>
      </c>
      <c r="AT78" s="113">
        <v>84299.6</v>
      </c>
      <c r="AU78" s="8">
        <f t="shared" si="41"/>
        <v>79090</v>
      </c>
      <c r="AV78" s="13">
        <v>57493.903999999995</v>
      </c>
      <c r="AW78" s="13">
        <v>52629.035199999998</v>
      </c>
      <c r="AX78" s="113">
        <v>73000</v>
      </c>
      <c r="AY78" s="113">
        <v>74000</v>
      </c>
      <c r="AZ78" s="113">
        <v>69720</v>
      </c>
      <c r="BA78" s="8">
        <f t="shared" si="42"/>
        <v>65369</v>
      </c>
      <c r="BB78" s="13">
        <v>57493.903999999995</v>
      </c>
      <c r="BC78" s="13">
        <v>64733.713295999994</v>
      </c>
      <c r="BD78" s="113">
        <v>80000</v>
      </c>
      <c r="BE78" s="113">
        <v>82000</v>
      </c>
      <c r="BF78" s="113">
        <v>77383.600000000006</v>
      </c>
      <c r="BG78" s="8">
        <f t="shared" si="43"/>
        <v>72322</v>
      </c>
      <c r="BH78" s="13">
        <v>57493.903999999995</v>
      </c>
      <c r="BI78" s="13">
        <v>64733.713295999994</v>
      </c>
      <c r="BJ78" s="113">
        <v>80000</v>
      </c>
      <c r="BK78" s="113">
        <v>82000</v>
      </c>
      <c r="BL78" s="113">
        <v>77383.600000000006</v>
      </c>
      <c r="BM78" s="8">
        <f t="shared" si="44"/>
        <v>72322</v>
      </c>
      <c r="BN78" s="13">
        <v>57493.903999999995</v>
      </c>
      <c r="BO78" s="13">
        <v>52629.035199999998</v>
      </c>
      <c r="BP78" s="113">
        <v>73000</v>
      </c>
      <c r="BQ78" s="113">
        <v>74000</v>
      </c>
      <c r="BR78" s="113">
        <v>69720</v>
      </c>
      <c r="BS78" s="8">
        <f t="shared" si="45"/>
        <v>65369</v>
      </c>
      <c r="BT78" s="28" t="e">
        <f>K78+Q78+#REF!+W78+#REF!+#REF!+#REF!+#REF!+AC78+AI78+AO78+AU78+BA78+#REF!+BG78+BM78+BS78</f>
        <v>#REF!</v>
      </c>
      <c r="BU78" s="9"/>
      <c r="BV78" s="9"/>
      <c r="BW78" s="9"/>
      <c r="BX78" s="10"/>
      <c r="BY78" s="10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</row>
    <row r="79" spans="1:187" ht="24.75" customHeight="1" x14ac:dyDescent="0.35">
      <c r="A79" s="362"/>
      <c r="B79" s="11">
        <v>64</v>
      </c>
      <c r="C79" s="33" t="s">
        <v>92</v>
      </c>
      <c r="D79" s="11" t="s">
        <v>22</v>
      </c>
      <c r="E79" s="6"/>
      <c r="F79" s="13">
        <v>574939.03999999992</v>
      </c>
      <c r="G79" s="13">
        <v>647337.13296000008</v>
      </c>
      <c r="H79" s="113">
        <v>805000</v>
      </c>
      <c r="I79" s="113">
        <v>821000</v>
      </c>
      <c r="J79" s="113">
        <v>773836</v>
      </c>
      <c r="K79" s="8">
        <f t="shared" si="35"/>
        <v>724422</v>
      </c>
      <c r="L79" s="13">
        <v>574939.03999999992</v>
      </c>
      <c r="M79" s="13">
        <v>647337.13296000008</v>
      </c>
      <c r="N79" s="113">
        <v>805000</v>
      </c>
      <c r="O79" s="113">
        <v>821000</v>
      </c>
      <c r="P79" s="113">
        <v>773836</v>
      </c>
      <c r="Q79" s="8">
        <f t="shared" si="36"/>
        <v>724422</v>
      </c>
      <c r="R79" s="13">
        <v>574939.03999999992</v>
      </c>
      <c r="S79" s="13">
        <v>647337.13296000008</v>
      </c>
      <c r="T79" s="113">
        <v>805000</v>
      </c>
      <c r="U79" s="113">
        <v>821000</v>
      </c>
      <c r="V79" s="113">
        <v>773836</v>
      </c>
      <c r="W79" s="8">
        <f t="shared" si="37"/>
        <v>724422</v>
      </c>
      <c r="X79" s="13">
        <v>574939.03999999992</v>
      </c>
      <c r="Y79" s="13">
        <v>647337.13296000008</v>
      </c>
      <c r="Z79" s="113">
        <v>805000</v>
      </c>
      <c r="AA79" s="113">
        <v>805000</v>
      </c>
      <c r="AB79" s="113">
        <v>773836</v>
      </c>
      <c r="AC79" s="8">
        <f t="shared" si="38"/>
        <v>721222</v>
      </c>
      <c r="AD79" s="13">
        <v>574939.03999999992</v>
      </c>
      <c r="AE79" s="13">
        <v>647337.13296000008</v>
      </c>
      <c r="AF79" s="113">
        <v>805000</v>
      </c>
      <c r="AG79" s="113">
        <v>821000</v>
      </c>
      <c r="AH79" s="113">
        <v>773836</v>
      </c>
      <c r="AI79" s="8">
        <f t="shared" si="39"/>
        <v>724422</v>
      </c>
      <c r="AJ79" s="13">
        <v>574939.03999999992</v>
      </c>
      <c r="AK79" s="13">
        <v>647337.13296000008</v>
      </c>
      <c r="AL79" s="113">
        <v>805000</v>
      </c>
      <c r="AM79" s="113">
        <v>821000</v>
      </c>
      <c r="AN79" s="113">
        <v>773836</v>
      </c>
      <c r="AO79" s="8">
        <f t="shared" si="40"/>
        <v>724422</v>
      </c>
      <c r="AP79" s="13">
        <v>684177.45759999997</v>
      </c>
      <c r="AQ79" s="13">
        <v>647337.13296000008</v>
      </c>
      <c r="AR79" s="113">
        <v>877000</v>
      </c>
      <c r="AS79" s="113">
        <v>895000</v>
      </c>
      <c r="AT79" s="113">
        <v>842996</v>
      </c>
      <c r="AU79" s="8">
        <f t="shared" si="41"/>
        <v>789302</v>
      </c>
      <c r="AV79" s="13">
        <v>574939.03999999992</v>
      </c>
      <c r="AW79" s="13">
        <v>526290.35199999996</v>
      </c>
      <c r="AX79" s="113">
        <v>725000</v>
      </c>
      <c r="AY79" s="113">
        <v>740000</v>
      </c>
      <c r="AZ79" s="113">
        <v>697200</v>
      </c>
      <c r="BA79" s="8">
        <f t="shared" si="42"/>
        <v>652686</v>
      </c>
      <c r="BB79" s="13">
        <v>574939.03999999992</v>
      </c>
      <c r="BC79" s="13">
        <v>647337.13296000008</v>
      </c>
      <c r="BD79" s="113">
        <v>805000</v>
      </c>
      <c r="BE79" s="113">
        <v>821000</v>
      </c>
      <c r="BF79" s="113">
        <v>773836</v>
      </c>
      <c r="BG79" s="8">
        <f t="shared" si="43"/>
        <v>724422</v>
      </c>
      <c r="BH79" s="13">
        <v>574939.03999999992</v>
      </c>
      <c r="BI79" s="13">
        <v>647337.13296000008</v>
      </c>
      <c r="BJ79" s="113">
        <v>805000</v>
      </c>
      <c r="BK79" s="113">
        <v>821000</v>
      </c>
      <c r="BL79" s="113">
        <v>773836</v>
      </c>
      <c r="BM79" s="8">
        <f t="shared" si="44"/>
        <v>724422</v>
      </c>
      <c r="BN79" s="13">
        <v>574939.03999999992</v>
      </c>
      <c r="BO79" s="13">
        <v>526290.35199999996</v>
      </c>
      <c r="BP79" s="113">
        <v>725000</v>
      </c>
      <c r="BQ79" s="113">
        <v>740000</v>
      </c>
      <c r="BR79" s="113">
        <v>697200</v>
      </c>
      <c r="BS79" s="8">
        <f t="shared" si="45"/>
        <v>652686</v>
      </c>
      <c r="BT79" s="28" t="e">
        <f>K79+Q79+#REF!+W79+#REF!+#REF!+#REF!+#REF!+AC79+AI79+AO79+AU79+BA79+#REF!+BG79+BM79+BS79</f>
        <v>#REF!</v>
      </c>
      <c r="BU79" s="9"/>
      <c r="BV79" s="9"/>
      <c r="BW79" s="9"/>
      <c r="BX79" s="10"/>
      <c r="BY79" s="10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</row>
    <row r="80" spans="1:187" ht="24.75" customHeight="1" x14ac:dyDescent="0.35">
      <c r="A80" s="362"/>
      <c r="B80" s="11">
        <v>65</v>
      </c>
      <c r="C80" s="33" t="s">
        <v>93</v>
      </c>
      <c r="D80" s="11" t="s">
        <v>22</v>
      </c>
      <c r="E80" s="6"/>
      <c r="F80" s="13">
        <v>161819.39563581999</v>
      </c>
      <c r="G80" s="13">
        <v>182196.19184011521</v>
      </c>
      <c r="H80" s="113">
        <v>227000</v>
      </c>
      <c r="I80" s="113">
        <v>232000</v>
      </c>
      <c r="J80" s="113">
        <v>217799.4</v>
      </c>
      <c r="K80" s="8">
        <f t="shared" si="35"/>
        <v>204163</v>
      </c>
      <c r="L80" s="13">
        <v>161819.39563581999</v>
      </c>
      <c r="M80" s="13">
        <v>182196.19184011521</v>
      </c>
      <c r="N80" s="113">
        <v>227000</v>
      </c>
      <c r="O80" s="113">
        <v>232000</v>
      </c>
      <c r="P80" s="113">
        <v>217799.4</v>
      </c>
      <c r="Q80" s="8">
        <f t="shared" si="36"/>
        <v>204163</v>
      </c>
      <c r="R80" s="13">
        <v>290594.38554978004</v>
      </c>
      <c r="S80" s="13">
        <v>327186.92471477925</v>
      </c>
      <c r="T80" s="113">
        <v>407000</v>
      </c>
      <c r="U80" s="113">
        <v>415000</v>
      </c>
      <c r="V80" s="113">
        <v>391123.6</v>
      </c>
      <c r="W80" s="8">
        <f t="shared" si="37"/>
        <v>366181</v>
      </c>
      <c r="X80" s="13">
        <v>326412.65653750004</v>
      </c>
      <c r="Y80" s="13">
        <v>361569.02277482534</v>
      </c>
      <c r="Z80" s="113">
        <v>453000</v>
      </c>
      <c r="AA80" s="113">
        <v>453000</v>
      </c>
      <c r="AB80" s="113">
        <v>435568</v>
      </c>
      <c r="AC80" s="8">
        <f t="shared" si="38"/>
        <v>405910</v>
      </c>
      <c r="AD80" s="13">
        <v>325079.44477111998</v>
      </c>
      <c r="AE80" s="13">
        <v>361569.02277482534</v>
      </c>
      <c r="AF80" s="113">
        <v>452000</v>
      </c>
      <c r="AG80" s="113">
        <v>461000</v>
      </c>
      <c r="AH80" s="113">
        <v>434723.8</v>
      </c>
      <c r="AI80" s="8">
        <f t="shared" si="39"/>
        <v>406874</v>
      </c>
      <c r="AJ80" s="13">
        <v>322893.23907151999</v>
      </c>
      <c r="AK80" s="13">
        <v>361569.02277482534</v>
      </c>
      <c r="AL80" s="113">
        <v>451000</v>
      </c>
      <c r="AM80" s="113">
        <v>460000</v>
      </c>
      <c r="AN80" s="113">
        <v>433340.6</v>
      </c>
      <c r="AO80" s="8">
        <f t="shared" si="40"/>
        <v>405761</v>
      </c>
      <c r="AP80" s="13">
        <v>442919.80922471103</v>
      </c>
      <c r="AQ80" s="13">
        <v>361569.02277482534</v>
      </c>
      <c r="AR80" s="113">
        <v>530000</v>
      </c>
      <c r="AS80" s="113">
        <v>541000</v>
      </c>
      <c r="AT80" s="113">
        <v>509329.80000000005</v>
      </c>
      <c r="AU80" s="8">
        <f t="shared" si="41"/>
        <v>476964</v>
      </c>
      <c r="AV80" s="13">
        <v>241677.56588325999</v>
      </c>
      <c r="AW80" s="13">
        <v>221227.92569313801</v>
      </c>
      <c r="AX80" s="113">
        <v>305000</v>
      </c>
      <c r="AY80" s="113">
        <v>311000</v>
      </c>
      <c r="AZ80" s="113">
        <v>293070.40000000002</v>
      </c>
      <c r="BA80" s="8">
        <f t="shared" si="42"/>
        <v>274395</v>
      </c>
      <c r="BB80" s="13">
        <v>380885.61521919997</v>
      </c>
      <c r="BC80" s="13">
        <v>361569.02277482534</v>
      </c>
      <c r="BD80" s="113">
        <v>489000</v>
      </c>
      <c r="BE80" s="113">
        <v>499000</v>
      </c>
      <c r="BF80" s="113">
        <v>470055.6</v>
      </c>
      <c r="BG80" s="8">
        <f t="shared" si="43"/>
        <v>440102</v>
      </c>
      <c r="BH80" s="13">
        <v>387255.50857811997</v>
      </c>
      <c r="BI80" s="13">
        <v>361569.02277482534</v>
      </c>
      <c r="BJ80" s="113">
        <v>493000</v>
      </c>
      <c r="BK80" s="113">
        <v>503000</v>
      </c>
      <c r="BL80" s="113">
        <v>474089</v>
      </c>
      <c r="BM80" s="8">
        <f t="shared" si="44"/>
        <v>443783</v>
      </c>
      <c r="BN80" s="13">
        <v>271655.67797004001</v>
      </c>
      <c r="BO80" s="13">
        <v>248669.428295652</v>
      </c>
      <c r="BP80" s="113">
        <v>343000</v>
      </c>
      <c r="BQ80" s="113">
        <v>350000</v>
      </c>
      <c r="BR80" s="113">
        <v>329422.8</v>
      </c>
      <c r="BS80" s="8">
        <f t="shared" si="45"/>
        <v>308550</v>
      </c>
      <c r="BT80" s="28" t="e">
        <f>K80+Q80+#REF!+W80+#REF!+#REF!+#REF!+#REF!+AC80+AI80+AO80+AU80+BA80+#REF!+BG80+BM80+BS80</f>
        <v>#REF!</v>
      </c>
      <c r="BU80" s="9"/>
      <c r="BV80" s="9"/>
      <c r="BW80" s="9"/>
      <c r="BX80" s="10"/>
      <c r="BY80" s="10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</row>
    <row r="81" spans="1:187" ht="24.75" customHeight="1" x14ac:dyDescent="0.35">
      <c r="A81" s="362"/>
      <c r="B81" s="11">
        <v>66</v>
      </c>
      <c r="C81" s="33" t="s">
        <v>94</v>
      </c>
      <c r="D81" s="11" t="s">
        <v>22</v>
      </c>
      <c r="E81" s="6"/>
      <c r="F81" s="13">
        <v>141554.95049721998</v>
      </c>
      <c r="G81" s="13">
        <v>159379.9854175238</v>
      </c>
      <c r="H81" s="113">
        <v>198000</v>
      </c>
      <c r="I81" s="113">
        <v>202000</v>
      </c>
      <c r="J81" s="113">
        <v>190524.6</v>
      </c>
      <c r="K81" s="8">
        <f t="shared" si="35"/>
        <v>178292</v>
      </c>
      <c r="L81" s="13">
        <v>141554.95049721998</v>
      </c>
      <c r="M81" s="13">
        <v>159379.9854175238</v>
      </c>
      <c r="N81" s="113">
        <v>198000</v>
      </c>
      <c r="O81" s="113">
        <v>202000</v>
      </c>
      <c r="P81" s="113">
        <v>190524.6</v>
      </c>
      <c r="Q81" s="8">
        <f t="shared" si="36"/>
        <v>178292</v>
      </c>
      <c r="R81" s="13">
        <v>279843.67230820004</v>
      </c>
      <c r="S81" s="13">
        <v>315082.44858270179</v>
      </c>
      <c r="T81" s="113">
        <v>392000</v>
      </c>
      <c r="U81" s="113">
        <v>400000</v>
      </c>
      <c r="V81" s="113">
        <v>376654.6</v>
      </c>
      <c r="W81" s="8">
        <f t="shared" si="37"/>
        <v>352716</v>
      </c>
      <c r="X81" s="13">
        <v>310203.90325443994</v>
      </c>
      <c r="Y81" s="13">
        <v>350884.64247817895</v>
      </c>
      <c r="Z81" s="113">
        <v>435000</v>
      </c>
      <c r="AA81" s="113">
        <v>435000</v>
      </c>
      <c r="AB81" s="113">
        <v>418542.6</v>
      </c>
      <c r="AC81" s="8">
        <f t="shared" si="38"/>
        <v>389926</v>
      </c>
      <c r="AD81" s="13">
        <v>311652.96523738001</v>
      </c>
      <c r="AE81" s="13">
        <v>350884.64247817895</v>
      </c>
      <c r="AF81" s="113">
        <v>436000</v>
      </c>
      <c r="AG81" s="113">
        <v>445000</v>
      </c>
      <c r="AH81" s="113">
        <v>419459.6</v>
      </c>
      <c r="AI81" s="8">
        <f t="shared" si="39"/>
        <v>392599</v>
      </c>
      <c r="AJ81" s="13">
        <v>310203.90325443994</v>
      </c>
      <c r="AK81" s="13">
        <v>350884.64247817895</v>
      </c>
      <c r="AL81" s="113">
        <v>435000</v>
      </c>
      <c r="AM81" s="113">
        <v>444000</v>
      </c>
      <c r="AN81" s="113">
        <v>418542.6</v>
      </c>
      <c r="AO81" s="8">
        <f t="shared" si="40"/>
        <v>391726</v>
      </c>
      <c r="AP81" s="13">
        <v>446465.30233217642</v>
      </c>
      <c r="AQ81" s="13">
        <v>350884.64247817895</v>
      </c>
      <c r="AR81" s="113">
        <v>525000</v>
      </c>
      <c r="AS81" s="113">
        <v>536000</v>
      </c>
      <c r="AT81" s="113">
        <v>504810.6</v>
      </c>
      <c r="AU81" s="8">
        <f t="shared" si="41"/>
        <v>472632</v>
      </c>
      <c r="AV81" s="13">
        <v>206574.95026558003</v>
      </c>
      <c r="AW81" s="13">
        <v>189095.531396954</v>
      </c>
      <c r="AX81" s="113">
        <v>261000</v>
      </c>
      <c r="AY81" s="113">
        <v>266000</v>
      </c>
      <c r="AZ81" s="113">
        <v>250503.40000000002</v>
      </c>
      <c r="BA81" s="8">
        <f t="shared" si="42"/>
        <v>234635</v>
      </c>
      <c r="BB81" s="13">
        <v>360808.95954453998</v>
      </c>
      <c r="BC81" s="13">
        <v>350884.64247817895</v>
      </c>
      <c r="BD81" s="113">
        <v>469000</v>
      </c>
      <c r="BE81" s="113">
        <v>478000</v>
      </c>
      <c r="BF81" s="113">
        <v>450580.2</v>
      </c>
      <c r="BG81" s="8">
        <f t="shared" si="43"/>
        <v>421855</v>
      </c>
      <c r="BH81" s="13">
        <v>359102.03740216</v>
      </c>
      <c r="BI81" s="13">
        <v>350884.64247817895</v>
      </c>
      <c r="BJ81" s="113">
        <v>467000</v>
      </c>
      <c r="BK81" s="113">
        <v>476000</v>
      </c>
      <c r="BL81" s="113">
        <v>449499.4</v>
      </c>
      <c r="BM81" s="8">
        <f t="shared" si="44"/>
        <v>420497</v>
      </c>
      <c r="BN81" s="13">
        <v>237635.88816681999</v>
      </c>
      <c r="BO81" s="13">
        <v>217528.23609116601</v>
      </c>
      <c r="BP81" s="113">
        <v>300000</v>
      </c>
      <c r="BQ81" s="113">
        <v>306000</v>
      </c>
      <c r="BR81" s="113">
        <v>288169</v>
      </c>
      <c r="BS81" s="8">
        <f t="shared" si="45"/>
        <v>269867</v>
      </c>
      <c r="BT81" s="28" t="e">
        <f>K81+Q81+#REF!+W81+#REF!+#REF!+#REF!+#REF!+AC81+AI81+AO81+AU81+BA81+#REF!+BG81+BM81+BS81</f>
        <v>#REF!</v>
      </c>
      <c r="BU81" s="9"/>
      <c r="BV81" s="9"/>
      <c r="BW81" s="9"/>
      <c r="BX81" s="10"/>
      <c r="BY81" s="10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</row>
    <row r="82" spans="1:187" ht="24.75" customHeight="1" x14ac:dyDescent="0.35">
      <c r="A82" s="362"/>
      <c r="B82" s="11">
        <v>67</v>
      </c>
      <c r="C82" s="33" t="s">
        <v>95</v>
      </c>
      <c r="D82" s="11" t="s">
        <v>22</v>
      </c>
      <c r="E82" s="6"/>
      <c r="F82" s="13">
        <v>172481.712</v>
      </c>
      <c r="G82" s="13">
        <v>194201.13988800001</v>
      </c>
      <c r="H82" s="113">
        <v>241000</v>
      </c>
      <c r="I82" s="113">
        <v>246000</v>
      </c>
      <c r="J82" s="113">
        <v>232150.8</v>
      </c>
      <c r="K82" s="8">
        <f t="shared" si="35"/>
        <v>217167</v>
      </c>
      <c r="L82" s="13">
        <v>172481.712</v>
      </c>
      <c r="M82" s="13">
        <v>194201.13988800001</v>
      </c>
      <c r="N82" s="113">
        <v>241000</v>
      </c>
      <c r="O82" s="113">
        <v>246000</v>
      </c>
      <c r="P82" s="113">
        <v>232150.8</v>
      </c>
      <c r="Q82" s="8">
        <f t="shared" si="36"/>
        <v>217167</v>
      </c>
      <c r="R82" s="13">
        <v>172481.712</v>
      </c>
      <c r="S82" s="13">
        <v>194201.13988800001</v>
      </c>
      <c r="T82" s="113">
        <v>241000</v>
      </c>
      <c r="U82" s="113">
        <v>246000</v>
      </c>
      <c r="V82" s="113">
        <v>232150.8</v>
      </c>
      <c r="W82" s="8">
        <f t="shared" si="37"/>
        <v>217167</v>
      </c>
      <c r="X82" s="13">
        <v>172481.712</v>
      </c>
      <c r="Y82" s="13">
        <v>194201.13988800001</v>
      </c>
      <c r="Z82" s="113">
        <v>241000</v>
      </c>
      <c r="AA82" s="113">
        <v>241000</v>
      </c>
      <c r="AB82" s="113">
        <v>232150.8</v>
      </c>
      <c r="AC82" s="8">
        <f t="shared" si="38"/>
        <v>216167</v>
      </c>
      <c r="AD82" s="13">
        <v>172481.712</v>
      </c>
      <c r="AE82" s="13">
        <v>194201.13988800001</v>
      </c>
      <c r="AF82" s="113">
        <v>241000</v>
      </c>
      <c r="AG82" s="113">
        <v>246000</v>
      </c>
      <c r="AH82" s="113">
        <v>232150.8</v>
      </c>
      <c r="AI82" s="8">
        <f t="shared" si="39"/>
        <v>217167</v>
      </c>
      <c r="AJ82" s="13">
        <v>172481.712</v>
      </c>
      <c r="AK82" s="13">
        <v>194201.13988800001</v>
      </c>
      <c r="AL82" s="113">
        <v>241000</v>
      </c>
      <c r="AM82" s="113">
        <v>246000</v>
      </c>
      <c r="AN82" s="113">
        <v>232150.8</v>
      </c>
      <c r="AO82" s="8">
        <f t="shared" si="40"/>
        <v>217167</v>
      </c>
      <c r="AP82" s="13">
        <v>205253.23727999997</v>
      </c>
      <c r="AQ82" s="13">
        <v>194201.13988800001</v>
      </c>
      <c r="AR82" s="113">
        <v>263000</v>
      </c>
      <c r="AS82" s="113">
        <v>268000</v>
      </c>
      <c r="AT82" s="113">
        <v>252898.8</v>
      </c>
      <c r="AU82" s="8">
        <f t="shared" si="41"/>
        <v>236671</v>
      </c>
      <c r="AV82" s="13">
        <v>172481.712</v>
      </c>
      <c r="AW82" s="13">
        <v>157887.10560000001</v>
      </c>
      <c r="AX82" s="113">
        <v>218000</v>
      </c>
      <c r="AY82" s="113">
        <v>222000</v>
      </c>
      <c r="AZ82" s="113">
        <v>209160</v>
      </c>
      <c r="BA82" s="8">
        <f t="shared" si="42"/>
        <v>195906</v>
      </c>
      <c r="BB82" s="13">
        <v>172481.712</v>
      </c>
      <c r="BC82" s="13">
        <v>194201.13988800001</v>
      </c>
      <c r="BD82" s="113">
        <v>241000</v>
      </c>
      <c r="BE82" s="113">
        <v>246000</v>
      </c>
      <c r="BF82" s="113">
        <v>232150.8</v>
      </c>
      <c r="BG82" s="8">
        <f t="shared" si="43"/>
        <v>217167</v>
      </c>
      <c r="BH82" s="13">
        <v>172481.712</v>
      </c>
      <c r="BI82" s="13">
        <v>194201.13988800001</v>
      </c>
      <c r="BJ82" s="113">
        <v>241000</v>
      </c>
      <c r="BK82" s="113">
        <v>246000</v>
      </c>
      <c r="BL82" s="113">
        <v>232150.8</v>
      </c>
      <c r="BM82" s="8">
        <f t="shared" si="44"/>
        <v>217167</v>
      </c>
      <c r="BN82" s="13">
        <v>172481.712</v>
      </c>
      <c r="BO82" s="13">
        <v>157887.10560000001</v>
      </c>
      <c r="BP82" s="113">
        <v>218000</v>
      </c>
      <c r="BQ82" s="113">
        <v>222000</v>
      </c>
      <c r="BR82" s="113">
        <v>209160</v>
      </c>
      <c r="BS82" s="8">
        <f t="shared" si="45"/>
        <v>195906</v>
      </c>
      <c r="BT82" s="28" t="e">
        <f>K82+Q82+#REF!+W82+#REF!+#REF!+#REF!+#REF!+AC82+AI82+AO82+AU82+BA82+#REF!+BG82+BM82+BS82</f>
        <v>#REF!</v>
      </c>
      <c r="BU82" s="9"/>
      <c r="BV82" s="9"/>
      <c r="BW82" s="9"/>
      <c r="BX82" s="10"/>
      <c r="BY82" s="10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</row>
    <row r="83" spans="1:187" ht="24.75" customHeight="1" x14ac:dyDescent="0.35">
      <c r="A83" s="362"/>
      <c r="B83" s="11">
        <v>68</v>
      </c>
      <c r="C83" s="33" t="s">
        <v>96</v>
      </c>
      <c r="D83" s="11" t="s">
        <v>22</v>
      </c>
      <c r="E83" s="6"/>
      <c r="F83" s="13">
        <v>172481.712</v>
      </c>
      <c r="G83" s="13">
        <v>194201.13988800001</v>
      </c>
      <c r="H83" s="113">
        <v>241000</v>
      </c>
      <c r="I83" s="113">
        <v>246000</v>
      </c>
      <c r="J83" s="113">
        <v>232150.8</v>
      </c>
      <c r="K83" s="8">
        <f t="shared" si="35"/>
        <v>217167</v>
      </c>
      <c r="L83" s="13">
        <v>172481.712</v>
      </c>
      <c r="M83" s="13">
        <v>194201.13988800001</v>
      </c>
      <c r="N83" s="113">
        <v>241000</v>
      </c>
      <c r="O83" s="113">
        <v>246000</v>
      </c>
      <c r="P83" s="113">
        <v>232150.8</v>
      </c>
      <c r="Q83" s="8">
        <f t="shared" si="36"/>
        <v>217167</v>
      </c>
      <c r="R83" s="13">
        <v>172481.712</v>
      </c>
      <c r="S83" s="13">
        <v>194201.13988800001</v>
      </c>
      <c r="T83" s="113">
        <v>241000</v>
      </c>
      <c r="U83" s="113">
        <v>246000</v>
      </c>
      <c r="V83" s="113">
        <v>232150.8</v>
      </c>
      <c r="W83" s="8">
        <f t="shared" si="37"/>
        <v>217167</v>
      </c>
      <c r="X83" s="13">
        <v>172481.712</v>
      </c>
      <c r="Y83" s="13">
        <v>194201.13988800001</v>
      </c>
      <c r="Z83" s="113">
        <v>241000</v>
      </c>
      <c r="AA83" s="113">
        <v>241000</v>
      </c>
      <c r="AB83" s="113">
        <v>232150.8</v>
      </c>
      <c r="AC83" s="8">
        <f t="shared" si="38"/>
        <v>216167</v>
      </c>
      <c r="AD83" s="13">
        <v>172481.712</v>
      </c>
      <c r="AE83" s="13">
        <v>194201.13988800001</v>
      </c>
      <c r="AF83" s="113">
        <v>241000</v>
      </c>
      <c r="AG83" s="113">
        <v>246000</v>
      </c>
      <c r="AH83" s="113">
        <v>232150.8</v>
      </c>
      <c r="AI83" s="8">
        <f t="shared" si="39"/>
        <v>217167</v>
      </c>
      <c r="AJ83" s="13">
        <v>172481.712</v>
      </c>
      <c r="AK83" s="13">
        <v>194201.13988800001</v>
      </c>
      <c r="AL83" s="113">
        <v>241000</v>
      </c>
      <c r="AM83" s="113">
        <v>246000</v>
      </c>
      <c r="AN83" s="113">
        <v>232150.8</v>
      </c>
      <c r="AO83" s="8">
        <f t="shared" si="40"/>
        <v>217167</v>
      </c>
      <c r="AP83" s="13">
        <v>205253.23727999997</v>
      </c>
      <c r="AQ83" s="13">
        <v>194201.13988800001</v>
      </c>
      <c r="AR83" s="113">
        <v>263000</v>
      </c>
      <c r="AS83" s="113">
        <v>268000</v>
      </c>
      <c r="AT83" s="113">
        <v>252898.8</v>
      </c>
      <c r="AU83" s="8">
        <f t="shared" si="41"/>
        <v>236671</v>
      </c>
      <c r="AV83" s="13">
        <v>172481.712</v>
      </c>
      <c r="AW83" s="13">
        <v>157887.10560000001</v>
      </c>
      <c r="AX83" s="113">
        <v>218000</v>
      </c>
      <c r="AY83" s="113">
        <v>222000</v>
      </c>
      <c r="AZ83" s="113">
        <v>209160</v>
      </c>
      <c r="BA83" s="8">
        <f t="shared" si="42"/>
        <v>195906</v>
      </c>
      <c r="BB83" s="13">
        <v>172481.712</v>
      </c>
      <c r="BC83" s="13">
        <v>194201.13988800001</v>
      </c>
      <c r="BD83" s="113">
        <v>241000</v>
      </c>
      <c r="BE83" s="113">
        <v>246000</v>
      </c>
      <c r="BF83" s="113">
        <v>232150.8</v>
      </c>
      <c r="BG83" s="8">
        <f t="shared" si="43"/>
        <v>217167</v>
      </c>
      <c r="BH83" s="13">
        <v>172481.712</v>
      </c>
      <c r="BI83" s="13">
        <v>194201.13988800001</v>
      </c>
      <c r="BJ83" s="113">
        <v>241000</v>
      </c>
      <c r="BK83" s="113">
        <v>246000</v>
      </c>
      <c r="BL83" s="113">
        <v>232150.8</v>
      </c>
      <c r="BM83" s="8">
        <f t="shared" si="44"/>
        <v>217167</v>
      </c>
      <c r="BN83" s="13">
        <v>172481.712</v>
      </c>
      <c r="BO83" s="13">
        <v>157887.10560000001</v>
      </c>
      <c r="BP83" s="113">
        <v>218000</v>
      </c>
      <c r="BQ83" s="113">
        <v>222000</v>
      </c>
      <c r="BR83" s="113">
        <v>209160</v>
      </c>
      <c r="BS83" s="8">
        <f t="shared" si="45"/>
        <v>195906</v>
      </c>
      <c r="BT83" s="28" t="e">
        <f>K83+Q83+#REF!+W83+#REF!+#REF!+#REF!+#REF!+AC83+AI83+AO83+AU83+BA83+#REF!+BG83+BM83+BS83</f>
        <v>#REF!</v>
      </c>
      <c r="BU83" s="9"/>
      <c r="BV83" s="9"/>
      <c r="BW83" s="9"/>
      <c r="BX83" s="10"/>
      <c r="BY83" s="10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</row>
    <row r="84" spans="1:187" ht="24.75" customHeight="1" thickBot="1" x14ac:dyDescent="0.4">
      <c r="A84" s="362"/>
      <c r="B84" s="15">
        <v>69</v>
      </c>
      <c r="C84" s="33" t="s">
        <v>97</v>
      </c>
      <c r="D84" s="11" t="s">
        <v>22</v>
      </c>
      <c r="E84" s="6"/>
      <c r="F84" s="13">
        <v>143734.75999999998</v>
      </c>
      <c r="G84" s="13">
        <v>161834.28324000002</v>
      </c>
      <c r="H84" s="113">
        <v>201000</v>
      </c>
      <c r="I84" s="113">
        <v>205000</v>
      </c>
      <c r="J84" s="113">
        <v>193459</v>
      </c>
      <c r="K84" s="8">
        <f t="shared" si="35"/>
        <v>181006</v>
      </c>
      <c r="L84" s="13">
        <v>143734.75999999998</v>
      </c>
      <c r="M84" s="13">
        <v>161834.28324000002</v>
      </c>
      <c r="N84" s="113">
        <v>201000</v>
      </c>
      <c r="O84" s="113">
        <v>205000</v>
      </c>
      <c r="P84" s="113">
        <v>193459</v>
      </c>
      <c r="Q84" s="8">
        <f t="shared" si="36"/>
        <v>181006</v>
      </c>
      <c r="R84" s="13">
        <v>143734.75999999998</v>
      </c>
      <c r="S84" s="13">
        <v>161834.28324000002</v>
      </c>
      <c r="T84" s="113">
        <v>201000</v>
      </c>
      <c r="U84" s="113">
        <v>205000</v>
      </c>
      <c r="V84" s="113">
        <v>193459</v>
      </c>
      <c r="W84" s="8">
        <f t="shared" si="37"/>
        <v>181006</v>
      </c>
      <c r="X84" s="13">
        <v>143734.75999999998</v>
      </c>
      <c r="Y84" s="13">
        <v>161834.28324000002</v>
      </c>
      <c r="Z84" s="113">
        <v>201000</v>
      </c>
      <c r="AA84" s="113">
        <v>201000</v>
      </c>
      <c r="AB84" s="113">
        <v>193459</v>
      </c>
      <c r="AC84" s="8">
        <f t="shared" si="38"/>
        <v>180206</v>
      </c>
      <c r="AD84" s="13">
        <v>143734.75999999998</v>
      </c>
      <c r="AE84" s="13">
        <v>161834.28324000002</v>
      </c>
      <c r="AF84" s="113">
        <v>201000</v>
      </c>
      <c r="AG84" s="113">
        <v>205000</v>
      </c>
      <c r="AH84" s="113">
        <v>193459</v>
      </c>
      <c r="AI84" s="8">
        <f t="shared" si="39"/>
        <v>181006</v>
      </c>
      <c r="AJ84" s="13">
        <v>143734.75999999998</v>
      </c>
      <c r="AK84" s="13">
        <v>161834.28324000002</v>
      </c>
      <c r="AL84" s="113">
        <v>201000</v>
      </c>
      <c r="AM84" s="113">
        <v>205000</v>
      </c>
      <c r="AN84" s="113">
        <v>193459</v>
      </c>
      <c r="AO84" s="8">
        <f t="shared" si="40"/>
        <v>181006</v>
      </c>
      <c r="AP84" s="13">
        <v>171044.36439999999</v>
      </c>
      <c r="AQ84" s="13">
        <v>161834.28324000002</v>
      </c>
      <c r="AR84" s="113">
        <v>219000</v>
      </c>
      <c r="AS84" s="113">
        <v>223000</v>
      </c>
      <c r="AT84" s="113">
        <v>210749</v>
      </c>
      <c r="AU84" s="8">
        <f t="shared" si="41"/>
        <v>197126</v>
      </c>
      <c r="AV84" s="13">
        <v>143734.75999999998</v>
      </c>
      <c r="AW84" s="13">
        <v>131572.58799999999</v>
      </c>
      <c r="AX84" s="113">
        <v>181000</v>
      </c>
      <c r="AY84" s="113">
        <v>185000</v>
      </c>
      <c r="AZ84" s="113">
        <v>174300</v>
      </c>
      <c r="BA84" s="8">
        <f t="shared" si="42"/>
        <v>163121</v>
      </c>
      <c r="BB84" s="13">
        <v>143734.75999999998</v>
      </c>
      <c r="BC84" s="13">
        <v>161834.28324000002</v>
      </c>
      <c r="BD84" s="113">
        <v>201000</v>
      </c>
      <c r="BE84" s="113">
        <v>205000</v>
      </c>
      <c r="BF84" s="113">
        <v>193459</v>
      </c>
      <c r="BG84" s="8">
        <f t="shared" si="43"/>
        <v>181006</v>
      </c>
      <c r="BH84" s="13">
        <v>143734.75999999998</v>
      </c>
      <c r="BI84" s="13">
        <v>161834.28324000002</v>
      </c>
      <c r="BJ84" s="113">
        <v>201000</v>
      </c>
      <c r="BK84" s="113">
        <v>205000</v>
      </c>
      <c r="BL84" s="113">
        <v>193459</v>
      </c>
      <c r="BM84" s="8">
        <f t="shared" si="44"/>
        <v>181006</v>
      </c>
      <c r="BN84" s="13">
        <v>143734.75999999998</v>
      </c>
      <c r="BO84" s="13">
        <v>131572.58799999999</v>
      </c>
      <c r="BP84" s="113">
        <v>181000</v>
      </c>
      <c r="BQ84" s="113">
        <v>185000</v>
      </c>
      <c r="BR84" s="113">
        <v>174300</v>
      </c>
      <c r="BS84" s="8">
        <f t="shared" si="45"/>
        <v>163121</v>
      </c>
      <c r="BT84" s="28" t="e">
        <f>K84+Q84+#REF!+W84+#REF!+#REF!+#REF!+#REF!+AC84+AI84+AO84+AU84+BA84+#REF!+BG84+BM84+BS84</f>
        <v>#REF!</v>
      </c>
      <c r="BU84" s="9"/>
      <c r="BV84" s="9"/>
      <c r="BW84" s="9"/>
      <c r="BX84" s="10"/>
      <c r="BY84" s="10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</row>
    <row r="85" spans="1:187" ht="24.75" customHeight="1" thickBot="1" x14ac:dyDescent="0.4">
      <c r="A85" s="363"/>
      <c r="B85" s="368" t="s">
        <v>98</v>
      </c>
      <c r="C85" s="366"/>
      <c r="D85" s="367"/>
      <c r="E85" s="6"/>
      <c r="F85" s="119">
        <f>+SUM(F86:F88)</f>
        <v>114987.808</v>
      </c>
      <c r="G85" s="119">
        <f t="shared" ref="G85:BQ85" si="47">+SUM(G86:G88)</f>
        <v>129467.426592</v>
      </c>
      <c r="H85" s="119">
        <f>+SUM(H86:H88)</f>
        <v>160000</v>
      </c>
      <c r="I85" s="119">
        <f t="shared" si="47"/>
        <v>163000</v>
      </c>
      <c r="J85" s="119">
        <f>+SUM(J86:J88)</f>
        <v>154768.6</v>
      </c>
      <c r="K85" s="119">
        <f>+SUM(K86:K88)</f>
        <v>144445</v>
      </c>
      <c r="L85" s="119">
        <f t="shared" si="47"/>
        <v>114987.808</v>
      </c>
      <c r="M85" s="119">
        <f t="shared" si="47"/>
        <v>129467.426592</v>
      </c>
      <c r="N85" s="119">
        <f t="shared" si="47"/>
        <v>160000</v>
      </c>
      <c r="O85" s="119">
        <f t="shared" si="47"/>
        <v>163000</v>
      </c>
      <c r="P85" s="119">
        <f t="shared" si="47"/>
        <v>154768.6</v>
      </c>
      <c r="Q85" s="119">
        <f t="shared" si="47"/>
        <v>144445</v>
      </c>
      <c r="R85" s="119">
        <f t="shared" si="47"/>
        <v>114987.808</v>
      </c>
      <c r="S85" s="119">
        <f t="shared" si="47"/>
        <v>129467.426592</v>
      </c>
      <c r="T85" s="119">
        <f t="shared" si="47"/>
        <v>160000</v>
      </c>
      <c r="U85" s="119">
        <f t="shared" si="47"/>
        <v>163000</v>
      </c>
      <c r="V85" s="119">
        <f t="shared" si="47"/>
        <v>154768.6</v>
      </c>
      <c r="W85" s="119">
        <f t="shared" si="47"/>
        <v>144445</v>
      </c>
      <c r="X85" s="119">
        <f t="shared" si="47"/>
        <v>114987.808</v>
      </c>
      <c r="Y85" s="119">
        <f t="shared" si="47"/>
        <v>129467.426592</v>
      </c>
      <c r="Z85" s="119">
        <f t="shared" si="47"/>
        <v>160000</v>
      </c>
      <c r="AA85" s="119">
        <f t="shared" si="47"/>
        <v>160000</v>
      </c>
      <c r="AB85" s="119">
        <f t="shared" si="47"/>
        <v>154768.6</v>
      </c>
      <c r="AC85" s="119">
        <f t="shared" si="47"/>
        <v>143845</v>
      </c>
      <c r="AD85" s="119">
        <f t="shared" si="47"/>
        <v>114987.808</v>
      </c>
      <c r="AE85" s="119">
        <f t="shared" si="47"/>
        <v>129467.426592</v>
      </c>
      <c r="AF85" s="119">
        <f t="shared" si="47"/>
        <v>160000</v>
      </c>
      <c r="AG85" s="119">
        <f t="shared" si="47"/>
        <v>163000</v>
      </c>
      <c r="AH85" s="119">
        <f>+SUM(AH86:AH88)</f>
        <v>154768.6</v>
      </c>
      <c r="AI85" s="119">
        <f>+SUM(AI86:AI88)</f>
        <v>144445</v>
      </c>
      <c r="AJ85" s="119">
        <f t="shared" si="47"/>
        <v>114987.808</v>
      </c>
      <c r="AK85" s="119">
        <f t="shared" si="47"/>
        <v>129467.426592</v>
      </c>
      <c r="AL85" s="119">
        <f t="shared" si="47"/>
        <v>160000</v>
      </c>
      <c r="AM85" s="119">
        <f t="shared" si="47"/>
        <v>163000</v>
      </c>
      <c r="AN85" s="119">
        <f t="shared" si="47"/>
        <v>154768.6</v>
      </c>
      <c r="AO85" s="119">
        <f t="shared" si="47"/>
        <v>144445</v>
      </c>
      <c r="AP85" s="119">
        <f t="shared" si="47"/>
        <v>136835.49151999998</v>
      </c>
      <c r="AQ85" s="119">
        <f t="shared" si="47"/>
        <v>129467.426592</v>
      </c>
      <c r="AR85" s="119">
        <f t="shared" si="47"/>
        <v>176000</v>
      </c>
      <c r="AS85" s="119">
        <f t="shared" si="47"/>
        <v>179000</v>
      </c>
      <c r="AT85" s="119">
        <f t="shared" si="47"/>
        <v>168600.6</v>
      </c>
      <c r="AU85" s="119">
        <f t="shared" si="47"/>
        <v>157981</v>
      </c>
      <c r="AV85" s="119">
        <f t="shared" si="47"/>
        <v>114987.808</v>
      </c>
      <c r="AW85" s="119">
        <f t="shared" si="47"/>
        <v>105258.0704</v>
      </c>
      <c r="AX85" s="119">
        <f t="shared" si="47"/>
        <v>144000</v>
      </c>
      <c r="AY85" s="119">
        <f t="shared" si="47"/>
        <v>147000</v>
      </c>
      <c r="AZ85" s="119">
        <f>+SUM(AZ86:AZ88)</f>
        <v>139440</v>
      </c>
      <c r="BA85" s="119">
        <f>+SUM(BA86:BA88)</f>
        <v>130136</v>
      </c>
      <c r="BB85" s="119">
        <f t="shared" si="47"/>
        <v>114987.808</v>
      </c>
      <c r="BC85" s="119">
        <f t="shared" si="47"/>
        <v>129467.426592</v>
      </c>
      <c r="BD85" s="119">
        <f t="shared" si="47"/>
        <v>160000</v>
      </c>
      <c r="BE85" s="119">
        <f t="shared" si="47"/>
        <v>163000</v>
      </c>
      <c r="BF85" s="119">
        <f t="shared" si="47"/>
        <v>154767.20000000001</v>
      </c>
      <c r="BG85" s="119">
        <f t="shared" si="47"/>
        <v>144445</v>
      </c>
      <c r="BH85" s="119">
        <f t="shared" si="47"/>
        <v>114987.808</v>
      </c>
      <c r="BI85" s="119">
        <f t="shared" si="47"/>
        <v>129467.426592</v>
      </c>
      <c r="BJ85" s="119">
        <f t="shared" si="47"/>
        <v>160000</v>
      </c>
      <c r="BK85" s="119">
        <f t="shared" si="47"/>
        <v>163000</v>
      </c>
      <c r="BL85" s="119">
        <f t="shared" si="47"/>
        <v>154767.20000000001</v>
      </c>
      <c r="BM85" s="119">
        <f t="shared" si="47"/>
        <v>144445</v>
      </c>
      <c r="BN85" s="119">
        <f t="shared" si="47"/>
        <v>114987.808</v>
      </c>
      <c r="BO85" s="119">
        <f t="shared" si="47"/>
        <v>105258.0704</v>
      </c>
      <c r="BP85" s="119">
        <f t="shared" si="47"/>
        <v>144000</v>
      </c>
      <c r="BQ85" s="119">
        <f t="shared" si="47"/>
        <v>147000</v>
      </c>
      <c r="BR85" s="119">
        <f>+SUM(BR86:BR88)</f>
        <v>139440</v>
      </c>
      <c r="BS85" s="119">
        <f>+SUM(BS86:BS88)</f>
        <v>130136</v>
      </c>
      <c r="BT85" s="28" t="e">
        <f>K85+Q85+#REF!+W85+#REF!+#REF!+#REF!+#REF!+AC85+AI85+AO85+AU85+BA85+#REF!+BG85+BM85+BS85</f>
        <v>#REF!</v>
      </c>
      <c r="BU85" s="9"/>
      <c r="BV85" s="9"/>
      <c r="BW85" s="9"/>
      <c r="BX85" s="10"/>
      <c r="BY85" s="10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</row>
    <row r="86" spans="1:187" ht="31.5" customHeight="1" x14ac:dyDescent="0.35">
      <c r="A86" s="363"/>
      <c r="B86" s="4">
        <v>70</v>
      </c>
      <c r="C86" s="35" t="s">
        <v>99</v>
      </c>
      <c r="D86" s="31" t="s">
        <v>22</v>
      </c>
      <c r="E86" s="6"/>
      <c r="F86" s="13">
        <v>28746.951999999997</v>
      </c>
      <c r="G86" s="13">
        <v>32366.856647999997</v>
      </c>
      <c r="H86" s="113">
        <v>40000</v>
      </c>
      <c r="I86" s="113">
        <v>41000</v>
      </c>
      <c r="J86" s="113">
        <v>38691.800000000003</v>
      </c>
      <c r="K86" s="8">
        <f t="shared" si="35"/>
        <v>36161</v>
      </c>
      <c r="L86" s="13">
        <v>28746.951999999997</v>
      </c>
      <c r="M86" s="13">
        <v>32366.856647999997</v>
      </c>
      <c r="N86" s="113">
        <v>40000</v>
      </c>
      <c r="O86" s="113">
        <v>41000</v>
      </c>
      <c r="P86" s="113">
        <v>38691.800000000003</v>
      </c>
      <c r="Q86" s="8">
        <f t="shared" si="36"/>
        <v>36161</v>
      </c>
      <c r="R86" s="13">
        <v>28746.951999999997</v>
      </c>
      <c r="S86" s="13">
        <v>32366.856647999997</v>
      </c>
      <c r="T86" s="113">
        <v>40000</v>
      </c>
      <c r="U86" s="113">
        <v>41000</v>
      </c>
      <c r="V86" s="113">
        <v>38691.800000000003</v>
      </c>
      <c r="W86" s="8">
        <f t="shared" si="37"/>
        <v>36161</v>
      </c>
      <c r="X86" s="13">
        <v>28746.951999999997</v>
      </c>
      <c r="Y86" s="13">
        <v>32366.856647999997</v>
      </c>
      <c r="Z86" s="113">
        <v>40000</v>
      </c>
      <c r="AA86" s="113">
        <v>40000</v>
      </c>
      <c r="AB86" s="113">
        <v>38691.800000000003</v>
      </c>
      <c r="AC86" s="8">
        <f t="shared" si="38"/>
        <v>35961</v>
      </c>
      <c r="AD86" s="13">
        <v>28746.951999999997</v>
      </c>
      <c r="AE86" s="13">
        <v>32366.856647999997</v>
      </c>
      <c r="AF86" s="113">
        <v>40000</v>
      </c>
      <c r="AG86" s="113">
        <v>41000</v>
      </c>
      <c r="AH86" s="113">
        <v>38691.800000000003</v>
      </c>
      <c r="AI86" s="8">
        <f t="shared" si="39"/>
        <v>36161</v>
      </c>
      <c r="AJ86" s="13">
        <v>28746.951999999997</v>
      </c>
      <c r="AK86" s="13">
        <v>32366.856647999997</v>
      </c>
      <c r="AL86" s="113">
        <v>40000</v>
      </c>
      <c r="AM86" s="113">
        <v>41000</v>
      </c>
      <c r="AN86" s="113">
        <v>38691.800000000003</v>
      </c>
      <c r="AO86" s="8">
        <f t="shared" si="40"/>
        <v>36161</v>
      </c>
      <c r="AP86" s="13">
        <v>34208.872879999995</v>
      </c>
      <c r="AQ86" s="13">
        <v>32366.856647999997</v>
      </c>
      <c r="AR86" s="113">
        <v>44000</v>
      </c>
      <c r="AS86" s="113">
        <v>45000</v>
      </c>
      <c r="AT86" s="113">
        <v>42149.8</v>
      </c>
      <c r="AU86" s="8">
        <f t="shared" si="41"/>
        <v>39545</v>
      </c>
      <c r="AV86" s="13">
        <v>28746.951999999997</v>
      </c>
      <c r="AW86" s="13">
        <v>26314.517599999999</v>
      </c>
      <c r="AX86" s="113">
        <v>36000</v>
      </c>
      <c r="AY86" s="113">
        <v>37000</v>
      </c>
      <c r="AZ86" s="113">
        <v>34860</v>
      </c>
      <c r="BA86" s="8">
        <f t="shared" si="42"/>
        <v>32584</v>
      </c>
      <c r="BB86" s="13">
        <v>28746.951999999997</v>
      </c>
      <c r="BC86" s="13">
        <v>32366.856647999997</v>
      </c>
      <c r="BD86" s="113">
        <v>40000</v>
      </c>
      <c r="BE86" s="113">
        <v>41000</v>
      </c>
      <c r="BF86" s="113">
        <v>38691.800000000003</v>
      </c>
      <c r="BG86" s="8">
        <f t="shared" si="43"/>
        <v>36161</v>
      </c>
      <c r="BH86" s="13">
        <v>28746.951999999997</v>
      </c>
      <c r="BI86" s="13">
        <v>32366.856647999997</v>
      </c>
      <c r="BJ86" s="113">
        <v>40000</v>
      </c>
      <c r="BK86" s="113">
        <v>41000</v>
      </c>
      <c r="BL86" s="113">
        <v>38691.800000000003</v>
      </c>
      <c r="BM86" s="8">
        <f t="shared" si="44"/>
        <v>36161</v>
      </c>
      <c r="BN86" s="13">
        <v>28746.951999999997</v>
      </c>
      <c r="BO86" s="13">
        <v>26314.517599999999</v>
      </c>
      <c r="BP86" s="113">
        <v>36000</v>
      </c>
      <c r="BQ86" s="113">
        <v>37000</v>
      </c>
      <c r="BR86" s="113">
        <v>34860</v>
      </c>
      <c r="BS86" s="8">
        <f t="shared" si="45"/>
        <v>32584</v>
      </c>
      <c r="BT86" s="28" t="e">
        <f>K86+Q86+#REF!+W86+#REF!+#REF!+#REF!+#REF!+AC86+AI86+AO86+AU86+BA86+#REF!+BG86+BM86+BS86</f>
        <v>#REF!</v>
      </c>
      <c r="BU86" s="9"/>
      <c r="BV86" s="9"/>
      <c r="BW86" s="9"/>
      <c r="BX86" s="10"/>
      <c r="BY86" s="10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</row>
    <row r="87" spans="1:187" ht="24.75" customHeight="1" x14ac:dyDescent="0.35">
      <c r="A87" s="363"/>
      <c r="B87" s="31">
        <v>71</v>
      </c>
      <c r="C87" s="35" t="s">
        <v>100</v>
      </c>
      <c r="D87" s="31" t="s">
        <v>22</v>
      </c>
      <c r="E87" s="6"/>
      <c r="F87" s="13">
        <v>43120.428</v>
      </c>
      <c r="G87" s="13">
        <v>48550.284972000001</v>
      </c>
      <c r="H87" s="115">
        <v>60000</v>
      </c>
      <c r="I87" s="115">
        <v>61000</v>
      </c>
      <c r="J87" s="115">
        <v>58038.400000000001</v>
      </c>
      <c r="K87" s="8">
        <f t="shared" si="35"/>
        <v>54142</v>
      </c>
      <c r="L87" s="13">
        <v>43120.428</v>
      </c>
      <c r="M87" s="13">
        <v>48550.284972000001</v>
      </c>
      <c r="N87" s="115">
        <v>60000</v>
      </c>
      <c r="O87" s="115">
        <v>61000</v>
      </c>
      <c r="P87" s="115">
        <v>58038.400000000001</v>
      </c>
      <c r="Q87" s="8">
        <f t="shared" si="36"/>
        <v>54142</v>
      </c>
      <c r="R87" s="13">
        <v>43120.428</v>
      </c>
      <c r="S87" s="13">
        <v>48550.284972000001</v>
      </c>
      <c r="T87" s="115">
        <v>60000</v>
      </c>
      <c r="U87" s="115">
        <v>61000</v>
      </c>
      <c r="V87" s="115">
        <v>58038.400000000001</v>
      </c>
      <c r="W87" s="8">
        <f t="shared" si="37"/>
        <v>54142</v>
      </c>
      <c r="X87" s="13">
        <v>43120.428</v>
      </c>
      <c r="Y87" s="13">
        <v>48550.284972000001</v>
      </c>
      <c r="Z87" s="115">
        <v>60000</v>
      </c>
      <c r="AA87" s="115">
        <v>60000</v>
      </c>
      <c r="AB87" s="115">
        <v>58038.400000000001</v>
      </c>
      <c r="AC87" s="8">
        <f t="shared" si="38"/>
        <v>53942</v>
      </c>
      <c r="AD87" s="13">
        <v>43120.428</v>
      </c>
      <c r="AE87" s="13">
        <v>48550.284972000001</v>
      </c>
      <c r="AF87" s="115">
        <v>60000</v>
      </c>
      <c r="AG87" s="115">
        <v>61000</v>
      </c>
      <c r="AH87" s="115">
        <v>58038.400000000001</v>
      </c>
      <c r="AI87" s="8">
        <f t="shared" si="39"/>
        <v>54142</v>
      </c>
      <c r="AJ87" s="13">
        <v>43120.428</v>
      </c>
      <c r="AK87" s="13">
        <v>48550.284972000001</v>
      </c>
      <c r="AL87" s="115">
        <v>60000</v>
      </c>
      <c r="AM87" s="115">
        <v>61000</v>
      </c>
      <c r="AN87" s="115">
        <v>58038.400000000001</v>
      </c>
      <c r="AO87" s="8">
        <f t="shared" si="40"/>
        <v>54142</v>
      </c>
      <c r="AP87" s="13">
        <v>51313.309319999993</v>
      </c>
      <c r="AQ87" s="13">
        <v>48550.284972000001</v>
      </c>
      <c r="AR87" s="115">
        <v>66000</v>
      </c>
      <c r="AS87" s="115">
        <v>67000</v>
      </c>
      <c r="AT87" s="115">
        <v>63225.4</v>
      </c>
      <c r="AU87" s="8">
        <f t="shared" si="41"/>
        <v>59218</v>
      </c>
      <c r="AV87" s="13">
        <v>43120.428</v>
      </c>
      <c r="AW87" s="13">
        <v>39471.776400000002</v>
      </c>
      <c r="AX87" s="115">
        <v>54000</v>
      </c>
      <c r="AY87" s="115">
        <v>55000</v>
      </c>
      <c r="AZ87" s="115">
        <v>52290</v>
      </c>
      <c r="BA87" s="8">
        <f t="shared" si="42"/>
        <v>48776</v>
      </c>
      <c r="BB87" s="13">
        <v>43120.428</v>
      </c>
      <c r="BC87" s="13">
        <v>48550.284972000001</v>
      </c>
      <c r="BD87" s="115">
        <v>60000</v>
      </c>
      <c r="BE87" s="115">
        <v>61000</v>
      </c>
      <c r="BF87" s="115">
        <v>58037.7</v>
      </c>
      <c r="BG87" s="8">
        <f t="shared" si="43"/>
        <v>54142</v>
      </c>
      <c r="BH87" s="13">
        <v>43120.428</v>
      </c>
      <c r="BI87" s="13">
        <v>48550.284972000001</v>
      </c>
      <c r="BJ87" s="115">
        <v>60000</v>
      </c>
      <c r="BK87" s="115">
        <v>61000</v>
      </c>
      <c r="BL87" s="115">
        <v>58037.7</v>
      </c>
      <c r="BM87" s="8">
        <f t="shared" si="44"/>
        <v>54142</v>
      </c>
      <c r="BN87" s="13">
        <v>43120.428</v>
      </c>
      <c r="BO87" s="13">
        <v>39471.776400000002</v>
      </c>
      <c r="BP87" s="115">
        <v>54000</v>
      </c>
      <c r="BQ87" s="115">
        <v>55000</v>
      </c>
      <c r="BR87" s="115">
        <v>52290</v>
      </c>
      <c r="BS87" s="8">
        <f t="shared" si="45"/>
        <v>48776</v>
      </c>
      <c r="BT87" s="28" t="e">
        <f>K87+Q87+#REF!+W87+#REF!+#REF!+#REF!+#REF!+AC87+AI87+AO87+AU87+BA87+#REF!+BG87+BM87+BS87</f>
        <v>#REF!</v>
      </c>
      <c r="BU87" s="9"/>
      <c r="BV87" s="9"/>
      <c r="BW87" s="9"/>
      <c r="BX87" s="10"/>
      <c r="BY87" s="10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</row>
    <row r="88" spans="1:187" ht="24.75" customHeight="1" thickBot="1" x14ac:dyDescent="0.4">
      <c r="A88" s="363"/>
      <c r="B88" s="31">
        <v>72</v>
      </c>
      <c r="C88" s="35" t="s">
        <v>101</v>
      </c>
      <c r="D88" s="31" t="s">
        <v>22</v>
      </c>
      <c r="E88" s="6"/>
      <c r="F88" s="13">
        <v>43120.428</v>
      </c>
      <c r="G88" s="13">
        <v>48550.284972000001</v>
      </c>
      <c r="H88" s="115">
        <v>60000</v>
      </c>
      <c r="I88" s="115">
        <v>61000</v>
      </c>
      <c r="J88" s="115">
        <v>58038.400000000001</v>
      </c>
      <c r="K88" s="8">
        <f t="shared" si="35"/>
        <v>54142</v>
      </c>
      <c r="L88" s="13">
        <v>43120.428</v>
      </c>
      <c r="M88" s="13">
        <v>48550.284972000001</v>
      </c>
      <c r="N88" s="115">
        <v>60000</v>
      </c>
      <c r="O88" s="115">
        <v>61000</v>
      </c>
      <c r="P88" s="115">
        <v>58038.400000000001</v>
      </c>
      <c r="Q88" s="8">
        <f t="shared" si="36"/>
        <v>54142</v>
      </c>
      <c r="R88" s="13">
        <v>43120.428</v>
      </c>
      <c r="S88" s="13">
        <v>48550.284972000001</v>
      </c>
      <c r="T88" s="115">
        <v>60000</v>
      </c>
      <c r="U88" s="115">
        <v>61000</v>
      </c>
      <c r="V88" s="115">
        <v>58038.400000000001</v>
      </c>
      <c r="W88" s="8">
        <f t="shared" si="37"/>
        <v>54142</v>
      </c>
      <c r="X88" s="13">
        <v>43120.428</v>
      </c>
      <c r="Y88" s="13">
        <v>48550.284972000001</v>
      </c>
      <c r="Z88" s="115">
        <v>60000</v>
      </c>
      <c r="AA88" s="115">
        <v>60000</v>
      </c>
      <c r="AB88" s="115">
        <v>58038.400000000001</v>
      </c>
      <c r="AC88" s="8">
        <f t="shared" si="38"/>
        <v>53942</v>
      </c>
      <c r="AD88" s="13">
        <v>43120.428</v>
      </c>
      <c r="AE88" s="13">
        <v>48550.284972000001</v>
      </c>
      <c r="AF88" s="115">
        <v>60000</v>
      </c>
      <c r="AG88" s="115">
        <v>61000</v>
      </c>
      <c r="AH88" s="115">
        <v>58038.400000000001</v>
      </c>
      <c r="AI88" s="8">
        <f t="shared" si="39"/>
        <v>54142</v>
      </c>
      <c r="AJ88" s="13">
        <v>43120.428</v>
      </c>
      <c r="AK88" s="13">
        <v>48550.284972000001</v>
      </c>
      <c r="AL88" s="115">
        <v>60000</v>
      </c>
      <c r="AM88" s="115">
        <v>61000</v>
      </c>
      <c r="AN88" s="115">
        <v>58038.400000000001</v>
      </c>
      <c r="AO88" s="8">
        <f t="shared" si="40"/>
        <v>54142</v>
      </c>
      <c r="AP88" s="13">
        <v>51313.309319999993</v>
      </c>
      <c r="AQ88" s="13">
        <v>48550.284972000001</v>
      </c>
      <c r="AR88" s="115">
        <v>66000</v>
      </c>
      <c r="AS88" s="115">
        <v>67000</v>
      </c>
      <c r="AT88" s="115">
        <v>63225.4</v>
      </c>
      <c r="AU88" s="8">
        <f t="shared" si="41"/>
        <v>59218</v>
      </c>
      <c r="AV88" s="13">
        <v>43120.428</v>
      </c>
      <c r="AW88" s="13">
        <v>39471.776400000002</v>
      </c>
      <c r="AX88" s="115">
        <v>54000</v>
      </c>
      <c r="AY88" s="115">
        <v>55000</v>
      </c>
      <c r="AZ88" s="115">
        <v>52290</v>
      </c>
      <c r="BA88" s="8">
        <f t="shared" si="42"/>
        <v>48776</v>
      </c>
      <c r="BB88" s="13">
        <v>43120.428</v>
      </c>
      <c r="BC88" s="13">
        <v>48550.284972000001</v>
      </c>
      <c r="BD88" s="115">
        <v>60000</v>
      </c>
      <c r="BE88" s="115">
        <v>61000</v>
      </c>
      <c r="BF88" s="115">
        <v>58037.7</v>
      </c>
      <c r="BG88" s="8">
        <f t="shared" si="43"/>
        <v>54142</v>
      </c>
      <c r="BH88" s="13">
        <v>43120.428</v>
      </c>
      <c r="BI88" s="13">
        <v>48550.284972000001</v>
      </c>
      <c r="BJ88" s="115">
        <v>60000</v>
      </c>
      <c r="BK88" s="115">
        <v>61000</v>
      </c>
      <c r="BL88" s="115">
        <v>58037.7</v>
      </c>
      <c r="BM88" s="8">
        <f t="shared" si="44"/>
        <v>54142</v>
      </c>
      <c r="BN88" s="13">
        <v>43120.428</v>
      </c>
      <c r="BO88" s="13">
        <v>39471.776400000002</v>
      </c>
      <c r="BP88" s="115">
        <v>54000</v>
      </c>
      <c r="BQ88" s="115">
        <v>55000</v>
      </c>
      <c r="BR88" s="115">
        <v>52290</v>
      </c>
      <c r="BS88" s="8">
        <f t="shared" si="45"/>
        <v>48776</v>
      </c>
      <c r="BT88" s="28" t="e">
        <f>K88+Q88+#REF!+W88+#REF!+#REF!+#REF!+#REF!+AC88+AI88+AO88+AU88+BA88+#REF!+BG88+BM88+BS88</f>
        <v>#REF!</v>
      </c>
      <c r="BU88" s="9"/>
      <c r="BV88" s="9"/>
      <c r="BW88" s="9"/>
      <c r="BX88" s="10"/>
      <c r="BY88" s="10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</row>
    <row r="89" spans="1:187" ht="24" customHeight="1" thickBot="1" x14ac:dyDescent="0.4">
      <c r="A89" s="363"/>
      <c r="B89" s="366" t="s">
        <v>102</v>
      </c>
      <c r="C89" s="366"/>
      <c r="D89" s="367"/>
      <c r="F89" s="119">
        <f t="shared" ref="F89:K89" si="48">+SUM(F90:F101)</f>
        <v>1980872.1145891601</v>
      </c>
      <c r="G89" s="119">
        <f t="shared" si="48"/>
        <v>2230309.6262493487</v>
      </c>
      <c r="H89" s="119">
        <f t="shared" si="48"/>
        <v>2771000</v>
      </c>
      <c r="I89" s="119">
        <f t="shared" si="48"/>
        <v>2827000</v>
      </c>
      <c r="J89" s="119">
        <f t="shared" si="48"/>
        <v>2666146</v>
      </c>
      <c r="K89" s="119">
        <f t="shared" si="48"/>
        <v>2495067</v>
      </c>
      <c r="L89" s="119">
        <f t="shared" ref="L89:BS89" si="49">+SUM(L90:L101)</f>
        <v>1980872.1145891601</v>
      </c>
      <c r="M89" s="119">
        <f t="shared" si="49"/>
        <v>2230309.6262493487</v>
      </c>
      <c r="N89" s="119">
        <f t="shared" si="49"/>
        <v>2771000</v>
      </c>
      <c r="O89" s="119">
        <f t="shared" si="49"/>
        <v>2827000</v>
      </c>
      <c r="P89" s="119">
        <f t="shared" si="49"/>
        <v>2666146</v>
      </c>
      <c r="Q89" s="119">
        <f t="shared" si="49"/>
        <v>2495067</v>
      </c>
      <c r="R89" s="119">
        <f t="shared" si="49"/>
        <v>2458637.4734066599</v>
      </c>
      <c r="S89" s="119">
        <f t="shared" si="49"/>
        <v>2768236.6690964061</v>
      </c>
      <c r="T89" s="119">
        <f t="shared" si="49"/>
        <v>3441000</v>
      </c>
      <c r="U89" s="119">
        <f t="shared" si="49"/>
        <v>3511000</v>
      </c>
      <c r="V89" s="119">
        <f t="shared" si="49"/>
        <v>3309192.5999999996</v>
      </c>
      <c r="W89" s="119">
        <f t="shared" si="49"/>
        <v>3097614</v>
      </c>
      <c r="X89" s="119">
        <f t="shared" si="49"/>
        <v>2568000.0778392996</v>
      </c>
      <c r="Y89" s="119">
        <f t="shared" si="49"/>
        <v>2867639.1698852116</v>
      </c>
      <c r="Z89" s="119">
        <f t="shared" si="49"/>
        <v>3579000</v>
      </c>
      <c r="AA89" s="119">
        <f t="shared" si="49"/>
        <v>3579000</v>
      </c>
      <c r="AB89" s="119">
        <f t="shared" si="49"/>
        <v>3441365.1999999997</v>
      </c>
      <c r="AC89" s="119">
        <f t="shared" si="49"/>
        <v>3207003</v>
      </c>
      <c r="AD89" s="119">
        <f t="shared" si="49"/>
        <v>2575166.9085750398</v>
      </c>
      <c r="AE89" s="119">
        <f t="shared" si="49"/>
        <v>2867639.1698852116</v>
      </c>
      <c r="AF89" s="119">
        <f t="shared" si="49"/>
        <v>3583000</v>
      </c>
      <c r="AG89" s="119">
        <f t="shared" si="49"/>
        <v>3654000</v>
      </c>
      <c r="AH89" s="119">
        <f t="shared" si="49"/>
        <v>3445901.2</v>
      </c>
      <c r="AI89" s="119">
        <f t="shared" si="49"/>
        <v>3225142</v>
      </c>
      <c r="AJ89" s="119">
        <f t="shared" si="49"/>
        <v>2563938.7803281201</v>
      </c>
      <c r="AK89" s="119">
        <f t="shared" si="49"/>
        <v>2867639.1698852116</v>
      </c>
      <c r="AL89" s="119">
        <f t="shared" si="49"/>
        <v>3575000</v>
      </c>
      <c r="AM89" s="119">
        <f t="shared" si="49"/>
        <v>3646000</v>
      </c>
      <c r="AN89" s="119">
        <f t="shared" si="49"/>
        <v>3438793.4000000004</v>
      </c>
      <c r="AO89" s="119">
        <f t="shared" si="49"/>
        <v>3218275</v>
      </c>
      <c r="AP89" s="119">
        <f t="shared" si="49"/>
        <v>3229416.8911255342</v>
      </c>
      <c r="AQ89" s="119">
        <f t="shared" si="49"/>
        <v>2867639.1698852116</v>
      </c>
      <c r="AR89" s="119">
        <f t="shared" si="49"/>
        <v>4014000</v>
      </c>
      <c r="AS89" s="119">
        <f t="shared" si="49"/>
        <v>4095000</v>
      </c>
      <c r="AT89" s="119">
        <f t="shared" si="49"/>
        <v>3860110.8000000007</v>
      </c>
      <c r="AU89" s="119">
        <f t="shared" si="49"/>
        <v>3613234</v>
      </c>
      <c r="AV89" s="119">
        <f t="shared" si="49"/>
        <v>2284082.9624327002</v>
      </c>
      <c r="AW89" s="119">
        <f t="shared" si="49"/>
        <v>2090814.40407301</v>
      </c>
      <c r="AX89" s="119">
        <f t="shared" si="49"/>
        <v>2882000</v>
      </c>
      <c r="AY89" s="119">
        <f t="shared" si="49"/>
        <v>2938000</v>
      </c>
      <c r="AZ89" s="119">
        <f t="shared" si="49"/>
        <v>2769795</v>
      </c>
      <c r="BA89" s="119">
        <f t="shared" si="49"/>
        <v>2592938</v>
      </c>
      <c r="BB89" s="119">
        <f t="shared" si="49"/>
        <v>2794406.9034832604</v>
      </c>
      <c r="BC89" s="119">
        <f t="shared" si="49"/>
        <v>2867639.1698852116</v>
      </c>
      <c r="BD89" s="119">
        <f t="shared" si="49"/>
        <v>3727000</v>
      </c>
      <c r="BE89" s="119">
        <f t="shared" si="49"/>
        <v>3802000</v>
      </c>
      <c r="BF89" s="119">
        <f t="shared" si="49"/>
        <v>3584702.8000000003</v>
      </c>
      <c r="BG89" s="119">
        <f t="shared" si="49"/>
        <v>3355151</v>
      </c>
      <c r="BH89" s="119">
        <f t="shared" si="49"/>
        <v>2789558.9456306002</v>
      </c>
      <c r="BI89" s="119">
        <f t="shared" si="49"/>
        <v>2867639.1698852116</v>
      </c>
      <c r="BJ89" s="119">
        <f t="shared" si="49"/>
        <v>3724000</v>
      </c>
      <c r="BK89" s="119">
        <f t="shared" si="49"/>
        <v>3799000</v>
      </c>
      <c r="BL89" s="119">
        <f t="shared" si="49"/>
        <v>3581634</v>
      </c>
      <c r="BM89" s="119">
        <f t="shared" si="49"/>
        <v>3352366</v>
      </c>
      <c r="BN89" s="119">
        <f t="shared" si="49"/>
        <v>2379064.25732092</v>
      </c>
      <c r="BO89" s="119">
        <f t="shared" si="49"/>
        <v>2177758.8201629962</v>
      </c>
      <c r="BP89" s="119">
        <f t="shared" si="49"/>
        <v>3002000</v>
      </c>
      <c r="BQ89" s="119">
        <f t="shared" si="49"/>
        <v>3062000</v>
      </c>
      <c r="BR89" s="119">
        <f t="shared" si="49"/>
        <v>2884973</v>
      </c>
      <c r="BS89" s="119">
        <f t="shared" si="49"/>
        <v>2701159</v>
      </c>
      <c r="BT89" s="28" t="e">
        <f>K89+Q89+#REF!+W89+#REF!+#REF!+#REF!+#REF!+AC89+AI89+AO89+AU89+BA89+#REF!+BG89+BM89+BS89</f>
        <v>#REF!</v>
      </c>
      <c r="BU89" s="29"/>
      <c r="BV89" s="29"/>
      <c r="BW89" s="29"/>
    </row>
    <row r="90" spans="1:187" ht="24" customHeight="1" x14ac:dyDescent="0.35">
      <c r="A90" s="363"/>
      <c r="B90" s="4">
        <v>73</v>
      </c>
      <c r="C90" s="35" t="s">
        <v>103</v>
      </c>
      <c r="D90" s="31" t="s">
        <v>22</v>
      </c>
      <c r="F90" s="13">
        <v>89648.447822700007</v>
      </c>
      <c r="G90" s="13">
        <v>100937.25621391232</v>
      </c>
      <c r="H90" s="120">
        <v>125000</v>
      </c>
      <c r="I90" s="120">
        <v>128000</v>
      </c>
      <c r="J90" s="120">
        <v>120661.8</v>
      </c>
      <c r="K90" s="8">
        <f t="shared" si="35"/>
        <v>112850</v>
      </c>
      <c r="L90" s="13">
        <v>89648.447822700007</v>
      </c>
      <c r="M90" s="13">
        <v>100937.25621391232</v>
      </c>
      <c r="N90" s="120">
        <v>125000</v>
      </c>
      <c r="O90" s="120">
        <v>128000</v>
      </c>
      <c r="P90" s="120">
        <v>120661.8</v>
      </c>
      <c r="Q90" s="8">
        <f t="shared" si="36"/>
        <v>112850</v>
      </c>
      <c r="R90" s="13">
        <v>161750.25921625999</v>
      </c>
      <c r="S90" s="13">
        <v>182118.34954987673</v>
      </c>
      <c r="T90" s="120">
        <v>226000</v>
      </c>
      <c r="U90" s="120">
        <v>231000</v>
      </c>
      <c r="V90" s="120">
        <v>217707</v>
      </c>
      <c r="W90" s="8">
        <f t="shared" si="37"/>
        <v>203715</v>
      </c>
      <c r="X90" s="13">
        <v>175097.32529509999</v>
      </c>
      <c r="Y90" s="13">
        <v>200443.89736398301</v>
      </c>
      <c r="Z90" s="120">
        <v>247000</v>
      </c>
      <c r="AA90" s="120">
        <v>247000</v>
      </c>
      <c r="AB90" s="120">
        <v>237759.2</v>
      </c>
      <c r="AC90" s="8">
        <f t="shared" si="38"/>
        <v>221460</v>
      </c>
      <c r="AD90" s="13">
        <v>178999.79589648001</v>
      </c>
      <c r="AE90" s="13">
        <v>200443.89736398301</v>
      </c>
      <c r="AF90" s="120">
        <v>250000</v>
      </c>
      <c r="AG90" s="120">
        <v>255000</v>
      </c>
      <c r="AH90" s="120">
        <v>240230.2</v>
      </c>
      <c r="AI90" s="8">
        <f t="shared" si="39"/>
        <v>224935</v>
      </c>
      <c r="AJ90" s="13">
        <v>180945.89267950002</v>
      </c>
      <c r="AK90" s="13">
        <v>200443.89736398301</v>
      </c>
      <c r="AL90" s="120">
        <v>251000</v>
      </c>
      <c r="AM90" s="120">
        <v>256000</v>
      </c>
      <c r="AN90" s="120">
        <v>241462.2</v>
      </c>
      <c r="AO90" s="8">
        <f t="shared" si="40"/>
        <v>225970</v>
      </c>
      <c r="AP90" s="13">
        <v>249345.2245793964</v>
      </c>
      <c r="AQ90" s="13">
        <v>200443.89736398301</v>
      </c>
      <c r="AR90" s="120">
        <v>296000</v>
      </c>
      <c r="AS90" s="120">
        <v>302000</v>
      </c>
      <c r="AT90" s="120">
        <v>284765.59999999998</v>
      </c>
      <c r="AU90" s="8">
        <f t="shared" si="41"/>
        <v>266511</v>
      </c>
      <c r="AV90" s="13">
        <v>127316.58517161998</v>
      </c>
      <c r="AW90" s="13">
        <v>116543.643349406</v>
      </c>
      <c r="AX90" s="120">
        <v>161000</v>
      </c>
      <c r="AY90" s="120">
        <v>164000</v>
      </c>
      <c r="AZ90" s="120">
        <v>154390.6</v>
      </c>
      <c r="BA90" s="8">
        <f t="shared" si="42"/>
        <v>144650</v>
      </c>
      <c r="BB90" s="13">
        <v>207072.91934159998</v>
      </c>
      <c r="BC90" s="13">
        <v>200443.89736398301</v>
      </c>
      <c r="BD90" s="120">
        <v>268000</v>
      </c>
      <c r="BE90" s="120">
        <v>273000</v>
      </c>
      <c r="BF90" s="120">
        <v>258003.20000000001</v>
      </c>
      <c r="BG90" s="8">
        <f t="shared" si="43"/>
        <v>241304</v>
      </c>
      <c r="BH90" s="13">
        <v>211791.94711453997</v>
      </c>
      <c r="BI90" s="13">
        <v>200443.89736398301</v>
      </c>
      <c r="BJ90" s="120">
        <v>271000</v>
      </c>
      <c r="BK90" s="120">
        <v>276000</v>
      </c>
      <c r="BL90" s="120">
        <v>260990.8</v>
      </c>
      <c r="BM90" s="8">
        <f t="shared" si="44"/>
        <v>244045</v>
      </c>
      <c r="BN90" s="13">
        <v>150497.83979490001</v>
      </c>
      <c r="BO90" s="13">
        <v>137763.40719686999</v>
      </c>
      <c r="BP90" s="120">
        <v>190000</v>
      </c>
      <c r="BQ90" s="120">
        <v>194000</v>
      </c>
      <c r="BR90" s="120">
        <v>182501.2</v>
      </c>
      <c r="BS90" s="8">
        <f t="shared" si="45"/>
        <v>170952</v>
      </c>
      <c r="BT90" s="28" t="e">
        <f>K90+Q90+#REF!+W90+#REF!+#REF!+#REF!+#REF!+AC90+AI90+AO90+AU90+BA90+#REF!+BG90+BM90+BS90</f>
        <v>#REF!</v>
      </c>
      <c r="BU90" s="29"/>
      <c r="BV90" s="29"/>
      <c r="BW90" s="29"/>
    </row>
    <row r="91" spans="1:187" ht="24.75" customHeight="1" thickBot="1" x14ac:dyDescent="0.4">
      <c r="A91" s="363"/>
      <c r="B91" s="11">
        <v>74</v>
      </c>
      <c r="C91" s="34" t="s">
        <v>104</v>
      </c>
      <c r="D91" s="31" t="s">
        <v>22</v>
      </c>
      <c r="F91" s="13">
        <v>215602.13999999998</v>
      </c>
      <c r="G91" s="13">
        <v>242751.42486</v>
      </c>
      <c r="H91" s="113">
        <v>302000</v>
      </c>
      <c r="I91" s="113">
        <v>308000</v>
      </c>
      <c r="J91" s="113">
        <v>290189.2</v>
      </c>
      <c r="K91" s="8">
        <f t="shared" si="35"/>
        <v>271709</v>
      </c>
      <c r="L91" s="13">
        <v>215602.13999999998</v>
      </c>
      <c r="M91" s="13">
        <v>242751.42486</v>
      </c>
      <c r="N91" s="113">
        <v>302000</v>
      </c>
      <c r="O91" s="113">
        <v>308000</v>
      </c>
      <c r="P91" s="113">
        <v>290189.2</v>
      </c>
      <c r="Q91" s="8">
        <f t="shared" si="36"/>
        <v>271709</v>
      </c>
      <c r="R91" s="13">
        <v>215602.13999999998</v>
      </c>
      <c r="S91" s="13">
        <v>242751.42486</v>
      </c>
      <c r="T91" s="113">
        <v>302000</v>
      </c>
      <c r="U91" s="113">
        <v>308000</v>
      </c>
      <c r="V91" s="113">
        <v>290189.2</v>
      </c>
      <c r="W91" s="8">
        <f t="shared" si="37"/>
        <v>271709</v>
      </c>
      <c r="X91" s="13">
        <v>215602.13999999998</v>
      </c>
      <c r="Y91" s="13">
        <v>242751.42486</v>
      </c>
      <c r="Z91" s="113">
        <v>302000</v>
      </c>
      <c r="AA91" s="113">
        <v>302000</v>
      </c>
      <c r="AB91" s="113">
        <v>290189.2</v>
      </c>
      <c r="AC91" s="8">
        <f t="shared" si="38"/>
        <v>270509</v>
      </c>
      <c r="AD91" s="13">
        <v>215602.13999999998</v>
      </c>
      <c r="AE91" s="13">
        <v>242751.42486</v>
      </c>
      <c r="AF91" s="113">
        <v>302000</v>
      </c>
      <c r="AG91" s="113">
        <v>308000</v>
      </c>
      <c r="AH91" s="113">
        <v>290189.2</v>
      </c>
      <c r="AI91" s="8">
        <f t="shared" si="39"/>
        <v>271709</v>
      </c>
      <c r="AJ91" s="13">
        <v>215602.13999999998</v>
      </c>
      <c r="AK91" s="13">
        <v>242751.42486</v>
      </c>
      <c r="AL91" s="113">
        <v>302000</v>
      </c>
      <c r="AM91" s="113">
        <v>308000</v>
      </c>
      <c r="AN91" s="113">
        <v>290189.2</v>
      </c>
      <c r="AO91" s="8">
        <f t="shared" si="40"/>
        <v>271709</v>
      </c>
      <c r="AP91" s="13">
        <v>256566.5466</v>
      </c>
      <c r="AQ91" s="13">
        <v>242751.42486</v>
      </c>
      <c r="AR91" s="113">
        <v>329000</v>
      </c>
      <c r="AS91" s="113">
        <v>336000</v>
      </c>
      <c r="AT91" s="113">
        <v>316124.2</v>
      </c>
      <c r="AU91" s="8">
        <f t="shared" si="41"/>
        <v>296088</v>
      </c>
      <c r="AV91" s="13">
        <v>215602.13999999998</v>
      </c>
      <c r="AW91" s="13">
        <v>197358.88199999998</v>
      </c>
      <c r="AX91" s="113">
        <v>272000</v>
      </c>
      <c r="AY91" s="113">
        <v>277000</v>
      </c>
      <c r="AZ91" s="113">
        <v>261450</v>
      </c>
      <c r="BA91" s="8">
        <f t="shared" si="42"/>
        <v>244682</v>
      </c>
      <c r="BB91" s="13">
        <v>215602.13999999998</v>
      </c>
      <c r="BC91" s="13">
        <v>242751.42486</v>
      </c>
      <c r="BD91" s="113">
        <v>302000</v>
      </c>
      <c r="BE91" s="113">
        <v>308000</v>
      </c>
      <c r="BF91" s="113">
        <v>290189.2</v>
      </c>
      <c r="BG91" s="8">
        <f t="shared" si="43"/>
        <v>271709</v>
      </c>
      <c r="BH91" s="13">
        <v>215602.13999999998</v>
      </c>
      <c r="BI91" s="13">
        <v>242751.42486</v>
      </c>
      <c r="BJ91" s="113">
        <v>302000</v>
      </c>
      <c r="BK91" s="113">
        <v>308000</v>
      </c>
      <c r="BL91" s="113">
        <v>290189.2</v>
      </c>
      <c r="BM91" s="8">
        <f t="shared" si="44"/>
        <v>271709</v>
      </c>
      <c r="BN91" s="13">
        <v>215602.13999999998</v>
      </c>
      <c r="BO91" s="13">
        <v>197358.88199999998</v>
      </c>
      <c r="BP91" s="113">
        <v>272000</v>
      </c>
      <c r="BQ91" s="113">
        <v>277000</v>
      </c>
      <c r="BR91" s="113">
        <v>261450</v>
      </c>
      <c r="BS91" s="8">
        <f t="shared" si="45"/>
        <v>244682</v>
      </c>
      <c r="BT91" s="28" t="e">
        <f>K91+Q91+#REF!+W91+#REF!+#REF!+#REF!+#REF!+AC91+AI91+AO91+AU91+BA91+#REF!+BG91+BM91+BS91</f>
        <v>#REF!</v>
      </c>
      <c r="BU91" s="29"/>
      <c r="BV91" s="29"/>
      <c r="BW91" s="29"/>
    </row>
    <row r="92" spans="1:187" ht="24.75" customHeight="1" x14ac:dyDescent="0.35">
      <c r="A92" s="363"/>
      <c r="B92" s="4">
        <v>75</v>
      </c>
      <c r="C92" s="34" t="s">
        <v>105</v>
      </c>
      <c r="D92" s="31" t="s">
        <v>22</v>
      </c>
      <c r="F92" s="13">
        <v>172481.712</v>
      </c>
      <c r="G92" s="13">
        <v>194201.13988800001</v>
      </c>
      <c r="H92" s="113">
        <v>241000</v>
      </c>
      <c r="I92" s="113">
        <v>246000</v>
      </c>
      <c r="J92" s="113">
        <v>232150.8</v>
      </c>
      <c r="K92" s="8">
        <f t="shared" si="35"/>
        <v>217167</v>
      </c>
      <c r="L92" s="13">
        <v>172481.712</v>
      </c>
      <c r="M92" s="13">
        <v>194201.13988800001</v>
      </c>
      <c r="N92" s="113">
        <v>241000</v>
      </c>
      <c r="O92" s="113">
        <v>246000</v>
      </c>
      <c r="P92" s="113">
        <v>232150.8</v>
      </c>
      <c r="Q92" s="8">
        <f t="shared" si="36"/>
        <v>217167</v>
      </c>
      <c r="R92" s="13">
        <v>172481.712</v>
      </c>
      <c r="S92" s="13">
        <v>194201.13988800001</v>
      </c>
      <c r="T92" s="113">
        <v>241000</v>
      </c>
      <c r="U92" s="113">
        <v>246000</v>
      </c>
      <c r="V92" s="113">
        <v>232150.8</v>
      </c>
      <c r="W92" s="8">
        <f t="shared" si="37"/>
        <v>217167</v>
      </c>
      <c r="X92" s="13">
        <v>172481.712</v>
      </c>
      <c r="Y92" s="13">
        <v>194201.13988800001</v>
      </c>
      <c r="Z92" s="113">
        <v>241000</v>
      </c>
      <c r="AA92" s="113">
        <v>241000</v>
      </c>
      <c r="AB92" s="113">
        <v>232150.8</v>
      </c>
      <c r="AC92" s="8">
        <f t="shared" si="38"/>
        <v>216167</v>
      </c>
      <c r="AD92" s="13">
        <v>172481.712</v>
      </c>
      <c r="AE92" s="13">
        <v>194201.13988800001</v>
      </c>
      <c r="AF92" s="113">
        <v>241000</v>
      </c>
      <c r="AG92" s="113">
        <v>246000</v>
      </c>
      <c r="AH92" s="113">
        <v>232150.8</v>
      </c>
      <c r="AI92" s="8">
        <f t="shared" si="39"/>
        <v>217167</v>
      </c>
      <c r="AJ92" s="13">
        <v>172481.712</v>
      </c>
      <c r="AK92" s="13">
        <v>194201.13988800001</v>
      </c>
      <c r="AL92" s="113">
        <v>241000</v>
      </c>
      <c r="AM92" s="113">
        <v>246000</v>
      </c>
      <c r="AN92" s="113">
        <v>232150.8</v>
      </c>
      <c r="AO92" s="8">
        <f t="shared" si="40"/>
        <v>217167</v>
      </c>
      <c r="AP92" s="13">
        <v>205253.23727999997</v>
      </c>
      <c r="AQ92" s="13">
        <v>194201.13988800001</v>
      </c>
      <c r="AR92" s="113">
        <v>263000</v>
      </c>
      <c r="AS92" s="113">
        <v>268000</v>
      </c>
      <c r="AT92" s="113">
        <v>252898.8</v>
      </c>
      <c r="AU92" s="8">
        <f t="shared" si="41"/>
        <v>236671</v>
      </c>
      <c r="AV92" s="13">
        <v>172481.712</v>
      </c>
      <c r="AW92" s="13">
        <v>157887.10560000001</v>
      </c>
      <c r="AX92" s="113">
        <v>218000</v>
      </c>
      <c r="AY92" s="113">
        <v>222000</v>
      </c>
      <c r="AZ92" s="113">
        <v>209160</v>
      </c>
      <c r="BA92" s="8">
        <f t="shared" si="42"/>
        <v>195906</v>
      </c>
      <c r="BB92" s="13">
        <v>172481.712</v>
      </c>
      <c r="BC92" s="13">
        <v>194201.13988800001</v>
      </c>
      <c r="BD92" s="113">
        <v>241000</v>
      </c>
      <c r="BE92" s="113">
        <v>246000</v>
      </c>
      <c r="BF92" s="113">
        <v>232150.8</v>
      </c>
      <c r="BG92" s="8">
        <f t="shared" si="43"/>
        <v>217167</v>
      </c>
      <c r="BH92" s="13">
        <v>172481.712</v>
      </c>
      <c r="BI92" s="13">
        <v>194201.13988800001</v>
      </c>
      <c r="BJ92" s="113">
        <v>241000</v>
      </c>
      <c r="BK92" s="113">
        <v>246000</v>
      </c>
      <c r="BL92" s="113">
        <v>232150.8</v>
      </c>
      <c r="BM92" s="8">
        <f t="shared" si="44"/>
        <v>217167</v>
      </c>
      <c r="BN92" s="13">
        <v>172481.712</v>
      </c>
      <c r="BO92" s="13">
        <v>157887.10560000001</v>
      </c>
      <c r="BP92" s="113">
        <v>218000</v>
      </c>
      <c r="BQ92" s="113">
        <v>222000</v>
      </c>
      <c r="BR92" s="113">
        <v>209160</v>
      </c>
      <c r="BS92" s="8">
        <f t="shared" si="45"/>
        <v>195906</v>
      </c>
      <c r="BT92" s="28" t="e">
        <f>K92+Q92+#REF!+W92+#REF!+#REF!+#REF!+#REF!+AC92+AI92+AO92+AU92+BA92+#REF!+BG92+BM92+BS92</f>
        <v>#REF!</v>
      </c>
      <c r="BU92" s="29"/>
      <c r="BV92" s="29"/>
      <c r="BW92" s="29"/>
    </row>
    <row r="93" spans="1:187" ht="24.75" customHeight="1" thickBot="1" x14ac:dyDescent="0.4">
      <c r="A93" s="363"/>
      <c r="B93" s="11">
        <v>76</v>
      </c>
      <c r="C93" s="34" t="s">
        <v>106</v>
      </c>
      <c r="D93" s="31" t="s">
        <v>22</v>
      </c>
      <c r="F93" s="13">
        <v>143734.75999999998</v>
      </c>
      <c r="G93" s="13">
        <v>161834.28324000002</v>
      </c>
      <c r="H93" s="113">
        <v>201000</v>
      </c>
      <c r="I93" s="113">
        <v>205000</v>
      </c>
      <c r="J93" s="113">
        <v>193459</v>
      </c>
      <c r="K93" s="8">
        <f t="shared" si="35"/>
        <v>181006</v>
      </c>
      <c r="L93" s="13">
        <v>143734.75999999998</v>
      </c>
      <c r="M93" s="13">
        <v>161834.28324000002</v>
      </c>
      <c r="N93" s="113">
        <v>201000</v>
      </c>
      <c r="O93" s="113">
        <v>205000</v>
      </c>
      <c r="P93" s="113">
        <v>193459</v>
      </c>
      <c r="Q93" s="8">
        <f t="shared" si="36"/>
        <v>181006</v>
      </c>
      <c r="R93" s="13">
        <v>143734.75999999998</v>
      </c>
      <c r="S93" s="13">
        <v>161834.28324000002</v>
      </c>
      <c r="T93" s="113">
        <v>201000</v>
      </c>
      <c r="U93" s="113">
        <v>205000</v>
      </c>
      <c r="V93" s="113">
        <v>193459</v>
      </c>
      <c r="W93" s="8">
        <f t="shared" si="37"/>
        <v>181006</v>
      </c>
      <c r="X93" s="13">
        <v>143734.75999999998</v>
      </c>
      <c r="Y93" s="13">
        <v>161834.28324000002</v>
      </c>
      <c r="Z93" s="113">
        <v>201000</v>
      </c>
      <c r="AA93" s="113">
        <v>201000</v>
      </c>
      <c r="AB93" s="113">
        <v>193459</v>
      </c>
      <c r="AC93" s="8">
        <f t="shared" si="38"/>
        <v>180206</v>
      </c>
      <c r="AD93" s="13">
        <v>143734.75999999998</v>
      </c>
      <c r="AE93" s="13">
        <v>161834.28324000002</v>
      </c>
      <c r="AF93" s="113">
        <v>201000</v>
      </c>
      <c r="AG93" s="113">
        <v>205000</v>
      </c>
      <c r="AH93" s="113">
        <v>193459</v>
      </c>
      <c r="AI93" s="8">
        <f t="shared" si="39"/>
        <v>181006</v>
      </c>
      <c r="AJ93" s="13">
        <v>143734.75999999998</v>
      </c>
      <c r="AK93" s="13">
        <v>161834.28324000002</v>
      </c>
      <c r="AL93" s="113">
        <v>201000</v>
      </c>
      <c r="AM93" s="113">
        <v>205000</v>
      </c>
      <c r="AN93" s="113">
        <v>193459</v>
      </c>
      <c r="AO93" s="8">
        <f t="shared" si="40"/>
        <v>181006</v>
      </c>
      <c r="AP93" s="13">
        <v>171044.36439999999</v>
      </c>
      <c r="AQ93" s="13">
        <v>161834.28324000002</v>
      </c>
      <c r="AR93" s="113">
        <v>219000</v>
      </c>
      <c r="AS93" s="113">
        <v>223000</v>
      </c>
      <c r="AT93" s="113">
        <v>210749</v>
      </c>
      <c r="AU93" s="8">
        <f t="shared" si="41"/>
        <v>197126</v>
      </c>
      <c r="AV93" s="13">
        <v>143734.75999999998</v>
      </c>
      <c r="AW93" s="13">
        <v>131572.58799999999</v>
      </c>
      <c r="AX93" s="113">
        <v>181000</v>
      </c>
      <c r="AY93" s="113">
        <v>185000</v>
      </c>
      <c r="AZ93" s="113">
        <v>174300</v>
      </c>
      <c r="BA93" s="8">
        <f t="shared" si="42"/>
        <v>163121</v>
      </c>
      <c r="BB93" s="13">
        <v>143734.75999999998</v>
      </c>
      <c r="BC93" s="13">
        <v>161834.28324000002</v>
      </c>
      <c r="BD93" s="113">
        <v>201000</v>
      </c>
      <c r="BE93" s="113">
        <v>205000</v>
      </c>
      <c r="BF93" s="113">
        <v>193459</v>
      </c>
      <c r="BG93" s="8">
        <f t="shared" si="43"/>
        <v>181006</v>
      </c>
      <c r="BH93" s="13">
        <v>143734.75999999998</v>
      </c>
      <c r="BI93" s="13">
        <v>161834.28324000002</v>
      </c>
      <c r="BJ93" s="113">
        <v>201000</v>
      </c>
      <c r="BK93" s="113">
        <v>205000</v>
      </c>
      <c r="BL93" s="113">
        <v>193459</v>
      </c>
      <c r="BM93" s="8">
        <f t="shared" si="44"/>
        <v>181006</v>
      </c>
      <c r="BN93" s="13">
        <v>143734.75999999998</v>
      </c>
      <c r="BO93" s="13">
        <v>131572.58799999999</v>
      </c>
      <c r="BP93" s="113">
        <v>181000</v>
      </c>
      <c r="BQ93" s="113">
        <v>185000</v>
      </c>
      <c r="BR93" s="113">
        <v>174300</v>
      </c>
      <c r="BS93" s="8">
        <f t="shared" si="45"/>
        <v>163121</v>
      </c>
      <c r="BT93" s="28" t="e">
        <f>K93+Q93+#REF!+W93+#REF!+#REF!+#REF!+#REF!+AC93+AI93+AO93+AU93+BA93+#REF!+BG93+BM93+BS93</f>
        <v>#REF!</v>
      </c>
      <c r="BU93" s="29"/>
      <c r="BV93" s="29"/>
      <c r="BW93" s="29"/>
    </row>
    <row r="94" spans="1:187" ht="24.75" customHeight="1" x14ac:dyDescent="0.35">
      <c r="A94" s="363"/>
      <c r="B94" s="4">
        <v>77</v>
      </c>
      <c r="C94" s="34" t="s">
        <v>107</v>
      </c>
      <c r="D94" s="31" t="s">
        <v>22</v>
      </c>
      <c r="F94" s="13">
        <v>132583.09864539999</v>
      </c>
      <c r="G94" s="13">
        <v>149278.37037482459</v>
      </c>
      <c r="H94" s="113">
        <v>186000</v>
      </c>
      <c r="I94" s="113">
        <v>190000</v>
      </c>
      <c r="J94" s="113">
        <v>178449.6</v>
      </c>
      <c r="K94" s="8">
        <f t="shared" si="35"/>
        <v>167262</v>
      </c>
      <c r="L94" s="13">
        <v>132583.09864539999</v>
      </c>
      <c r="M94" s="13">
        <v>149278.37037482459</v>
      </c>
      <c r="N94" s="113">
        <v>186000</v>
      </c>
      <c r="O94" s="113">
        <v>190000</v>
      </c>
      <c r="P94" s="113">
        <v>178449.6</v>
      </c>
      <c r="Q94" s="8">
        <f t="shared" si="36"/>
        <v>167262</v>
      </c>
      <c r="R94" s="13">
        <v>233170.04917361998</v>
      </c>
      <c r="S94" s="13">
        <v>262531.53921186738</v>
      </c>
      <c r="T94" s="113">
        <v>326000</v>
      </c>
      <c r="U94" s="113">
        <v>333000</v>
      </c>
      <c r="V94" s="113">
        <v>313833.8</v>
      </c>
      <c r="W94" s="8">
        <f t="shared" si="37"/>
        <v>293707</v>
      </c>
      <c r="X94" s="13">
        <v>260286.47405618001</v>
      </c>
      <c r="Y94" s="13">
        <v>286696.31071669771</v>
      </c>
      <c r="Z94" s="113">
        <v>360000</v>
      </c>
      <c r="AA94" s="113">
        <v>360000</v>
      </c>
      <c r="AB94" s="113">
        <v>346301.2</v>
      </c>
      <c r="AC94" s="8">
        <f t="shared" si="38"/>
        <v>322657</v>
      </c>
      <c r="AD94" s="13">
        <v>256047.6641164</v>
      </c>
      <c r="AE94" s="13">
        <v>286696.31071669771</v>
      </c>
      <c r="AF94" s="113">
        <v>357000</v>
      </c>
      <c r="AG94" s="113">
        <v>364000</v>
      </c>
      <c r="AH94" s="113">
        <v>343617.4</v>
      </c>
      <c r="AI94" s="8">
        <f t="shared" si="39"/>
        <v>321472</v>
      </c>
      <c r="AJ94" s="13">
        <v>254632.23606729999</v>
      </c>
      <c r="AK94" s="13">
        <v>286696.31071669771</v>
      </c>
      <c r="AL94" s="113">
        <v>356000</v>
      </c>
      <c r="AM94" s="113">
        <v>363000</v>
      </c>
      <c r="AN94" s="113">
        <v>342721.4</v>
      </c>
      <c r="AO94" s="8">
        <f t="shared" si="40"/>
        <v>320610</v>
      </c>
      <c r="AP94" s="13">
        <v>292717.20062685106</v>
      </c>
      <c r="AQ94" s="13">
        <v>286696.31071669771</v>
      </c>
      <c r="AR94" s="113">
        <v>382000</v>
      </c>
      <c r="AS94" s="113">
        <v>390000</v>
      </c>
      <c r="AT94" s="113">
        <v>366832.2</v>
      </c>
      <c r="AU94" s="8">
        <f t="shared" si="41"/>
        <v>343649</v>
      </c>
      <c r="AV94" s="13">
        <v>198290.72550559998</v>
      </c>
      <c r="AW94" s="13">
        <v>181512.27950128002</v>
      </c>
      <c r="AX94" s="113">
        <v>250000</v>
      </c>
      <c r="AY94" s="113">
        <v>255000</v>
      </c>
      <c r="AZ94" s="113">
        <v>240457</v>
      </c>
      <c r="BA94" s="8">
        <f t="shared" si="42"/>
        <v>225052</v>
      </c>
      <c r="BB94" s="13">
        <v>310281.44815745996</v>
      </c>
      <c r="BC94" s="13">
        <v>286696.31071669771</v>
      </c>
      <c r="BD94" s="113">
        <v>393000</v>
      </c>
      <c r="BE94" s="113">
        <v>401000</v>
      </c>
      <c r="BF94" s="113">
        <v>377952.4</v>
      </c>
      <c r="BG94" s="8">
        <f t="shared" si="43"/>
        <v>353786</v>
      </c>
      <c r="BH94" s="13">
        <v>311987.43602389999</v>
      </c>
      <c r="BI94" s="13">
        <v>286696.31071669771</v>
      </c>
      <c r="BJ94" s="113">
        <v>394000</v>
      </c>
      <c r="BK94" s="113">
        <v>402000</v>
      </c>
      <c r="BL94" s="113">
        <v>379033.2</v>
      </c>
      <c r="BM94" s="8">
        <f t="shared" si="44"/>
        <v>354743</v>
      </c>
      <c r="BN94" s="13">
        <v>222575.36001402003</v>
      </c>
      <c r="BO94" s="13">
        <v>203742.06032052601</v>
      </c>
      <c r="BP94" s="113">
        <v>281000</v>
      </c>
      <c r="BQ94" s="113">
        <v>287000</v>
      </c>
      <c r="BR94" s="113">
        <v>269906</v>
      </c>
      <c r="BS94" s="8">
        <f t="shared" si="45"/>
        <v>252845</v>
      </c>
      <c r="BT94" s="28" t="e">
        <f>K94+Q94+#REF!+W94+#REF!+#REF!+#REF!+#REF!+AC94+AI94+AO94+AU94+BA94+#REF!+BG94+BM94+BS94</f>
        <v>#REF!</v>
      </c>
      <c r="BU94" s="29"/>
      <c r="BV94" s="29"/>
      <c r="BW94" s="29"/>
    </row>
    <row r="95" spans="1:187" ht="24.75" customHeight="1" thickBot="1" x14ac:dyDescent="0.4">
      <c r="A95" s="363"/>
      <c r="B95" s="11">
        <v>78</v>
      </c>
      <c r="C95" s="34" t="s">
        <v>108</v>
      </c>
      <c r="D95" s="31" t="s">
        <v>22</v>
      </c>
      <c r="F95" s="13">
        <v>177389.10417591999</v>
      </c>
      <c r="G95" s="13">
        <v>199726.48598638005</v>
      </c>
      <c r="H95" s="115">
        <v>248000</v>
      </c>
      <c r="I95" s="115">
        <v>253000</v>
      </c>
      <c r="J95" s="115">
        <v>238756</v>
      </c>
      <c r="K95" s="8">
        <f t="shared" si="35"/>
        <v>223374</v>
      </c>
      <c r="L95" s="13">
        <v>177389.10417591999</v>
      </c>
      <c r="M95" s="13">
        <v>199726.48598638005</v>
      </c>
      <c r="N95" s="115">
        <v>248000</v>
      </c>
      <c r="O95" s="115">
        <v>253000</v>
      </c>
      <c r="P95" s="115">
        <v>238756</v>
      </c>
      <c r="Q95" s="8">
        <f t="shared" si="36"/>
        <v>223374</v>
      </c>
      <c r="R95" s="13">
        <v>319784.90301914001</v>
      </c>
      <c r="S95" s="13">
        <v>360053.2019608579</v>
      </c>
      <c r="T95" s="115">
        <v>448000</v>
      </c>
      <c r="U95" s="115">
        <v>457000</v>
      </c>
      <c r="V95" s="115">
        <v>430413.2</v>
      </c>
      <c r="W95" s="8">
        <f t="shared" si="37"/>
        <v>403050</v>
      </c>
      <c r="X95" s="13">
        <v>360057.80168878002</v>
      </c>
      <c r="Y95" s="13">
        <v>394338.52311952645</v>
      </c>
      <c r="Z95" s="115">
        <v>497000</v>
      </c>
      <c r="AA95" s="115">
        <v>497000</v>
      </c>
      <c r="AB95" s="115">
        <v>477617</v>
      </c>
      <c r="AC95" s="8">
        <f t="shared" si="38"/>
        <v>445203</v>
      </c>
      <c r="AD95" s="13">
        <v>358097.69076666003</v>
      </c>
      <c r="AE95" s="13">
        <v>394338.52311952645</v>
      </c>
      <c r="AF95" s="115">
        <v>495000</v>
      </c>
      <c r="AG95" s="115">
        <v>505000</v>
      </c>
      <c r="AH95" s="115">
        <v>476375.2</v>
      </c>
      <c r="AI95" s="8">
        <f t="shared" si="39"/>
        <v>445762</v>
      </c>
      <c r="AJ95" s="13">
        <v>350235.75873156002</v>
      </c>
      <c r="AK95" s="13">
        <v>394338.52311952645</v>
      </c>
      <c r="AL95" s="115">
        <v>490000</v>
      </c>
      <c r="AM95" s="115">
        <v>500000</v>
      </c>
      <c r="AN95" s="115">
        <v>471398.2</v>
      </c>
      <c r="AO95" s="8">
        <f t="shared" si="40"/>
        <v>441194</v>
      </c>
      <c r="AP95" s="13">
        <v>502348.23289148678</v>
      </c>
      <c r="AQ95" s="13">
        <v>394338.52311952645</v>
      </c>
      <c r="AR95" s="115">
        <v>590000</v>
      </c>
      <c r="AS95" s="115">
        <v>602000</v>
      </c>
      <c r="AT95" s="115">
        <v>567701.4</v>
      </c>
      <c r="AU95" s="8">
        <f t="shared" si="41"/>
        <v>531278</v>
      </c>
      <c r="AV95" s="13">
        <v>272770.26916646003</v>
      </c>
      <c r="AW95" s="13">
        <v>249689.70792929799</v>
      </c>
      <c r="AX95" s="115">
        <v>344000</v>
      </c>
      <c r="AY95" s="115">
        <v>351000</v>
      </c>
      <c r="AZ95" s="115">
        <v>330775.2</v>
      </c>
      <c r="BA95" s="8">
        <f t="shared" si="42"/>
        <v>309647</v>
      </c>
      <c r="BB95" s="13">
        <v>427752.6334733601</v>
      </c>
      <c r="BC95" s="13">
        <v>394338.52311952645</v>
      </c>
      <c r="BD95" s="115">
        <v>541000</v>
      </c>
      <c r="BE95" s="115">
        <v>552000</v>
      </c>
      <c r="BF95" s="115">
        <v>520475.2</v>
      </c>
      <c r="BG95" s="8">
        <f t="shared" si="43"/>
        <v>487113</v>
      </c>
      <c r="BH95" s="13">
        <v>420622.23949928005</v>
      </c>
      <c r="BI95" s="13">
        <v>394338.52311952645</v>
      </c>
      <c r="BJ95" s="115">
        <v>537000</v>
      </c>
      <c r="BK95" s="115">
        <v>548000</v>
      </c>
      <c r="BL95" s="115">
        <v>515960.2</v>
      </c>
      <c r="BM95" s="8">
        <f t="shared" si="44"/>
        <v>483184</v>
      </c>
      <c r="BN95" s="13">
        <v>297793.91594342003</v>
      </c>
      <c r="BO95" s="13">
        <v>272595.96920974605</v>
      </c>
      <c r="BP95" s="115">
        <v>376000</v>
      </c>
      <c r="BQ95" s="115">
        <v>384000</v>
      </c>
      <c r="BR95" s="115">
        <v>361120.2</v>
      </c>
      <c r="BS95" s="8">
        <f t="shared" si="45"/>
        <v>338302</v>
      </c>
      <c r="BT95" s="28" t="e">
        <f>K95+Q95+#REF!+W95+#REF!+#REF!+#REF!+#REF!+AC95+AI95+AO95+AU95+BA95+#REF!+BG95+BM95+BS95</f>
        <v>#REF!</v>
      </c>
      <c r="BU95" s="29"/>
      <c r="BV95" s="29"/>
      <c r="BW95" s="29"/>
    </row>
    <row r="96" spans="1:187" ht="24.75" customHeight="1" x14ac:dyDescent="0.35">
      <c r="A96" s="363"/>
      <c r="B96" s="4">
        <v>79</v>
      </c>
      <c r="C96" s="34" t="s">
        <v>109</v>
      </c>
      <c r="D96" s="31" t="s">
        <v>22</v>
      </c>
      <c r="F96" s="13">
        <v>172481.712</v>
      </c>
      <c r="G96" s="13">
        <v>194201.13988800001</v>
      </c>
      <c r="H96" s="113">
        <v>241000</v>
      </c>
      <c r="I96" s="113">
        <v>246000</v>
      </c>
      <c r="J96" s="113">
        <v>232150.8</v>
      </c>
      <c r="K96" s="8">
        <f t="shared" ref="K96:K117" si="50">ROUND(((F96+G96+H96+I96+J96)/5),0)</f>
        <v>217167</v>
      </c>
      <c r="L96" s="13">
        <v>172481.712</v>
      </c>
      <c r="M96" s="13">
        <v>194201.13988800001</v>
      </c>
      <c r="N96" s="113">
        <v>241000</v>
      </c>
      <c r="O96" s="113">
        <v>246000</v>
      </c>
      <c r="P96" s="113">
        <v>232150.8</v>
      </c>
      <c r="Q96" s="8">
        <f t="shared" ref="Q96:Q159" si="51">ROUND(((L96+M96+N96+O96+P96)/5),0)</f>
        <v>217167</v>
      </c>
      <c r="R96" s="13">
        <v>172481.712</v>
      </c>
      <c r="S96" s="13">
        <v>194201.13988800001</v>
      </c>
      <c r="T96" s="113">
        <v>241000</v>
      </c>
      <c r="U96" s="113">
        <v>246000</v>
      </c>
      <c r="V96" s="113">
        <v>232150.8</v>
      </c>
      <c r="W96" s="8">
        <f t="shared" ref="W96:W159" si="52">ROUND(((R96+S96+T96+U96+V96)/5),0)</f>
        <v>217167</v>
      </c>
      <c r="X96" s="13">
        <v>172481.712</v>
      </c>
      <c r="Y96" s="13">
        <v>194201.13988800001</v>
      </c>
      <c r="Z96" s="113">
        <v>241000</v>
      </c>
      <c r="AA96" s="113">
        <v>241000</v>
      </c>
      <c r="AB96" s="113">
        <v>232150.8</v>
      </c>
      <c r="AC96" s="8">
        <f t="shared" ref="AC96:AC159" si="53">ROUND(((X96+Y96+Z96+AA96+AB96)/5),0)</f>
        <v>216167</v>
      </c>
      <c r="AD96" s="13">
        <v>172481.712</v>
      </c>
      <c r="AE96" s="13">
        <v>194201.13988800001</v>
      </c>
      <c r="AF96" s="113">
        <v>241000</v>
      </c>
      <c r="AG96" s="113">
        <v>246000</v>
      </c>
      <c r="AH96" s="113">
        <v>232150.8</v>
      </c>
      <c r="AI96" s="8">
        <f t="shared" ref="AI96:AI159" si="54">ROUND(((AD96+AE96+AF96+AG96+AH96)/5),0)</f>
        <v>217167</v>
      </c>
      <c r="AJ96" s="13">
        <v>172481.712</v>
      </c>
      <c r="AK96" s="13">
        <v>194201.13988800001</v>
      </c>
      <c r="AL96" s="113">
        <v>241000</v>
      </c>
      <c r="AM96" s="113">
        <v>246000</v>
      </c>
      <c r="AN96" s="113">
        <v>232150.8</v>
      </c>
      <c r="AO96" s="8">
        <f t="shared" ref="AO96:AO159" si="55">ROUND(((AJ96+AK96+AL96+AM96+AN96)/5),0)</f>
        <v>217167</v>
      </c>
      <c r="AP96" s="13">
        <v>205253.23727999997</v>
      </c>
      <c r="AQ96" s="13">
        <v>194201.13988800001</v>
      </c>
      <c r="AR96" s="113">
        <v>263000</v>
      </c>
      <c r="AS96" s="113">
        <v>268000</v>
      </c>
      <c r="AT96" s="113">
        <v>252898.8</v>
      </c>
      <c r="AU96" s="8">
        <f t="shared" ref="AU96:AU159" si="56">ROUND(((AP96+AQ96+AR96+AS96+AT96)/5),0)</f>
        <v>236671</v>
      </c>
      <c r="AV96" s="13">
        <v>172481.712</v>
      </c>
      <c r="AW96" s="13">
        <v>157887.10560000001</v>
      </c>
      <c r="AX96" s="113">
        <v>218000</v>
      </c>
      <c r="AY96" s="113">
        <v>222000</v>
      </c>
      <c r="AZ96" s="113">
        <v>209160</v>
      </c>
      <c r="BA96" s="8">
        <f t="shared" ref="BA96:BA159" si="57">ROUND(((AV96+AW96+AX96+AY96+AZ96)/5),0)</f>
        <v>195906</v>
      </c>
      <c r="BB96" s="13">
        <v>172481.712</v>
      </c>
      <c r="BC96" s="13">
        <v>194201.13988800001</v>
      </c>
      <c r="BD96" s="113">
        <v>241000</v>
      </c>
      <c r="BE96" s="113">
        <v>246000</v>
      </c>
      <c r="BF96" s="113">
        <v>232150.8</v>
      </c>
      <c r="BG96" s="8">
        <f t="shared" ref="BG96:BG159" si="58">ROUND(((BB96+BC96+BD96+BE96+BF96)/5),0)</f>
        <v>217167</v>
      </c>
      <c r="BH96" s="13">
        <v>172481.712</v>
      </c>
      <c r="BI96" s="13">
        <v>194201.13988800001</v>
      </c>
      <c r="BJ96" s="113">
        <v>241000</v>
      </c>
      <c r="BK96" s="113">
        <v>246000</v>
      </c>
      <c r="BL96" s="113">
        <v>232150.8</v>
      </c>
      <c r="BM96" s="8">
        <f t="shared" ref="BM96:BM159" si="59">ROUND(((BH96+BI96+BJ96+BK96+BL96)/5),0)</f>
        <v>217167</v>
      </c>
      <c r="BN96" s="13">
        <v>172481.712</v>
      </c>
      <c r="BO96" s="13">
        <v>157887.10560000001</v>
      </c>
      <c r="BP96" s="113">
        <v>218000</v>
      </c>
      <c r="BQ96" s="113">
        <v>222000</v>
      </c>
      <c r="BR96" s="113">
        <v>209160</v>
      </c>
      <c r="BS96" s="8">
        <f t="shared" ref="BS96:BS159" si="60">ROUND(((BN96+BO96+BP96+BQ96+BR96)/5),0)</f>
        <v>195906</v>
      </c>
      <c r="BT96" s="28" t="e">
        <f>K96+Q96+#REF!+W96+#REF!+#REF!+#REF!+#REF!+AC96+AI96+AO96+AU96+BA96+#REF!+BG96+BM96+BS96</f>
        <v>#REF!</v>
      </c>
      <c r="BU96" s="29"/>
      <c r="BV96" s="29"/>
      <c r="BW96" s="29"/>
    </row>
    <row r="97" spans="1:187" ht="24.75" customHeight="1" thickBot="1" x14ac:dyDescent="0.4">
      <c r="A97" s="363"/>
      <c r="B97" s="11">
        <v>80</v>
      </c>
      <c r="C97" s="34" t="s">
        <v>110</v>
      </c>
      <c r="D97" s="31" t="s">
        <v>22</v>
      </c>
      <c r="F97" s="13">
        <v>215602.13999999998</v>
      </c>
      <c r="G97" s="13">
        <v>242751.42486</v>
      </c>
      <c r="H97" s="115">
        <v>302000</v>
      </c>
      <c r="I97" s="115">
        <v>308000</v>
      </c>
      <c r="J97" s="115">
        <v>290189.2</v>
      </c>
      <c r="K97" s="8">
        <f t="shared" si="50"/>
        <v>271709</v>
      </c>
      <c r="L97" s="13">
        <v>215602.13999999998</v>
      </c>
      <c r="M97" s="13">
        <v>242751.42486</v>
      </c>
      <c r="N97" s="115">
        <v>302000</v>
      </c>
      <c r="O97" s="115">
        <v>308000</v>
      </c>
      <c r="P97" s="115">
        <v>290189.2</v>
      </c>
      <c r="Q97" s="8">
        <f t="shared" si="51"/>
        <v>271709</v>
      </c>
      <c r="R97" s="13">
        <v>215602.13999999998</v>
      </c>
      <c r="S97" s="13">
        <v>242751.42486</v>
      </c>
      <c r="T97" s="115">
        <v>302000</v>
      </c>
      <c r="U97" s="115">
        <v>308000</v>
      </c>
      <c r="V97" s="115">
        <v>290189.2</v>
      </c>
      <c r="W97" s="8">
        <f t="shared" si="52"/>
        <v>271709</v>
      </c>
      <c r="X97" s="13">
        <v>215602.13999999998</v>
      </c>
      <c r="Y97" s="13">
        <v>242751.42486</v>
      </c>
      <c r="Z97" s="115">
        <v>302000</v>
      </c>
      <c r="AA97" s="115">
        <v>302000</v>
      </c>
      <c r="AB97" s="115">
        <v>290189.2</v>
      </c>
      <c r="AC97" s="8">
        <f t="shared" si="53"/>
        <v>270509</v>
      </c>
      <c r="AD97" s="13">
        <v>215602.13999999998</v>
      </c>
      <c r="AE97" s="13">
        <v>242751.42486</v>
      </c>
      <c r="AF97" s="115">
        <v>302000</v>
      </c>
      <c r="AG97" s="115">
        <v>308000</v>
      </c>
      <c r="AH97" s="115">
        <v>290189.2</v>
      </c>
      <c r="AI97" s="8">
        <f t="shared" si="54"/>
        <v>271709</v>
      </c>
      <c r="AJ97" s="13">
        <v>215602.13999999998</v>
      </c>
      <c r="AK97" s="13">
        <v>242751.42486</v>
      </c>
      <c r="AL97" s="115">
        <v>302000</v>
      </c>
      <c r="AM97" s="115">
        <v>308000</v>
      </c>
      <c r="AN97" s="115">
        <v>290189.2</v>
      </c>
      <c r="AO97" s="8">
        <f t="shared" si="55"/>
        <v>271709</v>
      </c>
      <c r="AP97" s="13">
        <v>256566.5466</v>
      </c>
      <c r="AQ97" s="13">
        <v>242751.42486</v>
      </c>
      <c r="AR97" s="115">
        <v>329000</v>
      </c>
      <c r="AS97" s="115">
        <v>336000</v>
      </c>
      <c r="AT97" s="115">
        <v>316124.2</v>
      </c>
      <c r="AU97" s="8">
        <f t="shared" si="56"/>
        <v>296088</v>
      </c>
      <c r="AV97" s="13">
        <v>215602.13999999998</v>
      </c>
      <c r="AW97" s="13">
        <v>197358.88199999998</v>
      </c>
      <c r="AX97" s="115">
        <v>272000</v>
      </c>
      <c r="AY97" s="115">
        <v>277000</v>
      </c>
      <c r="AZ97" s="115">
        <v>261450</v>
      </c>
      <c r="BA97" s="8">
        <f t="shared" si="57"/>
        <v>244682</v>
      </c>
      <c r="BB97" s="13">
        <v>215602.13999999998</v>
      </c>
      <c r="BC97" s="13">
        <v>242751.42486</v>
      </c>
      <c r="BD97" s="115">
        <v>302000</v>
      </c>
      <c r="BE97" s="115">
        <v>308000</v>
      </c>
      <c r="BF97" s="115">
        <v>290189.2</v>
      </c>
      <c r="BG97" s="8">
        <f t="shared" si="58"/>
        <v>271709</v>
      </c>
      <c r="BH97" s="13">
        <v>215602.13999999998</v>
      </c>
      <c r="BI97" s="13">
        <v>242751.42486</v>
      </c>
      <c r="BJ97" s="115">
        <v>302000</v>
      </c>
      <c r="BK97" s="115">
        <v>308000</v>
      </c>
      <c r="BL97" s="115">
        <v>290189.2</v>
      </c>
      <c r="BM97" s="8">
        <f t="shared" si="59"/>
        <v>271709</v>
      </c>
      <c r="BN97" s="13">
        <v>215602.13999999998</v>
      </c>
      <c r="BO97" s="13">
        <v>197358.88199999998</v>
      </c>
      <c r="BP97" s="115">
        <v>272000</v>
      </c>
      <c r="BQ97" s="115">
        <v>277000</v>
      </c>
      <c r="BR97" s="115">
        <v>261450</v>
      </c>
      <c r="BS97" s="8">
        <f t="shared" si="60"/>
        <v>244682</v>
      </c>
      <c r="BT97" s="28" t="e">
        <f>K97+Q97+#REF!+W97+#REF!+#REF!+#REF!+#REF!+AC97+AI97+AO97+AU97+BA97+#REF!+BG97+BM97+BS97</f>
        <v>#REF!</v>
      </c>
      <c r="BU97" s="29"/>
      <c r="BV97" s="29"/>
      <c r="BW97" s="29"/>
    </row>
    <row r="98" spans="1:187" ht="24.75" customHeight="1" x14ac:dyDescent="0.35">
      <c r="A98" s="363"/>
      <c r="B98" s="4">
        <v>81</v>
      </c>
      <c r="C98" s="34" t="s">
        <v>111</v>
      </c>
      <c r="D98" s="31" t="s">
        <v>22</v>
      </c>
      <c r="F98" s="13">
        <v>108138.70295124002</v>
      </c>
      <c r="G98" s="13">
        <v>121755.86116133076</v>
      </c>
      <c r="H98" s="115">
        <v>151000</v>
      </c>
      <c r="I98" s="115">
        <v>154000</v>
      </c>
      <c r="J98" s="115">
        <v>145548.20000000001</v>
      </c>
      <c r="K98" s="8">
        <f t="shared" si="50"/>
        <v>136089</v>
      </c>
      <c r="L98" s="13">
        <v>108138.70295124002</v>
      </c>
      <c r="M98" s="13">
        <v>121755.86116133076</v>
      </c>
      <c r="N98" s="115">
        <v>151000</v>
      </c>
      <c r="O98" s="115">
        <v>154000</v>
      </c>
      <c r="P98" s="115">
        <v>145548.20000000001</v>
      </c>
      <c r="Q98" s="8">
        <f t="shared" si="51"/>
        <v>136089</v>
      </c>
      <c r="R98" s="13">
        <v>204132.75295842002</v>
      </c>
      <c r="S98" s="13">
        <v>229837.7773117226</v>
      </c>
      <c r="T98" s="115">
        <v>286000</v>
      </c>
      <c r="U98" s="115">
        <v>292000</v>
      </c>
      <c r="V98" s="115">
        <v>274751.40000000002</v>
      </c>
      <c r="W98" s="8">
        <f t="shared" si="52"/>
        <v>257344</v>
      </c>
      <c r="X98" s="13">
        <v>220942.24567090001</v>
      </c>
      <c r="Y98" s="13">
        <v>240151.8807683159</v>
      </c>
      <c r="Z98" s="115">
        <v>304000</v>
      </c>
      <c r="AA98" s="115">
        <v>304000</v>
      </c>
      <c r="AB98" s="115">
        <v>291923.8</v>
      </c>
      <c r="AC98" s="8">
        <f t="shared" si="53"/>
        <v>272204</v>
      </c>
      <c r="AD98" s="13">
        <v>226019.10112886</v>
      </c>
      <c r="AE98" s="13">
        <v>240151.8807683159</v>
      </c>
      <c r="AF98" s="115">
        <v>307000</v>
      </c>
      <c r="AG98" s="115">
        <v>313000</v>
      </c>
      <c r="AH98" s="115">
        <v>295138.2</v>
      </c>
      <c r="AI98" s="8">
        <f t="shared" si="54"/>
        <v>276262</v>
      </c>
      <c r="AJ98" s="13">
        <v>224752.22295421999</v>
      </c>
      <c r="AK98" s="13">
        <v>240151.8807683159</v>
      </c>
      <c r="AL98" s="115">
        <v>306000</v>
      </c>
      <c r="AM98" s="115">
        <v>312000</v>
      </c>
      <c r="AN98" s="115">
        <v>294336</v>
      </c>
      <c r="AO98" s="8">
        <f t="shared" si="55"/>
        <v>275448</v>
      </c>
      <c r="AP98" s="13">
        <v>307995.39638815221</v>
      </c>
      <c r="AQ98" s="13">
        <v>240151.8807683159</v>
      </c>
      <c r="AR98" s="115">
        <v>361000</v>
      </c>
      <c r="AS98" s="115">
        <v>368000</v>
      </c>
      <c r="AT98" s="115">
        <v>347037.6</v>
      </c>
      <c r="AU98" s="8">
        <f t="shared" si="56"/>
        <v>324837</v>
      </c>
      <c r="AV98" s="13">
        <v>167951.04863004002</v>
      </c>
      <c r="AW98" s="13">
        <v>153739.80605365202</v>
      </c>
      <c r="AX98" s="115">
        <v>212000</v>
      </c>
      <c r="AY98" s="115">
        <v>216000</v>
      </c>
      <c r="AZ98" s="115">
        <v>203666.4</v>
      </c>
      <c r="BA98" s="8">
        <f t="shared" si="57"/>
        <v>190671</v>
      </c>
      <c r="BB98" s="13">
        <v>262510.98506932001</v>
      </c>
      <c r="BC98" s="13">
        <v>240151.8807683159</v>
      </c>
      <c r="BD98" s="115">
        <v>331000</v>
      </c>
      <c r="BE98" s="115">
        <v>338000</v>
      </c>
      <c r="BF98" s="115">
        <v>318241</v>
      </c>
      <c r="BG98" s="8">
        <f t="shared" si="58"/>
        <v>297981</v>
      </c>
      <c r="BH98" s="13">
        <v>259426.94019138004</v>
      </c>
      <c r="BI98" s="13">
        <v>240151.8807683159</v>
      </c>
      <c r="BJ98" s="115">
        <v>329000</v>
      </c>
      <c r="BK98" s="115">
        <v>336000</v>
      </c>
      <c r="BL98" s="115">
        <v>316288</v>
      </c>
      <c r="BM98" s="8">
        <f t="shared" si="59"/>
        <v>296173</v>
      </c>
      <c r="BN98" s="13">
        <v>181540.09217734003</v>
      </c>
      <c r="BO98" s="13">
        <v>166179.00745464204</v>
      </c>
      <c r="BP98" s="115">
        <v>229000</v>
      </c>
      <c r="BQ98" s="115">
        <v>234000</v>
      </c>
      <c r="BR98" s="115">
        <v>220144.4</v>
      </c>
      <c r="BS98" s="8">
        <f t="shared" si="60"/>
        <v>206173</v>
      </c>
      <c r="BT98" s="28" t="e">
        <f>K98+Q98+#REF!+W98+#REF!+#REF!+#REF!+#REF!+AC98+AI98+AO98+AU98+BA98+#REF!+BG98+BM98+BS98</f>
        <v>#REF!</v>
      </c>
      <c r="BU98" s="29"/>
      <c r="BV98" s="29"/>
      <c r="BW98" s="29"/>
    </row>
    <row r="99" spans="1:187" ht="30.75" customHeight="1" thickBot="1" x14ac:dyDescent="0.4">
      <c r="A99" s="363"/>
      <c r="B99" s="11">
        <v>82</v>
      </c>
      <c r="C99" s="34" t="s">
        <v>112</v>
      </c>
      <c r="D99" s="31" t="s">
        <v>22</v>
      </c>
      <c r="F99" s="13">
        <v>316216.47200000001</v>
      </c>
      <c r="G99" s="13">
        <v>356035.42312799999</v>
      </c>
      <c r="H99" s="115">
        <v>443000</v>
      </c>
      <c r="I99" s="115">
        <v>452000</v>
      </c>
      <c r="J99" s="115">
        <v>425609.8</v>
      </c>
      <c r="K99" s="8">
        <f t="shared" si="50"/>
        <v>398572</v>
      </c>
      <c r="L99" s="13">
        <v>316216.47200000001</v>
      </c>
      <c r="M99" s="13">
        <v>356035.42312799999</v>
      </c>
      <c r="N99" s="115">
        <v>443000</v>
      </c>
      <c r="O99" s="115">
        <v>452000</v>
      </c>
      <c r="P99" s="115">
        <v>425609.8</v>
      </c>
      <c r="Q99" s="8">
        <f t="shared" si="51"/>
        <v>398572</v>
      </c>
      <c r="R99" s="13">
        <v>316216.47200000001</v>
      </c>
      <c r="S99" s="13">
        <v>356035.42312799999</v>
      </c>
      <c r="T99" s="115">
        <v>443000</v>
      </c>
      <c r="U99" s="115">
        <v>452000</v>
      </c>
      <c r="V99" s="115">
        <v>425609.8</v>
      </c>
      <c r="W99" s="8">
        <f t="shared" si="52"/>
        <v>398572</v>
      </c>
      <c r="X99" s="13">
        <v>316216.47200000001</v>
      </c>
      <c r="Y99" s="13">
        <v>356035.42312799999</v>
      </c>
      <c r="Z99" s="115">
        <v>443000</v>
      </c>
      <c r="AA99" s="115">
        <v>443000</v>
      </c>
      <c r="AB99" s="115">
        <v>425609.8</v>
      </c>
      <c r="AC99" s="8">
        <f t="shared" si="53"/>
        <v>396772</v>
      </c>
      <c r="AD99" s="13">
        <v>316216.47200000001</v>
      </c>
      <c r="AE99" s="13">
        <v>356035.42312799999</v>
      </c>
      <c r="AF99" s="115">
        <v>443000</v>
      </c>
      <c r="AG99" s="115">
        <v>452000</v>
      </c>
      <c r="AH99" s="115">
        <v>425609.8</v>
      </c>
      <c r="AI99" s="8">
        <f t="shared" si="54"/>
        <v>398572</v>
      </c>
      <c r="AJ99" s="13">
        <v>316216.47200000001</v>
      </c>
      <c r="AK99" s="13">
        <v>356035.42312799999</v>
      </c>
      <c r="AL99" s="115">
        <v>443000</v>
      </c>
      <c r="AM99" s="115">
        <v>452000</v>
      </c>
      <c r="AN99" s="115">
        <v>425609.8</v>
      </c>
      <c r="AO99" s="8">
        <f t="shared" si="55"/>
        <v>398572</v>
      </c>
      <c r="AP99" s="13">
        <v>376297.60167999996</v>
      </c>
      <c r="AQ99" s="13">
        <v>356035.42312799999</v>
      </c>
      <c r="AR99" s="115">
        <v>482000</v>
      </c>
      <c r="AS99" s="115">
        <v>492000</v>
      </c>
      <c r="AT99" s="115">
        <v>463647.80000000005</v>
      </c>
      <c r="AU99" s="8">
        <f t="shared" si="56"/>
        <v>433996</v>
      </c>
      <c r="AV99" s="13">
        <v>316216.47200000001</v>
      </c>
      <c r="AW99" s="13">
        <v>289459.6936</v>
      </c>
      <c r="AX99" s="115">
        <v>399000</v>
      </c>
      <c r="AY99" s="115">
        <v>407000</v>
      </c>
      <c r="AZ99" s="115">
        <v>383460</v>
      </c>
      <c r="BA99" s="8">
        <f t="shared" si="57"/>
        <v>359027</v>
      </c>
      <c r="BB99" s="13">
        <v>316216.47200000001</v>
      </c>
      <c r="BC99" s="13">
        <v>356035.42312799999</v>
      </c>
      <c r="BD99" s="115">
        <v>443000</v>
      </c>
      <c r="BE99" s="115">
        <v>452000</v>
      </c>
      <c r="BF99" s="115">
        <v>425609.8</v>
      </c>
      <c r="BG99" s="8">
        <f t="shared" si="58"/>
        <v>398572</v>
      </c>
      <c r="BH99" s="13">
        <v>316216.47200000001</v>
      </c>
      <c r="BI99" s="13">
        <v>356035.42312799999</v>
      </c>
      <c r="BJ99" s="115">
        <v>443000</v>
      </c>
      <c r="BK99" s="115">
        <v>452000</v>
      </c>
      <c r="BL99" s="115">
        <v>425609.8</v>
      </c>
      <c r="BM99" s="8">
        <f t="shared" si="59"/>
        <v>398572</v>
      </c>
      <c r="BN99" s="13">
        <v>316216.47200000001</v>
      </c>
      <c r="BO99" s="13">
        <v>289459.6936</v>
      </c>
      <c r="BP99" s="115">
        <v>399000</v>
      </c>
      <c r="BQ99" s="115">
        <v>407000</v>
      </c>
      <c r="BR99" s="115">
        <v>383460</v>
      </c>
      <c r="BS99" s="8">
        <f t="shared" si="60"/>
        <v>359027</v>
      </c>
      <c r="BT99" s="28" t="e">
        <f>K99+Q99+#REF!+W99+#REF!+#REF!+#REF!+#REF!+AC99+AI99+AO99+AU99+BA99+#REF!+BG99+BM99+BS99</f>
        <v>#REF!</v>
      </c>
      <c r="BU99" s="29"/>
      <c r="BV99" s="29"/>
      <c r="BW99" s="29"/>
    </row>
    <row r="100" spans="1:187" s="32" customFormat="1" ht="27.75" customHeight="1" x14ac:dyDescent="0.35">
      <c r="A100" s="363"/>
      <c r="B100" s="4">
        <v>83</v>
      </c>
      <c r="C100" s="34" t="s">
        <v>113</v>
      </c>
      <c r="D100" s="31" t="s">
        <v>22</v>
      </c>
      <c r="E100" s="1"/>
      <c r="F100" s="13">
        <v>158108.236</v>
      </c>
      <c r="G100" s="13">
        <v>178017.711564</v>
      </c>
      <c r="H100" s="115">
        <v>221000</v>
      </c>
      <c r="I100" s="115">
        <v>225000</v>
      </c>
      <c r="J100" s="115">
        <v>212805.6</v>
      </c>
      <c r="K100" s="8">
        <f t="shared" si="50"/>
        <v>198986</v>
      </c>
      <c r="L100" s="13">
        <v>158108.236</v>
      </c>
      <c r="M100" s="13">
        <v>178017.711564</v>
      </c>
      <c r="N100" s="115">
        <v>221000</v>
      </c>
      <c r="O100" s="115">
        <v>225000</v>
      </c>
      <c r="P100" s="115">
        <v>212805.6</v>
      </c>
      <c r="Q100" s="8">
        <f t="shared" si="51"/>
        <v>198986</v>
      </c>
      <c r="R100" s="13">
        <v>158108.236</v>
      </c>
      <c r="S100" s="13">
        <v>178017.711564</v>
      </c>
      <c r="T100" s="115">
        <v>221000</v>
      </c>
      <c r="U100" s="115">
        <v>225000</v>
      </c>
      <c r="V100" s="115">
        <v>212805.6</v>
      </c>
      <c r="W100" s="8">
        <f t="shared" si="52"/>
        <v>198986</v>
      </c>
      <c r="X100" s="13">
        <v>158108.236</v>
      </c>
      <c r="Y100" s="13">
        <v>178017.711564</v>
      </c>
      <c r="Z100" s="115">
        <v>221000</v>
      </c>
      <c r="AA100" s="115">
        <v>221000</v>
      </c>
      <c r="AB100" s="115">
        <v>212805.6</v>
      </c>
      <c r="AC100" s="8">
        <f t="shared" si="53"/>
        <v>198186</v>
      </c>
      <c r="AD100" s="13">
        <v>158108.236</v>
      </c>
      <c r="AE100" s="13">
        <v>178017.711564</v>
      </c>
      <c r="AF100" s="115">
        <v>221000</v>
      </c>
      <c r="AG100" s="115">
        <v>225000</v>
      </c>
      <c r="AH100" s="115">
        <v>212805.6</v>
      </c>
      <c r="AI100" s="8">
        <f t="shared" si="54"/>
        <v>198986</v>
      </c>
      <c r="AJ100" s="13">
        <v>158108.236</v>
      </c>
      <c r="AK100" s="13">
        <v>178017.711564</v>
      </c>
      <c r="AL100" s="115">
        <v>221000</v>
      </c>
      <c r="AM100" s="115">
        <v>225000</v>
      </c>
      <c r="AN100" s="115">
        <v>212805.6</v>
      </c>
      <c r="AO100" s="8">
        <f t="shared" si="55"/>
        <v>198986</v>
      </c>
      <c r="AP100" s="13">
        <v>188148.80083999998</v>
      </c>
      <c r="AQ100" s="13">
        <v>178017.711564</v>
      </c>
      <c r="AR100" s="115">
        <v>241000</v>
      </c>
      <c r="AS100" s="115">
        <v>246000</v>
      </c>
      <c r="AT100" s="115">
        <v>231824.6</v>
      </c>
      <c r="AU100" s="8">
        <f t="shared" si="56"/>
        <v>216998</v>
      </c>
      <c r="AV100" s="13">
        <v>158108.236</v>
      </c>
      <c r="AW100" s="13">
        <v>144729.8468</v>
      </c>
      <c r="AX100" s="115">
        <v>199000</v>
      </c>
      <c r="AY100" s="115">
        <v>203000</v>
      </c>
      <c r="AZ100" s="115">
        <v>191730</v>
      </c>
      <c r="BA100" s="8">
        <f t="shared" si="57"/>
        <v>179314</v>
      </c>
      <c r="BB100" s="13">
        <v>158108.236</v>
      </c>
      <c r="BC100" s="13">
        <v>178017.711564</v>
      </c>
      <c r="BD100" s="115">
        <v>221000</v>
      </c>
      <c r="BE100" s="115">
        <v>225000</v>
      </c>
      <c r="BF100" s="115">
        <v>212805.6</v>
      </c>
      <c r="BG100" s="8">
        <f t="shared" si="58"/>
        <v>198986</v>
      </c>
      <c r="BH100" s="13">
        <v>158108.236</v>
      </c>
      <c r="BI100" s="13">
        <v>178017.711564</v>
      </c>
      <c r="BJ100" s="115">
        <v>221000</v>
      </c>
      <c r="BK100" s="115">
        <v>225000</v>
      </c>
      <c r="BL100" s="115">
        <v>212805.6</v>
      </c>
      <c r="BM100" s="8">
        <f t="shared" si="59"/>
        <v>198986</v>
      </c>
      <c r="BN100" s="13">
        <v>158108.236</v>
      </c>
      <c r="BO100" s="13">
        <v>144729.8468</v>
      </c>
      <c r="BP100" s="115">
        <v>199000</v>
      </c>
      <c r="BQ100" s="115">
        <v>203000</v>
      </c>
      <c r="BR100" s="115">
        <v>191730</v>
      </c>
      <c r="BS100" s="8">
        <f t="shared" si="60"/>
        <v>179314</v>
      </c>
      <c r="BT100" s="28" t="e">
        <f>K100+Q100+#REF!+W100+#REF!+#REF!+#REF!+#REF!+AC100+AI100+AO100+AU100+BA100+#REF!+BG100+BM100+BS100</f>
        <v>#REF!</v>
      </c>
      <c r="BU100" s="29"/>
      <c r="BV100" s="29"/>
      <c r="BW100" s="29"/>
      <c r="BX100" s="2"/>
      <c r="BY100" s="2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</row>
    <row r="101" spans="1:187" s="32" customFormat="1" ht="27.75" customHeight="1" thickBot="1" x14ac:dyDescent="0.4">
      <c r="A101" s="363"/>
      <c r="B101" s="11">
        <v>84</v>
      </c>
      <c r="C101" s="34" t="s">
        <v>114</v>
      </c>
      <c r="D101" s="31" t="s">
        <v>22</v>
      </c>
      <c r="E101" s="1"/>
      <c r="F101" s="13">
        <v>78885.58899389999</v>
      </c>
      <c r="G101" s="13">
        <v>88819.105084901108</v>
      </c>
      <c r="H101" s="115">
        <v>110000</v>
      </c>
      <c r="I101" s="115">
        <v>112000</v>
      </c>
      <c r="J101" s="115">
        <v>106176</v>
      </c>
      <c r="K101" s="8">
        <f t="shared" si="50"/>
        <v>99176</v>
      </c>
      <c r="L101" s="13">
        <v>78885.58899389999</v>
      </c>
      <c r="M101" s="13">
        <v>88819.105084901108</v>
      </c>
      <c r="N101" s="115">
        <v>110000</v>
      </c>
      <c r="O101" s="115">
        <v>112000</v>
      </c>
      <c r="P101" s="115">
        <v>106176</v>
      </c>
      <c r="Q101" s="8">
        <f t="shared" si="51"/>
        <v>99176</v>
      </c>
      <c r="R101" s="13">
        <v>145572.33703921997</v>
      </c>
      <c r="S101" s="13">
        <v>163903.25363408178</v>
      </c>
      <c r="T101" s="115">
        <v>204000</v>
      </c>
      <c r="U101" s="115">
        <v>208000</v>
      </c>
      <c r="V101" s="115">
        <v>195932.79999999999</v>
      </c>
      <c r="W101" s="8">
        <f t="shared" si="52"/>
        <v>183482</v>
      </c>
      <c r="X101" s="13">
        <v>157389.05912834001</v>
      </c>
      <c r="Y101" s="13">
        <v>176216.01048868909</v>
      </c>
      <c r="Z101" s="115">
        <v>220000</v>
      </c>
      <c r="AA101" s="115">
        <v>220000</v>
      </c>
      <c r="AB101" s="115">
        <v>211209.60000000001</v>
      </c>
      <c r="AC101" s="8">
        <f t="shared" si="53"/>
        <v>196963</v>
      </c>
      <c r="AD101" s="13">
        <v>161775.48466664</v>
      </c>
      <c r="AE101" s="13">
        <v>176216.01048868909</v>
      </c>
      <c r="AF101" s="115">
        <v>223000</v>
      </c>
      <c r="AG101" s="115">
        <v>227000</v>
      </c>
      <c r="AH101" s="115">
        <v>213985.8</v>
      </c>
      <c r="AI101" s="8">
        <f t="shared" si="54"/>
        <v>200395</v>
      </c>
      <c r="AJ101" s="13">
        <v>159145.49789554</v>
      </c>
      <c r="AK101" s="13">
        <v>176216.01048868909</v>
      </c>
      <c r="AL101" s="115">
        <v>221000</v>
      </c>
      <c r="AM101" s="115">
        <v>225000</v>
      </c>
      <c r="AN101" s="115">
        <v>212321.2</v>
      </c>
      <c r="AO101" s="8">
        <f t="shared" si="55"/>
        <v>198737</v>
      </c>
      <c r="AP101" s="13">
        <v>217880.50195964778</v>
      </c>
      <c r="AQ101" s="13">
        <v>176216.01048868909</v>
      </c>
      <c r="AR101" s="115">
        <v>259000</v>
      </c>
      <c r="AS101" s="115">
        <v>264000</v>
      </c>
      <c r="AT101" s="115">
        <v>249506.6</v>
      </c>
      <c r="AU101" s="8">
        <f t="shared" si="56"/>
        <v>233321</v>
      </c>
      <c r="AV101" s="13">
        <v>123527.16195898</v>
      </c>
      <c r="AW101" s="13">
        <v>113074.86363937402</v>
      </c>
      <c r="AX101" s="115">
        <v>156000</v>
      </c>
      <c r="AY101" s="115">
        <v>159000</v>
      </c>
      <c r="AZ101" s="115">
        <v>149795.79999999999</v>
      </c>
      <c r="BA101" s="8">
        <f t="shared" si="57"/>
        <v>140280</v>
      </c>
      <c r="BB101" s="13">
        <v>192561.74544152</v>
      </c>
      <c r="BC101" s="13">
        <v>176216.01048868909</v>
      </c>
      <c r="BD101" s="115">
        <v>243000</v>
      </c>
      <c r="BE101" s="115">
        <v>248000</v>
      </c>
      <c r="BF101" s="115">
        <v>233476.6</v>
      </c>
      <c r="BG101" s="8">
        <f t="shared" si="58"/>
        <v>218651</v>
      </c>
      <c r="BH101" s="13">
        <v>191503.21080150001</v>
      </c>
      <c r="BI101" s="13">
        <v>176216.01048868909</v>
      </c>
      <c r="BJ101" s="115">
        <v>242000</v>
      </c>
      <c r="BK101" s="115">
        <v>247000</v>
      </c>
      <c r="BL101" s="115">
        <v>232807.40000000002</v>
      </c>
      <c r="BM101" s="8">
        <f t="shared" si="59"/>
        <v>217905</v>
      </c>
      <c r="BN101" s="13">
        <v>132429.87739124001</v>
      </c>
      <c r="BO101" s="13">
        <v>121224.27238121201</v>
      </c>
      <c r="BP101" s="115">
        <v>167000</v>
      </c>
      <c r="BQ101" s="115">
        <v>170000</v>
      </c>
      <c r="BR101" s="115">
        <v>160591.20000000001</v>
      </c>
      <c r="BS101" s="8">
        <f t="shared" si="60"/>
        <v>150249</v>
      </c>
      <c r="BT101" s="28" t="e">
        <f>K101+Q101+#REF!+W101+#REF!+#REF!+#REF!+#REF!+AC101+AI101+AO101+AU101+BA101+#REF!+BG101+BM101+BS101</f>
        <v>#REF!</v>
      </c>
      <c r="BU101" s="29"/>
      <c r="BV101" s="29"/>
      <c r="BW101" s="29"/>
      <c r="BX101" s="2"/>
      <c r="BY101" s="2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</row>
    <row r="102" spans="1:187" s="32" customFormat="1" ht="27.75" customHeight="1" thickBot="1" x14ac:dyDescent="0.4">
      <c r="A102" s="363"/>
      <c r="B102" s="369" t="s">
        <v>115</v>
      </c>
      <c r="C102" s="366"/>
      <c r="D102" s="367"/>
      <c r="E102" s="1"/>
      <c r="F102" s="119">
        <f>+SUM(F103:F117)</f>
        <v>1914609.8871574998</v>
      </c>
      <c r="G102" s="119">
        <f t="shared" ref="G102:BS102" si="61">+SUM(G103:G117)</f>
        <v>2155703.4552557175</v>
      </c>
      <c r="H102" s="119">
        <f t="shared" si="61"/>
        <v>2679000</v>
      </c>
      <c r="I102" s="119">
        <f t="shared" si="61"/>
        <v>2732000</v>
      </c>
      <c r="J102" s="119">
        <f>+SUM(J103:J117)</f>
        <v>2576957.5999999996</v>
      </c>
      <c r="K102" s="119">
        <f>+SUM(K103:K117)</f>
        <v>2411651</v>
      </c>
      <c r="L102" s="119">
        <f t="shared" si="61"/>
        <v>1914609.8871574998</v>
      </c>
      <c r="M102" s="119">
        <f t="shared" si="61"/>
        <v>2155703.4552557175</v>
      </c>
      <c r="N102" s="119">
        <f t="shared" si="61"/>
        <v>2679000</v>
      </c>
      <c r="O102" s="119">
        <f t="shared" si="61"/>
        <v>2732000</v>
      </c>
      <c r="P102" s="119">
        <f t="shared" si="61"/>
        <v>2576957.5999999996</v>
      </c>
      <c r="Q102" s="119">
        <f t="shared" si="61"/>
        <v>2411651</v>
      </c>
      <c r="R102" s="119">
        <f t="shared" si="61"/>
        <v>2940561.2944330997</v>
      </c>
      <c r="S102" s="119">
        <f t="shared" si="61"/>
        <v>3310845.8205090216</v>
      </c>
      <c r="T102" s="119">
        <f t="shared" si="61"/>
        <v>4118000</v>
      </c>
      <c r="U102" s="119">
        <f t="shared" si="61"/>
        <v>4200000</v>
      </c>
      <c r="V102" s="119">
        <f t="shared" si="61"/>
        <v>3957832.2000000007</v>
      </c>
      <c r="W102" s="119">
        <f t="shared" si="61"/>
        <v>3705446</v>
      </c>
      <c r="X102" s="119">
        <f t="shared" si="61"/>
        <v>3246594.5898913802</v>
      </c>
      <c r="Y102" s="119">
        <f t="shared" si="61"/>
        <v>3683922.8791650427</v>
      </c>
      <c r="Z102" s="119">
        <f t="shared" si="61"/>
        <v>4563000</v>
      </c>
      <c r="AA102" s="119">
        <f t="shared" si="61"/>
        <v>4563000</v>
      </c>
      <c r="AB102" s="119">
        <f t="shared" si="61"/>
        <v>4387783.3999999994</v>
      </c>
      <c r="AC102" s="119">
        <f t="shared" si="61"/>
        <v>4088857</v>
      </c>
      <c r="AD102" s="119">
        <f t="shared" si="61"/>
        <v>3227940.8364733411</v>
      </c>
      <c r="AE102" s="119">
        <f t="shared" si="61"/>
        <v>3683922.8791650427</v>
      </c>
      <c r="AF102" s="119">
        <f t="shared" si="61"/>
        <v>4550000</v>
      </c>
      <c r="AG102" s="119">
        <f t="shared" si="61"/>
        <v>4642000</v>
      </c>
      <c r="AH102" s="119">
        <f t="shared" si="61"/>
        <v>4375972.9999999991</v>
      </c>
      <c r="AI102" s="119">
        <f t="shared" si="61"/>
        <v>4095965</v>
      </c>
      <c r="AJ102" s="119">
        <f t="shared" si="61"/>
        <v>3248834.9835954998</v>
      </c>
      <c r="AK102" s="119">
        <f t="shared" si="61"/>
        <v>3683922.8791650427</v>
      </c>
      <c r="AL102" s="119">
        <f t="shared" si="61"/>
        <v>4566000</v>
      </c>
      <c r="AM102" s="119">
        <f t="shared" si="61"/>
        <v>4658000</v>
      </c>
      <c r="AN102" s="119">
        <f t="shared" si="61"/>
        <v>4389203</v>
      </c>
      <c r="AO102" s="119">
        <f t="shared" si="61"/>
        <v>4109190</v>
      </c>
      <c r="AP102" s="119">
        <f t="shared" si="61"/>
        <v>4438886.9857907305</v>
      </c>
      <c r="AQ102" s="119">
        <f t="shared" si="61"/>
        <v>3683922.8791650427</v>
      </c>
      <c r="AR102" s="119">
        <f t="shared" si="61"/>
        <v>5348000</v>
      </c>
      <c r="AS102" s="119">
        <f t="shared" si="61"/>
        <v>5457000</v>
      </c>
      <c r="AT102" s="119">
        <f t="shared" si="61"/>
        <v>5142638.1999999993</v>
      </c>
      <c r="AU102" s="119">
        <f t="shared" si="61"/>
        <v>4814090</v>
      </c>
      <c r="AV102" s="119">
        <f t="shared" si="61"/>
        <v>2562141.3052869402</v>
      </c>
      <c r="AW102" s="119">
        <f t="shared" si="61"/>
        <v>2345344.7333011217</v>
      </c>
      <c r="AX102" s="119">
        <f t="shared" si="61"/>
        <v>3233000</v>
      </c>
      <c r="AY102" s="119">
        <f t="shared" si="61"/>
        <v>3298000</v>
      </c>
      <c r="AZ102" s="119">
        <f t="shared" si="61"/>
        <v>3106982.1999999997</v>
      </c>
      <c r="BA102" s="119">
        <f t="shared" si="61"/>
        <v>2909093</v>
      </c>
      <c r="BB102" s="119">
        <f t="shared" si="61"/>
        <v>3691730.3615043797</v>
      </c>
      <c r="BC102" s="119">
        <f t="shared" si="61"/>
        <v>3683922.8791650427</v>
      </c>
      <c r="BD102" s="119">
        <f t="shared" si="61"/>
        <v>4856000</v>
      </c>
      <c r="BE102" s="119">
        <f t="shared" si="61"/>
        <v>4951000</v>
      </c>
      <c r="BF102" s="119">
        <f t="shared" si="61"/>
        <v>4669607.5999999996</v>
      </c>
      <c r="BG102" s="119">
        <f t="shared" si="61"/>
        <v>4370450</v>
      </c>
      <c r="BH102" s="119">
        <f t="shared" si="61"/>
        <v>3726170.5754805994</v>
      </c>
      <c r="BI102" s="119">
        <f t="shared" si="61"/>
        <v>3683922.8791650427</v>
      </c>
      <c r="BJ102" s="119">
        <f t="shared" si="61"/>
        <v>4880000</v>
      </c>
      <c r="BK102" s="119">
        <f t="shared" si="61"/>
        <v>4976000</v>
      </c>
      <c r="BL102" s="119">
        <f t="shared" si="61"/>
        <v>4691411.2</v>
      </c>
      <c r="BM102" s="119">
        <f t="shared" si="61"/>
        <v>4391500</v>
      </c>
      <c r="BN102" s="119">
        <f t="shared" si="61"/>
        <v>2879681.4306917801</v>
      </c>
      <c r="BO102" s="119">
        <f t="shared" si="61"/>
        <v>2636016.0788640138</v>
      </c>
      <c r="BP102" s="119">
        <f t="shared" si="61"/>
        <v>3631000</v>
      </c>
      <c r="BQ102" s="119">
        <f t="shared" si="61"/>
        <v>3704000</v>
      </c>
      <c r="BR102" s="119">
        <f t="shared" si="61"/>
        <v>3492048.0000000005</v>
      </c>
      <c r="BS102" s="119">
        <f t="shared" si="61"/>
        <v>3268547</v>
      </c>
      <c r="BT102" s="28" t="e">
        <f>K102+Q102+#REF!+W102+#REF!+#REF!+#REF!+#REF!+AC102+AI102+AO102+AU102+BA102+#REF!+BG102+BM102+BS102</f>
        <v>#REF!</v>
      </c>
      <c r="BU102" s="29"/>
      <c r="BV102" s="29"/>
      <c r="BW102" s="29"/>
      <c r="BX102" s="2"/>
      <c r="BY102" s="2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</row>
    <row r="103" spans="1:187" ht="24.75" customHeight="1" x14ac:dyDescent="0.35">
      <c r="A103" s="362"/>
      <c r="B103" s="4">
        <v>85</v>
      </c>
      <c r="C103" s="34" t="s">
        <v>116</v>
      </c>
      <c r="D103" s="11" t="s">
        <v>22</v>
      </c>
      <c r="E103" s="6"/>
      <c r="F103" s="13">
        <v>206030.26739256</v>
      </c>
      <c r="G103" s="13">
        <v>231974.23260191549</v>
      </c>
      <c r="H103" s="120">
        <v>288000</v>
      </c>
      <c r="I103" s="120">
        <v>294000</v>
      </c>
      <c r="J103" s="120">
        <v>277305</v>
      </c>
      <c r="K103" s="8">
        <f t="shared" si="50"/>
        <v>259462</v>
      </c>
      <c r="L103" s="13">
        <v>206030.26739256</v>
      </c>
      <c r="M103" s="13">
        <v>231974.23260191549</v>
      </c>
      <c r="N103" s="120">
        <v>288000</v>
      </c>
      <c r="O103" s="120">
        <v>294000</v>
      </c>
      <c r="P103" s="120">
        <v>277305</v>
      </c>
      <c r="Q103" s="8">
        <f t="shared" si="51"/>
        <v>259462</v>
      </c>
      <c r="R103" s="13">
        <v>355611.58249032008</v>
      </c>
      <c r="S103" s="13">
        <v>400391.28714698565</v>
      </c>
      <c r="T103" s="120">
        <v>498000</v>
      </c>
      <c r="U103" s="120">
        <v>508000</v>
      </c>
      <c r="V103" s="120">
        <v>478633.4</v>
      </c>
      <c r="W103" s="8">
        <f t="shared" si="52"/>
        <v>448127</v>
      </c>
      <c r="X103" s="13">
        <v>401005.24758709996</v>
      </c>
      <c r="Y103" s="13">
        <v>469322.73899880634</v>
      </c>
      <c r="Z103" s="120">
        <v>573000</v>
      </c>
      <c r="AA103" s="120">
        <v>573000</v>
      </c>
      <c r="AB103" s="120">
        <v>551013.4</v>
      </c>
      <c r="AC103" s="8">
        <f t="shared" si="53"/>
        <v>513468</v>
      </c>
      <c r="AD103" s="13">
        <v>416833.75056257995</v>
      </c>
      <c r="AE103" s="13">
        <v>469322.73899880634</v>
      </c>
      <c r="AF103" s="120">
        <v>583000</v>
      </c>
      <c r="AG103" s="120">
        <v>595000</v>
      </c>
      <c r="AH103" s="120">
        <v>561034.6</v>
      </c>
      <c r="AI103" s="8">
        <f t="shared" si="54"/>
        <v>525038</v>
      </c>
      <c r="AJ103" s="13">
        <v>414865.231157</v>
      </c>
      <c r="AK103" s="13">
        <v>469322.73899880634</v>
      </c>
      <c r="AL103" s="120">
        <v>582000</v>
      </c>
      <c r="AM103" s="120">
        <v>594000</v>
      </c>
      <c r="AN103" s="120">
        <v>559788.6</v>
      </c>
      <c r="AO103" s="8">
        <f t="shared" si="55"/>
        <v>523995</v>
      </c>
      <c r="AP103" s="13">
        <v>570423.03470086481</v>
      </c>
      <c r="AQ103" s="13">
        <v>469322.73899880634</v>
      </c>
      <c r="AR103" s="120">
        <v>685000</v>
      </c>
      <c r="AS103" s="120">
        <v>699000</v>
      </c>
      <c r="AT103" s="120">
        <v>658274.4</v>
      </c>
      <c r="AU103" s="8">
        <f t="shared" si="56"/>
        <v>616404</v>
      </c>
      <c r="AV103" s="13">
        <v>296470.04693643999</v>
      </c>
      <c r="AW103" s="13">
        <v>271384.11988797202</v>
      </c>
      <c r="AX103" s="120">
        <v>374000</v>
      </c>
      <c r="AY103" s="120">
        <v>381000</v>
      </c>
      <c r="AZ103" s="120">
        <v>359514.4</v>
      </c>
      <c r="BA103" s="8">
        <f t="shared" si="57"/>
        <v>336474</v>
      </c>
      <c r="BB103" s="13">
        <v>474027.32078155997</v>
      </c>
      <c r="BC103" s="13">
        <v>469322.73899880634</v>
      </c>
      <c r="BD103" s="120">
        <v>621000</v>
      </c>
      <c r="BE103" s="120">
        <v>633000</v>
      </c>
      <c r="BF103" s="120">
        <v>597245.6</v>
      </c>
      <c r="BG103" s="8">
        <f t="shared" si="58"/>
        <v>558919</v>
      </c>
      <c r="BH103" s="13">
        <v>469279.33045447996</v>
      </c>
      <c r="BI103" s="13">
        <v>469322.73899880634</v>
      </c>
      <c r="BJ103" s="120">
        <v>618000</v>
      </c>
      <c r="BK103" s="120">
        <v>630000</v>
      </c>
      <c r="BL103" s="120">
        <v>594238.4</v>
      </c>
      <c r="BM103" s="8">
        <f t="shared" si="59"/>
        <v>556168</v>
      </c>
      <c r="BN103" s="13">
        <v>345875.49291958002</v>
      </c>
      <c r="BO103" s="13">
        <v>316609.10505715403</v>
      </c>
      <c r="BP103" s="120">
        <v>436000</v>
      </c>
      <c r="BQ103" s="120">
        <v>445000</v>
      </c>
      <c r="BR103" s="120">
        <v>419426</v>
      </c>
      <c r="BS103" s="8">
        <f t="shared" si="60"/>
        <v>392582</v>
      </c>
      <c r="BT103" s="28" t="e">
        <f>K103+Q103+#REF!+W103+#REF!+#REF!+#REF!+#REF!+AC103+AI103+AO103+AU103+BA103+#REF!+BG103+BM103+BS103</f>
        <v>#REF!</v>
      </c>
      <c r="BU103" s="9"/>
      <c r="BV103" s="9"/>
      <c r="BW103" s="9"/>
      <c r="BX103" s="10"/>
      <c r="BY103" s="10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</row>
    <row r="104" spans="1:187" ht="24.75" customHeight="1" thickBot="1" x14ac:dyDescent="0.4">
      <c r="A104" s="362"/>
      <c r="B104" s="11">
        <v>86</v>
      </c>
      <c r="C104" s="34" t="s">
        <v>117</v>
      </c>
      <c r="D104" s="11" t="s">
        <v>22</v>
      </c>
      <c r="E104" s="6"/>
      <c r="F104" s="13">
        <v>143293.63802156001</v>
      </c>
      <c r="G104" s="13">
        <v>161337.61382473647</v>
      </c>
      <c r="H104" s="113">
        <v>201000</v>
      </c>
      <c r="I104" s="113">
        <v>205000</v>
      </c>
      <c r="J104" s="113">
        <v>192865.4</v>
      </c>
      <c r="K104" s="8">
        <f t="shared" si="50"/>
        <v>180699</v>
      </c>
      <c r="L104" s="13">
        <v>143293.63802156001</v>
      </c>
      <c r="M104" s="13">
        <v>161337.61382473647</v>
      </c>
      <c r="N104" s="113">
        <v>201000</v>
      </c>
      <c r="O104" s="113">
        <v>205000</v>
      </c>
      <c r="P104" s="113">
        <v>192865.4</v>
      </c>
      <c r="Q104" s="8">
        <f t="shared" si="51"/>
        <v>180699</v>
      </c>
      <c r="R104" s="13">
        <v>239949.15539426001</v>
      </c>
      <c r="S104" s="13">
        <v>270164.29134659877</v>
      </c>
      <c r="T104" s="113">
        <v>336000</v>
      </c>
      <c r="U104" s="113">
        <v>343000</v>
      </c>
      <c r="V104" s="113">
        <v>322957.59999999998</v>
      </c>
      <c r="W104" s="8">
        <f t="shared" si="52"/>
        <v>302414</v>
      </c>
      <c r="X104" s="13">
        <v>267349.60016258003</v>
      </c>
      <c r="Y104" s="13">
        <v>317662.81531182199</v>
      </c>
      <c r="Z104" s="113">
        <v>385000</v>
      </c>
      <c r="AA104" s="113">
        <v>385000</v>
      </c>
      <c r="AB104" s="113">
        <v>370377</v>
      </c>
      <c r="AC104" s="8">
        <f t="shared" si="53"/>
        <v>345078</v>
      </c>
      <c r="AD104" s="13">
        <v>282135.45118902001</v>
      </c>
      <c r="AE104" s="13">
        <v>317662.81531182199</v>
      </c>
      <c r="AF104" s="113">
        <v>395000</v>
      </c>
      <c r="AG104" s="113">
        <v>403000</v>
      </c>
      <c r="AH104" s="113">
        <v>379738.8</v>
      </c>
      <c r="AI104" s="8">
        <f t="shared" si="54"/>
        <v>355507</v>
      </c>
      <c r="AJ104" s="13">
        <v>277718.19454470003</v>
      </c>
      <c r="AK104" s="13">
        <v>317662.81531182199</v>
      </c>
      <c r="AL104" s="113">
        <v>392000</v>
      </c>
      <c r="AM104" s="113">
        <v>400000</v>
      </c>
      <c r="AN104" s="113">
        <v>376941.6</v>
      </c>
      <c r="AO104" s="8">
        <f t="shared" si="55"/>
        <v>352865</v>
      </c>
      <c r="AP104" s="13">
        <v>391249.44479402603</v>
      </c>
      <c r="AQ104" s="13">
        <v>317662.81531182199</v>
      </c>
      <c r="AR104" s="113">
        <v>467000</v>
      </c>
      <c r="AS104" s="113">
        <v>476000</v>
      </c>
      <c r="AT104" s="113">
        <v>448820.4</v>
      </c>
      <c r="AU104" s="8">
        <f t="shared" si="56"/>
        <v>420147</v>
      </c>
      <c r="AV104" s="13">
        <v>213174.67550573999</v>
      </c>
      <c r="AW104" s="13">
        <v>195136.81834756199</v>
      </c>
      <c r="AX104" s="113">
        <v>269000</v>
      </c>
      <c r="AY104" s="113">
        <v>274000</v>
      </c>
      <c r="AZ104" s="113">
        <v>258505.8</v>
      </c>
      <c r="BA104" s="8">
        <f t="shared" si="57"/>
        <v>241963</v>
      </c>
      <c r="BB104" s="13">
        <v>323287.50351820001</v>
      </c>
      <c r="BC104" s="13">
        <v>317662.81531182199</v>
      </c>
      <c r="BD104" s="113">
        <v>422000</v>
      </c>
      <c r="BE104" s="113">
        <v>430000</v>
      </c>
      <c r="BF104" s="113">
        <v>405792.8</v>
      </c>
      <c r="BG104" s="8">
        <f t="shared" si="58"/>
        <v>379749</v>
      </c>
      <c r="BH104" s="13">
        <v>333942.9206139</v>
      </c>
      <c r="BI104" s="13">
        <v>317662.81531182199</v>
      </c>
      <c r="BJ104" s="113">
        <v>429000</v>
      </c>
      <c r="BK104" s="113">
        <v>438000</v>
      </c>
      <c r="BL104" s="113">
        <v>412538</v>
      </c>
      <c r="BM104" s="8">
        <f t="shared" si="59"/>
        <v>386229</v>
      </c>
      <c r="BN104" s="13">
        <v>240555.50047932001</v>
      </c>
      <c r="BO104" s="13">
        <v>220200.804284916</v>
      </c>
      <c r="BP104" s="113">
        <v>303000</v>
      </c>
      <c r="BQ104" s="113">
        <v>309000</v>
      </c>
      <c r="BR104" s="113">
        <v>291709.59999999998</v>
      </c>
      <c r="BS104" s="8">
        <f t="shared" si="60"/>
        <v>272893</v>
      </c>
      <c r="BT104" s="28" t="e">
        <f>K104+Q104+#REF!+W104+#REF!+#REF!+#REF!+#REF!+AC104+AI104+AO104+AU104+BA104+#REF!+BG104+BM104+BS104</f>
        <v>#REF!</v>
      </c>
      <c r="BU104" s="9"/>
      <c r="BV104" s="9"/>
      <c r="BW104" s="9"/>
      <c r="BX104" s="10"/>
      <c r="BY104" s="10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</row>
    <row r="105" spans="1:187" ht="24.75" customHeight="1" x14ac:dyDescent="0.35">
      <c r="A105" s="362"/>
      <c r="B105" s="4">
        <v>87</v>
      </c>
      <c r="C105" s="34" t="s">
        <v>118</v>
      </c>
      <c r="D105" s="11" t="s">
        <v>22</v>
      </c>
      <c r="E105" s="6"/>
      <c r="F105" s="13">
        <v>114987.80799999999</v>
      </c>
      <c r="G105" s="13">
        <v>129467.42659199999</v>
      </c>
      <c r="H105" s="113">
        <v>161000</v>
      </c>
      <c r="I105" s="113">
        <v>164000</v>
      </c>
      <c r="J105" s="113">
        <v>154767.20000000001</v>
      </c>
      <c r="K105" s="8">
        <f t="shared" si="50"/>
        <v>144844</v>
      </c>
      <c r="L105" s="13">
        <v>114987.80799999999</v>
      </c>
      <c r="M105" s="13">
        <v>129467.42659199999</v>
      </c>
      <c r="N105" s="113">
        <v>161000</v>
      </c>
      <c r="O105" s="113">
        <v>164000</v>
      </c>
      <c r="P105" s="113">
        <v>154767.20000000001</v>
      </c>
      <c r="Q105" s="8">
        <f t="shared" si="51"/>
        <v>144844</v>
      </c>
      <c r="R105" s="13">
        <v>114987.80799999999</v>
      </c>
      <c r="S105" s="13">
        <v>129467.42659199999</v>
      </c>
      <c r="T105" s="113">
        <v>161000</v>
      </c>
      <c r="U105" s="113">
        <v>164000</v>
      </c>
      <c r="V105" s="113">
        <v>154767.20000000001</v>
      </c>
      <c r="W105" s="8">
        <f t="shared" si="52"/>
        <v>144844</v>
      </c>
      <c r="X105" s="13">
        <v>114987.80799999999</v>
      </c>
      <c r="Y105" s="13">
        <v>129467.42659199999</v>
      </c>
      <c r="Z105" s="113">
        <v>161000</v>
      </c>
      <c r="AA105" s="113">
        <v>161000</v>
      </c>
      <c r="AB105" s="113">
        <v>154767.20000000001</v>
      </c>
      <c r="AC105" s="8">
        <f t="shared" si="53"/>
        <v>144244</v>
      </c>
      <c r="AD105" s="13">
        <v>114987.80799999999</v>
      </c>
      <c r="AE105" s="13">
        <v>129467.42659199999</v>
      </c>
      <c r="AF105" s="113">
        <v>161000</v>
      </c>
      <c r="AG105" s="113">
        <v>164000</v>
      </c>
      <c r="AH105" s="113">
        <v>154767.20000000001</v>
      </c>
      <c r="AI105" s="8">
        <f t="shared" si="54"/>
        <v>144844</v>
      </c>
      <c r="AJ105" s="13">
        <v>114987.80799999999</v>
      </c>
      <c r="AK105" s="13">
        <v>129467.42659199999</v>
      </c>
      <c r="AL105" s="113">
        <v>161000</v>
      </c>
      <c r="AM105" s="113">
        <v>164000</v>
      </c>
      <c r="AN105" s="113">
        <v>154767.20000000001</v>
      </c>
      <c r="AO105" s="8">
        <f t="shared" si="55"/>
        <v>144844</v>
      </c>
      <c r="AP105" s="13">
        <v>136835.49151999998</v>
      </c>
      <c r="AQ105" s="13">
        <v>129467.42659199999</v>
      </c>
      <c r="AR105" s="113">
        <v>175000</v>
      </c>
      <c r="AS105" s="113">
        <v>179000</v>
      </c>
      <c r="AT105" s="113">
        <v>168599.2</v>
      </c>
      <c r="AU105" s="8">
        <f t="shared" si="56"/>
        <v>157780</v>
      </c>
      <c r="AV105" s="13">
        <v>114987.80799999999</v>
      </c>
      <c r="AW105" s="13">
        <v>105258.0704</v>
      </c>
      <c r="AX105" s="113">
        <v>145000</v>
      </c>
      <c r="AY105" s="113">
        <v>148000</v>
      </c>
      <c r="AZ105" s="113">
        <v>139440</v>
      </c>
      <c r="BA105" s="8">
        <f t="shared" si="57"/>
        <v>130537</v>
      </c>
      <c r="BB105" s="13">
        <v>114987.80799999999</v>
      </c>
      <c r="BC105" s="13">
        <v>129467.42659199999</v>
      </c>
      <c r="BD105" s="113">
        <v>161000</v>
      </c>
      <c r="BE105" s="113">
        <v>164000</v>
      </c>
      <c r="BF105" s="113">
        <v>154767.20000000001</v>
      </c>
      <c r="BG105" s="8">
        <f t="shared" si="58"/>
        <v>144844</v>
      </c>
      <c r="BH105" s="13">
        <v>114987.80799999999</v>
      </c>
      <c r="BI105" s="13">
        <v>129467.42659199999</v>
      </c>
      <c r="BJ105" s="113">
        <v>161000</v>
      </c>
      <c r="BK105" s="113">
        <v>164000</v>
      </c>
      <c r="BL105" s="113">
        <v>154767.20000000001</v>
      </c>
      <c r="BM105" s="8">
        <f t="shared" si="59"/>
        <v>144844</v>
      </c>
      <c r="BN105" s="13">
        <v>114987.80799999999</v>
      </c>
      <c r="BO105" s="13">
        <v>105258.0704</v>
      </c>
      <c r="BP105" s="113">
        <v>145000</v>
      </c>
      <c r="BQ105" s="113">
        <v>148000</v>
      </c>
      <c r="BR105" s="113">
        <v>139440</v>
      </c>
      <c r="BS105" s="8">
        <f t="shared" si="60"/>
        <v>130537</v>
      </c>
      <c r="BT105" s="28" t="e">
        <f>K105+Q105+#REF!+W105+#REF!+#REF!+#REF!+#REF!+AC105+AI105+AO105+AU105+BA105+#REF!+BG105+BM105+BS105</f>
        <v>#REF!</v>
      </c>
      <c r="BU105" s="9"/>
      <c r="BV105" s="9"/>
      <c r="BW105" s="9"/>
      <c r="BX105" s="10"/>
      <c r="BY105" s="10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</row>
    <row r="106" spans="1:187" ht="24.75" customHeight="1" thickBot="1" x14ac:dyDescent="0.4">
      <c r="A106" s="362"/>
      <c r="B106" s="11">
        <v>88</v>
      </c>
      <c r="C106" s="34" t="s">
        <v>119</v>
      </c>
      <c r="D106" s="11" t="s">
        <v>22</v>
      </c>
      <c r="E106" s="6"/>
      <c r="F106" s="13">
        <v>181432.65044423999</v>
      </c>
      <c r="G106" s="13">
        <v>204279.20804248779</v>
      </c>
      <c r="H106" s="113">
        <v>254000</v>
      </c>
      <c r="I106" s="113">
        <v>259000</v>
      </c>
      <c r="J106" s="113">
        <v>244197.8</v>
      </c>
      <c r="K106" s="8">
        <f t="shared" si="50"/>
        <v>228582</v>
      </c>
      <c r="L106" s="13">
        <v>181432.65044423999</v>
      </c>
      <c r="M106" s="13">
        <v>204279.20804248779</v>
      </c>
      <c r="N106" s="113">
        <v>254000</v>
      </c>
      <c r="O106" s="113">
        <v>259000</v>
      </c>
      <c r="P106" s="113">
        <v>244197.8</v>
      </c>
      <c r="Q106" s="8">
        <f t="shared" si="51"/>
        <v>228582</v>
      </c>
      <c r="R106" s="13">
        <v>304123.63543692004</v>
      </c>
      <c r="S106" s="13">
        <v>342419.81937616912</v>
      </c>
      <c r="T106" s="113">
        <v>426000</v>
      </c>
      <c r="U106" s="113">
        <v>435000</v>
      </c>
      <c r="V106" s="113">
        <v>409333.4</v>
      </c>
      <c r="W106" s="8">
        <f t="shared" si="52"/>
        <v>383375</v>
      </c>
      <c r="X106" s="13">
        <v>355406.04178352002</v>
      </c>
      <c r="Y106" s="13">
        <v>389572.2607266836</v>
      </c>
      <c r="Z106" s="113">
        <v>491000</v>
      </c>
      <c r="AA106" s="113">
        <v>491000</v>
      </c>
      <c r="AB106" s="113">
        <v>471653</v>
      </c>
      <c r="AC106" s="8">
        <f t="shared" si="53"/>
        <v>439726</v>
      </c>
      <c r="AD106" s="13">
        <v>346002.55444742006</v>
      </c>
      <c r="AE106" s="13">
        <v>389572.2607266836</v>
      </c>
      <c r="AF106" s="113">
        <v>484000</v>
      </c>
      <c r="AG106" s="113">
        <v>494000</v>
      </c>
      <c r="AH106" s="113">
        <v>465700.2</v>
      </c>
      <c r="AI106" s="8">
        <f t="shared" si="54"/>
        <v>435855</v>
      </c>
      <c r="AJ106" s="13">
        <v>351649.31822878</v>
      </c>
      <c r="AK106" s="13">
        <v>389572.2607266836</v>
      </c>
      <c r="AL106" s="113">
        <v>488000</v>
      </c>
      <c r="AM106" s="113">
        <v>498000</v>
      </c>
      <c r="AN106" s="113">
        <v>469275.80000000005</v>
      </c>
      <c r="AO106" s="8">
        <f t="shared" si="55"/>
        <v>439299</v>
      </c>
      <c r="AP106" s="13">
        <v>493223.78575038665</v>
      </c>
      <c r="AQ106" s="13">
        <v>389572.2607266836</v>
      </c>
      <c r="AR106" s="113">
        <v>581000</v>
      </c>
      <c r="AS106" s="113">
        <v>593000</v>
      </c>
      <c r="AT106" s="113">
        <v>558908</v>
      </c>
      <c r="AU106" s="8">
        <f t="shared" si="56"/>
        <v>523141</v>
      </c>
      <c r="AV106" s="13">
        <v>261284.28076009999</v>
      </c>
      <c r="AW106" s="13">
        <v>239175.61084963</v>
      </c>
      <c r="AX106" s="113">
        <v>330000</v>
      </c>
      <c r="AY106" s="113">
        <v>337000</v>
      </c>
      <c r="AZ106" s="113">
        <v>316846.59999999998</v>
      </c>
      <c r="BA106" s="8">
        <f t="shared" si="57"/>
        <v>296861</v>
      </c>
      <c r="BB106" s="13">
        <v>394105.61977019999</v>
      </c>
      <c r="BC106" s="13">
        <v>389572.2607266836</v>
      </c>
      <c r="BD106" s="113">
        <v>516000</v>
      </c>
      <c r="BE106" s="113">
        <v>526000</v>
      </c>
      <c r="BF106" s="113">
        <v>496154.4</v>
      </c>
      <c r="BG106" s="8">
        <f t="shared" si="58"/>
        <v>464366</v>
      </c>
      <c r="BH106" s="13">
        <v>405517.80037730001</v>
      </c>
      <c r="BI106" s="13">
        <v>389572.2607266836</v>
      </c>
      <c r="BJ106" s="113">
        <v>524000</v>
      </c>
      <c r="BK106" s="113">
        <v>534000</v>
      </c>
      <c r="BL106" s="113">
        <v>503379.80000000005</v>
      </c>
      <c r="BM106" s="8">
        <f t="shared" si="59"/>
        <v>471294</v>
      </c>
      <c r="BN106" s="13">
        <v>304581.43064752</v>
      </c>
      <c r="BO106" s="13">
        <v>278809.15574657603</v>
      </c>
      <c r="BP106" s="113">
        <v>384000</v>
      </c>
      <c r="BQ106" s="113">
        <v>392000</v>
      </c>
      <c r="BR106" s="113">
        <v>369350.8</v>
      </c>
      <c r="BS106" s="8">
        <f t="shared" si="60"/>
        <v>345748</v>
      </c>
      <c r="BT106" s="28" t="e">
        <f>K106+Q106+#REF!+W106+#REF!+#REF!+#REF!+#REF!+AC106+AI106+AO106+AU106+BA106+#REF!+BG106+BM106+BS106</f>
        <v>#REF!</v>
      </c>
      <c r="BU106" s="9"/>
      <c r="BV106" s="9"/>
      <c r="BW106" s="9"/>
      <c r="BX106" s="10"/>
      <c r="BY106" s="10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</row>
    <row r="107" spans="1:187" ht="24.75" customHeight="1" x14ac:dyDescent="0.35">
      <c r="A107" s="362"/>
      <c r="B107" s="4">
        <v>89</v>
      </c>
      <c r="C107" s="34" t="s">
        <v>120</v>
      </c>
      <c r="D107" s="11" t="s">
        <v>22</v>
      </c>
      <c r="E107" s="6"/>
      <c r="F107" s="13">
        <v>114987.80799999999</v>
      </c>
      <c r="G107" s="13">
        <v>129467.42659199999</v>
      </c>
      <c r="H107" s="113">
        <v>161000</v>
      </c>
      <c r="I107" s="113">
        <v>164000</v>
      </c>
      <c r="J107" s="113">
        <v>154767.20000000001</v>
      </c>
      <c r="K107" s="8">
        <f t="shared" si="50"/>
        <v>144844</v>
      </c>
      <c r="L107" s="13">
        <v>114987.80799999999</v>
      </c>
      <c r="M107" s="13">
        <v>129467.42659199999</v>
      </c>
      <c r="N107" s="113">
        <v>161000</v>
      </c>
      <c r="O107" s="113">
        <v>164000</v>
      </c>
      <c r="P107" s="113">
        <v>154767.20000000001</v>
      </c>
      <c r="Q107" s="8">
        <f t="shared" si="51"/>
        <v>144844</v>
      </c>
      <c r="R107" s="13">
        <v>114987.80799999999</v>
      </c>
      <c r="S107" s="13">
        <v>129467.42659199999</v>
      </c>
      <c r="T107" s="113">
        <v>161000</v>
      </c>
      <c r="U107" s="113">
        <v>164000</v>
      </c>
      <c r="V107" s="113">
        <v>154767.20000000001</v>
      </c>
      <c r="W107" s="8">
        <f t="shared" si="52"/>
        <v>144844</v>
      </c>
      <c r="X107" s="13">
        <v>114987.80799999999</v>
      </c>
      <c r="Y107" s="13">
        <v>129467.42659199999</v>
      </c>
      <c r="Z107" s="113">
        <v>161000</v>
      </c>
      <c r="AA107" s="113">
        <v>161000</v>
      </c>
      <c r="AB107" s="113">
        <v>154767.20000000001</v>
      </c>
      <c r="AC107" s="8">
        <f t="shared" si="53"/>
        <v>144244</v>
      </c>
      <c r="AD107" s="13">
        <v>114987.80799999999</v>
      </c>
      <c r="AE107" s="13">
        <v>129467.42659199999</v>
      </c>
      <c r="AF107" s="113">
        <v>161000</v>
      </c>
      <c r="AG107" s="113">
        <v>164000</v>
      </c>
      <c r="AH107" s="113">
        <v>154767.20000000001</v>
      </c>
      <c r="AI107" s="8">
        <f t="shared" si="54"/>
        <v>144844</v>
      </c>
      <c r="AJ107" s="13">
        <v>114987.80799999999</v>
      </c>
      <c r="AK107" s="13">
        <v>129467.42659199999</v>
      </c>
      <c r="AL107" s="113">
        <v>161000</v>
      </c>
      <c r="AM107" s="113">
        <v>164000</v>
      </c>
      <c r="AN107" s="113">
        <v>154767.20000000001</v>
      </c>
      <c r="AO107" s="8">
        <f t="shared" si="55"/>
        <v>144844</v>
      </c>
      <c r="AP107" s="13">
        <v>136835.49151999998</v>
      </c>
      <c r="AQ107" s="13">
        <v>129467.42659199999</v>
      </c>
      <c r="AR107" s="113">
        <v>175000</v>
      </c>
      <c r="AS107" s="113">
        <v>179000</v>
      </c>
      <c r="AT107" s="113">
        <v>168599.2</v>
      </c>
      <c r="AU107" s="8">
        <f t="shared" si="56"/>
        <v>157780</v>
      </c>
      <c r="AV107" s="13">
        <v>114987.80799999999</v>
      </c>
      <c r="AW107" s="13">
        <v>105258.0704</v>
      </c>
      <c r="AX107" s="113">
        <v>145000</v>
      </c>
      <c r="AY107" s="113">
        <v>148000</v>
      </c>
      <c r="AZ107" s="113">
        <v>139440</v>
      </c>
      <c r="BA107" s="8">
        <f t="shared" si="57"/>
        <v>130537</v>
      </c>
      <c r="BB107" s="13">
        <v>114987.80799999999</v>
      </c>
      <c r="BC107" s="13">
        <v>129467.42659199999</v>
      </c>
      <c r="BD107" s="113">
        <v>161000</v>
      </c>
      <c r="BE107" s="113">
        <v>164000</v>
      </c>
      <c r="BF107" s="113">
        <v>154767.20000000001</v>
      </c>
      <c r="BG107" s="8">
        <f t="shared" si="58"/>
        <v>144844</v>
      </c>
      <c r="BH107" s="13">
        <v>114987.80799999999</v>
      </c>
      <c r="BI107" s="13">
        <v>129467.42659199999</v>
      </c>
      <c r="BJ107" s="113">
        <v>161000</v>
      </c>
      <c r="BK107" s="113">
        <v>164000</v>
      </c>
      <c r="BL107" s="113">
        <v>154767.20000000001</v>
      </c>
      <c r="BM107" s="8">
        <f t="shared" si="59"/>
        <v>144844</v>
      </c>
      <c r="BN107" s="13">
        <v>114987.80799999999</v>
      </c>
      <c r="BO107" s="13">
        <v>105258.0704</v>
      </c>
      <c r="BP107" s="113">
        <v>145000</v>
      </c>
      <c r="BQ107" s="113">
        <v>148000</v>
      </c>
      <c r="BR107" s="113">
        <v>139440</v>
      </c>
      <c r="BS107" s="8">
        <f t="shared" si="60"/>
        <v>130537</v>
      </c>
      <c r="BT107" s="28" t="e">
        <f>K107+Q107+#REF!+W107+#REF!+#REF!+#REF!+#REF!+AC107+AI107+AO107+AU107+BA107+#REF!+BG107+BM107+BS107</f>
        <v>#REF!</v>
      </c>
      <c r="BU107" s="9"/>
      <c r="BV107" s="9"/>
      <c r="BW107" s="9"/>
      <c r="BX107" s="10"/>
      <c r="BY107" s="10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</row>
    <row r="108" spans="1:187" ht="24.75" customHeight="1" thickBot="1" x14ac:dyDescent="0.4">
      <c r="A108" s="362"/>
      <c r="B108" s="11">
        <v>90</v>
      </c>
      <c r="C108" s="34" t="s">
        <v>121</v>
      </c>
      <c r="D108" s="11" t="s">
        <v>22</v>
      </c>
      <c r="E108" s="6"/>
      <c r="F108" s="13">
        <v>138153.25179967997</v>
      </c>
      <c r="G108" s="13">
        <v>155549.93435322432</v>
      </c>
      <c r="H108" s="113">
        <v>193000</v>
      </c>
      <c r="I108" s="113">
        <v>197000</v>
      </c>
      <c r="J108" s="113">
        <v>185946.6</v>
      </c>
      <c r="K108" s="8">
        <f t="shared" si="50"/>
        <v>173930</v>
      </c>
      <c r="L108" s="13">
        <v>138153.25179967997</v>
      </c>
      <c r="M108" s="13">
        <v>155549.93435322432</v>
      </c>
      <c r="N108" s="113">
        <v>193000</v>
      </c>
      <c r="O108" s="113">
        <v>197000</v>
      </c>
      <c r="P108" s="113">
        <v>185946.6</v>
      </c>
      <c r="Q108" s="8">
        <f t="shared" si="51"/>
        <v>173930</v>
      </c>
      <c r="R108" s="13">
        <v>232403.94290282001</v>
      </c>
      <c r="S108" s="13">
        <v>261668.9624821982</v>
      </c>
      <c r="T108" s="113">
        <v>325000</v>
      </c>
      <c r="U108" s="113">
        <v>332000</v>
      </c>
      <c r="V108" s="113">
        <v>312803.40000000002</v>
      </c>
      <c r="W108" s="8">
        <f t="shared" si="52"/>
        <v>292775</v>
      </c>
      <c r="X108" s="13">
        <v>273880.18898318004</v>
      </c>
      <c r="Y108" s="13">
        <v>309999.55741469993</v>
      </c>
      <c r="Z108" s="113">
        <v>384000</v>
      </c>
      <c r="AA108" s="113">
        <v>384000</v>
      </c>
      <c r="AB108" s="113">
        <v>369660.2</v>
      </c>
      <c r="AC108" s="8">
        <f t="shared" si="53"/>
        <v>344308</v>
      </c>
      <c r="AD108" s="13">
        <v>275329.25096611999</v>
      </c>
      <c r="AE108" s="13">
        <v>309999.55741469993</v>
      </c>
      <c r="AF108" s="113">
        <v>385000</v>
      </c>
      <c r="AG108" s="113">
        <v>393000</v>
      </c>
      <c r="AH108" s="113">
        <v>370577.2</v>
      </c>
      <c r="AI108" s="8">
        <f t="shared" si="54"/>
        <v>346781</v>
      </c>
      <c r="AJ108" s="13">
        <v>269524.59455089999</v>
      </c>
      <c r="AK108" s="13">
        <v>309999.55741469993</v>
      </c>
      <c r="AL108" s="113">
        <v>382000</v>
      </c>
      <c r="AM108" s="113">
        <v>390000</v>
      </c>
      <c r="AN108" s="113">
        <v>366902.2</v>
      </c>
      <c r="AO108" s="8">
        <f t="shared" si="55"/>
        <v>343685</v>
      </c>
      <c r="AP108" s="13">
        <v>382013.81881606585</v>
      </c>
      <c r="AQ108" s="13">
        <v>309999.55741469993</v>
      </c>
      <c r="AR108" s="113">
        <v>456000</v>
      </c>
      <c r="AS108" s="113">
        <v>465000</v>
      </c>
      <c r="AT108" s="113">
        <v>438121.6</v>
      </c>
      <c r="AU108" s="8">
        <f t="shared" si="56"/>
        <v>410227</v>
      </c>
      <c r="AV108" s="13">
        <v>205209.0388413</v>
      </c>
      <c r="AW108" s="13">
        <v>187845.19709318999</v>
      </c>
      <c r="AX108" s="113">
        <v>259000</v>
      </c>
      <c r="AY108" s="113">
        <v>264000</v>
      </c>
      <c r="AZ108" s="113">
        <v>248847.2</v>
      </c>
      <c r="BA108" s="8">
        <f t="shared" si="57"/>
        <v>232980</v>
      </c>
      <c r="BB108" s="13">
        <v>313079.60459776002</v>
      </c>
      <c r="BC108" s="13">
        <v>309999.55741469993</v>
      </c>
      <c r="BD108" s="113">
        <v>410000</v>
      </c>
      <c r="BE108" s="113">
        <v>418000</v>
      </c>
      <c r="BF108" s="113">
        <v>394478</v>
      </c>
      <c r="BG108" s="8">
        <f t="shared" si="58"/>
        <v>369111</v>
      </c>
      <c r="BH108" s="13">
        <v>323616.36864907999</v>
      </c>
      <c r="BI108" s="13">
        <v>309999.55741469993</v>
      </c>
      <c r="BJ108" s="113">
        <v>417000</v>
      </c>
      <c r="BK108" s="113">
        <v>425000</v>
      </c>
      <c r="BL108" s="113">
        <v>401149</v>
      </c>
      <c r="BM108" s="8">
        <f t="shared" si="59"/>
        <v>375353</v>
      </c>
      <c r="BN108" s="13">
        <v>231925.59362154</v>
      </c>
      <c r="BO108" s="13">
        <v>212301.12031510202</v>
      </c>
      <c r="BP108" s="113">
        <v>292000</v>
      </c>
      <c r="BQ108" s="113">
        <v>298000</v>
      </c>
      <c r="BR108" s="113">
        <v>281244.59999999998</v>
      </c>
      <c r="BS108" s="8">
        <f t="shared" si="60"/>
        <v>263094</v>
      </c>
      <c r="BT108" s="28" t="e">
        <f>K108+Q108+#REF!+W108+#REF!+#REF!+#REF!+#REF!+AC108+AI108+AO108+AU108+BA108+#REF!+BG108+BM108+BS108</f>
        <v>#REF!</v>
      </c>
      <c r="BU108" s="9"/>
      <c r="BV108" s="9"/>
      <c r="BW108" s="9"/>
      <c r="BX108" s="10"/>
      <c r="BY108" s="10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</row>
    <row r="109" spans="1:187" ht="24.75" customHeight="1" x14ac:dyDescent="0.35">
      <c r="A109" s="362"/>
      <c r="B109" s="4">
        <v>91</v>
      </c>
      <c r="C109" s="34" t="s">
        <v>122</v>
      </c>
      <c r="D109" s="11" t="s">
        <v>22</v>
      </c>
      <c r="E109" s="6"/>
      <c r="F109" s="13">
        <v>126759.75671138</v>
      </c>
      <c r="G109" s="13">
        <v>142721.73530649761</v>
      </c>
      <c r="H109" s="113">
        <v>177000</v>
      </c>
      <c r="I109" s="113">
        <v>181000</v>
      </c>
      <c r="J109" s="113">
        <v>170611</v>
      </c>
      <c r="K109" s="8">
        <f t="shared" si="50"/>
        <v>159618</v>
      </c>
      <c r="L109" s="13">
        <v>126759.75671138</v>
      </c>
      <c r="M109" s="13">
        <v>142721.73530649761</v>
      </c>
      <c r="N109" s="113">
        <v>177000</v>
      </c>
      <c r="O109" s="113">
        <v>181000</v>
      </c>
      <c r="P109" s="113">
        <v>170611</v>
      </c>
      <c r="Q109" s="8">
        <f t="shared" si="51"/>
        <v>159618</v>
      </c>
      <c r="R109" s="13">
        <v>231913.44803432</v>
      </c>
      <c r="S109" s="13">
        <v>261116.70299064167</v>
      </c>
      <c r="T109" s="113">
        <v>325000</v>
      </c>
      <c r="U109" s="113">
        <v>332000</v>
      </c>
      <c r="V109" s="113">
        <v>312142.59999999998</v>
      </c>
      <c r="W109" s="8">
        <f t="shared" si="52"/>
        <v>292435</v>
      </c>
      <c r="X109" s="13">
        <v>251041.81362988005</v>
      </c>
      <c r="Y109" s="13">
        <v>290223.4080027719</v>
      </c>
      <c r="Z109" s="113">
        <v>356000</v>
      </c>
      <c r="AA109" s="113">
        <v>356000</v>
      </c>
      <c r="AB109" s="113">
        <v>342680.8</v>
      </c>
      <c r="AC109" s="8">
        <f t="shared" si="53"/>
        <v>319189</v>
      </c>
      <c r="AD109" s="13">
        <v>255079.75424256001</v>
      </c>
      <c r="AE109" s="13">
        <v>290223.4080027719</v>
      </c>
      <c r="AF109" s="113">
        <v>359000</v>
      </c>
      <c r="AG109" s="113">
        <v>366000</v>
      </c>
      <c r="AH109" s="113">
        <v>345237.2</v>
      </c>
      <c r="AI109" s="8">
        <f t="shared" si="54"/>
        <v>323108</v>
      </c>
      <c r="AJ109" s="13">
        <v>246990.79315403997</v>
      </c>
      <c r="AK109" s="13">
        <v>290223.4080027719</v>
      </c>
      <c r="AL109" s="113">
        <v>354000</v>
      </c>
      <c r="AM109" s="113">
        <v>361000</v>
      </c>
      <c r="AN109" s="113">
        <v>340116</v>
      </c>
      <c r="AO109" s="8">
        <f t="shared" si="55"/>
        <v>318466</v>
      </c>
      <c r="AP109" s="13">
        <v>350978.2465065968</v>
      </c>
      <c r="AQ109" s="13">
        <v>290223.4080027719</v>
      </c>
      <c r="AR109" s="113">
        <v>422000</v>
      </c>
      <c r="AS109" s="113">
        <v>430000</v>
      </c>
      <c r="AT109" s="113">
        <v>405951</v>
      </c>
      <c r="AU109" s="8">
        <f t="shared" si="56"/>
        <v>379831</v>
      </c>
      <c r="AV109" s="13">
        <v>192377.69308134</v>
      </c>
      <c r="AW109" s="13">
        <v>176099.58058984199</v>
      </c>
      <c r="AX109" s="113">
        <v>243000</v>
      </c>
      <c r="AY109" s="113">
        <v>248000</v>
      </c>
      <c r="AZ109" s="113">
        <v>233286.2</v>
      </c>
      <c r="BA109" s="8">
        <f t="shared" si="57"/>
        <v>218553</v>
      </c>
      <c r="BB109" s="13">
        <v>285780.99590689997</v>
      </c>
      <c r="BC109" s="13">
        <v>290223.4080027719</v>
      </c>
      <c r="BD109" s="113">
        <v>379000</v>
      </c>
      <c r="BE109" s="113">
        <v>387000</v>
      </c>
      <c r="BF109" s="113">
        <v>364674.8</v>
      </c>
      <c r="BG109" s="8">
        <f t="shared" si="58"/>
        <v>341336</v>
      </c>
      <c r="BH109" s="13">
        <v>297228.67899971997</v>
      </c>
      <c r="BI109" s="13">
        <v>290223.4080027719</v>
      </c>
      <c r="BJ109" s="113">
        <v>387000</v>
      </c>
      <c r="BK109" s="113">
        <v>395000</v>
      </c>
      <c r="BL109" s="113">
        <v>371922.6</v>
      </c>
      <c r="BM109" s="8">
        <f t="shared" si="59"/>
        <v>348275</v>
      </c>
      <c r="BN109" s="13">
        <v>212799.09657785998</v>
      </c>
      <c r="BO109" s="13">
        <v>194793.01917511804</v>
      </c>
      <c r="BP109" s="113">
        <v>268000</v>
      </c>
      <c r="BQ109" s="113">
        <v>273000</v>
      </c>
      <c r="BR109" s="113">
        <v>258050.8</v>
      </c>
      <c r="BS109" s="8">
        <f t="shared" si="60"/>
        <v>241329</v>
      </c>
      <c r="BT109" s="28" t="e">
        <f>K109+Q109+#REF!+W109+#REF!+#REF!+#REF!+#REF!+AC109+AI109+AO109+AU109+BA109+#REF!+BG109+BM109+BS109</f>
        <v>#REF!</v>
      </c>
      <c r="BU109" s="9"/>
      <c r="BV109" s="9"/>
      <c r="BW109" s="9"/>
      <c r="BX109" s="10"/>
      <c r="BY109" s="10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</row>
    <row r="110" spans="1:187" ht="24.75" customHeight="1" thickBot="1" x14ac:dyDescent="0.4">
      <c r="A110" s="362"/>
      <c r="B110" s="11">
        <v>92</v>
      </c>
      <c r="C110" s="34" t="s">
        <v>123</v>
      </c>
      <c r="D110" s="11" t="s">
        <v>22</v>
      </c>
      <c r="E110" s="6"/>
      <c r="F110" s="13">
        <v>77094.582016920001</v>
      </c>
      <c r="G110" s="13">
        <v>86802.568998589079</v>
      </c>
      <c r="H110" s="113">
        <v>108000</v>
      </c>
      <c r="I110" s="113">
        <v>110000</v>
      </c>
      <c r="J110" s="113">
        <v>103765.2</v>
      </c>
      <c r="K110" s="8">
        <f t="shared" si="50"/>
        <v>97132</v>
      </c>
      <c r="L110" s="13">
        <v>77094.582016920001</v>
      </c>
      <c r="M110" s="13">
        <v>86802.568998589079</v>
      </c>
      <c r="N110" s="113">
        <v>108000</v>
      </c>
      <c r="O110" s="113">
        <v>110000</v>
      </c>
      <c r="P110" s="113">
        <v>103765.2</v>
      </c>
      <c r="Q110" s="8">
        <f t="shared" si="51"/>
        <v>97132</v>
      </c>
      <c r="R110" s="13">
        <v>122799.36100172</v>
      </c>
      <c r="S110" s="13">
        <v>138262.63438324427</v>
      </c>
      <c r="T110" s="113">
        <v>172000</v>
      </c>
      <c r="U110" s="113">
        <v>175000</v>
      </c>
      <c r="V110" s="113">
        <v>165281.20000000001</v>
      </c>
      <c r="W110" s="8">
        <f t="shared" si="52"/>
        <v>154669</v>
      </c>
      <c r="X110" s="13">
        <v>138832.47040805998</v>
      </c>
      <c r="Y110" s="13">
        <v>152391.01006152114</v>
      </c>
      <c r="Z110" s="113">
        <v>192000</v>
      </c>
      <c r="AA110" s="113">
        <v>192000</v>
      </c>
      <c r="AB110" s="113">
        <v>184377.2</v>
      </c>
      <c r="AC110" s="8">
        <f t="shared" si="53"/>
        <v>171920</v>
      </c>
      <c r="AD110" s="13">
        <v>135347.62115186002</v>
      </c>
      <c r="AE110" s="13">
        <v>152391.01006152114</v>
      </c>
      <c r="AF110" s="113">
        <v>189000</v>
      </c>
      <c r="AG110" s="113">
        <v>193000</v>
      </c>
      <c r="AH110" s="113">
        <v>182170.8</v>
      </c>
      <c r="AI110" s="8">
        <f t="shared" si="54"/>
        <v>170382</v>
      </c>
      <c r="AJ110" s="13">
        <v>133948.07579374002</v>
      </c>
      <c r="AK110" s="13">
        <v>152391.01006152114</v>
      </c>
      <c r="AL110" s="113">
        <v>189000</v>
      </c>
      <c r="AM110" s="113">
        <v>193000</v>
      </c>
      <c r="AN110" s="113">
        <v>181284.6</v>
      </c>
      <c r="AO110" s="8">
        <f t="shared" si="55"/>
        <v>169925</v>
      </c>
      <c r="AP110" s="13">
        <v>192217.09104725398</v>
      </c>
      <c r="AQ110" s="13">
        <v>152391.01006152114</v>
      </c>
      <c r="AR110" s="113">
        <v>227000</v>
      </c>
      <c r="AS110" s="113">
        <v>232000</v>
      </c>
      <c r="AT110" s="113">
        <v>218174.6</v>
      </c>
      <c r="AU110" s="8">
        <f t="shared" si="56"/>
        <v>204357</v>
      </c>
      <c r="AV110" s="13">
        <v>103621.47878134</v>
      </c>
      <c r="AW110" s="13">
        <v>94853.507499842002</v>
      </c>
      <c r="AX110" s="113">
        <v>131000</v>
      </c>
      <c r="AY110" s="113">
        <v>134000</v>
      </c>
      <c r="AZ110" s="113">
        <v>125657</v>
      </c>
      <c r="BA110" s="8">
        <f t="shared" si="57"/>
        <v>117826</v>
      </c>
      <c r="BB110" s="13">
        <v>163265.65479094</v>
      </c>
      <c r="BC110" s="13">
        <v>152391.01006152114</v>
      </c>
      <c r="BD110" s="113">
        <v>208000</v>
      </c>
      <c r="BE110" s="113">
        <v>212000</v>
      </c>
      <c r="BF110" s="113">
        <v>199845.8</v>
      </c>
      <c r="BG110" s="8">
        <f t="shared" si="58"/>
        <v>187100</v>
      </c>
      <c r="BH110" s="13">
        <v>156541.67085076001</v>
      </c>
      <c r="BI110" s="13">
        <v>152391.01006152114</v>
      </c>
      <c r="BJ110" s="113">
        <v>203000</v>
      </c>
      <c r="BK110" s="113">
        <v>207000</v>
      </c>
      <c r="BL110" s="113">
        <v>195588.4</v>
      </c>
      <c r="BM110" s="8">
        <f t="shared" si="59"/>
        <v>182904</v>
      </c>
      <c r="BN110" s="13">
        <v>129423.37741632</v>
      </c>
      <c r="BO110" s="13">
        <v>118472.168558016</v>
      </c>
      <c r="BP110" s="113">
        <v>163000</v>
      </c>
      <c r="BQ110" s="113">
        <v>166000</v>
      </c>
      <c r="BR110" s="113">
        <v>156945.60000000001</v>
      </c>
      <c r="BS110" s="8">
        <f t="shared" si="60"/>
        <v>146768</v>
      </c>
      <c r="BT110" s="28" t="e">
        <f>K110+Q110+#REF!+W110+#REF!+#REF!+#REF!+#REF!+AC110+AI110+AO110+AU110+BA110+#REF!+BG110+BM110+BS110</f>
        <v>#REF!</v>
      </c>
      <c r="BU110" s="9"/>
      <c r="BV110" s="9"/>
      <c r="BW110" s="9"/>
      <c r="BX110" s="10"/>
      <c r="BY110" s="10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</row>
    <row r="111" spans="1:187" ht="24.75" customHeight="1" x14ac:dyDescent="0.35">
      <c r="A111" s="362"/>
      <c r="B111" s="4">
        <v>93</v>
      </c>
      <c r="C111" s="34" t="s">
        <v>124</v>
      </c>
      <c r="D111" s="11" t="s">
        <v>22</v>
      </c>
      <c r="E111" s="6"/>
      <c r="F111" s="13">
        <v>136548.022</v>
      </c>
      <c r="G111" s="13">
        <v>153742.569078</v>
      </c>
      <c r="H111" s="113">
        <v>191000</v>
      </c>
      <c r="I111" s="113">
        <v>195000</v>
      </c>
      <c r="J111" s="113">
        <v>183786.4</v>
      </c>
      <c r="K111" s="8">
        <f t="shared" si="50"/>
        <v>172015</v>
      </c>
      <c r="L111" s="13">
        <v>136548.022</v>
      </c>
      <c r="M111" s="13">
        <v>153742.569078</v>
      </c>
      <c r="N111" s="113">
        <v>191000</v>
      </c>
      <c r="O111" s="113">
        <v>195000</v>
      </c>
      <c r="P111" s="113">
        <v>183786.4</v>
      </c>
      <c r="Q111" s="8">
        <f t="shared" si="51"/>
        <v>172015</v>
      </c>
      <c r="R111" s="13">
        <v>136548.022</v>
      </c>
      <c r="S111" s="13">
        <v>153742.569078</v>
      </c>
      <c r="T111" s="113">
        <v>191000</v>
      </c>
      <c r="U111" s="113">
        <v>195000</v>
      </c>
      <c r="V111" s="113">
        <v>183786.4</v>
      </c>
      <c r="W111" s="8">
        <f t="shared" si="52"/>
        <v>172015</v>
      </c>
      <c r="X111" s="13">
        <v>136548.022</v>
      </c>
      <c r="Y111" s="13">
        <v>153742.569078</v>
      </c>
      <c r="Z111" s="113">
        <v>191000</v>
      </c>
      <c r="AA111" s="113">
        <v>191000</v>
      </c>
      <c r="AB111" s="113">
        <v>183786.4</v>
      </c>
      <c r="AC111" s="8">
        <f t="shared" si="53"/>
        <v>171215</v>
      </c>
      <c r="AD111" s="13">
        <v>136548.022</v>
      </c>
      <c r="AE111" s="13">
        <v>153742.569078</v>
      </c>
      <c r="AF111" s="113">
        <v>191000</v>
      </c>
      <c r="AG111" s="113">
        <v>195000</v>
      </c>
      <c r="AH111" s="113">
        <v>183786.4</v>
      </c>
      <c r="AI111" s="8">
        <f t="shared" si="54"/>
        <v>172015</v>
      </c>
      <c r="AJ111" s="13">
        <v>136548.022</v>
      </c>
      <c r="AK111" s="13">
        <v>153742.569078</v>
      </c>
      <c r="AL111" s="113">
        <v>191000</v>
      </c>
      <c r="AM111" s="113">
        <v>195000</v>
      </c>
      <c r="AN111" s="113">
        <v>183786.4</v>
      </c>
      <c r="AO111" s="8">
        <f t="shared" si="55"/>
        <v>172015</v>
      </c>
      <c r="AP111" s="13">
        <v>162492.14617999998</v>
      </c>
      <c r="AQ111" s="13">
        <v>153742.569078</v>
      </c>
      <c r="AR111" s="113">
        <v>208000</v>
      </c>
      <c r="AS111" s="113">
        <v>212000</v>
      </c>
      <c r="AT111" s="113">
        <v>200211.20000000001</v>
      </c>
      <c r="AU111" s="8">
        <f t="shared" si="56"/>
        <v>187289</v>
      </c>
      <c r="AV111" s="13">
        <v>136548.022</v>
      </c>
      <c r="AW111" s="13">
        <v>124993.9586</v>
      </c>
      <c r="AX111" s="113">
        <v>172000</v>
      </c>
      <c r="AY111" s="113">
        <v>175000</v>
      </c>
      <c r="AZ111" s="113">
        <v>165585</v>
      </c>
      <c r="BA111" s="8">
        <f t="shared" si="57"/>
        <v>154825</v>
      </c>
      <c r="BB111" s="13">
        <v>136548.022</v>
      </c>
      <c r="BC111" s="13">
        <v>153742.569078</v>
      </c>
      <c r="BD111" s="113">
        <v>191000</v>
      </c>
      <c r="BE111" s="113">
        <v>195000</v>
      </c>
      <c r="BF111" s="113">
        <v>183786.4</v>
      </c>
      <c r="BG111" s="8">
        <f t="shared" si="58"/>
        <v>172015</v>
      </c>
      <c r="BH111" s="13">
        <v>136548.022</v>
      </c>
      <c r="BI111" s="13">
        <v>153742.569078</v>
      </c>
      <c r="BJ111" s="113">
        <v>191000</v>
      </c>
      <c r="BK111" s="113">
        <v>195000</v>
      </c>
      <c r="BL111" s="113">
        <v>183786.4</v>
      </c>
      <c r="BM111" s="8">
        <f t="shared" si="59"/>
        <v>172015</v>
      </c>
      <c r="BN111" s="13">
        <v>136548.022</v>
      </c>
      <c r="BO111" s="13">
        <v>124993.9586</v>
      </c>
      <c r="BP111" s="113">
        <v>172000</v>
      </c>
      <c r="BQ111" s="113">
        <v>175000</v>
      </c>
      <c r="BR111" s="113">
        <v>165585</v>
      </c>
      <c r="BS111" s="8">
        <f t="shared" si="60"/>
        <v>154825</v>
      </c>
      <c r="BT111" s="28" t="e">
        <f>K111+Q111+#REF!+W111+#REF!+#REF!+#REF!+#REF!+AC111+AI111+AO111+AU111+BA111+#REF!+BG111+BM111+BS111</f>
        <v>#REF!</v>
      </c>
      <c r="BU111" s="9"/>
      <c r="BV111" s="9"/>
      <c r="BW111" s="9"/>
      <c r="BX111" s="10"/>
      <c r="BY111" s="10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</row>
    <row r="112" spans="1:187" ht="24.75" customHeight="1" thickBot="1" x14ac:dyDescent="0.4">
      <c r="A112" s="362"/>
      <c r="B112" s="11">
        <v>94</v>
      </c>
      <c r="C112" s="37" t="s">
        <v>125</v>
      </c>
      <c r="D112" s="11" t="s">
        <v>22</v>
      </c>
      <c r="E112" s="6"/>
      <c r="F112" s="13">
        <v>53181.861199999999</v>
      </c>
      <c r="G112" s="13">
        <v>59878.684798800001</v>
      </c>
      <c r="H112" s="115">
        <v>74000</v>
      </c>
      <c r="I112" s="115">
        <v>75000</v>
      </c>
      <c r="J112" s="115">
        <v>71579.199999999997</v>
      </c>
      <c r="K112" s="8">
        <f t="shared" si="50"/>
        <v>66728</v>
      </c>
      <c r="L112" s="13">
        <v>53181.861199999999</v>
      </c>
      <c r="M112" s="13">
        <v>59878.684798800001</v>
      </c>
      <c r="N112" s="115">
        <v>74000</v>
      </c>
      <c r="O112" s="115">
        <v>75000</v>
      </c>
      <c r="P112" s="115">
        <v>71579.199999999997</v>
      </c>
      <c r="Q112" s="8">
        <f t="shared" si="51"/>
        <v>66728</v>
      </c>
      <c r="R112" s="13">
        <v>86240.856</v>
      </c>
      <c r="S112" s="13">
        <v>97100.569944000003</v>
      </c>
      <c r="T112" s="115">
        <v>121000</v>
      </c>
      <c r="U112" s="115">
        <v>123000</v>
      </c>
      <c r="V112" s="115">
        <v>116075.4</v>
      </c>
      <c r="W112" s="8">
        <f t="shared" si="52"/>
        <v>108683</v>
      </c>
      <c r="X112" s="13">
        <v>86240.856</v>
      </c>
      <c r="Y112" s="13">
        <v>97100.569944000003</v>
      </c>
      <c r="Z112" s="115">
        <v>121000</v>
      </c>
      <c r="AA112" s="115">
        <v>121000</v>
      </c>
      <c r="AB112" s="115">
        <v>116075.4</v>
      </c>
      <c r="AC112" s="8">
        <f t="shared" si="53"/>
        <v>108283</v>
      </c>
      <c r="AD112" s="13">
        <v>86240.856</v>
      </c>
      <c r="AE112" s="13">
        <v>97100.569944000003</v>
      </c>
      <c r="AF112" s="115">
        <v>121000</v>
      </c>
      <c r="AG112" s="115">
        <v>123000</v>
      </c>
      <c r="AH112" s="115">
        <v>116075.4</v>
      </c>
      <c r="AI112" s="8">
        <f t="shared" si="54"/>
        <v>108683</v>
      </c>
      <c r="AJ112" s="13">
        <v>86240.856</v>
      </c>
      <c r="AK112" s="13">
        <v>97100.569944000003</v>
      </c>
      <c r="AL112" s="115">
        <v>121000</v>
      </c>
      <c r="AM112" s="115">
        <v>123000</v>
      </c>
      <c r="AN112" s="115">
        <v>116075.4</v>
      </c>
      <c r="AO112" s="8">
        <f t="shared" si="55"/>
        <v>108683</v>
      </c>
      <c r="AP112" s="13">
        <v>102626.61863999999</v>
      </c>
      <c r="AQ112" s="13">
        <v>97100.569944000003</v>
      </c>
      <c r="AR112" s="115">
        <v>132000</v>
      </c>
      <c r="AS112" s="115">
        <v>135000</v>
      </c>
      <c r="AT112" s="115">
        <v>126449.4</v>
      </c>
      <c r="AU112" s="8">
        <f t="shared" si="56"/>
        <v>118635</v>
      </c>
      <c r="AV112" s="13">
        <v>64680.641999999993</v>
      </c>
      <c r="AW112" s="13">
        <v>59207.664600000004</v>
      </c>
      <c r="AX112" s="115">
        <v>82000</v>
      </c>
      <c r="AY112" s="115">
        <v>84000</v>
      </c>
      <c r="AZ112" s="115">
        <v>78435</v>
      </c>
      <c r="BA112" s="8">
        <f t="shared" si="57"/>
        <v>73665</v>
      </c>
      <c r="BB112" s="13">
        <v>86240.856</v>
      </c>
      <c r="BC112" s="13">
        <v>97100.569944000003</v>
      </c>
      <c r="BD112" s="115">
        <v>121000</v>
      </c>
      <c r="BE112" s="115">
        <v>123000</v>
      </c>
      <c r="BF112" s="115">
        <v>116075.4</v>
      </c>
      <c r="BG112" s="8">
        <f t="shared" si="58"/>
        <v>108683</v>
      </c>
      <c r="BH112" s="13">
        <v>86240.856</v>
      </c>
      <c r="BI112" s="13">
        <v>97100.569944000003</v>
      </c>
      <c r="BJ112" s="115">
        <v>121000</v>
      </c>
      <c r="BK112" s="115">
        <v>123000</v>
      </c>
      <c r="BL112" s="115">
        <v>116075.4</v>
      </c>
      <c r="BM112" s="8">
        <f t="shared" si="59"/>
        <v>108683</v>
      </c>
      <c r="BN112" s="13">
        <v>71867.37999999999</v>
      </c>
      <c r="BO112" s="13">
        <v>65786.293999999994</v>
      </c>
      <c r="BP112" s="115">
        <v>91000</v>
      </c>
      <c r="BQ112" s="115">
        <v>93000</v>
      </c>
      <c r="BR112" s="115">
        <v>87150</v>
      </c>
      <c r="BS112" s="8">
        <f t="shared" si="60"/>
        <v>81761</v>
      </c>
      <c r="BT112" s="28" t="e">
        <f>K112+Q112+#REF!+W112+#REF!+#REF!+#REF!+#REF!+AC112+AI112+AO112+AU112+BA112+#REF!+BG112+BM112+BS112</f>
        <v>#REF!</v>
      </c>
      <c r="BU112" s="9"/>
      <c r="BV112" s="9"/>
      <c r="BW112" s="9"/>
      <c r="BX112" s="10"/>
      <c r="BY112" s="10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</row>
    <row r="113" spans="1:187" ht="24.75" customHeight="1" x14ac:dyDescent="0.35">
      <c r="A113" s="362"/>
      <c r="B113" s="4">
        <v>95</v>
      </c>
      <c r="C113" s="37" t="s">
        <v>126</v>
      </c>
      <c r="D113" s="11" t="s">
        <v>22</v>
      </c>
      <c r="E113" s="6"/>
      <c r="F113" s="13">
        <v>78694.062426200006</v>
      </c>
      <c r="G113" s="13">
        <v>88603.460902483799</v>
      </c>
      <c r="H113" s="115">
        <v>110000</v>
      </c>
      <c r="I113" s="115">
        <v>112000</v>
      </c>
      <c r="J113" s="115">
        <v>105918.39999999999</v>
      </c>
      <c r="K113" s="8">
        <f t="shared" si="50"/>
        <v>99043</v>
      </c>
      <c r="L113" s="13">
        <v>78694.062426200006</v>
      </c>
      <c r="M113" s="13">
        <v>88603.460902483799</v>
      </c>
      <c r="N113" s="115">
        <v>110000</v>
      </c>
      <c r="O113" s="115">
        <v>112000</v>
      </c>
      <c r="P113" s="115">
        <v>105918.39999999999</v>
      </c>
      <c r="Q113" s="8">
        <f t="shared" si="51"/>
        <v>99043</v>
      </c>
      <c r="R113" s="13">
        <v>123216.04807096001</v>
      </c>
      <c r="S113" s="13">
        <v>138731.79197035704</v>
      </c>
      <c r="T113" s="115">
        <v>172000</v>
      </c>
      <c r="U113" s="115">
        <v>175000</v>
      </c>
      <c r="V113" s="115">
        <v>165842.6</v>
      </c>
      <c r="W113" s="8">
        <f t="shared" si="52"/>
        <v>154958</v>
      </c>
      <c r="X113" s="13">
        <v>140616.93745346001</v>
      </c>
      <c r="Y113" s="13">
        <v>159115.95278441772</v>
      </c>
      <c r="Z113" s="115">
        <v>197000</v>
      </c>
      <c r="AA113" s="115">
        <v>197000</v>
      </c>
      <c r="AB113" s="115">
        <v>189764.4</v>
      </c>
      <c r="AC113" s="8">
        <f t="shared" si="53"/>
        <v>176699</v>
      </c>
      <c r="AD113" s="13">
        <v>137082.57157244001</v>
      </c>
      <c r="AE113" s="13">
        <v>159115.95278441772</v>
      </c>
      <c r="AF113" s="115">
        <v>195000</v>
      </c>
      <c r="AG113" s="115">
        <v>199000</v>
      </c>
      <c r="AH113" s="115">
        <v>187525.8</v>
      </c>
      <c r="AI113" s="8">
        <f t="shared" si="54"/>
        <v>175545</v>
      </c>
      <c r="AJ113" s="13">
        <v>139206.18078405998</v>
      </c>
      <c r="AK113" s="13">
        <v>159115.95278441772</v>
      </c>
      <c r="AL113" s="115">
        <v>196000</v>
      </c>
      <c r="AM113" s="115">
        <v>200000</v>
      </c>
      <c r="AN113" s="115">
        <v>188871.2</v>
      </c>
      <c r="AO113" s="8">
        <f t="shared" si="55"/>
        <v>176639</v>
      </c>
      <c r="AP113" s="13">
        <v>198475.3477741034</v>
      </c>
      <c r="AQ113" s="13">
        <v>159115.95278441772</v>
      </c>
      <c r="AR113" s="115">
        <v>235000</v>
      </c>
      <c r="AS113" s="115">
        <v>240000</v>
      </c>
      <c r="AT113" s="115">
        <v>226395.4</v>
      </c>
      <c r="AU113" s="8">
        <f t="shared" si="56"/>
        <v>211797</v>
      </c>
      <c r="AV113" s="13">
        <v>104630.49679654001</v>
      </c>
      <c r="AW113" s="13">
        <v>95777.147067602011</v>
      </c>
      <c r="AX113" s="115">
        <v>132000</v>
      </c>
      <c r="AY113" s="115">
        <v>135000</v>
      </c>
      <c r="AZ113" s="115">
        <v>126880.6</v>
      </c>
      <c r="BA113" s="8">
        <f t="shared" si="57"/>
        <v>118858</v>
      </c>
      <c r="BB113" s="13">
        <v>165060.39887167999</v>
      </c>
      <c r="BC113" s="13">
        <v>159115.95278441772</v>
      </c>
      <c r="BD113" s="115">
        <v>213000</v>
      </c>
      <c r="BE113" s="115">
        <v>217000</v>
      </c>
      <c r="BF113" s="115">
        <v>205240</v>
      </c>
      <c r="BG113" s="8">
        <f t="shared" si="58"/>
        <v>191883</v>
      </c>
      <c r="BH113" s="13">
        <v>160812.24617250002</v>
      </c>
      <c r="BI113" s="13">
        <v>159115.95278441772</v>
      </c>
      <c r="BJ113" s="115">
        <v>211000</v>
      </c>
      <c r="BK113" s="115">
        <v>215000</v>
      </c>
      <c r="BL113" s="115">
        <v>202550.6</v>
      </c>
      <c r="BM113" s="8">
        <f t="shared" si="59"/>
        <v>189696</v>
      </c>
      <c r="BN113" s="13">
        <v>132107.55219194002</v>
      </c>
      <c r="BO113" s="13">
        <v>120929.22085262201</v>
      </c>
      <c r="BP113" s="115">
        <v>167000</v>
      </c>
      <c r="BQ113" s="115">
        <v>170000</v>
      </c>
      <c r="BR113" s="115">
        <v>160200.6</v>
      </c>
      <c r="BS113" s="8">
        <f t="shared" si="60"/>
        <v>150047</v>
      </c>
      <c r="BT113" s="28" t="e">
        <f>K113+Q113+#REF!+W113+#REF!+#REF!+#REF!+#REF!+AC113+AI113+AO113+AU113+BA113+#REF!+BG113+BM113+BS113</f>
        <v>#REF!</v>
      </c>
      <c r="BU113" s="9"/>
      <c r="BV113" s="9"/>
      <c r="BW113" s="9"/>
      <c r="BX113" s="10"/>
      <c r="BY113" s="10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</row>
    <row r="114" spans="1:187" ht="24.75" customHeight="1" thickBot="1" x14ac:dyDescent="0.4">
      <c r="A114" s="362"/>
      <c r="B114" s="11">
        <v>96</v>
      </c>
      <c r="C114" s="37" t="s">
        <v>127</v>
      </c>
      <c r="D114" s="11" t="s">
        <v>22</v>
      </c>
      <c r="E114" s="6"/>
      <c r="F114" s="13">
        <v>87347.326182479999</v>
      </c>
      <c r="G114" s="13">
        <v>98346.370256381531</v>
      </c>
      <c r="H114" s="115">
        <v>122000</v>
      </c>
      <c r="I114" s="115">
        <v>124000</v>
      </c>
      <c r="J114" s="115">
        <v>117565</v>
      </c>
      <c r="K114" s="8">
        <f t="shared" si="50"/>
        <v>109852</v>
      </c>
      <c r="L114" s="13">
        <v>87347.326182479999</v>
      </c>
      <c r="M114" s="13">
        <v>98346.370256381531</v>
      </c>
      <c r="N114" s="115">
        <v>122000</v>
      </c>
      <c r="O114" s="115">
        <v>124000</v>
      </c>
      <c r="P114" s="115">
        <v>117565</v>
      </c>
      <c r="Q114" s="8">
        <f t="shared" si="51"/>
        <v>109852</v>
      </c>
      <c r="R114" s="13">
        <v>154047.15409096002</v>
      </c>
      <c r="S114" s="13">
        <v>173445.24572533704</v>
      </c>
      <c r="T114" s="115">
        <v>216000</v>
      </c>
      <c r="U114" s="115">
        <v>220000</v>
      </c>
      <c r="V114" s="115">
        <v>207338.6</v>
      </c>
      <c r="W114" s="8">
        <f t="shared" si="52"/>
        <v>194166</v>
      </c>
      <c r="X114" s="13">
        <v>170507.22760187997</v>
      </c>
      <c r="Y114" s="13">
        <v>193064.65863394714</v>
      </c>
      <c r="Z114" s="115">
        <v>239000</v>
      </c>
      <c r="AA114" s="115">
        <v>239000</v>
      </c>
      <c r="AB114" s="115">
        <v>230181</v>
      </c>
      <c r="AC114" s="8">
        <f t="shared" si="53"/>
        <v>214351</v>
      </c>
      <c r="AD114" s="13">
        <v>164696.03125508002</v>
      </c>
      <c r="AE114" s="13">
        <v>193064.65863394714</v>
      </c>
      <c r="AF114" s="115">
        <v>236000</v>
      </c>
      <c r="AG114" s="115">
        <v>241000</v>
      </c>
      <c r="AH114" s="115">
        <v>226501.8</v>
      </c>
      <c r="AI114" s="8">
        <f t="shared" si="54"/>
        <v>212252</v>
      </c>
      <c r="AJ114" s="13">
        <v>172437.44169392</v>
      </c>
      <c r="AK114" s="13">
        <v>193064.65863394714</v>
      </c>
      <c r="AL114" s="115">
        <v>241000</v>
      </c>
      <c r="AM114" s="115">
        <v>246000</v>
      </c>
      <c r="AN114" s="115">
        <v>231403.2</v>
      </c>
      <c r="AO114" s="8">
        <f t="shared" si="55"/>
        <v>216781</v>
      </c>
      <c r="AP114" s="13">
        <v>237653.6580951988</v>
      </c>
      <c r="AQ114" s="13">
        <v>193064.65863394714</v>
      </c>
      <c r="AR114" s="115">
        <v>284000</v>
      </c>
      <c r="AS114" s="115">
        <v>290000</v>
      </c>
      <c r="AT114" s="115">
        <v>272692</v>
      </c>
      <c r="AU114" s="8">
        <f t="shared" si="56"/>
        <v>255482</v>
      </c>
      <c r="AV114" s="13">
        <v>133386.5759538</v>
      </c>
      <c r="AW114" s="13">
        <v>122100.01952694</v>
      </c>
      <c r="AX114" s="115">
        <v>168000</v>
      </c>
      <c r="AY114" s="115">
        <v>171000</v>
      </c>
      <c r="AZ114" s="115">
        <v>161751.79999999999</v>
      </c>
      <c r="BA114" s="8">
        <f t="shared" si="57"/>
        <v>151248</v>
      </c>
      <c r="BB114" s="13">
        <v>202621.0944875</v>
      </c>
      <c r="BC114" s="13">
        <v>193064.65863394714</v>
      </c>
      <c r="BD114" s="115">
        <v>261000</v>
      </c>
      <c r="BE114" s="115">
        <v>266000</v>
      </c>
      <c r="BF114" s="115">
        <v>250513.2</v>
      </c>
      <c r="BG114" s="8">
        <f t="shared" si="58"/>
        <v>234640</v>
      </c>
      <c r="BH114" s="13">
        <v>203790.80796438004</v>
      </c>
      <c r="BI114" s="13">
        <v>193064.65863394714</v>
      </c>
      <c r="BJ114" s="115">
        <v>261000</v>
      </c>
      <c r="BK114" s="115">
        <v>266000</v>
      </c>
      <c r="BL114" s="115">
        <v>251253.8</v>
      </c>
      <c r="BM114" s="8">
        <f t="shared" si="59"/>
        <v>235022</v>
      </c>
      <c r="BN114" s="13">
        <v>146635.54305894001</v>
      </c>
      <c r="BO114" s="13">
        <v>134227.920184722</v>
      </c>
      <c r="BP114" s="115">
        <v>185000</v>
      </c>
      <c r="BQ114" s="115">
        <v>189000</v>
      </c>
      <c r="BR114" s="115">
        <v>177818.2</v>
      </c>
      <c r="BS114" s="8">
        <f t="shared" si="60"/>
        <v>166536</v>
      </c>
      <c r="BT114" s="28" t="e">
        <f>K114+Q114+#REF!+W114+#REF!+#REF!+#REF!+#REF!+AC114+AI114+AO114+AU114+BA114+#REF!+BG114+BM114+BS114</f>
        <v>#REF!</v>
      </c>
      <c r="BU114" s="9"/>
      <c r="BV114" s="9"/>
      <c r="BW114" s="9"/>
      <c r="BX114" s="10"/>
      <c r="BY114" s="10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</row>
    <row r="115" spans="1:187" ht="33.75" customHeight="1" x14ac:dyDescent="0.35">
      <c r="A115" s="362"/>
      <c r="B115" s="4">
        <v>97</v>
      </c>
      <c r="C115" s="37" t="s">
        <v>128</v>
      </c>
      <c r="D115" s="11" t="s">
        <v>22</v>
      </c>
      <c r="E115" s="6"/>
      <c r="F115" s="13">
        <v>100614.33199999999</v>
      </c>
      <c r="G115" s="13">
        <v>113283.998268</v>
      </c>
      <c r="H115" s="115">
        <v>141000</v>
      </c>
      <c r="I115" s="115">
        <v>144000</v>
      </c>
      <c r="J115" s="115">
        <v>135422</v>
      </c>
      <c r="K115" s="8">
        <f t="shared" si="50"/>
        <v>126864</v>
      </c>
      <c r="L115" s="13">
        <v>100614.33199999999</v>
      </c>
      <c r="M115" s="13">
        <v>113283.998268</v>
      </c>
      <c r="N115" s="115">
        <v>141000</v>
      </c>
      <c r="O115" s="115">
        <v>144000</v>
      </c>
      <c r="P115" s="115">
        <v>135422</v>
      </c>
      <c r="Q115" s="8">
        <f t="shared" si="51"/>
        <v>126864</v>
      </c>
      <c r="R115" s="13">
        <v>100614.33199999999</v>
      </c>
      <c r="S115" s="13">
        <v>113283.998268</v>
      </c>
      <c r="T115" s="115">
        <v>141000</v>
      </c>
      <c r="U115" s="115">
        <v>144000</v>
      </c>
      <c r="V115" s="115">
        <v>135422</v>
      </c>
      <c r="W115" s="8">
        <f t="shared" si="52"/>
        <v>126864</v>
      </c>
      <c r="X115" s="13">
        <v>100614.33199999999</v>
      </c>
      <c r="Y115" s="13">
        <v>113283.998268</v>
      </c>
      <c r="Z115" s="115">
        <v>141000</v>
      </c>
      <c r="AA115" s="115">
        <v>141000</v>
      </c>
      <c r="AB115" s="115">
        <v>135422</v>
      </c>
      <c r="AC115" s="8">
        <f t="shared" si="53"/>
        <v>126264</v>
      </c>
      <c r="AD115" s="13">
        <v>100614.33199999999</v>
      </c>
      <c r="AE115" s="13">
        <v>113283.998268</v>
      </c>
      <c r="AF115" s="115">
        <v>141000</v>
      </c>
      <c r="AG115" s="115">
        <v>144000</v>
      </c>
      <c r="AH115" s="115">
        <v>135422</v>
      </c>
      <c r="AI115" s="8">
        <f t="shared" si="54"/>
        <v>126864</v>
      </c>
      <c r="AJ115" s="13">
        <v>100614.33199999999</v>
      </c>
      <c r="AK115" s="13">
        <v>113283.998268</v>
      </c>
      <c r="AL115" s="115">
        <v>141000</v>
      </c>
      <c r="AM115" s="115">
        <v>144000</v>
      </c>
      <c r="AN115" s="115">
        <v>135422</v>
      </c>
      <c r="AO115" s="8">
        <f t="shared" si="55"/>
        <v>126864</v>
      </c>
      <c r="AP115" s="13">
        <v>119731.05507999999</v>
      </c>
      <c r="AQ115" s="13">
        <v>113283.998268</v>
      </c>
      <c r="AR115" s="115">
        <v>153000</v>
      </c>
      <c r="AS115" s="115">
        <v>156000</v>
      </c>
      <c r="AT115" s="115">
        <v>147525</v>
      </c>
      <c r="AU115" s="8">
        <f t="shared" si="56"/>
        <v>137908</v>
      </c>
      <c r="AV115" s="13">
        <v>100614.33199999999</v>
      </c>
      <c r="AW115" s="13">
        <v>92100.811600000001</v>
      </c>
      <c r="AX115" s="115">
        <v>127000</v>
      </c>
      <c r="AY115" s="115">
        <v>130000</v>
      </c>
      <c r="AZ115" s="115">
        <v>122010</v>
      </c>
      <c r="BA115" s="8">
        <f t="shared" si="57"/>
        <v>114345</v>
      </c>
      <c r="BB115" s="13">
        <v>100614.33199999999</v>
      </c>
      <c r="BC115" s="13">
        <v>113283.998268</v>
      </c>
      <c r="BD115" s="115">
        <v>141000</v>
      </c>
      <c r="BE115" s="115">
        <v>144000</v>
      </c>
      <c r="BF115" s="115">
        <v>135422</v>
      </c>
      <c r="BG115" s="8">
        <f t="shared" si="58"/>
        <v>126864</v>
      </c>
      <c r="BH115" s="13">
        <v>100614.33199999999</v>
      </c>
      <c r="BI115" s="13">
        <v>113283.998268</v>
      </c>
      <c r="BJ115" s="115">
        <v>141000</v>
      </c>
      <c r="BK115" s="115">
        <v>144000</v>
      </c>
      <c r="BL115" s="115">
        <v>135422</v>
      </c>
      <c r="BM115" s="8">
        <f t="shared" si="59"/>
        <v>126864</v>
      </c>
      <c r="BN115" s="13">
        <v>100614.33199999999</v>
      </c>
      <c r="BO115" s="13">
        <v>92100.811600000001</v>
      </c>
      <c r="BP115" s="115">
        <v>127000</v>
      </c>
      <c r="BQ115" s="115">
        <v>130000</v>
      </c>
      <c r="BR115" s="115">
        <v>122010</v>
      </c>
      <c r="BS115" s="8">
        <f t="shared" si="60"/>
        <v>114345</v>
      </c>
      <c r="BT115" s="28" t="e">
        <f>K115+Q115+#REF!+W115+#REF!+#REF!+#REF!+#REF!+AC115+AI115+AO115+AU115+BA115+#REF!+BG115+BM115+BS115</f>
        <v>#REF!</v>
      </c>
      <c r="BU115" s="9"/>
      <c r="BV115" s="9"/>
      <c r="BW115" s="9"/>
      <c r="BX115" s="10"/>
      <c r="BY115" s="10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</row>
    <row r="116" spans="1:187" s="32" customFormat="1" ht="24" customHeight="1" thickBot="1" x14ac:dyDescent="0.4">
      <c r="A116" s="362"/>
      <c r="B116" s="11">
        <v>98</v>
      </c>
      <c r="C116" s="37" t="s">
        <v>129</v>
      </c>
      <c r="D116" s="11" t="s">
        <v>22</v>
      </c>
      <c r="E116" s="6"/>
      <c r="F116" s="13">
        <v>186928.99579926001</v>
      </c>
      <c r="G116" s="13">
        <v>210467.67011644371</v>
      </c>
      <c r="H116" s="115">
        <v>262000</v>
      </c>
      <c r="I116" s="115">
        <v>267000</v>
      </c>
      <c r="J116" s="115">
        <v>251595.40000000002</v>
      </c>
      <c r="K116" s="8">
        <f t="shared" si="50"/>
        <v>235598</v>
      </c>
      <c r="L116" s="13">
        <v>186928.99579926001</v>
      </c>
      <c r="M116" s="13">
        <v>210467.67011644371</v>
      </c>
      <c r="N116" s="115">
        <v>262000</v>
      </c>
      <c r="O116" s="115">
        <v>267000</v>
      </c>
      <c r="P116" s="115">
        <v>251595.40000000002</v>
      </c>
      <c r="Q116" s="8">
        <f t="shared" si="51"/>
        <v>235598</v>
      </c>
      <c r="R116" s="13">
        <v>332571.40353398002</v>
      </c>
      <c r="S116" s="13">
        <v>374449.81796360505</v>
      </c>
      <c r="T116" s="115">
        <v>466000</v>
      </c>
      <c r="U116" s="115">
        <v>475000</v>
      </c>
      <c r="V116" s="115">
        <v>447622</v>
      </c>
      <c r="W116" s="8">
        <f t="shared" si="52"/>
        <v>419129</v>
      </c>
      <c r="X116" s="13">
        <v>367776.78950506001</v>
      </c>
      <c r="Y116" s="13">
        <v>409510.40625613485</v>
      </c>
      <c r="Z116" s="115">
        <v>512000</v>
      </c>
      <c r="AA116" s="115">
        <v>512000</v>
      </c>
      <c r="AB116" s="115">
        <v>492108.4</v>
      </c>
      <c r="AC116" s="8">
        <f t="shared" si="53"/>
        <v>458679</v>
      </c>
      <c r="AD116" s="13">
        <v>353514.13300501998</v>
      </c>
      <c r="AE116" s="13">
        <v>409510.40625613485</v>
      </c>
      <c r="AF116" s="115">
        <v>502000</v>
      </c>
      <c r="AG116" s="115">
        <v>512000</v>
      </c>
      <c r="AH116" s="115">
        <v>483078.40000000002</v>
      </c>
      <c r="AI116" s="8">
        <f t="shared" si="54"/>
        <v>452021</v>
      </c>
      <c r="AJ116" s="13">
        <v>367776.78950506001</v>
      </c>
      <c r="AK116" s="13">
        <v>409510.40625613485</v>
      </c>
      <c r="AL116" s="115">
        <v>512000</v>
      </c>
      <c r="AM116" s="115">
        <v>522000</v>
      </c>
      <c r="AN116" s="115">
        <v>492108.4</v>
      </c>
      <c r="AO116" s="8">
        <f t="shared" si="55"/>
        <v>460679</v>
      </c>
      <c r="AP116" s="13">
        <v>513329.36660814891</v>
      </c>
      <c r="AQ116" s="13">
        <v>409510.40625613485</v>
      </c>
      <c r="AR116" s="115">
        <v>608000</v>
      </c>
      <c r="AS116" s="115">
        <v>620000</v>
      </c>
      <c r="AT116" s="115">
        <v>584259.19999999995</v>
      </c>
      <c r="AU116" s="8">
        <f t="shared" si="56"/>
        <v>547020</v>
      </c>
      <c r="AV116" s="13">
        <v>277285.62478448002</v>
      </c>
      <c r="AW116" s="13">
        <v>253822.994995024</v>
      </c>
      <c r="AX116" s="115">
        <v>350000</v>
      </c>
      <c r="AY116" s="115">
        <v>357000</v>
      </c>
      <c r="AZ116" s="115">
        <v>336250.6</v>
      </c>
      <c r="BA116" s="8">
        <f t="shared" si="57"/>
        <v>314872</v>
      </c>
      <c r="BB116" s="13">
        <v>427716.1967117</v>
      </c>
      <c r="BC116" s="13">
        <v>409510.40625613485</v>
      </c>
      <c r="BD116" s="115">
        <v>551000</v>
      </c>
      <c r="BE116" s="115">
        <v>562000</v>
      </c>
      <c r="BF116" s="115">
        <v>530056.80000000005</v>
      </c>
      <c r="BG116" s="8">
        <f t="shared" si="58"/>
        <v>496057</v>
      </c>
      <c r="BH116" s="13">
        <v>432654.77933054004</v>
      </c>
      <c r="BI116" s="13">
        <v>409510.40625613485</v>
      </c>
      <c r="BJ116" s="115">
        <v>555000</v>
      </c>
      <c r="BK116" s="115">
        <v>566000</v>
      </c>
      <c r="BL116" s="115">
        <v>533184.4</v>
      </c>
      <c r="BM116" s="8">
        <f t="shared" si="59"/>
        <v>499270</v>
      </c>
      <c r="BN116" s="13">
        <v>313809.27410689997</v>
      </c>
      <c r="BO116" s="13">
        <v>287256.18168246996</v>
      </c>
      <c r="BP116" s="115">
        <v>396000</v>
      </c>
      <c r="BQ116" s="115">
        <v>404000</v>
      </c>
      <c r="BR116" s="115">
        <v>380541</v>
      </c>
      <c r="BS116" s="8">
        <f t="shared" si="60"/>
        <v>356321</v>
      </c>
      <c r="BT116" s="28" t="e">
        <f>K116+Q116+#REF!+W116+#REF!+#REF!+#REF!+#REF!+AC116+AI116+AO116+AU116+BA116+#REF!+BG116+BM116+BS116</f>
        <v>#REF!</v>
      </c>
      <c r="BU116" s="9"/>
      <c r="BV116" s="9"/>
      <c r="BW116" s="9"/>
      <c r="BX116" s="10"/>
      <c r="BY116" s="10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</row>
    <row r="117" spans="1:187" s="32" customFormat="1" ht="24" customHeight="1" thickBot="1" x14ac:dyDescent="0.4">
      <c r="A117" s="362"/>
      <c r="B117" s="4">
        <v>99</v>
      </c>
      <c r="C117" s="37" t="s">
        <v>130</v>
      </c>
      <c r="D117" s="11" t="s">
        <v>22</v>
      </c>
      <c r="E117" s="6"/>
      <c r="F117" s="13">
        <v>168555.52516321998</v>
      </c>
      <c r="G117" s="13">
        <v>189780.55552415777</v>
      </c>
      <c r="H117" s="115">
        <v>236000</v>
      </c>
      <c r="I117" s="115">
        <v>241000</v>
      </c>
      <c r="J117" s="115">
        <v>226865.8</v>
      </c>
      <c r="K117" s="8">
        <f t="shared" si="50"/>
        <v>212440</v>
      </c>
      <c r="L117" s="13">
        <v>168555.52516321998</v>
      </c>
      <c r="M117" s="13">
        <v>189780.55552415777</v>
      </c>
      <c r="N117" s="115">
        <v>236000</v>
      </c>
      <c r="O117" s="115">
        <v>241000</v>
      </c>
      <c r="P117" s="115">
        <v>226865.8</v>
      </c>
      <c r="Q117" s="8">
        <f t="shared" si="51"/>
        <v>212440</v>
      </c>
      <c r="R117" s="13">
        <v>290546.73747684003</v>
      </c>
      <c r="S117" s="13">
        <v>327133.27664988517</v>
      </c>
      <c r="T117" s="115">
        <v>407000</v>
      </c>
      <c r="U117" s="115">
        <v>415000</v>
      </c>
      <c r="V117" s="115">
        <v>391059.20000000001</v>
      </c>
      <c r="W117" s="8">
        <f t="shared" si="52"/>
        <v>366148</v>
      </c>
      <c r="X117" s="13">
        <v>326799.44677666004</v>
      </c>
      <c r="Y117" s="13">
        <v>369998.0805002391</v>
      </c>
      <c r="Z117" s="115">
        <v>459000</v>
      </c>
      <c r="AA117" s="115">
        <v>459000</v>
      </c>
      <c r="AB117" s="115">
        <v>441149.8</v>
      </c>
      <c r="AC117" s="8">
        <f t="shared" si="53"/>
        <v>411189</v>
      </c>
      <c r="AD117" s="13">
        <v>308540.89208123996</v>
      </c>
      <c r="AE117" s="13">
        <v>369998.0805002391</v>
      </c>
      <c r="AF117" s="115">
        <v>447000</v>
      </c>
      <c r="AG117" s="115">
        <v>456000</v>
      </c>
      <c r="AH117" s="115">
        <v>429590</v>
      </c>
      <c r="AI117" s="8">
        <f t="shared" si="54"/>
        <v>402226</v>
      </c>
      <c r="AJ117" s="13">
        <v>321339.53818330006</v>
      </c>
      <c r="AK117" s="13">
        <v>369998.0805002391</v>
      </c>
      <c r="AL117" s="115">
        <v>455000</v>
      </c>
      <c r="AM117" s="115">
        <v>464000</v>
      </c>
      <c r="AN117" s="115">
        <v>437693.2</v>
      </c>
      <c r="AO117" s="8">
        <f t="shared" si="55"/>
        <v>409606</v>
      </c>
      <c r="AP117" s="13">
        <v>450802.38875808497</v>
      </c>
      <c r="AQ117" s="13">
        <v>369998.0805002391</v>
      </c>
      <c r="AR117" s="115">
        <v>540000</v>
      </c>
      <c r="AS117" s="115">
        <v>551000</v>
      </c>
      <c r="AT117" s="115">
        <v>519657.6</v>
      </c>
      <c r="AU117" s="8">
        <f t="shared" si="56"/>
        <v>486292</v>
      </c>
      <c r="AV117" s="13">
        <v>242882.78184585998</v>
      </c>
      <c r="AW117" s="13">
        <v>222331.16184351803</v>
      </c>
      <c r="AX117" s="115">
        <v>306000</v>
      </c>
      <c r="AY117" s="115">
        <v>312000</v>
      </c>
      <c r="AZ117" s="115">
        <v>294532</v>
      </c>
      <c r="BA117" s="8">
        <f t="shared" si="57"/>
        <v>275549</v>
      </c>
      <c r="BB117" s="13">
        <v>389407.14606794005</v>
      </c>
      <c r="BC117" s="13">
        <v>369998.0805002391</v>
      </c>
      <c r="BD117" s="115">
        <v>500000</v>
      </c>
      <c r="BE117" s="115">
        <v>510000</v>
      </c>
      <c r="BF117" s="115">
        <v>480788</v>
      </c>
      <c r="BG117" s="8">
        <f t="shared" si="58"/>
        <v>450039</v>
      </c>
      <c r="BH117" s="13">
        <v>389407.14606794005</v>
      </c>
      <c r="BI117" s="13">
        <v>369998.0805002391</v>
      </c>
      <c r="BJ117" s="115">
        <v>500000</v>
      </c>
      <c r="BK117" s="115">
        <v>510000</v>
      </c>
      <c r="BL117" s="115">
        <v>480788</v>
      </c>
      <c r="BM117" s="8">
        <f t="shared" si="59"/>
        <v>450039</v>
      </c>
      <c r="BN117" s="13">
        <v>282963.21967185999</v>
      </c>
      <c r="BO117" s="13">
        <v>259020.178007318</v>
      </c>
      <c r="BP117" s="115">
        <v>357000</v>
      </c>
      <c r="BQ117" s="115">
        <v>364000</v>
      </c>
      <c r="BR117" s="115">
        <v>343135.8</v>
      </c>
      <c r="BS117" s="8">
        <f t="shared" si="60"/>
        <v>321224</v>
      </c>
      <c r="BT117" s="28" t="e">
        <f>K117+Q117+#REF!+W117+#REF!+#REF!+#REF!+#REF!+AC117+AI117+AO117+AU117+BA117+#REF!+BG117+BM117+BS117</f>
        <v>#REF!</v>
      </c>
      <c r="BU117" s="9"/>
      <c r="BV117" s="9"/>
      <c r="BW117" s="9"/>
      <c r="BX117" s="10"/>
      <c r="BY117" s="10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</row>
    <row r="118" spans="1:187" s="32" customFormat="1" ht="24" customHeight="1" thickBot="1" x14ac:dyDescent="0.4">
      <c r="A118" s="363"/>
      <c r="B118" s="365" t="s">
        <v>131</v>
      </c>
      <c r="C118" s="366"/>
      <c r="D118" s="367"/>
      <c r="E118" s="6"/>
      <c r="F118" s="119">
        <f>+SUM(F119:F134)</f>
        <v>3165298.6408396596</v>
      </c>
      <c r="G118" s="119">
        <f t="shared" ref="G118:AU118" si="62">+SUM(G119:G134)</f>
        <v>3563882.7850746233</v>
      </c>
      <c r="H118" s="119">
        <f>+SUM(H119:H134)</f>
        <v>4431000</v>
      </c>
      <c r="I118" s="119">
        <f>+SUM(I119:I134)</f>
        <v>4520000</v>
      </c>
      <c r="J118" s="119">
        <f>+SUM(J119:J134)</f>
        <v>4260317.5999999996</v>
      </c>
      <c r="K118" s="119">
        <f>+SUM(K119:K134)</f>
        <v>3988099</v>
      </c>
      <c r="L118" s="119">
        <f t="shared" si="62"/>
        <v>3165298.6408396596</v>
      </c>
      <c r="M118" s="119">
        <f t="shared" si="62"/>
        <v>3563882.7850746233</v>
      </c>
      <c r="N118" s="119">
        <f t="shared" si="62"/>
        <v>4431000</v>
      </c>
      <c r="O118" s="119">
        <f t="shared" si="62"/>
        <v>4520000</v>
      </c>
      <c r="P118" s="119">
        <f t="shared" si="62"/>
        <v>4260317.5999999996</v>
      </c>
      <c r="Q118" s="119">
        <f t="shared" si="62"/>
        <v>3988099</v>
      </c>
      <c r="R118" s="119">
        <f t="shared" si="62"/>
        <v>4050720.3576611192</v>
      </c>
      <c r="S118" s="119">
        <f t="shared" si="62"/>
        <v>4560799.5288527561</v>
      </c>
      <c r="T118" s="119">
        <f t="shared" si="62"/>
        <v>5672000</v>
      </c>
      <c r="U118" s="119">
        <f t="shared" si="62"/>
        <v>5785000</v>
      </c>
      <c r="V118" s="119">
        <f t="shared" si="62"/>
        <v>5452048</v>
      </c>
      <c r="W118" s="119">
        <f t="shared" si="62"/>
        <v>5104113</v>
      </c>
      <c r="X118" s="119">
        <f t="shared" si="62"/>
        <v>4265683.2373160198</v>
      </c>
      <c r="Y118" s="119">
        <f t="shared" si="62"/>
        <v>4859986.3713841997</v>
      </c>
      <c r="Z118" s="119">
        <f t="shared" si="62"/>
        <v>6010000</v>
      </c>
      <c r="AA118" s="119">
        <f t="shared" si="62"/>
        <v>6010000</v>
      </c>
      <c r="AB118" s="119">
        <f t="shared" si="62"/>
        <v>5777560.6000000015</v>
      </c>
      <c r="AC118" s="119">
        <f t="shared" si="62"/>
        <v>5384645</v>
      </c>
      <c r="AD118" s="119">
        <f t="shared" si="62"/>
        <v>4338648.3196781408</v>
      </c>
      <c r="AE118" s="119">
        <f t="shared" si="62"/>
        <v>4859986.3713841997</v>
      </c>
      <c r="AF118" s="119">
        <f t="shared" si="62"/>
        <v>6057000</v>
      </c>
      <c r="AG118" s="119">
        <f t="shared" si="62"/>
        <v>6178000</v>
      </c>
      <c r="AH118" s="119">
        <f t="shared" si="62"/>
        <v>5823757.8000000007</v>
      </c>
      <c r="AI118" s="119">
        <f t="shared" si="62"/>
        <v>5451479</v>
      </c>
      <c r="AJ118" s="119">
        <f t="shared" si="62"/>
        <v>4292674.4692226201</v>
      </c>
      <c r="AK118" s="119">
        <f t="shared" si="62"/>
        <v>4859986.3713841997</v>
      </c>
      <c r="AL118" s="119">
        <f t="shared" si="62"/>
        <v>6028000</v>
      </c>
      <c r="AM118" s="119">
        <f t="shared" si="62"/>
        <v>6150000</v>
      </c>
      <c r="AN118" s="119">
        <f t="shared" si="62"/>
        <v>5794649</v>
      </c>
      <c r="AO118" s="119">
        <f t="shared" si="62"/>
        <v>5425061</v>
      </c>
      <c r="AP118" s="119">
        <f t="shared" si="62"/>
        <v>5630840.9402308147</v>
      </c>
      <c r="AQ118" s="119">
        <f t="shared" si="62"/>
        <v>4859986.3713841997</v>
      </c>
      <c r="AR118" s="119">
        <f t="shared" si="62"/>
        <v>6908000</v>
      </c>
      <c r="AS118" s="119">
        <f t="shared" si="62"/>
        <v>7045000</v>
      </c>
      <c r="AT118" s="119">
        <f t="shared" si="62"/>
        <v>6641856.2000000002</v>
      </c>
      <c r="AU118" s="119">
        <f t="shared" si="62"/>
        <v>6217138</v>
      </c>
      <c r="AV118" s="119">
        <f t="shared" ref="AV118" si="63">+SUM(AV119:AV134)</f>
        <v>3665421.2229013597</v>
      </c>
      <c r="AW118" s="119">
        <f t="shared" ref="AW118:BA118" si="64">+SUM(AW119:AW134)</f>
        <v>3355270.196348168</v>
      </c>
      <c r="AX118" s="119">
        <f t="shared" si="64"/>
        <v>4625000</v>
      </c>
      <c r="AY118" s="119">
        <f t="shared" si="64"/>
        <v>4718000</v>
      </c>
      <c r="AZ118" s="119">
        <f t="shared" si="64"/>
        <v>4444875.4000000004</v>
      </c>
      <c r="BA118" s="119">
        <f t="shared" si="64"/>
        <v>4161714</v>
      </c>
      <c r="BB118" s="119">
        <f t="shared" ref="BB118" si="65">+SUM(BB119:BB134)</f>
        <v>4743648.5311846798</v>
      </c>
      <c r="BC118" s="119">
        <f t="shared" ref="BC118:BG118" si="66">+SUM(BC119:BC134)</f>
        <v>4859986.3713841997</v>
      </c>
      <c r="BD118" s="119">
        <f t="shared" si="66"/>
        <v>6324000</v>
      </c>
      <c r="BE118" s="119">
        <f t="shared" si="66"/>
        <v>6450000</v>
      </c>
      <c r="BF118" s="119">
        <f t="shared" si="66"/>
        <v>6080165</v>
      </c>
      <c r="BG118" s="119">
        <f t="shared" si="66"/>
        <v>5691560</v>
      </c>
      <c r="BH118" s="119">
        <f t="shared" ref="BH118" si="67">+SUM(BH119:BH134)</f>
        <v>4760078.7078655204</v>
      </c>
      <c r="BI118" s="119">
        <f t="shared" ref="BI118:BM118" si="68">+SUM(BI119:BI134)</f>
        <v>4859986.3713841997</v>
      </c>
      <c r="BJ118" s="119">
        <f t="shared" si="68"/>
        <v>6335000</v>
      </c>
      <c r="BK118" s="119">
        <f t="shared" si="68"/>
        <v>6462000</v>
      </c>
      <c r="BL118" s="119">
        <f t="shared" si="68"/>
        <v>6090565.6000000006</v>
      </c>
      <c r="BM118" s="119">
        <f t="shared" si="68"/>
        <v>5701527</v>
      </c>
      <c r="BN118" s="119">
        <f t="shared" ref="BN118" si="69">+SUM(BN119:BN134)</f>
        <v>4077674.2185301199</v>
      </c>
      <c r="BO118" s="119">
        <f t="shared" ref="BO118:BS118" si="70">+SUM(BO119:BO134)</f>
        <v>3732640.2461929554</v>
      </c>
      <c r="BP118" s="119">
        <f t="shared" si="70"/>
        <v>5145000</v>
      </c>
      <c r="BQ118" s="119">
        <f t="shared" si="70"/>
        <v>5248000</v>
      </c>
      <c r="BR118" s="119">
        <f t="shared" si="70"/>
        <v>4944793</v>
      </c>
      <c r="BS118" s="119">
        <f t="shared" si="70"/>
        <v>4629621</v>
      </c>
      <c r="BT118" s="28" t="e">
        <f>K118+Q118+#REF!+W118+#REF!+#REF!+#REF!+#REF!+AC118+AI118+AO118+AU118+BA118+#REF!+BG118+BM118+BS118</f>
        <v>#REF!</v>
      </c>
      <c r="BU118" s="9"/>
      <c r="BV118" s="9"/>
      <c r="BW118" s="9"/>
      <c r="BX118" s="10"/>
      <c r="BY118" s="10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</row>
    <row r="119" spans="1:187" s="32" customFormat="1" ht="24" customHeight="1" x14ac:dyDescent="0.35">
      <c r="A119" s="362"/>
      <c r="B119" s="4">
        <v>100</v>
      </c>
      <c r="C119" s="35" t="s">
        <v>132</v>
      </c>
      <c r="D119" s="31" t="s">
        <v>22</v>
      </c>
      <c r="E119" s="6"/>
      <c r="F119" s="13">
        <v>215602.13999999998</v>
      </c>
      <c r="G119" s="13">
        <v>242751.42486</v>
      </c>
      <c r="H119" s="120">
        <v>302000</v>
      </c>
      <c r="I119" s="120">
        <v>308000</v>
      </c>
      <c r="J119" s="120">
        <v>290189.2</v>
      </c>
      <c r="K119" s="8">
        <f>ROUND(((F119+G119+H119+I119+J119)/5),0)</f>
        <v>271709</v>
      </c>
      <c r="L119" s="13">
        <v>215602.13999999998</v>
      </c>
      <c r="M119" s="13">
        <v>242751.42486</v>
      </c>
      <c r="N119" s="120">
        <v>302000</v>
      </c>
      <c r="O119" s="120">
        <v>308000</v>
      </c>
      <c r="P119" s="120">
        <v>290189.2</v>
      </c>
      <c r="Q119" s="8">
        <f t="shared" si="51"/>
        <v>271709</v>
      </c>
      <c r="R119" s="13">
        <v>215602.13999999998</v>
      </c>
      <c r="S119" s="13">
        <v>242751.42486</v>
      </c>
      <c r="T119" s="120">
        <v>302000</v>
      </c>
      <c r="U119" s="120">
        <v>308000</v>
      </c>
      <c r="V119" s="120">
        <v>290189.2</v>
      </c>
      <c r="W119" s="8">
        <f t="shared" si="52"/>
        <v>271709</v>
      </c>
      <c r="X119" s="13">
        <v>215602.13999999998</v>
      </c>
      <c r="Y119" s="13">
        <v>242751.42486</v>
      </c>
      <c r="Z119" s="120">
        <v>302000</v>
      </c>
      <c r="AA119" s="120">
        <v>302000</v>
      </c>
      <c r="AB119" s="120">
        <v>290189.2</v>
      </c>
      <c r="AC119" s="8">
        <f t="shared" si="53"/>
        <v>270509</v>
      </c>
      <c r="AD119" s="13">
        <v>215602.13999999998</v>
      </c>
      <c r="AE119" s="13">
        <v>242751.42486</v>
      </c>
      <c r="AF119" s="120">
        <v>302000</v>
      </c>
      <c r="AG119" s="120">
        <v>308000</v>
      </c>
      <c r="AH119" s="120">
        <v>290189.2</v>
      </c>
      <c r="AI119" s="8">
        <f t="shared" si="54"/>
        <v>271709</v>
      </c>
      <c r="AJ119" s="13">
        <v>215602.13999999998</v>
      </c>
      <c r="AK119" s="13">
        <v>242751.42486</v>
      </c>
      <c r="AL119" s="120">
        <v>302000</v>
      </c>
      <c r="AM119" s="120">
        <v>308000</v>
      </c>
      <c r="AN119" s="120">
        <v>290189.2</v>
      </c>
      <c r="AO119" s="8">
        <f t="shared" si="55"/>
        <v>271709</v>
      </c>
      <c r="AP119" s="13">
        <v>256566.5466</v>
      </c>
      <c r="AQ119" s="13">
        <v>242751.42486</v>
      </c>
      <c r="AR119" s="120">
        <v>329000</v>
      </c>
      <c r="AS119" s="120">
        <v>336000</v>
      </c>
      <c r="AT119" s="120">
        <v>316124.2</v>
      </c>
      <c r="AU119" s="8">
        <f t="shared" si="56"/>
        <v>296088</v>
      </c>
      <c r="AV119" s="13">
        <v>215602.13999999998</v>
      </c>
      <c r="AW119" s="13">
        <v>197358.88199999998</v>
      </c>
      <c r="AX119" s="120">
        <v>272000</v>
      </c>
      <c r="AY119" s="120">
        <v>277000</v>
      </c>
      <c r="AZ119" s="120">
        <v>261450</v>
      </c>
      <c r="BA119" s="8">
        <f t="shared" si="57"/>
        <v>244682</v>
      </c>
      <c r="BB119" s="13">
        <v>215602.13999999998</v>
      </c>
      <c r="BC119" s="13">
        <v>242751.42486</v>
      </c>
      <c r="BD119" s="120">
        <v>302000</v>
      </c>
      <c r="BE119" s="120">
        <v>308000</v>
      </c>
      <c r="BF119" s="120">
        <v>290189.2</v>
      </c>
      <c r="BG119" s="8">
        <f t="shared" si="58"/>
        <v>271709</v>
      </c>
      <c r="BH119" s="13">
        <v>215602.13999999998</v>
      </c>
      <c r="BI119" s="13">
        <v>242751.42486</v>
      </c>
      <c r="BJ119" s="120">
        <v>302000</v>
      </c>
      <c r="BK119" s="120">
        <v>308000</v>
      </c>
      <c r="BL119" s="120">
        <v>290189.2</v>
      </c>
      <c r="BM119" s="8">
        <f t="shared" si="59"/>
        <v>271709</v>
      </c>
      <c r="BN119" s="13">
        <v>215602.13999999998</v>
      </c>
      <c r="BO119" s="13">
        <v>197358.88199999998</v>
      </c>
      <c r="BP119" s="120">
        <v>272000</v>
      </c>
      <c r="BQ119" s="120">
        <v>277000</v>
      </c>
      <c r="BR119" s="120">
        <v>261450</v>
      </c>
      <c r="BS119" s="8">
        <f t="shared" si="60"/>
        <v>244682</v>
      </c>
      <c r="BT119" s="28" t="e">
        <f>K119+Q119+#REF!+W119+#REF!+#REF!+#REF!+#REF!+AC119+AI119+AO119+AU119+BA119+#REF!+BG119+BM119+BS119</f>
        <v>#REF!</v>
      </c>
      <c r="BU119" s="9"/>
      <c r="BV119" s="9"/>
      <c r="BW119" s="9"/>
      <c r="BX119" s="10"/>
      <c r="BY119" s="10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</row>
    <row r="120" spans="1:187" s="32" customFormat="1" ht="24" customHeight="1" thickBot="1" x14ac:dyDescent="0.4">
      <c r="A120" s="362"/>
      <c r="B120" s="11">
        <v>101</v>
      </c>
      <c r="C120" s="34" t="s">
        <v>133</v>
      </c>
      <c r="D120" s="11" t="s">
        <v>22</v>
      </c>
      <c r="E120" s="6"/>
      <c r="F120" s="13">
        <v>186855.18799999999</v>
      </c>
      <c r="G120" s="13">
        <v>210384.56821200001</v>
      </c>
      <c r="H120" s="113">
        <v>262000</v>
      </c>
      <c r="I120" s="113">
        <v>267000</v>
      </c>
      <c r="J120" s="113">
        <v>251497.40000000002</v>
      </c>
      <c r="K120" s="8">
        <f t="shared" ref="K120:K183" si="71">ROUND(((F120+G120+H120+I120+J120)/5),0)</f>
        <v>235547</v>
      </c>
      <c r="L120" s="13">
        <v>186855.18799999999</v>
      </c>
      <c r="M120" s="13">
        <v>210384.56821200001</v>
      </c>
      <c r="N120" s="113">
        <v>262000</v>
      </c>
      <c r="O120" s="113">
        <v>267000</v>
      </c>
      <c r="P120" s="113">
        <v>251497.40000000002</v>
      </c>
      <c r="Q120" s="8">
        <f t="shared" si="51"/>
        <v>235547</v>
      </c>
      <c r="R120" s="13">
        <v>186855.18799999999</v>
      </c>
      <c r="S120" s="13">
        <v>210384.56821200001</v>
      </c>
      <c r="T120" s="113">
        <v>262000</v>
      </c>
      <c r="U120" s="113">
        <v>267000</v>
      </c>
      <c r="V120" s="113">
        <v>251497.40000000002</v>
      </c>
      <c r="W120" s="8">
        <f t="shared" si="52"/>
        <v>235547</v>
      </c>
      <c r="X120" s="13">
        <v>186855.18799999999</v>
      </c>
      <c r="Y120" s="13">
        <v>210384.56821200001</v>
      </c>
      <c r="Z120" s="113">
        <v>262000</v>
      </c>
      <c r="AA120" s="113">
        <v>262000</v>
      </c>
      <c r="AB120" s="113">
        <v>251497.40000000002</v>
      </c>
      <c r="AC120" s="8">
        <f t="shared" si="53"/>
        <v>234547</v>
      </c>
      <c r="AD120" s="13">
        <v>186855.18799999999</v>
      </c>
      <c r="AE120" s="13">
        <v>210384.56821200001</v>
      </c>
      <c r="AF120" s="113">
        <v>262000</v>
      </c>
      <c r="AG120" s="113">
        <v>267000</v>
      </c>
      <c r="AH120" s="113">
        <v>251497.40000000002</v>
      </c>
      <c r="AI120" s="8">
        <f t="shared" si="54"/>
        <v>235547</v>
      </c>
      <c r="AJ120" s="13">
        <v>186855.18799999999</v>
      </c>
      <c r="AK120" s="13">
        <v>210384.56821200001</v>
      </c>
      <c r="AL120" s="113">
        <v>262000</v>
      </c>
      <c r="AM120" s="113">
        <v>267000</v>
      </c>
      <c r="AN120" s="113">
        <v>251497.40000000002</v>
      </c>
      <c r="AO120" s="8">
        <f t="shared" si="55"/>
        <v>235547</v>
      </c>
      <c r="AP120" s="13">
        <v>222357.67371999999</v>
      </c>
      <c r="AQ120" s="13">
        <v>210384.56821200001</v>
      </c>
      <c r="AR120" s="113">
        <v>285000</v>
      </c>
      <c r="AS120" s="113">
        <v>291000</v>
      </c>
      <c r="AT120" s="113">
        <v>273974.40000000002</v>
      </c>
      <c r="AU120" s="8">
        <f t="shared" si="56"/>
        <v>256543</v>
      </c>
      <c r="AV120" s="13">
        <v>186855.18799999999</v>
      </c>
      <c r="AW120" s="13">
        <v>171044.36439999999</v>
      </c>
      <c r="AX120" s="113">
        <v>236000</v>
      </c>
      <c r="AY120" s="113">
        <v>241000</v>
      </c>
      <c r="AZ120" s="113">
        <v>226590</v>
      </c>
      <c r="BA120" s="8">
        <f t="shared" si="57"/>
        <v>212298</v>
      </c>
      <c r="BB120" s="13">
        <v>186855.18799999999</v>
      </c>
      <c r="BC120" s="13">
        <v>210384.56821200001</v>
      </c>
      <c r="BD120" s="113">
        <v>262000</v>
      </c>
      <c r="BE120" s="113">
        <v>267000</v>
      </c>
      <c r="BF120" s="113">
        <v>251497.40000000002</v>
      </c>
      <c r="BG120" s="8">
        <f t="shared" si="58"/>
        <v>235547</v>
      </c>
      <c r="BH120" s="13">
        <v>186855.18799999999</v>
      </c>
      <c r="BI120" s="13">
        <v>210384.56821200001</v>
      </c>
      <c r="BJ120" s="113">
        <v>262000</v>
      </c>
      <c r="BK120" s="113">
        <v>267000</v>
      </c>
      <c r="BL120" s="113">
        <v>251497.40000000002</v>
      </c>
      <c r="BM120" s="8">
        <f t="shared" si="59"/>
        <v>235547</v>
      </c>
      <c r="BN120" s="13">
        <v>186855.18799999999</v>
      </c>
      <c r="BO120" s="13">
        <v>171044.36439999999</v>
      </c>
      <c r="BP120" s="113">
        <v>236000</v>
      </c>
      <c r="BQ120" s="113">
        <v>241000</v>
      </c>
      <c r="BR120" s="113">
        <v>226590</v>
      </c>
      <c r="BS120" s="8">
        <f t="shared" si="60"/>
        <v>212298</v>
      </c>
      <c r="BT120" s="28" t="e">
        <f>K120+Q120+#REF!+W120+#REF!+#REF!+#REF!+#REF!+AC120+AI120+AO120+AU120+BA120+#REF!+BG120+BM120+BS120</f>
        <v>#REF!</v>
      </c>
      <c r="BU120" s="9"/>
      <c r="BV120" s="9"/>
      <c r="BW120" s="9"/>
      <c r="BX120" s="10"/>
      <c r="BY120" s="10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</row>
    <row r="121" spans="1:187" ht="24.75" customHeight="1" x14ac:dyDescent="0.35">
      <c r="A121" s="362"/>
      <c r="B121" s="4">
        <v>102</v>
      </c>
      <c r="C121" s="34" t="s">
        <v>134</v>
      </c>
      <c r="D121" s="11" t="s">
        <v>22</v>
      </c>
      <c r="E121" s="6"/>
      <c r="F121" s="13">
        <v>176460.43389156001</v>
      </c>
      <c r="G121" s="13">
        <v>198680.87468236647</v>
      </c>
      <c r="H121" s="113">
        <v>247000</v>
      </c>
      <c r="I121" s="113">
        <v>252000</v>
      </c>
      <c r="J121" s="113">
        <v>237505.8</v>
      </c>
      <c r="K121" s="8">
        <f t="shared" si="71"/>
        <v>222329</v>
      </c>
      <c r="L121" s="13">
        <v>176460.43389156001</v>
      </c>
      <c r="M121" s="13">
        <v>198680.87468236647</v>
      </c>
      <c r="N121" s="113">
        <v>247000</v>
      </c>
      <c r="O121" s="113">
        <v>252000</v>
      </c>
      <c r="P121" s="113">
        <v>237505.8</v>
      </c>
      <c r="Q121" s="8">
        <f t="shared" si="51"/>
        <v>222329</v>
      </c>
      <c r="R121" s="13">
        <v>285398.87704743998</v>
      </c>
      <c r="S121" s="13">
        <v>321337.18179564457</v>
      </c>
      <c r="T121" s="113">
        <v>399000</v>
      </c>
      <c r="U121" s="113">
        <v>407000</v>
      </c>
      <c r="V121" s="113">
        <v>384130.6</v>
      </c>
      <c r="W121" s="8">
        <f t="shared" si="52"/>
        <v>359373</v>
      </c>
      <c r="X121" s="13">
        <v>332143.50515345996</v>
      </c>
      <c r="Y121" s="13">
        <v>378293.54402483825</v>
      </c>
      <c r="Z121" s="113">
        <v>468000</v>
      </c>
      <c r="AA121" s="113">
        <v>468000</v>
      </c>
      <c r="AB121" s="113">
        <v>449785</v>
      </c>
      <c r="AC121" s="8">
        <f t="shared" si="53"/>
        <v>419244</v>
      </c>
      <c r="AD121" s="13">
        <v>341734.7819535</v>
      </c>
      <c r="AE121" s="13">
        <v>378293.54402483825</v>
      </c>
      <c r="AF121" s="113">
        <v>474000</v>
      </c>
      <c r="AG121" s="113">
        <v>483000</v>
      </c>
      <c r="AH121" s="113">
        <v>455858.2</v>
      </c>
      <c r="AI121" s="8">
        <f t="shared" si="54"/>
        <v>426577</v>
      </c>
      <c r="AJ121" s="13">
        <v>343648.17907861999</v>
      </c>
      <c r="AK121" s="13">
        <v>378293.54402483825</v>
      </c>
      <c r="AL121" s="113">
        <v>475000</v>
      </c>
      <c r="AM121" s="113">
        <v>485000</v>
      </c>
      <c r="AN121" s="113">
        <v>457069.2</v>
      </c>
      <c r="AO121" s="8">
        <f t="shared" si="55"/>
        <v>427802</v>
      </c>
      <c r="AP121" s="13">
        <v>475236.16173480725</v>
      </c>
      <c r="AQ121" s="13">
        <v>378293.54402483825</v>
      </c>
      <c r="AR121" s="113">
        <v>562000</v>
      </c>
      <c r="AS121" s="113">
        <v>573000</v>
      </c>
      <c r="AT121" s="113">
        <v>540379</v>
      </c>
      <c r="AU121" s="8">
        <f t="shared" si="56"/>
        <v>505782</v>
      </c>
      <c r="AV121" s="13">
        <v>257325.75360231998</v>
      </c>
      <c r="AW121" s="13">
        <v>235552.03598981604</v>
      </c>
      <c r="AX121" s="113">
        <v>325000</v>
      </c>
      <c r="AY121" s="113">
        <v>332000</v>
      </c>
      <c r="AZ121" s="113">
        <v>312046</v>
      </c>
      <c r="BA121" s="8">
        <f t="shared" si="57"/>
        <v>292385</v>
      </c>
      <c r="BB121" s="13">
        <v>396630.03336007998</v>
      </c>
      <c r="BC121" s="13">
        <v>378293.54402483825</v>
      </c>
      <c r="BD121" s="113">
        <v>510000</v>
      </c>
      <c r="BE121" s="113">
        <v>520000</v>
      </c>
      <c r="BF121" s="113">
        <v>490611.80000000005</v>
      </c>
      <c r="BG121" s="8">
        <f t="shared" si="58"/>
        <v>459107</v>
      </c>
      <c r="BH121" s="13">
        <v>403579.17780180002</v>
      </c>
      <c r="BI121" s="13">
        <v>378293.54402483825</v>
      </c>
      <c r="BJ121" s="113">
        <v>515000</v>
      </c>
      <c r="BK121" s="113">
        <v>525000</v>
      </c>
      <c r="BL121" s="113">
        <v>495012</v>
      </c>
      <c r="BM121" s="8">
        <f t="shared" si="59"/>
        <v>463377</v>
      </c>
      <c r="BN121" s="13">
        <v>296235.54367549997</v>
      </c>
      <c r="BO121" s="13">
        <v>271169.45921065001</v>
      </c>
      <c r="BP121" s="113">
        <v>374000</v>
      </c>
      <c r="BQ121" s="113">
        <v>381000</v>
      </c>
      <c r="BR121" s="113">
        <v>359230.2</v>
      </c>
      <c r="BS121" s="8">
        <f t="shared" si="60"/>
        <v>336327</v>
      </c>
      <c r="BT121" s="28" t="e">
        <f>K121+Q121+#REF!+W121+#REF!+#REF!+#REF!+#REF!+AC121+AI121+AO121+AU121+BA121+#REF!+BG121+BM121+BS121</f>
        <v>#REF!</v>
      </c>
      <c r="BU121" s="9"/>
      <c r="BV121" s="9"/>
      <c r="BW121" s="9"/>
      <c r="BX121" s="10"/>
      <c r="BY121" s="10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</row>
    <row r="122" spans="1:187" ht="24.75" customHeight="1" thickBot="1" x14ac:dyDescent="0.4">
      <c r="A122" s="362"/>
      <c r="B122" s="11">
        <v>103</v>
      </c>
      <c r="C122" s="34" t="s">
        <v>135</v>
      </c>
      <c r="D122" s="11" t="s">
        <v>22</v>
      </c>
      <c r="E122" s="6"/>
      <c r="F122" s="13">
        <v>171406.93533209997</v>
      </c>
      <c r="G122" s="13">
        <v>192991.02403507291</v>
      </c>
      <c r="H122" s="113">
        <v>240000</v>
      </c>
      <c r="I122" s="113">
        <v>245000</v>
      </c>
      <c r="J122" s="113">
        <v>230704.6</v>
      </c>
      <c r="K122" s="8">
        <f t="shared" si="71"/>
        <v>216021</v>
      </c>
      <c r="L122" s="13">
        <v>171406.93533209997</v>
      </c>
      <c r="M122" s="13">
        <v>192991.02403507291</v>
      </c>
      <c r="N122" s="113">
        <v>240000</v>
      </c>
      <c r="O122" s="113">
        <v>245000</v>
      </c>
      <c r="P122" s="113">
        <v>230704.6</v>
      </c>
      <c r="Q122" s="8">
        <f t="shared" si="51"/>
        <v>216021</v>
      </c>
      <c r="R122" s="13">
        <v>297983.57395923999</v>
      </c>
      <c r="S122" s="13">
        <v>335506.58246472268</v>
      </c>
      <c r="T122" s="113">
        <v>417000</v>
      </c>
      <c r="U122" s="113">
        <v>425000</v>
      </c>
      <c r="V122" s="113">
        <v>401069.2</v>
      </c>
      <c r="W122" s="8">
        <f t="shared" si="52"/>
        <v>375312</v>
      </c>
      <c r="X122" s="13">
        <v>309965.66288974002</v>
      </c>
      <c r="Y122" s="13">
        <v>361738.38235223602</v>
      </c>
      <c r="Z122" s="113">
        <v>442000</v>
      </c>
      <c r="AA122" s="113">
        <v>442000</v>
      </c>
      <c r="AB122" s="113">
        <v>425262.6</v>
      </c>
      <c r="AC122" s="8">
        <f t="shared" si="53"/>
        <v>396193</v>
      </c>
      <c r="AD122" s="13">
        <v>321281.61307502002</v>
      </c>
      <c r="AE122" s="13">
        <v>361738.38235223602</v>
      </c>
      <c r="AF122" s="113">
        <v>450000</v>
      </c>
      <c r="AG122" s="113">
        <v>459000</v>
      </c>
      <c r="AH122" s="113">
        <v>432427.8</v>
      </c>
      <c r="AI122" s="8">
        <f t="shared" si="54"/>
        <v>404890</v>
      </c>
      <c r="AJ122" s="13">
        <v>323163.24481818004</v>
      </c>
      <c r="AK122" s="13">
        <v>361738.38235223602</v>
      </c>
      <c r="AL122" s="113">
        <v>451000</v>
      </c>
      <c r="AM122" s="113">
        <v>460000</v>
      </c>
      <c r="AN122" s="113">
        <v>433617.8</v>
      </c>
      <c r="AO122" s="8">
        <f t="shared" si="55"/>
        <v>405904</v>
      </c>
      <c r="AP122" s="13">
        <v>456225.69242011581</v>
      </c>
      <c r="AQ122" s="13">
        <v>361738.38235223602</v>
      </c>
      <c r="AR122" s="113">
        <v>539000</v>
      </c>
      <c r="AS122" s="113">
        <v>550000</v>
      </c>
      <c r="AT122" s="113">
        <v>517861.4</v>
      </c>
      <c r="AU122" s="8">
        <f t="shared" si="56"/>
        <v>484965</v>
      </c>
      <c r="AV122" s="13">
        <v>244398.17742053999</v>
      </c>
      <c r="AW122" s="13">
        <v>223718.33163880199</v>
      </c>
      <c r="AX122" s="113">
        <v>308000</v>
      </c>
      <c r="AY122" s="113">
        <v>314000</v>
      </c>
      <c r="AZ122" s="113">
        <v>296370.2</v>
      </c>
      <c r="BA122" s="8">
        <f t="shared" si="57"/>
        <v>277297</v>
      </c>
      <c r="BB122" s="13">
        <v>357768.82563578</v>
      </c>
      <c r="BC122" s="13">
        <v>361738.38235223602</v>
      </c>
      <c r="BD122" s="113">
        <v>474000</v>
      </c>
      <c r="BE122" s="113">
        <v>483000</v>
      </c>
      <c r="BF122" s="113">
        <v>455527.8</v>
      </c>
      <c r="BG122" s="8">
        <f t="shared" si="58"/>
        <v>426407</v>
      </c>
      <c r="BH122" s="13">
        <v>383000.81594736007</v>
      </c>
      <c r="BI122" s="13">
        <v>361738.38235223602</v>
      </c>
      <c r="BJ122" s="113">
        <v>490000</v>
      </c>
      <c r="BK122" s="113">
        <v>500000</v>
      </c>
      <c r="BL122" s="113">
        <v>471501.80000000005</v>
      </c>
      <c r="BM122" s="8">
        <f t="shared" si="59"/>
        <v>441248</v>
      </c>
      <c r="BN122" s="13">
        <v>287751.38386435999</v>
      </c>
      <c r="BO122" s="13">
        <v>263403.18984506797</v>
      </c>
      <c r="BP122" s="113">
        <v>363000</v>
      </c>
      <c r="BQ122" s="113">
        <v>370000</v>
      </c>
      <c r="BR122" s="113">
        <v>348941.6</v>
      </c>
      <c r="BS122" s="8">
        <f t="shared" si="60"/>
        <v>326619</v>
      </c>
      <c r="BT122" s="28" t="e">
        <f>K122+Q122+#REF!+W122+#REF!+#REF!+#REF!+#REF!+AC122+AI122+AO122+AU122+BA122+#REF!+BG122+BM122+BS122</f>
        <v>#REF!</v>
      </c>
      <c r="BU122" s="9"/>
      <c r="BV122" s="9"/>
      <c r="BW122" s="9"/>
      <c r="BX122" s="10"/>
      <c r="BY122" s="10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</row>
    <row r="123" spans="1:187" ht="24.75" customHeight="1" x14ac:dyDescent="0.35">
      <c r="A123" s="362"/>
      <c r="B123" s="4">
        <v>104</v>
      </c>
      <c r="C123" s="34" t="s">
        <v>136</v>
      </c>
      <c r="D123" s="11" t="s">
        <v>22</v>
      </c>
      <c r="E123" s="6"/>
      <c r="F123" s="13">
        <v>107801.06999999999</v>
      </c>
      <c r="G123" s="13">
        <v>121375.71243</v>
      </c>
      <c r="H123" s="113">
        <v>151000</v>
      </c>
      <c r="I123" s="113">
        <v>154000</v>
      </c>
      <c r="J123" s="113">
        <v>145094.6</v>
      </c>
      <c r="K123" s="8">
        <f t="shared" si="71"/>
        <v>135854</v>
      </c>
      <c r="L123" s="13">
        <v>107801.06999999999</v>
      </c>
      <c r="M123" s="13">
        <v>121375.71243</v>
      </c>
      <c r="N123" s="113">
        <v>151000</v>
      </c>
      <c r="O123" s="113">
        <v>154000</v>
      </c>
      <c r="P123" s="113">
        <v>145094.6</v>
      </c>
      <c r="Q123" s="8">
        <f t="shared" si="51"/>
        <v>135854</v>
      </c>
      <c r="R123" s="13">
        <v>107801.06999999999</v>
      </c>
      <c r="S123" s="13">
        <v>121375.71243</v>
      </c>
      <c r="T123" s="113">
        <v>151000</v>
      </c>
      <c r="U123" s="113">
        <v>154000</v>
      </c>
      <c r="V123" s="113">
        <v>145094.6</v>
      </c>
      <c r="W123" s="8">
        <f t="shared" si="52"/>
        <v>135854</v>
      </c>
      <c r="X123" s="13">
        <v>107801.06999999999</v>
      </c>
      <c r="Y123" s="13">
        <v>121375.71243</v>
      </c>
      <c r="Z123" s="113">
        <v>151000</v>
      </c>
      <c r="AA123" s="113">
        <v>151000</v>
      </c>
      <c r="AB123" s="113">
        <v>145094.6</v>
      </c>
      <c r="AC123" s="8">
        <f t="shared" si="53"/>
        <v>135254</v>
      </c>
      <c r="AD123" s="13">
        <v>107801.06999999999</v>
      </c>
      <c r="AE123" s="13">
        <v>121375.71243</v>
      </c>
      <c r="AF123" s="113">
        <v>151000</v>
      </c>
      <c r="AG123" s="113">
        <v>154000</v>
      </c>
      <c r="AH123" s="113">
        <v>145094.6</v>
      </c>
      <c r="AI123" s="8">
        <f t="shared" si="54"/>
        <v>135854</v>
      </c>
      <c r="AJ123" s="13">
        <v>107801.06999999999</v>
      </c>
      <c r="AK123" s="13">
        <v>121375.71243</v>
      </c>
      <c r="AL123" s="113">
        <v>151000</v>
      </c>
      <c r="AM123" s="113">
        <v>154000</v>
      </c>
      <c r="AN123" s="113">
        <v>145094.6</v>
      </c>
      <c r="AO123" s="8">
        <f t="shared" si="55"/>
        <v>135854</v>
      </c>
      <c r="AP123" s="13">
        <v>128283.2733</v>
      </c>
      <c r="AQ123" s="13">
        <v>121375.71243</v>
      </c>
      <c r="AR123" s="113">
        <v>164000</v>
      </c>
      <c r="AS123" s="113">
        <v>167000</v>
      </c>
      <c r="AT123" s="113">
        <v>158061.4</v>
      </c>
      <c r="AU123" s="8">
        <f t="shared" si="56"/>
        <v>147744</v>
      </c>
      <c r="AV123" s="13">
        <v>107801.06999999999</v>
      </c>
      <c r="AW123" s="13">
        <v>98679.440999999992</v>
      </c>
      <c r="AX123" s="113">
        <v>136000</v>
      </c>
      <c r="AY123" s="113">
        <v>139000</v>
      </c>
      <c r="AZ123" s="113">
        <v>130725</v>
      </c>
      <c r="BA123" s="8">
        <f t="shared" si="57"/>
        <v>122441</v>
      </c>
      <c r="BB123" s="13">
        <v>107801.06999999999</v>
      </c>
      <c r="BC123" s="13">
        <v>121375.71243</v>
      </c>
      <c r="BD123" s="113">
        <v>151000</v>
      </c>
      <c r="BE123" s="113">
        <v>154000</v>
      </c>
      <c r="BF123" s="113">
        <v>145094.6</v>
      </c>
      <c r="BG123" s="8">
        <f t="shared" si="58"/>
        <v>135854</v>
      </c>
      <c r="BH123" s="13">
        <v>107801.06999999999</v>
      </c>
      <c r="BI123" s="13">
        <v>121375.71243</v>
      </c>
      <c r="BJ123" s="113">
        <v>151000</v>
      </c>
      <c r="BK123" s="113">
        <v>154000</v>
      </c>
      <c r="BL123" s="113">
        <v>145094.6</v>
      </c>
      <c r="BM123" s="8">
        <f t="shared" si="59"/>
        <v>135854</v>
      </c>
      <c r="BN123" s="13">
        <v>107801.06999999999</v>
      </c>
      <c r="BO123" s="13">
        <v>98679.440999999992</v>
      </c>
      <c r="BP123" s="113">
        <v>136000</v>
      </c>
      <c r="BQ123" s="113">
        <v>139000</v>
      </c>
      <c r="BR123" s="113">
        <v>130725</v>
      </c>
      <c r="BS123" s="8">
        <f t="shared" si="60"/>
        <v>122441</v>
      </c>
      <c r="BT123" s="28" t="e">
        <f>K123+Q123+#REF!+W123+#REF!+#REF!+#REF!+#REF!+AC123+AI123+AO123+AU123+BA123+#REF!+BG123+BM123+BS123</f>
        <v>#REF!</v>
      </c>
      <c r="BU123" s="9"/>
      <c r="BV123" s="9"/>
      <c r="BW123" s="9"/>
      <c r="BX123" s="10"/>
      <c r="BY123" s="10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</row>
    <row r="124" spans="1:187" ht="24.75" customHeight="1" thickBot="1" x14ac:dyDescent="0.4">
      <c r="A124" s="362"/>
      <c r="B124" s="11">
        <v>105</v>
      </c>
      <c r="C124" s="34" t="s">
        <v>137</v>
      </c>
      <c r="D124" s="11" t="s">
        <v>22</v>
      </c>
      <c r="E124" s="6"/>
      <c r="F124" s="13">
        <v>470718.11540207994</v>
      </c>
      <c r="G124" s="13">
        <v>529992.38885694195</v>
      </c>
      <c r="H124" s="113">
        <v>659000</v>
      </c>
      <c r="I124" s="113">
        <v>672000</v>
      </c>
      <c r="J124" s="113">
        <v>633560.19999999995</v>
      </c>
      <c r="K124" s="8">
        <f t="shared" si="71"/>
        <v>593054</v>
      </c>
      <c r="L124" s="13">
        <v>470718.11540207994</v>
      </c>
      <c r="M124" s="13">
        <v>529992.38885694195</v>
      </c>
      <c r="N124" s="113">
        <v>659000</v>
      </c>
      <c r="O124" s="113">
        <v>672000</v>
      </c>
      <c r="P124" s="113">
        <v>633560.19999999995</v>
      </c>
      <c r="Q124" s="8">
        <f t="shared" si="51"/>
        <v>593054</v>
      </c>
      <c r="R124" s="13">
        <v>768467.18610038003</v>
      </c>
      <c r="S124" s="13">
        <v>865234.93868855864</v>
      </c>
      <c r="T124" s="113">
        <v>1076000</v>
      </c>
      <c r="U124" s="113">
        <v>1098000</v>
      </c>
      <c r="V124" s="113">
        <v>1034314.4</v>
      </c>
      <c r="W124" s="8">
        <f t="shared" si="52"/>
        <v>968403</v>
      </c>
      <c r="X124" s="13">
        <v>822392.65908123995</v>
      </c>
      <c r="Y124" s="13">
        <v>960392.93081368739</v>
      </c>
      <c r="Z124" s="113">
        <v>1174000</v>
      </c>
      <c r="AA124" s="113">
        <v>1174000</v>
      </c>
      <c r="AB124" s="113">
        <v>1128701</v>
      </c>
      <c r="AC124" s="8">
        <f t="shared" si="53"/>
        <v>1051897</v>
      </c>
      <c r="AD124" s="13">
        <v>857332.7106853599</v>
      </c>
      <c r="AE124" s="13">
        <v>960392.93081368739</v>
      </c>
      <c r="AF124" s="113">
        <v>1197000</v>
      </c>
      <c r="AG124" s="113">
        <v>1221000</v>
      </c>
      <c r="AH124" s="113">
        <v>1150821</v>
      </c>
      <c r="AI124" s="8">
        <f t="shared" si="54"/>
        <v>1077309</v>
      </c>
      <c r="AJ124" s="13">
        <v>835533.25017734</v>
      </c>
      <c r="AK124" s="13">
        <v>960392.93081368739</v>
      </c>
      <c r="AL124" s="113">
        <v>1183000</v>
      </c>
      <c r="AM124" s="113">
        <v>1207000</v>
      </c>
      <c r="AN124" s="113">
        <v>1137019.8</v>
      </c>
      <c r="AO124" s="8">
        <f t="shared" si="55"/>
        <v>1064589</v>
      </c>
      <c r="AP124" s="13">
        <v>1165233.1472669705</v>
      </c>
      <c r="AQ124" s="13">
        <v>960392.93081368739</v>
      </c>
      <c r="AR124" s="113">
        <v>1400000</v>
      </c>
      <c r="AS124" s="113">
        <v>1428000</v>
      </c>
      <c r="AT124" s="113">
        <v>1345757</v>
      </c>
      <c r="AU124" s="8">
        <f t="shared" si="56"/>
        <v>1259877</v>
      </c>
      <c r="AV124" s="13">
        <v>618600.91684091999</v>
      </c>
      <c r="AW124" s="13">
        <v>566257.76233899605</v>
      </c>
      <c r="AX124" s="113">
        <v>780000</v>
      </c>
      <c r="AY124" s="113">
        <v>796000</v>
      </c>
      <c r="AZ124" s="113">
        <v>750146.6</v>
      </c>
      <c r="BA124" s="8">
        <f t="shared" si="57"/>
        <v>702201</v>
      </c>
      <c r="BB124" s="13">
        <v>1002407.0786485601</v>
      </c>
      <c r="BC124" s="13">
        <v>960392.93081368739</v>
      </c>
      <c r="BD124" s="113">
        <v>1292000</v>
      </c>
      <c r="BE124" s="113">
        <v>1318000</v>
      </c>
      <c r="BF124" s="113">
        <v>1242669.3999999999</v>
      </c>
      <c r="BG124" s="8">
        <f t="shared" si="58"/>
        <v>1163094</v>
      </c>
      <c r="BH124" s="13">
        <v>1002407.0786485601</v>
      </c>
      <c r="BI124" s="13">
        <v>960392.93081368739</v>
      </c>
      <c r="BJ124" s="113">
        <v>1292000</v>
      </c>
      <c r="BK124" s="113">
        <v>1318000</v>
      </c>
      <c r="BL124" s="113">
        <v>1242669.3999999999</v>
      </c>
      <c r="BM124" s="8">
        <f t="shared" si="59"/>
        <v>1163094</v>
      </c>
      <c r="BN124" s="13">
        <v>790222.7356392201</v>
      </c>
      <c r="BO124" s="13">
        <v>723357.73493128608</v>
      </c>
      <c r="BP124" s="113">
        <v>997000</v>
      </c>
      <c r="BQ124" s="113">
        <v>1017000</v>
      </c>
      <c r="BR124" s="113">
        <v>958263.60000000009</v>
      </c>
      <c r="BS124" s="8">
        <f t="shared" si="60"/>
        <v>897169</v>
      </c>
      <c r="BT124" s="28" t="e">
        <f>K124+Q124+#REF!+W124+#REF!+#REF!+#REF!+#REF!+AC124+AI124+AO124+AU124+BA124+#REF!+BG124+BM124+BS124</f>
        <v>#REF!</v>
      </c>
      <c r="BU124" s="9"/>
      <c r="BV124" s="9"/>
      <c r="BW124" s="9"/>
      <c r="BX124" s="10"/>
      <c r="BY124" s="10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</row>
    <row r="125" spans="1:187" ht="24.75" customHeight="1" x14ac:dyDescent="0.35">
      <c r="A125" s="362"/>
      <c r="B125" s="4">
        <v>106</v>
      </c>
      <c r="C125" s="34" t="s">
        <v>122</v>
      </c>
      <c r="D125" s="11" t="s">
        <v>22</v>
      </c>
      <c r="E125" s="6"/>
      <c r="F125" s="13">
        <v>201274.80285795999</v>
      </c>
      <c r="G125" s="13">
        <v>226619.94534092004</v>
      </c>
      <c r="H125" s="113">
        <v>282000</v>
      </c>
      <c r="I125" s="113">
        <v>288000</v>
      </c>
      <c r="J125" s="113">
        <v>270904.2</v>
      </c>
      <c r="K125" s="8">
        <f t="shared" si="71"/>
        <v>253760</v>
      </c>
      <c r="L125" s="13">
        <v>201274.80285795999</v>
      </c>
      <c r="M125" s="13">
        <v>226619.94534092004</v>
      </c>
      <c r="N125" s="113">
        <v>282000</v>
      </c>
      <c r="O125" s="113">
        <v>288000</v>
      </c>
      <c r="P125" s="113">
        <v>270904.2</v>
      </c>
      <c r="Q125" s="8">
        <f t="shared" si="51"/>
        <v>253760</v>
      </c>
      <c r="R125" s="13">
        <v>357632.42134854</v>
      </c>
      <c r="S125" s="13">
        <v>402666.59625219845</v>
      </c>
      <c r="T125" s="113">
        <v>501000</v>
      </c>
      <c r="U125" s="113">
        <v>511000</v>
      </c>
      <c r="V125" s="113">
        <v>481353.6</v>
      </c>
      <c r="W125" s="8">
        <f t="shared" si="52"/>
        <v>450731</v>
      </c>
      <c r="X125" s="13">
        <v>389042.77845134004</v>
      </c>
      <c r="Y125" s="13">
        <v>456940.55523668922</v>
      </c>
      <c r="Z125" s="113">
        <v>557000</v>
      </c>
      <c r="AA125" s="113">
        <v>557000</v>
      </c>
      <c r="AB125" s="113">
        <v>535600.80000000005</v>
      </c>
      <c r="AC125" s="8">
        <f t="shared" si="53"/>
        <v>499117</v>
      </c>
      <c r="AD125" s="13">
        <v>410008.86482088</v>
      </c>
      <c r="AE125" s="13">
        <v>456940.55523668922</v>
      </c>
      <c r="AF125" s="113">
        <v>571000</v>
      </c>
      <c r="AG125" s="113">
        <v>582000</v>
      </c>
      <c r="AH125" s="113">
        <v>548874.19999999995</v>
      </c>
      <c r="AI125" s="8">
        <f t="shared" si="54"/>
        <v>513765</v>
      </c>
      <c r="AJ125" s="13">
        <v>380581.04126276006</v>
      </c>
      <c r="AK125" s="13">
        <v>456940.55523668922</v>
      </c>
      <c r="AL125" s="113">
        <v>551000</v>
      </c>
      <c r="AM125" s="113">
        <v>562000</v>
      </c>
      <c r="AN125" s="113">
        <v>530244.4</v>
      </c>
      <c r="AO125" s="8">
        <f t="shared" si="55"/>
        <v>496153</v>
      </c>
      <c r="AP125" s="13">
        <v>562125.75810600293</v>
      </c>
      <c r="AQ125" s="13">
        <v>456940.55523668922</v>
      </c>
      <c r="AR125" s="113">
        <v>671000</v>
      </c>
      <c r="AS125" s="113">
        <v>684000</v>
      </c>
      <c r="AT125" s="113">
        <v>645181.6</v>
      </c>
      <c r="AU125" s="8">
        <f t="shared" si="56"/>
        <v>603850</v>
      </c>
      <c r="AV125" s="13">
        <v>292316.25610719994</v>
      </c>
      <c r="AW125" s="13">
        <v>267581.80366735999</v>
      </c>
      <c r="AX125" s="113">
        <v>369000</v>
      </c>
      <c r="AY125" s="113">
        <v>376000</v>
      </c>
      <c r="AZ125" s="113">
        <v>354477.2</v>
      </c>
      <c r="BA125" s="8">
        <f t="shared" si="57"/>
        <v>331875</v>
      </c>
      <c r="BB125" s="13">
        <v>486826.90115956002</v>
      </c>
      <c r="BC125" s="13">
        <v>456940.55523668922</v>
      </c>
      <c r="BD125" s="113">
        <v>621000</v>
      </c>
      <c r="BE125" s="113">
        <v>633000</v>
      </c>
      <c r="BF125" s="113">
        <v>597508.80000000005</v>
      </c>
      <c r="BG125" s="8">
        <f t="shared" si="58"/>
        <v>559055</v>
      </c>
      <c r="BH125" s="13">
        <v>479333.07384482003</v>
      </c>
      <c r="BI125" s="13">
        <v>456940.55523668922</v>
      </c>
      <c r="BJ125" s="113">
        <v>616000</v>
      </c>
      <c r="BK125" s="113">
        <v>628000</v>
      </c>
      <c r="BL125" s="113">
        <v>592764.19999999995</v>
      </c>
      <c r="BM125" s="8">
        <f t="shared" si="59"/>
        <v>554608</v>
      </c>
      <c r="BN125" s="13">
        <v>337892.10501227999</v>
      </c>
      <c r="BO125" s="13">
        <v>309301.23458816402</v>
      </c>
      <c r="BP125" s="113">
        <v>426000</v>
      </c>
      <c r="BQ125" s="113">
        <v>435000</v>
      </c>
      <c r="BR125" s="113">
        <v>409745</v>
      </c>
      <c r="BS125" s="8">
        <f t="shared" si="60"/>
        <v>383588</v>
      </c>
      <c r="BT125" s="28" t="e">
        <f>K125+Q125+#REF!+W125+#REF!+#REF!+#REF!+#REF!+AC125+AI125+AO125+AU125+BA125+#REF!+BG125+BM125+BS125</f>
        <v>#REF!</v>
      </c>
      <c r="BU125" s="9"/>
      <c r="BV125" s="9"/>
      <c r="BW125" s="9"/>
      <c r="BX125" s="10"/>
      <c r="BY125" s="10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</row>
    <row r="126" spans="1:187" ht="24.75" customHeight="1" thickBot="1" x14ac:dyDescent="0.4">
      <c r="A126" s="362"/>
      <c r="B126" s="11">
        <v>107</v>
      </c>
      <c r="C126" s="37" t="s">
        <v>138</v>
      </c>
      <c r="D126" s="36" t="s">
        <v>22</v>
      </c>
      <c r="E126" s="6"/>
      <c r="F126" s="13">
        <v>172481.712</v>
      </c>
      <c r="G126" s="13">
        <v>194201.13988800001</v>
      </c>
      <c r="H126" s="113">
        <v>241000</v>
      </c>
      <c r="I126" s="113">
        <v>246000</v>
      </c>
      <c r="J126" s="113">
        <v>232150.8</v>
      </c>
      <c r="K126" s="8">
        <f t="shared" si="71"/>
        <v>217167</v>
      </c>
      <c r="L126" s="13">
        <v>172481.712</v>
      </c>
      <c r="M126" s="13">
        <v>194201.13988800001</v>
      </c>
      <c r="N126" s="113">
        <v>241000</v>
      </c>
      <c r="O126" s="113">
        <v>246000</v>
      </c>
      <c r="P126" s="113">
        <v>232150.8</v>
      </c>
      <c r="Q126" s="8">
        <f t="shared" si="51"/>
        <v>217167</v>
      </c>
      <c r="R126" s="13">
        <v>172481.712</v>
      </c>
      <c r="S126" s="13">
        <v>194201.13988800001</v>
      </c>
      <c r="T126" s="113">
        <v>241000</v>
      </c>
      <c r="U126" s="113">
        <v>246000</v>
      </c>
      <c r="V126" s="113">
        <v>232150.8</v>
      </c>
      <c r="W126" s="8">
        <f t="shared" si="52"/>
        <v>217167</v>
      </c>
      <c r="X126" s="13">
        <v>172481.712</v>
      </c>
      <c r="Y126" s="13">
        <v>194201.13988800001</v>
      </c>
      <c r="Z126" s="113">
        <v>241000</v>
      </c>
      <c r="AA126" s="113">
        <v>241000</v>
      </c>
      <c r="AB126" s="113">
        <v>232150.8</v>
      </c>
      <c r="AC126" s="8">
        <f t="shared" si="53"/>
        <v>216167</v>
      </c>
      <c r="AD126" s="13">
        <v>172481.712</v>
      </c>
      <c r="AE126" s="13">
        <v>194201.13988800001</v>
      </c>
      <c r="AF126" s="113">
        <v>241000</v>
      </c>
      <c r="AG126" s="113">
        <v>246000</v>
      </c>
      <c r="AH126" s="113">
        <v>232150.8</v>
      </c>
      <c r="AI126" s="8">
        <f t="shared" si="54"/>
        <v>217167</v>
      </c>
      <c r="AJ126" s="13">
        <v>172481.712</v>
      </c>
      <c r="AK126" s="13">
        <v>194201.13988800001</v>
      </c>
      <c r="AL126" s="113">
        <v>241000</v>
      </c>
      <c r="AM126" s="113">
        <v>246000</v>
      </c>
      <c r="AN126" s="113">
        <v>232150.8</v>
      </c>
      <c r="AO126" s="8">
        <f t="shared" si="55"/>
        <v>217167</v>
      </c>
      <c r="AP126" s="13">
        <v>205253.23727999997</v>
      </c>
      <c r="AQ126" s="13">
        <v>194201.13988800001</v>
      </c>
      <c r="AR126" s="113">
        <v>263000</v>
      </c>
      <c r="AS126" s="113">
        <v>268000</v>
      </c>
      <c r="AT126" s="113">
        <v>252898.8</v>
      </c>
      <c r="AU126" s="8">
        <f t="shared" si="56"/>
        <v>236671</v>
      </c>
      <c r="AV126" s="13">
        <v>172481.712</v>
      </c>
      <c r="AW126" s="13">
        <v>157887.10560000001</v>
      </c>
      <c r="AX126" s="113">
        <v>218000</v>
      </c>
      <c r="AY126" s="113">
        <v>222000</v>
      </c>
      <c r="AZ126" s="113">
        <v>209160</v>
      </c>
      <c r="BA126" s="8">
        <f t="shared" si="57"/>
        <v>195906</v>
      </c>
      <c r="BB126" s="13">
        <v>172481.712</v>
      </c>
      <c r="BC126" s="13">
        <v>194201.13988800001</v>
      </c>
      <c r="BD126" s="113">
        <v>241000</v>
      </c>
      <c r="BE126" s="113">
        <v>246000</v>
      </c>
      <c r="BF126" s="113">
        <v>232150.8</v>
      </c>
      <c r="BG126" s="8">
        <f t="shared" si="58"/>
        <v>217167</v>
      </c>
      <c r="BH126" s="13">
        <v>172481.712</v>
      </c>
      <c r="BI126" s="13">
        <v>194201.13988800001</v>
      </c>
      <c r="BJ126" s="113">
        <v>241000</v>
      </c>
      <c r="BK126" s="113">
        <v>246000</v>
      </c>
      <c r="BL126" s="113">
        <v>232150.8</v>
      </c>
      <c r="BM126" s="8">
        <f t="shared" si="59"/>
        <v>217167</v>
      </c>
      <c r="BN126" s="13">
        <v>172481.712</v>
      </c>
      <c r="BO126" s="13">
        <v>157887.10560000001</v>
      </c>
      <c r="BP126" s="113">
        <v>218000</v>
      </c>
      <c r="BQ126" s="113">
        <v>222000</v>
      </c>
      <c r="BR126" s="113">
        <v>209160</v>
      </c>
      <c r="BS126" s="8">
        <f t="shared" si="60"/>
        <v>195906</v>
      </c>
      <c r="BT126" s="28" t="e">
        <f>K126+Q126+#REF!+W126+#REF!+#REF!+#REF!+#REF!+AC126+AI126+AO126+AU126+BA126+#REF!+BG126+BM126+BS126</f>
        <v>#REF!</v>
      </c>
      <c r="BU126" s="9"/>
      <c r="BV126" s="9"/>
      <c r="BW126" s="9"/>
      <c r="BX126" s="10"/>
      <c r="BY126" s="10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</row>
    <row r="127" spans="1:187" ht="24.75" customHeight="1" x14ac:dyDescent="0.35">
      <c r="A127" s="362"/>
      <c r="B127" s="4">
        <v>108</v>
      </c>
      <c r="C127" s="37" t="s">
        <v>139</v>
      </c>
      <c r="D127" s="36" t="s">
        <v>22</v>
      </c>
      <c r="E127" s="6"/>
      <c r="F127" s="13">
        <v>83926.941966140002</v>
      </c>
      <c r="G127" s="13">
        <v>94495.280735260865</v>
      </c>
      <c r="H127" s="113">
        <v>117000</v>
      </c>
      <c r="I127" s="113">
        <v>119000</v>
      </c>
      <c r="J127" s="113">
        <v>112960.4</v>
      </c>
      <c r="K127" s="8">
        <f t="shared" si="71"/>
        <v>105477</v>
      </c>
      <c r="L127" s="13">
        <v>83926.941966140002</v>
      </c>
      <c r="M127" s="13">
        <v>94495.280735260865</v>
      </c>
      <c r="N127" s="113">
        <v>117000</v>
      </c>
      <c r="O127" s="113">
        <v>119000</v>
      </c>
      <c r="P127" s="113">
        <v>112960.4</v>
      </c>
      <c r="Q127" s="8">
        <f t="shared" si="51"/>
        <v>105477</v>
      </c>
      <c r="R127" s="13">
        <v>134738.47323898002</v>
      </c>
      <c r="S127" s="13">
        <v>151705.15636915006</v>
      </c>
      <c r="T127" s="113">
        <v>189000</v>
      </c>
      <c r="U127" s="113">
        <v>193000</v>
      </c>
      <c r="V127" s="113">
        <v>181350.39999999999</v>
      </c>
      <c r="W127" s="8">
        <f t="shared" si="52"/>
        <v>169959</v>
      </c>
      <c r="X127" s="13">
        <v>157223.69228696002</v>
      </c>
      <c r="Y127" s="13">
        <v>172510.08631963472</v>
      </c>
      <c r="Z127" s="113">
        <v>217000</v>
      </c>
      <c r="AA127" s="113">
        <v>217000</v>
      </c>
      <c r="AB127" s="113">
        <v>208758.2</v>
      </c>
      <c r="AC127" s="8">
        <f t="shared" si="53"/>
        <v>194498</v>
      </c>
      <c r="AD127" s="13">
        <v>153216.5827803</v>
      </c>
      <c r="AE127" s="13">
        <v>172510.08631963472</v>
      </c>
      <c r="AF127" s="113">
        <v>214000</v>
      </c>
      <c r="AG127" s="113">
        <v>218000</v>
      </c>
      <c r="AH127" s="113">
        <v>206221.4</v>
      </c>
      <c r="AI127" s="8">
        <f t="shared" si="54"/>
        <v>192790</v>
      </c>
      <c r="AJ127" s="13">
        <v>156423.95208232</v>
      </c>
      <c r="AK127" s="13">
        <v>172510.08631963472</v>
      </c>
      <c r="AL127" s="113">
        <v>217000</v>
      </c>
      <c r="AM127" s="113">
        <v>221000</v>
      </c>
      <c r="AN127" s="113">
        <v>208251.4</v>
      </c>
      <c r="AO127" s="8">
        <f t="shared" si="55"/>
        <v>195037</v>
      </c>
      <c r="AP127" s="13">
        <v>217777.10564136802</v>
      </c>
      <c r="AQ127" s="13">
        <v>172510.08631963472</v>
      </c>
      <c r="AR127" s="113">
        <v>257000</v>
      </c>
      <c r="AS127" s="113">
        <v>262000</v>
      </c>
      <c r="AT127" s="113">
        <v>247094.40000000002</v>
      </c>
      <c r="AU127" s="8">
        <f t="shared" si="56"/>
        <v>231276</v>
      </c>
      <c r="AV127" s="13">
        <v>113138.94778211998</v>
      </c>
      <c r="AW127" s="13">
        <v>103565.652200556</v>
      </c>
      <c r="AX127" s="113">
        <v>143000</v>
      </c>
      <c r="AY127" s="113">
        <v>146000</v>
      </c>
      <c r="AZ127" s="113">
        <v>137198.6</v>
      </c>
      <c r="BA127" s="8">
        <f t="shared" si="57"/>
        <v>128581</v>
      </c>
      <c r="BB127" s="13">
        <v>179562.23001236</v>
      </c>
      <c r="BC127" s="13">
        <v>172510.08631963472</v>
      </c>
      <c r="BD127" s="113">
        <v>232000</v>
      </c>
      <c r="BE127" s="113">
        <v>237000</v>
      </c>
      <c r="BF127" s="113">
        <v>222901</v>
      </c>
      <c r="BG127" s="8">
        <f t="shared" si="58"/>
        <v>208795</v>
      </c>
      <c r="BH127" s="13">
        <v>179562.23001236</v>
      </c>
      <c r="BI127" s="13">
        <v>172510.08631963472</v>
      </c>
      <c r="BJ127" s="113">
        <v>232000</v>
      </c>
      <c r="BK127" s="113">
        <v>237000</v>
      </c>
      <c r="BL127" s="113">
        <v>222901</v>
      </c>
      <c r="BM127" s="8">
        <f t="shared" si="59"/>
        <v>208795</v>
      </c>
      <c r="BN127" s="13">
        <v>140893.48313170002</v>
      </c>
      <c r="BO127" s="13">
        <v>128971.72686671</v>
      </c>
      <c r="BP127" s="113">
        <v>178000</v>
      </c>
      <c r="BQ127" s="113">
        <v>182000</v>
      </c>
      <c r="BR127" s="113">
        <v>170854.6</v>
      </c>
      <c r="BS127" s="8">
        <f t="shared" si="60"/>
        <v>160144</v>
      </c>
      <c r="BT127" s="28" t="e">
        <f>K127+Q127+#REF!+W127+#REF!+#REF!+#REF!+#REF!+AC127+AI127+AO127+AU127+BA127+#REF!+BG127+BM127+BS127</f>
        <v>#REF!</v>
      </c>
      <c r="BU127" s="9"/>
      <c r="BV127" s="9"/>
      <c r="BW127" s="9"/>
      <c r="BX127" s="10"/>
      <c r="BY127" s="10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</row>
    <row r="128" spans="1:187" ht="24.75" customHeight="1" thickBot="1" x14ac:dyDescent="0.4">
      <c r="A128" s="362"/>
      <c r="B128" s="11">
        <v>109</v>
      </c>
      <c r="C128" s="37" t="s">
        <v>140</v>
      </c>
      <c r="D128" s="36" t="s">
        <v>22</v>
      </c>
      <c r="E128" s="6"/>
      <c r="F128" s="13">
        <v>93040.80376083999</v>
      </c>
      <c r="G128" s="13">
        <v>104756.78804980115</v>
      </c>
      <c r="H128" s="115">
        <v>130000</v>
      </c>
      <c r="I128" s="115">
        <v>133000</v>
      </c>
      <c r="J128" s="115">
        <v>125227.20000000001</v>
      </c>
      <c r="K128" s="8">
        <f t="shared" si="71"/>
        <v>117205</v>
      </c>
      <c r="L128" s="13">
        <v>93040.80376083999</v>
      </c>
      <c r="M128" s="13">
        <v>104756.78804980115</v>
      </c>
      <c r="N128" s="115">
        <v>130000</v>
      </c>
      <c r="O128" s="115">
        <v>133000</v>
      </c>
      <c r="P128" s="115">
        <v>125227.20000000001</v>
      </c>
      <c r="Q128" s="8">
        <f t="shared" si="51"/>
        <v>117205</v>
      </c>
      <c r="R128" s="13">
        <v>150105.44390009998</v>
      </c>
      <c r="S128" s="13">
        <v>169007.1832589049</v>
      </c>
      <c r="T128" s="115">
        <v>210000</v>
      </c>
      <c r="U128" s="115">
        <v>214000</v>
      </c>
      <c r="V128" s="115">
        <v>202034</v>
      </c>
      <c r="W128" s="8">
        <f t="shared" si="52"/>
        <v>189029</v>
      </c>
      <c r="X128" s="13">
        <v>171245.30559447999</v>
      </c>
      <c r="Y128" s="13">
        <v>179443.30976506119</v>
      </c>
      <c r="Z128" s="115">
        <v>231000</v>
      </c>
      <c r="AA128" s="115">
        <v>231000</v>
      </c>
      <c r="AB128" s="115">
        <v>222024.6</v>
      </c>
      <c r="AC128" s="8">
        <f t="shared" si="53"/>
        <v>206943</v>
      </c>
      <c r="AD128" s="13">
        <v>172085.21966454003</v>
      </c>
      <c r="AE128" s="13">
        <v>179443.30976506119</v>
      </c>
      <c r="AF128" s="115">
        <v>231000</v>
      </c>
      <c r="AG128" s="115">
        <v>236000</v>
      </c>
      <c r="AH128" s="115">
        <v>222556.6</v>
      </c>
      <c r="AI128" s="8">
        <f t="shared" si="54"/>
        <v>208217</v>
      </c>
      <c r="AJ128" s="13">
        <v>173760.37642496001</v>
      </c>
      <c r="AK128" s="13">
        <v>179443.30976506119</v>
      </c>
      <c r="AL128" s="115">
        <v>233000</v>
      </c>
      <c r="AM128" s="115">
        <v>238000</v>
      </c>
      <c r="AN128" s="115">
        <v>223616.4</v>
      </c>
      <c r="AO128" s="8">
        <f t="shared" si="55"/>
        <v>209564</v>
      </c>
      <c r="AP128" s="13">
        <v>237107.77000621622</v>
      </c>
      <c r="AQ128" s="13">
        <v>179443.30976506119</v>
      </c>
      <c r="AR128" s="115">
        <v>274000</v>
      </c>
      <c r="AS128" s="115">
        <v>279000</v>
      </c>
      <c r="AT128" s="115">
        <v>263723.59999999998</v>
      </c>
      <c r="AU128" s="8">
        <f t="shared" si="56"/>
        <v>246655</v>
      </c>
      <c r="AV128" s="13">
        <v>121296.11101425999</v>
      </c>
      <c r="AW128" s="13">
        <v>111032.593928438</v>
      </c>
      <c r="AX128" s="115">
        <v>153000</v>
      </c>
      <c r="AY128" s="115">
        <v>156000</v>
      </c>
      <c r="AZ128" s="115">
        <v>147089.60000000001</v>
      </c>
      <c r="BA128" s="8">
        <f t="shared" si="57"/>
        <v>137684</v>
      </c>
      <c r="BB128" s="13">
        <v>195116.99013742001</v>
      </c>
      <c r="BC128" s="13">
        <v>179443.30976506119</v>
      </c>
      <c r="BD128" s="115">
        <v>247000</v>
      </c>
      <c r="BE128" s="115">
        <v>252000</v>
      </c>
      <c r="BF128" s="115">
        <v>237137.6</v>
      </c>
      <c r="BG128" s="8">
        <f t="shared" si="58"/>
        <v>222140</v>
      </c>
      <c r="BH128" s="13">
        <v>195116.99013742001</v>
      </c>
      <c r="BI128" s="13">
        <v>179443.30976506119</v>
      </c>
      <c r="BJ128" s="115">
        <v>247000</v>
      </c>
      <c r="BK128" s="115">
        <v>252000</v>
      </c>
      <c r="BL128" s="115">
        <v>237137.6</v>
      </c>
      <c r="BM128" s="8">
        <f t="shared" si="59"/>
        <v>222140</v>
      </c>
      <c r="BN128" s="13">
        <v>156193.18592514002</v>
      </c>
      <c r="BO128" s="13">
        <v>142976.83942378199</v>
      </c>
      <c r="BP128" s="115">
        <v>197000</v>
      </c>
      <c r="BQ128" s="115">
        <v>201000</v>
      </c>
      <c r="BR128" s="115">
        <v>189407.4</v>
      </c>
      <c r="BS128" s="8">
        <f t="shared" si="60"/>
        <v>177315</v>
      </c>
      <c r="BT128" s="28" t="e">
        <f>K128+Q128+#REF!+W128+#REF!+#REF!+#REF!+#REF!+AC128+AI128+AO128+AU128+BA128+#REF!+BG128+BM128+BS128</f>
        <v>#REF!</v>
      </c>
      <c r="BU128" s="9"/>
      <c r="BV128" s="9"/>
      <c r="BW128" s="9"/>
      <c r="BX128" s="10"/>
      <c r="BY128" s="10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</row>
    <row r="129" spans="1:187" ht="24.75" customHeight="1" x14ac:dyDescent="0.35">
      <c r="A129" s="362"/>
      <c r="B129" s="4">
        <v>110</v>
      </c>
      <c r="C129" s="37" t="s">
        <v>141</v>
      </c>
      <c r="D129" s="36" t="s">
        <v>22</v>
      </c>
      <c r="E129" s="6"/>
      <c r="F129" s="13">
        <v>60368.599200000004</v>
      </c>
      <c r="G129" s="13">
        <v>67970.398960799997</v>
      </c>
      <c r="H129" s="115">
        <v>85000</v>
      </c>
      <c r="I129" s="115">
        <v>87000</v>
      </c>
      <c r="J129" s="115">
        <v>81253.2</v>
      </c>
      <c r="K129" s="8">
        <f t="shared" si="71"/>
        <v>76318</v>
      </c>
      <c r="L129" s="13">
        <v>60368.599200000004</v>
      </c>
      <c r="M129" s="13">
        <v>67970.398960799997</v>
      </c>
      <c r="N129" s="115">
        <v>85000</v>
      </c>
      <c r="O129" s="115">
        <v>87000</v>
      </c>
      <c r="P129" s="115">
        <v>81253.2</v>
      </c>
      <c r="Q129" s="8">
        <f t="shared" si="51"/>
        <v>76318</v>
      </c>
      <c r="R129" s="13">
        <v>60368.599200000004</v>
      </c>
      <c r="S129" s="13">
        <v>67970.398960799997</v>
      </c>
      <c r="T129" s="115">
        <v>85000</v>
      </c>
      <c r="U129" s="115">
        <v>87000</v>
      </c>
      <c r="V129" s="115">
        <v>81253.2</v>
      </c>
      <c r="W129" s="8">
        <f t="shared" si="52"/>
        <v>76318</v>
      </c>
      <c r="X129" s="13">
        <v>60368.599200000004</v>
      </c>
      <c r="Y129" s="13">
        <v>67970.398960799997</v>
      </c>
      <c r="Z129" s="115">
        <v>85000</v>
      </c>
      <c r="AA129" s="115">
        <v>85000</v>
      </c>
      <c r="AB129" s="115">
        <v>81253.2</v>
      </c>
      <c r="AC129" s="8">
        <f t="shared" si="53"/>
        <v>75918</v>
      </c>
      <c r="AD129" s="13">
        <v>60368.599200000004</v>
      </c>
      <c r="AE129" s="13">
        <v>67970.398960799997</v>
      </c>
      <c r="AF129" s="115">
        <v>85000</v>
      </c>
      <c r="AG129" s="115">
        <v>87000</v>
      </c>
      <c r="AH129" s="115">
        <v>81253.2</v>
      </c>
      <c r="AI129" s="8">
        <f t="shared" si="54"/>
        <v>76318</v>
      </c>
      <c r="AJ129" s="13">
        <v>60368.599200000004</v>
      </c>
      <c r="AK129" s="13">
        <v>67970.398960799997</v>
      </c>
      <c r="AL129" s="115">
        <v>85000</v>
      </c>
      <c r="AM129" s="115">
        <v>87000</v>
      </c>
      <c r="AN129" s="115">
        <v>81253.2</v>
      </c>
      <c r="AO129" s="8">
        <f t="shared" si="55"/>
        <v>76318</v>
      </c>
      <c r="AP129" s="13">
        <v>71838.633048000003</v>
      </c>
      <c r="AQ129" s="13">
        <v>67970.398960799997</v>
      </c>
      <c r="AR129" s="115">
        <v>92000</v>
      </c>
      <c r="AS129" s="115">
        <v>94000</v>
      </c>
      <c r="AT129" s="115">
        <v>88515</v>
      </c>
      <c r="AU129" s="8">
        <f t="shared" si="56"/>
        <v>82865</v>
      </c>
      <c r="AV129" s="13">
        <v>60368.599200000004</v>
      </c>
      <c r="AW129" s="13">
        <v>55260.486959999995</v>
      </c>
      <c r="AX129" s="115">
        <v>76000</v>
      </c>
      <c r="AY129" s="115">
        <v>78000</v>
      </c>
      <c r="AZ129" s="115">
        <v>73206</v>
      </c>
      <c r="BA129" s="8">
        <f t="shared" si="57"/>
        <v>68567</v>
      </c>
      <c r="BB129" s="13">
        <v>60368.599200000004</v>
      </c>
      <c r="BC129" s="13">
        <v>67970.398960799997</v>
      </c>
      <c r="BD129" s="115">
        <v>85000</v>
      </c>
      <c r="BE129" s="115">
        <v>87000</v>
      </c>
      <c r="BF129" s="115">
        <v>81253.2</v>
      </c>
      <c r="BG129" s="8">
        <f t="shared" si="58"/>
        <v>76318</v>
      </c>
      <c r="BH129" s="13">
        <v>60368.599200000004</v>
      </c>
      <c r="BI129" s="13">
        <v>67970.398960799997</v>
      </c>
      <c r="BJ129" s="115">
        <v>85000</v>
      </c>
      <c r="BK129" s="115">
        <v>87000</v>
      </c>
      <c r="BL129" s="115">
        <v>81253.2</v>
      </c>
      <c r="BM129" s="8">
        <f t="shared" si="59"/>
        <v>76318</v>
      </c>
      <c r="BN129" s="13">
        <v>60368.599200000004</v>
      </c>
      <c r="BO129" s="13">
        <v>55260.486959999995</v>
      </c>
      <c r="BP129" s="115">
        <v>76000</v>
      </c>
      <c r="BQ129" s="115">
        <v>78000</v>
      </c>
      <c r="BR129" s="115">
        <v>73206</v>
      </c>
      <c r="BS129" s="8">
        <f t="shared" si="60"/>
        <v>68567</v>
      </c>
      <c r="BT129" s="28" t="e">
        <f>K129+Q129+#REF!+W129+#REF!+#REF!+#REF!+#REF!+AC129+AI129+AO129+AU129+BA129+#REF!+BG129+BM129+BS129</f>
        <v>#REF!</v>
      </c>
      <c r="BU129" s="9"/>
      <c r="BV129" s="9"/>
      <c r="BW129" s="9"/>
      <c r="BX129" s="10"/>
      <c r="BY129" s="10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</row>
    <row r="130" spans="1:187" ht="24.75" customHeight="1" thickBot="1" x14ac:dyDescent="0.4">
      <c r="A130" s="362"/>
      <c r="B130" s="11">
        <v>111</v>
      </c>
      <c r="C130" s="37" t="s">
        <v>142</v>
      </c>
      <c r="D130" s="36" t="s">
        <v>22</v>
      </c>
      <c r="E130" s="6"/>
      <c r="F130" s="13">
        <v>172481.712</v>
      </c>
      <c r="G130" s="13">
        <v>194201.13988800001</v>
      </c>
      <c r="H130" s="115">
        <v>241000</v>
      </c>
      <c r="I130" s="115">
        <v>246000</v>
      </c>
      <c r="J130" s="115">
        <v>232150.8</v>
      </c>
      <c r="K130" s="8">
        <f t="shared" si="71"/>
        <v>217167</v>
      </c>
      <c r="L130" s="13">
        <v>172481.712</v>
      </c>
      <c r="M130" s="13">
        <v>194201.13988800001</v>
      </c>
      <c r="N130" s="115">
        <v>241000</v>
      </c>
      <c r="O130" s="115">
        <v>246000</v>
      </c>
      <c r="P130" s="115">
        <v>232150.8</v>
      </c>
      <c r="Q130" s="8">
        <f t="shared" si="51"/>
        <v>217167</v>
      </c>
      <c r="R130" s="13">
        <v>172481.712</v>
      </c>
      <c r="S130" s="13">
        <v>194201.13988800001</v>
      </c>
      <c r="T130" s="115">
        <v>241000</v>
      </c>
      <c r="U130" s="115">
        <v>246000</v>
      </c>
      <c r="V130" s="115">
        <v>232150.8</v>
      </c>
      <c r="W130" s="8">
        <f t="shared" si="52"/>
        <v>217167</v>
      </c>
      <c r="X130" s="13">
        <v>172481.712</v>
      </c>
      <c r="Y130" s="13">
        <v>194201.13988800001</v>
      </c>
      <c r="Z130" s="115">
        <v>241000</v>
      </c>
      <c r="AA130" s="115">
        <v>241000</v>
      </c>
      <c r="AB130" s="115">
        <v>232150.8</v>
      </c>
      <c r="AC130" s="8">
        <f t="shared" si="53"/>
        <v>216167</v>
      </c>
      <c r="AD130" s="13">
        <v>172481.712</v>
      </c>
      <c r="AE130" s="13">
        <v>194201.13988800001</v>
      </c>
      <c r="AF130" s="115">
        <v>241000</v>
      </c>
      <c r="AG130" s="115">
        <v>246000</v>
      </c>
      <c r="AH130" s="115">
        <v>232150.8</v>
      </c>
      <c r="AI130" s="8">
        <f t="shared" si="54"/>
        <v>217167</v>
      </c>
      <c r="AJ130" s="13">
        <v>172481.712</v>
      </c>
      <c r="AK130" s="13">
        <v>194201.13988800001</v>
      </c>
      <c r="AL130" s="115">
        <v>241000</v>
      </c>
      <c r="AM130" s="115">
        <v>246000</v>
      </c>
      <c r="AN130" s="115">
        <v>232150.8</v>
      </c>
      <c r="AO130" s="8">
        <f t="shared" si="55"/>
        <v>217167</v>
      </c>
      <c r="AP130" s="13">
        <v>205253.23727999997</v>
      </c>
      <c r="AQ130" s="13">
        <v>194201.13988800001</v>
      </c>
      <c r="AR130" s="115">
        <v>263000</v>
      </c>
      <c r="AS130" s="115">
        <v>268000</v>
      </c>
      <c r="AT130" s="115">
        <v>252898.8</v>
      </c>
      <c r="AU130" s="8">
        <f t="shared" si="56"/>
        <v>236671</v>
      </c>
      <c r="AV130" s="13">
        <v>172481.712</v>
      </c>
      <c r="AW130" s="13">
        <v>157887.10560000001</v>
      </c>
      <c r="AX130" s="115">
        <v>218000</v>
      </c>
      <c r="AY130" s="115">
        <v>222000</v>
      </c>
      <c r="AZ130" s="115">
        <v>209160</v>
      </c>
      <c r="BA130" s="8">
        <f t="shared" si="57"/>
        <v>195906</v>
      </c>
      <c r="BB130" s="13">
        <v>172481.712</v>
      </c>
      <c r="BC130" s="13">
        <v>194201.13988800001</v>
      </c>
      <c r="BD130" s="115">
        <v>241000</v>
      </c>
      <c r="BE130" s="115">
        <v>246000</v>
      </c>
      <c r="BF130" s="115">
        <v>232150.8</v>
      </c>
      <c r="BG130" s="8">
        <f t="shared" si="58"/>
        <v>217167</v>
      </c>
      <c r="BH130" s="13">
        <v>172481.712</v>
      </c>
      <c r="BI130" s="13">
        <v>194201.13988800001</v>
      </c>
      <c r="BJ130" s="115">
        <v>241000</v>
      </c>
      <c r="BK130" s="115">
        <v>246000</v>
      </c>
      <c r="BL130" s="115">
        <v>232150.8</v>
      </c>
      <c r="BM130" s="8">
        <f t="shared" si="59"/>
        <v>217167</v>
      </c>
      <c r="BN130" s="13">
        <v>172481.712</v>
      </c>
      <c r="BO130" s="13">
        <v>157887.10560000001</v>
      </c>
      <c r="BP130" s="115">
        <v>218000</v>
      </c>
      <c r="BQ130" s="115">
        <v>222000</v>
      </c>
      <c r="BR130" s="115">
        <v>209160</v>
      </c>
      <c r="BS130" s="8">
        <f t="shared" si="60"/>
        <v>195906</v>
      </c>
      <c r="BT130" s="28" t="e">
        <f>K130+Q130+#REF!+W130+#REF!+#REF!+#REF!+#REF!+AC130+AI130+AO130+AU130+BA130+#REF!+BG130+BM130+BS130</f>
        <v>#REF!</v>
      </c>
      <c r="BU130" s="9"/>
      <c r="BV130" s="9"/>
      <c r="BW130" s="9"/>
      <c r="BX130" s="10"/>
      <c r="BY130" s="10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</row>
    <row r="131" spans="1:187" ht="24.75" customHeight="1" x14ac:dyDescent="0.35">
      <c r="A131" s="362"/>
      <c r="B131" s="4">
        <v>112</v>
      </c>
      <c r="C131" s="37" t="s">
        <v>143</v>
      </c>
      <c r="D131" s="36" t="s">
        <v>22</v>
      </c>
      <c r="E131" s="6"/>
      <c r="F131" s="13">
        <v>186855.18799999999</v>
      </c>
      <c r="G131" s="13">
        <v>210384.56821200001</v>
      </c>
      <c r="H131" s="115">
        <v>262000</v>
      </c>
      <c r="I131" s="115">
        <v>267000</v>
      </c>
      <c r="J131" s="115">
        <v>251497.40000000002</v>
      </c>
      <c r="K131" s="8">
        <f t="shared" si="71"/>
        <v>235547</v>
      </c>
      <c r="L131" s="13">
        <v>186855.18799999999</v>
      </c>
      <c r="M131" s="13">
        <v>210384.56821200001</v>
      </c>
      <c r="N131" s="115">
        <v>262000</v>
      </c>
      <c r="O131" s="115">
        <v>267000</v>
      </c>
      <c r="P131" s="115">
        <v>251497.40000000002</v>
      </c>
      <c r="Q131" s="8">
        <f t="shared" si="51"/>
        <v>235547</v>
      </c>
      <c r="R131" s="13">
        <v>186855.18799999999</v>
      </c>
      <c r="S131" s="13">
        <v>210384.56821200001</v>
      </c>
      <c r="T131" s="115">
        <v>262000</v>
      </c>
      <c r="U131" s="115">
        <v>267000</v>
      </c>
      <c r="V131" s="115">
        <v>251497.40000000002</v>
      </c>
      <c r="W131" s="8">
        <f t="shared" si="52"/>
        <v>235547</v>
      </c>
      <c r="X131" s="13">
        <v>186855.18799999999</v>
      </c>
      <c r="Y131" s="13">
        <v>210384.56821200001</v>
      </c>
      <c r="Z131" s="115">
        <v>262000</v>
      </c>
      <c r="AA131" s="115">
        <v>262000</v>
      </c>
      <c r="AB131" s="115">
        <v>251497.40000000002</v>
      </c>
      <c r="AC131" s="8">
        <f t="shared" si="53"/>
        <v>234547</v>
      </c>
      <c r="AD131" s="13">
        <v>186855.18799999999</v>
      </c>
      <c r="AE131" s="13">
        <v>210384.56821200001</v>
      </c>
      <c r="AF131" s="115">
        <v>262000</v>
      </c>
      <c r="AG131" s="115">
        <v>267000</v>
      </c>
      <c r="AH131" s="115">
        <v>251497.40000000002</v>
      </c>
      <c r="AI131" s="8">
        <f t="shared" si="54"/>
        <v>235547</v>
      </c>
      <c r="AJ131" s="13">
        <v>186855.18799999999</v>
      </c>
      <c r="AK131" s="13">
        <v>210384.56821200001</v>
      </c>
      <c r="AL131" s="115">
        <v>262000</v>
      </c>
      <c r="AM131" s="115">
        <v>267000</v>
      </c>
      <c r="AN131" s="115">
        <v>251497.40000000002</v>
      </c>
      <c r="AO131" s="8">
        <f t="shared" si="55"/>
        <v>235547</v>
      </c>
      <c r="AP131" s="13">
        <v>222357.67371999999</v>
      </c>
      <c r="AQ131" s="13">
        <v>210384.56821200001</v>
      </c>
      <c r="AR131" s="115">
        <v>285000</v>
      </c>
      <c r="AS131" s="115">
        <v>291000</v>
      </c>
      <c r="AT131" s="115">
        <v>273974.40000000002</v>
      </c>
      <c r="AU131" s="8">
        <f t="shared" si="56"/>
        <v>256543</v>
      </c>
      <c r="AV131" s="13">
        <v>186855.18799999999</v>
      </c>
      <c r="AW131" s="13">
        <v>171044.36439999999</v>
      </c>
      <c r="AX131" s="115">
        <v>236000</v>
      </c>
      <c r="AY131" s="115">
        <v>241000</v>
      </c>
      <c r="AZ131" s="115">
        <v>226590</v>
      </c>
      <c r="BA131" s="8">
        <f t="shared" si="57"/>
        <v>212298</v>
      </c>
      <c r="BB131" s="13">
        <v>186855.18799999999</v>
      </c>
      <c r="BC131" s="13">
        <v>210384.56821200001</v>
      </c>
      <c r="BD131" s="115">
        <v>262000</v>
      </c>
      <c r="BE131" s="115">
        <v>267000</v>
      </c>
      <c r="BF131" s="115">
        <v>251497.40000000002</v>
      </c>
      <c r="BG131" s="8">
        <f t="shared" si="58"/>
        <v>235547</v>
      </c>
      <c r="BH131" s="13">
        <v>186855.18799999999</v>
      </c>
      <c r="BI131" s="13">
        <v>210384.56821200001</v>
      </c>
      <c r="BJ131" s="115">
        <v>262000</v>
      </c>
      <c r="BK131" s="115">
        <v>267000</v>
      </c>
      <c r="BL131" s="115">
        <v>251497.40000000002</v>
      </c>
      <c r="BM131" s="8">
        <f t="shared" si="59"/>
        <v>235547</v>
      </c>
      <c r="BN131" s="13">
        <v>186855.18799999999</v>
      </c>
      <c r="BO131" s="13">
        <v>171044.36439999999</v>
      </c>
      <c r="BP131" s="115">
        <v>236000</v>
      </c>
      <c r="BQ131" s="115">
        <v>241000</v>
      </c>
      <c r="BR131" s="115">
        <v>226590</v>
      </c>
      <c r="BS131" s="8">
        <f t="shared" si="60"/>
        <v>212298</v>
      </c>
      <c r="BT131" s="28" t="e">
        <f>K131+Q131+#REF!+W131+#REF!+#REF!+#REF!+#REF!+AC131+AI131+AO131+AU131+BA131+#REF!+BG131+BM131+BS131</f>
        <v>#REF!</v>
      </c>
      <c r="BU131" s="9"/>
      <c r="BV131" s="9"/>
      <c r="BW131" s="9"/>
      <c r="BX131" s="10"/>
      <c r="BY131" s="10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</row>
    <row r="132" spans="1:187" ht="30.75" customHeight="1" thickBot="1" x14ac:dyDescent="0.4">
      <c r="A132" s="362"/>
      <c r="B132" s="11">
        <v>113</v>
      </c>
      <c r="C132" s="37" t="s">
        <v>144</v>
      </c>
      <c r="D132" s="36" t="s">
        <v>22</v>
      </c>
      <c r="E132" s="6"/>
      <c r="F132" s="13">
        <v>718673.79999999993</v>
      </c>
      <c r="G132" s="13">
        <v>809171.41619999998</v>
      </c>
      <c r="H132" s="115">
        <v>1006000</v>
      </c>
      <c r="I132" s="115">
        <v>1026000</v>
      </c>
      <c r="J132" s="115">
        <v>967295</v>
      </c>
      <c r="K132" s="8">
        <f t="shared" si="71"/>
        <v>905428</v>
      </c>
      <c r="L132" s="13">
        <v>718673.79999999993</v>
      </c>
      <c r="M132" s="13">
        <v>809171.41619999998</v>
      </c>
      <c r="N132" s="115">
        <v>1006000</v>
      </c>
      <c r="O132" s="115">
        <v>1026000</v>
      </c>
      <c r="P132" s="115">
        <v>967295</v>
      </c>
      <c r="Q132" s="8">
        <f t="shared" si="51"/>
        <v>905428</v>
      </c>
      <c r="R132" s="13">
        <v>718673.79999999993</v>
      </c>
      <c r="S132" s="13">
        <v>809171.41619999998</v>
      </c>
      <c r="T132" s="115">
        <v>1006000</v>
      </c>
      <c r="U132" s="115">
        <v>1026000</v>
      </c>
      <c r="V132" s="115">
        <v>967295</v>
      </c>
      <c r="W132" s="8">
        <f t="shared" si="52"/>
        <v>905428</v>
      </c>
      <c r="X132" s="13">
        <v>718673.79999999993</v>
      </c>
      <c r="Y132" s="13">
        <v>809171.41619999998</v>
      </c>
      <c r="Z132" s="115">
        <v>1006000</v>
      </c>
      <c r="AA132" s="115">
        <v>1006000</v>
      </c>
      <c r="AB132" s="115">
        <v>967295</v>
      </c>
      <c r="AC132" s="8">
        <f t="shared" si="53"/>
        <v>901428</v>
      </c>
      <c r="AD132" s="13">
        <v>718673.79999999993</v>
      </c>
      <c r="AE132" s="13">
        <v>809171.41619999998</v>
      </c>
      <c r="AF132" s="115">
        <v>1006000</v>
      </c>
      <c r="AG132" s="115">
        <v>1026000</v>
      </c>
      <c r="AH132" s="115">
        <v>967295</v>
      </c>
      <c r="AI132" s="8">
        <f t="shared" si="54"/>
        <v>905428</v>
      </c>
      <c r="AJ132" s="13">
        <v>718673.79999999993</v>
      </c>
      <c r="AK132" s="13">
        <v>809171.41619999998</v>
      </c>
      <c r="AL132" s="115">
        <v>1006000</v>
      </c>
      <c r="AM132" s="115">
        <v>1026000</v>
      </c>
      <c r="AN132" s="115">
        <v>967295</v>
      </c>
      <c r="AO132" s="8">
        <f t="shared" si="55"/>
        <v>905428</v>
      </c>
      <c r="AP132" s="13">
        <v>855221.82199999993</v>
      </c>
      <c r="AQ132" s="13">
        <v>809171.41619999998</v>
      </c>
      <c r="AR132" s="115">
        <v>1096000</v>
      </c>
      <c r="AS132" s="115">
        <v>1118000</v>
      </c>
      <c r="AT132" s="115">
        <v>1053745</v>
      </c>
      <c r="AU132" s="8">
        <f t="shared" si="56"/>
        <v>986428</v>
      </c>
      <c r="AV132" s="13">
        <v>718673.79999999993</v>
      </c>
      <c r="AW132" s="13">
        <v>657862.93999999994</v>
      </c>
      <c r="AX132" s="115">
        <v>906000</v>
      </c>
      <c r="AY132" s="115">
        <v>924000</v>
      </c>
      <c r="AZ132" s="115">
        <v>871500</v>
      </c>
      <c r="BA132" s="8">
        <f t="shared" si="57"/>
        <v>815607</v>
      </c>
      <c r="BB132" s="13">
        <v>718673.79999999993</v>
      </c>
      <c r="BC132" s="13">
        <v>809171.41619999998</v>
      </c>
      <c r="BD132" s="115">
        <v>1006000</v>
      </c>
      <c r="BE132" s="115">
        <v>1026000</v>
      </c>
      <c r="BF132" s="115">
        <v>967295</v>
      </c>
      <c r="BG132" s="8">
        <f t="shared" si="58"/>
        <v>905428</v>
      </c>
      <c r="BH132" s="13">
        <v>718673.79999999993</v>
      </c>
      <c r="BI132" s="13">
        <v>809171.41619999998</v>
      </c>
      <c r="BJ132" s="115">
        <v>1006000</v>
      </c>
      <c r="BK132" s="115">
        <v>1026000</v>
      </c>
      <c r="BL132" s="115">
        <v>967295</v>
      </c>
      <c r="BM132" s="8">
        <f t="shared" si="59"/>
        <v>905428</v>
      </c>
      <c r="BN132" s="13">
        <v>718673.79999999993</v>
      </c>
      <c r="BO132" s="13">
        <v>657862.93999999994</v>
      </c>
      <c r="BP132" s="115">
        <v>906000</v>
      </c>
      <c r="BQ132" s="115">
        <v>924000</v>
      </c>
      <c r="BR132" s="115">
        <v>871500</v>
      </c>
      <c r="BS132" s="8">
        <f t="shared" si="60"/>
        <v>815607</v>
      </c>
      <c r="BT132" s="28" t="e">
        <f>K132+Q132+#REF!+W132+#REF!+#REF!+#REF!+#REF!+AC132+AI132+AO132+AU132+BA132+#REF!+BG132+BM132+BS132</f>
        <v>#REF!</v>
      </c>
      <c r="BU132" s="9"/>
      <c r="BV132" s="9"/>
      <c r="BW132" s="9"/>
      <c r="BX132" s="10"/>
      <c r="BY132" s="10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</row>
    <row r="133" spans="1:187" s="32" customFormat="1" ht="21.75" customHeight="1" x14ac:dyDescent="0.35">
      <c r="A133" s="362"/>
      <c r="B133" s="4">
        <v>114</v>
      </c>
      <c r="C133" s="37" t="s">
        <v>145</v>
      </c>
      <c r="D133" s="36" t="s">
        <v>22</v>
      </c>
      <c r="E133" s="6"/>
      <c r="F133" s="13">
        <v>74323.519578880005</v>
      </c>
      <c r="G133" s="13">
        <v>83682.565852005122</v>
      </c>
      <c r="H133" s="115">
        <v>104000</v>
      </c>
      <c r="I133" s="115">
        <v>106000</v>
      </c>
      <c r="J133" s="115">
        <v>100035.6</v>
      </c>
      <c r="K133" s="8">
        <f t="shared" si="71"/>
        <v>93608</v>
      </c>
      <c r="L133" s="13">
        <v>74323.519578880005</v>
      </c>
      <c r="M133" s="13">
        <v>83682.565852005122</v>
      </c>
      <c r="N133" s="115">
        <v>104000</v>
      </c>
      <c r="O133" s="115">
        <v>106000</v>
      </c>
      <c r="P133" s="115">
        <v>100035.6</v>
      </c>
      <c r="Q133" s="8">
        <f t="shared" si="51"/>
        <v>93608</v>
      </c>
      <c r="R133" s="13">
        <v>116872.31443836002</v>
      </c>
      <c r="S133" s="13">
        <v>131589.23587955965</v>
      </c>
      <c r="T133" s="115">
        <v>164000</v>
      </c>
      <c r="U133" s="115">
        <v>167000</v>
      </c>
      <c r="V133" s="115">
        <v>157304</v>
      </c>
      <c r="W133" s="8">
        <f t="shared" si="52"/>
        <v>147353</v>
      </c>
      <c r="X133" s="13">
        <v>130015.70836227998</v>
      </c>
      <c r="Y133" s="13">
        <v>149468.76840905647</v>
      </c>
      <c r="Z133" s="115">
        <v>184000</v>
      </c>
      <c r="AA133" s="115">
        <v>184000</v>
      </c>
      <c r="AB133" s="115">
        <v>176944.6</v>
      </c>
      <c r="AC133" s="8">
        <f t="shared" si="53"/>
        <v>164886</v>
      </c>
      <c r="AD133" s="13">
        <v>132069.24687840001</v>
      </c>
      <c r="AE133" s="13">
        <v>149468.76840905647</v>
      </c>
      <c r="AF133" s="115">
        <v>185000</v>
      </c>
      <c r="AG133" s="115">
        <v>189000</v>
      </c>
      <c r="AH133" s="115">
        <v>178245.2</v>
      </c>
      <c r="AI133" s="8">
        <f t="shared" si="54"/>
        <v>166757</v>
      </c>
      <c r="AJ133" s="13">
        <v>130015.70836227998</v>
      </c>
      <c r="AK133" s="13">
        <v>149468.76840905647</v>
      </c>
      <c r="AL133" s="115">
        <v>184000</v>
      </c>
      <c r="AM133" s="115">
        <v>188000</v>
      </c>
      <c r="AN133" s="115">
        <v>176944.6</v>
      </c>
      <c r="AO133" s="8">
        <f t="shared" si="55"/>
        <v>165686</v>
      </c>
      <c r="AP133" s="13">
        <v>181378.26624177262</v>
      </c>
      <c r="AQ133" s="13">
        <v>149468.76840905647</v>
      </c>
      <c r="AR133" s="115">
        <v>218000</v>
      </c>
      <c r="AS133" s="115">
        <v>222000</v>
      </c>
      <c r="AT133" s="115">
        <v>209462.39999999999</v>
      </c>
      <c r="AU133" s="8">
        <f t="shared" si="56"/>
        <v>196062</v>
      </c>
      <c r="AV133" s="13">
        <v>99747.970734100003</v>
      </c>
      <c r="AW133" s="13">
        <v>91307.75782583002</v>
      </c>
      <c r="AX133" s="115">
        <v>126000</v>
      </c>
      <c r="AY133" s="115">
        <v>129000</v>
      </c>
      <c r="AZ133" s="115">
        <v>120960</v>
      </c>
      <c r="BA133" s="8">
        <f t="shared" si="57"/>
        <v>113403</v>
      </c>
      <c r="BB133" s="13">
        <v>155825.08120478</v>
      </c>
      <c r="BC133" s="13">
        <v>149468.76840905647</v>
      </c>
      <c r="BD133" s="115">
        <v>201000</v>
      </c>
      <c r="BE133" s="115">
        <v>205000</v>
      </c>
      <c r="BF133" s="115">
        <v>193285.4</v>
      </c>
      <c r="BG133" s="8">
        <f t="shared" si="58"/>
        <v>180916</v>
      </c>
      <c r="BH133" s="13">
        <v>147567.95044705999</v>
      </c>
      <c r="BI133" s="13">
        <v>149468.76840905647</v>
      </c>
      <c r="BJ133" s="115">
        <v>196000</v>
      </c>
      <c r="BK133" s="115">
        <v>200000</v>
      </c>
      <c r="BL133" s="115">
        <v>188056.4</v>
      </c>
      <c r="BM133" s="8">
        <f t="shared" si="59"/>
        <v>176219</v>
      </c>
      <c r="BN133" s="13">
        <v>124770.68323511998</v>
      </c>
      <c r="BO133" s="13">
        <v>114213.16388445599</v>
      </c>
      <c r="BP133" s="115">
        <v>157000</v>
      </c>
      <c r="BQ133" s="115">
        <v>160000</v>
      </c>
      <c r="BR133" s="115">
        <v>151303.6</v>
      </c>
      <c r="BS133" s="8">
        <f t="shared" si="60"/>
        <v>141457</v>
      </c>
      <c r="BT133" s="28" t="e">
        <f>K133+Q133+#REF!+W133+#REF!+#REF!+#REF!+#REF!+AC133+AI133+AO133+AU133+BA133+#REF!+BG133+BM133+BS133</f>
        <v>#REF!</v>
      </c>
      <c r="BU133" s="9"/>
      <c r="BV133" s="9"/>
      <c r="BW133" s="9"/>
      <c r="BX133" s="10"/>
      <c r="BY133" s="10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</row>
    <row r="134" spans="1:187" ht="24.75" customHeight="1" thickBot="1" x14ac:dyDescent="0.4">
      <c r="A134" s="362"/>
      <c r="B134" s="11">
        <v>115</v>
      </c>
      <c r="C134" s="37" t="s">
        <v>146</v>
      </c>
      <c r="D134" s="36" t="s">
        <v>22</v>
      </c>
      <c r="E134" s="6"/>
      <c r="F134" s="13">
        <v>73027.678850099997</v>
      </c>
      <c r="G134" s="13">
        <v>82223.548871454914</v>
      </c>
      <c r="H134" s="115">
        <v>102000</v>
      </c>
      <c r="I134" s="115">
        <v>104000</v>
      </c>
      <c r="J134" s="115">
        <v>98291.199999999997</v>
      </c>
      <c r="K134" s="8">
        <f t="shared" si="71"/>
        <v>91908</v>
      </c>
      <c r="L134" s="13">
        <v>73027.678850099997</v>
      </c>
      <c r="M134" s="13">
        <v>82223.548871454914</v>
      </c>
      <c r="N134" s="115">
        <v>102000</v>
      </c>
      <c r="O134" s="115">
        <v>104000</v>
      </c>
      <c r="P134" s="115">
        <v>98291.199999999997</v>
      </c>
      <c r="Q134" s="8">
        <f t="shared" si="51"/>
        <v>91908</v>
      </c>
      <c r="R134" s="13">
        <v>118402.65842808</v>
      </c>
      <c r="S134" s="13">
        <v>133312.28549321592</v>
      </c>
      <c r="T134" s="115">
        <v>166000</v>
      </c>
      <c r="U134" s="115">
        <v>169000</v>
      </c>
      <c r="V134" s="115">
        <v>159363.4</v>
      </c>
      <c r="W134" s="8">
        <f t="shared" si="52"/>
        <v>149216</v>
      </c>
      <c r="X134" s="13">
        <v>132534.51629651999</v>
      </c>
      <c r="Y134" s="13">
        <v>150758.42581219604</v>
      </c>
      <c r="Z134" s="115">
        <v>187000</v>
      </c>
      <c r="AA134" s="115">
        <v>187000</v>
      </c>
      <c r="AB134" s="115">
        <v>179355.4</v>
      </c>
      <c r="AC134" s="8">
        <f t="shared" si="53"/>
        <v>167330</v>
      </c>
      <c r="AD134" s="13">
        <v>129799.89062014</v>
      </c>
      <c r="AE134" s="13">
        <v>150758.42581219604</v>
      </c>
      <c r="AF134" s="115">
        <v>185000</v>
      </c>
      <c r="AG134" s="115">
        <v>189000</v>
      </c>
      <c r="AH134" s="115">
        <v>177625</v>
      </c>
      <c r="AI134" s="8">
        <f t="shared" si="54"/>
        <v>166437</v>
      </c>
      <c r="AJ134" s="13">
        <v>128429.30781616</v>
      </c>
      <c r="AK134" s="13">
        <v>150758.42581219604</v>
      </c>
      <c r="AL134" s="115">
        <v>184000</v>
      </c>
      <c r="AM134" s="115">
        <v>188000</v>
      </c>
      <c r="AN134" s="115">
        <v>176757</v>
      </c>
      <c r="AO134" s="8">
        <f t="shared" si="55"/>
        <v>165589</v>
      </c>
      <c r="AP134" s="13">
        <v>168624.941865562</v>
      </c>
      <c r="AQ134" s="13">
        <v>150758.42581219604</v>
      </c>
      <c r="AR134" s="115">
        <v>210000</v>
      </c>
      <c r="AS134" s="115">
        <v>214000</v>
      </c>
      <c r="AT134" s="115">
        <v>202204.79999999999</v>
      </c>
      <c r="AU134" s="8">
        <f t="shared" si="56"/>
        <v>189118</v>
      </c>
      <c r="AV134" s="13">
        <v>97477.680199900002</v>
      </c>
      <c r="AW134" s="13">
        <v>89229.56879836999</v>
      </c>
      <c r="AX134" s="115">
        <v>123000</v>
      </c>
      <c r="AY134" s="115">
        <v>125000</v>
      </c>
      <c r="AZ134" s="115">
        <v>118206.20000000001</v>
      </c>
      <c r="BA134" s="8">
        <f t="shared" si="57"/>
        <v>110583</v>
      </c>
      <c r="BB134" s="13">
        <v>148391.98182613999</v>
      </c>
      <c r="BC134" s="13">
        <v>150758.42581219604</v>
      </c>
      <c r="BD134" s="115">
        <v>197000</v>
      </c>
      <c r="BE134" s="115">
        <v>201000</v>
      </c>
      <c r="BF134" s="115">
        <v>189394.8</v>
      </c>
      <c r="BG134" s="8">
        <f t="shared" si="58"/>
        <v>177309</v>
      </c>
      <c r="BH134" s="13">
        <v>148391.98182613999</v>
      </c>
      <c r="BI134" s="13">
        <v>150758.42581219604</v>
      </c>
      <c r="BJ134" s="115">
        <v>197000</v>
      </c>
      <c r="BK134" s="115">
        <v>201000</v>
      </c>
      <c r="BL134" s="115">
        <v>189394.8</v>
      </c>
      <c r="BM134" s="8">
        <f t="shared" si="59"/>
        <v>177309</v>
      </c>
      <c r="BN134" s="13">
        <v>122595.6888468</v>
      </c>
      <c r="BO134" s="13">
        <v>112222.20748283999</v>
      </c>
      <c r="BP134" s="115">
        <v>155000</v>
      </c>
      <c r="BQ134" s="115">
        <v>158000</v>
      </c>
      <c r="BR134" s="115">
        <v>148666</v>
      </c>
      <c r="BS134" s="8">
        <f t="shared" si="60"/>
        <v>139297</v>
      </c>
      <c r="BT134" s="28" t="e">
        <f>K134+Q134+#REF!+W134+#REF!+#REF!+#REF!+#REF!+AC134+AI134+AO134+AU134+BA134+#REF!+BG134+BM134+BS134</f>
        <v>#REF!</v>
      </c>
      <c r="BU134" s="9"/>
      <c r="BV134" s="9"/>
      <c r="BW134" s="9"/>
      <c r="BX134" s="10"/>
      <c r="BY134" s="10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</row>
    <row r="135" spans="1:187" ht="24.75" customHeight="1" thickBot="1" x14ac:dyDescent="0.4">
      <c r="A135" s="363"/>
      <c r="B135" s="365" t="s">
        <v>147</v>
      </c>
      <c r="C135" s="366"/>
      <c r="D135" s="367"/>
      <c r="E135" s="6"/>
      <c r="F135" s="119">
        <f>SUM(F136:F176)</f>
        <v>8269874.2096742205</v>
      </c>
      <c r="G135" s="119">
        <f t="shared" ref="G135:BS135" si="72">SUM(G136:G176)</f>
        <v>9311242.2159231976</v>
      </c>
      <c r="H135" s="119">
        <f t="shared" si="72"/>
        <v>11578000</v>
      </c>
      <c r="I135" s="119">
        <f t="shared" si="72"/>
        <v>11810000</v>
      </c>
      <c r="J135" s="119">
        <f t="shared" si="72"/>
        <v>11130798.000000002</v>
      </c>
      <c r="K135" s="119">
        <f t="shared" si="72"/>
        <v>10419980</v>
      </c>
      <c r="L135" s="119">
        <f t="shared" si="72"/>
        <v>8269874.2096742205</v>
      </c>
      <c r="M135" s="119">
        <f t="shared" si="72"/>
        <v>9311242.2159231976</v>
      </c>
      <c r="N135" s="119">
        <f t="shared" si="72"/>
        <v>11578000</v>
      </c>
      <c r="O135" s="119">
        <f t="shared" si="72"/>
        <v>11810000</v>
      </c>
      <c r="P135" s="119">
        <f t="shared" si="72"/>
        <v>11130798.000000002</v>
      </c>
      <c r="Q135" s="119">
        <f t="shared" si="72"/>
        <v>10419980</v>
      </c>
      <c r="R135" s="119">
        <f t="shared" si="72"/>
        <v>10903334.187514862</v>
      </c>
      <c r="S135" s="119">
        <f t="shared" si="72"/>
        <v>12276315.577127308</v>
      </c>
      <c r="T135" s="119">
        <f t="shared" si="72"/>
        <v>15259000</v>
      </c>
      <c r="U135" s="119">
        <f t="shared" si="72"/>
        <v>15563000</v>
      </c>
      <c r="V135" s="119">
        <f t="shared" si="72"/>
        <v>14675294.199999999</v>
      </c>
      <c r="W135" s="119">
        <f t="shared" si="72"/>
        <v>13735387</v>
      </c>
      <c r="X135" s="119">
        <f t="shared" si="72"/>
        <v>10903334.187514862</v>
      </c>
      <c r="Y135" s="119">
        <f t="shared" si="72"/>
        <v>12276315.577127308</v>
      </c>
      <c r="Z135" s="119">
        <f t="shared" si="72"/>
        <v>15259000</v>
      </c>
      <c r="AA135" s="119">
        <f t="shared" si="72"/>
        <v>15259000</v>
      </c>
      <c r="AB135" s="119">
        <f t="shared" si="72"/>
        <v>14675294.199999999</v>
      </c>
      <c r="AC135" s="119">
        <f t="shared" si="72"/>
        <v>13674587</v>
      </c>
      <c r="AD135" s="119">
        <f t="shared" si="72"/>
        <v>10903334.187514862</v>
      </c>
      <c r="AE135" s="119">
        <f t="shared" si="72"/>
        <v>12276315.577127308</v>
      </c>
      <c r="AF135" s="119">
        <f t="shared" si="72"/>
        <v>15259000</v>
      </c>
      <c r="AG135" s="119">
        <f t="shared" si="72"/>
        <v>15563000</v>
      </c>
      <c r="AH135" s="119">
        <f t="shared" si="72"/>
        <v>14675294.199999999</v>
      </c>
      <c r="AI135" s="119">
        <f t="shared" si="72"/>
        <v>13735387</v>
      </c>
      <c r="AJ135" s="119">
        <f t="shared" si="72"/>
        <v>10903334.187514862</v>
      </c>
      <c r="AK135" s="119">
        <f t="shared" si="72"/>
        <v>12276315.577127308</v>
      </c>
      <c r="AL135" s="119">
        <f t="shared" si="72"/>
        <v>15259000</v>
      </c>
      <c r="AM135" s="119">
        <f t="shared" si="72"/>
        <v>15563000</v>
      </c>
      <c r="AN135" s="119">
        <f t="shared" si="72"/>
        <v>14675294.199999999</v>
      </c>
      <c r="AO135" s="119">
        <f t="shared" si="72"/>
        <v>13735387</v>
      </c>
      <c r="AP135" s="119">
        <f t="shared" si="72"/>
        <v>12974967.683142684</v>
      </c>
      <c r="AQ135" s="119">
        <f t="shared" si="72"/>
        <v>12276315.577127308</v>
      </c>
      <c r="AR135" s="119">
        <f t="shared" si="72"/>
        <v>16626000</v>
      </c>
      <c r="AS135" s="119">
        <f t="shared" si="72"/>
        <v>16957000</v>
      </c>
      <c r="AT135" s="119">
        <f t="shared" si="72"/>
        <v>15986866.000000002</v>
      </c>
      <c r="AU135" s="119">
        <f t="shared" si="72"/>
        <v>14964231</v>
      </c>
      <c r="AV135" s="119">
        <f t="shared" si="72"/>
        <v>8269874.2096742205</v>
      </c>
      <c r="AW135" s="119">
        <f t="shared" si="72"/>
        <v>7570115.6227017846</v>
      </c>
      <c r="AX135" s="119">
        <f t="shared" si="72"/>
        <v>10434000</v>
      </c>
      <c r="AY135" s="119">
        <f t="shared" si="72"/>
        <v>10639000</v>
      </c>
      <c r="AZ135" s="119">
        <f t="shared" si="72"/>
        <v>10028464.6</v>
      </c>
      <c r="BA135" s="119">
        <f t="shared" si="72"/>
        <v>9388290</v>
      </c>
      <c r="BB135" s="119">
        <f t="shared" si="72"/>
        <v>8269874.2096742205</v>
      </c>
      <c r="BC135" s="119">
        <f t="shared" si="72"/>
        <v>12276315.577127308</v>
      </c>
      <c r="BD135" s="119">
        <f t="shared" si="72"/>
        <v>13527000</v>
      </c>
      <c r="BE135" s="119">
        <f t="shared" si="72"/>
        <v>13797000</v>
      </c>
      <c r="BF135" s="119">
        <f t="shared" si="72"/>
        <v>13008022.999999998</v>
      </c>
      <c r="BG135" s="119">
        <f t="shared" si="72"/>
        <v>12175640</v>
      </c>
      <c r="BH135" s="119">
        <f t="shared" si="72"/>
        <v>10903334.187514862</v>
      </c>
      <c r="BI135" s="119">
        <f t="shared" si="72"/>
        <v>12276315.577127308</v>
      </c>
      <c r="BJ135" s="119">
        <f t="shared" si="72"/>
        <v>15259000</v>
      </c>
      <c r="BK135" s="119">
        <f t="shared" si="72"/>
        <v>15563000</v>
      </c>
      <c r="BL135" s="119">
        <f t="shared" si="72"/>
        <v>14675294.199999999</v>
      </c>
      <c r="BM135" s="119">
        <f t="shared" si="72"/>
        <v>13735387</v>
      </c>
      <c r="BN135" s="119">
        <f t="shared" si="72"/>
        <v>8298621.1616742201</v>
      </c>
      <c r="BO135" s="119">
        <f t="shared" si="72"/>
        <v>7596430.1403017864</v>
      </c>
      <c r="BP135" s="119">
        <f t="shared" si="72"/>
        <v>10470000</v>
      </c>
      <c r="BQ135" s="119">
        <f t="shared" si="72"/>
        <v>10675000</v>
      </c>
      <c r="BR135" s="119">
        <f t="shared" si="72"/>
        <v>10063324.6</v>
      </c>
      <c r="BS135" s="119">
        <f t="shared" si="72"/>
        <v>9420674</v>
      </c>
      <c r="BT135" s="28" t="e">
        <f>K135+Q135+#REF!+W135+#REF!+#REF!+#REF!+#REF!+AC135+AI135+AO135+AU135+BA135+#REF!+BG135+BM135+BS135</f>
        <v>#REF!</v>
      </c>
      <c r="BU135" s="9"/>
      <c r="BV135" s="9"/>
      <c r="BW135" s="9"/>
      <c r="BX135" s="10"/>
      <c r="BY135" s="10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</row>
    <row r="136" spans="1:187" ht="24.75" customHeight="1" x14ac:dyDescent="0.35">
      <c r="A136" s="362"/>
      <c r="B136" s="4">
        <v>116</v>
      </c>
      <c r="C136" s="34" t="s">
        <v>148</v>
      </c>
      <c r="D136" s="11" t="s">
        <v>22</v>
      </c>
      <c r="E136" s="6"/>
      <c r="F136" s="13">
        <v>114987.80799999999</v>
      </c>
      <c r="G136" s="13">
        <v>129467.42659199999</v>
      </c>
      <c r="H136" s="120">
        <v>161000</v>
      </c>
      <c r="I136" s="120">
        <v>164000</v>
      </c>
      <c r="J136" s="120">
        <v>154767.20000000001</v>
      </c>
      <c r="K136" s="8">
        <f t="shared" si="71"/>
        <v>144844</v>
      </c>
      <c r="L136" s="13">
        <v>114987.80799999999</v>
      </c>
      <c r="M136" s="13">
        <v>129467.42659199999</v>
      </c>
      <c r="N136" s="120">
        <v>161000</v>
      </c>
      <c r="O136" s="120">
        <v>164000</v>
      </c>
      <c r="P136" s="120">
        <v>154767.20000000001</v>
      </c>
      <c r="Q136" s="8">
        <f t="shared" si="51"/>
        <v>144844</v>
      </c>
      <c r="R136" s="13">
        <v>143734.75999999998</v>
      </c>
      <c r="S136" s="13">
        <v>161834.28324000002</v>
      </c>
      <c r="T136" s="120">
        <v>201000</v>
      </c>
      <c r="U136" s="120">
        <v>205000</v>
      </c>
      <c r="V136" s="120">
        <v>193459</v>
      </c>
      <c r="W136" s="8">
        <f t="shared" si="52"/>
        <v>181006</v>
      </c>
      <c r="X136" s="13">
        <v>143734.75999999998</v>
      </c>
      <c r="Y136" s="13">
        <v>161834.28324000002</v>
      </c>
      <c r="Z136" s="120">
        <v>201000</v>
      </c>
      <c r="AA136" s="120">
        <v>201000</v>
      </c>
      <c r="AB136" s="120">
        <v>193459</v>
      </c>
      <c r="AC136" s="8">
        <f t="shared" si="53"/>
        <v>180206</v>
      </c>
      <c r="AD136" s="13">
        <v>143734.75999999998</v>
      </c>
      <c r="AE136" s="13">
        <v>161834.28324000002</v>
      </c>
      <c r="AF136" s="120">
        <v>201000</v>
      </c>
      <c r="AG136" s="120">
        <v>205000</v>
      </c>
      <c r="AH136" s="120">
        <v>193459</v>
      </c>
      <c r="AI136" s="8">
        <f t="shared" si="54"/>
        <v>181006</v>
      </c>
      <c r="AJ136" s="13">
        <v>143734.75999999998</v>
      </c>
      <c r="AK136" s="13">
        <v>161834.28324000002</v>
      </c>
      <c r="AL136" s="120">
        <v>201000</v>
      </c>
      <c r="AM136" s="120">
        <v>205000</v>
      </c>
      <c r="AN136" s="120">
        <v>193459</v>
      </c>
      <c r="AO136" s="8">
        <f t="shared" si="55"/>
        <v>181006</v>
      </c>
      <c r="AP136" s="13">
        <v>171044.36439999999</v>
      </c>
      <c r="AQ136" s="13">
        <v>161834.28324000002</v>
      </c>
      <c r="AR136" s="120">
        <v>219000</v>
      </c>
      <c r="AS136" s="120">
        <v>223000</v>
      </c>
      <c r="AT136" s="120">
        <v>210749</v>
      </c>
      <c r="AU136" s="8">
        <f t="shared" si="56"/>
        <v>197126</v>
      </c>
      <c r="AV136" s="13">
        <v>114987.80799999999</v>
      </c>
      <c r="AW136" s="13">
        <v>105258.0704</v>
      </c>
      <c r="AX136" s="120">
        <v>145000</v>
      </c>
      <c r="AY136" s="120">
        <v>148000</v>
      </c>
      <c r="AZ136" s="120">
        <v>139440</v>
      </c>
      <c r="BA136" s="8">
        <f t="shared" si="57"/>
        <v>130537</v>
      </c>
      <c r="BB136" s="13">
        <v>114987.80799999999</v>
      </c>
      <c r="BC136" s="13">
        <v>161834.28324000002</v>
      </c>
      <c r="BD136" s="120">
        <v>182000</v>
      </c>
      <c r="BE136" s="120">
        <v>186000</v>
      </c>
      <c r="BF136" s="120">
        <v>175259</v>
      </c>
      <c r="BG136" s="8">
        <f t="shared" si="58"/>
        <v>164016</v>
      </c>
      <c r="BH136" s="13">
        <v>143734.75999999998</v>
      </c>
      <c r="BI136" s="13">
        <v>161834.28324000002</v>
      </c>
      <c r="BJ136" s="120">
        <v>201000</v>
      </c>
      <c r="BK136" s="120">
        <v>205000</v>
      </c>
      <c r="BL136" s="120">
        <v>193459</v>
      </c>
      <c r="BM136" s="8">
        <f t="shared" si="59"/>
        <v>181006</v>
      </c>
      <c r="BN136" s="13">
        <v>129361.28399999999</v>
      </c>
      <c r="BO136" s="13">
        <v>118415.32920000001</v>
      </c>
      <c r="BP136" s="120">
        <v>163000</v>
      </c>
      <c r="BQ136" s="120">
        <v>166000</v>
      </c>
      <c r="BR136" s="120">
        <v>156870</v>
      </c>
      <c r="BS136" s="8">
        <f t="shared" si="60"/>
        <v>146729</v>
      </c>
      <c r="BT136" s="28" t="e">
        <f>K136+Q136+#REF!+W136+#REF!+#REF!+#REF!+#REF!+AC136+AI136+AO136+AU136+BA136+#REF!+BG136+BM136+BS136</f>
        <v>#REF!</v>
      </c>
      <c r="BU136" s="9"/>
      <c r="BV136" s="9"/>
      <c r="BW136" s="9"/>
      <c r="BX136" s="10"/>
      <c r="BY136" s="10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</row>
    <row r="137" spans="1:187" ht="24.75" customHeight="1" thickBot="1" x14ac:dyDescent="0.4">
      <c r="A137" s="362"/>
      <c r="B137" s="11">
        <v>117</v>
      </c>
      <c r="C137" s="34" t="s">
        <v>149</v>
      </c>
      <c r="D137" s="11" t="s">
        <v>22</v>
      </c>
      <c r="E137" s="6"/>
      <c r="F137" s="13">
        <v>114987.80799999999</v>
      </c>
      <c r="G137" s="13">
        <v>129467.42659199999</v>
      </c>
      <c r="H137" s="113">
        <v>161000</v>
      </c>
      <c r="I137" s="113">
        <v>164000</v>
      </c>
      <c r="J137" s="113">
        <v>154767.20000000001</v>
      </c>
      <c r="K137" s="8">
        <f t="shared" si="71"/>
        <v>144844</v>
      </c>
      <c r="L137" s="13">
        <v>114987.80799999999</v>
      </c>
      <c r="M137" s="13">
        <v>129467.42659199999</v>
      </c>
      <c r="N137" s="113">
        <v>161000</v>
      </c>
      <c r="O137" s="113">
        <v>164000</v>
      </c>
      <c r="P137" s="113">
        <v>154767.20000000001</v>
      </c>
      <c r="Q137" s="8">
        <f t="shared" si="51"/>
        <v>144844</v>
      </c>
      <c r="R137" s="13">
        <v>143734.75999999998</v>
      </c>
      <c r="S137" s="13">
        <v>161834.28324000002</v>
      </c>
      <c r="T137" s="113">
        <v>201000</v>
      </c>
      <c r="U137" s="113">
        <v>205000</v>
      </c>
      <c r="V137" s="113">
        <v>193459</v>
      </c>
      <c r="W137" s="8">
        <f t="shared" si="52"/>
        <v>181006</v>
      </c>
      <c r="X137" s="13">
        <v>143734.75999999998</v>
      </c>
      <c r="Y137" s="13">
        <v>161834.28324000002</v>
      </c>
      <c r="Z137" s="113">
        <v>201000</v>
      </c>
      <c r="AA137" s="113">
        <v>201000</v>
      </c>
      <c r="AB137" s="113">
        <v>193459</v>
      </c>
      <c r="AC137" s="8">
        <f t="shared" si="53"/>
        <v>180206</v>
      </c>
      <c r="AD137" s="13">
        <v>143734.75999999998</v>
      </c>
      <c r="AE137" s="13">
        <v>161834.28324000002</v>
      </c>
      <c r="AF137" s="113">
        <v>201000</v>
      </c>
      <c r="AG137" s="113">
        <v>205000</v>
      </c>
      <c r="AH137" s="113">
        <v>193459</v>
      </c>
      <c r="AI137" s="8">
        <f t="shared" si="54"/>
        <v>181006</v>
      </c>
      <c r="AJ137" s="13">
        <v>143734.75999999998</v>
      </c>
      <c r="AK137" s="13">
        <v>161834.28324000002</v>
      </c>
      <c r="AL137" s="113">
        <v>201000</v>
      </c>
      <c r="AM137" s="113">
        <v>205000</v>
      </c>
      <c r="AN137" s="113">
        <v>193459</v>
      </c>
      <c r="AO137" s="8">
        <f t="shared" si="55"/>
        <v>181006</v>
      </c>
      <c r="AP137" s="13">
        <v>171044.36439999999</v>
      </c>
      <c r="AQ137" s="13">
        <v>161834.28324000002</v>
      </c>
      <c r="AR137" s="113">
        <v>219000</v>
      </c>
      <c r="AS137" s="113">
        <v>223000</v>
      </c>
      <c r="AT137" s="113">
        <v>210749</v>
      </c>
      <c r="AU137" s="8">
        <f t="shared" si="56"/>
        <v>197126</v>
      </c>
      <c r="AV137" s="13">
        <v>114987.80799999999</v>
      </c>
      <c r="AW137" s="13">
        <v>105258.0704</v>
      </c>
      <c r="AX137" s="113">
        <v>145000</v>
      </c>
      <c r="AY137" s="113">
        <v>148000</v>
      </c>
      <c r="AZ137" s="113">
        <v>139440</v>
      </c>
      <c r="BA137" s="8">
        <f t="shared" si="57"/>
        <v>130537</v>
      </c>
      <c r="BB137" s="13">
        <v>114987.80799999999</v>
      </c>
      <c r="BC137" s="13">
        <v>161834.28324000002</v>
      </c>
      <c r="BD137" s="113">
        <v>182000</v>
      </c>
      <c r="BE137" s="113">
        <v>186000</v>
      </c>
      <c r="BF137" s="113">
        <v>175259</v>
      </c>
      <c r="BG137" s="8">
        <f t="shared" si="58"/>
        <v>164016</v>
      </c>
      <c r="BH137" s="13">
        <v>143734.75999999998</v>
      </c>
      <c r="BI137" s="13">
        <v>161834.28324000002</v>
      </c>
      <c r="BJ137" s="113">
        <v>201000</v>
      </c>
      <c r="BK137" s="113">
        <v>205000</v>
      </c>
      <c r="BL137" s="113">
        <v>193459</v>
      </c>
      <c r="BM137" s="8">
        <f t="shared" si="59"/>
        <v>181006</v>
      </c>
      <c r="BN137" s="13">
        <v>129361.28399999999</v>
      </c>
      <c r="BO137" s="13">
        <v>118415.32920000001</v>
      </c>
      <c r="BP137" s="113">
        <v>163000</v>
      </c>
      <c r="BQ137" s="113">
        <v>166000</v>
      </c>
      <c r="BR137" s="113">
        <v>156870</v>
      </c>
      <c r="BS137" s="8">
        <f t="shared" si="60"/>
        <v>146729</v>
      </c>
      <c r="BT137" s="28" t="e">
        <f>K137+Q137+#REF!+W137+#REF!+#REF!+#REF!+#REF!+AC137+AI137+AO137+AU137+BA137+#REF!+BG137+BM137+BS137</f>
        <v>#REF!</v>
      </c>
      <c r="BU137" s="9"/>
      <c r="BV137" s="9"/>
      <c r="BW137" s="9"/>
      <c r="BX137" s="10"/>
      <c r="BY137" s="10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</row>
    <row r="138" spans="1:187" ht="24.75" customHeight="1" x14ac:dyDescent="0.35">
      <c r="A138" s="362"/>
      <c r="B138" s="4">
        <v>118</v>
      </c>
      <c r="C138" s="34" t="s">
        <v>150</v>
      </c>
      <c r="D138" s="11" t="s">
        <v>22</v>
      </c>
      <c r="E138" s="6"/>
      <c r="F138" s="13">
        <v>172481.712</v>
      </c>
      <c r="G138" s="13">
        <v>194201.13988800001</v>
      </c>
      <c r="H138" s="113">
        <v>241000</v>
      </c>
      <c r="I138" s="113">
        <v>246000</v>
      </c>
      <c r="J138" s="113">
        <v>232150.8</v>
      </c>
      <c r="K138" s="8">
        <f t="shared" si="71"/>
        <v>217167</v>
      </c>
      <c r="L138" s="13">
        <v>172481.712</v>
      </c>
      <c r="M138" s="13">
        <v>194201.13988800001</v>
      </c>
      <c r="N138" s="113">
        <v>241000</v>
      </c>
      <c r="O138" s="113">
        <v>246000</v>
      </c>
      <c r="P138" s="113">
        <v>232150.8</v>
      </c>
      <c r="Q138" s="8">
        <f t="shared" si="51"/>
        <v>217167</v>
      </c>
      <c r="R138" s="13">
        <v>201228.66399999999</v>
      </c>
      <c r="S138" s="13">
        <v>226567.99653599999</v>
      </c>
      <c r="T138" s="113">
        <v>282000</v>
      </c>
      <c r="U138" s="113">
        <v>288000</v>
      </c>
      <c r="V138" s="113">
        <v>270842.59999999998</v>
      </c>
      <c r="W138" s="8">
        <f t="shared" si="52"/>
        <v>253728</v>
      </c>
      <c r="X138" s="13">
        <v>201228.66399999999</v>
      </c>
      <c r="Y138" s="13">
        <v>226567.99653599999</v>
      </c>
      <c r="Z138" s="113">
        <v>282000</v>
      </c>
      <c r="AA138" s="113">
        <v>282000</v>
      </c>
      <c r="AB138" s="113">
        <v>270842.59999999998</v>
      </c>
      <c r="AC138" s="8">
        <f t="shared" si="53"/>
        <v>252528</v>
      </c>
      <c r="AD138" s="13">
        <v>201228.66399999999</v>
      </c>
      <c r="AE138" s="13">
        <v>226567.99653599999</v>
      </c>
      <c r="AF138" s="113">
        <v>282000</v>
      </c>
      <c r="AG138" s="113">
        <v>288000</v>
      </c>
      <c r="AH138" s="113">
        <v>270842.59999999998</v>
      </c>
      <c r="AI138" s="8">
        <f t="shared" si="54"/>
        <v>253728</v>
      </c>
      <c r="AJ138" s="13">
        <v>201228.66399999999</v>
      </c>
      <c r="AK138" s="13">
        <v>226567.99653599999</v>
      </c>
      <c r="AL138" s="113">
        <v>282000</v>
      </c>
      <c r="AM138" s="113">
        <v>288000</v>
      </c>
      <c r="AN138" s="113">
        <v>270842.59999999998</v>
      </c>
      <c r="AO138" s="8">
        <f t="shared" si="55"/>
        <v>253728</v>
      </c>
      <c r="AP138" s="13">
        <v>239462.11015999998</v>
      </c>
      <c r="AQ138" s="13">
        <v>226567.99653599999</v>
      </c>
      <c r="AR138" s="113">
        <v>307000</v>
      </c>
      <c r="AS138" s="113">
        <v>313000</v>
      </c>
      <c r="AT138" s="113">
        <v>295048.59999999998</v>
      </c>
      <c r="AU138" s="8">
        <f t="shared" si="56"/>
        <v>276216</v>
      </c>
      <c r="AV138" s="13">
        <v>172481.712</v>
      </c>
      <c r="AW138" s="13">
        <v>157887.10560000001</v>
      </c>
      <c r="AX138" s="113">
        <v>218000</v>
      </c>
      <c r="AY138" s="113">
        <v>222000</v>
      </c>
      <c r="AZ138" s="113">
        <v>209160</v>
      </c>
      <c r="BA138" s="8">
        <f t="shared" si="57"/>
        <v>195906</v>
      </c>
      <c r="BB138" s="13">
        <v>172481.712</v>
      </c>
      <c r="BC138" s="13">
        <v>226567.99653599999</v>
      </c>
      <c r="BD138" s="113">
        <v>263000</v>
      </c>
      <c r="BE138" s="113">
        <v>268000</v>
      </c>
      <c r="BF138" s="113">
        <v>252642.6</v>
      </c>
      <c r="BG138" s="8">
        <f t="shared" si="58"/>
        <v>236538</v>
      </c>
      <c r="BH138" s="13">
        <v>201228.66399999999</v>
      </c>
      <c r="BI138" s="13">
        <v>226567.99653599999</v>
      </c>
      <c r="BJ138" s="113">
        <v>282000</v>
      </c>
      <c r="BK138" s="113">
        <v>288000</v>
      </c>
      <c r="BL138" s="113">
        <v>270842.59999999998</v>
      </c>
      <c r="BM138" s="8">
        <f t="shared" si="59"/>
        <v>253728</v>
      </c>
      <c r="BN138" s="13">
        <v>172481.712</v>
      </c>
      <c r="BO138" s="13">
        <v>157887.10560000001</v>
      </c>
      <c r="BP138" s="113">
        <v>218000</v>
      </c>
      <c r="BQ138" s="113">
        <v>222000</v>
      </c>
      <c r="BR138" s="113">
        <v>209160</v>
      </c>
      <c r="BS138" s="8">
        <f t="shared" si="60"/>
        <v>195906</v>
      </c>
      <c r="BT138" s="28" t="e">
        <f>K138+Q138+#REF!+W138+#REF!+#REF!+#REF!+#REF!+AC138+AI138+AO138+AU138+BA138+#REF!+BG138+BM138+BS138</f>
        <v>#REF!</v>
      </c>
      <c r="BU138" s="9"/>
      <c r="BV138" s="9"/>
      <c r="BW138" s="9"/>
      <c r="BX138" s="10"/>
      <c r="BY138" s="10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</row>
    <row r="139" spans="1:187" ht="24.75" customHeight="1" thickBot="1" x14ac:dyDescent="0.4">
      <c r="A139" s="362"/>
      <c r="B139" s="11">
        <v>119</v>
      </c>
      <c r="C139" s="34" t="s">
        <v>151</v>
      </c>
      <c r="D139" s="11" t="s">
        <v>22</v>
      </c>
      <c r="E139" s="6"/>
      <c r="F139" s="13">
        <v>276143.93958579999</v>
      </c>
      <c r="G139" s="13">
        <v>310916.83413210418</v>
      </c>
      <c r="H139" s="113">
        <v>387000</v>
      </c>
      <c r="I139" s="113">
        <v>395000</v>
      </c>
      <c r="J139" s="113">
        <v>371674.8</v>
      </c>
      <c r="K139" s="8">
        <f t="shared" si="71"/>
        <v>348147</v>
      </c>
      <c r="L139" s="13">
        <v>276143.93958579999</v>
      </c>
      <c r="M139" s="13">
        <v>310916.83413210418</v>
      </c>
      <c r="N139" s="113">
        <v>387000</v>
      </c>
      <c r="O139" s="113">
        <v>395000</v>
      </c>
      <c r="P139" s="113">
        <v>371674.8</v>
      </c>
      <c r="Q139" s="8">
        <f t="shared" si="51"/>
        <v>348147</v>
      </c>
      <c r="R139" s="13">
        <v>386773.42219308001</v>
      </c>
      <c r="S139" s="13">
        <v>435477.12158770085</v>
      </c>
      <c r="T139" s="113">
        <v>541000</v>
      </c>
      <c r="U139" s="113">
        <v>552000</v>
      </c>
      <c r="V139" s="113">
        <v>520576</v>
      </c>
      <c r="W139" s="8">
        <f t="shared" si="52"/>
        <v>487165</v>
      </c>
      <c r="X139" s="13">
        <v>386773.42219308001</v>
      </c>
      <c r="Y139" s="13">
        <v>435477.12158770085</v>
      </c>
      <c r="Z139" s="113">
        <v>541000</v>
      </c>
      <c r="AA139" s="113">
        <v>541000</v>
      </c>
      <c r="AB139" s="113">
        <v>520576</v>
      </c>
      <c r="AC139" s="8">
        <f t="shared" si="53"/>
        <v>484965</v>
      </c>
      <c r="AD139" s="13">
        <v>386773.42219308001</v>
      </c>
      <c r="AE139" s="13">
        <v>435477.12158770085</v>
      </c>
      <c r="AF139" s="113">
        <v>541000</v>
      </c>
      <c r="AG139" s="113">
        <v>552000</v>
      </c>
      <c r="AH139" s="113">
        <v>520576</v>
      </c>
      <c r="AI139" s="8">
        <f t="shared" si="54"/>
        <v>487165</v>
      </c>
      <c r="AJ139" s="13">
        <v>386773.42219308001</v>
      </c>
      <c r="AK139" s="13">
        <v>435477.12158770085</v>
      </c>
      <c r="AL139" s="113">
        <v>541000</v>
      </c>
      <c r="AM139" s="113">
        <v>552000</v>
      </c>
      <c r="AN139" s="113">
        <v>520576</v>
      </c>
      <c r="AO139" s="8">
        <f t="shared" si="55"/>
        <v>487165</v>
      </c>
      <c r="AP139" s="13">
        <v>460260.3724097652</v>
      </c>
      <c r="AQ139" s="13">
        <v>435477.12158770085</v>
      </c>
      <c r="AR139" s="113">
        <v>590000</v>
      </c>
      <c r="AS139" s="113">
        <v>602000</v>
      </c>
      <c r="AT139" s="113">
        <v>567100.80000000005</v>
      </c>
      <c r="AU139" s="8">
        <f t="shared" si="56"/>
        <v>530968</v>
      </c>
      <c r="AV139" s="13">
        <v>276143.93958579999</v>
      </c>
      <c r="AW139" s="13">
        <v>252777.91392853999</v>
      </c>
      <c r="AX139" s="113">
        <v>348000</v>
      </c>
      <c r="AY139" s="113">
        <v>355000</v>
      </c>
      <c r="AZ139" s="113">
        <v>334866</v>
      </c>
      <c r="BA139" s="8">
        <f t="shared" si="57"/>
        <v>313358</v>
      </c>
      <c r="BB139" s="13">
        <v>276143.93958579999</v>
      </c>
      <c r="BC139" s="13">
        <v>435477.12158770085</v>
      </c>
      <c r="BD139" s="113">
        <v>469000</v>
      </c>
      <c r="BE139" s="113">
        <v>478000</v>
      </c>
      <c r="BF139" s="113">
        <v>450535.4</v>
      </c>
      <c r="BG139" s="8">
        <f t="shared" si="58"/>
        <v>421831</v>
      </c>
      <c r="BH139" s="13">
        <v>386773.42219308001</v>
      </c>
      <c r="BI139" s="13">
        <v>435477.12158770085</v>
      </c>
      <c r="BJ139" s="113">
        <v>541000</v>
      </c>
      <c r="BK139" s="113">
        <v>552000</v>
      </c>
      <c r="BL139" s="113">
        <v>520576</v>
      </c>
      <c r="BM139" s="8">
        <f t="shared" si="59"/>
        <v>487165</v>
      </c>
      <c r="BN139" s="13">
        <v>276143.93958579999</v>
      </c>
      <c r="BO139" s="13">
        <v>252777.91392853999</v>
      </c>
      <c r="BP139" s="113">
        <v>348000</v>
      </c>
      <c r="BQ139" s="113">
        <v>355000</v>
      </c>
      <c r="BR139" s="113">
        <v>334866</v>
      </c>
      <c r="BS139" s="8">
        <f t="shared" si="60"/>
        <v>313358</v>
      </c>
      <c r="BT139" s="28" t="e">
        <f>K139+Q139+#REF!+W139+#REF!+#REF!+#REF!+#REF!+AC139+AI139+AO139+AU139+BA139+#REF!+BG139+BM139+BS139</f>
        <v>#REF!</v>
      </c>
      <c r="BU139" s="9"/>
      <c r="BV139" s="9"/>
      <c r="BW139" s="9"/>
      <c r="BX139" s="10"/>
      <c r="BY139" s="10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</row>
    <row r="140" spans="1:187" ht="24.75" customHeight="1" x14ac:dyDescent="0.35">
      <c r="A140" s="362"/>
      <c r="B140" s="4">
        <v>120</v>
      </c>
      <c r="C140" s="34" t="s">
        <v>50</v>
      </c>
      <c r="D140" s="11" t="s">
        <v>22</v>
      </c>
      <c r="E140" s="6"/>
      <c r="F140" s="13">
        <v>71867.37999999999</v>
      </c>
      <c r="G140" s="13">
        <v>80917.141620000009</v>
      </c>
      <c r="H140" s="113">
        <v>101000</v>
      </c>
      <c r="I140" s="113">
        <v>103000</v>
      </c>
      <c r="J140" s="113">
        <v>96730.2</v>
      </c>
      <c r="K140" s="8">
        <f t="shared" si="71"/>
        <v>90703</v>
      </c>
      <c r="L140" s="13">
        <v>71867.37999999999</v>
      </c>
      <c r="M140" s="13">
        <v>80917.141620000009</v>
      </c>
      <c r="N140" s="113">
        <v>101000</v>
      </c>
      <c r="O140" s="113">
        <v>103000</v>
      </c>
      <c r="P140" s="113">
        <v>96730.2</v>
      </c>
      <c r="Q140" s="8">
        <f t="shared" si="51"/>
        <v>90703</v>
      </c>
      <c r="R140" s="13">
        <v>100614.33199999999</v>
      </c>
      <c r="S140" s="13">
        <v>113283.998268</v>
      </c>
      <c r="T140" s="113">
        <v>141000</v>
      </c>
      <c r="U140" s="113">
        <v>144000</v>
      </c>
      <c r="V140" s="113">
        <v>135422</v>
      </c>
      <c r="W140" s="8">
        <f t="shared" si="52"/>
        <v>126864</v>
      </c>
      <c r="X140" s="13">
        <v>100614.33199999999</v>
      </c>
      <c r="Y140" s="13">
        <v>113283.998268</v>
      </c>
      <c r="Z140" s="113">
        <v>141000</v>
      </c>
      <c r="AA140" s="113">
        <v>141000</v>
      </c>
      <c r="AB140" s="113">
        <v>135422</v>
      </c>
      <c r="AC140" s="8">
        <f t="shared" si="53"/>
        <v>126264</v>
      </c>
      <c r="AD140" s="13">
        <v>100614.33199999999</v>
      </c>
      <c r="AE140" s="13">
        <v>113283.998268</v>
      </c>
      <c r="AF140" s="113">
        <v>141000</v>
      </c>
      <c r="AG140" s="113">
        <v>144000</v>
      </c>
      <c r="AH140" s="113">
        <v>135422</v>
      </c>
      <c r="AI140" s="8">
        <f t="shared" si="54"/>
        <v>126864</v>
      </c>
      <c r="AJ140" s="13">
        <v>100614.33199999999</v>
      </c>
      <c r="AK140" s="13">
        <v>113283.998268</v>
      </c>
      <c r="AL140" s="113">
        <v>141000</v>
      </c>
      <c r="AM140" s="113">
        <v>144000</v>
      </c>
      <c r="AN140" s="113">
        <v>135422</v>
      </c>
      <c r="AO140" s="8">
        <f t="shared" si="55"/>
        <v>126864</v>
      </c>
      <c r="AP140" s="13">
        <v>119731.05507999999</v>
      </c>
      <c r="AQ140" s="13">
        <v>113283.998268</v>
      </c>
      <c r="AR140" s="113">
        <v>153000</v>
      </c>
      <c r="AS140" s="113">
        <v>156000</v>
      </c>
      <c r="AT140" s="113">
        <v>147525</v>
      </c>
      <c r="AU140" s="8">
        <f t="shared" si="56"/>
        <v>137908</v>
      </c>
      <c r="AV140" s="13">
        <v>71867.37999999999</v>
      </c>
      <c r="AW140" s="13">
        <v>65786.293999999994</v>
      </c>
      <c r="AX140" s="113">
        <v>91000</v>
      </c>
      <c r="AY140" s="113">
        <v>93000</v>
      </c>
      <c r="AZ140" s="113">
        <v>87150</v>
      </c>
      <c r="BA140" s="8">
        <f t="shared" si="57"/>
        <v>81761</v>
      </c>
      <c r="BB140" s="13">
        <v>71867.37999999999</v>
      </c>
      <c r="BC140" s="13">
        <v>113283.998268</v>
      </c>
      <c r="BD140" s="113">
        <v>122000</v>
      </c>
      <c r="BE140" s="113">
        <v>124000</v>
      </c>
      <c r="BF140" s="113">
        <v>117222</v>
      </c>
      <c r="BG140" s="8">
        <f t="shared" si="58"/>
        <v>109675</v>
      </c>
      <c r="BH140" s="13">
        <v>100614.33199999999</v>
      </c>
      <c r="BI140" s="13">
        <v>113283.998268</v>
      </c>
      <c r="BJ140" s="113">
        <v>141000</v>
      </c>
      <c r="BK140" s="113">
        <v>144000</v>
      </c>
      <c r="BL140" s="113">
        <v>135422</v>
      </c>
      <c r="BM140" s="8">
        <f t="shared" si="59"/>
        <v>126864</v>
      </c>
      <c r="BN140" s="13">
        <v>71867.37999999999</v>
      </c>
      <c r="BO140" s="13">
        <v>65786.293999999994</v>
      </c>
      <c r="BP140" s="113">
        <v>91000</v>
      </c>
      <c r="BQ140" s="113">
        <v>93000</v>
      </c>
      <c r="BR140" s="113">
        <v>87150</v>
      </c>
      <c r="BS140" s="8">
        <f t="shared" si="60"/>
        <v>81761</v>
      </c>
      <c r="BT140" s="28" t="e">
        <f>K140+Q140+#REF!+W140+#REF!+#REF!+#REF!+#REF!+AC140+AI140+AO140+AU140+BA140+#REF!+BG140+BM140+BS140</f>
        <v>#REF!</v>
      </c>
      <c r="BU140" s="9"/>
      <c r="BV140" s="9"/>
      <c r="BW140" s="9"/>
      <c r="BX140" s="10"/>
      <c r="BY140" s="10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</row>
    <row r="141" spans="1:187" ht="24.75" customHeight="1" thickBot="1" x14ac:dyDescent="0.4">
      <c r="A141" s="362"/>
      <c r="B141" s="11">
        <v>121</v>
      </c>
      <c r="C141" s="34" t="s">
        <v>152</v>
      </c>
      <c r="D141" s="11" t="s">
        <v>22</v>
      </c>
      <c r="E141" s="6"/>
      <c r="F141" s="13">
        <v>215602.13999999998</v>
      </c>
      <c r="G141" s="13">
        <v>242751.42486</v>
      </c>
      <c r="H141" s="113">
        <v>302000</v>
      </c>
      <c r="I141" s="113">
        <v>308000</v>
      </c>
      <c r="J141" s="113">
        <v>290189.2</v>
      </c>
      <c r="K141" s="8">
        <f t="shared" si="71"/>
        <v>271709</v>
      </c>
      <c r="L141" s="13">
        <v>215602.13999999998</v>
      </c>
      <c r="M141" s="13">
        <v>242751.42486</v>
      </c>
      <c r="N141" s="113">
        <v>302000</v>
      </c>
      <c r="O141" s="113">
        <v>308000</v>
      </c>
      <c r="P141" s="113">
        <v>290189.2</v>
      </c>
      <c r="Q141" s="8">
        <f t="shared" si="51"/>
        <v>271709</v>
      </c>
      <c r="R141" s="13">
        <v>258722.56799999997</v>
      </c>
      <c r="S141" s="13">
        <v>291301.70983200002</v>
      </c>
      <c r="T141" s="113">
        <v>362000</v>
      </c>
      <c r="U141" s="113">
        <v>369000</v>
      </c>
      <c r="V141" s="113">
        <v>348226.2</v>
      </c>
      <c r="W141" s="8">
        <f t="shared" si="52"/>
        <v>325850</v>
      </c>
      <c r="X141" s="13">
        <v>258722.56799999997</v>
      </c>
      <c r="Y141" s="13">
        <v>291301.70983200002</v>
      </c>
      <c r="Z141" s="113">
        <v>362000</v>
      </c>
      <c r="AA141" s="113">
        <v>362000</v>
      </c>
      <c r="AB141" s="113">
        <v>348226.2</v>
      </c>
      <c r="AC141" s="8">
        <f t="shared" si="53"/>
        <v>324450</v>
      </c>
      <c r="AD141" s="13">
        <v>258722.56799999997</v>
      </c>
      <c r="AE141" s="13">
        <v>291301.70983200002</v>
      </c>
      <c r="AF141" s="113">
        <v>362000</v>
      </c>
      <c r="AG141" s="113">
        <v>369000</v>
      </c>
      <c r="AH141" s="113">
        <v>348226.2</v>
      </c>
      <c r="AI141" s="8">
        <f t="shared" si="54"/>
        <v>325850</v>
      </c>
      <c r="AJ141" s="13">
        <v>258722.56799999997</v>
      </c>
      <c r="AK141" s="13">
        <v>291301.70983200002</v>
      </c>
      <c r="AL141" s="113">
        <v>362000</v>
      </c>
      <c r="AM141" s="113">
        <v>369000</v>
      </c>
      <c r="AN141" s="113">
        <v>348226.2</v>
      </c>
      <c r="AO141" s="8">
        <f t="shared" si="55"/>
        <v>325850</v>
      </c>
      <c r="AP141" s="13">
        <v>307879.85592</v>
      </c>
      <c r="AQ141" s="13">
        <v>291301.70983200002</v>
      </c>
      <c r="AR141" s="113">
        <v>395000</v>
      </c>
      <c r="AS141" s="113">
        <v>403000</v>
      </c>
      <c r="AT141" s="113">
        <v>379348.2</v>
      </c>
      <c r="AU141" s="8">
        <f t="shared" si="56"/>
        <v>355306</v>
      </c>
      <c r="AV141" s="13">
        <v>215602.13999999998</v>
      </c>
      <c r="AW141" s="13">
        <v>197358.88199999998</v>
      </c>
      <c r="AX141" s="113">
        <v>272000</v>
      </c>
      <c r="AY141" s="113">
        <v>277000</v>
      </c>
      <c r="AZ141" s="113">
        <v>261450</v>
      </c>
      <c r="BA141" s="8">
        <f t="shared" si="57"/>
        <v>244682</v>
      </c>
      <c r="BB141" s="13">
        <v>215602.13999999998</v>
      </c>
      <c r="BC141" s="13">
        <v>291301.70983200002</v>
      </c>
      <c r="BD141" s="113">
        <v>334000</v>
      </c>
      <c r="BE141" s="113">
        <v>341000</v>
      </c>
      <c r="BF141" s="113">
        <v>320926.2</v>
      </c>
      <c r="BG141" s="8">
        <f t="shared" si="58"/>
        <v>300566</v>
      </c>
      <c r="BH141" s="13">
        <v>258722.56799999997</v>
      </c>
      <c r="BI141" s="13">
        <v>291301.70983200002</v>
      </c>
      <c r="BJ141" s="113">
        <v>362000</v>
      </c>
      <c r="BK141" s="113">
        <v>369000</v>
      </c>
      <c r="BL141" s="113">
        <v>348226.2</v>
      </c>
      <c r="BM141" s="8">
        <f t="shared" si="59"/>
        <v>325850</v>
      </c>
      <c r="BN141" s="13">
        <v>215602.13999999998</v>
      </c>
      <c r="BO141" s="13">
        <v>197358.88199999998</v>
      </c>
      <c r="BP141" s="113">
        <v>272000</v>
      </c>
      <c r="BQ141" s="113">
        <v>277000</v>
      </c>
      <c r="BR141" s="113">
        <v>261450</v>
      </c>
      <c r="BS141" s="8">
        <f t="shared" si="60"/>
        <v>244682</v>
      </c>
      <c r="BT141" s="28" t="e">
        <f>K141+Q141+#REF!+W141+#REF!+#REF!+#REF!+#REF!+AC141+AI141+AO141+AU141+BA141+#REF!+BG141+BM141+BS141</f>
        <v>#REF!</v>
      </c>
      <c r="BU141" s="9"/>
      <c r="BV141" s="9"/>
      <c r="BW141" s="9"/>
      <c r="BX141" s="10"/>
      <c r="BY141" s="10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</row>
    <row r="142" spans="1:187" ht="24.75" customHeight="1" x14ac:dyDescent="0.35">
      <c r="A142" s="362"/>
      <c r="B142" s="4">
        <v>122</v>
      </c>
      <c r="C142" s="34" t="s">
        <v>153</v>
      </c>
      <c r="D142" s="11" t="s">
        <v>22</v>
      </c>
      <c r="E142" s="6"/>
      <c r="F142" s="13">
        <v>215602.13999999998</v>
      </c>
      <c r="G142" s="13">
        <v>242751.42486</v>
      </c>
      <c r="H142" s="113">
        <v>302000</v>
      </c>
      <c r="I142" s="113">
        <v>308000</v>
      </c>
      <c r="J142" s="113">
        <v>290189.2</v>
      </c>
      <c r="K142" s="8">
        <f t="shared" si="71"/>
        <v>271709</v>
      </c>
      <c r="L142" s="13">
        <v>215602.13999999998</v>
      </c>
      <c r="M142" s="13">
        <v>242751.42486</v>
      </c>
      <c r="N142" s="113">
        <v>302000</v>
      </c>
      <c r="O142" s="113">
        <v>308000</v>
      </c>
      <c r="P142" s="113">
        <v>290189.2</v>
      </c>
      <c r="Q142" s="8">
        <f t="shared" si="51"/>
        <v>271709</v>
      </c>
      <c r="R142" s="13">
        <v>244349.09199999998</v>
      </c>
      <c r="S142" s="13">
        <v>275118.28150799999</v>
      </c>
      <c r="T142" s="113">
        <v>342000</v>
      </c>
      <c r="U142" s="113">
        <v>349000</v>
      </c>
      <c r="V142" s="113">
        <v>328881</v>
      </c>
      <c r="W142" s="8">
        <f t="shared" si="52"/>
        <v>307870</v>
      </c>
      <c r="X142" s="13">
        <v>244349.09199999998</v>
      </c>
      <c r="Y142" s="13">
        <v>275118.28150799999</v>
      </c>
      <c r="Z142" s="113">
        <v>342000</v>
      </c>
      <c r="AA142" s="113">
        <v>342000</v>
      </c>
      <c r="AB142" s="113">
        <v>328881</v>
      </c>
      <c r="AC142" s="8">
        <f t="shared" si="53"/>
        <v>306470</v>
      </c>
      <c r="AD142" s="13">
        <v>244349.09199999998</v>
      </c>
      <c r="AE142" s="13">
        <v>275118.28150799999</v>
      </c>
      <c r="AF142" s="113">
        <v>342000</v>
      </c>
      <c r="AG142" s="113">
        <v>349000</v>
      </c>
      <c r="AH142" s="113">
        <v>328881</v>
      </c>
      <c r="AI142" s="8">
        <f t="shared" si="54"/>
        <v>307870</v>
      </c>
      <c r="AJ142" s="13">
        <v>244349.09199999998</v>
      </c>
      <c r="AK142" s="13">
        <v>275118.28150799999</v>
      </c>
      <c r="AL142" s="113">
        <v>342000</v>
      </c>
      <c r="AM142" s="113">
        <v>349000</v>
      </c>
      <c r="AN142" s="113">
        <v>328881</v>
      </c>
      <c r="AO142" s="8">
        <f t="shared" si="55"/>
        <v>307870</v>
      </c>
      <c r="AP142" s="13">
        <v>290775.41948000004</v>
      </c>
      <c r="AQ142" s="13">
        <v>275118.28150799999</v>
      </c>
      <c r="AR142" s="113">
        <v>373000</v>
      </c>
      <c r="AS142" s="113">
        <v>380000</v>
      </c>
      <c r="AT142" s="113">
        <v>358274</v>
      </c>
      <c r="AU142" s="8">
        <f t="shared" si="56"/>
        <v>335434</v>
      </c>
      <c r="AV142" s="13">
        <v>215602.13999999998</v>
      </c>
      <c r="AW142" s="13">
        <v>197358.88199999998</v>
      </c>
      <c r="AX142" s="113">
        <v>272000</v>
      </c>
      <c r="AY142" s="113">
        <v>277000</v>
      </c>
      <c r="AZ142" s="113">
        <v>261450</v>
      </c>
      <c r="BA142" s="8">
        <f t="shared" si="57"/>
        <v>244682</v>
      </c>
      <c r="BB142" s="13">
        <v>215602.13999999998</v>
      </c>
      <c r="BC142" s="13">
        <v>275118.28150799999</v>
      </c>
      <c r="BD142" s="113">
        <v>323000</v>
      </c>
      <c r="BE142" s="113">
        <v>329000</v>
      </c>
      <c r="BF142" s="113">
        <v>310681</v>
      </c>
      <c r="BG142" s="8">
        <f t="shared" si="58"/>
        <v>290680</v>
      </c>
      <c r="BH142" s="13">
        <v>244349.09199999998</v>
      </c>
      <c r="BI142" s="13">
        <v>275118.28150799999</v>
      </c>
      <c r="BJ142" s="113">
        <v>342000</v>
      </c>
      <c r="BK142" s="113">
        <v>349000</v>
      </c>
      <c r="BL142" s="113">
        <v>328881</v>
      </c>
      <c r="BM142" s="8">
        <f t="shared" si="59"/>
        <v>307870</v>
      </c>
      <c r="BN142" s="13">
        <v>215602.13999999998</v>
      </c>
      <c r="BO142" s="13">
        <v>197358.88199999998</v>
      </c>
      <c r="BP142" s="113">
        <v>272000</v>
      </c>
      <c r="BQ142" s="113">
        <v>277000</v>
      </c>
      <c r="BR142" s="113">
        <v>261450</v>
      </c>
      <c r="BS142" s="8">
        <f t="shared" si="60"/>
        <v>244682</v>
      </c>
      <c r="BT142" s="28" t="e">
        <f>K142+Q142+#REF!+W142+#REF!+#REF!+#REF!+#REF!+AC142+AI142+AO142+AU142+BA142+#REF!+BG142+BM142+BS142</f>
        <v>#REF!</v>
      </c>
      <c r="BU142" s="9"/>
      <c r="BV142" s="9"/>
      <c r="BW142" s="9"/>
      <c r="BX142" s="10"/>
      <c r="BY142" s="10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</row>
    <row r="143" spans="1:187" ht="24.75" customHeight="1" thickBot="1" x14ac:dyDescent="0.4">
      <c r="A143" s="362"/>
      <c r="B143" s="11">
        <v>123</v>
      </c>
      <c r="C143" s="34" t="s">
        <v>154</v>
      </c>
      <c r="D143" s="11" t="s">
        <v>22</v>
      </c>
      <c r="E143" s="6"/>
      <c r="F143" s="13">
        <v>96842.372560700009</v>
      </c>
      <c r="G143" s="13">
        <v>109037.06209007431</v>
      </c>
      <c r="H143" s="113">
        <v>136000</v>
      </c>
      <c r="I143" s="113">
        <v>139000</v>
      </c>
      <c r="J143" s="113">
        <v>130344.20000000001</v>
      </c>
      <c r="K143" s="8">
        <f t="shared" si="71"/>
        <v>122245</v>
      </c>
      <c r="L143" s="13">
        <v>96842.372560700009</v>
      </c>
      <c r="M143" s="13">
        <v>109037.06209007431</v>
      </c>
      <c r="N143" s="113">
        <v>136000</v>
      </c>
      <c r="O143" s="113">
        <v>139000</v>
      </c>
      <c r="P143" s="113">
        <v>130344.20000000001</v>
      </c>
      <c r="Q143" s="8">
        <f t="shared" si="51"/>
        <v>122245</v>
      </c>
      <c r="R143" s="13">
        <v>118711.90376422</v>
      </c>
      <c r="S143" s="13">
        <v>133660.47195360679</v>
      </c>
      <c r="T143" s="113">
        <v>166000</v>
      </c>
      <c r="U143" s="113">
        <v>169000</v>
      </c>
      <c r="V143" s="113">
        <v>159779.20000000001</v>
      </c>
      <c r="W143" s="8">
        <f t="shared" si="52"/>
        <v>149430</v>
      </c>
      <c r="X143" s="13">
        <v>118711.90376422</v>
      </c>
      <c r="Y143" s="13">
        <v>133660.47195360679</v>
      </c>
      <c r="Z143" s="113">
        <v>166000</v>
      </c>
      <c r="AA143" s="113">
        <v>166000</v>
      </c>
      <c r="AB143" s="113">
        <v>159779.20000000001</v>
      </c>
      <c r="AC143" s="8">
        <f t="shared" si="53"/>
        <v>148830</v>
      </c>
      <c r="AD143" s="13">
        <v>118711.90376422</v>
      </c>
      <c r="AE143" s="13">
        <v>133660.47195360679</v>
      </c>
      <c r="AF143" s="113">
        <v>166000</v>
      </c>
      <c r="AG143" s="113">
        <v>169000</v>
      </c>
      <c r="AH143" s="113">
        <v>159779.20000000001</v>
      </c>
      <c r="AI143" s="8">
        <f t="shared" si="54"/>
        <v>149430</v>
      </c>
      <c r="AJ143" s="13">
        <v>118711.90376422</v>
      </c>
      <c r="AK143" s="13">
        <v>133660.47195360679</v>
      </c>
      <c r="AL143" s="113">
        <v>166000</v>
      </c>
      <c r="AM143" s="113">
        <v>169000</v>
      </c>
      <c r="AN143" s="113">
        <v>159779.20000000001</v>
      </c>
      <c r="AO143" s="8">
        <f t="shared" si="55"/>
        <v>149430</v>
      </c>
      <c r="AP143" s="13">
        <v>141267.16547942179</v>
      </c>
      <c r="AQ143" s="13">
        <v>133660.47195360679</v>
      </c>
      <c r="AR143" s="113">
        <v>181000</v>
      </c>
      <c r="AS143" s="113">
        <v>185000</v>
      </c>
      <c r="AT143" s="113">
        <v>174059.2</v>
      </c>
      <c r="AU143" s="8">
        <f t="shared" si="56"/>
        <v>162997</v>
      </c>
      <c r="AV143" s="13">
        <v>96842.372560700009</v>
      </c>
      <c r="AW143" s="13">
        <v>88648.017959410005</v>
      </c>
      <c r="AX143" s="113">
        <v>122000</v>
      </c>
      <c r="AY143" s="113">
        <v>124000</v>
      </c>
      <c r="AZ143" s="113">
        <v>117436.20000000001</v>
      </c>
      <c r="BA143" s="8">
        <f t="shared" si="57"/>
        <v>109785</v>
      </c>
      <c r="BB143" s="13">
        <v>96842.372560700009</v>
      </c>
      <c r="BC143" s="13">
        <v>133660.47195360679</v>
      </c>
      <c r="BD143" s="113">
        <v>152000</v>
      </c>
      <c r="BE143" s="113">
        <v>155000</v>
      </c>
      <c r="BF143" s="113">
        <v>145933.20000000001</v>
      </c>
      <c r="BG143" s="8">
        <f t="shared" si="58"/>
        <v>136687</v>
      </c>
      <c r="BH143" s="13">
        <v>118711.90376422</v>
      </c>
      <c r="BI143" s="13">
        <v>133660.47195360679</v>
      </c>
      <c r="BJ143" s="113">
        <v>166000</v>
      </c>
      <c r="BK143" s="113">
        <v>169000</v>
      </c>
      <c r="BL143" s="113">
        <v>159779.20000000001</v>
      </c>
      <c r="BM143" s="8">
        <f t="shared" si="59"/>
        <v>149430</v>
      </c>
      <c r="BN143" s="13">
        <v>96842.372560700009</v>
      </c>
      <c r="BO143" s="13">
        <v>88648.017959410005</v>
      </c>
      <c r="BP143" s="113">
        <v>122000</v>
      </c>
      <c r="BQ143" s="113">
        <v>124000</v>
      </c>
      <c r="BR143" s="113">
        <v>117436.20000000001</v>
      </c>
      <c r="BS143" s="8">
        <f t="shared" si="60"/>
        <v>109785</v>
      </c>
      <c r="BT143" s="28" t="e">
        <f>K143+Q143+#REF!+W143+#REF!+#REF!+#REF!+#REF!+AC143+AI143+AO143+AU143+BA143+#REF!+BG143+BM143+BS143</f>
        <v>#REF!</v>
      </c>
      <c r="BU143" s="9"/>
      <c r="BV143" s="9"/>
      <c r="BW143" s="9"/>
      <c r="BX143" s="10"/>
      <c r="BY143" s="10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</row>
    <row r="144" spans="1:187" ht="24.75" customHeight="1" x14ac:dyDescent="0.35">
      <c r="A144" s="362"/>
      <c r="B144" s="4">
        <v>124</v>
      </c>
      <c r="C144" s="34" t="s">
        <v>155</v>
      </c>
      <c r="D144" s="11" t="s">
        <v>22</v>
      </c>
      <c r="E144" s="6"/>
      <c r="F144" s="13">
        <v>325552.18839675997</v>
      </c>
      <c r="G144" s="13">
        <v>366546.72165872122</v>
      </c>
      <c r="H144" s="113">
        <v>456000</v>
      </c>
      <c r="I144" s="113">
        <v>465000</v>
      </c>
      <c r="J144" s="113">
        <v>438174.8</v>
      </c>
      <c r="K144" s="8">
        <f t="shared" si="71"/>
        <v>410255</v>
      </c>
      <c r="L144" s="13">
        <v>325552.18839675997</v>
      </c>
      <c r="M144" s="13">
        <v>366546.72165872122</v>
      </c>
      <c r="N144" s="113">
        <v>456000</v>
      </c>
      <c r="O144" s="113">
        <v>465000</v>
      </c>
      <c r="P144" s="113">
        <v>438174.8</v>
      </c>
      <c r="Q144" s="8">
        <f t="shared" si="51"/>
        <v>410255</v>
      </c>
      <c r="R144" s="13">
        <v>530855.58910800004</v>
      </c>
      <c r="S144" s="13">
        <v>597702.55829029193</v>
      </c>
      <c r="T144" s="113">
        <v>743000</v>
      </c>
      <c r="U144" s="113">
        <v>758000</v>
      </c>
      <c r="V144" s="113">
        <v>714502.6</v>
      </c>
      <c r="W144" s="8">
        <f t="shared" si="52"/>
        <v>668812</v>
      </c>
      <c r="X144" s="13">
        <v>530855.58910800004</v>
      </c>
      <c r="Y144" s="13">
        <v>597702.55829029193</v>
      </c>
      <c r="Z144" s="113">
        <v>743000</v>
      </c>
      <c r="AA144" s="113">
        <v>743000</v>
      </c>
      <c r="AB144" s="113">
        <v>714502.6</v>
      </c>
      <c r="AC144" s="8">
        <f t="shared" si="53"/>
        <v>665812</v>
      </c>
      <c r="AD144" s="13">
        <v>530855.58910800004</v>
      </c>
      <c r="AE144" s="13">
        <v>597702.55829029193</v>
      </c>
      <c r="AF144" s="113">
        <v>743000</v>
      </c>
      <c r="AG144" s="113">
        <v>758000</v>
      </c>
      <c r="AH144" s="113">
        <v>714502.6</v>
      </c>
      <c r="AI144" s="8">
        <f t="shared" si="54"/>
        <v>668812</v>
      </c>
      <c r="AJ144" s="13">
        <v>530855.58910800004</v>
      </c>
      <c r="AK144" s="13">
        <v>597702.55829029193</v>
      </c>
      <c r="AL144" s="113">
        <v>743000</v>
      </c>
      <c r="AM144" s="113">
        <v>758000</v>
      </c>
      <c r="AN144" s="113">
        <v>714502.6</v>
      </c>
      <c r="AO144" s="8">
        <f t="shared" si="55"/>
        <v>668812</v>
      </c>
      <c r="AP144" s="13">
        <v>631718.15103851992</v>
      </c>
      <c r="AQ144" s="13">
        <v>597702.55829029193</v>
      </c>
      <c r="AR144" s="113">
        <v>809000</v>
      </c>
      <c r="AS144" s="113">
        <v>825000</v>
      </c>
      <c r="AT144" s="113">
        <v>778359.4</v>
      </c>
      <c r="AU144" s="8">
        <f t="shared" si="56"/>
        <v>728356</v>
      </c>
      <c r="AV144" s="13">
        <v>325552.18839675997</v>
      </c>
      <c r="AW144" s="13">
        <v>298005.46476318798</v>
      </c>
      <c r="AX144" s="113">
        <v>411000</v>
      </c>
      <c r="AY144" s="113">
        <v>419000</v>
      </c>
      <c r="AZ144" s="113">
        <v>394780.4</v>
      </c>
      <c r="BA144" s="8">
        <f t="shared" si="57"/>
        <v>369668</v>
      </c>
      <c r="BB144" s="13">
        <v>325552.18839675997</v>
      </c>
      <c r="BC144" s="13">
        <v>597702.55829029193</v>
      </c>
      <c r="BD144" s="113">
        <v>608000</v>
      </c>
      <c r="BE144" s="113">
        <v>620000</v>
      </c>
      <c r="BF144" s="113">
        <v>584522.4</v>
      </c>
      <c r="BG144" s="8">
        <f t="shared" si="58"/>
        <v>547155</v>
      </c>
      <c r="BH144" s="13">
        <v>530855.58910800004</v>
      </c>
      <c r="BI144" s="13">
        <v>597702.55829029193</v>
      </c>
      <c r="BJ144" s="113">
        <v>743000</v>
      </c>
      <c r="BK144" s="113">
        <v>758000</v>
      </c>
      <c r="BL144" s="113">
        <v>714502.6</v>
      </c>
      <c r="BM144" s="8">
        <f t="shared" si="59"/>
        <v>668812</v>
      </c>
      <c r="BN144" s="13">
        <v>325552.18839675997</v>
      </c>
      <c r="BO144" s="13">
        <v>298005.46476318798</v>
      </c>
      <c r="BP144" s="113">
        <v>411000</v>
      </c>
      <c r="BQ144" s="113">
        <v>419000</v>
      </c>
      <c r="BR144" s="113">
        <v>394780.4</v>
      </c>
      <c r="BS144" s="8">
        <f t="shared" si="60"/>
        <v>369668</v>
      </c>
      <c r="BT144" s="28" t="e">
        <f>K144+Q144+#REF!+W144+#REF!+#REF!+#REF!+#REF!+AC144+AI144+AO144+AU144+BA144+#REF!+BG144+BM144+BS144</f>
        <v>#REF!</v>
      </c>
      <c r="BU144" s="9"/>
      <c r="BV144" s="9"/>
      <c r="BW144" s="9"/>
      <c r="BX144" s="10"/>
      <c r="BY144" s="10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</row>
    <row r="145" spans="1:187" ht="24.75" customHeight="1" thickBot="1" x14ac:dyDescent="0.4">
      <c r="A145" s="362"/>
      <c r="B145" s="11">
        <v>125</v>
      </c>
      <c r="C145" s="34" t="s">
        <v>156</v>
      </c>
      <c r="D145" s="11" t="s">
        <v>22</v>
      </c>
      <c r="E145" s="6"/>
      <c r="F145" s="13">
        <v>57493.903999999995</v>
      </c>
      <c r="G145" s="13">
        <v>64733.713295999994</v>
      </c>
      <c r="H145" s="115">
        <v>80000</v>
      </c>
      <c r="I145" s="115">
        <v>82000</v>
      </c>
      <c r="J145" s="115">
        <v>77383.600000000006</v>
      </c>
      <c r="K145" s="8">
        <f t="shared" si="71"/>
        <v>72322</v>
      </c>
      <c r="L145" s="13">
        <v>57493.903999999995</v>
      </c>
      <c r="M145" s="13">
        <v>64733.713295999994</v>
      </c>
      <c r="N145" s="115">
        <v>80000</v>
      </c>
      <c r="O145" s="115">
        <v>82000</v>
      </c>
      <c r="P145" s="115">
        <v>77383.600000000006</v>
      </c>
      <c r="Q145" s="8">
        <f t="shared" si="51"/>
        <v>72322</v>
      </c>
      <c r="R145" s="13">
        <v>100614.33199999999</v>
      </c>
      <c r="S145" s="13">
        <v>113283.998268</v>
      </c>
      <c r="T145" s="115">
        <v>141000</v>
      </c>
      <c r="U145" s="115">
        <v>144000</v>
      </c>
      <c r="V145" s="115">
        <v>135422</v>
      </c>
      <c r="W145" s="8">
        <f t="shared" si="52"/>
        <v>126864</v>
      </c>
      <c r="X145" s="13">
        <v>100614.33199999999</v>
      </c>
      <c r="Y145" s="13">
        <v>113283.998268</v>
      </c>
      <c r="Z145" s="115">
        <v>141000</v>
      </c>
      <c r="AA145" s="115">
        <v>141000</v>
      </c>
      <c r="AB145" s="115">
        <v>135422</v>
      </c>
      <c r="AC145" s="8">
        <f t="shared" si="53"/>
        <v>126264</v>
      </c>
      <c r="AD145" s="13">
        <v>100614.33199999999</v>
      </c>
      <c r="AE145" s="13">
        <v>113283.998268</v>
      </c>
      <c r="AF145" s="115">
        <v>141000</v>
      </c>
      <c r="AG145" s="115">
        <v>144000</v>
      </c>
      <c r="AH145" s="115">
        <v>135422</v>
      </c>
      <c r="AI145" s="8">
        <f t="shared" si="54"/>
        <v>126864</v>
      </c>
      <c r="AJ145" s="13">
        <v>100614.33199999999</v>
      </c>
      <c r="AK145" s="13">
        <v>113283.998268</v>
      </c>
      <c r="AL145" s="115">
        <v>141000</v>
      </c>
      <c r="AM145" s="115">
        <v>144000</v>
      </c>
      <c r="AN145" s="115">
        <v>135422</v>
      </c>
      <c r="AO145" s="8">
        <f t="shared" si="55"/>
        <v>126864</v>
      </c>
      <c r="AP145" s="13">
        <v>119731.05507999999</v>
      </c>
      <c r="AQ145" s="13">
        <v>113283.998268</v>
      </c>
      <c r="AR145" s="115">
        <v>153000</v>
      </c>
      <c r="AS145" s="115">
        <v>156000</v>
      </c>
      <c r="AT145" s="115">
        <v>147525</v>
      </c>
      <c r="AU145" s="8">
        <f t="shared" si="56"/>
        <v>137908</v>
      </c>
      <c r="AV145" s="13">
        <v>57493.903999999995</v>
      </c>
      <c r="AW145" s="13">
        <v>52629.035199999998</v>
      </c>
      <c r="AX145" s="115">
        <v>73000</v>
      </c>
      <c r="AY145" s="115">
        <v>74000</v>
      </c>
      <c r="AZ145" s="115">
        <v>69720</v>
      </c>
      <c r="BA145" s="8">
        <f t="shared" si="57"/>
        <v>65369</v>
      </c>
      <c r="BB145" s="13">
        <v>57493.903999999995</v>
      </c>
      <c r="BC145" s="13">
        <v>113283.998268</v>
      </c>
      <c r="BD145" s="115">
        <v>112000</v>
      </c>
      <c r="BE145" s="115">
        <v>114000</v>
      </c>
      <c r="BF145" s="115">
        <v>108122</v>
      </c>
      <c r="BG145" s="8">
        <f t="shared" si="58"/>
        <v>100980</v>
      </c>
      <c r="BH145" s="13">
        <v>100614.33199999999</v>
      </c>
      <c r="BI145" s="13">
        <v>113283.998268</v>
      </c>
      <c r="BJ145" s="115">
        <v>141000</v>
      </c>
      <c r="BK145" s="115">
        <v>144000</v>
      </c>
      <c r="BL145" s="115">
        <v>135422</v>
      </c>
      <c r="BM145" s="8">
        <f t="shared" si="59"/>
        <v>126864</v>
      </c>
      <c r="BN145" s="13">
        <v>57493.903999999995</v>
      </c>
      <c r="BO145" s="13">
        <v>52629.035199999998</v>
      </c>
      <c r="BP145" s="115">
        <v>73000</v>
      </c>
      <c r="BQ145" s="115">
        <v>74000</v>
      </c>
      <c r="BR145" s="115">
        <v>69720</v>
      </c>
      <c r="BS145" s="8">
        <f t="shared" si="60"/>
        <v>65369</v>
      </c>
      <c r="BT145" s="28" t="e">
        <f>K145+Q145+#REF!+W145+#REF!+#REF!+#REF!+#REF!+AC145+AI145+AO145+AU145+BA145+#REF!+BG145+BM145+BS145</f>
        <v>#REF!</v>
      </c>
      <c r="BU145" s="9"/>
      <c r="BV145" s="9"/>
      <c r="BW145" s="9"/>
      <c r="BX145" s="10"/>
      <c r="BY145" s="10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</row>
    <row r="146" spans="1:187" ht="24.75" customHeight="1" x14ac:dyDescent="0.35">
      <c r="A146" s="362"/>
      <c r="B146" s="4">
        <v>126</v>
      </c>
      <c r="C146" s="34" t="s">
        <v>136</v>
      </c>
      <c r="D146" s="11" t="s">
        <v>22</v>
      </c>
      <c r="E146" s="6"/>
      <c r="F146" s="13">
        <v>57493.903999999995</v>
      </c>
      <c r="G146" s="13">
        <v>64733.713295999994</v>
      </c>
      <c r="H146" s="115">
        <v>80000</v>
      </c>
      <c r="I146" s="115">
        <v>82000</v>
      </c>
      <c r="J146" s="115">
        <v>77383.600000000006</v>
      </c>
      <c r="K146" s="8">
        <f t="shared" si="71"/>
        <v>72322</v>
      </c>
      <c r="L146" s="13">
        <v>57493.903999999995</v>
      </c>
      <c r="M146" s="13">
        <v>64733.713295999994</v>
      </c>
      <c r="N146" s="115">
        <v>80000</v>
      </c>
      <c r="O146" s="115">
        <v>82000</v>
      </c>
      <c r="P146" s="115">
        <v>77383.600000000006</v>
      </c>
      <c r="Q146" s="8">
        <f t="shared" si="51"/>
        <v>72322</v>
      </c>
      <c r="R146" s="13">
        <v>229975.61599999998</v>
      </c>
      <c r="S146" s="13">
        <v>258934.85318399998</v>
      </c>
      <c r="T146" s="115">
        <v>322000</v>
      </c>
      <c r="U146" s="115">
        <v>328000</v>
      </c>
      <c r="V146" s="115">
        <v>309534.40000000002</v>
      </c>
      <c r="W146" s="8">
        <f t="shared" si="52"/>
        <v>289689</v>
      </c>
      <c r="X146" s="13">
        <v>229975.61599999998</v>
      </c>
      <c r="Y146" s="13">
        <v>258934.85318399998</v>
      </c>
      <c r="Z146" s="115">
        <v>322000</v>
      </c>
      <c r="AA146" s="115">
        <v>322000</v>
      </c>
      <c r="AB146" s="115">
        <v>309534.40000000002</v>
      </c>
      <c r="AC146" s="8">
        <f t="shared" si="53"/>
        <v>288489</v>
      </c>
      <c r="AD146" s="13">
        <v>229975.61599999998</v>
      </c>
      <c r="AE146" s="13">
        <v>258934.85318399998</v>
      </c>
      <c r="AF146" s="115">
        <v>322000</v>
      </c>
      <c r="AG146" s="115">
        <v>328000</v>
      </c>
      <c r="AH146" s="115">
        <v>309534.40000000002</v>
      </c>
      <c r="AI146" s="8">
        <f t="shared" si="54"/>
        <v>289689</v>
      </c>
      <c r="AJ146" s="13">
        <v>229975.61599999998</v>
      </c>
      <c r="AK146" s="13">
        <v>258934.85318399998</v>
      </c>
      <c r="AL146" s="115">
        <v>322000</v>
      </c>
      <c r="AM146" s="115">
        <v>328000</v>
      </c>
      <c r="AN146" s="115">
        <v>309534.40000000002</v>
      </c>
      <c r="AO146" s="8">
        <f t="shared" si="55"/>
        <v>289689</v>
      </c>
      <c r="AP146" s="13">
        <v>273670.98303999996</v>
      </c>
      <c r="AQ146" s="13">
        <v>258934.85318399998</v>
      </c>
      <c r="AR146" s="115">
        <v>351000</v>
      </c>
      <c r="AS146" s="115">
        <v>358000</v>
      </c>
      <c r="AT146" s="115">
        <v>337198.4</v>
      </c>
      <c r="AU146" s="8">
        <f t="shared" si="56"/>
        <v>315761</v>
      </c>
      <c r="AV146" s="13">
        <v>57493.903999999995</v>
      </c>
      <c r="AW146" s="13">
        <v>52629.035199999998</v>
      </c>
      <c r="AX146" s="115">
        <v>73000</v>
      </c>
      <c r="AY146" s="115">
        <v>74000</v>
      </c>
      <c r="AZ146" s="115">
        <v>69720</v>
      </c>
      <c r="BA146" s="8">
        <f t="shared" si="57"/>
        <v>65369</v>
      </c>
      <c r="BB146" s="13">
        <v>57493.903999999995</v>
      </c>
      <c r="BC146" s="13">
        <v>258934.85318399998</v>
      </c>
      <c r="BD146" s="115">
        <v>208000</v>
      </c>
      <c r="BE146" s="115">
        <v>212000</v>
      </c>
      <c r="BF146" s="115">
        <v>200334.4</v>
      </c>
      <c r="BG146" s="8">
        <f t="shared" si="58"/>
        <v>187353</v>
      </c>
      <c r="BH146" s="13">
        <v>229975.61599999998</v>
      </c>
      <c r="BI146" s="13">
        <v>258934.85318399998</v>
      </c>
      <c r="BJ146" s="115">
        <v>322000</v>
      </c>
      <c r="BK146" s="115">
        <v>328000</v>
      </c>
      <c r="BL146" s="115">
        <v>309534.40000000002</v>
      </c>
      <c r="BM146" s="8">
        <f t="shared" si="59"/>
        <v>289689</v>
      </c>
      <c r="BN146" s="13">
        <v>57493.903999999995</v>
      </c>
      <c r="BO146" s="13">
        <v>52629.035199999998</v>
      </c>
      <c r="BP146" s="115">
        <v>73000</v>
      </c>
      <c r="BQ146" s="115">
        <v>74000</v>
      </c>
      <c r="BR146" s="115">
        <v>69720</v>
      </c>
      <c r="BS146" s="8">
        <f t="shared" si="60"/>
        <v>65369</v>
      </c>
      <c r="BT146" s="28" t="e">
        <f>K146+Q146+#REF!+W146+#REF!+#REF!+#REF!+#REF!+AC146+AI146+AO146+AU146+BA146+#REF!+BG146+BM146+BS146</f>
        <v>#REF!</v>
      </c>
      <c r="BU146" s="9"/>
      <c r="BV146" s="9"/>
      <c r="BW146" s="9"/>
      <c r="BX146" s="10"/>
      <c r="BY146" s="10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</row>
    <row r="147" spans="1:187" ht="24.75" customHeight="1" thickBot="1" x14ac:dyDescent="0.4">
      <c r="A147" s="362"/>
      <c r="B147" s="11">
        <v>127</v>
      </c>
      <c r="C147" s="34" t="s">
        <v>157</v>
      </c>
      <c r="D147" s="11" t="s">
        <v>22</v>
      </c>
      <c r="E147" s="6"/>
      <c r="F147" s="13">
        <v>86240.856</v>
      </c>
      <c r="G147" s="13">
        <v>97100.569944000003</v>
      </c>
      <c r="H147" s="115">
        <v>121000</v>
      </c>
      <c r="I147" s="115">
        <v>123000</v>
      </c>
      <c r="J147" s="115">
        <v>116075.4</v>
      </c>
      <c r="K147" s="8">
        <f t="shared" si="71"/>
        <v>108683</v>
      </c>
      <c r="L147" s="13">
        <v>86240.856</v>
      </c>
      <c r="M147" s="13">
        <v>97100.569944000003</v>
      </c>
      <c r="N147" s="115">
        <v>121000</v>
      </c>
      <c r="O147" s="115">
        <v>123000</v>
      </c>
      <c r="P147" s="115">
        <v>116075.4</v>
      </c>
      <c r="Q147" s="8">
        <f t="shared" si="51"/>
        <v>108683</v>
      </c>
      <c r="R147" s="13">
        <v>129361.28399999999</v>
      </c>
      <c r="S147" s="13">
        <v>145650.85491600001</v>
      </c>
      <c r="T147" s="115">
        <v>181000</v>
      </c>
      <c r="U147" s="115">
        <v>185000</v>
      </c>
      <c r="V147" s="115">
        <v>174113.8</v>
      </c>
      <c r="W147" s="8">
        <f t="shared" si="52"/>
        <v>163025</v>
      </c>
      <c r="X147" s="13">
        <v>129361.28399999999</v>
      </c>
      <c r="Y147" s="13">
        <v>145650.85491600001</v>
      </c>
      <c r="Z147" s="115">
        <v>181000</v>
      </c>
      <c r="AA147" s="115">
        <v>181000</v>
      </c>
      <c r="AB147" s="115">
        <v>174113.8</v>
      </c>
      <c r="AC147" s="8">
        <f t="shared" si="53"/>
        <v>162225</v>
      </c>
      <c r="AD147" s="13">
        <v>129361.28399999999</v>
      </c>
      <c r="AE147" s="13">
        <v>145650.85491600001</v>
      </c>
      <c r="AF147" s="115">
        <v>181000</v>
      </c>
      <c r="AG147" s="115">
        <v>185000</v>
      </c>
      <c r="AH147" s="115">
        <v>174113.8</v>
      </c>
      <c r="AI147" s="8">
        <f t="shared" si="54"/>
        <v>163025</v>
      </c>
      <c r="AJ147" s="13">
        <v>129361.28399999999</v>
      </c>
      <c r="AK147" s="13">
        <v>145650.85491600001</v>
      </c>
      <c r="AL147" s="115">
        <v>181000</v>
      </c>
      <c r="AM147" s="115">
        <v>185000</v>
      </c>
      <c r="AN147" s="115">
        <v>174113.8</v>
      </c>
      <c r="AO147" s="8">
        <f t="shared" si="55"/>
        <v>163025</v>
      </c>
      <c r="AP147" s="13">
        <v>153939.92796</v>
      </c>
      <c r="AQ147" s="13">
        <v>145650.85491600001</v>
      </c>
      <c r="AR147" s="115">
        <v>197000</v>
      </c>
      <c r="AS147" s="115">
        <v>201000</v>
      </c>
      <c r="AT147" s="115">
        <v>189674.8</v>
      </c>
      <c r="AU147" s="8">
        <f t="shared" si="56"/>
        <v>177453</v>
      </c>
      <c r="AV147" s="13">
        <v>86240.856</v>
      </c>
      <c r="AW147" s="13">
        <v>78943.552800000005</v>
      </c>
      <c r="AX147" s="115">
        <v>109000</v>
      </c>
      <c r="AY147" s="115">
        <v>111000</v>
      </c>
      <c r="AZ147" s="115">
        <v>104580</v>
      </c>
      <c r="BA147" s="8">
        <f t="shared" si="57"/>
        <v>97953</v>
      </c>
      <c r="BB147" s="13">
        <v>86240.856</v>
      </c>
      <c r="BC147" s="13">
        <v>145650.85491600001</v>
      </c>
      <c r="BD147" s="115">
        <v>153000</v>
      </c>
      <c r="BE147" s="115">
        <v>156000</v>
      </c>
      <c r="BF147" s="115">
        <v>146813.79999999999</v>
      </c>
      <c r="BG147" s="8">
        <f t="shared" si="58"/>
        <v>137541</v>
      </c>
      <c r="BH147" s="13">
        <v>129361.28399999999</v>
      </c>
      <c r="BI147" s="13">
        <v>145650.85491600001</v>
      </c>
      <c r="BJ147" s="115">
        <v>181000</v>
      </c>
      <c r="BK147" s="115">
        <v>185000</v>
      </c>
      <c r="BL147" s="115">
        <v>174113.8</v>
      </c>
      <c r="BM147" s="8">
        <f t="shared" si="59"/>
        <v>163025</v>
      </c>
      <c r="BN147" s="13">
        <v>86240.856</v>
      </c>
      <c r="BO147" s="13">
        <v>78943.552800000005</v>
      </c>
      <c r="BP147" s="115">
        <v>109000</v>
      </c>
      <c r="BQ147" s="115">
        <v>111000</v>
      </c>
      <c r="BR147" s="115">
        <v>104580</v>
      </c>
      <c r="BS147" s="8">
        <f t="shared" si="60"/>
        <v>97953</v>
      </c>
      <c r="BT147" s="28" t="e">
        <f>K147+Q147+#REF!+W147+#REF!+#REF!+#REF!+#REF!+AC147+AI147+AO147+AU147+BA147+#REF!+BG147+BM147+BS147</f>
        <v>#REF!</v>
      </c>
      <c r="BU147" s="9"/>
      <c r="BV147" s="9"/>
      <c r="BW147" s="9"/>
      <c r="BX147" s="10"/>
      <c r="BY147" s="10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</row>
    <row r="148" spans="1:187" ht="24.75" customHeight="1" x14ac:dyDescent="0.35">
      <c r="A148" s="362"/>
      <c r="B148" s="4">
        <v>128</v>
      </c>
      <c r="C148" s="34" t="s">
        <v>158</v>
      </c>
      <c r="D148" s="11" t="s">
        <v>22</v>
      </c>
      <c r="E148" s="6"/>
      <c r="F148" s="13">
        <v>527054.02030813997</v>
      </c>
      <c r="G148" s="13">
        <v>593422.28425001889</v>
      </c>
      <c r="H148" s="115">
        <v>738000</v>
      </c>
      <c r="I148" s="115">
        <v>753000</v>
      </c>
      <c r="J148" s="115">
        <v>709385.6</v>
      </c>
      <c r="K148" s="8">
        <f t="shared" si="71"/>
        <v>664172</v>
      </c>
      <c r="L148" s="13">
        <v>527054.02030813997</v>
      </c>
      <c r="M148" s="13">
        <v>593422.28425001889</v>
      </c>
      <c r="N148" s="115">
        <v>738000</v>
      </c>
      <c r="O148" s="115">
        <v>753000</v>
      </c>
      <c r="P148" s="115">
        <v>709385.6</v>
      </c>
      <c r="Q148" s="8">
        <f t="shared" si="51"/>
        <v>664172</v>
      </c>
      <c r="R148" s="13">
        <v>715824.4739851401</v>
      </c>
      <c r="S148" s="13">
        <v>805963.29428619193</v>
      </c>
      <c r="T148" s="115">
        <v>1002000</v>
      </c>
      <c r="U148" s="115">
        <v>1022000</v>
      </c>
      <c r="V148" s="115">
        <v>963460.4</v>
      </c>
      <c r="W148" s="8">
        <f t="shared" si="52"/>
        <v>901850</v>
      </c>
      <c r="X148" s="13">
        <v>715824.4739851401</v>
      </c>
      <c r="Y148" s="13">
        <v>805963.29428619193</v>
      </c>
      <c r="Z148" s="115">
        <v>1002000</v>
      </c>
      <c r="AA148" s="115">
        <v>1002000</v>
      </c>
      <c r="AB148" s="115">
        <v>963460.4</v>
      </c>
      <c r="AC148" s="8">
        <f t="shared" si="53"/>
        <v>897850</v>
      </c>
      <c r="AD148" s="13">
        <v>715824.4739851401</v>
      </c>
      <c r="AE148" s="13">
        <v>805963.29428619193</v>
      </c>
      <c r="AF148" s="115">
        <v>1002000</v>
      </c>
      <c r="AG148" s="115">
        <v>1022000</v>
      </c>
      <c r="AH148" s="115">
        <v>963460.4</v>
      </c>
      <c r="AI148" s="8">
        <f t="shared" si="54"/>
        <v>901850</v>
      </c>
      <c r="AJ148" s="13">
        <v>715824.4739851401</v>
      </c>
      <c r="AK148" s="13">
        <v>805963.29428619193</v>
      </c>
      <c r="AL148" s="115">
        <v>1002000</v>
      </c>
      <c r="AM148" s="115">
        <v>1022000</v>
      </c>
      <c r="AN148" s="115">
        <v>963460.4</v>
      </c>
      <c r="AO148" s="8">
        <f t="shared" si="55"/>
        <v>901850</v>
      </c>
      <c r="AP148" s="13">
        <v>851831.12404231669</v>
      </c>
      <c r="AQ148" s="13">
        <v>805963.29428619193</v>
      </c>
      <c r="AR148" s="115">
        <v>1092000</v>
      </c>
      <c r="AS148" s="115">
        <v>1114000</v>
      </c>
      <c r="AT148" s="115">
        <v>1049567.3999999999</v>
      </c>
      <c r="AU148" s="8">
        <f t="shared" si="56"/>
        <v>982672</v>
      </c>
      <c r="AV148" s="13">
        <v>527054.02030813997</v>
      </c>
      <c r="AW148" s="13">
        <v>482457.14166668203</v>
      </c>
      <c r="AX148" s="115">
        <v>665000</v>
      </c>
      <c r="AY148" s="115">
        <v>678000</v>
      </c>
      <c r="AZ148" s="115">
        <v>639132.19999999995</v>
      </c>
      <c r="BA148" s="8">
        <f t="shared" si="57"/>
        <v>598329</v>
      </c>
      <c r="BB148" s="13">
        <v>527054.02030813997</v>
      </c>
      <c r="BC148" s="13">
        <v>805963.29428619193</v>
      </c>
      <c r="BD148" s="115">
        <v>878000</v>
      </c>
      <c r="BE148" s="115">
        <v>896000</v>
      </c>
      <c r="BF148" s="115">
        <v>843948</v>
      </c>
      <c r="BG148" s="8">
        <f t="shared" si="58"/>
        <v>790193</v>
      </c>
      <c r="BH148" s="13">
        <v>715824.4739851401</v>
      </c>
      <c r="BI148" s="13">
        <v>805963.29428619193</v>
      </c>
      <c r="BJ148" s="115">
        <v>1002000</v>
      </c>
      <c r="BK148" s="115">
        <v>1022000</v>
      </c>
      <c r="BL148" s="115">
        <v>963460.4</v>
      </c>
      <c r="BM148" s="8">
        <f t="shared" si="59"/>
        <v>901850</v>
      </c>
      <c r="BN148" s="13">
        <v>527054.02030813997</v>
      </c>
      <c r="BO148" s="13">
        <v>482457.14166668203</v>
      </c>
      <c r="BP148" s="115">
        <v>665000</v>
      </c>
      <c r="BQ148" s="115">
        <v>678000</v>
      </c>
      <c r="BR148" s="115">
        <v>639132.19999999995</v>
      </c>
      <c r="BS148" s="8">
        <f t="shared" si="60"/>
        <v>598329</v>
      </c>
      <c r="BT148" s="28" t="e">
        <f>K148+Q148+#REF!+W148+#REF!+#REF!+#REF!+#REF!+AC148+AI148+AO148+AU148+BA148+#REF!+BG148+BM148+BS148</f>
        <v>#REF!</v>
      </c>
      <c r="BU148" s="9"/>
      <c r="BV148" s="9"/>
      <c r="BW148" s="9"/>
      <c r="BX148" s="10"/>
      <c r="BY148" s="10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</row>
    <row r="149" spans="1:187" ht="24.75" customHeight="1" thickBot="1" x14ac:dyDescent="0.4">
      <c r="A149" s="362"/>
      <c r="B149" s="11">
        <v>129</v>
      </c>
      <c r="C149" s="34" t="s">
        <v>159</v>
      </c>
      <c r="D149" s="11" t="s">
        <v>22</v>
      </c>
      <c r="E149" s="6"/>
      <c r="F149" s="13">
        <v>89698.898723459992</v>
      </c>
      <c r="G149" s="13">
        <v>100994.06004732953</v>
      </c>
      <c r="H149" s="115">
        <v>126000</v>
      </c>
      <c r="I149" s="115">
        <v>129000</v>
      </c>
      <c r="J149" s="115">
        <v>120730.4</v>
      </c>
      <c r="K149" s="8">
        <f t="shared" si="71"/>
        <v>113285</v>
      </c>
      <c r="L149" s="13">
        <v>89698.898723459992</v>
      </c>
      <c r="M149" s="13">
        <v>100994.06004732953</v>
      </c>
      <c r="N149" s="115">
        <v>126000</v>
      </c>
      <c r="O149" s="115">
        <v>129000</v>
      </c>
      <c r="P149" s="115">
        <v>120730.4</v>
      </c>
      <c r="Q149" s="8">
        <f t="shared" si="51"/>
        <v>113285</v>
      </c>
      <c r="R149" s="13">
        <v>141030.82169488</v>
      </c>
      <c r="S149" s="13">
        <v>158789.85670368912</v>
      </c>
      <c r="T149" s="115">
        <v>197000</v>
      </c>
      <c r="U149" s="115">
        <v>201000</v>
      </c>
      <c r="V149" s="115">
        <v>189819</v>
      </c>
      <c r="W149" s="8">
        <f t="shared" si="52"/>
        <v>177528</v>
      </c>
      <c r="X149" s="13">
        <v>141030.82169488</v>
      </c>
      <c r="Y149" s="13">
        <v>158789.85670368912</v>
      </c>
      <c r="Z149" s="115">
        <v>197000</v>
      </c>
      <c r="AA149" s="115">
        <v>197000</v>
      </c>
      <c r="AB149" s="115">
        <v>189819</v>
      </c>
      <c r="AC149" s="8">
        <f t="shared" si="53"/>
        <v>176728</v>
      </c>
      <c r="AD149" s="13">
        <v>141030.82169488</v>
      </c>
      <c r="AE149" s="13">
        <v>158789.85670368912</v>
      </c>
      <c r="AF149" s="115">
        <v>197000</v>
      </c>
      <c r="AG149" s="115">
        <v>201000</v>
      </c>
      <c r="AH149" s="115">
        <v>189819</v>
      </c>
      <c r="AI149" s="8">
        <f t="shared" si="54"/>
        <v>177528</v>
      </c>
      <c r="AJ149" s="13">
        <v>141030.82169488</v>
      </c>
      <c r="AK149" s="13">
        <v>158789.85670368912</v>
      </c>
      <c r="AL149" s="115">
        <v>197000</v>
      </c>
      <c r="AM149" s="115">
        <v>201000</v>
      </c>
      <c r="AN149" s="115">
        <v>189819</v>
      </c>
      <c r="AO149" s="8">
        <f t="shared" si="55"/>
        <v>177528</v>
      </c>
      <c r="AP149" s="13">
        <v>167826.67781690721</v>
      </c>
      <c r="AQ149" s="13">
        <v>158789.85670368912</v>
      </c>
      <c r="AR149" s="115">
        <v>215000</v>
      </c>
      <c r="AS149" s="115">
        <v>219000</v>
      </c>
      <c r="AT149" s="115">
        <v>206784.2</v>
      </c>
      <c r="AU149" s="8">
        <f t="shared" si="56"/>
        <v>193480</v>
      </c>
      <c r="AV149" s="13">
        <v>89698.898723459992</v>
      </c>
      <c r="AW149" s="13">
        <v>82108.991908397991</v>
      </c>
      <c r="AX149" s="115">
        <v>113000</v>
      </c>
      <c r="AY149" s="115">
        <v>115000</v>
      </c>
      <c r="AZ149" s="115">
        <v>108773</v>
      </c>
      <c r="BA149" s="8">
        <f t="shared" si="57"/>
        <v>101716</v>
      </c>
      <c r="BB149" s="13">
        <v>89698.898723459992</v>
      </c>
      <c r="BC149" s="13">
        <v>158789.85670368912</v>
      </c>
      <c r="BD149" s="115">
        <v>164000</v>
      </c>
      <c r="BE149" s="115">
        <v>167000</v>
      </c>
      <c r="BF149" s="115">
        <v>157320.79999999999</v>
      </c>
      <c r="BG149" s="8">
        <f t="shared" si="58"/>
        <v>147362</v>
      </c>
      <c r="BH149" s="13">
        <v>141030.82169488</v>
      </c>
      <c r="BI149" s="13">
        <v>158789.85670368912</v>
      </c>
      <c r="BJ149" s="115">
        <v>197000</v>
      </c>
      <c r="BK149" s="115">
        <v>201000</v>
      </c>
      <c r="BL149" s="115">
        <v>189819</v>
      </c>
      <c r="BM149" s="8">
        <f t="shared" si="59"/>
        <v>177528</v>
      </c>
      <c r="BN149" s="13">
        <v>89698.898723459992</v>
      </c>
      <c r="BO149" s="13">
        <v>82108.991908397991</v>
      </c>
      <c r="BP149" s="115">
        <v>113000</v>
      </c>
      <c r="BQ149" s="115">
        <v>115000</v>
      </c>
      <c r="BR149" s="115">
        <v>108773</v>
      </c>
      <c r="BS149" s="8">
        <f t="shared" si="60"/>
        <v>101716</v>
      </c>
      <c r="BT149" s="28" t="e">
        <f>K149+Q149+#REF!+W149+#REF!+#REF!+#REF!+#REF!+AC149+AI149+AO149+AU149+BA149+#REF!+BG149+BM149+BS149</f>
        <v>#REF!</v>
      </c>
      <c r="BU149" s="9"/>
      <c r="BV149" s="9"/>
      <c r="BW149" s="9"/>
      <c r="BX149" s="10"/>
      <c r="BY149" s="10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</row>
    <row r="150" spans="1:187" ht="24.75" customHeight="1" x14ac:dyDescent="0.35">
      <c r="A150" s="362"/>
      <c r="B150" s="4">
        <v>130</v>
      </c>
      <c r="C150" s="34" t="s">
        <v>160</v>
      </c>
      <c r="D150" s="11" t="s">
        <v>22</v>
      </c>
      <c r="E150" s="6"/>
      <c r="F150" s="13">
        <v>215602.13999999998</v>
      </c>
      <c r="G150" s="13">
        <v>242751.42486</v>
      </c>
      <c r="H150" s="115">
        <v>302000</v>
      </c>
      <c r="I150" s="115">
        <v>308000</v>
      </c>
      <c r="J150" s="115">
        <v>290189.2</v>
      </c>
      <c r="K150" s="8">
        <f t="shared" si="71"/>
        <v>271709</v>
      </c>
      <c r="L150" s="13">
        <v>215602.13999999998</v>
      </c>
      <c r="M150" s="13">
        <v>242751.42486</v>
      </c>
      <c r="N150" s="115">
        <v>302000</v>
      </c>
      <c r="O150" s="115">
        <v>308000</v>
      </c>
      <c r="P150" s="115">
        <v>290189.2</v>
      </c>
      <c r="Q150" s="8">
        <f t="shared" si="51"/>
        <v>271709</v>
      </c>
      <c r="R150" s="13">
        <v>359336.89999999997</v>
      </c>
      <c r="S150" s="13">
        <v>404585.70809999999</v>
      </c>
      <c r="T150" s="115">
        <v>503000</v>
      </c>
      <c r="U150" s="115">
        <v>513000</v>
      </c>
      <c r="V150" s="115">
        <v>483648.2</v>
      </c>
      <c r="W150" s="8">
        <f t="shared" si="52"/>
        <v>452714</v>
      </c>
      <c r="X150" s="13">
        <v>359336.89999999997</v>
      </c>
      <c r="Y150" s="13">
        <v>404585.70809999999</v>
      </c>
      <c r="Z150" s="115">
        <v>503000</v>
      </c>
      <c r="AA150" s="115">
        <v>503000</v>
      </c>
      <c r="AB150" s="115">
        <v>483648.2</v>
      </c>
      <c r="AC150" s="8">
        <f t="shared" si="53"/>
        <v>450714</v>
      </c>
      <c r="AD150" s="13">
        <v>359336.89999999997</v>
      </c>
      <c r="AE150" s="13">
        <v>404585.70809999999</v>
      </c>
      <c r="AF150" s="115">
        <v>503000</v>
      </c>
      <c r="AG150" s="115">
        <v>513000</v>
      </c>
      <c r="AH150" s="115">
        <v>483648.2</v>
      </c>
      <c r="AI150" s="8">
        <f t="shared" si="54"/>
        <v>452714</v>
      </c>
      <c r="AJ150" s="13">
        <v>359336.89999999997</v>
      </c>
      <c r="AK150" s="13">
        <v>404585.70809999999</v>
      </c>
      <c r="AL150" s="115">
        <v>503000</v>
      </c>
      <c r="AM150" s="115">
        <v>513000</v>
      </c>
      <c r="AN150" s="115">
        <v>483648.2</v>
      </c>
      <c r="AO150" s="8">
        <f t="shared" si="55"/>
        <v>452714</v>
      </c>
      <c r="AP150" s="13">
        <v>427610.91099999996</v>
      </c>
      <c r="AQ150" s="13">
        <v>404585.70809999999</v>
      </c>
      <c r="AR150" s="115">
        <v>548000</v>
      </c>
      <c r="AS150" s="115">
        <v>559000</v>
      </c>
      <c r="AT150" s="115">
        <v>526873.19999999995</v>
      </c>
      <c r="AU150" s="8">
        <f t="shared" si="56"/>
        <v>493214</v>
      </c>
      <c r="AV150" s="13">
        <v>215602.13999999998</v>
      </c>
      <c r="AW150" s="13">
        <v>197358.88199999998</v>
      </c>
      <c r="AX150" s="115">
        <v>272000</v>
      </c>
      <c r="AY150" s="115">
        <v>277000</v>
      </c>
      <c r="AZ150" s="115">
        <v>261450</v>
      </c>
      <c r="BA150" s="8">
        <f t="shared" si="57"/>
        <v>244682</v>
      </c>
      <c r="BB150" s="13">
        <v>215602.13999999998</v>
      </c>
      <c r="BC150" s="13">
        <v>404585.70809999999</v>
      </c>
      <c r="BD150" s="115">
        <v>408000</v>
      </c>
      <c r="BE150" s="115">
        <v>416000</v>
      </c>
      <c r="BF150" s="115">
        <v>392648.2</v>
      </c>
      <c r="BG150" s="8">
        <f t="shared" si="58"/>
        <v>367367</v>
      </c>
      <c r="BH150" s="13">
        <v>359336.89999999997</v>
      </c>
      <c r="BI150" s="13">
        <v>404585.70809999999</v>
      </c>
      <c r="BJ150" s="115">
        <v>503000</v>
      </c>
      <c r="BK150" s="115">
        <v>513000</v>
      </c>
      <c r="BL150" s="115">
        <v>483648.2</v>
      </c>
      <c r="BM150" s="8">
        <f t="shared" si="59"/>
        <v>452714</v>
      </c>
      <c r="BN150" s="13">
        <v>215602.13999999998</v>
      </c>
      <c r="BO150" s="13">
        <v>197358.88199999998</v>
      </c>
      <c r="BP150" s="115">
        <v>272000</v>
      </c>
      <c r="BQ150" s="115">
        <v>277000</v>
      </c>
      <c r="BR150" s="115">
        <v>261450</v>
      </c>
      <c r="BS150" s="8">
        <f t="shared" si="60"/>
        <v>244682</v>
      </c>
      <c r="BT150" s="28" t="e">
        <f>K150+Q150+#REF!+W150+#REF!+#REF!+#REF!+#REF!+AC150+AI150+AO150+AU150+BA150+#REF!+BG150+BM150+BS150</f>
        <v>#REF!</v>
      </c>
      <c r="BU150" s="9"/>
      <c r="BV150" s="9"/>
      <c r="BW150" s="9"/>
      <c r="BX150" s="10"/>
      <c r="BY150" s="10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</row>
    <row r="151" spans="1:187" ht="24.75" customHeight="1" thickBot="1" x14ac:dyDescent="0.4">
      <c r="A151" s="362"/>
      <c r="B151" s="11">
        <v>131</v>
      </c>
      <c r="C151" s="34" t="s">
        <v>161</v>
      </c>
      <c r="D151" s="11" t="s">
        <v>22</v>
      </c>
      <c r="E151" s="6"/>
      <c r="F151" s="13">
        <v>215602.13999999998</v>
      </c>
      <c r="G151" s="13">
        <v>242751.42486</v>
      </c>
      <c r="H151" s="115">
        <v>302000</v>
      </c>
      <c r="I151" s="115">
        <v>308000</v>
      </c>
      <c r="J151" s="115">
        <v>290189.2</v>
      </c>
      <c r="K151" s="8">
        <f t="shared" si="71"/>
        <v>271709</v>
      </c>
      <c r="L151" s="13">
        <v>215602.13999999998</v>
      </c>
      <c r="M151" s="13">
        <v>242751.42486</v>
      </c>
      <c r="N151" s="115">
        <v>302000</v>
      </c>
      <c r="O151" s="115">
        <v>308000</v>
      </c>
      <c r="P151" s="115">
        <v>290189.2</v>
      </c>
      <c r="Q151" s="8">
        <f t="shared" si="51"/>
        <v>271709</v>
      </c>
      <c r="R151" s="13">
        <v>244349.09199999998</v>
      </c>
      <c r="S151" s="13">
        <v>275118.28150799999</v>
      </c>
      <c r="T151" s="115">
        <v>342000</v>
      </c>
      <c r="U151" s="115">
        <v>349000</v>
      </c>
      <c r="V151" s="115">
        <v>328881</v>
      </c>
      <c r="W151" s="8">
        <f t="shared" si="52"/>
        <v>307870</v>
      </c>
      <c r="X151" s="13">
        <v>244349.09199999998</v>
      </c>
      <c r="Y151" s="13">
        <v>275118.28150799999</v>
      </c>
      <c r="Z151" s="115">
        <v>342000</v>
      </c>
      <c r="AA151" s="115">
        <v>342000</v>
      </c>
      <c r="AB151" s="115">
        <v>328881</v>
      </c>
      <c r="AC151" s="8">
        <f t="shared" si="53"/>
        <v>306470</v>
      </c>
      <c r="AD151" s="13">
        <v>244349.09199999998</v>
      </c>
      <c r="AE151" s="13">
        <v>275118.28150799999</v>
      </c>
      <c r="AF151" s="115">
        <v>342000</v>
      </c>
      <c r="AG151" s="115">
        <v>349000</v>
      </c>
      <c r="AH151" s="115">
        <v>328881</v>
      </c>
      <c r="AI151" s="8">
        <f t="shared" si="54"/>
        <v>307870</v>
      </c>
      <c r="AJ151" s="13">
        <v>244349.09199999998</v>
      </c>
      <c r="AK151" s="13">
        <v>275118.28150799999</v>
      </c>
      <c r="AL151" s="115">
        <v>342000</v>
      </c>
      <c r="AM151" s="115">
        <v>349000</v>
      </c>
      <c r="AN151" s="115">
        <v>328881</v>
      </c>
      <c r="AO151" s="8">
        <f t="shared" si="55"/>
        <v>307870</v>
      </c>
      <c r="AP151" s="13">
        <v>290775.41948000004</v>
      </c>
      <c r="AQ151" s="13">
        <v>275118.28150799999</v>
      </c>
      <c r="AR151" s="115">
        <v>373000</v>
      </c>
      <c r="AS151" s="115">
        <v>380000</v>
      </c>
      <c r="AT151" s="115">
        <v>358274</v>
      </c>
      <c r="AU151" s="8">
        <f t="shared" si="56"/>
        <v>335434</v>
      </c>
      <c r="AV151" s="13">
        <v>215602.13999999998</v>
      </c>
      <c r="AW151" s="13">
        <v>197358.88199999998</v>
      </c>
      <c r="AX151" s="115">
        <v>272000</v>
      </c>
      <c r="AY151" s="115">
        <v>277000</v>
      </c>
      <c r="AZ151" s="115">
        <v>261450</v>
      </c>
      <c r="BA151" s="8">
        <f t="shared" si="57"/>
        <v>244682</v>
      </c>
      <c r="BB151" s="13">
        <v>215602.13999999998</v>
      </c>
      <c r="BC151" s="13">
        <v>275118.28150799999</v>
      </c>
      <c r="BD151" s="115">
        <v>323000</v>
      </c>
      <c r="BE151" s="115">
        <v>329000</v>
      </c>
      <c r="BF151" s="115">
        <v>310681</v>
      </c>
      <c r="BG151" s="8">
        <f t="shared" si="58"/>
        <v>290680</v>
      </c>
      <c r="BH151" s="13">
        <v>244349.09199999998</v>
      </c>
      <c r="BI151" s="13">
        <v>275118.28150799999</v>
      </c>
      <c r="BJ151" s="115">
        <v>342000</v>
      </c>
      <c r="BK151" s="115">
        <v>349000</v>
      </c>
      <c r="BL151" s="115">
        <v>328881</v>
      </c>
      <c r="BM151" s="8">
        <f t="shared" si="59"/>
        <v>307870</v>
      </c>
      <c r="BN151" s="13">
        <v>215602.13999999998</v>
      </c>
      <c r="BO151" s="13">
        <v>197358.88199999998</v>
      </c>
      <c r="BP151" s="115">
        <v>272000</v>
      </c>
      <c r="BQ151" s="115">
        <v>277000</v>
      </c>
      <c r="BR151" s="115">
        <v>261450</v>
      </c>
      <c r="BS151" s="8">
        <f t="shared" si="60"/>
        <v>244682</v>
      </c>
      <c r="BT151" s="28" t="e">
        <f>K151+Q151+#REF!+W151+#REF!+#REF!+#REF!+#REF!+AC151+AI151+AO151+AU151+BA151+#REF!+BG151+BM151+BS151</f>
        <v>#REF!</v>
      </c>
      <c r="BU151" s="9"/>
      <c r="BV151" s="9"/>
      <c r="BW151" s="9"/>
      <c r="BX151" s="10"/>
      <c r="BY151" s="10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</row>
    <row r="152" spans="1:187" ht="24.75" customHeight="1" x14ac:dyDescent="0.35">
      <c r="A152" s="362"/>
      <c r="B152" s="4">
        <v>132</v>
      </c>
      <c r="C152" s="34" t="s">
        <v>162</v>
      </c>
      <c r="D152" s="11" t="s">
        <v>22</v>
      </c>
      <c r="E152" s="6"/>
      <c r="F152" s="13">
        <v>114987.80799999999</v>
      </c>
      <c r="G152" s="13">
        <v>129467.42659199999</v>
      </c>
      <c r="H152" s="115">
        <v>161000</v>
      </c>
      <c r="I152" s="115">
        <v>164000</v>
      </c>
      <c r="J152" s="115">
        <v>154767.20000000001</v>
      </c>
      <c r="K152" s="8">
        <f t="shared" si="71"/>
        <v>144844</v>
      </c>
      <c r="L152" s="13">
        <v>114987.80799999999</v>
      </c>
      <c r="M152" s="13">
        <v>129467.42659199999</v>
      </c>
      <c r="N152" s="115">
        <v>161000</v>
      </c>
      <c r="O152" s="115">
        <v>164000</v>
      </c>
      <c r="P152" s="115">
        <v>154767.20000000001</v>
      </c>
      <c r="Q152" s="8">
        <f t="shared" si="51"/>
        <v>144844</v>
      </c>
      <c r="R152" s="13">
        <v>14373.475999999999</v>
      </c>
      <c r="S152" s="13">
        <v>16183.428323999999</v>
      </c>
      <c r="T152" s="115">
        <v>20000</v>
      </c>
      <c r="U152" s="115">
        <v>20000</v>
      </c>
      <c r="V152" s="115">
        <v>19346.599999999999</v>
      </c>
      <c r="W152" s="8">
        <f t="shared" si="52"/>
        <v>17981</v>
      </c>
      <c r="X152" s="13">
        <v>14373.475999999999</v>
      </c>
      <c r="Y152" s="13">
        <v>16183.428323999999</v>
      </c>
      <c r="Z152" s="115">
        <v>20000</v>
      </c>
      <c r="AA152" s="115">
        <v>20000</v>
      </c>
      <c r="AB152" s="115">
        <v>19346.599999999999</v>
      </c>
      <c r="AC152" s="8">
        <f t="shared" si="53"/>
        <v>17981</v>
      </c>
      <c r="AD152" s="13">
        <v>14373.475999999999</v>
      </c>
      <c r="AE152" s="13">
        <v>16183.428323999999</v>
      </c>
      <c r="AF152" s="115">
        <v>20000</v>
      </c>
      <c r="AG152" s="115">
        <v>20000</v>
      </c>
      <c r="AH152" s="115">
        <v>19346.599999999999</v>
      </c>
      <c r="AI152" s="8">
        <f t="shared" si="54"/>
        <v>17981</v>
      </c>
      <c r="AJ152" s="13">
        <v>14373.475999999999</v>
      </c>
      <c r="AK152" s="13">
        <v>16183.428323999999</v>
      </c>
      <c r="AL152" s="115">
        <v>20000</v>
      </c>
      <c r="AM152" s="115">
        <v>20000</v>
      </c>
      <c r="AN152" s="115">
        <v>19346.599999999999</v>
      </c>
      <c r="AO152" s="8">
        <f t="shared" si="55"/>
        <v>17981</v>
      </c>
      <c r="AP152" s="13">
        <v>17104.436439999998</v>
      </c>
      <c r="AQ152" s="13">
        <v>16183.428323999999</v>
      </c>
      <c r="AR152" s="115">
        <v>22000</v>
      </c>
      <c r="AS152" s="115">
        <v>22000</v>
      </c>
      <c r="AT152" s="115">
        <v>21075.599999999999</v>
      </c>
      <c r="AU152" s="8">
        <f t="shared" si="56"/>
        <v>19673</v>
      </c>
      <c r="AV152" s="13">
        <v>114987.80799999999</v>
      </c>
      <c r="AW152" s="13">
        <v>105258.0704</v>
      </c>
      <c r="AX152" s="115">
        <v>145000</v>
      </c>
      <c r="AY152" s="115">
        <v>148000</v>
      </c>
      <c r="AZ152" s="115">
        <v>139440</v>
      </c>
      <c r="BA152" s="8">
        <f t="shared" si="57"/>
        <v>130537</v>
      </c>
      <c r="BB152" s="13">
        <v>114987.80799999999</v>
      </c>
      <c r="BC152" s="13">
        <v>16183.428323999999</v>
      </c>
      <c r="BD152" s="115">
        <v>86000</v>
      </c>
      <c r="BE152" s="115">
        <v>88000</v>
      </c>
      <c r="BF152" s="115">
        <v>83046.600000000006</v>
      </c>
      <c r="BG152" s="8">
        <f t="shared" si="58"/>
        <v>77644</v>
      </c>
      <c r="BH152" s="13">
        <v>14373.475999999999</v>
      </c>
      <c r="BI152" s="13">
        <v>16183.428323999999</v>
      </c>
      <c r="BJ152" s="115">
        <v>20000</v>
      </c>
      <c r="BK152" s="115">
        <v>20000</v>
      </c>
      <c r="BL152" s="115">
        <v>19346.599999999999</v>
      </c>
      <c r="BM152" s="8">
        <f t="shared" si="59"/>
        <v>17981</v>
      </c>
      <c r="BN152" s="13">
        <v>114987.80799999999</v>
      </c>
      <c r="BO152" s="13">
        <v>105258.0704</v>
      </c>
      <c r="BP152" s="115">
        <v>145000</v>
      </c>
      <c r="BQ152" s="115">
        <v>148000</v>
      </c>
      <c r="BR152" s="115">
        <v>139440</v>
      </c>
      <c r="BS152" s="8">
        <f t="shared" si="60"/>
        <v>130537</v>
      </c>
      <c r="BT152" s="28" t="e">
        <f>K152+Q152+#REF!+W152+#REF!+#REF!+#REF!+#REF!+AC152+AI152+AO152+AU152+BA152+#REF!+BG152+BM152+BS152</f>
        <v>#REF!</v>
      </c>
      <c r="BU152" s="9"/>
      <c r="BV152" s="9"/>
      <c r="BW152" s="9"/>
      <c r="BX152" s="10"/>
      <c r="BY152" s="10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</row>
    <row r="153" spans="1:187" ht="24.75" customHeight="1" thickBot="1" x14ac:dyDescent="0.4">
      <c r="A153" s="362"/>
      <c r="B153" s="11">
        <v>133</v>
      </c>
      <c r="C153" s="34" t="s">
        <v>163</v>
      </c>
      <c r="D153" s="11" t="s">
        <v>22</v>
      </c>
      <c r="E153" s="6"/>
      <c r="F153" s="13">
        <v>114987.80799999999</v>
      </c>
      <c r="G153" s="13">
        <v>129467.42659199999</v>
      </c>
      <c r="H153" s="115">
        <v>161000</v>
      </c>
      <c r="I153" s="115">
        <v>164000</v>
      </c>
      <c r="J153" s="115">
        <v>154767.20000000001</v>
      </c>
      <c r="K153" s="8">
        <f t="shared" si="71"/>
        <v>144844</v>
      </c>
      <c r="L153" s="13">
        <v>114987.80799999999</v>
      </c>
      <c r="M153" s="13">
        <v>129467.42659199999</v>
      </c>
      <c r="N153" s="115">
        <v>161000</v>
      </c>
      <c r="O153" s="115">
        <v>164000</v>
      </c>
      <c r="P153" s="115">
        <v>154767.20000000001</v>
      </c>
      <c r="Q153" s="8">
        <f t="shared" si="51"/>
        <v>144844</v>
      </c>
      <c r="R153" s="13">
        <v>158108.236</v>
      </c>
      <c r="S153" s="13">
        <v>178017.711564</v>
      </c>
      <c r="T153" s="115">
        <v>221000</v>
      </c>
      <c r="U153" s="115">
        <v>225000</v>
      </c>
      <c r="V153" s="115">
        <v>212805.6</v>
      </c>
      <c r="W153" s="8">
        <f t="shared" si="52"/>
        <v>198986</v>
      </c>
      <c r="X153" s="13">
        <v>158108.236</v>
      </c>
      <c r="Y153" s="13">
        <v>178017.711564</v>
      </c>
      <c r="Z153" s="115">
        <v>221000</v>
      </c>
      <c r="AA153" s="115">
        <v>221000</v>
      </c>
      <c r="AB153" s="115">
        <v>212805.6</v>
      </c>
      <c r="AC153" s="8">
        <f t="shared" si="53"/>
        <v>198186</v>
      </c>
      <c r="AD153" s="13">
        <v>158108.236</v>
      </c>
      <c r="AE153" s="13">
        <v>178017.711564</v>
      </c>
      <c r="AF153" s="115">
        <v>221000</v>
      </c>
      <c r="AG153" s="115">
        <v>225000</v>
      </c>
      <c r="AH153" s="115">
        <v>212805.6</v>
      </c>
      <c r="AI153" s="8">
        <f t="shared" si="54"/>
        <v>198986</v>
      </c>
      <c r="AJ153" s="13">
        <v>158108.236</v>
      </c>
      <c r="AK153" s="13">
        <v>178017.711564</v>
      </c>
      <c r="AL153" s="115">
        <v>221000</v>
      </c>
      <c r="AM153" s="115">
        <v>225000</v>
      </c>
      <c r="AN153" s="115">
        <v>212805.6</v>
      </c>
      <c r="AO153" s="8">
        <f t="shared" si="55"/>
        <v>198986</v>
      </c>
      <c r="AP153" s="13">
        <v>188148.80083999998</v>
      </c>
      <c r="AQ153" s="13">
        <v>178017.711564</v>
      </c>
      <c r="AR153" s="115">
        <v>241000</v>
      </c>
      <c r="AS153" s="115">
        <v>246000</v>
      </c>
      <c r="AT153" s="115">
        <v>231824.6</v>
      </c>
      <c r="AU153" s="8">
        <f t="shared" si="56"/>
        <v>216998</v>
      </c>
      <c r="AV153" s="13">
        <v>114987.80799999999</v>
      </c>
      <c r="AW153" s="13">
        <v>105258.0704</v>
      </c>
      <c r="AX153" s="115">
        <v>145000</v>
      </c>
      <c r="AY153" s="115">
        <v>148000</v>
      </c>
      <c r="AZ153" s="115">
        <v>139440</v>
      </c>
      <c r="BA153" s="8">
        <f t="shared" si="57"/>
        <v>130537</v>
      </c>
      <c r="BB153" s="13">
        <v>114987.80799999999</v>
      </c>
      <c r="BC153" s="13">
        <v>178017.711564</v>
      </c>
      <c r="BD153" s="115">
        <v>193000</v>
      </c>
      <c r="BE153" s="115">
        <v>197000</v>
      </c>
      <c r="BF153" s="115">
        <v>185505.6</v>
      </c>
      <c r="BG153" s="8">
        <f t="shared" si="58"/>
        <v>173702</v>
      </c>
      <c r="BH153" s="13">
        <v>158108.236</v>
      </c>
      <c r="BI153" s="13">
        <v>178017.711564</v>
      </c>
      <c r="BJ153" s="115">
        <v>221000</v>
      </c>
      <c r="BK153" s="115">
        <v>225000</v>
      </c>
      <c r="BL153" s="115">
        <v>212805.6</v>
      </c>
      <c r="BM153" s="8">
        <f t="shared" si="59"/>
        <v>198986</v>
      </c>
      <c r="BN153" s="13">
        <v>114987.80799999999</v>
      </c>
      <c r="BO153" s="13">
        <v>105258.0704</v>
      </c>
      <c r="BP153" s="115">
        <v>145000</v>
      </c>
      <c r="BQ153" s="115">
        <v>148000</v>
      </c>
      <c r="BR153" s="115">
        <v>139440</v>
      </c>
      <c r="BS153" s="8">
        <f t="shared" si="60"/>
        <v>130537</v>
      </c>
      <c r="BT153" s="28" t="e">
        <f>K153+Q153+#REF!+W153+#REF!+#REF!+#REF!+#REF!+AC153+AI153+AO153+AU153+BA153+#REF!+BG153+BM153+BS153</f>
        <v>#REF!</v>
      </c>
      <c r="BU153" s="9"/>
      <c r="BV153" s="9"/>
      <c r="BW153" s="9"/>
      <c r="BX153" s="10"/>
      <c r="BY153" s="10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</row>
    <row r="154" spans="1:187" ht="24.75" customHeight="1" x14ac:dyDescent="0.35">
      <c r="A154" s="362"/>
      <c r="B154" s="4">
        <v>134</v>
      </c>
      <c r="C154" s="34" t="s">
        <v>164</v>
      </c>
      <c r="D154" s="11" t="s">
        <v>22</v>
      </c>
      <c r="E154" s="6"/>
      <c r="F154" s="13">
        <v>172481.712</v>
      </c>
      <c r="G154" s="13">
        <v>194201.13988800001</v>
      </c>
      <c r="H154" s="115">
        <v>241000</v>
      </c>
      <c r="I154" s="115">
        <v>246000</v>
      </c>
      <c r="J154" s="115">
        <v>232150.8</v>
      </c>
      <c r="K154" s="8">
        <f t="shared" si="71"/>
        <v>217167</v>
      </c>
      <c r="L154" s="13">
        <v>172481.712</v>
      </c>
      <c r="M154" s="13">
        <v>194201.13988800001</v>
      </c>
      <c r="N154" s="115">
        <v>241000</v>
      </c>
      <c r="O154" s="115">
        <v>246000</v>
      </c>
      <c r="P154" s="115">
        <v>232150.8</v>
      </c>
      <c r="Q154" s="8">
        <f t="shared" si="51"/>
        <v>217167</v>
      </c>
      <c r="R154" s="13">
        <v>172481.712</v>
      </c>
      <c r="S154" s="13">
        <v>194201.13988800001</v>
      </c>
      <c r="T154" s="115">
        <v>241000</v>
      </c>
      <c r="U154" s="115">
        <v>246000</v>
      </c>
      <c r="V154" s="115">
        <v>232150.8</v>
      </c>
      <c r="W154" s="8">
        <f t="shared" si="52"/>
        <v>217167</v>
      </c>
      <c r="X154" s="13">
        <v>172481.712</v>
      </c>
      <c r="Y154" s="13">
        <v>194201.13988800001</v>
      </c>
      <c r="Z154" s="115">
        <v>241000</v>
      </c>
      <c r="AA154" s="115">
        <v>241000</v>
      </c>
      <c r="AB154" s="115">
        <v>232150.8</v>
      </c>
      <c r="AC154" s="8">
        <f t="shared" si="53"/>
        <v>216167</v>
      </c>
      <c r="AD154" s="13">
        <v>172481.712</v>
      </c>
      <c r="AE154" s="13">
        <v>194201.13988800001</v>
      </c>
      <c r="AF154" s="115">
        <v>241000</v>
      </c>
      <c r="AG154" s="115">
        <v>246000</v>
      </c>
      <c r="AH154" s="115">
        <v>232150.8</v>
      </c>
      <c r="AI154" s="8">
        <f t="shared" si="54"/>
        <v>217167</v>
      </c>
      <c r="AJ154" s="13">
        <v>172481.712</v>
      </c>
      <c r="AK154" s="13">
        <v>194201.13988800001</v>
      </c>
      <c r="AL154" s="115">
        <v>241000</v>
      </c>
      <c r="AM154" s="115">
        <v>246000</v>
      </c>
      <c r="AN154" s="115">
        <v>232150.8</v>
      </c>
      <c r="AO154" s="8">
        <f t="shared" si="55"/>
        <v>217167</v>
      </c>
      <c r="AP154" s="13">
        <v>205253.23727999997</v>
      </c>
      <c r="AQ154" s="13">
        <v>194201.13988800001</v>
      </c>
      <c r="AR154" s="115">
        <v>263000</v>
      </c>
      <c r="AS154" s="115">
        <v>268000</v>
      </c>
      <c r="AT154" s="115">
        <v>252898.8</v>
      </c>
      <c r="AU154" s="8">
        <f t="shared" si="56"/>
        <v>236671</v>
      </c>
      <c r="AV154" s="13">
        <v>172481.712</v>
      </c>
      <c r="AW154" s="13">
        <v>157887.10560000001</v>
      </c>
      <c r="AX154" s="115">
        <v>218000</v>
      </c>
      <c r="AY154" s="115">
        <v>222000</v>
      </c>
      <c r="AZ154" s="115">
        <v>209160</v>
      </c>
      <c r="BA154" s="8">
        <f t="shared" si="57"/>
        <v>195906</v>
      </c>
      <c r="BB154" s="13">
        <v>172481.712</v>
      </c>
      <c r="BC154" s="13">
        <v>194201.13988800001</v>
      </c>
      <c r="BD154" s="115">
        <v>241000</v>
      </c>
      <c r="BE154" s="115">
        <v>246000</v>
      </c>
      <c r="BF154" s="115">
        <v>232150.8</v>
      </c>
      <c r="BG154" s="8">
        <f t="shared" si="58"/>
        <v>217167</v>
      </c>
      <c r="BH154" s="13">
        <v>172481.712</v>
      </c>
      <c r="BI154" s="13">
        <v>194201.13988800001</v>
      </c>
      <c r="BJ154" s="115">
        <v>241000</v>
      </c>
      <c r="BK154" s="115">
        <v>246000</v>
      </c>
      <c r="BL154" s="115">
        <v>232150.8</v>
      </c>
      <c r="BM154" s="8">
        <f t="shared" si="59"/>
        <v>217167</v>
      </c>
      <c r="BN154" s="13">
        <v>172481.712</v>
      </c>
      <c r="BO154" s="13">
        <v>157887.10560000001</v>
      </c>
      <c r="BP154" s="115">
        <v>218000</v>
      </c>
      <c r="BQ154" s="115">
        <v>222000</v>
      </c>
      <c r="BR154" s="115">
        <v>209160</v>
      </c>
      <c r="BS154" s="8">
        <f t="shared" si="60"/>
        <v>195906</v>
      </c>
      <c r="BT154" s="28" t="e">
        <f>K154+Q154+#REF!+W154+#REF!+#REF!+#REF!+#REF!+AC154+AI154+AO154+AU154+BA154+#REF!+BG154+BM154+BS154</f>
        <v>#REF!</v>
      </c>
      <c r="BU154" s="9"/>
      <c r="BV154" s="9"/>
      <c r="BW154" s="9"/>
      <c r="BX154" s="10"/>
      <c r="BY154" s="10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</row>
    <row r="155" spans="1:187" ht="24.75" customHeight="1" thickBot="1" x14ac:dyDescent="0.4">
      <c r="A155" s="362"/>
      <c r="B155" s="11">
        <v>135</v>
      </c>
      <c r="C155" s="34" t="s">
        <v>165</v>
      </c>
      <c r="D155" s="11" t="s">
        <v>22</v>
      </c>
      <c r="E155" s="6"/>
      <c r="F155" s="13">
        <v>287469.51999999996</v>
      </c>
      <c r="G155" s="13">
        <v>323668.56648000004</v>
      </c>
      <c r="H155" s="115">
        <v>402000</v>
      </c>
      <c r="I155" s="115">
        <v>410000</v>
      </c>
      <c r="J155" s="115">
        <v>386918</v>
      </c>
      <c r="K155" s="8">
        <f t="shared" si="71"/>
        <v>362011</v>
      </c>
      <c r="L155" s="13">
        <v>287469.51999999996</v>
      </c>
      <c r="M155" s="13">
        <v>323668.56648000004</v>
      </c>
      <c r="N155" s="115">
        <v>402000</v>
      </c>
      <c r="O155" s="115">
        <v>410000</v>
      </c>
      <c r="P155" s="115">
        <v>386918</v>
      </c>
      <c r="Q155" s="8">
        <f t="shared" si="51"/>
        <v>362011</v>
      </c>
      <c r="R155" s="13">
        <v>359336.89999999997</v>
      </c>
      <c r="S155" s="13">
        <v>404585.70809999999</v>
      </c>
      <c r="T155" s="115">
        <v>503000</v>
      </c>
      <c r="U155" s="115">
        <v>513000</v>
      </c>
      <c r="V155" s="115">
        <v>483648.2</v>
      </c>
      <c r="W155" s="8">
        <f t="shared" si="52"/>
        <v>452714</v>
      </c>
      <c r="X155" s="13">
        <v>359336.89999999997</v>
      </c>
      <c r="Y155" s="13">
        <v>404585.70809999999</v>
      </c>
      <c r="Z155" s="115">
        <v>503000</v>
      </c>
      <c r="AA155" s="115">
        <v>503000</v>
      </c>
      <c r="AB155" s="115">
        <v>483648.2</v>
      </c>
      <c r="AC155" s="8">
        <f t="shared" si="53"/>
        <v>450714</v>
      </c>
      <c r="AD155" s="13">
        <v>359336.89999999997</v>
      </c>
      <c r="AE155" s="13">
        <v>404585.70809999999</v>
      </c>
      <c r="AF155" s="115">
        <v>503000</v>
      </c>
      <c r="AG155" s="115">
        <v>513000</v>
      </c>
      <c r="AH155" s="115">
        <v>483648.2</v>
      </c>
      <c r="AI155" s="8">
        <f t="shared" si="54"/>
        <v>452714</v>
      </c>
      <c r="AJ155" s="13">
        <v>359336.89999999997</v>
      </c>
      <c r="AK155" s="13">
        <v>404585.70809999999</v>
      </c>
      <c r="AL155" s="115">
        <v>503000</v>
      </c>
      <c r="AM155" s="115">
        <v>513000</v>
      </c>
      <c r="AN155" s="115">
        <v>483648.2</v>
      </c>
      <c r="AO155" s="8">
        <f t="shared" si="55"/>
        <v>452714</v>
      </c>
      <c r="AP155" s="13">
        <v>427610.91099999996</v>
      </c>
      <c r="AQ155" s="13">
        <v>404585.70809999999</v>
      </c>
      <c r="AR155" s="115">
        <v>548000</v>
      </c>
      <c r="AS155" s="115">
        <v>559000</v>
      </c>
      <c r="AT155" s="115">
        <v>526873.19999999995</v>
      </c>
      <c r="AU155" s="8">
        <f t="shared" si="56"/>
        <v>493214</v>
      </c>
      <c r="AV155" s="13">
        <v>287469.51999999996</v>
      </c>
      <c r="AW155" s="13">
        <v>263145.17599999998</v>
      </c>
      <c r="AX155" s="115">
        <v>363000</v>
      </c>
      <c r="AY155" s="115">
        <v>370000</v>
      </c>
      <c r="AZ155" s="115">
        <v>348600</v>
      </c>
      <c r="BA155" s="8">
        <f t="shared" si="57"/>
        <v>326443</v>
      </c>
      <c r="BB155" s="13">
        <v>287469.51999999996</v>
      </c>
      <c r="BC155" s="13">
        <v>404585.70809999999</v>
      </c>
      <c r="BD155" s="115">
        <v>456000</v>
      </c>
      <c r="BE155" s="115">
        <v>465000</v>
      </c>
      <c r="BF155" s="115">
        <v>438148.2</v>
      </c>
      <c r="BG155" s="8">
        <f t="shared" si="58"/>
        <v>410241</v>
      </c>
      <c r="BH155" s="13">
        <v>359336.89999999997</v>
      </c>
      <c r="BI155" s="13">
        <v>404585.70809999999</v>
      </c>
      <c r="BJ155" s="115">
        <v>503000</v>
      </c>
      <c r="BK155" s="115">
        <v>513000</v>
      </c>
      <c r="BL155" s="115">
        <v>483648.2</v>
      </c>
      <c r="BM155" s="8">
        <f t="shared" si="59"/>
        <v>452714</v>
      </c>
      <c r="BN155" s="13">
        <v>287469.51999999996</v>
      </c>
      <c r="BO155" s="13">
        <v>263145.17599999998</v>
      </c>
      <c r="BP155" s="115">
        <v>363000</v>
      </c>
      <c r="BQ155" s="115">
        <v>370000</v>
      </c>
      <c r="BR155" s="115">
        <v>348600</v>
      </c>
      <c r="BS155" s="8">
        <f t="shared" si="60"/>
        <v>326443</v>
      </c>
      <c r="BT155" s="28" t="e">
        <f>K155+Q155+#REF!+W155+#REF!+#REF!+#REF!+#REF!+AC155+AI155+AO155+AU155+BA155+#REF!+BG155+BM155+BS155</f>
        <v>#REF!</v>
      </c>
      <c r="BU155" s="9"/>
      <c r="BV155" s="9"/>
      <c r="BW155" s="9"/>
      <c r="BX155" s="10"/>
      <c r="BY155" s="10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</row>
    <row r="156" spans="1:187" ht="24.75" customHeight="1" x14ac:dyDescent="0.35">
      <c r="A156" s="362"/>
      <c r="B156" s="4">
        <v>136</v>
      </c>
      <c r="C156" s="34" t="s">
        <v>166</v>
      </c>
      <c r="D156" s="11" t="s">
        <v>22</v>
      </c>
      <c r="E156" s="6"/>
      <c r="F156" s="13">
        <v>287469.51999999996</v>
      </c>
      <c r="G156" s="13">
        <v>323668.56648000004</v>
      </c>
      <c r="H156" s="115">
        <v>402000</v>
      </c>
      <c r="I156" s="115">
        <v>410000</v>
      </c>
      <c r="J156" s="115">
        <v>386918</v>
      </c>
      <c r="K156" s="8">
        <f t="shared" si="71"/>
        <v>362011</v>
      </c>
      <c r="L156" s="13">
        <v>287469.51999999996</v>
      </c>
      <c r="M156" s="13">
        <v>323668.56648000004</v>
      </c>
      <c r="N156" s="115">
        <v>402000</v>
      </c>
      <c r="O156" s="115">
        <v>410000</v>
      </c>
      <c r="P156" s="115">
        <v>386918</v>
      </c>
      <c r="Q156" s="8">
        <f t="shared" si="51"/>
        <v>362011</v>
      </c>
      <c r="R156" s="13">
        <v>359336.89999999997</v>
      </c>
      <c r="S156" s="13">
        <v>404585.70809999999</v>
      </c>
      <c r="T156" s="115">
        <v>503000</v>
      </c>
      <c r="U156" s="115">
        <v>513000</v>
      </c>
      <c r="V156" s="115">
        <v>483648.2</v>
      </c>
      <c r="W156" s="8">
        <f t="shared" si="52"/>
        <v>452714</v>
      </c>
      <c r="X156" s="13">
        <v>359336.89999999997</v>
      </c>
      <c r="Y156" s="13">
        <v>404585.70809999999</v>
      </c>
      <c r="Z156" s="115">
        <v>503000</v>
      </c>
      <c r="AA156" s="115">
        <v>503000</v>
      </c>
      <c r="AB156" s="115">
        <v>483648.2</v>
      </c>
      <c r="AC156" s="8">
        <f t="shared" si="53"/>
        <v>450714</v>
      </c>
      <c r="AD156" s="13">
        <v>359336.89999999997</v>
      </c>
      <c r="AE156" s="13">
        <v>404585.70809999999</v>
      </c>
      <c r="AF156" s="115">
        <v>503000</v>
      </c>
      <c r="AG156" s="115">
        <v>513000</v>
      </c>
      <c r="AH156" s="115">
        <v>483648.2</v>
      </c>
      <c r="AI156" s="8">
        <f t="shared" si="54"/>
        <v>452714</v>
      </c>
      <c r="AJ156" s="13">
        <v>359336.89999999997</v>
      </c>
      <c r="AK156" s="13">
        <v>404585.70809999999</v>
      </c>
      <c r="AL156" s="115">
        <v>503000</v>
      </c>
      <c r="AM156" s="115">
        <v>513000</v>
      </c>
      <c r="AN156" s="115">
        <v>483648.2</v>
      </c>
      <c r="AO156" s="8">
        <f t="shared" si="55"/>
        <v>452714</v>
      </c>
      <c r="AP156" s="13">
        <v>427610.91099999996</v>
      </c>
      <c r="AQ156" s="13">
        <v>404585.70809999999</v>
      </c>
      <c r="AR156" s="115">
        <v>548000</v>
      </c>
      <c r="AS156" s="115">
        <v>559000</v>
      </c>
      <c r="AT156" s="115">
        <v>526873.19999999995</v>
      </c>
      <c r="AU156" s="8">
        <f t="shared" si="56"/>
        <v>493214</v>
      </c>
      <c r="AV156" s="13">
        <v>287469.51999999996</v>
      </c>
      <c r="AW156" s="13">
        <v>263145.17599999998</v>
      </c>
      <c r="AX156" s="115">
        <v>363000</v>
      </c>
      <c r="AY156" s="115">
        <v>370000</v>
      </c>
      <c r="AZ156" s="115">
        <v>348600</v>
      </c>
      <c r="BA156" s="8">
        <f t="shared" si="57"/>
        <v>326443</v>
      </c>
      <c r="BB156" s="13">
        <v>287469.51999999996</v>
      </c>
      <c r="BC156" s="13">
        <v>404585.70809999999</v>
      </c>
      <c r="BD156" s="115">
        <v>456000</v>
      </c>
      <c r="BE156" s="115">
        <v>465000</v>
      </c>
      <c r="BF156" s="115">
        <v>438148.2</v>
      </c>
      <c r="BG156" s="8">
        <f t="shared" si="58"/>
        <v>410241</v>
      </c>
      <c r="BH156" s="13">
        <v>359336.89999999997</v>
      </c>
      <c r="BI156" s="13">
        <v>404585.70809999999</v>
      </c>
      <c r="BJ156" s="115">
        <v>503000</v>
      </c>
      <c r="BK156" s="115">
        <v>513000</v>
      </c>
      <c r="BL156" s="115">
        <v>483648.2</v>
      </c>
      <c r="BM156" s="8">
        <f t="shared" si="59"/>
        <v>452714</v>
      </c>
      <c r="BN156" s="13">
        <v>287469.51999999996</v>
      </c>
      <c r="BO156" s="13">
        <v>263145.17599999998</v>
      </c>
      <c r="BP156" s="115">
        <v>363000</v>
      </c>
      <c r="BQ156" s="115">
        <v>370000</v>
      </c>
      <c r="BR156" s="115">
        <v>348600</v>
      </c>
      <c r="BS156" s="8">
        <f t="shared" si="60"/>
        <v>326443</v>
      </c>
      <c r="BT156" s="28" t="e">
        <f>K156+Q156+#REF!+W156+#REF!+#REF!+#REF!+#REF!+AC156+AI156+AO156+AU156+BA156+#REF!+BG156+BM156+BS156</f>
        <v>#REF!</v>
      </c>
      <c r="BU156" s="9"/>
      <c r="BV156" s="9"/>
      <c r="BW156" s="9"/>
      <c r="BX156" s="10"/>
      <c r="BY156" s="10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</row>
    <row r="157" spans="1:187" ht="24.75" customHeight="1" thickBot="1" x14ac:dyDescent="0.4">
      <c r="A157" s="362"/>
      <c r="B157" s="11">
        <v>137</v>
      </c>
      <c r="C157" s="34" t="s">
        <v>167</v>
      </c>
      <c r="D157" s="11" t="s">
        <v>22</v>
      </c>
      <c r="E157" s="6"/>
      <c r="F157" s="13">
        <v>244349.09199999998</v>
      </c>
      <c r="G157" s="13">
        <v>275118.28150799999</v>
      </c>
      <c r="H157" s="115">
        <v>342000</v>
      </c>
      <c r="I157" s="115">
        <v>349000</v>
      </c>
      <c r="J157" s="115">
        <v>328881</v>
      </c>
      <c r="K157" s="8">
        <f t="shared" si="71"/>
        <v>307870</v>
      </c>
      <c r="L157" s="13">
        <v>244349.09199999998</v>
      </c>
      <c r="M157" s="13">
        <v>275118.28150799999</v>
      </c>
      <c r="N157" s="115">
        <v>342000</v>
      </c>
      <c r="O157" s="115">
        <v>349000</v>
      </c>
      <c r="P157" s="115">
        <v>328881</v>
      </c>
      <c r="Q157" s="8">
        <f t="shared" si="51"/>
        <v>307870</v>
      </c>
      <c r="R157" s="13">
        <v>287469.51999999996</v>
      </c>
      <c r="S157" s="13">
        <v>323668.56648000004</v>
      </c>
      <c r="T157" s="115">
        <v>402000</v>
      </c>
      <c r="U157" s="115">
        <v>410000</v>
      </c>
      <c r="V157" s="115">
        <v>386918</v>
      </c>
      <c r="W157" s="8">
        <f t="shared" si="52"/>
        <v>362011</v>
      </c>
      <c r="X157" s="13">
        <v>287469.51999999996</v>
      </c>
      <c r="Y157" s="13">
        <v>323668.56648000004</v>
      </c>
      <c r="Z157" s="115">
        <v>402000</v>
      </c>
      <c r="AA157" s="115">
        <v>402000</v>
      </c>
      <c r="AB157" s="115">
        <v>386918</v>
      </c>
      <c r="AC157" s="8">
        <f t="shared" si="53"/>
        <v>360411</v>
      </c>
      <c r="AD157" s="13">
        <v>287469.51999999996</v>
      </c>
      <c r="AE157" s="13">
        <v>323668.56648000004</v>
      </c>
      <c r="AF157" s="115">
        <v>402000</v>
      </c>
      <c r="AG157" s="115">
        <v>410000</v>
      </c>
      <c r="AH157" s="115">
        <v>386918</v>
      </c>
      <c r="AI157" s="8">
        <f t="shared" si="54"/>
        <v>362011</v>
      </c>
      <c r="AJ157" s="13">
        <v>287469.51999999996</v>
      </c>
      <c r="AK157" s="13">
        <v>323668.56648000004</v>
      </c>
      <c r="AL157" s="115">
        <v>402000</v>
      </c>
      <c r="AM157" s="115">
        <v>410000</v>
      </c>
      <c r="AN157" s="115">
        <v>386918</v>
      </c>
      <c r="AO157" s="8">
        <f t="shared" si="55"/>
        <v>362011</v>
      </c>
      <c r="AP157" s="13">
        <v>342088.72879999998</v>
      </c>
      <c r="AQ157" s="13">
        <v>323668.56648000004</v>
      </c>
      <c r="AR157" s="115">
        <v>438000</v>
      </c>
      <c r="AS157" s="115">
        <v>447000</v>
      </c>
      <c r="AT157" s="115">
        <v>421498</v>
      </c>
      <c r="AU157" s="8">
        <f t="shared" si="56"/>
        <v>394451</v>
      </c>
      <c r="AV157" s="13">
        <v>244349.09199999998</v>
      </c>
      <c r="AW157" s="13">
        <v>223673.3996</v>
      </c>
      <c r="AX157" s="115">
        <v>308000</v>
      </c>
      <c r="AY157" s="115">
        <v>314000</v>
      </c>
      <c r="AZ157" s="115">
        <v>296310</v>
      </c>
      <c r="BA157" s="8">
        <f t="shared" si="57"/>
        <v>277266</v>
      </c>
      <c r="BB157" s="13">
        <v>244349.09199999998</v>
      </c>
      <c r="BC157" s="13">
        <v>323668.56648000004</v>
      </c>
      <c r="BD157" s="115">
        <v>374000</v>
      </c>
      <c r="BE157" s="115">
        <v>381000</v>
      </c>
      <c r="BF157" s="115">
        <v>359618</v>
      </c>
      <c r="BG157" s="8">
        <f t="shared" si="58"/>
        <v>336527</v>
      </c>
      <c r="BH157" s="13">
        <v>287469.51999999996</v>
      </c>
      <c r="BI157" s="13">
        <v>323668.56648000004</v>
      </c>
      <c r="BJ157" s="115">
        <v>402000</v>
      </c>
      <c r="BK157" s="115">
        <v>410000</v>
      </c>
      <c r="BL157" s="115">
        <v>386918</v>
      </c>
      <c r="BM157" s="8">
        <f t="shared" si="59"/>
        <v>362011</v>
      </c>
      <c r="BN157" s="13">
        <v>244349.09199999998</v>
      </c>
      <c r="BO157" s="13">
        <v>223673.3996</v>
      </c>
      <c r="BP157" s="115">
        <v>308000</v>
      </c>
      <c r="BQ157" s="115">
        <v>314000</v>
      </c>
      <c r="BR157" s="115">
        <v>296310</v>
      </c>
      <c r="BS157" s="8">
        <f t="shared" si="60"/>
        <v>277266</v>
      </c>
      <c r="BT157" s="28" t="e">
        <f>K157+Q157+#REF!+W157+#REF!+#REF!+#REF!+#REF!+AC157+AI157+AO157+AU157+BA157+#REF!+BG157+BM157+BS157</f>
        <v>#REF!</v>
      </c>
      <c r="BU157" s="9"/>
      <c r="BV157" s="9"/>
      <c r="BW157" s="9"/>
      <c r="BX157" s="10"/>
      <c r="BY157" s="10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</row>
    <row r="158" spans="1:187" ht="24.75" customHeight="1" x14ac:dyDescent="0.35">
      <c r="A158" s="362"/>
      <c r="B158" s="4">
        <v>138</v>
      </c>
      <c r="C158" s="34" t="s">
        <v>168</v>
      </c>
      <c r="D158" s="11" t="s">
        <v>22</v>
      </c>
      <c r="E158" s="6"/>
      <c r="F158" s="13">
        <v>114987.80799999999</v>
      </c>
      <c r="G158" s="13">
        <v>129467.42659199999</v>
      </c>
      <c r="H158" s="115">
        <v>161000</v>
      </c>
      <c r="I158" s="115">
        <v>164000</v>
      </c>
      <c r="J158" s="115">
        <v>154767.20000000001</v>
      </c>
      <c r="K158" s="8">
        <f t="shared" si="71"/>
        <v>144844</v>
      </c>
      <c r="L158" s="13">
        <v>114987.80799999999</v>
      </c>
      <c r="M158" s="13">
        <v>129467.42659199999</v>
      </c>
      <c r="N158" s="115">
        <v>161000</v>
      </c>
      <c r="O158" s="115">
        <v>164000</v>
      </c>
      <c r="P158" s="115">
        <v>154767.20000000001</v>
      </c>
      <c r="Q158" s="8">
        <f t="shared" si="51"/>
        <v>144844</v>
      </c>
      <c r="R158" s="13">
        <v>172481.712</v>
      </c>
      <c r="S158" s="13">
        <v>194201.13988800001</v>
      </c>
      <c r="T158" s="115">
        <v>241000</v>
      </c>
      <c r="U158" s="115">
        <v>246000</v>
      </c>
      <c r="V158" s="115">
        <v>232150.8</v>
      </c>
      <c r="W158" s="8">
        <f t="shared" si="52"/>
        <v>217167</v>
      </c>
      <c r="X158" s="13">
        <v>172481.712</v>
      </c>
      <c r="Y158" s="13">
        <v>194201.13988800001</v>
      </c>
      <c r="Z158" s="115">
        <v>241000</v>
      </c>
      <c r="AA158" s="115">
        <v>241000</v>
      </c>
      <c r="AB158" s="115">
        <v>232150.8</v>
      </c>
      <c r="AC158" s="8">
        <f t="shared" si="53"/>
        <v>216167</v>
      </c>
      <c r="AD158" s="13">
        <v>172481.712</v>
      </c>
      <c r="AE158" s="13">
        <v>194201.13988800001</v>
      </c>
      <c r="AF158" s="115">
        <v>241000</v>
      </c>
      <c r="AG158" s="115">
        <v>246000</v>
      </c>
      <c r="AH158" s="115">
        <v>232150.8</v>
      </c>
      <c r="AI158" s="8">
        <f t="shared" si="54"/>
        <v>217167</v>
      </c>
      <c r="AJ158" s="13">
        <v>172481.712</v>
      </c>
      <c r="AK158" s="13">
        <v>194201.13988800001</v>
      </c>
      <c r="AL158" s="115">
        <v>241000</v>
      </c>
      <c r="AM158" s="115">
        <v>246000</v>
      </c>
      <c r="AN158" s="115">
        <v>232150.8</v>
      </c>
      <c r="AO158" s="8">
        <f t="shared" si="55"/>
        <v>217167</v>
      </c>
      <c r="AP158" s="13">
        <v>205253.23727999997</v>
      </c>
      <c r="AQ158" s="13">
        <v>194201.13988800001</v>
      </c>
      <c r="AR158" s="115">
        <v>263000</v>
      </c>
      <c r="AS158" s="115">
        <v>268000</v>
      </c>
      <c r="AT158" s="115">
        <v>252898.8</v>
      </c>
      <c r="AU158" s="8">
        <f t="shared" si="56"/>
        <v>236671</v>
      </c>
      <c r="AV158" s="13">
        <v>114987.80799999999</v>
      </c>
      <c r="AW158" s="13">
        <v>105258.0704</v>
      </c>
      <c r="AX158" s="115">
        <v>145000</v>
      </c>
      <c r="AY158" s="115">
        <v>148000</v>
      </c>
      <c r="AZ158" s="115">
        <v>139440</v>
      </c>
      <c r="BA158" s="8">
        <f t="shared" si="57"/>
        <v>130537</v>
      </c>
      <c r="BB158" s="13">
        <v>114987.80799999999</v>
      </c>
      <c r="BC158" s="13">
        <v>194201.13988800001</v>
      </c>
      <c r="BD158" s="115">
        <v>204000</v>
      </c>
      <c r="BE158" s="115">
        <v>208000</v>
      </c>
      <c r="BF158" s="115">
        <v>195750.8</v>
      </c>
      <c r="BG158" s="8">
        <f t="shared" si="58"/>
        <v>183388</v>
      </c>
      <c r="BH158" s="13">
        <v>172481.712</v>
      </c>
      <c r="BI158" s="13">
        <v>194201.13988800001</v>
      </c>
      <c r="BJ158" s="115">
        <v>241000</v>
      </c>
      <c r="BK158" s="115">
        <v>246000</v>
      </c>
      <c r="BL158" s="115">
        <v>232150.8</v>
      </c>
      <c r="BM158" s="8">
        <f t="shared" si="59"/>
        <v>217167</v>
      </c>
      <c r="BN158" s="13">
        <v>114987.80799999999</v>
      </c>
      <c r="BO158" s="13">
        <v>105258.0704</v>
      </c>
      <c r="BP158" s="115">
        <v>145000</v>
      </c>
      <c r="BQ158" s="115">
        <v>148000</v>
      </c>
      <c r="BR158" s="115">
        <v>139440</v>
      </c>
      <c r="BS158" s="8">
        <f t="shared" si="60"/>
        <v>130537</v>
      </c>
      <c r="BT158" s="28" t="e">
        <f>K158+Q158+#REF!+W158+#REF!+#REF!+#REF!+#REF!+AC158+AI158+AO158+AU158+BA158+#REF!+BG158+BM158+BS158</f>
        <v>#REF!</v>
      </c>
      <c r="BU158" s="9"/>
      <c r="BV158" s="9"/>
      <c r="BW158" s="9"/>
      <c r="BX158" s="10"/>
      <c r="BY158" s="10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</row>
    <row r="159" spans="1:187" ht="24.75" customHeight="1" thickBot="1" x14ac:dyDescent="0.4">
      <c r="A159" s="362"/>
      <c r="B159" s="11">
        <v>139</v>
      </c>
      <c r="C159" s="34" t="s">
        <v>169</v>
      </c>
      <c r="D159" s="11" t="s">
        <v>22</v>
      </c>
      <c r="E159" s="6"/>
      <c r="F159" s="13">
        <v>86240.856</v>
      </c>
      <c r="G159" s="13">
        <v>97100.569944000003</v>
      </c>
      <c r="H159" s="115">
        <v>121000</v>
      </c>
      <c r="I159" s="115">
        <v>123000</v>
      </c>
      <c r="J159" s="115">
        <v>116075.4</v>
      </c>
      <c r="K159" s="8">
        <f t="shared" si="71"/>
        <v>108683</v>
      </c>
      <c r="L159" s="13">
        <v>86240.856</v>
      </c>
      <c r="M159" s="13">
        <v>97100.569944000003</v>
      </c>
      <c r="N159" s="115">
        <v>121000</v>
      </c>
      <c r="O159" s="115">
        <v>123000</v>
      </c>
      <c r="P159" s="115">
        <v>116075.4</v>
      </c>
      <c r="Q159" s="8">
        <f t="shared" si="51"/>
        <v>108683</v>
      </c>
      <c r="R159" s="13">
        <v>114987.80799999999</v>
      </c>
      <c r="S159" s="13">
        <v>129467.42659199999</v>
      </c>
      <c r="T159" s="115">
        <v>161000</v>
      </c>
      <c r="U159" s="115">
        <v>164000</v>
      </c>
      <c r="V159" s="115">
        <v>154767.20000000001</v>
      </c>
      <c r="W159" s="8">
        <f t="shared" si="52"/>
        <v>144844</v>
      </c>
      <c r="X159" s="13">
        <v>114987.80799999999</v>
      </c>
      <c r="Y159" s="13">
        <v>129467.42659199999</v>
      </c>
      <c r="Z159" s="115">
        <v>161000</v>
      </c>
      <c r="AA159" s="115">
        <v>161000</v>
      </c>
      <c r="AB159" s="115">
        <v>154767.20000000001</v>
      </c>
      <c r="AC159" s="8">
        <f t="shared" si="53"/>
        <v>144244</v>
      </c>
      <c r="AD159" s="13">
        <v>114987.80799999999</v>
      </c>
      <c r="AE159" s="13">
        <v>129467.42659199999</v>
      </c>
      <c r="AF159" s="115">
        <v>161000</v>
      </c>
      <c r="AG159" s="115">
        <v>164000</v>
      </c>
      <c r="AH159" s="115">
        <v>154767.20000000001</v>
      </c>
      <c r="AI159" s="8">
        <f t="shared" si="54"/>
        <v>144844</v>
      </c>
      <c r="AJ159" s="13">
        <v>114987.80799999999</v>
      </c>
      <c r="AK159" s="13">
        <v>129467.42659199999</v>
      </c>
      <c r="AL159" s="115">
        <v>161000</v>
      </c>
      <c r="AM159" s="115">
        <v>164000</v>
      </c>
      <c r="AN159" s="115">
        <v>154767.20000000001</v>
      </c>
      <c r="AO159" s="8">
        <f t="shared" si="55"/>
        <v>144844</v>
      </c>
      <c r="AP159" s="13">
        <v>136835.49151999998</v>
      </c>
      <c r="AQ159" s="13">
        <v>129467.42659199999</v>
      </c>
      <c r="AR159" s="115">
        <v>175000</v>
      </c>
      <c r="AS159" s="115">
        <v>179000</v>
      </c>
      <c r="AT159" s="115">
        <v>168599.2</v>
      </c>
      <c r="AU159" s="8">
        <f t="shared" si="56"/>
        <v>157780</v>
      </c>
      <c r="AV159" s="13">
        <v>86240.856</v>
      </c>
      <c r="AW159" s="13">
        <v>78943.552800000005</v>
      </c>
      <c r="AX159" s="115">
        <v>109000</v>
      </c>
      <c r="AY159" s="115">
        <v>111000</v>
      </c>
      <c r="AZ159" s="115">
        <v>104580</v>
      </c>
      <c r="BA159" s="8">
        <f t="shared" si="57"/>
        <v>97953</v>
      </c>
      <c r="BB159" s="13">
        <v>86240.856</v>
      </c>
      <c r="BC159" s="13">
        <v>129467.42659199999</v>
      </c>
      <c r="BD159" s="115">
        <v>142000</v>
      </c>
      <c r="BE159" s="115">
        <v>145000</v>
      </c>
      <c r="BF159" s="115">
        <v>136567.20000000001</v>
      </c>
      <c r="BG159" s="8">
        <f t="shared" si="58"/>
        <v>127855</v>
      </c>
      <c r="BH159" s="13">
        <v>114987.80799999999</v>
      </c>
      <c r="BI159" s="13">
        <v>129467.42659199999</v>
      </c>
      <c r="BJ159" s="115">
        <v>161000</v>
      </c>
      <c r="BK159" s="115">
        <v>164000</v>
      </c>
      <c r="BL159" s="115">
        <v>154767.20000000001</v>
      </c>
      <c r="BM159" s="8">
        <f t="shared" si="59"/>
        <v>144844</v>
      </c>
      <c r="BN159" s="13">
        <v>86240.856</v>
      </c>
      <c r="BO159" s="13">
        <v>78943.552800000005</v>
      </c>
      <c r="BP159" s="115">
        <v>109000</v>
      </c>
      <c r="BQ159" s="115">
        <v>111000</v>
      </c>
      <c r="BR159" s="115">
        <v>104580</v>
      </c>
      <c r="BS159" s="8">
        <f t="shared" si="60"/>
        <v>97953</v>
      </c>
      <c r="BT159" s="28" t="e">
        <f>K159+Q159+#REF!+W159+#REF!+#REF!+#REF!+#REF!+AC159+AI159+AO159+AU159+BA159+#REF!+BG159+BM159+BS159</f>
        <v>#REF!</v>
      </c>
      <c r="BU159" s="9"/>
      <c r="BV159" s="9"/>
      <c r="BW159" s="9"/>
      <c r="BX159" s="10"/>
      <c r="BY159" s="10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</row>
    <row r="160" spans="1:187" ht="24.75" customHeight="1" x14ac:dyDescent="0.35">
      <c r="A160" s="362"/>
      <c r="B160" s="4">
        <v>140</v>
      </c>
      <c r="C160" s="34" t="s">
        <v>170</v>
      </c>
      <c r="D160" s="11" t="s">
        <v>22</v>
      </c>
      <c r="E160" s="6"/>
      <c r="F160" s="13">
        <v>100614.33199999999</v>
      </c>
      <c r="G160" s="13">
        <v>113283.998268</v>
      </c>
      <c r="H160" s="115">
        <v>141000</v>
      </c>
      <c r="I160" s="115">
        <v>144000</v>
      </c>
      <c r="J160" s="115">
        <v>135422</v>
      </c>
      <c r="K160" s="8">
        <f t="shared" si="71"/>
        <v>126864</v>
      </c>
      <c r="L160" s="13">
        <v>100614.33199999999</v>
      </c>
      <c r="M160" s="13">
        <v>113283.998268</v>
      </c>
      <c r="N160" s="115">
        <v>141000</v>
      </c>
      <c r="O160" s="115">
        <v>144000</v>
      </c>
      <c r="P160" s="115">
        <v>135422</v>
      </c>
      <c r="Q160" s="8">
        <f t="shared" ref="Q160:Q223" si="73">ROUND(((L160+M160+N160+O160+P160)/5),0)</f>
        <v>126864</v>
      </c>
      <c r="R160" s="13">
        <v>158108.236</v>
      </c>
      <c r="S160" s="13">
        <v>178017.711564</v>
      </c>
      <c r="T160" s="115">
        <v>221000</v>
      </c>
      <c r="U160" s="115">
        <v>225000</v>
      </c>
      <c r="V160" s="115">
        <v>212805.6</v>
      </c>
      <c r="W160" s="8">
        <f t="shared" ref="W160:W223" si="74">ROUND(((R160+S160+T160+U160+V160)/5),0)</f>
        <v>198986</v>
      </c>
      <c r="X160" s="13">
        <v>158108.236</v>
      </c>
      <c r="Y160" s="13">
        <v>178017.711564</v>
      </c>
      <c r="Z160" s="115">
        <v>221000</v>
      </c>
      <c r="AA160" s="115">
        <v>221000</v>
      </c>
      <c r="AB160" s="115">
        <v>212805.6</v>
      </c>
      <c r="AC160" s="8">
        <f t="shared" ref="AC160:AC223" si="75">ROUND(((X160+Y160+Z160+AA160+AB160)/5),0)</f>
        <v>198186</v>
      </c>
      <c r="AD160" s="13">
        <v>158108.236</v>
      </c>
      <c r="AE160" s="13">
        <v>178017.711564</v>
      </c>
      <c r="AF160" s="115">
        <v>221000</v>
      </c>
      <c r="AG160" s="115">
        <v>225000</v>
      </c>
      <c r="AH160" s="115">
        <v>212805.6</v>
      </c>
      <c r="AI160" s="8">
        <f t="shared" ref="AI160:AI223" si="76">ROUND(((AD160+AE160+AF160+AG160+AH160)/5),0)</f>
        <v>198986</v>
      </c>
      <c r="AJ160" s="13">
        <v>158108.236</v>
      </c>
      <c r="AK160" s="13">
        <v>178017.711564</v>
      </c>
      <c r="AL160" s="115">
        <v>221000</v>
      </c>
      <c r="AM160" s="115">
        <v>225000</v>
      </c>
      <c r="AN160" s="115">
        <v>212805.6</v>
      </c>
      <c r="AO160" s="8">
        <f t="shared" ref="AO160:AO223" si="77">ROUND(((AJ160+AK160+AL160+AM160+AN160)/5),0)</f>
        <v>198986</v>
      </c>
      <c r="AP160" s="13">
        <v>188148.80083999998</v>
      </c>
      <c r="AQ160" s="13">
        <v>178017.711564</v>
      </c>
      <c r="AR160" s="115">
        <v>241000</v>
      </c>
      <c r="AS160" s="115">
        <v>246000</v>
      </c>
      <c r="AT160" s="115">
        <v>231824.6</v>
      </c>
      <c r="AU160" s="8">
        <f t="shared" ref="AU160:AU223" si="78">ROUND(((AP160+AQ160+AR160+AS160+AT160)/5),0)</f>
        <v>216998</v>
      </c>
      <c r="AV160" s="13">
        <v>100614.33199999999</v>
      </c>
      <c r="AW160" s="13">
        <v>92100.811600000001</v>
      </c>
      <c r="AX160" s="115">
        <v>127000</v>
      </c>
      <c r="AY160" s="115">
        <v>130000</v>
      </c>
      <c r="AZ160" s="115">
        <v>122010</v>
      </c>
      <c r="BA160" s="8">
        <f t="shared" ref="BA160:BA223" si="79">ROUND(((AV160+AW160+AX160+AY160+AZ160)/5),0)</f>
        <v>114345</v>
      </c>
      <c r="BB160" s="13">
        <v>100614.33199999999</v>
      </c>
      <c r="BC160" s="13">
        <v>178017.711564</v>
      </c>
      <c r="BD160" s="115">
        <v>183000</v>
      </c>
      <c r="BE160" s="115">
        <v>187000</v>
      </c>
      <c r="BF160" s="115">
        <v>176405.6</v>
      </c>
      <c r="BG160" s="8">
        <f t="shared" ref="BG160:BG223" si="80">ROUND(((BB160+BC160+BD160+BE160+BF160)/5),0)</f>
        <v>165008</v>
      </c>
      <c r="BH160" s="13">
        <v>158108.236</v>
      </c>
      <c r="BI160" s="13">
        <v>178017.711564</v>
      </c>
      <c r="BJ160" s="115">
        <v>221000</v>
      </c>
      <c r="BK160" s="115">
        <v>225000</v>
      </c>
      <c r="BL160" s="115">
        <v>212805.6</v>
      </c>
      <c r="BM160" s="8">
        <f t="shared" ref="BM160:BM223" si="81">ROUND(((BH160+BI160+BJ160+BK160+BL160)/5),0)</f>
        <v>198986</v>
      </c>
      <c r="BN160" s="13">
        <v>100614.33199999999</v>
      </c>
      <c r="BO160" s="13">
        <v>92100.811600000001</v>
      </c>
      <c r="BP160" s="115">
        <v>127000</v>
      </c>
      <c r="BQ160" s="115">
        <v>130000</v>
      </c>
      <c r="BR160" s="115">
        <v>122010</v>
      </c>
      <c r="BS160" s="8">
        <f t="shared" ref="BS160:BS223" si="82">ROUND(((BN160+BO160+BP160+BQ160+BR160)/5),0)</f>
        <v>114345</v>
      </c>
      <c r="BT160" s="28" t="e">
        <f>K160+Q160+#REF!+W160+#REF!+#REF!+#REF!+#REF!+AC160+AI160+AO160+AU160+BA160+#REF!+BG160+BM160+BS160</f>
        <v>#REF!</v>
      </c>
      <c r="BU160" s="9"/>
      <c r="BV160" s="9"/>
      <c r="BW160" s="9"/>
      <c r="BX160" s="10"/>
      <c r="BY160" s="10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</row>
    <row r="161" spans="1:187" ht="24.75" customHeight="1" thickBot="1" x14ac:dyDescent="0.4">
      <c r="A161" s="362"/>
      <c r="B161" s="11">
        <v>141</v>
      </c>
      <c r="C161" s="34" t="s">
        <v>171</v>
      </c>
      <c r="D161" s="11" t="s">
        <v>22</v>
      </c>
      <c r="E161" s="6"/>
      <c r="F161" s="13">
        <v>86240.856</v>
      </c>
      <c r="G161" s="13">
        <v>97100.569944000003</v>
      </c>
      <c r="H161" s="115">
        <v>121000</v>
      </c>
      <c r="I161" s="115">
        <v>123000</v>
      </c>
      <c r="J161" s="115">
        <v>116075.4</v>
      </c>
      <c r="K161" s="8">
        <f t="shared" si="71"/>
        <v>108683</v>
      </c>
      <c r="L161" s="13">
        <v>86240.856</v>
      </c>
      <c r="M161" s="13">
        <v>97100.569944000003</v>
      </c>
      <c r="N161" s="115">
        <v>121000</v>
      </c>
      <c r="O161" s="115">
        <v>123000</v>
      </c>
      <c r="P161" s="115">
        <v>116075.4</v>
      </c>
      <c r="Q161" s="8">
        <f t="shared" si="73"/>
        <v>108683</v>
      </c>
      <c r="R161" s="13">
        <v>129361.28399999999</v>
      </c>
      <c r="S161" s="13">
        <v>145650.85491600001</v>
      </c>
      <c r="T161" s="115">
        <v>181000</v>
      </c>
      <c r="U161" s="115">
        <v>185000</v>
      </c>
      <c r="V161" s="115">
        <v>174113.8</v>
      </c>
      <c r="W161" s="8">
        <f t="shared" si="74"/>
        <v>163025</v>
      </c>
      <c r="X161" s="13">
        <v>129361.28399999999</v>
      </c>
      <c r="Y161" s="13">
        <v>145650.85491600001</v>
      </c>
      <c r="Z161" s="115">
        <v>181000</v>
      </c>
      <c r="AA161" s="115">
        <v>181000</v>
      </c>
      <c r="AB161" s="115">
        <v>174113.8</v>
      </c>
      <c r="AC161" s="8">
        <f t="shared" si="75"/>
        <v>162225</v>
      </c>
      <c r="AD161" s="13">
        <v>129361.28399999999</v>
      </c>
      <c r="AE161" s="13">
        <v>145650.85491600001</v>
      </c>
      <c r="AF161" s="115">
        <v>181000</v>
      </c>
      <c r="AG161" s="115">
        <v>185000</v>
      </c>
      <c r="AH161" s="115">
        <v>174113.8</v>
      </c>
      <c r="AI161" s="8">
        <f t="shared" si="76"/>
        <v>163025</v>
      </c>
      <c r="AJ161" s="13">
        <v>129361.28399999999</v>
      </c>
      <c r="AK161" s="13">
        <v>145650.85491600001</v>
      </c>
      <c r="AL161" s="115">
        <v>181000</v>
      </c>
      <c r="AM161" s="115">
        <v>185000</v>
      </c>
      <c r="AN161" s="115">
        <v>174113.8</v>
      </c>
      <c r="AO161" s="8">
        <f t="shared" si="77"/>
        <v>163025</v>
      </c>
      <c r="AP161" s="13">
        <v>153939.92796</v>
      </c>
      <c r="AQ161" s="13">
        <v>145650.85491600001</v>
      </c>
      <c r="AR161" s="115">
        <v>197000</v>
      </c>
      <c r="AS161" s="115">
        <v>201000</v>
      </c>
      <c r="AT161" s="115">
        <v>189674.8</v>
      </c>
      <c r="AU161" s="8">
        <f t="shared" si="78"/>
        <v>177453</v>
      </c>
      <c r="AV161" s="13">
        <v>86240.856</v>
      </c>
      <c r="AW161" s="13">
        <v>78943.552800000005</v>
      </c>
      <c r="AX161" s="115">
        <v>109000</v>
      </c>
      <c r="AY161" s="115">
        <v>111000</v>
      </c>
      <c r="AZ161" s="115">
        <v>104580</v>
      </c>
      <c r="BA161" s="8">
        <f t="shared" si="79"/>
        <v>97953</v>
      </c>
      <c r="BB161" s="13">
        <v>86240.856</v>
      </c>
      <c r="BC161" s="13">
        <v>145650.85491600001</v>
      </c>
      <c r="BD161" s="115">
        <v>153000</v>
      </c>
      <c r="BE161" s="115">
        <v>156000</v>
      </c>
      <c r="BF161" s="115">
        <v>146813.79999999999</v>
      </c>
      <c r="BG161" s="8">
        <f t="shared" si="80"/>
        <v>137541</v>
      </c>
      <c r="BH161" s="13">
        <v>129361.28399999999</v>
      </c>
      <c r="BI161" s="13">
        <v>145650.85491600001</v>
      </c>
      <c r="BJ161" s="115">
        <v>181000</v>
      </c>
      <c r="BK161" s="115">
        <v>185000</v>
      </c>
      <c r="BL161" s="115">
        <v>174113.8</v>
      </c>
      <c r="BM161" s="8">
        <f t="shared" si="81"/>
        <v>163025</v>
      </c>
      <c r="BN161" s="13">
        <v>86240.856</v>
      </c>
      <c r="BO161" s="13">
        <v>78943.552800000005</v>
      </c>
      <c r="BP161" s="115">
        <v>109000</v>
      </c>
      <c r="BQ161" s="115">
        <v>111000</v>
      </c>
      <c r="BR161" s="115">
        <v>104580</v>
      </c>
      <c r="BS161" s="8">
        <f t="shared" si="82"/>
        <v>97953</v>
      </c>
      <c r="BT161" s="28" t="e">
        <f>K161+Q161+#REF!+W161+#REF!+#REF!+#REF!+#REF!+AC161+AI161+AO161+AU161+BA161+#REF!+BG161+BM161+BS161</f>
        <v>#REF!</v>
      </c>
      <c r="BU161" s="9"/>
      <c r="BV161" s="9"/>
      <c r="BW161" s="9"/>
      <c r="BX161" s="10"/>
      <c r="BY161" s="10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</row>
    <row r="162" spans="1:187" ht="24.75" customHeight="1" x14ac:dyDescent="0.35">
      <c r="A162" s="362"/>
      <c r="B162" s="4">
        <v>142</v>
      </c>
      <c r="C162" s="34" t="s">
        <v>172</v>
      </c>
      <c r="D162" s="11" t="s">
        <v>22</v>
      </c>
      <c r="E162" s="6"/>
      <c r="F162" s="13">
        <v>344963.424</v>
      </c>
      <c r="G162" s="13">
        <v>388402.27977600001</v>
      </c>
      <c r="H162" s="115">
        <v>483000</v>
      </c>
      <c r="I162" s="115">
        <v>493000</v>
      </c>
      <c r="J162" s="115">
        <v>464301.6</v>
      </c>
      <c r="K162" s="8">
        <f t="shared" si="71"/>
        <v>434733</v>
      </c>
      <c r="L162" s="13">
        <v>344963.424</v>
      </c>
      <c r="M162" s="13">
        <v>388402.27977600001</v>
      </c>
      <c r="N162" s="115">
        <v>483000</v>
      </c>
      <c r="O162" s="115">
        <v>493000</v>
      </c>
      <c r="P162" s="115">
        <v>464301.6</v>
      </c>
      <c r="Q162" s="8">
        <f t="shared" si="73"/>
        <v>434733</v>
      </c>
      <c r="R162" s="13">
        <v>344963.424</v>
      </c>
      <c r="S162" s="13">
        <v>388402.27977600001</v>
      </c>
      <c r="T162" s="115">
        <v>483000</v>
      </c>
      <c r="U162" s="115">
        <v>493000</v>
      </c>
      <c r="V162" s="115">
        <v>464301.6</v>
      </c>
      <c r="W162" s="8">
        <f t="shared" si="74"/>
        <v>434733</v>
      </c>
      <c r="X162" s="13">
        <v>344963.424</v>
      </c>
      <c r="Y162" s="13">
        <v>388402.27977600001</v>
      </c>
      <c r="Z162" s="115">
        <v>483000</v>
      </c>
      <c r="AA162" s="115">
        <v>483000</v>
      </c>
      <c r="AB162" s="115">
        <v>464301.6</v>
      </c>
      <c r="AC162" s="8">
        <f t="shared" si="75"/>
        <v>432733</v>
      </c>
      <c r="AD162" s="13">
        <v>344963.424</v>
      </c>
      <c r="AE162" s="13">
        <v>388402.27977600001</v>
      </c>
      <c r="AF162" s="115">
        <v>483000</v>
      </c>
      <c r="AG162" s="115">
        <v>493000</v>
      </c>
      <c r="AH162" s="115">
        <v>464301.6</v>
      </c>
      <c r="AI162" s="8">
        <f t="shared" si="76"/>
        <v>434733</v>
      </c>
      <c r="AJ162" s="13">
        <v>344963.424</v>
      </c>
      <c r="AK162" s="13">
        <v>388402.27977600001</v>
      </c>
      <c r="AL162" s="115">
        <v>483000</v>
      </c>
      <c r="AM162" s="115">
        <v>493000</v>
      </c>
      <c r="AN162" s="115">
        <v>464301.6</v>
      </c>
      <c r="AO162" s="8">
        <f t="shared" si="77"/>
        <v>434733</v>
      </c>
      <c r="AP162" s="13">
        <v>410506.47455999994</v>
      </c>
      <c r="AQ162" s="13">
        <v>388402.27977600001</v>
      </c>
      <c r="AR162" s="115">
        <v>526000</v>
      </c>
      <c r="AS162" s="115">
        <v>537000</v>
      </c>
      <c r="AT162" s="115">
        <v>505797.6</v>
      </c>
      <c r="AU162" s="8">
        <f t="shared" si="78"/>
        <v>473541</v>
      </c>
      <c r="AV162" s="13">
        <v>344963.424</v>
      </c>
      <c r="AW162" s="13">
        <v>315774.21120000002</v>
      </c>
      <c r="AX162" s="115">
        <v>435000</v>
      </c>
      <c r="AY162" s="115">
        <v>444000</v>
      </c>
      <c r="AZ162" s="115">
        <v>418320</v>
      </c>
      <c r="BA162" s="8">
        <f t="shared" si="79"/>
        <v>391612</v>
      </c>
      <c r="BB162" s="13">
        <v>344963.424</v>
      </c>
      <c r="BC162" s="13">
        <v>388402.27977600001</v>
      </c>
      <c r="BD162" s="115">
        <v>483000</v>
      </c>
      <c r="BE162" s="115">
        <v>493000</v>
      </c>
      <c r="BF162" s="115">
        <v>464301.6</v>
      </c>
      <c r="BG162" s="8">
        <f t="shared" si="80"/>
        <v>434733</v>
      </c>
      <c r="BH162" s="13">
        <v>344963.424</v>
      </c>
      <c r="BI162" s="13">
        <v>388402.27977600001</v>
      </c>
      <c r="BJ162" s="115">
        <v>483000</v>
      </c>
      <c r="BK162" s="115">
        <v>493000</v>
      </c>
      <c r="BL162" s="115">
        <v>464301.6</v>
      </c>
      <c r="BM162" s="8">
        <f t="shared" si="81"/>
        <v>434733</v>
      </c>
      <c r="BN162" s="13">
        <v>344963.424</v>
      </c>
      <c r="BO162" s="13">
        <v>315774.21120000002</v>
      </c>
      <c r="BP162" s="115">
        <v>435000</v>
      </c>
      <c r="BQ162" s="115">
        <v>444000</v>
      </c>
      <c r="BR162" s="115">
        <v>418320</v>
      </c>
      <c r="BS162" s="8">
        <f t="shared" si="82"/>
        <v>391612</v>
      </c>
      <c r="BT162" s="28" t="e">
        <f>K162+Q162+#REF!+W162+#REF!+#REF!+#REF!+#REF!+AC162+AI162+AO162+AU162+BA162+#REF!+BG162+BM162+BS162</f>
        <v>#REF!</v>
      </c>
      <c r="BU162" s="9"/>
      <c r="BV162" s="9"/>
      <c r="BW162" s="9"/>
      <c r="BX162" s="10"/>
      <c r="BY162" s="10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</row>
    <row r="163" spans="1:187" ht="24.75" customHeight="1" thickBot="1" x14ac:dyDescent="0.4">
      <c r="A163" s="362"/>
      <c r="B163" s="11">
        <v>143</v>
      </c>
      <c r="C163" s="34" t="s">
        <v>173</v>
      </c>
      <c r="D163" s="11" t="s">
        <v>22</v>
      </c>
      <c r="E163" s="6"/>
      <c r="F163" s="13">
        <v>114987.80799999999</v>
      </c>
      <c r="G163" s="13">
        <v>129467.42659199999</v>
      </c>
      <c r="H163" s="115">
        <v>161000</v>
      </c>
      <c r="I163" s="115">
        <v>164000</v>
      </c>
      <c r="J163" s="115">
        <v>154767.20000000001</v>
      </c>
      <c r="K163" s="8">
        <f t="shared" si="71"/>
        <v>144844</v>
      </c>
      <c r="L163" s="13">
        <v>114987.80799999999</v>
      </c>
      <c r="M163" s="13">
        <v>129467.42659199999</v>
      </c>
      <c r="N163" s="115">
        <v>161000</v>
      </c>
      <c r="O163" s="115">
        <v>164000</v>
      </c>
      <c r="P163" s="115">
        <v>154767.20000000001</v>
      </c>
      <c r="Q163" s="8">
        <f t="shared" si="73"/>
        <v>144844</v>
      </c>
      <c r="R163" s="13">
        <v>172481.712</v>
      </c>
      <c r="S163" s="13">
        <v>194201.13988800001</v>
      </c>
      <c r="T163" s="115">
        <v>241000</v>
      </c>
      <c r="U163" s="115">
        <v>246000</v>
      </c>
      <c r="V163" s="115">
        <v>232150.8</v>
      </c>
      <c r="W163" s="8">
        <f t="shared" si="74"/>
        <v>217167</v>
      </c>
      <c r="X163" s="13">
        <v>172481.712</v>
      </c>
      <c r="Y163" s="13">
        <v>194201.13988800001</v>
      </c>
      <c r="Z163" s="115">
        <v>241000</v>
      </c>
      <c r="AA163" s="115">
        <v>241000</v>
      </c>
      <c r="AB163" s="115">
        <v>232150.8</v>
      </c>
      <c r="AC163" s="8">
        <f t="shared" si="75"/>
        <v>216167</v>
      </c>
      <c r="AD163" s="13">
        <v>172481.712</v>
      </c>
      <c r="AE163" s="13">
        <v>194201.13988800001</v>
      </c>
      <c r="AF163" s="115">
        <v>241000</v>
      </c>
      <c r="AG163" s="115">
        <v>246000</v>
      </c>
      <c r="AH163" s="115">
        <v>232150.8</v>
      </c>
      <c r="AI163" s="8">
        <f t="shared" si="76"/>
        <v>217167</v>
      </c>
      <c r="AJ163" s="13">
        <v>172481.712</v>
      </c>
      <c r="AK163" s="13">
        <v>194201.13988800001</v>
      </c>
      <c r="AL163" s="115">
        <v>241000</v>
      </c>
      <c r="AM163" s="115">
        <v>246000</v>
      </c>
      <c r="AN163" s="115">
        <v>232150.8</v>
      </c>
      <c r="AO163" s="8">
        <f t="shared" si="77"/>
        <v>217167</v>
      </c>
      <c r="AP163" s="13">
        <v>205253.23727999997</v>
      </c>
      <c r="AQ163" s="13">
        <v>194201.13988800001</v>
      </c>
      <c r="AR163" s="115">
        <v>263000</v>
      </c>
      <c r="AS163" s="115">
        <v>268000</v>
      </c>
      <c r="AT163" s="115">
        <v>252898.8</v>
      </c>
      <c r="AU163" s="8">
        <f t="shared" si="78"/>
        <v>236671</v>
      </c>
      <c r="AV163" s="13">
        <v>114987.80799999999</v>
      </c>
      <c r="AW163" s="13">
        <v>105258.0704</v>
      </c>
      <c r="AX163" s="115">
        <v>145000</v>
      </c>
      <c r="AY163" s="115">
        <v>148000</v>
      </c>
      <c r="AZ163" s="115">
        <v>139440</v>
      </c>
      <c r="BA163" s="8">
        <f t="shared" si="79"/>
        <v>130537</v>
      </c>
      <c r="BB163" s="13">
        <v>114987.80799999999</v>
      </c>
      <c r="BC163" s="13">
        <v>194201.13988800001</v>
      </c>
      <c r="BD163" s="115">
        <v>204000</v>
      </c>
      <c r="BE163" s="115">
        <v>208000</v>
      </c>
      <c r="BF163" s="115">
        <v>195750.8</v>
      </c>
      <c r="BG163" s="8">
        <f t="shared" si="80"/>
        <v>183388</v>
      </c>
      <c r="BH163" s="13">
        <v>172481.712</v>
      </c>
      <c r="BI163" s="13">
        <v>194201.13988800001</v>
      </c>
      <c r="BJ163" s="115">
        <v>241000</v>
      </c>
      <c r="BK163" s="115">
        <v>246000</v>
      </c>
      <c r="BL163" s="115">
        <v>232150.8</v>
      </c>
      <c r="BM163" s="8">
        <f t="shared" si="81"/>
        <v>217167</v>
      </c>
      <c r="BN163" s="13">
        <v>114987.80799999999</v>
      </c>
      <c r="BO163" s="13">
        <v>105258.0704</v>
      </c>
      <c r="BP163" s="115">
        <v>145000</v>
      </c>
      <c r="BQ163" s="115">
        <v>148000</v>
      </c>
      <c r="BR163" s="115">
        <v>139440</v>
      </c>
      <c r="BS163" s="8">
        <f t="shared" si="82"/>
        <v>130537</v>
      </c>
      <c r="BT163" s="28" t="e">
        <f>K163+Q163+#REF!+W163+#REF!+#REF!+#REF!+#REF!+AC163+AI163+AO163+AU163+BA163+#REF!+BG163+BM163+BS163</f>
        <v>#REF!</v>
      </c>
      <c r="BU163" s="9"/>
      <c r="BV163" s="9"/>
      <c r="BW163" s="9"/>
      <c r="BX163" s="10"/>
      <c r="BY163" s="10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</row>
    <row r="164" spans="1:187" ht="24.75" customHeight="1" x14ac:dyDescent="0.35">
      <c r="A164" s="362"/>
      <c r="B164" s="4">
        <v>144</v>
      </c>
      <c r="C164" s="34" t="s">
        <v>174</v>
      </c>
      <c r="D164" s="11" t="s">
        <v>22</v>
      </c>
      <c r="E164" s="6"/>
      <c r="F164" s="13">
        <v>172481.712</v>
      </c>
      <c r="G164" s="13">
        <v>194201.13988800001</v>
      </c>
      <c r="H164" s="115">
        <v>241000</v>
      </c>
      <c r="I164" s="115">
        <v>246000</v>
      </c>
      <c r="J164" s="115">
        <v>232150.8</v>
      </c>
      <c r="K164" s="8">
        <f t="shared" si="71"/>
        <v>217167</v>
      </c>
      <c r="L164" s="13">
        <v>172481.712</v>
      </c>
      <c r="M164" s="13">
        <v>194201.13988800001</v>
      </c>
      <c r="N164" s="115">
        <v>241000</v>
      </c>
      <c r="O164" s="115">
        <v>246000</v>
      </c>
      <c r="P164" s="115">
        <v>232150.8</v>
      </c>
      <c r="Q164" s="8">
        <f t="shared" si="73"/>
        <v>217167</v>
      </c>
      <c r="R164" s="13">
        <v>215602.13999999998</v>
      </c>
      <c r="S164" s="13">
        <v>242751.42486</v>
      </c>
      <c r="T164" s="115">
        <v>302000</v>
      </c>
      <c r="U164" s="115">
        <v>308000</v>
      </c>
      <c r="V164" s="115">
        <v>290189.2</v>
      </c>
      <c r="W164" s="8">
        <f t="shared" si="74"/>
        <v>271709</v>
      </c>
      <c r="X164" s="13">
        <v>215602.13999999998</v>
      </c>
      <c r="Y164" s="13">
        <v>242751.42486</v>
      </c>
      <c r="Z164" s="115">
        <v>302000</v>
      </c>
      <c r="AA164" s="115">
        <v>302000</v>
      </c>
      <c r="AB164" s="115">
        <v>290189.2</v>
      </c>
      <c r="AC164" s="8">
        <f t="shared" si="75"/>
        <v>270509</v>
      </c>
      <c r="AD164" s="13">
        <v>215602.13999999998</v>
      </c>
      <c r="AE164" s="13">
        <v>242751.42486</v>
      </c>
      <c r="AF164" s="115">
        <v>302000</v>
      </c>
      <c r="AG164" s="115">
        <v>308000</v>
      </c>
      <c r="AH164" s="115">
        <v>290189.2</v>
      </c>
      <c r="AI164" s="8">
        <f t="shared" si="76"/>
        <v>271709</v>
      </c>
      <c r="AJ164" s="13">
        <v>215602.13999999998</v>
      </c>
      <c r="AK164" s="13">
        <v>242751.42486</v>
      </c>
      <c r="AL164" s="115">
        <v>302000</v>
      </c>
      <c r="AM164" s="115">
        <v>308000</v>
      </c>
      <c r="AN164" s="115">
        <v>290189.2</v>
      </c>
      <c r="AO164" s="8">
        <f t="shared" si="77"/>
        <v>271709</v>
      </c>
      <c r="AP164" s="13">
        <v>256566.5466</v>
      </c>
      <c r="AQ164" s="13">
        <v>242751.42486</v>
      </c>
      <c r="AR164" s="115">
        <v>329000</v>
      </c>
      <c r="AS164" s="115">
        <v>336000</v>
      </c>
      <c r="AT164" s="115">
        <v>316124.2</v>
      </c>
      <c r="AU164" s="8">
        <f t="shared" si="78"/>
        <v>296088</v>
      </c>
      <c r="AV164" s="13">
        <v>172481.712</v>
      </c>
      <c r="AW164" s="13">
        <v>157887.10560000001</v>
      </c>
      <c r="AX164" s="115">
        <v>218000</v>
      </c>
      <c r="AY164" s="115">
        <v>222000</v>
      </c>
      <c r="AZ164" s="115">
        <v>209160</v>
      </c>
      <c r="BA164" s="8">
        <f t="shared" si="79"/>
        <v>195906</v>
      </c>
      <c r="BB164" s="13">
        <v>172481.712</v>
      </c>
      <c r="BC164" s="13">
        <v>242751.42486</v>
      </c>
      <c r="BD164" s="115">
        <v>273000</v>
      </c>
      <c r="BE164" s="115">
        <v>278000</v>
      </c>
      <c r="BF164" s="115">
        <v>262889.2</v>
      </c>
      <c r="BG164" s="8">
        <f t="shared" si="80"/>
        <v>245824</v>
      </c>
      <c r="BH164" s="13">
        <v>215602.13999999998</v>
      </c>
      <c r="BI164" s="13">
        <v>242751.42486</v>
      </c>
      <c r="BJ164" s="115">
        <v>302000</v>
      </c>
      <c r="BK164" s="115">
        <v>308000</v>
      </c>
      <c r="BL164" s="115">
        <v>290189.2</v>
      </c>
      <c r="BM164" s="8">
        <f t="shared" si="81"/>
        <v>271709</v>
      </c>
      <c r="BN164" s="13">
        <v>172481.712</v>
      </c>
      <c r="BO164" s="13">
        <v>157887.10560000001</v>
      </c>
      <c r="BP164" s="115">
        <v>218000</v>
      </c>
      <c r="BQ164" s="115">
        <v>222000</v>
      </c>
      <c r="BR164" s="115">
        <v>209160</v>
      </c>
      <c r="BS164" s="8">
        <f t="shared" si="82"/>
        <v>195906</v>
      </c>
      <c r="BT164" s="28" t="e">
        <f>K164+Q164+#REF!+W164+#REF!+#REF!+#REF!+#REF!+AC164+AI164+AO164+AU164+BA164+#REF!+BG164+BM164+BS164</f>
        <v>#REF!</v>
      </c>
      <c r="BU164" s="9"/>
      <c r="BV164" s="9"/>
      <c r="BW164" s="9"/>
      <c r="BX164" s="10"/>
      <c r="BY164" s="10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</row>
    <row r="165" spans="1:187" ht="24.75" customHeight="1" thickBot="1" x14ac:dyDescent="0.4">
      <c r="A165" s="362"/>
      <c r="B165" s="11">
        <v>145</v>
      </c>
      <c r="C165" s="34" t="s">
        <v>175</v>
      </c>
      <c r="D165" s="11" t="s">
        <v>22</v>
      </c>
      <c r="E165" s="6"/>
      <c r="F165" s="13">
        <v>344963.424</v>
      </c>
      <c r="G165" s="13">
        <v>388402.27977600001</v>
      </c>
      <c r="H165" s="115">
        <v>483000</v>
      </c>
      <c r="I165" s="115">
        <v>493000</v>
      </c>
      <c r="J165" s="115">
        <v>464301.6</v>
      </c>
      <c r="K165" s="8">
        <f t="shared" si="71"/>
        <v>434733</v>
      </c>
      <c r="L165" s="13">
        <v>344963.424</v>
      </c>
      <c r="M165" s="13">
        <v>388402.27977600001</v>
      </c>
      <c r="N165" s="115">
        <v>483000</v>
      </c>
      <c r="O165" s="115">
        <v>493000</v>
      </c>
      <c r="P165" s="115">
        <v>464301.6</v>
      </c>
      <c r="Q165" s="8">
        <f t="shared" si="73"/>
        <v>434733</v>
      </c>
      <c r="R165" s="13">
        <v>373710.37599999999</v>
      </c>
      <c r="S165" s="13">
        <v>420769.13642400003</v>
      </c>
      <c r="T165" s="115">
        <v>523000</v>
      </c>
      <c r="U165" s="115">
        <v>533000</v>
      </c>
      <c r="V165" s="115">
        <v>502993.4</v>
      </c>
      <c r="W165" s="8">
        <f t="shared" si="74"/>
        <v>470695</v>
      </c>
      <c r="X165" s="13">
        <v>373710.37599999999</v>
      </c>
      <c r="Y165" s="13">
        <v>420769.13642400003</v>
      </c>
      <c r="Z165" s="115">
        <v>523000</v>
      </c>
      <c r="AA165" s="115">
        <v>523000</v>
      </c>
      <c r="AB165" s="115">
        <v>502993.4</v>
      </c>
      <c r="AC165" s="8">
        <f t="shared" si="75"/>
        <v>468695</v>
      </c>
      <c r="AD165" s="13">
        <v>373710.37599999999</v>
      </c>
      <c r="AE165" s="13">
        <v>420769.13642400003</v>
      </c>
      <c r="AF165" s="115">
        <v>523000</v>
      </c>
      <c r="AG165" s="115">
        <v>533000</v>
      </c>
      <c r="AH165" s="115">
        <v>502993.4</v>
      </c>
      <c r="AI165" s="8">
        <f t="shared" si="76"/>
        <v>470695</v>
      </c>
      <c r="AJ165" s="13">
        <v>373710.37599999999</v>
      </c>
      <c r="AK165" s="13">
        <v>420769.13642400003</v>
      </c>
      <c r="AL165" s="115">
        <v>523000</v>
      </c>
      <c r="AM165" s="115">
        <v>533000</v>
      </c>
      <c r="AN165" s="115">
        <v>502993.4</v>
      </c>
      <c r="AO165" s="8">
        <f t="shared" si="77"/>
        <v>470695</v>
      </c>
      <c r="AP165" s="13">
        <v>444715.34743999998</v>
      </c>
      <c r="AQ165" s="13">
        <v>420769.13642400003</v>
      </c>
      <c r="AR165" s="115">
        <v>570000</v>
      </c>
      <c r="AS165" s="115">
        <v>581000</v>
      </c>
      <c r="AT165" s="115">
        <v>547947.4</v>
      </c>
      <c r="AU165" s="8">
        <f t="shared" si="78"/>
        <v>512886</v>
      </c>
      <c r="AV165" s="13">
        <v>344963.424</v>
      </c>
      <c r="AW165" s="13">
        <v>315774.21120000002</v>
      </c>
      <c r="AX165" s="115">
        <v>435000</v>
      </c>
      <c r="AY165" s="115">
        <v>444000</v>
      </c>
      <c r="AZ165" s="115">
        <v>418320</v>
      </c>
      <c r="BA165" s="8">
        <f t="shared" si="79"/>
        <v>391612</v>
      </c>
      <c r="BB165" s="13">
        <v>344963.424</v>
      </c>
      <c r="BC165" s="13">
        <v>420769.13642400003</v>
      </c>
      <c r="BD165" s="115">
        <v>504000</v>
      </c>
      <c r="BE165" s="115">
        <v>514000</v>
      </c>
      <c r="BF165" s="115">
        <v>484793.4</v>
      </c>
      <c r="BG165" s="8">
        <f t="shared" si="80"/>
        <v>453705</v>
      </c>
      <c r="BH165" s="13">
        <v>373710.37599999999</v>
      </c>
      <c r="BI165" s="13">
        <v>420769.13642400003</v>
      </c>
      <c r="BJ165" s="115">
        <v>523000</v>
      </c>
      <c r="BK165" s="115">
        <v>533000</v>
      </c>
      <c r="BL165" s="115">
        <v>502993.4</v>
      </c>
      <c r="BM165" s="8">
        <f t="shared" si="81"/>
        <v>470695</v>
      </c>
      <c r="BN165" s="13">
        <v>344963.424</v>
      </c>
      <c r="BO165" s="13">
        <v>315774.21120000002</v>
      </c>
      <c r="BP165" s="115">
        <v>435000</v>
      </c>
      <c r="BQ165" s="115">
        <v>444000</v>
      </c>
      <c r="BR165" s="115">
        <v>418320</v>
      </c>
      <c r="BS165" s="8">
        <f t="shared" si="82"/>
        <v>391612</v>
      </c>
      <c r="BT165" s="28" t="e">
        <f>K165+Q165+#REF!+W165+#REF!+#REF!+#REF!+#REF!+AC165+AI165+AO165+AU165+BA165+#REF!+BG165+BM165+BS165</f>
        <v>#REF!</v>
      </c>
      <c r="BU165" s="9"/>
      <c r="BV165" s="9"/>
      <c r="BW165" s="9"/>
      <c r="BX165" s="10"/>
      <c r="BY165" s="10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</row>
    <row r="166" spans="1:187" ht="24.75" customHeight="1" x14ac:dyDescent="0.35">
      <c r="A166" s="362"/>
      <c r="B166" s="4">
        <v>146</v>
      </c>
      <c r="C166" s="34" t="s">
        <v>176</v>
      </c>
      <c r="D166" s="11" t="s">
        <v>22</v>
      </c>
      <c r="E166" s="6"/>
      <c r="F166" s="13">
        <v>143734.75999999998</v>
      </c>
      <c r="G166" s="13">
        <v>161834.28324000002</v>
      </c>
      <c r="H166" s="115">
        <v>201000</v>
      </c>
      <c r="I166" s="115">
        <v>205000</v>
      </c>
      <c r="J166" s="115">
        <v>193459</v>
      </c>
      <c r="K166" s="8">
        <f t="shared" si="71"/>
        <v>181006</v>
      </c>
      <c r="L166" s="13">
        <v>143734.75999999998</v>
      </c>
      <c r="M166" s="13">
        <v>161834.28324000002</v>
      </c>
      <c r="N166" s="115">
        <v>201000</v>
      </c>
      <c r="O166" s="115">
        <v>205000</v>
      </c>
      <c r="P166" s="115">
        <v>193459</v>
      </c>
      <c r="Q166" s="8">
        <f t="shared" si="73"/>
        <v>181006</v>
      </c>
      <c r="R166" s="13">
        <v>186855.18799999999</v>
      </c>
      <c r="S166" s="13">
        <v>210384.56821200001</v>
      </c>
      <c r="T166" s="115">
        <v>262000</v>
      </c>
      <c r="U166" s="115">
        <v>267000</v>
      </c>
      <c r="V166" s="115">
        <v>251497.40000000002</v>
      </c>
      <c r="W166" s="8">
        <f t="shared" si="74"/>
        <v>235547</v>
      </c>
      <c r="X166" s="13">
        <v>186855.18799999999</v>
      </c>
      <c r="Y166" s="13">
        <v>210384.56821200001</v>
      </c>
      <c r="Z166" s="115">
        <v>262000</v>
      </c>
      <c r="AA166" s="115">
        <v>262000</v>
      </c>
      <c r="AB166" s="115">
        <v>251497.40000000002</v>
      </c>
      <c r="AC166" s="8">
        <f t="shared" si="75"/>
        <v>234547</v>
      </c>
      <c r="AD166" s="13">
        <v>186855.18799999999</v>
      </c>
      <c r="AE166" s="13">
        <v>210384.56821200001</v>
      </c>
      <c r="AF166" s="115">
        <v>262000</v>
      </c>
      <c r="AG166" s="115">
        <v>267000</v>
      </c>
      <c r="AH166" s="115">
        <v>251497.40000000002</v>
      </c>
      <c r="AI166" s="8">
        <f t="shared" si="76"/>
        <v>235547</v>
      </c>
      <c r="AJ166" s="13">
        <v>186855.18799999999</v>
      </c>
      <c r="AK166" s="13">
        <v>210384.56821200001</v>
      </c>
      <c r="AL166" s="115">
        <v>262000</v>
      </c>
      <c r="AM166" s="115">
        <v>267000</v>
      </c>
      <c r="AN166" s="115">
        <v>251497.40000000002</v>
      </c>
      <c r="AO166" s="8">
        <f t="shared" si="77"/>
        <v>235547</v>
      </c>
      <c r="AP166" s="13">
        <v>222357.67371999999</v>
      </c>
      <c r="AQ166" s="13">
        <v>210384.56821200001</v>
      </c>
      <c r="AR166" s="115">
        <v>285000</v>
      </c>
      <c r="AS166" s="115">
        <v>291000</v>
      </c>
      <c r="AT166" s="115">
        <v>273974.40000000002</v>
      </c>
      <c r="AU166" s="8">
        <f t="shared" si="78"/>
        <v>256543</v>
      </c>
      <c r="AV166" s="13">
        <v>143734.75999999998</v>
      </c>
      <c r="AW166" s="13">
        <v>131572.58799999999</v>
      </c>
      <c r="AX166" s="115">
        <v>181000</v>
      </c>
      <c r="AY166" s="115">
        <v>185000</v>
      </c>
      <c r="AZ166" s="115">
        <v>174300</v>
      </c>
      <c r="BA166" s="8">
        <f t="shared" si="79"/>
        <v>163121</v>
      </c>
      <c r="BB166" s="13">
        <v>143734.75999999998</v>
      </c>
      <c r="BC166" s="13">
        <v>210384.56821200001</v>
      </c>
      <c r="BD166" s="115">
        <v>233000</v>
      </c>
      <c r="BE166" s="115">
        <v>238000</v>
      </c>
      <c r="BF166" s="115">
        <v>224197.4</v>
      </c>
      <c r="BG166" s="8">
        <f t="shared" si="80"/>
        <v>209863</v>
      </c>
      <c r="BH166" s="13">
        <v>186855.18799999999</v>
      </c>
      <c r="BI166" s="13">
        <v>210384.56821200001</v>
      </c>
      <c r="BJ166" s="115">
        <v>262000</v>
      </c>
      <c r="BK166" s="115">
        <v>267000</v>
      </c>
      <c r="BL166" s="115">
        <v>251497.40000000002</v>
      </c>
      <c r="BM166" s="8">
        <f t="shared" si="81"/>
        <v>235547</v>
      </c>
      <c r="BN166" s="13">
        <v>143734.75999999998</v>
      </c>
      <c r="BO166" s="13">
        <v>131572.58799999999</v>
      </c>
      <c r="BP166" s="115">
        <v>181000</v>
      </c>
      <c r="BQ166" s="115">
        <v>185000</v>
      </c>
      <c r="BR166" s="115">
        <v>174300</v>
      </c>
      <c r="BS166" s="8">
        <f t="shared" si="82"/>
        <v>163121</v>
      </c>
      <c r="BT166" s="28" t="e">
        <f>K166+Q166+#REF!+W166+#REF!+#REF!+#REF!+#REF!+AC166+AI166+AO166+AU166+BA166+#REF!+BG166+BM166+BS166</f>
        <v>#REF!</v>
      </c>
      <c r="BU166" s="9"/>
      <c r="BV166" s="9"/>
      <c r="BW166" s="9"/>
      <c r="BX166" s="10"/>
      <c r="BY166" s="10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</row>
    <row r="167" spans="1:187" ht="24.75" customHeight="1" thickBot="1" x14ac:dyDescent="0.4">
      <c r="A167" s="362"/>
      <c r="B167" s="11">
        <v>147</v>
      </c>
      <c r="C167" s="34" t="s">
        <v>177</v>
      </c>
      <c r="D167" s="11" t="s">
        <v>22</v>
      </c>
      <c r="E167" s="6"/>
      <c r="F167" s="13">
        <v>114987.80799999999</v>
      </c>
      <c r="G167" s="13">
        <v>129467.42659199999</v>
      </c>
      <c r="H167" s="115">
        <v>161000</v>
      </c>
      <c r="I167" s="115">
        <v>164000</v>
      </c>
      <c r="J167" s="115">
        <v>154767.20000000001</v>
      </c>
      <c r="K167" s="8">
        <f t="shared" si="71"/>
        <v>144844</v>
      </c>
      <c r="L167" s="13">
        <v>114987.80799999999</v>
      </c>
      <c r="M167" s="13">
        <v>129467.42659199999</v>
      </c>
      <c r="N167" s="115">
        <v>161000</v>
      </c>
      <c r="O167" s="115">
        <v>164000</v>
      </c>
      <c r="P167" s="115">
        <v>154767.20000000001</v>
      </c>
      <c r="Q167" s="8">
        <f t="shared" si="73"/>
        <v>144844</v>
      </c>
      <c r="R167" s="13">
        <v>158108.236</v>
      </c>
      <c r="S167" s="13">
        <v>178017.711564</v>
      </c>
      <c r="T167" s="115">
        <v>221000</v>
      </c>
      <c r="U167" s="115">
        <v>225000</v>
      </c>
      <c r="V167" s="115">
        <v>212805.6</v>
      </c>
      <c r="W167" s="8">
        <f t="shared" si="74"/>
        <v>198986</v>
      </c>
      <c r="X167" s="13">
        <v>158108.236</v>
      </c>
      <c r="Y167" s="13">
        <v>178017.711564</v>
      </c>
      <c r="Z167" s="115">
        <v>221000</v>
      </c>
      <c r="AA167" s="115">
        <v>221000</v>
      </c>
      <c r="AB167" s="115">
        <v>212805.6</v>
      </c>
      <c r="AC167" s="8">
        <f t="shared" si="75"/>
        <v>198186</v>
      </c>
      <c r="AD167" s="13">
        <v>158108.236</v>
      </c>
      <c r="AE167" s="13">
        <v>178017.711564</v>
      </c>
      <c r="AF167" s="115">
        <v>221000</v>
      </c>
      <c r="AG167" s="115">
        <v>225000</v>
      </c>
      <c r="AH167" s="115">
        <v>212805.6</v>
      </c>
      <c r="AI167" s="8">
        <f t="shared" si="76"/>
        <v>198986</v>
      </c>
      <c r="AJ167" s="13">
        <v>158108.236</v>
      </c>
      <c r="AK167" s="13">
        <v>178017.711564</v>
      </c>
      <c r="AL167" s="115">
        <v>221000</v>
      </c>
      <c r="AM167" s="115">
        <v>225000</v>
      </c>
      <c r="AN167" s="115">
        <v>212805.6</v>
      </c>
      <c r="AO167" s="8">
        <f t="shared" si="77"/>
        <v>198986</v>
      </c>
      <c r="AP167" s="13">
        <v>188148.80083999998</v>
      </c>
      <c r="AQ167" s="13">
        <v>178017.711564</v>
      </c>
      <c r="AR167" s="115">
        <v>241000</v>
      </c>
      <c r="AS167" s="115">
        <v>246000</v>
      </c>
      <c r="AT167" s="115">
        <v>231824.6</v>
      </c>
      <c r="AU167" s="8">
        <f t="shared" si="78"/>
        <v>216998</v>
      </c>
      <c r="AV167" s="13">
        <v>114987.80799999999</v>
      </c>
      <c r="AW167" s="13">
        <v>105258.0704</v>
      </c>
      <c r="AX167" s="115">
        <v>145000</v>
      </c>
      <c r="AY167" s="115">
        <v>148000</v>
      </c>
      <c r="AZ167" s="115">
        <v>139440</v>
      </c>
      <c r="BA167" s="8">
        <f t="shared" si="79"/>
        <v>130537</v>
      </c>
      <c r="BB167" s="13">
        <v>114987.80799999999</v>
      </c>
      <c r="BC167" s="13">
        <v>178017.711564</v>
      </c>
      <c r="BD167" s="115">
        <v>193000</v>
      </c>
      <c r="BE167" s="115">
        <v>197000</v>
      </c>
      <c r="BF167" s="115">
        <v>185505.6</v>
      </c>
      <c r="BG167" s="8">
        <f t="shared" si="80"/>
        <v>173702</v>
      </c>
      <c r="BH167" s="13">
        <v>158108.236</v>
      </c>
      <c r="BI167" s="13">
        <v>178017.711564</v>
      </c>
      <c r="BJ167" s="115">
        <v>221000</v>
      </c>
      <c r="BK167" s="115">
        <v>225000</v>
      </c>
      <c r="BL167" s="115">
        <v>212805.6</v>
      </c>
      <c r="BM167" s="8">
        <f t="shared" si="81"/>
        <v>198986</v>
      </c>
      <c r="BN167" s="13">
        <v>114987.80799999999</v>
      </c>
      <c r="BO167" s="13">
        <v>105258.0704</v>
      </c>
      <c r="BP167" s="115">
        <v>145000</v>
      </c>
      <c r="BQ167" s="115">
        <v>148000</v>
      </c>
      <c r="BR167" s="115">
        <v>139440</v>
      </c>
      <c r="BS167" s="8">
        <f t="shared" si="82"/>
        <v>130537</v>
      </c>
      <c r="BT167" s="28" t="e">
        <f>K167+Q167+#REF!+W167+#REF!+#REF!+#REF!+#REF!+AC167+AI167+AO167+AU167+BA167+#REF!+BG167+BM167+BS167</f>
        <v>#REF!</v>
      </c>
      <c r="BU167" s="9"/>
      <c r="BV167" s="9"/>
      <c r="BW167" s="9"/>
      <c r="BX167" s="10"/>
      <c r="BY167" s="10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</row>
    <row r="168" spans="1:187" ht="24.75" customHeight="1" x14ac:dyDescent="0.35">
      <c r="A168" s="362"/>
      <c r="B168" s="4">
        <v>148</v>
      </c>
      <c r="C168" s="34" t="s">
        <v>178</v>
      </c>
      <c r="D168" s="11" t="s">
        <v>22</v>
      </c>
      <c r="E168" s="6"/>
      <c r="F168" s="13">
        <v>114987.80799999999</v>
      </c>
      <c r="G168" s="13">
        <v>129467.42659199999</v>
      </c>
      <c r="H168" s="115">
        <v>161000</v>
      </c>
      <c r="I168" s="115">
        <v>164000</v>
      </c>
      <c r="J168" s="115">
        <v>154767.20000000001</v>
      </c>
      <c r="K168" s="8">
        <f t="shared" si="71"/>
        <v>144844</v>
      </c>
      <c r="L168" s="13">
        <v>114987.80799999999</v>
      </c>
      <c r="M168" s="13">
        <v>129467.42659199999</v>
      </c>
      <c r="N168" s="115">
        <v>161000</v>
      </c>
      <c r="O168" s="115">
        <v>164000</v>
      </c>
      <c r="P168" s="115">
        <v>154767.20000000001</v>
      </c>
      <c r="Q168" s="8">
        <f t="shared" si="73"/>
        <v>144844</v>
      </c>
      <c r="R168" s="13">
        <v>172481.712</v>
      </c>
      <c r="S168" s="13">
        <v>194201.13988800001</v>
      </c>
      <c r="T168" s="115">
        <v>241000</v>
      </c>
      <c r="U168" s="115">
        <v>246000</v>
      </c>
      <c r="V168" s="115">
        <v>232150.8</v>
      </c>
      <c r="W168" s="8">
        <f t="shared" si="74"/>
        <v>217167</v>
      </c>
      <c r="X168" s="13">
        <v>172481.712</v>
      </c>
      <c r="Y168" s="13">
        <v>194201.13988800001</v>
      </c>
      <c r="Z168" s="115">
        <v>241000</v>
      </c>
      <c r="AA168" s="115">
        <v>241000</v>
      </c>
      <c r="AB168" s="115">
        <v>232150.8</v>
      </c>
      <c r="AC168" s="8">
        <f t="shared" si="75"/>
        <v>216167</v>
      </c>
      <c r="AD168" s="13">
        <v>172481.712</v>
      </c>
      <c r="AE168" s="13">
        <v>194201.13988800001</v>
      </c>
      <c r="AF168" s="115">
        <v>241000</v>
      </c>
      <c r="AG168" s="115">
        <v>246000</v>
      </c>
      <c r="AH168" s="115">
        <v>232150.8</v>
      </c>
      <c r="AI168" s="8">
        <f t="shared" si="76"/>
        <v>217167</v>
      </c>
      <c r="AJ168" s="13">
        <v>172481.712</v>
      </c>
      <c r="AK168" s="13">
        <v>194201.13988800001</v>
      </c>
      <c r="AL168" s="115">
        <v>241000</v>
      </c>
      <c r="AM168" s="115">
        <v>246000</v>
      </c>
      <c r="AN168" s="115">
        <v>232150.8</v>
      </c>
      <c r="AO168" s="8">
        <f t="shared" si="77"/>
        <v>217167</v>
      </c>
      <c r="AP168" s="13">
        <v>205253.23727999997</v>
      </c>
      <c r="AQ168" s="13">
        <v>194201.13988800001</v>
      </c>
      <c r="AR168" s="115">
        <v>263000</v>
      </c>
      <c r="AS168" s="115">
        <v>268000</v>
      </c>
      <c r="AT168" s="115">
        <v>252898.8</v>
      </c>
      <c r="AU168" s="8">
        <f t="shared" si="78"/>
        <v>236671</v>
      </c>
      <c r="AV168" s="13">
        <v>114987.80799999999</v>
      </c>
      <c r="AW168" s="13">
        <v>105258.0704</v>
      </c>
      <c r="AX168" s="115">
        <v>145000</v>
      </c>
      <c r="AY168" s="115">
        <v>148000</v>
      </c>
      <c r="AZ168" s="115">
        <v>139440</v>
      </c>
      <c r="BA168" s="8">
        <f t="shared" si="79"/>
        <v>130537</v>
      </c>
      <c r="BB168" s="13">
        <v>114987.80799999999</v>
      </c>
      <c r="BC168" s="13">
        <v>194201.13988800001</v>
      </c>
      <c r="BD168" s="115">
        <v>204000</v>
      </c>
      <c r="BE168" s="115">
        <v>208000</v>
      </c>
      <c r="BF168" s="115">
        <v>195750.8</v>
      </c>
      <c r="BG168" s="8">
        <f t="shared" si="80"/>
        <v>183388</v>
      </c>
      <c r="BH168" s="13">
        <v>172481.712</v>
      </c>
      <c r="BI168" s="13">
        <v>194201.13988800001</v>
      </c>
      <c r="BJ168" s="115">
        <v>241000</v>
      </c>
      <c r="BK168" s="115">
        <v>246000</v>
      </c>
      <c r="BL168" s="115">
        <v>232150.8</v>
      </c>
      <c r="BM168" s="8">
        <f t="shared" si="81"/>
        <v>217167</v>
      </c>
      <c r="BN168" s="13">
        <v>114987.80799999999</v>
      </c>
      <c r="BO168" s="13">
        <v>105258.0704</v>
      </c>
      <c r="BP168" s="115">
        <v>145000</v>
      </c>
      <c r="BQ168" s="115">
        <v>148000</v>
      </c>
      <c r="BR168" s="115">
        <v>139440</v>
      </c>
      <c r="BS168" s="8">
        <f t="shared" si="82"/>
        <v>130537</v>
      </c>
      <c r="BT168" s="28" t="e">
        <f>K168+Q168+#REF!+W168+#REF!+#REF!+#REF!+#REF!+AC168+AI168+AO168+AU168+BA168+#REF!+BG168+BM168+BS168</f>
        <v>#REF!</v>
      </c>
      <c r="BU168" s="9"/>
      <c r="BV168" s="9"/>
      <c r="BW168" s="9"/>
      <c r="BX168" s="10"/>
      <c r="BY168" s="10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</row>
    <row r="169" spans="1:187" ht="24.75" customHeight="1" thickBot="1" x14ac:dyDescent="0.4">
      <c r="A169" s="362"/>
      <c r="B169" s="11">
        <v>149</v>
      </c>
      <c r="C169" s="34" t="s">
        <v>179</v>
      </c>
      <c r="D169" s="11" t="s">
        <v>22</v>
      </c>
      <c r="E169" s="6"/>
      <c r="F169" s="13">
        <v>64680.641999999993</v>
      </c>
      <c r="G169" s="13">
        <v>72825.427458000006</v>
      </c>
      <c r="H169" s="115">
        <v>91000</v>
      </c>
      <c r="I169" s="115">
        <v>93000</v>
      </c>
      <c r="J169" s="115">
        <v>87056.2</v>
      </c>
      <c r="K169" s="8">
        <f t="shared" si="71"/>
        <v>81712</v>
      </c>
      <c r="L169" s="13">
        <v>64680.641999999993</v>
      </c>
      <c r="M169" s="13">
        <v>72825.427458000006</v>
      </c>
      <c r="N169" s="115">
        <v>91000</v>
      </c>
      <c r="O169" s="115">
        <v>93000</v>
      </c>
      <c r="P169" s="115">
        <v>87056.2</v>
      </c>
      <c r="Q169" s="8">
        <f t="shared" si="73"/>
        <v>81712</v>
      </c>
      <c r="R169" s="13">
        <v>129361.28399999999</v>
      </c>
      <c r="S169" s="13">
        <v>145650.85491600001</v>
      </c>
      <c r="T169" s="115">
        <v>181000</v>
      </c>
      <c r="U169" s="115">
        <v>185000</v>
      </c>
      <c r="V169" s="115">
        <v>174113.8</v>
      </c>
      <c r="W169" s="8">
        <f t="shared" si="74"/>
        <v>163025</v>
      </c>
      <c r="X169" s="13">
        <v>129361.28399999999</v>
      </c>
      <c r="Y169" s="13">
        <v>145650.85491600001</v>
      </c>
      <c r="Z169" s="115">
        <v>181000</v>
      </c>
      <c r="AA169" s="115">
        <v>181000</v>
      </c>
      <c r="AB169" s="115">
        <v>174113.8</v>
      </c>
      <c r="AC169" s="8">
        <f t="shared" si="75"/>
        <v>162225</v>
      </c>
      <c r="AD169" s="13">
        <v>129361.28399999999</v>
      </c>
      <c r="AE169" s="13">
        <v>145650.85491600001</v>
      </c>
      <c r="AF169" s="115">
        <v>181000</v>
      </c>
      <c r="AG169" s="115">
        <v>185000</v>
      </c>
      <c r="AH169" s="115">
        <v>174113.8</v>
      </c>
      <c r="AI169" s="8">
        <f t="shared" si="76"/>
        <v>163025</v>
      </c>
      <c r="AJ169" s="13">
        <v>129361.28399999999</v>
      </c>
      <c r="AK169" s="13">
        <v>145650.85491600001</v>
      </c>
      <c r="AL169" s="115">
        <v>181000</v>
      </c>
      <c r="AM169" s="115">
        <v>185000</v>
      </c>
      <c r="AN169" s="115">
        <v>174113.8</v>
      </c>
      <c r="AO169" s="8">
        <f t="shared" si="77"/>
        <v>163025</v>
      </c>
      <c r="AP169" s="13">
        <v>153939.92796</v>
      </c>
      <c r="AQ169" s="13">
        <v>145650.85491600001</v>
      </c>
      <c r="AR169" s="115">
        <v>197000</v>
      </c>
      <c r="AS169" s="115">
        <v>201000</v>
      </c>
      <c r="AT169" s="115">
        <v>189674.8</v>
      </c>
      <c r="AU169" s="8">
        <f t="shared" si="78"/>
        <v>177453</v>
      </c>
      <c r="AV169" s="13">
        <v>64680.641999999993</v>
      </c>
      <c r="AW169" s="13">
        <v>59207.664600000004</v>
      </c>
      <c r="AX169" s="115">
        <v>82000</v>
      </c>
      <c r="AY169" s="115">
        <v>84000</v>
      </c>
      <c r="AZ169" s="115">
        <v>78435</v>
      </c>
      <c r="BA169" s="8">
        <f t="shared" si="79"/>
        <v>73665</v>
      </c>
      <c r="BB169" s="13">
        <v>64680.641999999993</v>
      </c>
      <c r="BC169" s="13">
        <v>145650.85491600001</v>
      </c>
      <c r="BD169" s="115">
        <v>138000</v>
      </c>
      <c r="BE169" s="115">
        <v>141000</v>
      </c>
      <c r="BF169" s="115">
        <v>133163.79999999999</v>
      </c>
      <c r="BG169" s="8">
        <f t="shared" si="80"/>
        <v>124499</v>
      </c>
      <c r="BH169" s="13">
        <v>129361.28399999999</v>
      </c>
      <c r="BI169" s="13">
        <v>145650.85491600001</v>
      </c>
      <c r="BJ169" s="115">
        <v>181000</v>
      </c>
      <c r="BK169" s="115">
        <v>185000</v>
      </c>
      <c r="BL169" s="115">
        <v>174113.8</v>
      </c>
      <c r="BM169" s="8">
        <f t="shared" si="81"/>
        <v>163025</v>
      </c>
      <c r="BN169" s="13">
        <v>64680.641999999993</v>
      </c>
      <c r="BO169" s="13">
        <v>59207.664600000004</v>
      </c>
      <c r="BP169" s="115">
        <v>82000</v>
      </c>
      <c r="BQ169" s="115">
        <v>84000</v>
      </c>
      <c r="BR169" s="115">
        <v>78435</v>
      </c>
      <c r="BS169" s="8">
        <f t="shared" si="82"/>
        <v>73665</v>
      </c>
      <c r="BT169" s="28" t="e">
        <f>K169+Q169+#REF!+W169+#REF!+#REF!+#REF!+#REF!+AC169+AI169+AO169+AU169+BA169+#REF!+BG169+BM169+BS169</f>
        <v>#REF!</v>
      </c>
      <c r="BU169" s="9"/>
      <c r="BV169" s="9"/>
      <c r="BW169" s="9"/>
      <c r="BX169" s="10"/>
      <c r="BY169" s="10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</row>
    <row r="170" spans="1:187" ht="24.75" customHeight="1" x14ac:dyDescent="0.35">
      <c r="A170" s="362"/>
      <c r="B170" s="4">
        <v>150</v>
      </c>
      <c r="C170" s="34" t="s">
        <v>180</v>
      </c>
      <c r="D170" s="11" t="s">
        <v>22</v>
      </c>
      <c r="E170" s="6"/>
      <c r="F170" s="13">
        <v>35933.689999999995</v>
      </c>
      <c r="G170" s="13">
        <v>40458.570810000005</v>
      </c>
      <c r="H170" s="115">
        <v>50000</v>
      </c>
      <c r="I170" s="115">
        <v>51000</v>
      </c>
      <c r="J170" s="115">
        <v>48364.4</v>
      </c>
      <c r="K170" s="8">
        <f t="shared" si="71"/>
        <v>45151</v>
      </c>
      <c r="L170" s="13">
        <v>35933.689999999995</v>
      </c>
      <c r="M170" s="13">
        <v>40458.570810000005</v>
      </c>
      <c r="N170" s="115">
        <v>50000</v>
      </c>
      <c r="O170" s="115">
        <v>51000</v>
      </c>
      <c r="P170" s="115">
        <v>48364.4</v>
      </c>
      <c r="Q170" s="8">
        <f t="shared" si="73"/>
        <v>45151</v>
      </c>
      <c r="R170" s="13">
        <v>35933.689999999995</v>
      </c>
      <c r="S170" s="13">
        <v>40458.570810000005</v>
      </c>
      <c r="T170" s="115">
        <v>50000</v>
      </c>
      <c r="U170" s="115">
        <v>51000</v>
      </c>
      <c r="V170" s="115">
        <v>48364.4</v>
      </c>
      <c r="W170" s="8">
        <f t="shared" si="74"/>
        <v>45151</v>
      </c>
      <c r="X170" s="13">
        <v>35933.689999999995</v>
      </c>
      <c r="Y170" s="13">
        <v>40458.570810000005</v>
      </c>
      <c r="Z170" s="115">
        <v>50000</v>
      </c>
      <c r="AA170" s="115">
        <v>50000</v>
      </c>
      <c r="AB170" s="115">
        <v>48364.4</v>
      </c>
      <c r="AC170" s="8">
        <f t="shared" si="75"/>
        <v>44951</v>
      </c>
      <c r="AD170" s="13">
        <v>35933.689999999995</v>
      </c>
      <c r="AE170" s="13">
        <v>40458.570810000005</v>
      </c>
      <c r="AF170" s="115">
        <v>50000</v>
      </c>
      <c r="AG170" s="115">
        <v>51000</v>
      </c>
      <c r="AH170" s="115">
        <v>48364.4</v>
      </c>
      <c r="AI170" s="8">
        <f t="shared" si="76"/>
        <v>45151</v>
      </c>
      <c r="AJ170" s="13">
        <v>35933.689999999995</v>
      </c>
      <c r="AK170" s="13">
        <v>40458.570810000005</v>
      </c>
      <c r="AL170" s="115">
        <v>50000</v>
      </c>
      <c r="AM170" s="115">
        <v>51000</v>
      </c>
      <c r="AN170" s="115">
        <v>48364.4</v>
      </c>
      <c r="AO170" s="8">
        <f t="shared" si="77"/>
        <v>45151</v>
      </c>
      <c r="AP170" s="13">
        <v>42761.091099999998</v>
      </c>
      <c r="AQ170" s="13">
        <v>40458.570810000005</v>
      </c>
      <c r="AR170" s="115">
        <v>55000</v>
      </c>
      <c r="AS170" s="115">
        <v>56000</v>
      </c>
      <c r="AT170" s="115">
        <v>52687.6</v>
      </c>
      <c r="AU170" s="8">
        <f t="shared" si="78"/>
        <v>49381</v>
      </c>
      <c r="AV170" s="13">
        <v>35933.689999999995</v>
      </c>
      <c r="AW170" s="13">
        <v>32893.146999999997</v>
      </c>
      <c r="AX170" s="115">
        <v>45000</v>
      </c>
      <c r="AY170" s="115">
        <v>46000</v>
      </c>
      <c r="AZ170" s="115">
        <v>43575</v>
      </c>
      <c r="BA170" s="8">
        <f t="shared" si="79"/>
        <v>40680</v>
      </c>
      <c r="BB170" s="13">
        <v>35933.689999999995</v>
      </c>
      <c r="BC170" s="13">
        <v>40458.570810000005</v>
      </c>
      <c r="BD170" s="115">
        <v>50000</v>
      </c>
      <c r="BE170" s="115">
        <v>51000</v>
      </c>
      <c r="BF170" s="115">
        <v>48364.4</v>
      </c>
      <c r="BG170" s="8">
        <f t="shared" si="80"/>
        <v>45151</v>
      </c>
      <c r="BH170" s="13">
        <v>35933.689999999995</v>
      </c>
      <c r="BI170" s="13">
        <v>40458.570810000005</v>
      </c>
      <c r="BJ170" s="115">
        <v>50000</v>
      </c>
      <c r="BK170" s="115">
        <v>51000</v>
      </c>
      <c r="BL170" s="115">
        <v>48364.4</v>
      </c>
      <c r="BM170" s="8">
        <f t="shared" si="81"/>
        <v>45151</v>
      </c>
      <c r="BN170" s="13">
        <v>35933.689999999995</v>
      </c>
      <c r="BO170" s="13">
        <v>32893.146999999997</v>
      </c>
      <c r="BP170" s="115">
        <v>45000</v>
      </c>
      <c r="BQ170" s="115">
        <v>46000</v>
      </c>
      <c r="BR170" s="115">
        <v>43575</v>
      </c>
      <c r="BS170" s="8">
        <f t="shared" si="82"/>
        <v>40680</v>
      </c>
      <c r="BT170" s="28" t="e">
        <f>K170+Q170+#REF!+W170+#REF!+#REF!+#REF!+#REF!+AC170+AI170+AO170+AU170+BA170+#REF!+BG170+BM170+BS170</f>
        <v>#REF!</v>
      </c>
      <c r="BU170" s="9"/>
      <c r="BV170" s="9"/>
      <c r="BW170" s="9"/>
      <c r="BX170" s="10"/>
      <c r="BY170" s="10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</row>
    <row r="171" spans="1:187" ht="24.75" customHeight="1" thickBot="1" x14ac:dyDescent="0.4">
      <c r="A171" s="362"/>
      <c r="B171" s="11">
        <v>151</v>
      </c>
      <c r="C171" s="34" t="s">
        <v>181</v>
      </c>
      <c r="D171" s="11" t="s">
        <v>22</v>
      </c>
      <c r="E171" s="6"/>
      <c r="F171" s="13">
        <v>129361.28399999999</v>
      </c>
      <c r="G171" s="13">
        <v>145650.85491600001</v>
      </c>
      <c r="H171" s="115">
        <v>181000</v>
      </c>
      <c r="I171" s="115">
        <v>185000</v>
      </c>
      <c r="J171" s="115">
        <v>174113.8</v>
      </c>
      <c r="K171" s="8">
        <f t="shared" si="71"/>
        <v>163025</v>
      </c>
      <c r="L171" s="13">
        <v>129361.28399999999</v>
      </c>
      <c r="M171" s="13">
        <v>145650.85491600001</v>
      </c>
      <c r="N171" s="115">
        <v>181000</v>
      </c>
      <c r="O171" s="115">
        <v>185000</v>
      </c>
      <c r="P171" s="115">
        <v>174113.8</v>
      </c>
      <c r="Q171" s="8">
        <f t="shared" si="73"/>
        <v>163025</v>
      </c>
      <c r="R171" s="13">
        <v>71867.37999999999</v>
      </c>
      <c r="S171" s="13">
        <v>80917.141620000009</v>
      </c>
      <c r="T171" s="115">
        <v>101000</v>
      </c>
      <c r="U171" s="115">
        <v>103000</v>
      </c>
      <c r="V171" s="115">
        <v>96730.2</v>
      </c>
      <c r="W171" s="8">
        <f t="shared" si="74"/>
        <v>90703</v>
      </c>
      <c r="X171" s="13">
        <v>71867.37999999999</v>
      </c>
      <c r="Y171" s="13">
        <v>80917.141620000009</v>
      </c>
      <c r="Z171" s="115">
        <v>101000</v>
      </c>
      <c r="AA171" s="115">
        <v>101000</v>
      </c>
      <c r="AB171" s="115">
        <v>96730.2</v>
      </c>
      <c r="AC171" s="8">
        <f t="shared" si="75"/>
        <v>90303</v>
      </c>
      <c r="AD171" s="13">
        <v>71867.37999999999</v>
      </c>
      <c r="AE171" s="13">
        <v>80917.141620000009</v>
      </c>
      <c r="AF171" s="115">
        <v>101000</v>
      </c>
      <c r="AG171" s="115">
        <v>103000</v>
      </c>
      <c r="AH171" s="115">
        <v>96730.2</v>
      </c>
      <c r="AI171" s="8">
        <f t="shared" si="76"/>
        <v>90703</v>
      </c>
      <c r="AJ171" s="13">
        <v>71867.37999999999</v>
      </c>
      <c r="AK171" s="13">
        <v>80917.141620000009</v>
      </c>
      <c r="AL171" s="115">
        <v>101000</v>
      </c>
      <c r="AM171" s="115">
        <v>103000</v>
      </c>
      <c r="AN171" s="115">
        <v>96730.2</v>
      </c>
      <c r="AO171" s="8">
        <f t="shared" si="77"/>
        <v>90703</v>
      </c>
      <c r="AP171" s="13">
        <v>85522.182199999996</v>
      </c>
      <c r="AQ171" s="13">
        <v>80917.141620000009</v>
      </c>
      <c r="AR171" s="115">
        <v>110000</v>
      </c>
      <c r="AS171" s="115">
        <v>112000</v>
      </c>
      <c r="AT171" s="115">
        <v>105375.2</v>
      </c>
      <c r="AU171" s="8">
        <f t="shared" si="78"/>
        <v>98763</v>
      </c>
      <c r="AV171" s="13">
        <v>129361.28399999999</v>
      </c>
      <c r="AW171" s="13">
        <v>118415.32920000001</v>
      </c>
      <c r="AX171" s="115">
        <v>163000</v>
      </c>
      <c r="AY171" s="115">
        <v>166000</v>
      </c>
      <c r="AZ171" s="115">
        <v>156870</v>
      </c>
      <c r="BA171" s="8">
        <f t="shared" si="79"/>
        <v>146729</v>
      </c>
      <c r="BB171" s="13">
        <v>129361.28399999999</v>
      </c>
      <c r="BC171" s="13">
        <v>80917.141620000009</v>
      </c>
      <c r="BD171" s="115">
        <v>138000</v>
      </c>
      <c r="BE171" s="115">
        <v>141000</v>
      </c>
      <c r="BF171" s="115">
        <v>133130.20000000001</v>
      </c>
      <c r="BG171" s="8">
        <f t="shared" si="80"/>
        <v>124482</v>
      </c>
      <c r="BH171" s="13">
        <v>71867.37999999999</v>
      </c>
      <c r="BI171" s="13">
        <v>80917.141620000009</v>
      </c>
      <c r="BJ171" s="115">
        <v>101000</v>
      </c>
      <c r="BK171" s="115">
        <v>103000</v>
      </c>
      <c r="BL171" s="115">
        <v>96730.2</v>
      </c>
      <c r="BM171" s="8">
        <f t="shared" si="81"/>
        <v>90703</v>
      </c>
      <c r="BN171" s="13">
        <v>129361.28399999999</v>
      </c>
      <c r="BO171" s="13">
        <v>118415.32920000001</v>
      </c>
      <c r="BP171" s="115">
        <v>163000</v>
      </c>
      <c r="BQ171" s="115">
        <v>166000</v>
      </c>
      <c r="BR171" s="115">
        <v>156870</v>
      </c>
      <c r="BS171" s="8">
        <f t="shared" si="82"/>
        <v>146729</v>
      </c>
      <c r="BT171" s="28" t="e">
        <f>K171+Q171+#REF!+W171+#REF!+#REF!+#REF!+#REF!+AC171+AI171+AO171+AU171+BA171+#REF!+BG171+BM171+BS171</f>
        <v>#REF!</v>
      </c>
      <c r="BU171" s="9"/>
      <c r="BV171" s="9"/>
      <c r="BW171" s="9"/>
      <c r="BX171" s="10"/>
      <c r="BY171" s="10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</row>
    <row r="172" spans="1:187" ht="24.75" customHeight="1" x14ac:dyDescent="0.35">
      <c r="A172" s="362"/>
      <c r="B172" s="4">
        <v>152</v>
      </c>
      <c r="C172" s="34" t="s">
        <v>182</v>
      </c>
      <c r="D172" s="11" t="s">
        <v>22</v>
      </c>
      <c r="E172" s="6"/>
      <c r="F172" s="13">
        <v>274995.71445554</v>
      </c>
      <c r="G172" s="13">
        <v>309624.02096044144</v>
      </c>
      <c r="H172" s="115">
        <v>385000</v>
      </c>
      <c r="I172" s="115">
        <v>393000</v>
      </c>
      <c r="J172" s="115">
        <v>370129.2</v>
      </c>
      <c r="K172" s="8">
        <f t="shared" si="71"/>
        <v>346550</v>
      </c>
      <c r="L172" s="13">
        <v>274995.71445554</v>
      </c>
      <c r="M172" s="13">
        <v>309624.02096044144</v>
      </c>
      <c r="N172" s="115">
        <v>385000</v>
      </c>
      <c r="O172" s="115">
        <v>393000</v>
      </c>
      <c r="P172" s="115">
        <v>370129.2</v>
      </c>
      <c r="Q172" s="8">
        <f t="shared" si="73"/>
        <v>346550</v>
      </c>
      <c r="R172" s="13">
        <v>434724.20053764002</v>
      </c>
      <c r="S172" s="13">
        <v>489466.0094822644</v>
      </c>
      <c r="T172" s="115">
        <v>609000</v>
      </c>
      <c r="U172" s="115">
        <v>621000</v>
      </c>
      <c r="V172" s="115">
        <v>585114.6</v>
      </c>
      <c r="W172" s="8">
        <f t="shared" si="74"/>
        <v>547861</v>
      </c>
      <c r="X172" s="13">
        <v>434724.20053764002</v>
      </c>
      <c r="Y172" s="13">
        <v>489466.0094822644</v>
      </c>
      <c r="Z172" s="115">
        <v>609000</v>
      </c>
      <c r="AA172" s="115">
        <v>609000</v>
      </c>
      <c r="AB172" s="115">
        <v>585114.6</v>
      </c>
      <c r="AC172" s="8">
        <f t="shared" si="75"/>
        <v>545461</v>
      </c>
      <c r="AD172" s="13">
        <v>434724.20053764002</v>
      </c>
      <c r="AE172" s="13">
        <v>489466.0094822644</v>
      </c>
      <c r="AF172" s="115">
        <v>609000</v>
      </c>
      <c r="AG172" s="115">
        <v>621000</v>
      </c>
      <c r="AH172" s="115">
        <v>585114.6</v>
      </c>
      <c r="AI172" s="8">
        <f t="shared" si="76"/>
        <v>547861</v>
      </c>
      <c r="AJ172" s="13">
        <v>434724.20053764002</v>
      </c>
      <c r="AK172" s="13">
        <v>489466.0094822644</v>
      </c>
      <c r="AL172" s="115">
        <v>609000</v>
      </c>
      <c r="AM172" s="115">
        <v>621000</v>
      </c>
      <c r="AN172" s="115">
        <v>585114.6</v>
      </c>
      <c r="AO172" s="8">
        <f t="shared" si="77"/>
        <v>547861</v>
      </c>
      <c r="AP172" s="13">
        <v>517321.79863979155</v>
      </c>
      <c r="AQ172" s="13">
        <v>489466.0094822644</v>
      </c>
      <c r="AR172" s="115">
        <v>663000</v>
      </c>
      <c r="AS172" s="115">
        <v>676000</v>
      </c>
      <c r="AT172" s="115">
        <v>637407.4</v>
      </c>
      <c r="AU172" s="8">
        <f t="shared" si="78"/>
        <v>596639</v>
      </c>
      <c r="AV172" s="13">
        <v>274995.71445554</v>
      </c>
      <c r="AW172" s="13">
        <v>251726.846309302</v>
      </c>
      <c r="AX172" s="115">
        <v>347000</v>
      </c>
      <c r="AY172" s="115">
        <v>354000</v>
      </c>
      <c r="AZ172" s="115">
        <v>333473</v>
      </c>
      <c r="BA172" s="8">
        <f t="shared" si="79"/>
        <v>312239</v>
      </c>
      <c r="BB172" s="13">
        <v>274995.71445554</v>
      </c>
      <c r="BC172" s="13">
        <v>489466.0094822644</v>
      </c>
      <c r="BD172" s="115">
        <v>503000</v>
      </c>
      <c r="BE172" s="115">
        <v>513000</v>
      </c>
      <c r="BF172" s="115">
        <v>483988.4</v>
      </c>
      <c r="BG172" s="8">
        <f t="shared" si="80"/>
        <v>452890</v>
      </c>
      <c r="BH172" s="13">
        <v>434724.20053764002</v>
      </c>
      <c r="BI172" s="13">
        <v>489466.0094822644</v>
      </c>
      <c r="BJ172" s="115">
        <v>609000</v>
      </c>
      <c r="BK172" s="115">
        <v>621000</v>
      </c>
      <c r="BL172" s="115">
        <v>585114.6</v>
      </c>
      <c r="BM172" s="8">
        <f t="shared" si="81"/>
        <v>547861</v>
      </c>
      <c r="BN172" s="13">
        <v>274995.71445554</v>
      </c>
      <c r="BO172" s="13">
        <v>251726.846309302</v>
      </c>
      <c r="BP172" s="115">
        <v>347000</v>
      </c>
      <c r="BQ172" s="115">
        <v>354000</v>
      </c>
      <c r="BR172" s="115">
        <v>333473</v>
      </c>
      <c r="BS172" s="8">
        <f t="shared" si="82"/>
        <v>312239</v>
      </c>
      <c r="BT172" s="28" t="e">
        <f>K172+Q172+#REF!+W172+#REF!+#REF!+#REF!+#REF!+AC172+AI172+AO172+AU172+BA172+#REF!+BG172+BM172+BS172</f>
        <v>#REF!</v>
      </c>
      <c r="BU172" s="9"/>
      <c r="BV172" s="9"/>
      <c r="BW172" s="9"/>
      <c r="BX172" s="10"/>
      <c r="BY172" s="10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</row>
    <row r="173" spans="1:187" ht="24.75" customHeight="1" thickBot="1" x14ac:dyDescent="0.4">
      <c r="A173" s="362"/>
      <c r="B173" s="11">
        <v>153</v>
      </c>
      <c r="C173" s="34" t="s">
        <v>183</v>
      </c>
      <c r="D173" s="11" t="s">
        <v>22</v>
      </c>
      <c r="E173" s="6"/>
      <c r="F173" s="13">
        <v>585233.25164382008</v>
      </c>
      <c r="G173" s="13">
        <v>658927.62340850709</v>
      </c>
      <c r="H173" s="115">
        <v>819000</v>
      </c>
      <c r="I173" s="115">
        <v>835000</v>
      </c>
      <c r="J173" s="115">
        <v>787691.8</v>
      </c>
      <c r="K173" s="8">
        <f t="shared" si="71"/>
        <v>737171</v>
      </c>
      <c r="L173" s="13">
        <v>585233.25164382008</v>
      </c>
      <c r="M173" s="13">
        <v>658927.62340850709</v>
      </c>
      <c r="N173" s="115">
        <v>819000</v>
      </c>
      <c r="O173" s="115">
        <v>835000</v>
      </c>
      <c r="P173" s="115">
        <v>787691.8</v>
      </c>
      <c r="Q173" s="8">
        <f t="shared" si="73"/>
        <v>737171</v>
      </c>
      <c r="R173" s="13">
        <v>950284.75823189993</v>
      </c>
      <c r="S173" s="13">
        <v>1069947.5389415631</v>
      </c>
      <c r="T173" s="115">
        <v>1330000</v>
      </c>
      <c r="U173" s="115">
        <v>1357000</v>
      </c>
      <c r="V173" s="115">
        <v>1279030.2</v>
      </c>
      <c r="W173" s="8">
        <f t="shared" si="74"/>
        <v>1197252</v>
      </c>
      <c r="X173" s="13">
        <v>950284.75823189993</v>
      </c>
      <c r="Y173" s="13">
        <v>1069947.5389415631</v>
      </c>
      <c r="Z173" s="115">
        <v>1330000</v>
      </c>
      <c r="AA173" s="115">
        <v>1330000</v>
      </c>
      <c r="AB173" s="115">
        <v>1279030.2</v>
      </c>
      <c r="AC173" s="8">
        <f t="shared" si="75"/>
        <v>1191852</v>
      </c>
      <c r="AD173" s="13">
        <v>950284.75823189993</v>
      </c>
      <c r="AE173" s="13">
        <v>1069947.5389415631</v>
      </c>
      <c r="AF173" s="115">
        <v>1330000</v>
      </c>
      <c r="AG173" s="115">
        <v>1357000</v>
      </c>
      <c r="AH173" s="115">
        <v>1279030.2</v>
      </c>
      <c r="AI173" s="8">
        <f t="shared" si="76"/>
        <v>1197252</v>
      </c>
      <c r="AJ173" s="13">
        <v>950284.75823189993</v>
      </c>
      <c r="AK173" s="13">
        <v>1069947.5389415631</v>
      </c>
      <c r="AL173" s="115">
        <v>1330000</v>
      </c>
      <c r="AM173" s="115">
        <v>1357000</v>
      </c>
      <c r="AN173" s="115">
        <v>1279030.2</v>
      </c>
      <c r="AO173" s="8">
        <f t="shared" si="77"/>
        <v>1197252</v>
      </c>
      <c r="AP173" s="13">
        <v>1130838.862295961</v>
      </c>
      <c r="AQ173" s="13">
        <v>1069947.5389415631</v>
      </c>
      <c r="AR173" s="115">
        <v>1449000</v>
      </c>
      <c r="AS173" s="115">
        <v>1478000</v>
      </c>
      <c r="AT173" s="115">
        <v>1393341.6</v>
      </c>
      <c r="AU173" s="8">
        <f t="shared" si="78"/>
        <v>1304226</v>
      </c>
      <c r="AV173" s="13">
        <v>585233.25164382008</v>
      </c>
      <c r="AW173" s="13">
        <v>535713.514966266</v>
      </c>
      <c r="AX173" s="115">
        <v>738000</v>
      </c>
      <c r="AY173" s="115">
        <v>753000</v>
      </c>
      <c r="AZ173" s="115">
        <v>709683.8</v>
      </c>
      <c r="BA173" s="8">
        <f t="shared" si="79"/>
        <v>664326</v>
      </c>
      <c r="BB173" s="13">
        <v>585233.25164382008</v>
      </c>
      <c r="BC173" s="13">
        <v>1069947.5389415631</v>
      </c>
      <c r="BD173" s="115">
        <v>1090000</v>
      </c>
      <c r="BE173" s="115">
        <v>1112000</v>
      </c>
      <c r="BF173" s="115">
        <v>1047912.6000000001</v>
      </c>
      <c r="BG173" s="8">
        <f t="shared" si="80"/>
        <v>981019</v>
      </c>
      <c r="BH173" s="13">
        <v>950284.75823189993</v>
      </c>
      <c r="BI173" s="13">
        <v>1069947.5389415631</v>
      </c>
      <c r="BJ173" s="115">
        <v>1330000</v>
      </c>
      <c r="BK173" s="115">
        <v>1357000</v>
      </c>
      <c r="BL173" s="115">
        <v>1279030.2</v>
      </c>
      <c r="BM173" s="8">
        <f t="shared" si="81"/>
        <v>1197252</v>
      </c>
      <c r="BN173" s="13">
        <v>585233.25164382008</v>
      </c>
      <c r="BO173" s="13">
        <v>535713.514966266</v>
      </c>
      <c r="BP173" s="115">
        <v>738000</v>
      </c>
      <c r="BQ173" s="115">
        <v>753000</v>
      </c>
      <c r="BR173" s="115">
        <v>709683.8</v>
      </c>
      <c r="BS173" s="8">
        <f t="shared" si="82"/>
        <v>664326</v>
      </c>
      <c r="BT173" s="28" t="e">
        <f>K173+Q173+#REF!+W173+#REF!+#REF!+#REF!+#REF!+AC173+AI173+AO173+AU173+BA173+#REF!+BG173+BM173+BS173</f>
        <v>#REF!</v>
      </c>
      <c r="BU173" s="9"/>
      <c r="BV173" s="9"/>
      <c r="BW173" s="9"/>
      <c r="BX173" s="10"/>
      <c r="BY173" s="10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</row>
    <row r="174" spans="1:187" ht="27.75" customHeight="1" x14ac:dyDescent="0.35">
      <c r="A174" s="362"/>
      <c r="B174" s="4">
        <v>154</v>
      </c>
      <c r="C174" s="34" t="s">
        <v>184</v>
      </c>
      <c r="D174" s="11" t="s">
        <v>22</v>
      </c>
      <c r="E174" s="6"/>
      <c r="F174" s="13">
        <v>215602.13999999998</v>
      </c>
      <c r="G174" s="13">
        <v>242751.42486</v>
      </c>
      <c r="H174" s="115">
        <v>302000</v>
      </c>
      <c r="I174" s="115">
        <v>308000</v>
      </c>
      <c r="J174" s="115">
        <v>290189.2</v>
      </c>
      <c r="K174" s="8">
        <f t="shared" si="71"/>
        <v>271709</v>
      </c>
      <c r="L174" s="13">
        <v>215602.13999999998</v>
      </c>
      <c r="M174" s="13">
        <v>242751.42486</v>
      </c>
      <c r="N174" s="115">
        <v>302000</v>
      </c>
      <c r="O174" s="115">
        <v>308000</v>
      </c>
      <c r="P174" s="115">
        <v>290189.2</v>
      </c>
      <c r="Q174" s="8">
        <f t="shared" si="73"/>
        <v>271709</v>
      </c>
      <c r="R174" s="13">
        <v>337776.68599999999</v>
      </c>
      <c r="S174" s="13">
        <v>380310.56561399996</v>
      </c>
      <c r="T174" s="115">
        <v>473000</v>
      </c>
      <c r="U174" s="115">
        <v>482000</v>
      </c>
      <c r="V174" s="115">
        <v>454629</v>
      </c>
      <c r="W174" s="8">
        <f t="shared" si="74"/>
        <v>425543</v>
      </c>
      <c r="X174" s="13">
        <v>337776.68599999999</v>
      </c>
      <c r="Y174" s="13">
        <v>380310.56561399996</v>
      </c>
      <c r="Z174" s="115">
        <v>473000</v>
      </c>
      <c r="AA174" s="115">
        <v>473000</v>
      </c>
      <c r="AB174" s="115">
        <v>454629</v>
      </c>
      <c r="AC174" s="8">
        <f t="shared" si="75"/>
        <v>423743</v>
      </c>
      <c r="AD174" s="13">
        <v>337776.68599999999</v>
      </c>
      <c r="AE174" s="13">
        <v>380310.56561399996</v>
      </c>
      <c r="AF174" s="115">
        <v>473000</v>
      </c>
      <c r="AG174" s="115">
        <v>482000</v>
      </c>
      <c r="AH174" s="115">
        <v>454629</v>
      </c>
      <c r="AI174" s="8">
        <f t="shared" si="76"/>
        <v>425543</v>
      </c>
      <c r="AJ174" s="13">
        <v>337776.68599999999</v>
      </c>
      <c r="AK174" s="13">
        <v>380310.56561399996</v>
      </c>
      <c r="AL174" s="115">
        <v>473000</v>
      </c>
      <c r="AM174" s="115">
        <v>482000</v>
      </c>
      <c r="AN174" s="115">
        <v>454629</v>
      </c>
      <c r="AO174" s="8">
        <f t="shared" si="77"/>
        <v>425543</v>
      </c>
      <c r="AP174" s="13">
        <v>401954.25634000002</v>
      </c>
      <c r="AQ174" s="13">
        <v>380310.56561399996</v>
      </c>
      <c r="AR174" s="115">
        <v>515000</v>
      </c>
      <c r="AS174" s="115">
        <v>525000</v>
      </c>
      <c r="AT174" s="115">
        <v>495259.80000000005</v>
      </c>
      <c r="AU174" s="8">
        <f t="shared" si="78"/>
        <v>463505</v>
      </c>
      <c r="AV174" s="13">
        <v>215602.13999999998</v>
      </c>
      <c r="AW174" s="13">
        <v>197358.88199999998</v>
      </c>
      <c r="AX174" s="115">
        <v>272000</v>
      </c>
      <c r="AY174" s="115">
        <v>277000</v>
      </c>
      <c r="AZ174" s="115">
        <v>261450</v>
      </c>
      <c r="BA174" s="8">
        <f t="shared" si="79"/>
        <v>244682</v>
      </c>
      <c r="BB174" s="13">
        <v>215602.13999999998</v>
      </c>
      <c r="BC174" s="13">
        <v>380310.56561399996</v>
      </c>
      <c r="BD174" s="115">
        <v>392000</v>
      </c>
      <c r="BE174" s="115">
        <v>400000</v>
      </c>
      <c r="BF174" s="115">
        <v>377279</v>
      </c>
      <c r="BG174" s="8">
        <f t="shared" si="80"/>
        <v>353038</v>
      </c>
      <c r="BH174" s="13">
        <v>337776.68599999999</v>
      </c>
      <c r="BI174" s="13">
        <v>380310.56561399996</v>
      </c>
      <c r="BJ174" s="115">
        <v>473000</v>
      </c>
      <c r="BK174" s="115">
        <v>482000</v>
      </c>
      <c r="BL174" s="115">
        <v>454629</v>
      </c>
      <c r="BM174" s="8">
        <f t="shared" si="81"/>
        <v>425543</v>
      </c>
      <c r="BN174" s="13">
        <v>215602.13999999998</v>
      </c>
      <c r="BO174" s="13">
        <v>197358.88199999998</v>
      </c>
      <c r="BP174" s="115">
        <v>272000</v>
      </c>
      <c r="BQ174" s="115">
        <v>277000</v>
      </c>
      <c r="BR174" s="115">
        <v>261450</v>
      </c>
      <c r="BS174" s="8">
        <f t="shared" si="82"/>
        <v>244682</v>
      </c>
      <c r="BT174" s="28" t="e">
        <f>K174+Q174+#REF!+W174+#REF!+#REF!+#REF!+#REF!+AC174+AI174+AO174+AU174+BA174+#REF!+BG174+BM174+BS174</f>
        <v>#REF!</v>
      </c>
      <c r="BU174" s="9"/>
      <c r="BV174" s="9"/>
      <c r="BW174" s="9"/>
      <c r="BX174" s="10"/>
      <c r="BY174" s="10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</row>
    <row r="175" spans="1:187" ht="24" customHeight="1" thickBot="1" x14ac:dyDescent="0.4">
      <c r="A175" s="362"/>
      <c r="B175" s="11">
        <v>155</v>
      </c>
      <c r="C175" s="34" t="s">
        <v>185</v>
      </c>
      <c r="D175" s="11" t="s">
        <v>22</v>
      </c>
      <c r="E175" s="6"/>
      <c r="F175" s="13">
        <v>431204.27999999997</v>
      </c>
      <c r="G175" s="13">
        <v>485502.84972</v>
      </c>
      <c r="H175" s="115">
        <v>604000</v>
      </c>
      <c r="I175" s="115">
        <v>616000</v>
      </c>
      <c r="J175" s="115">
        <v>580377</v>
      </c>
      <c r="K175" s="8">
        <f t="shared" si="71"/>
        <v>543417</v>
      </c>
      <c r="L175" s="13">
        <v>431204.27999999997</v>
      </c>
      <c r="M175" s="13">
        <v>485502.84972</v>
      </c>
      <c r="N175" s="115">
        <v>604000</v>
      </c>
      <c r="O175" s="115">
        <v>616000</v>
      </c>
      <c r="P175" s="115">
        <v>580377</v>
      </c>
      <c r="Q175" s="8">
        <f t="shared" si="73"/>
        <v>543417</v>
      </c>
      <c r="R175" s="13">
        <v>337776.68599999999</v>
      </c>
      <c r="S175" s="13">
        <v>380310.56561399996</v>
      </c>
      <c r="T175" s="115">
        <v>473000</v>
      </c>
      <c r="U175" s="115">
        <v>482000</v>
      </c>
      <c r="V175" s="115">
        <v>454629</v>
      </c>
      <c r="W175" s="8">
        <f t="shared" si="74"/>
        <v>425543</v>
      </c>
      <c r="X175" s="13">
        <v>337776.68599999999</v>
      </c>
      <c r="Y175" s="13">
        <v>380310.56561399996</v>
      </c>
      <c r="Z175" s="115">
        <v>473000</v>
      </c>
      <c r="AA175" s="115">
        <v>473000</v>
      </c>
      <c r="AB175" s="115">
        <v>454629</v>
      </c>
      <c r="AC175" s="8">
        <f t="shared" si="75"/>
        <v>423743</v>
      </c>
      <c r="AD175" s="13">
        <v>337776.68599999999</v>
      </c>
      <c r="AE175" s="13">
        <v>380310.56561399996</v>
      </c>
      <c r="AF175" s="115">
        <v>473000</v>
      </c>
      <c r="AG175" s="115">
        <v>482000</v>
      </c>
      <c r="AH175" s="115">
        <v>454629</v>
      </c>
      <c r="AI175" s="8">
        <f t="shared" si="76"/>
        <v>425543</v>
      </c>
      <c r="AJ175" s="13">
        <v>337776.68599999999</v>
      </c>
      <c r="AK175" s="13">
        <v>380310.56561399996</v>
      </c>
      <c r="AL175" s="115">
        <v>473000</v>
      </c>
      <c r="AM175" s="115">
        <v>482000</v>
      </c>
      <c r="AN175" s="115">
        <v>454629</v>
      </c>
      <c r="AO175" s="8">
        <f t="shared" si="77"/>
        <v>425543</v>
      </c>
      <c r="AP175" s="13">
        <v>401954.25634000002</v>
      </c>
      <c r="AQ175" s="13">
        <v>380310.56561399996</v>
      </c>
      <c r="AR175" s="115">
        <v>515000</v>
      </c>
      <c r="AS175" s="115">
        <v>525000</v>
      </c>
      <c r="AT175" s="115">
        <v>495259.80000000005</v>
      </c>
      <c r="AU175" s="8">
        <f t="shared" si="78"/>
        <v>463505</v>
      </c>
      <c r="AV175" s="13">
        <v>431204.27999999997</v>
      </c>
      <c r="AW175" s="13">
        <v>394717.76399999997</v>
      </c>
      <c r="AX175" s="115">
        <v>544000</v>
      </c>
      <c r="AY175" s="115">
        <v>555000</v>
      </c>
      <c r="AZ175" s="115">
        <v>522900</v>
      </c>
      <c r="BA175" s="8">
        <f t="shared" si="79"/>
        <v>489564</v>
      </c>
      <c r="BB175" s="13">
        <v>431204.27999999997</v>
      </c>
      <c r="BC175" s="13">
        <v>380310.56561399996</v>
      </c>
      <c r="BD175" s="115">
        <v>534000</v>
      </c>
      <c r="BE175" s="115">
        <v>545000</v>
      </c>
      <c r="BF175" s="115">
        <v>513779</v>
      </c>
      <c r="BG175" s="8">
        <f t="shared" si="80"/>
        <v>480859</v>
      </c>
      <c r="BH175" s="13">
        <v>337776.68599999999</v>
      </c>
      <c r="BI175" s="13">
        <v>380310.56561399996</v>
      </c>
      <c r="BJ175" s="115">
        <v>473000</v>
      </c>
      <c r="BK175" s="115">
        <v>482000</v>
      </c>
      <c r="BL175" s="115">
        <v>454629</v>
      </c>
      <c r="BM175" s="8">
        <f t="shared" si="81"/>
        <v>425543</v>
      </c>
      <c r="BN175" s="13">
        <v>431204.27999999997</v>
      </c>
      <c r="BO175" s="13">
        <v>394717.76399999997</v>
      </c>
      <c r="BP175" s="115">
        <v>544000</v>
      </c>
      <c r="BQ175" s="115">
        <v>555000</v>
      </c>
      <c r="BR175" s="115">
        <v>522900</v>
      </c>
      <c r="BS175" s="8">
        <f t="shared" si="82"/>
        <v>489564</v>
      </c>
      <c r="BT175" s="28" t="e">
        <f>K175+Q175+#REF!+W175+#REF!+#REF!+#REF!+#REF!+AC175+AI175+AO175+AU175+BA175+#REF!+BG175+BM175+BS175</f>
        <v>#REF!</v>
      </c>
      <c r="BU175" s="9"/>
      <c r="BV175" s="9"/>
      <c r="BW175" s="9"/>
      <c r="BX175" s="10"/>
      <c r="BY175" s="10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</row>
    <row r="176" spans="1:187" ht="24" customHeight="1" thickBot="1" x14ac:dyDescent="0.4">
      <c r="A176" s="362"/>
      <c r="B176" s="4">
        <v>156</v>
      </c>
      <c r="C176" s="34" t="s">
        <v>186</v>
      </c>
      <c r="D176" s="11" t="s">
        <v>22</v>
      </c>
      <c r="E176" s="6"/>
      <c r="F176" s="13">
        <v>718673.79999999993</v>
      </c>
      <c r="G176" s="13">
        <v>809171.41619999998</v>
      </c>
      <c r="H176" s="115">
        <v>1006000</v>
      </c>
      <c r="I176" s="115">
        <v>1026000</v>
      </c>
      <c r="J176" s="115">
        <v>967295</v>
      </c>
      <c r="K176" s="8">
        <f t="shared" si="71"/>
        <v>905428</v>
      </c>
      <c r="L176" s="13">
        <v>718673.79999999993</v>
      </c>
      <c r="M176" s="13">
        <v>809171.41619999998</v>
      </c>
      <c r="N176" s="115">
        <v>1006000</v>
      </c>
      <c r="O176" s="115">
        <v>1026000</v>
      </c>
      <c r="P176" s="115">
        <v>967295</v>
      </c>
      <c r="Q176" s="8">
        <f t="shared" si="73"/>
        <v>905428</v>
      </c>
      <c r="R176" s="13">
        <v>1006143.32</v>
      </c>
      <c r="S176" s="13">
        <v>1132839.9826799999</v>
      </c>
      <c r="T176" s="115">
        <v>1408000</v>
      </c>
      <c r="U176" s="115">
        <v>1436000</v>
      </c>
      <c r="V176" s="115">
        <v>1354213</v>
      </c>
      <c r="W176" s="8">
        <f t="shared" si="74"/>
        <v>1267439</v>
      </c>
      <c r="X176" s="13">
        <v>1006143.32</v>
      </c>
      <c r="Y176" s="13">
        <v>1132839.9826799999</v>
      </c>
      <c r="Z176" s="115">
        <v>1408000</v>
      </c>
      <c r="AA176" s="115">
        <v>1408000</v>
      </c>
      <c r="AB176" s="115">
        <v>1354213</v>
      </c>
      <c r="AC176" s="8">
        <f t="shared" si="75"/>
        <v>1261839</v>
      </c>
      <c r="AD176" s="13">
        <v>1006143.32</v>
      </c>
      <c r="AE176" s="13">
        <v>1132839.9826799999</v>
      </c>
      <c r="AF176" s="115">
        <v>1408000</v>
      </c>
      <c r="AG176" s="115">
        <v>1436000</v>
      </c>
      <c r="AH176" s="115">
        <v>1354213</v>
      </c>
      <c r="AI176" s="8">
        <f t="shared" si="76"/>
        <v>1267439</v>
      </c>
      <c r="AJ176" s="13">
        <v>1006143.32</v>
      </c>
      <c r="AK176" s="13">
        <v>1132839.9826799999</v>
      </c>
      <c r="AL176" s="115">
        <v>1408000</v>
      </c>
      <c r="AM176" s="115">
        <v>1436000</v>
      </c>
      <c r="AN176" s="115">
        <v>1354213</v>
      </c>
      <c r="AO176" s="8">
        <f t="shared" si="77"/>
        <v>1267439</v>
      </c>
      <c r="AP176" s="13">
        <v>1197310.5508000001</v>
      </c>
      <c r="AQ176" s="13">
        <v>1132839.9826799999</v>
      </c>
      <c r="AR176" s="115">
        <v>1534000</v>
      </c>
      <c r="AS176" s="115">
        <v>1565000</v>
      </c>
      <c r="AT176" s="115">
        <v>1475243</v>
      </c>
      <c r="AU176" s="8">
        <f t="shared" si="78"/>
        <v>1380879</v>
      </c>
      <c r="AV176" s="13">
        <v>718673.79999999993</v>
      </c>
      <c r="AW176" s="13">
        <v>657862.93999999994</v>
      </c>
      <c r="AX176" s="115">
        <v>906000</v>
      </c>
      <c r="AY176" s="115">
        <v>924000</v>
      </c>
      <c r="AZ176" s="115">
        <v>871500</v>
      </c>
      <c r="BA176" s="8">
        <f t="shared" si="79"/>
        <v>815607</v>
      </c>
      <c r="BB176" s="13">
        <v>718673.79999999993</v>
      </c>
      <c r="BC176" s="13">
        <v>1132839.9826799999</v>
      </c>
      <c r="BD176" s="115">
        <v>1219000</v>
      </c>
      <c r="BE176" s="115">
        <v>1243000</v>
      </c>
      <c r="BF176" s="115">
        <v>1172213</v>
      </c>
      <c r="BG176" s="8">
        <f t="shared" si="80"/>
        <v>1097145</v>
      </c>
      <c r="BH176" s="13">
        <v>1006143.32</v>
      </c>
      <c r="BI176" s="13">
        <v>1132839.9826799999</v>
      </c>
      <c r="BJ176" s="115">
        <v>1408000</v>
      </c>
      <c r="BK176" s="115">
        <v>1436000</v>
      </c>
      <c r="BL176" s="115">
        <v>1354213</v>
      </c>
      <c r="BM176" s="8">
        <f t="shared" si="81"/>
        <v>1267439</v>
      </c>
      <c r="BN176" s="13">
        <v>718673.79999999993</v>
      </c>
      <c r="BO176" s="13">
        <v>657862.93999999994</v>
      </c>
      <c r="BP176" s="115">
        <v>906000</v>
      </c>
      <c r="BQ176" s="115">
        <v>924000</v>
      </c>
      <c r="BR176" s="115">
        <v>871500</v>
      </c>
      <c r="BS176" s="8">
        <f t="shared" si="82"/>
        <v>815607</v>
      </c>
      <c r="BT176" s="28" t="e">
        <f>K176+Q176+#REF!+W176+#REF!+#REF!+#REF!+#REF!+AC176+AI176+AO176+AU176+BA176+#REF!+BG176+BM176+BS176</f>
        <v>#REF!</v>
      </c>
      <c r="BU176" s="9"/>
      <c r="BV176" s="9"/>
      <c r="BW176" s="9"/>
      <c r="BX176" s="10"/>
      <c r="BY176" s="10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</row>
    <row r="177" spans="1:75" ht="24" customHeight="1" thickBot="1" x14ac:dyDescent="0.4">
      <c r="A177" s="363"/>
      <c r="B177" s="365" t="s">
        <v>187</v>
      </c>
      <c r="C177" s="366"/>
      <c r="D177" s="367"/>
      <c r="F177" s="119">
        <f>+SUM(F178:F196)</f>
        <v>3999922.7686599991</v>
      </c>
      <c r="G177" s="119">
        <f t="shared" ref="G177:BS177" si="83">+SUM(G178:G196)</f>
        <v>4503605.3511443408</v>
      </c>
      <c r="H177" s="119">
        <f>+SUM(H178:H196)</f>
        <v>5599000</v>
      </c>
      <c r="I177" s="119">
        <f>+SUM(I178:I196)</f>
        <v>5712000</v>
      </c>
      <c r="J177" s="119">
        <f>+SUM(J178:J196)</f>
        <v>5383678.9999999991</v>
      </c>
      <c r="K177" s="119">
        <f>+SUM(K178:K196)</f>
        <v>5039643</v>
      </c>
      <c r="L177" s="119">
        <f t="shared" si="83"/>
        <v>3999922.7686599991</v>
      </c>
      <c r="M177" s="119">
        <f t="shared" si="83"/>
        <v>4503605.3511443408</v>
      </c>
      <c r="N177" s="119">
        <f t="shared" si="83"/>
        <v>5599000</v>
      </c>
      <c r="O177" s="119">
        <f t="shared" si="83"/>
        <v>5712000</v>
      </c>
      <c r="P177" s="119">
        <f t="shared" si="83"/>
        <v>5383678.9999999991</v>
      </c>
      <c r="Q177" s="119">
        <f t="shared" si="83"/>
        <v>5039643</v>
      </c>
      <c r="R177" s="119">
        <f t="shared" si="83"/>
        <v>5050826.2428020798</v>
      </c>
      <c r="S177" s="119">
        <f t="shared" si="83"/>
        <v>5686841.8242995413</v>
      </c>
      <c r="T177" s="119">
        <f t="shared" si="83"/>
        <v>7070000</v>
      </c>
      <c r="U177" s="119">
        <f t="shared" si="83"/>
        <v>7212000</v>
      </c>
      <c r="V177" s="119">
        <f t="shared" si="83"/>
        <v>6798136.7999999989</v>
      </c>
      <c r="W177" s="119">
        <f t="shared" si="83"/>
        <v>6363564</v>
      </c>
      <c r="X177" s="119">
        <f t="shared" si="83"/>
        <v>5365178.3312301217</v>
      </c>
      <c r="Y177" s="119">
        <f t="shared" si="83"/>
        <v>6031478.0451018233</v>
      </c>
      <c r="Z177" s="119">
        <f t="shared" si="83"/>
        <v>7503000</v>
      </c>
      <c r="AA177" s="119">
        <f t="shared" si="83"/>
        <v>7503000</v>
      </c>
      <c r="AB177" s="119">
        <f t="shared" si="83"/>
        <v>7215347.9999999991</v>
      </c>
      <c r="AC177" s="119">
        <f t="shared" si="83"/>
        <v>6723603</v>
      </c>
      <c r="AD177" s="119">
        <f t="shared" si="83"/>
        <v>5335405.7598501416</v>
      </c>
      <c r="AE177" s="119">
        <f t="shared" si="83"/>
        <v>6031478.0451018233</v>
      </c>
      <c r="AF177" s="119">
        <f t="shared" si="83"/>
        <v>7484000</v>
      </c>
      <c r="AG177" s="119">
        <f t="shared" si="83"/>
        <v>7634000</v>
      </c>
      <c r="AH177" s="119">
        <f t="shared" si="83"/>
        <v>7196498.3999999994</v>
      </c>
      <c r="AI177" s="119">
        <f t="shared" si="83"/>
        <v>6736279</v>
      </c>
      <c r="AJ177" s="119">
        <f t="shared" si="83"/>
        <v>5356918.3976445813</v>
      </c>
      <c r="AK177" s="119">
        <f t="shared" si="83"/>
        <v>6031478.0451018233</v>
      </c>
      <c r="AL177" s="119">
        <f t="shared" si="83"/>
        <v>7497000</v>
      </c>
      <c r="AM177" s="119">
        <f t="shared" si="83"/>
        <v>7648000</v>
      </c>
      <c r="AN177" s="119">
        <f t="shared" si="83"/>
        <v>7210118.9999999991</v>
      </c>
      <c r="AO177" s="119">
        <f t="shared" si="83"/>
        <v>6748705</v>
      </c>
      <c r="AP177" s="119">
        <f t="shared" si="83"/>
        <v>6915448.9426889233</v>
      </c>
      <c r="AQ177" s="119">
        <f t="shared" si="83"/>
        <v>6031478.0451018233</v>
      </c>
      <c r="AR177" s="119">
        <f t="shared" si="83"/>
        <v>8524000</v>
      </c>
      <c r="AS177" s="119">
        <f t="shared" si="83"/>
        <v>8694000</v>
      </c>
      <c r="AT177" s="119">
        <f t="shared" si="83"/>
        <v>8196840.3999999985</v>
      </c>
      <c r="AU177" s="119">
        <f>+SUM(AU178:AU196)</f>
        <v>7672355</v>
      </c>
      <c r="AV177" s="119">
        <f t="shared" si="83"/>
        <v>4641576.9443204198</v>
      </c>
      <c r="AW177" s="119">
        <f t="shared" si="83"/>
        <v>4248828.1259548459</v>
      </c>
      <c r="AX177" s="119">
        <f>+SUM(AX178:AX196)</f>
        <v>5856000</v>
      </c>
      <c r="AY177" s="119">
        <f>+SUM(AY178:AY196)</f>
        <v>5972000</v>
      </c>
      <c r="AZ177" s="119">
        <f>+SUM(AZ178:AZ196)</f>
        <v>5628610.4000000004</v>
      </c>
      <c r="BA177" s="119">
        <f>+SUM(BA178:BA196)</f>
        <v>5269402</v>
      </c>
      <c r="BB177" s="119">
        <f t="shared" si="83"/>
        <v>5830046.0106959213</v>
      </c>
      <c r="BC177" s="119">
        <f t="shared" si="83"/>
        <v>6031478.0451018233</v>
      </c>
      <c r="BD177" s="119">
        <f t="shared" si="83"/>
        <v>7809000</v>
      </c>
      <c r="BE177" s="119">
        <f t="shared" si="83"/>
        <v>7967000</v>
      </c>
      <c r="BF177" s="119">
        <f t="shared" si="83"/>
        <v>7509661.5999999996</v>
      </c>
      <c r="BG177" s="119">
        <f t="shared" si="83"/>
        <v>7029439</v>
      </c>
      <c r="BH177" s="119">
        <f t="shared" si="83"/>
        <v>5710604.4374225615</v>
      </c>
      <c r="BI177" s="119">
        <f t="shared" si="83"/>
        <v>6031478.0451018233</v>
      </c>
      <c r="BJ177" s="119">
        <f t="shared" si="83"/>
        <v>7731000</v>
      </c>
      <c r="BK177" s="119">
        <f t="shared" si="83"/>
        <v>7887000</v>
      </c>
      <c r="BL177" s="119">
        <f t="shared" si="83"/>
        <v>7434042</v>
      </c>
      <c r="BM177" s="119">
        <f t="shared" si="83"/>
        <v>6958828</v>
      </c>
      <c r="BN177" s="119">
        <f t="shared" si="83"/>
        <v>4944171.1700435607</v>
      </c>
      <c r="BO177" s="119">
        <f t="shared" si="83"/>
        <v>4525818.2248860281</v>
      </c>
      <c r="BP177" s="119">
        <f t="shared" si="83"/>
        <v>6239000</v>
      </c>
      <c r="BQ177" s="119">
        <f t="shared" si="83"/>
        <v>6362000</v>
      </c>
      <c r="BR177" s="119">
        <f t="shared" si="83"/>
        <v>5995551.8000000007</v>
      </c>
      <c r="BS177" s="119">
        <f t="shared" si="83"/>
        <v>5613308</v>
      </c>
      <c r="BT177" s="28" t="e">
        <f>K177+Q177+#REF!+W177+#REF!+#REF!+#REF!+#REF!+AC177+AI177+AO177+AU177+BA177+#REF!+BG177+BM177+BS177</f>
        <v>#REF!</v>
      </c>
      <c r="BU177" s="29"/>
      <c r="BV177" s="29"/>
      <c r="BW177" s="29"/>
    </row>
    <row r="178" spans="1:75" ht="24" customHeight="1" x14ac:dyDescent="0.35">
      <c r="A178" s="362"/>
      <c r="B178" s="4">
        <v>157</v>
      </c>
      <c r="C178" s="34" t="s">
        <v>188</v>
      </c>
      <c r="D178" s="11" t="s">
        <v>22</v>
      </c>
      <c r="F178" s="13">
        <v>105456.3967275</v>
      </c>
      <c r="G178" s="13">
        <v>118735.79068464749</v>
      </c>
      <c r="H178" s="120">
        <v>148000</v>
      </c>
      <c r="I178" s="120">
        <v>151000</v>
      </c>
      <c r="J178" s="120">
        <v>141939</v>
      </c>
      <c r="K178" s="8">
        <f t="shared" si="71"/>
        <v>133026</v>
      </c>
      <c r="L178" s="13">
        <v>105456.3967275</v>
      </c>
      <c r="M178" s="13">
        <v>118735.79068464749</v>
      </c>
      <c r="N178" s="120">
        <v>148000</v>
      </c>
      <c r="O178" s="120">
        <v>151000</v>
      </c>
      <c r="P178" s="120">
        <v>141939</v>
      </c>
      <c r="Q178" s="8">
        <f t="shared" si="73"/>
        <v>133026</v>
      </c>
      <c r="R178" s="13">
        <v>191386.42630899997</v>
      </c>
      <c r="S178" s="13">
        <v>215486.39399114103</v>
      </c>
      <c r="T178" s="120">
        <v>268000</v>
      </c>
      <c r="U178" s="120">
        <v>273000</v>
      </c>
      <c r="V178" s="120">
        <v>257595.8</v>
      </c>
      <c r="W178" s="8">
        <f t="shared" si="74"/>
        <v>241094</v>
      </c>
      <c r="X178" s="13">
        <v>219389.47905862</v>
      </c>
      <c r="Y178" s="13">
        <v>251359.06671696913</v>
      </c>
      <c r="Z178" s="120">
        <v>310000</v>
      </c>
      <c r="AA178" s="120">
        <v>310000</v>
      </c>
      <c r="AB178" s="120">
        <v>298036.2</v>
      </c>
      <c r="AC178" s="8">
        <f t="shared" si="75"/>
        <v>277757</v>
      </c>
      <c r="AD178" s="13">
        <v>211588.27495962</v>
      </c>
      <c r="AE178" s="13">
        <v>251359.06671696913</v>
      </c>
      <c r="AF178" s="120">
        <v>305000</v>
      </c>
      <c r="AG178" s="120">
        <v>311000</v>
      </c>
      <c r="AH178" s="120">
        <v>293097</v>
      </c>
      <c r="AI178" s="8">
        <f t="shared" si="76"/>
        <v>274409</v>
      </c>
      <c r="AJ178" s="13">
        <v>223247.10441488004</v>
      </c>
      <c r="AK178" s="13">
        <v>251359.06671696913</v>
      </c>
      <c r="AL178" s="120">
        <v>312000</v>
      </c>
      <c r="AM178" s="120">
        <v>318000</v>
      </c>
      <c r="AN178" s="120">
        <v>300477.8</v>
      </c>
      <c r="AO178" s="8">
        <f t="shared" si="77"/>
        <v>281017</v>
      </c>
      <c r="AP178" s="13">
        <v>302420.88950799179</v>
      </c>
      <c r="AQ178" s="13">
        <v>251359.06671696913</v>
      </c>
      <c r="AR178" s="120">
        <v>365000</v>
      </c>
      <c r="AS178" s="120">
        <v>372000</v>
      </c>
      <c r="AT178" s="120">
        <v>350603.4</v>
      </c>
      <c r="AU178" s="8">
        <f t="shared" si="78"/>
        <v>328277</v>
      </c>
      <c r="AV178" s="13">
        <v>154878.65967756</v>
      </c>
      <c r="AW178" s="13">
        <v>141773.54232022804</v>
      </c>
      <c r="AX178" s="120">
        <v>195000</v>
      </c>
      <c r="AY178" s="120">
        <v>199000</v>
      </c>
      <c r="AZ178" s="120">
        <v>187814.2</v>
      </c>
      <c r="BA178" s="8">
        <f t="shared" si="79"/>
        <v>175693</v>
      </c>
      <c r="BB178" s="13">
        <v>251351.99324196001</v>
      </c>
      <c r="BC178" s="13">
        <v>251359.06671696913</v>
      </c>
      <c r="BD178" s="120">
        <v>331000</v>
      </c>
      <c r="BE178" s="120">
        <v>338000</v>
      </c>
      <c r="BF178" s="120">
        <v>318271.8</v>
      </c>
      <c r="BG178" s="8">
        <f t="shared" si="80"/>
        <v>297997</v>
      </c>
      <c r="BH178" s="13">
        <v>411966.17291517998</v>
      </c>
      <c r="BI178" s="13">
        <v>251359.06671696913</v>
      </c>
      <c r="BJ178" s="120">
        <v>437000</v>
      </c>
      <c r="BK178" s="120">
        <v>446000</v>
      </c>
      <c r="BL178" s="120">
        <v>419958</v>
      </c>
      <c r="BM178" s="8">
        <f t="shared" si="81"/>
        <v>393257</v>
      </c>
      <c r="BN178" s="13">
        <v>177036.88214654001</v>
      </c>
      <c r="BO178" s="13">
        <v>162056.83827260204</v>
      </c>
      <c r="BP178" s="120">
        <v>223000</v>
      </c>
      <c r="BQ178" s="120">
        <v>227000</v>
      </c>
      <c r="BR178" s="120">
        <v>214684.4</v>
      </c>
      <c r="BS178" s="8">
        <f t="shared" si="82"/>
        <v>200756</v>
      </c>
      <c r="BT178" s="28" t="e">
        <f>K178+Q178+#REF!+W178+#REF!+#REF!+#REF!+#REF!+AC178+AI178+AO178+AU178+BA178+#REF!+BG178+BM178+BS178</f>
        <v>#REF!</v>
      </c>
      <c r="BU178" s="29"/>
      <c r="BV178" s="29"/>
      <c r="BW178" s="29"/>
    </row>
    <row r="179" spans="1:75" ht="24" customHeight="1" thickBot="1" x14ac:dyDescent="0.4">
      <c r="A179" s="362"/>
      <c r="B179" s="11">
        <v>158</v>
      </c>
      <c r="C179" s="34" t="s">
        <v>189</v>
      </c>
      <c r="D179" s="11" t="s">
        <v>22</v>
      </c>
      <c r="F179" s="13">
        <v>215602.13999999998</v>
      </c>
      <c r="G179" s="13">
        <v>242751.42486</v>
      </c>
      <c r="H179" s="113">
        <v>302000</v>
      </c>
      <c r="I179" s="113">
        <v>308000</v>
      </c>
      <c r="J179" s="113">
        <v>290189.2</v>
      </c>
      <c r="K179" s="8">
        <f t="shared" si="71"/>
        <v>271709</v>
      </c>
      <c r="L179" s="13">
        <v>215602.13999999998</v>
      </c>
      <c r="M179" s="13">
        <v>242751.42486</v>
      </c>
      <c r="N179" s="113">
        <v>302000</v>
      </c>
      <c r="O179" s="113">
        <v>308000</v>
      </c>
      <c r="P179" s="113">
        <v>290189.2</v>
      </c>
      <c r="Q179" s="8">
        <f t="shared" si="73"/>
        <v>271709</v>
      </c>
      <c r="R179" s="13">
        <v>215602.13999999998</v>
      </c>
      <c r="S179" s="13">
        <v>242751.42486</v>
      </c>
      <c r="T179" s="113">
        <v>302000</v>
      </c>
      <c r="U179" s="113">
        <v>308000</v>
      </c>
      <c r="V179" s="113">
        <v>290189.2</v>
      </c>
      <c r="W179" s="8">
        <f t="shared" si="74"/>
        <v>271709</v>
      </c>
      <c r="X179" s="13">
        <v>215602.13999999998</v>
      </c>
      <c r="Y179" s="13">
        <v>242751.42486</v>
      </c>
      <c r="Z179" s="113">
        <v>302000</v>
      </c>
      <c r="AA179" s="113">
        <v>302000</v>
      </c>
      <c r="AB179" s="113">
        <v>290189.2</v>
      </c>
      <c r="AC179" s="8">
        <f t="shared" si="75"/>
        <v>270509</v>
      </c>
      <c r="AD179" s="13">
        <v>215602.13999999998</v>
      </c>
      <c r="AE179" s="13">
        <v>242751.42486</v>
      </c>
      <c r="AF179" s="113">
        <v>302000</v>
      </c>
      <c r="AG179" s="113">
        <v>308000</v>
      </c>
      <c r="AH179" s="113">
        <v>290189.2</v>
      </c>
      <c r="AI179" s="8">
        <f t="shared" si="76"/>
        <v>271709</v>
      </c>
      <c r="AJ179" s="13">
        <v>215602.13999999998</v>
      </c>
      <c r="AK179" s="13">
        <v>242751.42486</v>
      </c>
      <c r="AL179" s="113">
        <v>302000</v>
      </c>
      <c r="AM179" s="113">
        <v>308000</v>
      </c>
      <c r="AN179" s="113">
        <v>290189.2</v>
      </c>
      <c r="AO179" s="8">
        <f t="shared" si="77"/>
        <v>271709</v>
      </c>
      <c r="AP179" s="13">
        <v>256566.5466</v>
      </c>
      <c r="AQ179" s="13">
        <v>242751.42486</v>
      </c>
      <c r="AR179" s="113">
        <v>329000</v>
      </c>
      <c r="AS179" s="113">
        <v>336000</v>
      </c>
      <c r="AT179" s="113">
        <v>316124.2</v>
      </c>
      <c r="AU179" s="8">
        <f t="shared" si="78"/>
        <v>296088</v>
      </c>
      <c r="AV179" s="13">
        <v>215602.13999999998</v>
      </c>
      <c r="AW179" s="13">
        <v>197358.88199999998</v>
      </c>
      <c r="AX179" s="113">
        <v>272000</v>
      </c>
      <c r="AY179" s="113">
        <v>277000</v>
      </c>
      <c r="AZ179" s="113">
        <v>261450</v>
      </c>
      <c r="BA179" s="8">
        <f t="shared" si="79"/>
        <v>244682</v>
      </c>
      <c r="BB179" s="13">
        <v>215602.13999999998</v>
      </c>
      <c r="BC179" s="13">
        <v>242751.42486</v>
      </c>
      <c r="BD179" s="113">
        <v>302000</v>
      </c>
      <c r="BE179" s="113">
        <v>308000</v>
      </c>
      <c r="BF179" s="113">
        <v>290189.2</v>
      </c>
      <c r="BG179" s="8">
        <f t="shared" si="80"/>
        <v>271709</v>
      </c>
      <c r="BH179" s="13">
        <v>215602.13999999998</v>
      </c>
      <c r="BI179" s="13">
        <v>242751.42486</v>
      </c>
      <c r="BJ179" s="113">
        <v>302000</v>
      </c>
      <c r="BK179" s="113">
        <v>308000</v>
      </c>
      <c r="BL179" s="113">
        <v>290189.2</v>
      </c>
      <c r="BM179" s="8">
        <f t="shared" si="81"/>
        <v>271709</v>
      </c>
      <c r="BN179" s="13">
        <v>215602.13999999998</v>
      </c>
      <c r="BO179" s="13">
        <v>197358.88199999998</v>
      </c>
      <c r="BP179" s="113">
        <v>272000</v>
      </c>
      <c r="BQ179" s="113">
        <v>277000</v>
      </c>
      <c r="BR179" s="113">
        <v>261450</v>
      </c>
      <c r="BS179" s="8">
        <f t="shared" si="82"/>
        <v>244682</v>
      </c>
      <c r="BT179" s="28" t="e">
        <f>K179+Q179+#REF!+W179+#REF!+#REF!+#REF!+#REF!+AC179+AI179+AO179+AU179+BA179+#REF!+BG179+BM179+BS179</f>
        <v>#REF!</v>
      </c>
      <c r="BU179" s="29"/>
      <c r="BV179" s="29"/>
      <c r="BW179" s="29"/>
    </row>
    <row r="180" spans="1:75" ht="24" customHeight="1" x14ac:dyDescent="0.35">
      <c r="A180" s="362"/>
      <c r="B180" s="4">
        <v>159</v>
      </c>
      <c r="C180" s="34" t="s">
        <v>190</v>
      </c>
      <c r="D180" s="11" t="s">
        <v>22</v>
      </c>
      <c r="F180" s="13">
        <v>107801.06999999999</v>
      </c>
      <c r="G180" s="13">
        <v>121375.71243</v>
      </c>
      <c r="H180" s="113">
        <v>151000</v>
      </c>
      <c r="I180" s="113">
        <v>154000</v>
      </c>
      <c r="J180" s="113">
        <v>145094.6</v>
      </c>
      <c r="K180" s="8">
        <f t="shared" si="71"/>
        <v>135854</v>
      </c>
      <c r="L180" s="13">
        <v>107801.06999999999</v>
      </c>
      <c r="M180" s="13">
        <v>121375.71243</v>
      </c>
      <c r="N180" s="113">
        <v>151000</v>
      </c>
      <c r="O180" s="113">
        <v>154000</v>
      </c>
      <c r="P180" s="113">
        <v>145094.6</v>
      </c>
      <c r="Q180" s="8">
        <f t="shared" si="73"/>
        <v>135854</v>
      </c>
      <c r="R180" s="13">
        <v>107801.06999999999</v>
      </c>
      <c r="S180" s="13">
        <v>121375.71243</v>
      </c>
      <c r="T180" s="113">
        <v>151000</v>
      </c>
      <c r="U180" s="113">
        <v>154000</v>
      </c>
      <c r="V180" s="113">
        <v>145094.6</v>
      </c>
      <c r="W180" s="8">
        <f t="shared" si="74"/>
        <v>135854</v>
      </c>
      <c r="X180" s="13">
        <v>107801.06999999999</v>
      </c>
      <c r="Y180" s="13">
        <v>121375.71243</v>
      </c>
      <c r="Z180" s="113">
        <v>151000</v>
      </c>
      <c r="AA180" s="113">
        <v>151000</v>
      </c>
      <c r="AB180" s="113">
        <v>145094.6</v>
      </c>
      <c r="AC180" s="8">
        <f t="shared" si="75"/>
        <v>135254</v>
      </c>
      <c r="AD180" s="13">
        <v>107801.06999999999</v>
      </c>
      <c r="AE180" s="13">
        <v>121375.71243</v>
      </c>
      <c r="AF180" s="113">
        <v>151000</v>
      </c>
      <c r="AG180" s="113">
        <v>154000</v>
      </c>
      <c r="AH180" s="113">
        <v>145094.6</v>
      </c>
      <c r="AI180" s="8">
        <f t="shared" si="76"/>
        <v>135854</v>
      </c>
      <c r="AJ180" s="13">
        <v>107801.06999999999</v>
      </c>
      <c r="AK180" s="13">
        <v>121375.71243</v>
      </c>
      <c r="AL180" s="113">
        <v>151000</v>
      </c>
      <c r="AM180" s="113">
        <v>154000</v>
      </c>
      <c r="AN180" s="113">
        <v>145094.6</v>
      </c>
      <c r="AO180" s="8">
        <f t="shared" si="77"/>
        <v>135854</v>
      </c>
      <c r="AP180" s="13">
        <v>128283.2733</v>
      </c>
      <c r="AQ180" s="13">
        <v>121375.71243</v>
      </c>
      <c r="AR180" s="113">
        <v>164000</v>
      </c>
      <c r="AS180" s="113">
        <v>167000</v>
      </c>
      <c r="AT180" s="113">
        <v>158061.4</v>
      </c>
      <c r="AU180" s="8">
        <f t="shared" si="78"/>
        <v>147744</v>
      </c>
      <c r="AV180" s="13">
        <v>107801.06999999999</v>
      </c>
      <c r="AW180" s="13">
        <v>98679.440999999992</v>
      </c>
      <c r="AX180" s="113">
        <v>136000</v>
      </c>
      <c r="AY180" s="113">
        <v>139000</v>
      </c>
      <c r="AZ180" s="113">
        <v>130725</v>
      </c>
      <c r="BA180" s="8">
        <f t="shared" si="79"/>
        <v>122441</v>
      </c>
      <c r="BB180" s="13">
        <v>107801.06999999999</v>
      </c>
      <c r="BC180" s="13">
        <v>121375.71243</v>
      </c>
      <c r="BD180" s="113">
        <v>151000</v>
      </c>
      <c r="BE180" s="113">
        <v>154000</v>
      </c>
      <c r="BF180" s="113">
        <v>145094.6</v>
      </c>
      <c r="BG180" s="8">
        <f t="shared" si="80"/>
        <v>135854</v>
      </c>
      <c r="BH180" s="13">
        <v>107801.06999999999</v>
      </c>
      <c r="BI180" s="13">
        <v>121375.71243</v>
      </c>
      <c r="BJ180" s="113">
        <v>151000</v>
      </c>
      <c r="BK180" s="113">
        <v>154000</v>
      </c>
      <c r="BL180" s="113">
        <v>145094.6</v>
      </c>
      <c r="BM180" s="8">
        <f t="shared" si="81"/>
        <v>135854</v>
      </c>
      <c r="BN180" s="13">
        <v>107801.06999999999</v>
      </c>
      <c r="BO180" s="13">
        <v>98679.440999999992</v>
      </c>
      <c r="BP180" s="113">
        <v>136000</v>
      </c>
      <c r="BQ180" s="113">
        <v>139000</v>
      </c>
      <c r="BR180" s="113">
        <v>130725</v>
      </c>
      <c r="BS180" s="8">
        <f t="shared" si="82"/>
        <v>122441</v>
      </c>
      <c r="BT180" s="28" t="e">
        <f>K180+Q180+#REF!+W180+#REF!+#REF!+#REF!+#REF!+AC180+AI180+AO180+AU180+BA180+#REF!+BG180+BM180+BS180</f>
        <v>#REF!</v>
      </c>
      <c r="BU180" s="29"/>
      <c r="BV180" s="29"/>
      <c r="BW180" s="29"/>
    </row>
    <row r="181" spans="1:75" ht="24" customHeight="1" thickBot="1" x14ac:dyDescent="0.4">
      <c r="A181" s="362"/>
      <c r="B181" s="11">
        <v>160</v>
      </c>
      <c r="C181" s="34" t="s">
        <v>191</v>
      </c>
      <c r="D181" s="11" t="s">
        <v>22</v>
      </c>
      <c r="F181" s="13">
        <v>215602.13999999998</v>
      </c>
      <c r="G181" s="13">
        <v>242751.42486</v>
      </c>
      <c r="H181" s="113">
        <v>302000</v>
      </c>
      <c r="I181" s="113">
        <v>308000</v>
      </c>
      <c r="J181" s="113">
        <v>290189.2</v>
      </c>
      <c r="K181" s="8">
        <f t="shared" si="71"/>
        <v>271709</v>
      </c>
      <c r="L181" s="13">
        <v>215602.13999999998</v>
      </c>
      <c r="M181" s="13">
        <v>242751.42486</v>
      </c>
      <c r="N181" s="113">
        <v>302000</v>
      </c>
      <c r="O181" s="113">
        <v>308000</v>
      </c>
      <c r="P181" s="113">
        <v>290189.2</v>
      </c>
      <c r="Q181" s="8">
        <f t="shared" si="73"/>
        <v>271709</v>
      </c>
      <c r="R181" s="13">
        <v>215602.13999999998</v>
      </c>
      <c r="S181" s="13">
        <v>242751.42486</v>
      </c>
      <c r="T181" s="113">
        <v>302000</v>
      </c>
      <c r="U181" s="113">
        <v>308000</v>
      </c>
      <c r="V181" s="113">
        <v>290189.2</v>
      </c>
      <c r="W181" s="8">
        <f t="shared" si="74"/>
        <v>271709</v>
      </c>
      <c r="X181" s="13">
        <v>215602.13999999998</v>
      </c>
      <c r="Y181" s="13">
        <v>242751.42486</v>
      </c>
      <c r="Z181" s="113">
        <v>302000</v>
      </c>
      <c r="AA181" s="113">
        <v>302000</v>
      </c>
      <c r="AB181" s="113">
        <v>290189.2</v>
      </c>
      <c r="AC181" s="8">
        <f t="shared" si="75"/>
        <v>270509</v>
      </c>
      <c r="AD181" s="13">
        <v>215602.13999999998</v>
      </c>
      <c r="AE181" s="13">
        <v>242751.42486</v>
      </c>
      <c r="AF181" s="113">
        <v>302000</v>
      </c>
      <c r="AG181" s="113">
        <v>308000</v>
      </c>
      <c r="AH181" s="113">
        <v>290189.2</v>
      </c>
      <c r="AI181" s="8">
        <f t="shared" si="76"/>
        <v>271709</v>
      </c>
      <c r="AJ181" s="13">
        <v>215602.13999999998</v>
      </c>
      <c r="AK181" s="13">
        <v>242751.42486</v>
      </c>
      <c r="AL181" s="113">
        <v>302000</v>
      </c>
      <c r="AM181" s="113">
        <v>308000</v>
      </c>
      <c r="AN181" s="113">
        <v>290189.2</v>
      </c>
      <c r="AO181" s="8">
        <f t="shared" si="77"/>
        <v>271709</v>
      </c>
      <c r="AP181" s="13">
        <v>256566.5466</v>
      </c>
      <c r="AQ181" s="13">
        <v>242751.42486</v>
      </c>
      <c r="AR181" s="113">
        <v>329000</v>
      </c>
      <c r="AS181" s="113">
        <v>336000</v>
      </c>
      <c r="AT181" s="113">
        <v>316124.2</v>
      </c>
      <c r="AU181" s="8">
        <f t="shared" si="78"/>
        <v>296088</v>
      </c>
      <c r="AV181" s="13">
        <v>215602.13999999998</v>
      </c>
      <c r="AW181" s="13">
        <v>197358.88199999998</v>
      </c>
      <c r="AX181" s="113">
        <v>272000</v>
      </c>
      <c r="AY181" s="113">
        <v>277000</v>
      </c>
      <c r="AZ181" s="113">
        <v>261450</v>
      </c>
      <c r="BA181" s="8">
        <f t="shared" si="79"/>
        <v>244682</v>
      </c>
      <c r="BB181" s="13">
        <v>215602.13999999998</v>
      </c>
      <c r="BC181" s="13">
        <v>242751.42486</v>
      </c>
      <c r="BD181" s="113">
        <v>302000</v>
      </c>
      <c r="BE181" s="113">
        <v>308000</v>
      </c>
      <c r="BF181" s="113">
        <v>290189.2</v>
      </c>
      <c r="BG181" s="8">
        <f t="shared" si="80"/>
        <v>271709</v>
      </c>
      <c r="BH181" s="13">
        <v>215602.13999999998</v>
      </c>
      <c r="BI181" s="13">
        <v>242751.42486</v>
      </c>
      <c r="BJ181" s="113">
        <v>302000</v>
      </c>
      <c r="BK181" s="113">
        <v>308000</v>
      </c>
      <c r="BL181" s="113">
        <v>290189.2</v>
      </c>
      <c r="BM181" s="8">
        <f t="shared" si="81"/>
        <v>271709</v>
      </c>
      <c r="BN181" s="13">
        <v>215602.13999999998</v>
      </c>
      <c r="BO181" s="13">
        <v>197358.88199999998</v>
      </c>
      <c r="BP181" s="113">
        <v>272000</v>
      </c>
      <c r="BQ181" s="113">
        <v>277000</v>
      </c>
      <c r="BR181" s="113">
        <v>261450</v>
      </c>
      <c r="BS181" s="8">
        <f t="shared" si="82"/>
        <v>244682</v>
      </c>
      <c r="BT181" s="28" t="e">
        <f>K181+Q181+#REF!+W181+#REF!+#REF!+#REF!+#REF!+AC181+AI181+AO181+AU181+BA181+#REF!+BG181+BM181+BS181</f>
        <v>#REF!</v>
      </c>
      <c r="BU181" s="29"/>
      <c r="BV181" s="29"/>
      <c r="BW181" s="29"/>
    </row>
    <row r="182" spans="1:75" ht="24" customHeight="1" x14ac:dyDescent="0.35">
      <c r="A182" s="362"/>
      <c r="B182" s="4">
        <v>161</v>
      </c>
      <c r="C182" s="34" t="s">
        <v>192</v>
      </c>
      <c r="D182" s="11" t="s">
        <v>22</v>
      </c>
      <c r="F182" s="13">
        <v>172481.712</v>
      </c>
      <c r="G182" s="13">
        <v>194201.13988800001</v>
      </c>
      <c r="H182" s="113">
        <v>241000</v>
      </c>
      <c r="I182" s="113">
        <v>246000</v>
      </c>
      <c r="J182" s="113">
        <v>232150.8</v>
      </c>
      <c r="K182" s="8">
        <f t="shared" si="71"/>
        <v>217167</v>
      </c>
      <c r="L182" s="13">
        <v>172481.712</v>
      </c>
      <c r="M182" s="13">
        <v>194201.13988800001</v>
      </c>
      <c r="N182" s="113">
        <v>241000</v>
      </c>
      <c r="O182" s="113">
        <v>246000</v>
      </c>
      <c r="P182" s="113">
        <v>232150.8</v>
      </c>
      <c r="Q182" s="8">
        <f t="shared" si="73"/>
        <v>217167</v>
      </c>
      <c r="R182" s="13">
        <v>172481.712</v>
      </c>
      <c r="S182" s="13">
        <v>194201.13988800001</v>
      </c>
      <c r="T182" s="113">
        <v>241000</v>
      </c>
      <c r="U182" s="113">
        <v>246000</v>
      </c>
      <c r="V182" s="113">
        <v>232150.8</v>
      </c>
      <c r="W182" s="8">
        <f t="shared" si="74"/>
        <v>217167</v>
      </c>
      <c r="X182" s="13">
        <v>172481.712</v>
      </c>
      <c r="Y182" s="13">
        <v>194201.13988800001</v>
      </c>
      <c r="Z182" s="113">
        <v>241000</v>
      </c>
      <c r="AA182" s="113">
        <v>241000</v>
      </c>
      <c r="AB182" s="113">
        <v>232150.8</v>
      </c>
      <c r="AC182" s="8">
        <f t="shared" si="75"/>
        <v>216167</v>
      </c>
      <c r="AD182" s="13">
        <v>172481.712</v>
      </c>
      <c r="AE182" s="13">
        <v>194201.13988800001</v>
      </c>
      <c r="AF182" s="113">
        <v>241000</v>
      </c>
      <c r="AG182" s="113">
        <v>246000</v>
      </c>
      <c r="AH182" s="113">
        <v>232150.8</v>
      </c>
      <c r="AI182" s="8">
        <f t="shared" si="76"/>
        <v>217167</v>
      </c>
      <c r="AJ182" s="13">
        <v>172481.712</v>
      </c>
      <c r="AK182" s="13">
        <v>194201.13988800001</v>
      </c>
      <c r="AL182" s="113">
        <v>241000</v>
      </c>
      <c r="AM182" s="113">
        <v>246000</v>
      </c>
      <c r="AN182" s="113">
        <v>232150.8</v>
      </c>
      <c r="AO182" s="8">
        <f t="shared" si="77"/>
        <v>217167</v>
      </c>
      <c r="AP182" s="13">
        <v>205253.23727999997</v>
      </c>
      <c r="AQ182" s="13">
        <v>194201.13988800001</v>
      </c>
      <c r="AR182" s="113">
        <v>263000</v>
      </c>
      <c r="AS182" s="113">
        <v>268000</v>
      </c>
      <c r="AT182" s="113">
        <v>252898.8</v>
      </c>
      <c r="AU182" s="8">
        <f t="shared" si="78"/>
        <v>236671</v>
      </c>
      <c r="AV182" s="13">
        <v>172481.712</v>
      </c>
      <c r="AW182" s="13">
        <v>157887.10560000001</v>
      </c>
      <c r="AX182" s="113">
        <v>218000</v>
      </c>
      <c r="AY182" s="113">
        <v>222000</v>
      </c>
      <c r="AZ182" s="113">
        <v>209160</v>
      </c>
      <c r="BA182" s="8">
        <f t="shared" si="79"/>
        <v>195906</v>
      </c>
      <c r="BB182" s="13">
        <v>172481.712</v>
      </c>
      <c r="BC182" s="13">
        <v>194201.13988800001</v>
      </c>
      <c r="BD182" s="113">
        <v>241000</v>
      </c>
      <c r="BE182" s="113">
        <v>246000</v>
      </c>
      <c r="BF182" s="113">
        <v>232150.8</v>
      </c>
      <c r="BG182" s="8">
        <f t="shared" si="80"/>
        <v>217167</v>
      </c>
      <c r="BH182" s="13">
        <v>172481.712</v>
      </c>
      <c r="BI182" s="13">
        <v>194201.13988800001</v>
      </c>
      <c r="BJ182" s="113">
        <v>241000</v>
      </c>
      <c r="BK182" s="113">
        <v>246000</v>
      </c>
      <c r="BL182" s="113">
        <v>232150.8</v>
      </c>
      <c r="BM182" s="8">
        <f t="shared" si="81"/>
        <v>217167</v>
      </c>
      <c r="BN182" s="13">
        <v>172481.712</v>
      </c>
      <c r="BO182" s="13">
        <v>157887.10560000001</v>
      </c>
      <c r="BP182" s="113">
        <v>218000</v>
      </c>
      <c r="BQ182" s="113">
        <v>222000</v>
      </c>
      <c r="BR182" s="113">
        <v>209160</v>
      </c>
      <c r="BS182" s="8">
        <f t="shared" si="82"/>
        <v>195906</v>
      </c>
      <c r="BT182" s="28" t="e">
        <f>K182+Q182+#REF!+W182+#REF!+#REF!+#REF!+#REF!+AC182+AI182+AO182+AU182+BA182+#REF!+BG182+BM182+BS182</f>
        <v>#REF!</v>
      </c>
      <c r="BU182" s="29"/>
      <c r="BV182" s="29"/>
      <c r="BW182" s="29"/>
    </row>
    <row r="183" spans="1:75" ht="24" customHeight="1" thickBot="1" x14ac:dyDescent="0.4">
      <c r="A183" s="362"/>
      <c r="B183" s="11">
        <v>162</v>
      </c>
      <c r="C183" s="34" t="s">
        <v>193</v>
      </c>
      <c r="D183" s="11" t="s">
        <v>22</v>
      </c>
      <c r="F183" s="13">
        <v>215602.13999999998</v>
      </c>
      <c r="G183" s="13">
        <v>242751.42486</v>
      </c>
      <c r="H183" s="113">
        <v>302000</v>
      </c>
      <c r="I183" s="113">
        <v>308000</v>
      </c>
      <c r="J183" s="113">
        <v>290189.2</v>
      </c>
      <c r="K183" s="8">
        <f t="shared" si="71"/>
        <v>271709</v>
      </c>
      <c r="L183" s="13">
        <v>215602.13999999998</v>
      </c>
      <c r="M183" s="13">
        <v>242751.42486</v>
      </c>
      <c r="N183" s="113">
        <v>302000</v>
      </c>
      <c r="O183" s="113">
        <v>308000</v>
      </c>
      <c r="P183" s="113">
        <v>290189.2</v>
      </c>
      <c r="Q183" s="8">
        <f t="shared" si="73"/>
        <v>271709</v>
      </c>
      <c r="R183" s="13">
        <v>215602.13999999998</v>
      </c>
      <c r="S183" s="13">
        <v>242751.42486</v>
      </c>
      <c r="T183" s="113">
        <v>302000</v>
      </c>
      <c r="U183" s="113">
        <v>308000</v>
      </c>
      <c r="V183" s="113">
        <v>290189.2</v>
      </c>
      <c r="W183" s="8">
        <f t="shared" si="74"/>
        <v>271709</v>
      </c>
      <c r="X183" s="13">
        <v>215602.13999999998</v>
      </c>
      <c r="Y183" s="13">
        <v>242751.42486</v>
      </c>
      <c r="Z183" s="113">
        <v>302000</v>
      </c>
      <c r="AA183" s="113">
        <v>302000</v>
      </c>
      <c r="AB183" s="113">
        <v>290189.2</v>
      </c>
      <c r="AC183" s="8">
        <f t="shared" si="75"/>
        <v>270509</v>
      </c>
      <c r="AD183" s="13">
        <v>215602.13999999998</v>
      </c>
      <c r="AE183" s="13">
        <v>242751.42486</v>
      </c>
      <c r="AF183" s="113">
        <v>302000</v>
      </c>
      <c r="AG183" s="113">
        <v>308000</v>
      </c>
      <c r="AH183" s="113">
        <v>290189.2</v>
      </c>
      <c r="AI183" s="8">
        <f t="shared" si="76"/>
        <v>271709</v>
      </c>
      <c r="AJ183" s="13">
        <v>215602.13999999998</v>
      </c>
      <c r="AK183" s="13">
        <v>242751.42486</v>
      </c>
      <c r="AL183" s="113">
        <v>302000</v>
      </c>
      <c r="AM183" s="113">
        <v>308000</v>
      </c>
      <c r="AN183" s="113">
        <v>290189.2</v>
      </c>
      <c r="AO183" s="8">
        <f t="shared" si="77"/>
        <v>271709</v>
      </c>
      <c r="AP183" s="13">
        <v>256566.5466</v>
      </c>
      <c r="AQ183" s="13">
        <v>242751.42486</v>
      </c>
      <c r="AR183" s="113">
        <v>329000</v>
      </c>
      <c r="AS183" s="113">
        <v>336000</v>
      </c>
      <c r="AT183" s="113">
        <v>316124.2</v>
      </c>
      <c r="AU183" s="8">
        <f t="shared" si="78"/>
        <v>296088</v>
      </c>
      <c r="AV183" s="13">
        <v>215602.13999999998</v>
      </c>
      <c r="AW183" s="13">
        <v>197358.88199999998</v>
      </c>
      <c r="AX183" s="113">
        <v>272000</v>
      </c>
      <c r="AY183" s="113">
        <v>277000</v>
      </c>
      <c r="AZ183" s="113">
        <v>261450</v>
      </c>
      <c r="BA183" s="8">
        <f t="shared" si="79"/>
        <v>244682</v>
      </c>
      <c r="BB183" s="13">
        <v>215602.13999999998</v>
      </c>
      <c r="BC183" s="13">
        <v>242751.42486</v>
      </c>
      <c r="BD183" s="113">
        <v>302000</v>
      </c>
      <c r="BE183" s="113">
        <v>308000</v>
      </c>
      <c r="BF183" s="113">
        <v>290189.2</v>
      </c>
      <c r="BG183" s="8">
        <f t="shared" si="80"/>
        <v>271709</v>
      </c>
      <c r="BH183" s="13">
        <v>215602.13999999998</v>
      </c>
      <c r="BI183" s="13">
        <v>242751.42486</v>
      </c>
      <c r="BJ183" s="113">
        <v>302000</v>
      </c>
      <c r="BK183" s="113">
        <v>308000</v>
      </c>
      <c r="BL183" s="113">
        <v>290189.2</v>
      </c>
      <c r="BM183" s="8">
        <f t="shared" si="81"/>
        <v>271709</v>
      </c>
      <c r="BN183" s="13">
        <v>215602.13999999998</v>
      </c>
      <c r="BO183" s="13">
        <v>197358.88199999998</v>
      </c>
      <c r="BP183" s="113">
        <v>272000</v>
      </c>
      <c r="BQ183" s="113">
        <v>277000</v>
      </c>
      <c r="BR183" s="113">
        <v>261450</v>
      </c>
      <c r="BS183" s="8">
        <f t="shared" si="82"/>
        <v>244682</v>
      </c>
      <c r="BT183" s="28" t="e">
        <f>K183+Q183+#REF!+W183+#REF!+#REF!+#REF!+#REF!+AC183+AI183+AO183+AU183+BA183+#REF!+BG183+BM183+BS183</f>
        <v>#REF!</v>
      </c>
      <c r="BU183" s="29"/>
      <c r="BV183" s="29"/>
      <c r="BW183" s="29"/>
    </row>
    <row r="184" spans="1:75" ht="24" customHeight="1" x14ac:dyDescent="0.35">
      <c r="A184" s="362"/>
      <c r="B184" s="4">
        <v>163</v>
      </c>
      <c r="C184" s="34" t="s">
        <v>194</v>
      </c>
      <c r="D184" s="11" t="s">
        <v>22</v>
      </c>
      <c r="F184" s="13">
        <v>143734.75999999998</v>
      </c>
      <c r="G184" s="13">
        <v>161834.28324000002</v>
      </c>
      <c r="H184" s="113">
        <v>201000</v>
      </c>
      <c r="I184" s="113">
        <v>205000</v>
      </c>
      <c r="J184" s="113">
        <v>193459</v>
      </c>
      <c r="K184" s="8">
        <f t="shared" ref="K184:K247" si="84">ROUND(((F184+G184+H184+I184+J184)/5),0)</f>
        <v>181006</v>
      </c>
      <c r="L184" s="13">
        <v>143734.75999999998</v>
      </c>
      <c r="M184" s="13">
        <v>161834.28324000002</v>
      </c>
      <c r="N184" s="113">
        <v>201000</v>
      </c>
      <c r="O184" s="113">
        <v>205000</v>
      </c>
      <c r="P184" s="113">
        <v>193459</v>
      </c>
      <c r="Q184" s="8">
        <f t="shared" si="73"/>
        <v>181006</v>
      </c>
      <c r="R184" s="13">
        <v>143734.75999999998</v>
      </c>
      <c r="S184" s="13">
        <v>161834.28324000002</v>
      </c>
      <c r="T184" s="113">
        <v>201000</v>
      </c>
      <c r="U184" s="113">
        <v>205000</v>
      </c>
      <c r="V184" s="113">
        <v>193459</v>
      </c>
      <c r="W184" s="8">
        <f t="shared" si="74"/>
        <v>181006</v>
      </c>
      <c r="X184" s="13">
        <v>143734.75999999998</v>
      </c>
      <c r="Y184" s="13">
        <v>161834.28324000002</v>
      </c>
      <c r="Z184" s="113">
        <v>201000</v>
      </c>
      <c r="AA184" s="113">
        <v>201000</v>
      </c>
      <c r="AB184" s="113">
        <v>193459</v>
      </c>
      <c r="AC184" s="8">
        <f t="shared" si="75"/>
        <v>180206</v>
      </c>
      <c r="AD184" s="13">
        <v>143734.75999999998</v>
      </c>
      <c r="AE184" s="13">
        <v>161834.28324000002</v>
      </c>
      <c r="AF184" s="113">
        <v>201000</v>
      </c>
      <c r="AG184" s="113">
        <v>205000</v>
      </c>
      <c r="AH184" s="113">
        <v>193459</v>
      </c>
      <c r="AI184" s="8">
        <f t="shared" si="76"/>
        <v>181006</v>
      </c>
      <c r="AJ184" s="13">
        <v>143734.75999999998</v>
      </c>
      <c r="AK184" s="13">
        <v>161834.28324000002</v>
      </c>
      <c r="AL184" s="113">
        <v>201000</v>
      </c>
      <c r="AM184" s="113">
        <v>205000</v>
      </c>
      <c r="AN184" s="113">
        <v>193459</v>
      </c>
      <c r="AO184" s="8">
        <f t="shared" si="77"/>
        <v>181006</v>
      </c>
      <c r="AP184" s="13">
        <v>171044.36439999999</v>
      </c>
      <c r="AQ184" s="13">
        <v>161834.28324000002</v>
      </c>
      <c r="AR184" s="113">
        <v>219000</v>
      </c>
      <c r="AS184" s="113">
        <v>223000</v>
      </c>
      <c r="AT184" s="113">
        <v>210749</v>
      </c>
      <c r="AU184" s="8">
        <f t="shared" si="78"/>
        <v>197126</v>
      </c>
      <c r="AV184" s="13">
        <v>143734.75999999998</v>
      </c>
      <c r="AW184" s="13">
        <v>131572.58799999999</v>
      </c>
      <c r="AX184" s="113">
        <v>181000</v>
      </c>
      <c r="AY184" s="113">
        <v>185000</v>
      </c>
      <c r="AZ184" s="113">
        <v>174300</v>
      </c>
      <c r="BA184" s="8">
        <f t="shared" si="79"/>
        <v>163121</v>
      </c>
      <c r="BB184" s="13">
        <v>143734.75999999998</v>
      </c>
      <c r="BC184" s="13">
        <v>161834.28324000002</v>
      </c>
      <c r="BD184" s="113">
        <v>201000</v>
      </c>
      <c r="BE184" s="113">
        <v>205000</v>
      </c>
      <c r="BF184" s="113">
        <v>193459</v>
      </c>
      <c r="BG184" s="8">
        <f t="shared" si="80"/>
        <v>181006</v>
      </c>
      <c r="BH184" s="13">
        <v>143734.75999999998</v>
      </c>
      <c r="BI184" s="13">
        <v>161834.28324000002</v>
      </c>
      <c r="BJ184" s="113">
        <v>201000</v>
      </c>
      <c r="BK184" s="113">
        <v>205000</v>
      </c>
      <c r="BL184" s="113">
        <v>193459</v>
      </c>
      <c r="BM184" s="8">
        <f t="shared" si="81"/>
        <v>181006</v>
      </c>
      <c r="BN184" s="13">
        <v>143734.75999999998</v>
      </c>
      <c r="BO184" s="13">
        <v>131572.58799999999</v>
      </c>
      <c r="BP184" s="113">
        <v>181000</v>
      </c>
      <c r="BQ184" s="113">
        <v>185000</v>
      </c>
      <c r="BR184" s="113">
        <v>174300</v>
      </c>
      <c r="BS184" s="8">
        <f t="shared" si="82"/>
        <v>163121</v>
      </c>
      <c r="BT184" s="28" t="e">
        <f>K184+Q184+#REF!+W184+#REF!+#REF!+#REF!+#REF!+AC184+AI184+AO184+AU184+BA184+#REF!+BG184+BM184+BS184</f>
        <v>#REF!</v>
      </c>
      <c r="BU184" s="29"/>
      <c r="BV184" s="29"/>
      <c r="BW184" s="29"/>
    </row>
    <row r="185" spans="1:75" ht="24" customHeight="1" thickBot="1" x14ac:dyDescent="0.4">
      <c r="A185" s="362"/>
      <c r="B185" s="11">
        <v>164</v>
      </c>
      <c r="C185" s="34" t="s">
        <v>195</v>
      </c>
      <c r="D185" s="11" t="s">
        <v>22</v>
      </c>
      <c r="F185" s="13">
        <v>172481.712</v>
      </c>
      <c r="G185" s="13">
        <v>194201.13988800001</v>
      </c>
      <c r="H185" s="113">
        <v>241000</v>
      </c>
      <c r="I185" s="113">
        <v>246000</v>
      </c>
      <c r="J185" s="113">
        <v>232150.8</v>
      </c>
      <c r="K185" s="8">
        <f t="shared" si="84"/>
        <v>217167</v>
      </c>
      <c r="L185" s="13">
        <v>172481.712</v>
      </c>
      <c r="M185" s="13">
        <v>194201.13988800001</v>
      </c>
      <c r="N185" s="113">
        <v>241000</v>
      </c>
      <c r="O185" s="113">
        <v>246000</v>
      </c>
      <c r="P185" s="113">
        <v>232150.8</v>
      </c>
      <c r="Q185" s="8">
        <f t="shared" si="73"/>
        <v>217167</v>
      </c>
      <c r="R185" s="13">
        <v>172481.712</v>
      </c>
      <c r="S185" s="13">
        <v>194201.13988800001</v>
      </c>
      <c r="T185" s="113">
        <v>241000</v>
      </c>
      <c r="U185" s="113">
        <v>246000</v>
      </c>
      <c r="V185" s="113">
        <v>232150.8</v>
      </c>
      <c r="W185" s="8">
        <f t="shared" si="74"/>
        <v>217167</v>
      </c>
      <c r="X185" s="13">
        <v>172481.712</v>
      </c>
      <c r="Y185" s="13">
        <v>194201.13988800001</v>
      </c>
      <c r="Z185" s="113">
        <v>241000</v>
      </c>
      <c r="AA185" s="113">
        <v>241000</v>
      </c>
      <c r="AB185" s="113">
        <v>232150.8</v>
      </c>
      <c r="AC185" s="8">
        <f t="shared" si="75"/>
        <v>216167</v>
      </c>
      <c r="AD185" s="13">
        <v>172481.712</v>
      </c>
      <c r="AE185" s="13">
        <v>194201.13988800001</v>
      </c>
      <c r="AF185" s="113">
        <v>241000</v>
      </c>
      <c r="AG185" s="113">
        <v>246000</v>
      </c>
      <c r="AH185" s="113">
        <v>232150.8</v>
      </c>
      <c r="AI185" s="8">
        <f t="shared" si="76"/>
        <v>217167</v>
      </c>
      <c r="AJ185" s="13">
        <v>172481.712</v>
      </c>
      <c r="AK185" s="13">
        <v>194201.13988800001</v>
      </c>
      <c r="AL185" s="113">
        <v>241000</v>
      </c>
      <c r="AM185" s="113">
        <v>246000</v>
      </c>
      <c r="AN185" s="113">
        <v>232150.8</v>
      </c>
      <c r="AO185" s="8">
        <f t="shared" si="77"/>
        <v>217167</v>
      </c>
      <c r="AP185" s="13">
        <v>205253.23727999997</v>
      </c>
      <c r="AQ185" s="13">
        <v>194201.13988800001</v>
      </c>
      <c r="AR185" s="113">
        <v>263000</v>
      </c>
      <c r="AS185" s="113">
        <v>268000</v>
      </c>
      <c r="AT185" s="113">
        <v>252898.8</v>
      </c>
      <c r="AU185" s="8">
        <f t="shared" si="78"/>
        <v>236671</v>
      </c>
      <c r="AV185" s="13">
        <v>172481.712</v>
      </c>
      <c r="AW185" s="13">
        <v>157887.10560000001</v>
      </c>
      <c r="AX185" s="113">
        <v>218000</v>
      </c>
      <c r="AY185" s="113">
        <v>222000</v>
      </c>
      <c r="AZ185" s="113">
        <v>209160</v>
      </c>
      <c r="BA185" s="8">
        <f t="shared" si="79"/>
        <v>195906</v>
      </c>
      <c r="BB185" s="13">
        <v>172481.712</v>
      </c>
      <c r="BC185" s="13">
        <v>194201.13988800001</v>
      </c>
      <c r="BD185" s="113">
        <v>241000</v>
      </c>
      <c r="BE185" s="113">
        <v>246000</v>
      </c>
      <c r="BF185" s="113">
        <v>232150.8</v>
      </c>
      <c r="BG185" s="8">
        <f t="shared" si="80"/>
        <v>217167</v>
      </c>
      <c r="BH185" s="13">
        <v>172481.712</v>
      </c>
      <c r="BI185" s="13">
        <v>194201.13988800001</v>
      </c>
      <c r="BJ185" s="113">
        <v>241000</v>
      </c>
      <c r="BK185" s="113">
        <v>246000</v>
      </c>
      <c r="BL185" s="113">
        <v>232150.8</v>
      </c>
      <c r="BM185" s="8">
        <f t="shared" si="81"/>
        <v>217167</v>
      </c>
      <c r="BN185" s="13">
        <v>172481.712</v>
      </c>
      <c r="BO185" s="13">
        <v>157887.10560000001</v>
      </c>
      <c r="BP185" s="113">
        <v>218000</v>
      </c>
      <c r="BQ185" s="113">
        <v>222000</v>
      </c>
      <c r="BR185" s="113">
        <v>209160</v>
      </c>
      <c r="BS185" s="8">
        <f t="shared" si="82"/>
        <v>195906</v>
      </c>
      <c r="BT185" s="28" t="e">
        <f>K185+Q185+#REF!+W185+#REF!+#REF!+#REF!+#REF!+AC185+AI185+AO185+AU185+BA185+#REF!+BG185+BM185+BS185</f>
        <v>#REF!</v>
      </c>
      <c r="BU185" s="29"/>
      <c r="BV185" s="29"/>
      <c r="BW185" s="29"/>
    </row>
    <row r="186" spans="1:75" ht="24" customHeight="1" x14ac:dyDescent="0.35">
      <c r="A186" s="362"/>
      <c r="B186" s="4">
        <v>165</v>
      </c>
      <c r="C186" s="34" t="s">
        <v>196</v>
      </c>
      <c r="D186" s="11" t="s">
        <v>22</v>
      </c>
      <c r="F186" s="13">
        <v>86240.856</v>
      </c>
      <c r="G186" s="13">
        <v>97100.569944000003</v>
      </c>
      <c r="H186" s="113">
        <v>121000</v>
      </c>
      <c r="I186" s="113">
        <v>123000</v>
      </c>
      <c r="J186" s="113">
        <v>116075.4</v>
      </c>
      <c r="K186" s="8">
        <f t="shared" si="84"/>
        <v>108683</v>
      </c>
      <c r="L186" s="13">
        <v>86240.856</v>
      </c>
      <c r="M186" s="13">
        <v>97100.569944000003</v>
      </c>
      <c r="N186" s="113">
        <v>121000</v>
      </c>
      <c r="O186" s="113">
        <v>123000</v>
      </c>
      <c r="P186" s="113">
        <v>116075.4</v>
      </c>
      <c r="Q186" s="8">
        <f t="shared" si="73"/>
        <v>108683</v>
      </c>
      <c r="R186" s="13">
        <v>86240.856</v>
      </c>
      <c r="S186" s="13">
        <v>97100.569944000003</v>
      </c>
      <c r="T186" s="113">
        <v>121000</v>
      </c>
      <c r="U186" s="113">
        <v>123000</v>
      </c>
      <c r="V186" s="113">
        <v>116075.4</v>
      </c>
      <c r="W186" s="8">
        <f t="shared" si="74"/>
        <v>108683</v>
      </c>
      <c r="X186" s="13">
        <v>86240.856</v>
      </c>
      <c r="Y186" s="13">
        <v>97100.569944000003</v>
      </c>
      <c r="Z186" s="113">
        <v>121000</v>
      </c>
      <c r="AA186" s="113">
        <v>121000</v>
      </c>
      <c r="AB186" s="113">
        <v>116075.4</v>
      </c>
      <c r="AC186" s="8">
        <f t="shared" si="75"/>
        <v>108283</v>
      </c>
      <c r="AD186" s="13">
        <v>86240.856</v>
      </c>
      <c r="AE186" s="13">
        <v>97100.569944000003</v>
      </c>
      <c r="AF186" s="113">
        <v>121000</v>
      </c>
      <c r="AG186" s="113">
        <v>123000</v>
      </c>
      <c r="AH186" s="113">
        <v>116075.4</v>
      </c>
      <c r="AI186" s="8">
        <f t="shared" si="76"/>
        <v>108683</v>
      </c>
      <c r="AJ186" s="13">
        <v>86240.856</v>
      </c>
      <c r="AK186" s="13">
        <v>97100.569944000003</v>
      </c>
      <c r="AL186" s="113">
        <v>121000</v>
      </c>
      <c r="AM186" s="113">
        <v>123000</v>
      </c>
      <c r="AN186" s="113">
        <v>116075.4</v>
      </c>
      <c r="AO186" s="8">
        <f t="shared" si="77"/>
        <v>108683</v>
      </c>
      <c r="AP186" s="13">
        <v>102626.61863999999</v>
      </c>
      <c r="AQ186" s="13">
        <v>97100.569944000003</v>
      </c>
      <c r="AR186" s="113">
        <v>132000</v>
      </c>
      <c r="AS186" s="113">
        <v>135000</v>
      </c>
      <c r="AT186" s="113">
        <v>126449.4</v>
      </c>
      <c r="AU186" s="8">
        <f t="shared" si="78"/>
        <v>118635</v>
      </c>
      <c r="AV186" s="13">
        <v>86240.856</v>
      </c>
      <c r="AW186" s="13">
        <v>78943.552800000005</v>
      </c>
      <c r="AX186" s="113">
        <v>109000</v>
      </c>
      <c r="AY186" s="113">
        <v>111000</v>
      </c>
      <c r="AZ186" s="113">
        <v>104580</v>
      </c>
      <c r="BA186" s="8">
        <f t="shared" si="79"/>
        <v>97953</v>
      </c>
      <c r="BB186" s="13">
        <v>86240.856</v>
      </c>
      <c r="BC186" s="13">
        <v>97100.569944000003</v>
      </c>
      <c r="BD186" s="113">
        <v>121000</v>
      </c>
      <c r="BE186" s="113">
        <v>123000</v>
      </c>
      <c r="BF186" s="113">
        <v>116075.4</v>
      </c>
      <c r="BG186" s="8">
        <f t="shared" si="80"/>
        <v>108683</v>
      </c>
      <c r="BH186" s="13">
        <v>86240.856</v>
      </c>
      <c r="BI186" s="13">
        <v>97100.569944000003</v>
      </c>
      <c r="BJ186" s="113">
        <v>121000</v>
      </c>
      <c r="BK186" s="113">
        <v>123000</v>
      </c>
      <c r="BL186" s="113">
        <v>116075.4</v>
      </c>
      <c r="BM186" s="8">
        <f t="shared" si="81"/>
        <v>108683</v>
      </c>
      <c r="BN186" s="13">
        <v>86240.856</v>
      </c>
      <c r="BO186" s="13">
        <v>78943.552800000005</v>
      </c>
      <c r="BP186" s="113">
        <v>109000</v>
      </c>
      <c r="BQ186" s="113">
        <v>111000</v>
      </c>
      <c r="BR186" s="113">
        <v>104580</v>
      </c>
      <c r="BS186" s="8">
        <f t="shared" si="82"/>
        <v>97953</v>
      </c>
      <c r="BT186" s="28" t="e">
        <f>K186+Q186+#REF!+W186+#REF!+#REF!+#REF!+#REF!+AC186+AI186+AO186+AU186+BA186+#REF!+BG186+BM186+BS186</f>
        <v>#REF!</v>
      </c>
      <c r="BU186" s="29"/>
      <c r="BV186" s="29"/>
      <c r="BW186" s="29"/>
    </row>
    <row r="187" spans="1:75" ht="24" customHeight="1" thickBot="1" x14ac:dyDescent="0.4">
      <c r="A187" s="362"/>
      <c r="B187" s="11">
        <v>166</v>
      </c>
      <c r="C187" s="34" t="s">
        <v>197</v>
      </c>
      <c r="D187" s="11" t="s">
        <v>22</v>
      </c>
      <c r="F187" s="13">
        <v>354098.98974345997</v>
      </c>
      <c r="G187" s="13">
        <v>398688.22406730958</v>
      </c>
      <c r="H187" s="115">
        <v>496000</v>
      </c>
      <c r="I187" s="115">
        <v>506000</v>
      </c>
      <c r="J187" s="115">
        <v>476597.80000000005</v>
      </c>
      <c r="K187" s="8">
        <f t="shared" si="84"/>
        <v>446277</v>
      </c>
      <c r="L187" s="13">
        <v>354098.98974345997</v>
      </c>
      <c r="M187" s="13">
        <v>398688.22406730958</v>
      </c>
      <c r="N187" s="115">
        <v>496000</v>
      </c>
      <c r="O187" s="115">
        <v>506000</v>
      </c>
      <c r="P187" s="115">
        <v>476597.80000000005</v>
      </c>
      <c r="Q187" s="8">
        <f t="shared" si="73"/>
        <v>446277</v>
      </c>
      <c r="R187" s="13">
        <v>620155.55200508004</v>
      </c>
      <c r="S187" s="13">
        <v>698247.44728448894</v>
      </c>
      <c r="T187" s="115">
        <v>868000</v>
      </c>
      <c r="U187" s="115">
        <v>885000</v>
      </c>
      <c r="V187" s="115">
        <v>834695.4</v>
      </c>
      <c r="W187" s="8">
        <f t="shared" si="74"/>
        <v>781220</v>
      </c>
      <c r="X187" s="13">
        <v>695205.00398934004</v>
      </c>
      <c r="Y187" s="13">
        <v>769103.91793544951</v>
      </c>
      <c r="Z187" s="115">
        <v>964000</v>
      </c>
      <c r="AA187" s="115">
        <v>964000</v>
      </c>
      <c r="AB187" s="115">
        <v>927068.8</v>
      </c>
      <c r="AC187" s="8">
        <f t="shared" si="75"/>
        <v>863876</v>
      </c>
      <c r="AD187" s="13">
        <v>695205.00398934004</v>
      </c>
      <c r="AE187" s="13">
        <v>769103.91793544951</v>
      </c>
      <c r="AF187" s="115">
        <v>964000</v>
      </c>
      <c r="AG187" s="115">
        <v>983000</v>
      </c>
      <c r="AH187" s="115">
        <v>927068.8</v>
      </c>
      <c r="AI187" s="8">
        <f t="shared" si="76"/>
        <v>867676</v>
      </c>
      <c r="AJ187" s="13">
        <v>683087.44504754001</v>
      </c>
      <c r="AK187" s="13">
        <v>769103.91793544951</v>
      </c>
      <c r="AL187" s="115">
        <v>956000</v>
      </c>
      <c r="AM187" s="115">
        <v>975000</v>
      </c>
      <c r="AN187" s="115">
        <v>919398.2</v>
      </c>
      <c r="AO187" s="8">
        <f t="shared" si="77"/>
        <v>860518</v>
      </c>
      <c r="AP187" s="13">
        <v>970413.3596488242</v>
      </c>
      <c r="AQ187" s="13">
        <v>769103.91793544951</v>
      </c>
      <c r="AR187" s="115">
        <v>1145000</v>
      </c>
      <c r="AS187" s="115">
        <v>1168000</v>
      </c>
      <c r="AT187" s="115">
        <v>1101307.2</v>
      </c>
      <c r="AU187" s="8">
        <f t="shared" si="78"/>
        <v>1030765</v>
      </c>
      <c r="AV187" s="13">
        <v>498325.03515314002</v>
      </c>
      <c r="AW187" s="13">
        <v>456159.07064018206</v>
      </c>
      <c r="AX187" s="115">
        <v>628000</v>
      </c>
      <c r="AY187" s="115">
        <v>641000</v>
      </c>
      <c r="AZ187" s="115">
        <v>604294.6</v>
      </c>
      <c r="BA187" s="8">
        <f t="shared" si="79"/>
        <v>565556</v>
      </c>
      <c r="BB187" s="13">
        <v>835524.84169388004</v>
      </c>
      <c r="BC187" s="13">
        <v>769103.91793544951</v>
      </c>
      <c r="BD187" s="115">
        <v>1057000</v>
      </c>
      <c r="BE187" s="115">
        <v>1078000</v>
      </c>
      <c r="BF187" s="115">
        <v>1015907.2</v>
      </c>
      <c r="BG187" s="8">
        <f t="shared" si="80"/>
        <v>951107</v>
      </c>
      <c r="BH187" s="13">
        <v>733928.87315045996</v>
      </c>
      <c r="BI187" s="13">
        <v>769103.91793544951</v>
      </c>
      <c r="BJ187" s="115">
        <v>990000</v>
      </c>
      <c r="BK187" s="115">
        <v>1010000</v>
      </c>
      <c r="BL187" s="115">
        <v>951585.60000000009</v>
      </c>
      <c r="BM187" s="8">
        <f t="shared" si="81"/>
        <v>890924</v>
      </c>
      <c r="BN187" s="13">
        <v>594447.08096409997</v>
      </c>
      <c r="BO187" s="13">
        <v>544147.71257483005</v>
      </c>
      <c r="BP187" s="115">
        <v>750000</v>
      </c>
      <c r="BQ187" s="115">
        <v>765000</v>
      </c>
      <c r="BR187" s="115">
        <v>720855.8</v>
      </c>
      <c r="BS187" s="8">
        <f t="shared" si="82"/>
        <v>674890</v>
      </c>
      <c r="BT187" s="28" t="e">
        <f>K187+Q187+#REF!+W187+#REF!+#REF!+#REF!+#REF!+AC187+AI187+AO187+AU187+BA187+#REF!+BG187+BM187+BS187</f>
        <v>#REF!</v>
      </c>
      <c r="BU187" s="29"/>
      <c r="BV187" s="29"/>
      <c r="BW187" s="29"/>
    </row>
    <row r="188" spans="1:75" ht="24" customHeight="1" x14ac:dyDescent="0.35">
      <c r="A188" s="362"/>
      <c r="B188" s="4">
        <v>167</v>
      </c>
      <c r="C188" s="34" t="s">
        <v>198</v>
      </c>
      <c r="D188" s="11" t="s">
        <v>22</v>
      </c>
      <c r="F188" s="13">
        <v>100614.33199999999</v>
      </c>
      <c r="G188" s="13">
        <v>113283.998268</v>
      </c>
      <c r="H188" s="115">
        <v>141000</v>
      </c>
      <c r="I188" s="115">
        <v>144000</v>
      </c>
      <c r="J188" s="115">
        <v>135422</v>
      </c>
      <c r="K188" s="8">
        <f t="shared" si="84"/>
        <v>126864</v>
      </c>
      <c r="L188" s="13">
        <v>100614.33199999999</v>
      </c>
      <c r="M188" s="13">
        <v>113283.998268</v>
      </c>
      <c r="N188" s="115">
        <v>141000</v>
      </c>
      <c r="O188" s="115">
        <v>144000</v>
      </c>
      <c r="P188" s="115">
        <v>135422</v>
      </c>
      <c r="Q188" s="8">
        <f t="shared" si="73"/>
        <v>126864</v>
      </c>
      <c r="R188" s="13">
        <v>100614.33199999999</v>
      </c>
      <c r="S188" s="13">
        <v>113283.998268</v>
      </c>
      <c r="T188" s="115">
        <v>141000</v>
      </c>
      <c r="U188" s="115">
        <v>144000</v>
      </c>
      <c r="V188" s="115">
        <v>135422</v>
      </c>
      <c r="W188" s="8">
        <f t="shared" si="74"/>
        <v>126864</v>
      </c>
      <c r="X188" s="13">
        <v>100614.33199999999</v>
      </c>
      <c r="Y188" s="13">
        <v>113283.998268</v>
      </c>
      <c r="Z188" s="115">
        <v>141000</v>
      </c>
      <c r="AA188" s="115">
        <v>141000</v>
      </c>
      <c r="AB188" s="115">
        <v>135422</v>
      </c>
      <c r="AC188" s="8">
        <f t="shared" si="75"/>
        <v>126264</v>
      </c>
      <c r="AD188" s="13">
        <v>100614.33199999999</v>
      </c>
      <c r="AE188" s="13">
        <v>113283.998268</v>
      </c>
      <c r="AF188" s="115">
        <v>141000</v>
      </c>
      <c r="AG188" s="115">
        <v>144000</v>
      </c>
      <c r="AH188" s="115">
        <v>135422</v>
      </c>
      <c r="AI188" s="8">
        <f t="shared" si="76"/>
        <v>126864</v>
      </c>
      <c r="AJ188" s="13">
        <v>100614.33199999999</v>
      </c>
      <c r="AK188" s="13">
        <v>113283.998268</v>
      </c>
      <c r="AL188" s="115">
        <v>141000</v>
      </c>
      <c r="AM188" s="115">
        <v>144000</v>
      </c>
      <c r="AN188" s="115">
        <v>135422</v>
      </c>
      <c r="AO188" s="8">
        <f t="shared" si="77"/>
        <v>126864</v>
      </c>
      <c r="AP188" s="13">
        <v>119731.05507999999</v>
      </c>
      <c r="AQ188" s="13">
        <v>113283.998268</v>
      </c>
      <c r="AR188" s="115">
        <v>153000</v>
      </c>
      <c r="AS188" s="115">
        <v>156000</v>
      </c>
      <c r="AT188" s="115">
        <v>147525</v>
      </c>
      <c r="AU188" s="8">
        <f t="shared" si="78"/>
        <v>137908</v>
      </c>
      <c r="AV188" s="13">
        <v>100614.33199999999</v>
      </c>
      <c r="AW188" s="13">
        <v>92100.811600000001</v>
      </c>
      <c r="AX188" s="115">
        <v>127000</v>
      </c>
      <c r="AY188" s="115">
        <v>130000</v>
      </c>
      <c r="AZ188" s="115">
        <v>122010</v>
      </c>
      <c r="BA188" s="8">
        <f t="shared" si="79"/>
        <v>114345</v>
      </c>
      <c r="BB188" s="13">
        <v>100614.33199999999</v>
      </c>
      <c r="BC188" s="13">
        <v>113283.998268</v>
      </c>
      <c r="BD188" s="115">
        <v>141000</v>
      </c>
      <c r="BE188" s="115">
        <v>144000</v>
      </c>
      <c r="BF188" s="115">
        <v>135422</v>
      </c>
      <c r="BG188" s="8">
        <f t="shared" si="80"/>
        <v>126864</v>
      </c>
      <c r="BH188" s="13">
        <v>100614.33199999999</v>
      </c>
      <c r="BI188" s="13">
        <v>113283.998268</v>
      </c>
      <c r="BJ188" s="115">
        <v>141000</v>
      </c>
      <c r="BK188" s="115">
        <v>144000</v>
      </c>
      <c r="BL188" s="115">
        <v>135422</v>
      </c>
      <c r="BM188" s="8">
        <f t="shared" si="81"/>
        <v>126864</v>
      </c>
      <c r="BN188" s="13">
        <v>100614.33199999999</v>
      </c>
      <c r="BO188" s="13">
        <v>92100.811600000001</v>
      </c>
      <c r="BP188" s="115">
        <v>127000</v>
      </c>
      <c r="BQ188" s="115">
        <v>130000</v>
      </c>
      <c r="BR188" s="115">
        <v>122010</v>
      </c>
      <c r="BS188" s="8">
        <f t="shared" si="82"/>
        <v>114345</v>
      </c>
      <c r="BT188" s="28" t="e">
        <f>K188+Q188+#REF!+W188+#REF!+#REF!+#REF!+#REF!+AC188+AI188+AO188+AU188+BA188+#REF!+BG188+BM188+BS188</f>
        <v>#REF!</v>
      </c>
      <c r="BU188" s="29"/>
      <c r="BV188" s="29"/>
      <c r="BW188" s="29"/>
    </row>
    <row r="189" spans="1:75" ht="24" customHeight="1" thickBot="1" x14ac:dyDescent="0.4">
      <c r="A189" s="362"/>
      <c r="B189" s="11">
        <v>168</v>
      </c>
      <c r="C189" s="34" t="s">
        <v>199</v>
      </c>
      <c r="D189" s="11" t="s">
        <v>22</v>
      </c>
      <c r="F189" s="13">
        <v>423557.73450276005</v>
      </c>
      <c r="G189" s="13">
        <v>476893.42768591526</v>
      </c>
      <c r="H189" s="115">
        <v>593000</v>
      </c>
      <c r="I189" s="115">
        <v>605000</v>
      </c>
      <c r="J189" s="115">
        <v>570085.6</v>
      </c>
      <c r="K189" s="8">
        <f t="shared" si="84"/>
        <v>533707</v>
      </c>
      <c r="L189" s="13">
        <v>423557.73450276005</v>
      </c>
      <c r="M189" s="13">
        <v>476893.42768591526</v>
      </c>
      <c r="N189" s="115">
        <v>593000</v>
      </c>
      <c r="O189" s="115">
        <v>605000</v>
      </c>
      <c r="P189" s="115">
        <v>570085.6</v>
      </c>
      <c r="Q189" s="8">
        <f t="shared" si="73"/>
        <v>533707</v>
      </c>
      <c r="R189" s="13">
        <v>751416.65019538009</v>
      </c>
      <c r="S189" s="13">
        <v>846037.34683921374</v>
      </c>
      <c r="T189" s="115">
        <v>1052000</v>
      </c>
      <c r="U189" s="115">
        <v>1073000</v>
      </c>
      <c r="V189" s="115">
        <v>1011365.6000000001</v>
      </c>
      <c r="W189" s="8">
        <f t="shared" si="74"/>
        <v>946764</v>
      </c>
      <c r="X189" s="13">
        <v>841190.29099403997</v>
      </c>
      <c r="Y189" s="13">
        <v>947115.56071382796</v>
      </c>
      <c r="Z189" s="115">
        <v>1177000</v>
      </c>
      <c r="AA189" s="115">
        <v>1177000</v>
      </c>
      <c r="AB189" s="115">
        <v>1132195.3999999999</v>
      </c>
      <c r="AC189" s="8">
        <f t="shared" si="75"/>
        <v>1054900</v>
      </c>
      <c r="AD189" s="13">
        <v>819218.92371305998</v>
      </c>
      <c r="AE189" s="13">
        <v>947115.56071382796</v>
      </c>
      <c r="AF189" s="115">
        <v>1163000</v>
      </c>
      <c r="AG189" s="115">
        <v>1186000</v>
      </c>
      <c r="AH189" s="115">
        <v>1118285</v>
      </c>
      <c r="AI189" s="8">
        <f t="shared" si="76"/>
        <v>1046724</v>
      </c>
      <c r="AJ189" s="13">
        <v>841190.29099403997</v>
      </c>
      <c r="AK189" s="13">
        <v>947115.56071382796</v>
      </c>
      <c r="AL189" s="115">
        <v>1177000</v>
      </c>
      <c r="AM189" s="115">
        <v>1201000</v>
      </c>
      <c r="AN189" s="115">
        <v>1132195.3999999999</v>
      </c>
      <c r="AO189" s="8">
        <f t="shared" si="77"/>
        <v>1059700</v>
      </c>
      <c r="AP189" s="13">
        <v>1149453.534951431</v>
      </c>
      <c r="AQ189" s="13">
        <v>947115.56071382796</v>
      </c>
      <c r="AR189" s="115">
        <v>1380000</v>
      </c>
      <c r="AS189" s="115">
        <v>1408000</v>
      </c>
      <c r="AT189" s="115">
        <v>1327359.6000000001</v>
      </c>
      <c r="AU189" s="8">
        <f t="shared" si="78"/>
        <v>1242386</v>
      </c>
      <c r="AV189" s="13">
        <v>633690.40754786006</v>
      </c>
      <c r="AW189" s="13">
        <v>580070.44998611812</v>
      </c>
      <c r="AX189" s="115">
        <v>799000</v>
      </c>
      <c r="AY189" s="115">
        <v>815000</v>
      </c>
      <c r="AZ189" s="115">
        <v>768444.6</v>
      </c>
      <c r="BA189" s="8">
        <f t="shared" si="79"/>
        <v>719241</v>
      </c>
      <c r="BB189" s="13">
        <v>995901.71527834004</v>
      </c>
      <c r="BC189" s="13">
        <v>947115.56071382796</v>
      </c>
      <c r="BD189" s="115">
        <v>1279000</v>
      </c>
      <c r="BE189" s="115">
        <v>1305000</v>
      </c>
      <c r="BF189" s="115">
        <v>1230145</v>
      </c>
      <c r="BG189" s="8">
        <f t="shared" si="80"/>
        <v>1151432</v>
      </c>
      <c r="BH189" s="13">
        <v>957672.07808947994</v>
      </c>
      <c r="BI189" s="13">
        <v>947115.56071382796</v>
      </c>
      <c r="BJ189" s="115">
        <v>1254000</v>
      </c>
      <c r="BK189" s="115">
        <v>1279000</v>
      </c>
      <c r="BL189" s="115">
        <v>1205941.8</v>
      </c>
      <c r="BM189" s="8">
        <f t="shared" si="81"/>
        <v>1128746</v>
      </c>
      <c r="BN189" s="13">
        <v>711051.25820767996</v>
      </c>
      <c r="BO189" s="13">
        <v>650885.38251318398</v>
      </c>
      <c r="BP189" s="115">
        <v>897000</v>
      </c>
      <c r="BQ189" s="115">
        <v>915000</v>
      </c>
      <c r="BR189" s="115">
        <v>862257.2</v>
      </c>
      <c r="BS189" s="8">
        <f t="shared" si="82"/>
        <v>807239</v>
      </c>
      <c r="BT189" s="28" t="e">
        <f>K189+Q189+#REF!+W189+#REF!+#REF!+#REF!+#REF!+AC189+AI189+AO189+AU189+BA189+#REF!+BG189+BM189+BS189</f>
        <v>#REF!</v>
      </c>
      <c r="BU189" s="29"/>
      <c r="BV189" s="29"/>
      <c r="BW189" s="29"/>
    </row>
    <row r="190" spans="1:75" ht="24" customHeight="1" x14ac:dyDescent="0.35">
      <c r="A190" s="362"/>
      <c r="B190" s="4">
        <v>169</v>
      </c>
      <c r="C190" s="34" t="s">
        <v>200</v>
      </c>
      <c r="D190" s="11" t="s">
        <v>22</v>
      </c>
      <c r="F190" s="13">
        <v>508023.75368628005</v>
      </c>
      <c r="G190" s="13">
        <v>571995.66790046776</v>
      </c>
      <c r="H190" s="115">
        <v>711000</v>
      </c>
      <c r="I190" s="115">
        <v>725000</v>
      </c>
      <c r="J190" s="115">
        <v>683771.2</v>
      </c>
      <c r="K190" s="8">
        <f t="shared" si="84"/>
        <v>639958</v>
      </c>
      <c r="L190" s="13">
        <v>508023.75368628005</v>
      </c>
      <c r="M190" s="13">
        <v>571995.66790046776</v>
      </c>
      <c r="N190" s="115">
        <v>711000</v>
      </c>
      <c r="O190" s="115">
        <v>725000</v>
      </c>
      <c r="P190" s="115">
        <v>683771.2</v>
      </c>
      <c r="Q190" s="8">
        <f t="shared" si="73"/>
        <v>639958</v>
      </c>
      <c r="R190" s="13">
        <v>879081.72029262001</v>
      </c>
      <c r="S190" s="13">
        <v>989778.39537869859</v>
      </c>
      <c r="T190" s="115">
        <v>1231000</v>
      </c>
      <c r="U190" s="115">
        <v>1256000</v>
      </c>
      <c r="V190" s="115">
        <v>1183194.6000000001</v>
      </c>
      <c r="W190" s="8">
        <f t="shared" si="74"/>
        <v>1107811</v>
      </c>
      <c r="X190" s="13">
        <v>1000607.6631881201</v>
      </c>
      <c r="Y190" s="13">
        <v>1126607.2589295779</v>
      </c>
      <c r="Z190" s="115">
        <v>1401000</v>
      </c>
      <c r="AA190" s="115">
        <v>1401000</v>
      </c>
      <c r="AB190" s="115">
        <v>1346762.2</v>
      </c>
      <c r="AC190" s="8">
        <f t="shared" si="75"/>
        <v>1255195</v>
      </c>
      <c r="AD190" s="13">
        <v>1000607.6631881201</v>
      </c>
      <c r="AE190" s="13">
        <v>1126607.2589295779</v>
      </c>
      <c r="AF190" s="115">
        <v>1401000</v>
      </c>
      <c r="AG190" s="115">
        <v>1429000</v>
      </c>
      <c r="AH190" s="115">
        <v>1346762.2</v>
      </c>
      <c r="AI190" s="8">
        <f t="shared" si="76"/>
        <v>1260795</v>
      </c>
      <c r="AJ190" s="13">
        <v>1000607.6631881201</v>
      </c>
      <c r="AK190" s="13">
        <v>1126607.2589295779</v>
      </c>
      <c r="AL190" s="115">
        <v>1401000</v>
      </c>
      <c r="AM190" s="115">
        <v>1429000</v>
      </c>
      <c r="AN190" s="115">
        <v>1346762.2</v>
      </c>
      <c r="AO190" s="8">
        <f t="shared" si="77"/>
        <v>1260795</v>
      </c>
      <c r="AP190" s="13">
        <v>1388705.9447206764</v>
      </c>
      <c r="AQ190" s="13">
        <v>1126607.2589295779</v>
      </c>
      <c r="AR190" s="115">
        <v>1656000</v>
      </c>
      <c r="AS190" s="115">
        <v>1689000</v>
      </c>
      <c r="AT190" s="115">
        <v>1592472</v>
      </c>
      <c r="AU190" s="8">
        <f t="shared" si="78"/>
        <v>1490557</v>
      </c>
      <c r="AV190" s="13">
        <v>745896.94794186007</v>
      </c>
      <c r="AW190" s="13">
        <v>682782.590808318</v>
      </c>
      <c r="AX190" s="115">
        <v>941000</v>
      </c>
      <c r="AY190" s="115">
        <v>960000</v>
      </c>
      <c r="AZ190" s="115">
        <v>904512</v>
      </c>
      <c r="BA190" s="8">
        <f t="shared" si="79"/>
        <v>846838</v>
      </c>
      <c r="BB190" s="13">
        <v>1138481.56648174</v>
      </c>
      <c r="BC190" s="13">
        <v>1126607.2589295779</v>
      </c>
      <c r="BD190" s="115">
        <v>1491000</v>
      </c>
      <c r="BE190" s="115">
        <v>1521000</v>
      </c>
      <c r="BF190" s="115">
        <v>1434052.2</v>
      </c>
      <c r="BG190" s="8">
        <f t="shared" si="80"/>
        <v>1342228</v>
      </c>
      <c r="BH190" s="13">
        <v>998251.41926743998</v>
      </c>
      <c r="BI190" s="13">
        <v>1126607.2589295779</v>
      </c>
      <c r="BJ190" s="115">
        <v>1399000</v>
      </c>
      <c r="BK190" s="115">
        <v>1427000</v>
      </c>
      <c r="BL190" s="115">
        <v>1345271.2</v>
      </c>
      <c r="BM190" s="8">
        <f t="shared" si="81"/>
        <v>1259226</v>
      </c>
      <c r="BN190" s="13">
        <v>852850.05472523998</v>
      </c>
      <c r="BO190" s="13">
        <v>780685.81932541204</v>
      </c>
      <c r="BP190" s="115">
        <v>1076000</v>
      </c>
      <c r="BQ190" s="115">
        <v>1098000</v>
      </c>
      <c r="BR190" s="115">
        <v>1034209.4</v>
      </c>
      <c r="BS190" s="8">
        <f t="shared" si="82"/>
        <v>968349</v>
      </c>
      <c r="BT190" s="28" t="e">
        <f>K190+Q190+#REF!+W190+#REF!+#REF!+#REF!+#REF!+AC190+AI190+AO190+AU190+BA190+#REF!+BG190+BM190+BS190</f>
        <v>#REF!</v>
      </c>
      <c r="BU190" s="29"/>
      <c r="BV190" s="29"/>
      <c r="BW190" s="29"/>
    </row>
    <row r="191" spans="1:75" ht="24" customHeight="1" thickBot="1" x14ac:dyDescent="0.4">
      <c r="A191" s="362"/>
      <c r="B191" s="11">
        <v>170</v>
      </c>
      <c r="C191" s="34" t="s">
        <v>201</v>
      </c>
      <c r="D191" s="11" t="s">
        <v>22</v>
      </c>
      <c r="F191" s="13">
        <v>100614.33199999999</v>
      </c>
      <c r="G191" s="13">
        <v>113283.998268</v>
      </c>
      <c r="H191" s="113">
        <v>141000</v>
      </c>
      <c r="I191" s="113">
        <v>144000</v>
      </c>
      <c r="J191" s="113">
        <v>135422</v>
      </c>
      <c r="K191" s="8">
        <f t="shared" si="84"/>
        <v>126864</v>
      </c>
      <c r="L191" s="13">
        <v>100614.33199999999</v>
      </c>
      <c r="M191" s="13">
        <v>113283.998268</v>
      </c>
      <c r="N191" s="113">
        <v>141000</v>
      </c>
      <c r="O191" s="113">
        <v>144000</v>
      </c>
      <c r="P191" s="113">
        <v>135422</v>
      </c>
      <c r="Q191" s="8">
        <f t="shared" si="73"/>
        <v>126864</v>
      </c>
      <c r="R191" s="13">
        <v>100614.33199999999</v>
      </c>
      <c r="S191" s="13">
        <v>113283.998268</v>
      </c>
      <c r="T191" s="113">
        <v>141000</v>
      </c>
      <c r="U191" s="113">
        <v>144000</v>
      </c>
      <c r="V191" s="113">
        <v>135422</v>
      </c>
      <c r="W191" s="8">
        <f t="shared" si="74"/>
        <v>126864</v>
      </c>
      <c r="X191" s="13">
        <v>100614.33199999999</v>
      </c>
      <c r="Y191" s="13">
        <v>113283.998268</v>
      </c>
      <c r="Z191" s="113">
        <v>141000</v>
      </c>
      <c r="AA191" s="113">
        <v>141000</v>
      </c>
      <c r="AB191" s="113">
        <v>135422</v>
      </c>
      <c r="AC191" s="8">
        <f t="shared" si="75"/>
        <v>126264</v>
      </c>
      <c r="AD191" s="13">
        <v>100614.33199999999</v>
      </c>
      <c r="AE191" s="13">
        <v>113283.998268</v>
      </c>
      <c r="AF191" s="113">
        <v>141000</v>
      </c>
      <c r="AG191" s="113">
        <v>144000</v>
      </c>
      <c r="AH191" s="113">
        <v>135422</v>
      </c>
      <c r="AI191" s="8">
        <f t="shared" si="76"/>
        <v>126864</v>
      </c>
      <c r="AJ191" s="13">
        <v>100614.33199999999</v>
      </c>
      <c r="AK191" s="13">
        <v>113283.998268</v>
      </c>
      <c r="AL191" s="113">
        <v>141000</v>
      </c>
      <c r="AM191" s="113">
        <v>144000</v>
      </c>
      <c r="AN191" s="113">
        <v>135422</v>
      </c>
      <c r="AO191" s="8">
        <f t="shared" si="77"/>
        <v>126864</v>
      </c>
      <c r="AP191" s="13">
        <v>119731.05507999999</v>
      </c>
      <c r="AQ191" s="13">
        <v>113283.998268</v>
      </c>
      <c r="AR191" s="113">
        <v>153000</v>
      </c>
      <c r="AS191" s="113">
        <v>156000</v>
      </c>
      <c r="AT191" s="113">
        <v>147525</v>
      </c>
      <c r="AU191" s="8">
        <f t="shared" si="78"/>
        <v>137908</v>
      </c>
      <c r="AV191" s="13">
        <v>100614.33199999999</v>
      </c>
      <c r="AW191" s="13">
        <v>92100.811600000001</v>
      </c>
      <c r="AX191" s="113">
        <v>127000</v>
      </c>
      <c r="AY191" s="113">
        <v>130000</v>
      </c>
      <c r="AZ191" s="113">
        <v>122010</v>
      </c>
      <c r="BA191" s="8">
        <f t="shared" si="79"/>
        <v>114345</v>
      </c>
      <c r="BB191" s="13">
        <v>100614.33199999999</v>
      </c>
      <c r="BC191" s="13">
        <v>113283.998268</v>
      </c>
      <c r="BD191" s="113">
        <v>141000</v>
      </c>
      <c r="BE191" s="113">
        <v>144000</v>
      </c>
      <c r="BF191" s="113">
        <v>135422</v>
      </c>
      <c r="BG191" s="8">
        <f t="shared" si="80"/>
        <v>126864</v>
      </c>
      <c r="BH191" s="13">
        <v>100614.33199999999</v>
      </c>
      <c r="BI191" s="13">
        <v>113283.998268</v>
      </c>
      <c r="BJ191" s="113">
        <v>141000</v>
      </c>
      <c r="BK191" s="113">
        <v>144000</v>
      </c>
      <c r="BL191" s="113">
        <v>135422</v>
      </c>
      <c r="BM191" s="8">
        <f t="shared" si="81"/>
        <v>126864</v>
      </c>
      <c r="BN191" s="13">
        <v>100614.33199999999</v>
      </c>
      <c r="BO191" s="13">
        <v>92100.811600000001</v>
      </c>
      <c r="BP191" s="113">
        <v>127000</v>
      </c>
      <c r="BQ191" s="113">
        <v>130000</v>
      </c>
      <c r="BR191" s="113">
        <v>122010</v>
      </c>
      <c r="BS191" s="8">
        <f t="shared" si="82"/>
        <v>114345</v>
      </c>
      <c r="BT191" s="28" t="e">
        <f>K191+Q191+#REF!+W191+#REF!+#REF!+#REF!+#REF!+AC191+AI191+AO191+AU191+BA191+#REF!+BG191+BM191+BS191</f>
        <v>#REF!</v>
      </c>
      <c r="BU191" s="29"/>
      <c r="BV191" s="29"/>
      <c r="BW191" s="29"/>
    </row>
    <row r="192" spans="1:75" ht="24" customHeight="1" x14ac:dyDescent="0.35">
      <c r="A192" s="362"/>
      <c r="B192" s="4">
        <v>171</v>
      </c>
      <c r="C192" s="34" t="s">
        <v>202</v>
      </c>
      <c r="D192" s="11" t="s">
        <v>22</v>
      </c>
      <c r="F192" s="13">
        <v>172481.712</v>
      </c>
      <c r="G192" s="13">
        <v>194201.13988800001</v>
      </c>
      <c r="H192" s="115">
        <v>241000</v>
      </c>
      <c r="I192" s="115">
        <v>246000</v>
      </c>
      <c r="J192" s="115">
        <v>232150.8</v>
      </c>
      <c r="K192" s="8">
        <f t="shared" si="84"/>
        <v>217167</v>
      </c>
      <c r="L192" s="13">
        <v>172481.712</v>
      </c>
      <c r="M192" s="13">
        <v>194201.13988800001</v>
      </c>
      <c r="N192" s="115">
        <v>241000</v>
      </c>
      <c r="O192" s="115">
        <v>246000</v>
      </c>
      <c r="P192" s="115">
        <v>232150.8</v>
      </c>
      <c r="Q192" s="8">
        <f t="shared" si="73"/>
        <v>217167</v>
      </c>
      <c r="R192" s="13">
        <v>172481.712</v>
      </c>
      <c r="S192" s="13">
        <v>194201.13988800001</v>
      </c>
      <c r="T192" s="115">
        <v>241000</v>
      </c>
      <c r="U192" s="115">
        <v>246000</v>
      </c>
      <c r="V192" s="115">
        <v>232150.8</v>
      </c>
      <c r="W192" s="8">
        <f t="shared" si="74"/>
        <v>217167</v>
      </c>
      <c r="X192" s="13">
        <v>172481.712</v>
      </c>
      <c r="Y192" s="13">
        <v>194201.13988800001</v>
      </c>
      <c r="Z192" s="115">
        <v>241000</v>
      </c>
      <c r="AA192" s="115">
        <v>241000</v>
      </c>
      <c r="AB192" s="115">
        <v>232150.8</v>
      </c>
      <c r="AC192" s="8">
        <f t="shared" si="75"/>
        <v>216167</v>
      </c>
      <c r="AD192" s="13">
        <v>172481.712</v>
      </c>
      <c r="AE192" s="13">
        <v>194201.13988800001</v>
      </c>
      <c r="AF192" s="115">
        <v>241000</v>
      </c>
      <c r="AG192" s="115">
        <v>246000</v>
      </c>
      <c r="AH192" s="115">
        <v>232150.8</v>
      </c>
      <c r="AI192" s="8">
        <f t="shared" si="76"/>
        <v>217167</v>
      </c>
      <c r="AJ192" s="13">
        <v>172481.712</v>
      </c>
      <c r="AK192" s="13">
        <v>194201.13988800001</v>
      </c>
      <c r="AL192" s="115">
        <v>241000</v>
      </c>
      <c r="AM192" s="115">
        <v>246000</v>
      </c>
      <c r="AN192" s="115">
        <v>232150.8</v>
      </c>
      <c r="AO192" s="8">
        <f t="shared" si="77"/>
        <v>217167</v>
      </c>
      <c r="AP192" s="13">
        <v>205253.23727999997</v>
      </c>
      <c r="AQ192" s="13">
        <v>194201.13988800001</v>
      </c>
      <c r="AR192" s="115">
        <v>263000</v>
      </c>
      <c r="AS192" s="115">
        <v>268000</v>
      </c>
      <c r="AT192" s="115">
        <v>252898.8</v>
      </c>
      <c r="AU192" s="8">
        <f t="shared" si="78"/>
        <v>236671</v>
      </c>
      <c r="AV192" s="13">
        <v>172481.712</v>
      </c>
      <c r="AW192" s="13">
        <v>157887.10560000001</v>
      </c>
      <c r="AX192" s="115">
        <v>218000</v>
      </c>
      <c r="AY192" s="115">
        <v>222000</v>
      </c>
      <c r="AZ192" s="115">
        <v>209160</v>
      </c>
      <c r="BA192" s="8">
        <f t="shared" si="79"/>
        <v>195906</v>
      </c>
      <c r="BB192" s="13">
        <v>172481.712</v>
      </c>
      <c r="BC192" s="13">
        <v>194201.13988800001</v>
      </c>
      <c r="BD192" s="115">
        <v>241000</v>
      </c>
      <c r="BE192" s="115">
        <v>246000</v>
      </c>
      <c r="BF192" s="115">
        <v>232150.8</v>
      </c>
      <c r="BG192" s="8">
        <f t="shared" si="80"/>
        <v>217167</v>
      </c>
      <c r="BH192" s="13">
        <v>172481.712</v>
      </c>
      <c r="BI192" s="13">
        <v>194201.13988800001</v>
      </c>
      <c r="BJ192" s="115">
        <v>241000</v>
      </c>
      <c r="BK192" s="115">
        <v>246000</v>
      </c>
      <c r="BL192" s="115">
        <v>232150.8</v>
      </c>
      <c r="BM192" s="8">
        <f t="shared" si="81"/>
        <v>217167</v>
      </c>
      <c r="BN192" s="13">
        <v>172481.712</v>
      </c>
      <c r="BO192" s="13">
        <v>157887.10560000001</v>
      </c>
      <c r="BP192" s="115">
        <v>218000</v>
      </c>
      <c r="BQ192" s="115">
        <v>222000</v>
      </c>
      <c r="BR192" s="115">
        <v>209160</v>
      </c>
      <c r="BS192" s="8">
        <f t="shared" si="82"/>
        <v>195906</v>
      </c>
      <c r="BT192" s="28" t="e">
        <f>K192+Q192+#REF!+W192+#REF!+#REF!+#REF!+#REF!+AC192+AI192+AO192+AU192+BA192+#REF!+BG192+BM192+BS192</f>
        <v>#REF!</v>
      </c>
      <c r="BU192" s="29"/>
      <c r="BV192" s="29"/>
      <c r="BW192" s="29"/>
    </row>
    <row r="193" spans="1:187" ht="24" customHeight="1" thickBot="1" x14ac:dyDescent="0.4">
      <c r="A193" s="362"/>
      <c r="B193" s="11">
        <v>172</v>
      </c>
      <c r="C193" s="34" t="s">
        <v>203</v>
      </c>
      <c r="D193" s="11" t="s">
        <v>22</v>
      </c>
      <c r="F193" s="13">
        <v>172481.712</v>
      </c>
      <c r="G193" s="13">
        <v>194201.13988800001</v>
      </c>
      <c r="H193" s="113">
        <v>241000</v>
      </c>
      <c r="I193" s="113">
        <v>246000</v>
      </c>
      <c r="J193" s="113">
        <v>232150.8</v>
      </c>
      <c r="K193" s="8">
        <f t="shared" si="84"/>
        <v>217167</v>
      </c>
      <c r="L193" s="13">
        <v>172481.712</v>
      </c>
      <c r="M193" s="13">
        <v>194201.13988800001</v>
      </c>
      <c r="N193" s="113">
        <v>241000</v>
      </c>
      <c r="O193" s="113">
        <v>246000</v>
      </c>
      <c r="P193" s="113">
        <v>232150.8</v>
      </c>
      <c r="Q193" s="8">
        <f t="shared" si="73"/>
        <v>217167</v>
      </c>
      <c r="R193" s="13">
        <v>172481.712</v>
      </c>
      <c r="S193" s="13">
        <v>194201.13988800001</v>
      </c>
      <c r="T193" s="113">
        <v>241000</v>
      </c>
      <c r="U193" s="113">
        <v>246000</v>
      </c>
      <c r="V193" s="113">
        <v>232150.8</v>
      </c>
      <c r="W193" s="8">
        <f t="shared" si="74"/>
        <v>217167</v>
      </c>
      <c r="X193" s="13">
        <v>172481.712</v>
      </c>
      <c r="Y193" s="13">
        <v>194201.13988800001</v>
      </c>
      <c r="Z193" s="113">
        <v>241000</v>
      </c>
      <c r="AA193" s="113">
        <v>241000</v>
      </c>
      <c r="AB193" s="113">
        <v>232150.8</v>
      </c>
      <c r="AC193" s="8">
        <f t="shared" si="75"/>
        <v>216167</v>
      </c>
      <c r="AD193" s="13">
        <v>172481.712</v>
      </c>
      <c r="AE193" s="13">
        <v>194201.13988800001</v>
      </c>
      <c r="AF193" s="113">
        <v>241000</v>
      </c>
      <c r="AG193" s="113">
        <v>246000</v>
      </c>
      <c r="AH193" s="113">
        <v>232150.8</v>
      </c>
      <c r="AI193" s="8">
        <f t="shared" si="76"/>
        <v>217167</v>
      </c>
      <c r="AJ193" s="13">
        <v>172481.712</v>
      </c>
      <c r="AK193" s="13">
        <v>194201.13988800001</v>
      </c>
      <c r="AL193" s="113">
        <v>241000</v>
      </c>
      <c r="AM193" s="113">
        <v>246000</v>
      </c>
      <c r="AN193" s="113">
        <v>232150.8</v>
      </c>
      <c r="AO193" s="8">
        <f t="shared" si="77"/>
        <v>217167</v>
      </c>
      <c r="AP193" s="13">
        <v>205253.23727999997</v>
      </c>
      <c r="AQ193" s="13">
        <v>194201.13988800001</v>
      </c>
      <c r="AR193" s="113">
        <v>263000</v>
      </c>
      <c r="AS193" s="113">
        <v>268000</v>
      </c>
      <c r="AT193" s="113">
        <v>252898.8</v>
      </c>
      <c r="AU193" s="8">
        <f t="shared" si="78"/>
        <v>236671</v>
      </c>
      <c r="AV193" s="13">
        <v>172481.712</v>
      </c>
      <c r="AW193" s="13">
        <v>157887.10560000001</v>
      </c>
      <c r="AX193" s="113">
        <v>218000</v>
      </c>
      <c r="AY193" s="113">
        <v>222000</v>
      </c>
      <c r="AZ193" s="113">
        <v>209160</v>
      </c>
      <c r="BA193" s="8">
        <f t="shared" si="79"/>
        <v>195906</v>
      </c>
      <c r="BB193" s="13">
        <v>172481.712</v>
      </c>
      <c r="BC193" s="13">
        <v>194201.13988800001</v>
      </c>
      <c r="BD193" s="113">
        <v>241000</v>
      </c>
      <c r="BE193" s="113">
        <v>246000</v>
      </c>
      <c r="BF193" s="113">
        <v>232150.8</v>
      </c>
      <c r="BG193" s="8">
        <f t="shared" si="80"/>
        <v>217167</v>
      </c>
      <c r="BH193" s="13">
        <v>172481.712</v>
      </c>
      <c r="BI193" s="13">
        <v>194201.13988800001</v>
      </c>
      <c r="BJ193" s="113">
        <v>241000</v>
      </c>
      <c r="BK193" s="113">
        <v>246000</v>
      </c>
      <c r="BL193" s="113">
        <v>232150.8</v>
      </c>
      <c r="BM193" s="8">
        <f t="shared" si="81"/>
        <v>217167</v>
      </c>
      <c r="BN193" s="13">
        <v>172481.712</v>
      </c>
      <c r="BO193" s="13">
        <v>157887.10560000001</v>
      </c>
      <c r="BP193" s="113">
        <v>218000</v>
      </c>
      <c r="BQ193" s="113">
        <v>222000</v>
      </c>
      <c r="BR193" s="113">
        <v>209160</v>
      </c>
      <c r="BS193" s="8">
        <f t="shared" si="82"/>
        <v>195906</v>
      </c>
      <c r="BT193" s="28" t="e">
        <f>K193+Q193+#REF!+W193+#REF!+#REF!+#REF!+#REF!+AC193+AI193+AO193+AU193+BA193+#REF!+BG193+BM193+BS193</f>
        <v>#REF!</v>
      </c>
      <c r="BU193" s="29"/>
      <c r="BV193" s="29"/>
      <c r="BW193" s="29"/>
    </row>
    <row r="194" spans="1:187" ht="30.75" customHeight="1" x14ac:dyDescent="0.35">
      <c r="A194" s="362"/>
      <c r="B194" s="4">
        <v>173</v>
      </c>
      <c r="C194" s="34" t="s">
        <v>204</v>
      </c>
      <c r="D194" s="11" t="s">
        <v>22</v>
      </c>
      <c r="F194" s="13">
        <v>129361.28399999999</v>
      </c>
      <c r="G194" s="13">
        <v>145650.85491600001</v>
      </c>
      <c r="H194" s="113">
        <v>181000</v>
      </c>
      <c r="I194" s="113">
        <v>185000</v>
      </c>
      <c r="J194" s="113">
        <v>174113.8</v>
      </c>
      <c r="K194" s="8">
        <f t="shared" si="84"/>
        <v>163025</v>
      </c>
      <c r="L194" s="13">
        <v>129361.28399999999</v>
      </c>
      <c r="M194" s="13">
        <v>145650.85491600001</v>
      </c>
      <c r="N194" s="113">
        <v>181000</v>
      </c>
      <c r="O194" s="113">
        <v>185000</v>
      </c>
      <c r="P194" s="113">
        <v>174113.8</v>
      </c>
      <c r="Q194" s="8">
        <f t="shared" si="73"/>
        <v>163025</v>
      </c>
      <c r="R194" s="13">
        <v>129361.28399999999</v>
      </c>
      <c r="S194" s="13">
        <v>145650.85491600001</v>
      </c>
      <c r="T194" s="113">
        <v>181000</v>
      </c>
      <c r="U194" s="113">
        <v>185000</v>
      </c>
      <c r="V194" s="113">
        <v>174113.8</v>
      </c>
      <c r="W194" s="8">
        <f t="shared" si="74"/>
        <v>163025</v>
      </c>
      <c r="X194" s="13">
        <v>129361.28399999999</v>
      </c>
      <c r="Y194" s="13">
        <v>145650.85491600001</v>
      </c>
      <c r="Z194" s="113">
        <v>181000</v>
      </c>
      <c r="AA194" s="113">
        <v>181000</v>
      </c>
      <c r="AB194" s="113">
        <v>174113.8</v>
      </c>
      <c r="AC194" s="8">
        <f t="shared" si="75"/>
        <v>162225</v>
      </c>
      <c r="AD194" s="13">
        <v>129361.28399999999</v>
      </c>
      <c r="AE194" s="13">
        <v>145650.85491600001</v>
      </c>
      <c r="AF194" s="113">
        <v>181000</v>
      </c>
      <c r="AG194" s="113">
        <v>185000</v>
      </c>
      <c r="AH194" s="113">
        <v>174113.8</v>
      </c>
      <c r="AI194" s="8">
        <f t="shared" si="76"/>
        <v>163025</v>
      </c>
      <c r="AJ194" s="13">
        <v>129361.28399999999</v>
      </c>
      <c r="AK194" s="13">
        <v>145650.85491600001</v>
      </c>
      <c r="AL194" s="113">
        <v>181000</v>
      </c>
      <c r="AM194" s="113">
        <v>185000</v>
      </c>
      <c r="AN194" s="113">
        <v>174113.8</v>
      </c>
      <c r="AO194" s="8">
        <f t="shared" si="77"/>
        <v>163025</v>
      </c>
      <c r="AP194" s="13">
        <v>153939.92796</v>
      </c>
      <c r="AQ194" s="13">
        <v>145650.85491600001</v>
      </c>
      <c r="AR194" s="113">
        <v>197000</v>
      </c>
      <c r="AS194" s="113">
        <v>201000</v>
      </c>
      <c r="AT194" s="113">
        <v>189674.8</v>
      </c>
      <c r="AU194" s="8">
        <f t="shared" si="78"/>
        <v>177453</v>
      </c>
      <c r="AV194" s="13">
        <v>129361.28399999999</v>
      </c>
      <c r="AW194" s="13">
        <v>118415.32920000001</v>
      </c>
      <c r="AX194" s="113">
        <v>163000</v>
      </c>
      <c r="AY194" s="113">
        <v>166000</v>
      </c>
      <c r="AZ194" s="113">
        <v>156870</v>
      </c>
      <c r="BA194" s="8">
        <f t="shared" si="79"/>
        <v>146729</v>
      </c>
      <c r="BB194" s="13">
        <v>129361.28399999999</v>
      </c>
      <c r="BC194" s="13">
        <v>145650.85491600001</v>
      </c>
      <c r="BD194" s="113">
        <v>181000</v>
      </c>
      <c r="BE194" s="113">
        <v>185000</v>
      </c>
      <c r="BF194" s="113">
        <v>174113.8</v>
      </c>
      <c r="BG194" s="8">
        <f t="shared" si="80"/>
        <v>163025</v>
      </c>
      <c r="BH194" s="13">
        <v>129361.28399999999</v>
      </c>
      <c r="BI194" s="13">
        <v>145650.85491600001</v>
      </c>
      <c r="BJ194" s="113">
        <v>181000</v>
      </c>
      <c r="BK194" s="113">
        <v>185000</v>
      </c>
      <c r="BL194" s="113">
        <v>174113.8</v>
      </c>
      <c r="BM194" s="8">
        <f t="shared" si="81"/>
        <v>163025</v>
      </c>
      <c r="BN194" s="13">
        <v>129361.28399999999</v>
      </c>
      <c r="BO194" s="13">
        <v>118415.32920000001</v>
      </c>
      <c r="BP194" s="113">
        <v>163000</v>
      </c>
      <c r="BQ194" s="113">
        <v>166000</v>
      </c>
      <c r="BR194" s="113">
        <v>156870</v>
      </c>
      <c r="BS194" s="8">
        <f t="shared" si="82"/>
        <v>146729</v>
      </c>
      <c r="BT194" s="28" t="e">
        <f>K194+Q194+#REF!+W194+#REF!+#REF!+#REF!+#REF!+AC194+AI194+AO194+AU194+BA194+#REF!+BG194+BM194+BS194</f>
        <v>#REF!</v>
      </c>
      <c r="BU194" s="29"/>
      <c r="BV194" s="29"/>
      <c r="BW194" s="29"/>
    </row>
    <row r="195" spans="1:187" ht="24.75" customHeight="1" thickBot="1" x14ac:dyDescent="0.4">
      <c r="A195" s="362"/>
      <c r="B195" s="11">
        <v>174</v>
      </c>
      <c r="C195" s="34" t="s">
        <v>205</v>
      </c>
      <c r="D195" s="11" t="s">
        <v>22</v>
      </c>
      <c r="F195" s="13">
        <v>172481.712</v>
      </c>
      <c r="G195" s="13">
        <v>194201.13988800001</v>
      </c>
      <c r="H195" s="113">
        <v>241000</v>
      </c>
      <c r="I195" s="113">
        <v>246000</v>
      </c>
      <c r="J195" s="113">
        <v>232150.8</v>
      </c>
      <c r="K195" s="8">
        <f t="shared" si="84"/>
        <v>217167</v>
      </c>
      <c r="L195" s="13">
        <v>172481.712</v>
      </c>
      <c r="M195" s="13">
        <v>194201.13988800001</v>
      </c>
      <c r="N195" s="113">
        <v>241000</v>
      </c>
      <c r="O195" s="113">
        <v>246000</v>
      </c>
      <c r="P195" s="113">
        <v>232150.8</v>
      </c>
      <c r="Q195" s="8">
        <f t="shared" si="73"/>
        <v>217167</v>
      </c>
      <c r="R195" s="13">
        <v>172481.712</v>
      </c>
      <c r="S195" s="13">
        <v>194201.13988800001</v>
      </c>
      <c r="T195" s="113">
        <v>241000</v>
      </c>
      <c r="U195" s="113">
        <v>246000</v>
      </c>
      <c r="V195" s="113">
        <v>232150.8</v>
      </c>
      <c r="W195" s="8">
        <f t="shared" si="74"/>
        <v>217167</v>
      </c>
      <c r="X195" s="13">
        <v>172481.712</v>
      </c>
      <c r="Y195" s="13">
        <v>194201.13988800001</v>
      </c>
      <c r="Z195" s="113">
        <v>241000</v>
      </c>
      <c r="AA195" s="113">
        <v>241000</v>
      </c>
      <c r="AB195" s="113">
        <v>232150.8</v>
      </c>
      <c r="AC195" s="8">
        <f t="shared" si="75"/>
        <v>216167</v>
      </c>
      <c r="AD195" s="13">
        <v>172481.712</v>
      </c>
      <c r="AE195" s="13">
        <v>194201.13988800001</v>
      </c>
      <c r="AF195" s="113">
        <v>241000</v>
      </c>
      <c r="AG195" s="113">
        <v>246000</v>
      </c>
      <c r="AH195" s="113">
        <v>232150.8</v>
      </c>
      <c r="AI195" s="8">
        <f t="shared" si="76"/>
        <v>217167</v>
      </c>
      <c r="AJ195" s="13">
        <v>172481.712</v>
      </c>
      <c r="AK195" s="13">
        <v>194201.13988800001</v>
      </c>
      <c r="AL195" s="113">
        <v>241000</v>
      </c>
      <c r="AM195" s="113">
        <v>246000</v>
      </c>
      <c r="AN195" s="113">
        <v>232150.8</v>
      </c>
      <c r="AO195" s="8">
        <f t="shared" si="77"/>
        <v>217167</v>
      </c>
      <c r="AP195" s="13">
        <v>205253.23727999997</v>
      </c>
      <c r="AQ195" s="13">
        <v>194201.13988800001</v>
      </c>
      <c r="AR195" s="113">
        <v>263000</v>
      </c>
      <c r="AS195" s="113">
        <v>268000</v>
      </c>
      <c r="AT195" s="113">
        <v>252898.8</v>
      </c>
      <c r="AU195" s="8">
        <f t="shared" si="78"/>
        <v>236671</v>
      </c>
      <c r="AV195" s="13">
        <v>172481.712</v>
      </c>
      <c r="AW195" s="13">
        <v>157887.10560000001</v>
      </c>
      <c r="AX195" s="113">
        <v>218000</v>
      </c>
      <c r="AY195" s="113">
        <v>222000</v>
      </c>
      <c r="AZ195" s="113">
        <v>209160</v>
      </c>
      <c r="BA195" s="8">
        <f t="shared" si="79"/>
        <v>195906</v>
      </c>
      <c r="BB195" s="13">
        <v>172481.712</v>
      </c>
      <c r="BC195" s="13">
        <v>194201.13988800001</v>
      </c>
      <c r="BD195" s="113">
        <v>241000</v>
      </c>
      <c r="BE195" s="113">
        <v>246000</v>
      </c>
      <c r="BF195" s="113">
        <v>232150.8</v>
      </c>
      <c r="BG195" s="8">
        <f t="shared" si="80"/>
        <v>217167</v>
      </c>
      <c r="BH195" s="13">
        <v>172481.712</v>
      </c>
      <c r="BI195" s="13">
        <v>194201.13988800001</v>
      </c>
      <c r="BJ195" s="113">
        <v>241000</v>
      </c>
      <c r="BK195" s="113">
        <v>246000</v>
      </c>
      <c r="BL195" s="113">
        <v>232150.8</v>
      </c>
      <c r="BM195" s="8">
        <f t="shared" si="81"/>
        <v>217167</v>
      </c>
      <c r="BN195" s="13">
        <v>172481.712</v>
      </c>
      <c r="BO195" s="13">
        <v>157887.10560000001</v>
      </c>
      <c r="BP195" s="113">
        <v>218000</v>
      </c>
      <c r="BQ195" s="113">
        <v>222000</v>
      </c>
      <c r="BR195" s="113">
        <v>209160</v>
      </c>
      <c r="BS195" s="8">
        <f t="shared" si="82"/>
        <v>195906</v>
      </c>
      <c r="BT195" s="28" t="e">
        <f>K195+Q195+#REF!+W195+#REF!+#REF!+#REF!+#REF!+AC195+AI195+AO195+AU195+BA195+#REF!+BG195+BM195+BS195</f>
        <v>#REF!</v>
      </c>
      <c r="BU195" s="29"/>
      <c r="BV195" s="29"/>
      <c r="BW195" s="29"/>
    </row>
    <row r="196" spans="1:187" ht="24.75" customHeight="1" thickBot="1" x14ac:dyDescent="0.4">
      <c r="A196" s="362"/>
      <c r="B196" s="4">
        <v>175</v>
      </c>
      <c r="C196" s="34" t="s">
        <v>206</v>
      </c>
      <c r="D196" s="11" t="s">
        <v>22</v>
      </c>
      <c r="F196" s="13">
        <v>431204.27999999997</v>
      </c>
      <c r="G196" s="13">
        <v>485502.84972</v>
      </c>
      <c r="H196" s="113">
        <v>604000</v>
      </c>
      <c r="I196" s="113">
        <v>616000</v>
      </c>
      <c r="J196" s="113">
        <v>580377</v>
      </c>
      <c r="K196" s="8">
        <f t="shared" si="84"/>
        <v>543417</v>
      </c>
      <c r="L196" s="13">
        <v>431204.27999999997</v>
      </c>
      <c r="M196" s="13">
        <v>485502.84972</v>
      </c>
      <c r="N196" s="113">
        <v>604000</v>
      </c>
      <c r="O196" s="113">
        <v>616000</v>
      </c>
      <c r="P196" s="113">
        <v>580377</v>
      </c>
      <c r="Q196" s="8">
        <f t="shared" si="73"/>
        <v>543417</v>
      </c>
      <c r="R196" s="13">
        <v>431204.27999999997</v>
      </c>
      <c r="S196" s="13">
        <v>485502.84972</v>
      </c>
      <c r="T196" s="113">
        <v>604000</v>
      </c>
      <c r="U196" s="113">
        <v>616000</v>
      </c>
      <c r="V196" s="113">
        <v>580377</v>
      </c>
      <c r="W196" s="8">
        <f t="shared" si="74"/>
        <v>543417</v>
      </c>
      <c r="X196" s="13">
        <v>431204.27999999997</v>
      </c>
      <c r="Y196" s="13">
        <v>485502.84972</v>
      </c>
      <c r="Z196" s="113">
        <v>604000</v>
      </c>
      <c r="AA196" s="113">
        <v>604000</v>
      </c>
      <c r="AB196" s="113">
        <v>580377</v>
      </c>
      <c r="AC196" s="8">
        <f t="shared" si="75"/>
        <v>541017</v>
      </c>
      <c r="AD196" s="13">
        <v>431204.27999999997</v>
      </c>
      <c r="AE196" s="13">
        <v>485502.84972</v>
      </c>
      <c r="AF196" s="113">
        <v>604000</v>
      </c>
      <c r="AG196" s="113">
        <v>616000</v>
      </c>
      <c r="AH196" s="113">
        <v>580377</v>
      </c>
      <c r="AI196" s="8">
        <f t="shared" si="76"/>
        <v>543417</v>
      </c>
      <c r="AJ196" s="13">
        <v>431204.27999999997</v>
      </c>
      <c r="AK196" s="13">
        <v>485502.84972</v>
      </c>
      <c r="AL196" s="113">
        <v>604000</v>
      </c>
      <c r="AM196" s="113">
        <v>616000</v>
      </c>
      <c r="AN196" s="113">
        <v>580377</v>
      </c>
      <c r="AO196" s="8">
        <f t="shared" si="77"/>
        <v>543417</v>
      </c>
      <c r="AP196" s="13">
        <v>513133.0932</v>
      </c>
      <c r="AQ196" s="13">
        <v>485502.84972</v>
      </c>
      <c r="AR196" s="113">
        <v>658000</v>
      </c>
      <c r="AS196" s="113">
        <v>671000</v>
      </c>
      <c r="AT196" s="113">
        <v>632247</v>
      </c>
      <c r="AU196" s="8">
        <f t="shared" si="78"/>
        <v>591977</v>
      </c>
      <c r="AV196" s="13">
        <v>431204.27999999997</v>
      </c>
      <c r="AW196" s="13">
        <v>394717.76399999997</v>
      </c>
      <c r="AX196" s="113">
        <v>544000</v>
      </c>
      <c r="AY196" s="113">
        <v>555000</v>
      </c>
      <c r="AZ196" s="113">
        <v>522900</v>
      </c>
      <c r="BA196" s="8">
        <f t="shared" si="79"/>
        <v>489564</v>
      </c>
      <c r="BB196" s="13">
        <v>431204.27999999997</v>
      </c>
      <c r="BC196" s="13">
        <v>485502.84972</v>
      </c>
      <c r="BD196" s="113">
        <v>604000</v>
      </c>
      <c r="BE196" s="113">
        <v>616000</v>
      </c>
      <c r="BF196" s="113">
        <v>580377</v>
      </c>
      <c r="BG196" s="8">
        <f t="shared" si="80"/>
        <v>543417</v>
      </c>
      <c r="BH196" s="13">
        <v>431204.27999999997</v>
      </c>
      <c r="BI196" s="13">
        <v>485502.84972</v>
      </c>
      <c r="BJ196" s="113">
        <v>604000</v>
      </c>
      <c r="BK196" s="113">
        <v>616000</v>
      </c>
      <c r="BL196" s="113">
        <v>580377</v>
      </c>
      <c r="BM196" s="8">
        <f t="shared" si="81"/>
        <v>543417</v>
      </c>
      <c r="BN196" s="13">
        <v>431204.27999999997</v>
      </c>
      <c r="BO196" s="13">
        <v>394717.76399999997</v>
      </c>
      <c r="BP196" s="113">
        <v>544000</v>
      </c>
      <c r="BQ196" s="113">
        <v>555000</v>
      </c>
      <c r="BR196" s="113">
        <v>522900</v>
      </c>
      <c r="BS196" s="8">
        <f t="shared" si="82"/>
        <v>489564</v>
      </c>
      <c r="BT196" s="28" t="e">
        <f>K196+Q196+#REF!+W196+#REF!+#REF!+#REF!+#REF!+AC196+AI196+AO196+AU196+BA196+#REF!+BG196+BM196+BS196</f>
        <v>#REF!</v>
      </c>
      <c r="BU196" s="29"/>
      <c r="BV196" s="29"/>
      <c r="BW196" s="29"/>
    </row>
    <row r="197" spans="1:187" ht="24.75" customHeight="1" thickBot="1" x14ac:dyDescent="0.4">
      <c r="A197" s="363"/>
      <c r="B197" s="365" t="s">
        <v>207</v>
      </c>
      <c r="C197" s="366"/>
      <c r="D197" s="367"/>
      <c r="F197" s="119">
        <f>+SUM(F198:F209)</f>
        <v>4608250.9622037197</v>
      </c>
      <c r="G197" s="119">
        <f t="shared" ref="G197:BS197" si="85">+SUM(G198:G209)</f>
        <v>5188536.1025981428</v>
      </c>
      <c r="H197" s="119">
        <f>+SUM(H198:H209)</f>
        <v>6451000</v>
      </c>
      <c r="I197" s="119">
        <f>+SUM(I198:I209)</f>
        <v>6579000</v>
      </c>
      <c r="J197" s="119">
        <f>+SUM(J198:J209)</f>
        <v>6202449.4000000004</v>
      </c>
      <c r="K197" s="119">
        <f>+SUM(K198:K209)</f>
        <v>5805846</v>
      </c>
      <c r="L197" s="119">
        <f t="shared" si="85"/>
        <v>4608250.9622037197</v>
      </c>
      <c r="M197" s="119">
        <f t="shared" si="85"/>
        <v>5188536.1025981428</v>
      </c>
      <c r="N197" s="119">
        <f t="shared" si="85"/>
        <v>6451000</v>
      </c>
      <c r="O197" s="119">
        <f t="shared" si="85"/>
        <v>6579000</v>
      </c>
      <c r="P197" s="119">
        <f t="shared" si="85"/>
        <v>6202449.4000000004</v>
      </c>
      <c r="Q197" s="119">
        <f t="shared" si="85"/>
        <v>5805846</v>
      </c>
      <c r="R197" s="119">
        <f t="shared" si="85"/>
        <v>5072531.9163792003</v>
      </c>
      <c r="S197" s="119">
        <f t="shared" si="85"/>
        <v>5711280.7430801811</v>
      </c>
      <c r="T197" s="119">
        <f t="shared" si="85"/>
        <v>7103000</v>
      </c>
      <c r="U197" s="119">
        <f t="shared" si="85"/>
        <v>7245000</v>
      </c>
      <c r="V197" s="119">
        <f t="shared" si="85"/>
        <v>6827344.9999999991</v>
      </c>
      <c r="W197" s="119">
        <f t="shared" si="85"/>
        <v>6391830</v>
      </c>
      <c r="X197" s="119">
        <f t="shared" si="85"/>
        <v>5178251.7789217792</v>
      </c>
      <c r="Y197" s="119">
        <f t="shared" si="85"/>
        <v>5824580.1965222303</v>
      </c>
      <c r="Z197" s="119">
        <f t="shared" si="85"/>
        <v>7247000</v>
      </c>
      <c r="AA197" s="119">
        <f t="shared" si="85"/>
        <v>7247000</v>
      </c>
      <c r="AB197" s="119">
        <f t="shared" si="85"/>
        <v>6966009.4000000004</v>
      </c>
      <c r="AC197" s="119">
        <f t="shared" si="85"/>
        <v>6492567</v>
      </c>
      <c r="AD197" s="119">
        <f t="shared" si="85"/>
        <v>5185753.0804440398</v>
      </c>
      <c r="AE197" s="119">
        <f t="shared" si="85"/>
        <v>5824580.1965222303</v>
      </c>
      <c r="AF197" s="119">
        <f t="shared" si="85"/>
        <v>7252000</v>
      </c>
      <c r="AG197" s="119">
        <f t="shared" si="85"/>
        <v>7396000</v>
      </c>
      <c r="AH197" s="119">
        <f t="shared" si="85"/>
        <v>6970758.1999999993</v>
      </c>
      <c r="AI197" s="119">
        <f t="shared" si="85"/>
        <v>6525816</v>
      </c>
      <c r="AJ197" s="119">
        <f t="shared" si="85"/>
        <v>5143036.115915359</v>
      </c>
      <c r="AK197" s="119">
        <f t="shared" si="85"/>
        <v>5824580.1965222303</v>
      </c>
      <c r="AL197" s="119">
        <f t="shared" si="85"/>
        <v>7223000</v>
      </c>
      <c r="AM197" s="119">
        <f t="shared" si="85"/>
        <v>7367000</v>
      </c>
      <c r="AN197" s="119">
        <f t="shared" si="85"/>
        <v>6943714.4000000004</v>
      </c>
      <c r="AO197" s="119">
        <f t="shared" si="85"/>
        <v>6500265</v>
      </c>
      <c r="AP197" s="119">
        <f t="shared" si="85"/>
        <v>6388262.9300320009</v>
      </c>
      <c r="AQ197" s="119">
        <f t="shared" si="85"/>
        <v>5824580.1965222303</v>
      </c>
      <c r="AR197" s="119">
        <f t="shared" si="85"/>
        <v>8042000</v>
      </c>
      <c r="AS197" s="119">
        <f t="shared" si="85"/>
        <v>8205000</v>
      </c>
      <c r="AT197" s="119">
        <f>+SUM(AT198:AT209)</f>
        <v>7732081.0000000009</v>
      </c>
      <c r="AU197" s="119">
        <f>+SUM(AU198:AU209)</f>
        <v>7238385</v>
      </c>
      <c r="AV197" s="119">
        <f t="shared" si="85"/>
        <v>4889010.2249331195</v>
      </c>
      <c r="AW197" s="119">
        <f t="shared" si="85"/>
        <v>4475324.744361856</v>
      </c>
      <c r="AX197" s="119">
        <f t="shared" si="85"/>
        <v>6165000</v>
      </c>
      <c r="AY197" s="119">
        <f t="shared" si="85"/>
        <v>6292000</v>
      </c>
      <c r="AZ197" s="119">
        <f t="shared" si="85"/>
        <v>5928658.4000000004</v>
      </c>
      <c r="BA197" s="119">
        <f t="shared" si="85"/>
        <v>5549999</v>
      </c>
      <c r="BB197" s="119">
        <f t="shared" si="85"/>
        <v>5398654.9473752994</v>
      </c>
      <c r="BC197" s="119">
        <f t="shared" si="85"/>
        <v>5824580.1965222303</v>
      </c>
      <c r="BD197" s="119">
        <f t="shared" si="85"/>
        <v>7392000</v>
      </c>
      <c r="BE197" s="119">
        <f t="shared" si="85"/>
        <v>7540000</v>
      </c>
      <c r="BF197" s="119">
        <f t="shared" si="85"/>
        <v>7105548.7999999998</v>
      </c>
      <c r="BG197" s="119">
        <f t="shared" si="85"/>
        <v>6652155</v>
      </c>
      <c r="BH197" s="119">
        <f t="shared" si="85"/>
        <v>5360339.3567999592</v>
      </c>
      <c r="BI197" s="119">
        <f t="shared" si="85"/>
        <v>5824580.1965222303</v>
      </c>
      <c r="BJ197" s="119">
        <f t="shared" si="85"/>
        <v>7365000</v>
      </c>
      <c r="BK197" s="119">
        <f t="shared" si="85"/>
        <v>7511000</v>
      </c>
      <c r="BL197" s="119">
        <f t="shared" si="85"/>
        <v>7081292.3999999994</v>
      </c>
      <c r="BM197" s="119">
        <f t="shared" si="85"/>
        <v>6628440</v>
      </c>
      <c r="BN197" s="119">
        <f t="shared" si="85"/>
        <v>5004426.9374569589</v>
      </c>
      <c r="BO197" s="119">
        <f t="shared" si="85"/>
        <v>4580975.4273644481</v>
      </c>
      <c r="BP197" s="119">
        <f t="shared" si="85"/>
        <v>6310000</v>
      </c>
      <c r="BQ197" s="119">
        <f t="shared" si="85"/>
        <v>6439000</v>
      </c>
      <c r="BR197" s="119">
        <f t="shared" si="85"/>
        <v>6068619.2000000002</v>
      </c>
      <c r="BS197" s="119">
        <f t="shared" si="85"/>
        <v>5680605</v>
      </c>
      <c r="BT197" s="28" t="e">
        <f>K197+Q197+#REF!+W197+#REF!+#REF!+#REF!+#REF!+AC197+AI197+AO197+AU197+BA197+#REF!+BG197+BM197+BS197</f>
        <v>#REF!</v>
      </c>
      <c r="BU197" s="29"/>
      <c r="BV197" s="29"/>
      <c r="BW197" s="29"/>
    </row>
    <row r="198" spans="1:187" ht="24.75" customHeight="1" x14ac:dyDescent="0.35">
      <c r="A198" s="362"/>
      <c r="B198" s="4">
        <v>176</v>
      </c>
      <c r="C198" s="34" t="s">
        <v>208</v>
      </c>
      <c r="D198" s="11" t="s">
        <v>22</v>
      </c>
      <c r="F198" s="13">
        <v>129549.50466821999</v>
      </c>
      <c r="G198" s="13">
        <v>145862.77690990278</v>
      </c>
      <c r="H198" s="120">
        <v>181000</v>
      </c>
      <c r="I198" s="120">
        <v>185000</v>
      </c>
      <c r="J198" s="120">
        <v>174365.8</v>
      </c>
      <c r="K198" s="8">
        <f t="shared" si="84"/>
        <v>163156</v>
      </c>
      <c r="L198" s="13">
        <v>129549.50466821999</v>
      </c>
      <c r="M198" s="13">
        <v>145862.77690990278</v>
      </c>
      <c r="N198" s="120">
        <v>181000</v>
      </c>
      <c r="O198" s="120">
        <v>185000</v>
      </c>
      <c r="P198" s="120">
        <v>174365.8</v>
      </c>
      <c r="Q198" s="8">
        <f t="shared" si="73"/>
        <v>163156</v>
      </c>
      <c r="R198" s="13">
        <v>233406.42098643997</v>
      </c>
      <c r="S198" s="13">
        <v>262797.67569065554</v>
      </c>
      <c r="T198" s="120">
        <v>327000</v>
      </c>
      <c r="U198" s="120">
        <v>334000</v>
      </c>
      <c r="V198" s="120">
        <v>314151.59999999998</v>
      </c>
      <c r="W198" s="8">
        <f t="shared" si="74"/>
        <v>294271</v>
      </c>
      <c r="X198" s="13">
        <v>254727.53221318001</v>
      </c>
      <c r="Y198" s="13">
        <v>286803.60684648587</v>
      </c>
      <c r="Z198" s="120">
        <v>357000</v>
      </c>
      <c r="AA198" s="120">
        <v>357000</v>
      </c>
      <c r="AB198" s="120">
        <v>342848.8</v>
      </c>
      <c r="AC198" s="8">
        <f t="shared" si="75"/>
        <v>319676</v>
      </c>
      <c r="AD198" s="13">
        <v>256301.78717208005</v>
      </c>
      <c r="AE198" s="13">
        <v>286803.60684648587</v>
      </c>
      <c r="AF198" s="120">
        <v>358000</v>
      </c>
      <c r="AG198" s="120">
        <v>365000</v>
      </c>
      <c r="AH198" s="120">
        <v>343845.6</v>
      </c>
      <c r="AI198" s="8">
        <f t="shared" si="76"/>
        <v>321990</v>
      </c>
      <c r="AJ198" s="13">
        <v>248422.10389411999</v>
      </c>
      <c r="AK198" s="13">
        <v>286803.60684648587</v>
      </c>
      <c r="AL198" s="120">
        <v>352000</v>
      </c>
      <c r="AM198" s="120">
        <v>359000</v>
      </c>
      <c r="AN198" s="120">
        <v>338857.4</v>
      </c>
      <c r="AO198" s="8">
        <f t="shared" si="77"/>
        <v>317017</v>
      </c>
      <c r="AP198" s="13">
        <v>359421.16737774521</v>
      </c>
      <c r="AQ198" s="13">
        <v>286803.60684648587</v>
      </c>
      <c r="AR198" s="120">
        <v>425000</v>
      </c>
      <c r="AS198" s="120">
        <v>434000</v>
      </c>
      <c r="AT198" s="120">
        <v>409131.8</v>
      </c>
      <c r="AU198" s="8">
        <f t="shared" si="78"/>
        <v>382871</v>
      </c>
      <c r="AV198" s="13">
        <v>196957.51373922001</v>
      </c>
      <c r="AW198" s="13">
        <v>180291.87796128599</v>
      </c>
      <c r="AX198" s="120">
        <v>248000</v>
      </c>
      <c r="AY198" s="120">
        <v>253000</v>
      </c>
      <c r="AZ198" s="120">
        <v>238840</v>
      </c>
      <c r="BA198" s="8">
        <f t="shared" si="79"/>
        <v>223418</v>
      </c>
      <c r="BB198" s="13">
        <v>299037.43721956003</v>
      </c>
      <c r="BC198" s="13">
        <v>286803.60684648587</v>
      </c>
      <c r="BD198" s="120">
        <v>386000</v>
      </c>
      <c r="BE198" s="120">
        <v>394000</v>
      </c>
      <c r="BF198" s="120">
        <v>370902</v>
      </c>
      <c r="BG198" s="8">
        <f t="shared" si="80"/>
        <v>347349</v>
      </c>
      <c r="BH198" s="13">
        <v>278798.21753134002</v>
      </c>
      <c r="BI198" s="13">
        <v>286803.60684648587</v>
      </c>
      <c r="BJ198" s="120">
        <v>372000</v>
      </c>
      <c r="BK198" s="120">
        <v>379000</v>
      </c>
      <c r="BL198" s="120">
        <v>358089.2</v>
      </c>
      <c r="BM198" s="8">
        <f t="shared" si="81"/>
        <v>334938</v>
      </c>
      <c r="BN198" s="13">
        <v>217482.62186508006</v>
      </c>
      <c r="BO198" s="13">
        <v>199080.24616880406</v>
      </c>
      <c r="BP198" s="120">
        <v>274000</v>
      </c>
      <c r="BQ198" s="120">
        <v>279000</v>
      </c>
      <c r="BR198" s="120">
        <v>263730.59999999998</v>
      </c>
      <c r="BS198" s="8">
        <f t="shared" si="82"/>
        <v>246659</v>
      </c>
      <c r="BT198" s="28" t="e">
        <f>K198+Q198+#REF!+W198+#REF!+#REF!+#REF!+#REF!+AC198+AI198+AO198+AU198+BA198+#REF!+BG198+BM198+BS198</f>
        <v>#REF!</v>
      </c>
      <c r="BU198" s="29"/>
      <c r="BV198" s="29"/>
      <c r="BW198" s="29"/>
    </row>
    <row r="199" spans="1:187" ht="24.75" customHeight="1" thickBot="1" x14ac:dyDescent="0.4">
      <c r="A199" s="362"/>
      <c r="B199" s="11">
        <v>177</v>
      </c>
      <c r="C199" s="34" t="s">
        <v>209</v>
      </c>
      <c r="D199" s="11" t="s">
        <v>22</v>
      </c>
      <c r="F199" s="13">
        <v>141688.55195664</v>
      </c>
      <c r="G199" s="13">
        <v>159530.41038379539</v>
      </c>
      <c r="H199" s="113">
        <v>198000</v>
      </c>
      <c r="I199" s="113">
        <v>202000</v>
      </c>
      <c r="J199" s="113">
        <v>190705.2</v>
      </c>
      <c r="K199" s="8">
        <f t="shared" si="84"/>
        <v>178385</v>
      </c>
      <c r="L199" s="13">
        <v>141688.55195664</v>
      </c>
      <c r="M199" s="13">
        <v>159530.41038379539</v>
      </c>
      <c r="N199" s="113">
        <v>198000</v>
      </c>
      <c r="O199" s="113">
        <v>202000</v>
      </c>
      <c r="P199" s="113">
        <v>190705.2</v>
      </c>
      <c r="Q199" s="8">
        <f t="shared" si="73"/>
        <v>178385</v>
      </c>
      <c r="R199" s="13">
        <v>247725.13404288</v>
      </c>
      <c r="S199" s="13">
        <v>278919.44515274116</v>
      </c>
      <c r="T199" s="113">
        <v>347000</v>
      </c>
      <c r="U199" s="113">
        <v>354000</v>
      </c>
      <c r="V199" s="113">
        <v>333424</v>
      </c>
      <c r="W199" s="8">
        <f t="shared" si="74"/>
        <v>312214</v>
      </c>
      <c r="X199" s="13">
        <v>279936.16562626004</v>
      </c>
      <c r="Y199" s="13">
        <v>313409.8912654164</v>
      </c>
      <c r="Z199" s="113">
        <v>391000</v>
      </c>
      <c r="AA199" s="113">
        <v>391000</v>
      </c>
      <c r="AB199" s="113">
        <v>375653.6</v>
      </c>
      <c r="AC199" s="8">
        <f t="shared" si="75"/>
        <v>350200</v>
      </c>
      <c r="AD199" s="13">
        <v>278358.17356359999</v>
      </c>
      <c r="AE199" s="13">
        <v>313409.8912654164</v>
      </c>
      <c r="AF199" s="113">
        <v>390000</v>
      </c>
      <c r="AG199" s="113">
        <v>398000</v>
      </c>
      <c r="AH199" s="113">
        <v>374654</v>
      </c>
      <c r="AI199" s="8">
        <f t="shared" si="76"/>
        <v>350884</v>
      </c>
      <c r="AJ199" s="13">
        <v>279936.16562626004</v>
      </c>
      <c r="AK199" s="13">
        <v>313409.8912654164</v>
      </c>
      <c r="AL199" s="113">
        <v>391000</v>
      </c>
      <c r="AM199" s="113">
        <v>399000</v>
      </c>
      <c r="AN199" s="113">
        <v>375653.6</v>
      </c>
      <c r="AO199" s="8">
        <f t="shared" si="77"/>
        <v>351800</v>
      </c>
      <c r="AP199" s="13">
        <v>381224.44907435979</v>
      </c>
      <c r="AQ199" s="13">
        <v>313409.8912654164</v>
      </c>
      <c r="AR199" s="113">
        <v>457000</v>
      </c>
      <c r="AS199" s="113">
        <v>466000</v>
      </c>
      <c r="AT199" s="113">
        <v>439780.6</v>
      </c>
      <c r="AU199" s="8">
        <f t="shared" si="78"/>
        <v>411483</v>
      </c>
      <c r="AV199" s="13">
        <v>211558.37812953998</v>
      </c>
      <c r="AW199" s="13">
        <v>193657.28459550199</v>
      </c>
      <c r="AX199" s="113">
        <v>267000</v>
      </c>
      <c r="AY199" s="113">
        <v>272000</v>
      </c>
      <c r="AZ199" s="113">
        <v>256545.8</v>
      </c>
      <c r="BA199" s="8">
        <f t="shared" si="79"/>
        <v>240152</v>
      </c>
      <c r="BB199" s="13">
        <v>332040.73480006005</v>
      </c>
      <c r="BC199" s="13">
        <v>313409.8912654164</v>
      </c>
      <c r="BD199" s="113">
        <v>425000</v>
      </c>
      <c r="BE199" s="113">
        <v>434000</v>
      </c>
      <c r="BF199" s="113">
        <v>408641.8</v>
      </c>
      <c r="BG199" s="8">
        <f t="shared" si="80"/>
        <v>382618</v>
      </c>
      <c r="BH199" s="13">
        <v>388769.96987686004</v>
      </c>
      <c r="BI199" s="13">
        <v>313409.8912654164</v>
      </c>
      <c r="BJ199" s="113">
        <v>462000</v>
      </c>
      <c r="BK199" s="113">
        <v>471000</v>
      </c>
      <c r="BL199" s="113">
        <v>444557.4</v>
      </c>
      <c r="BM199" s="8">
        <f t="shared" si="81"/>
        <v>415947</v>
      </c>
      <c r="BN199" s="13">
        <v>237860.11439242002</v>
      </c>
      <c r="BO199" s="13">
        <v>217733.48932844601</v>
      </c>
      <c r="BP199" s="113">
        <v>300000</v>
      </c>
      <c r="BQ199" s="113">
        <v>306000</v>
      </c>
      <c r="BR199" s="113">
        <v>288440.59999999998</v>
      </c>
      <c r="BS199" s="8">
        <f t="shared" si="82"/>
        <v>270007</v>
      </c>
      <c r="BT199" s="28" t="e">
        <f>K199+Q199+#REF!+W199+#REF!+#REF!+#REF!+#REF!+AC199+AI199+AO199+AU199+BA199+#REF!+BG199+BM199+BS199</f>
        <v>#REF!</v>
      </c>
      <c r="BU199" s="29"/>
      <c r="BV199" s="29"/>
      <c r="BW199" s="29"/>
    </row>
    <row r="200" spans="1:187" ht="24.75" customHeight="1" x14ac:dyDescent="0.35">
      <c r="A200" s="362"/>
      <c r="B200" s="4">
        <v>178</v>
      </c>
      <c r="C200" s="34" t="s">
        <v>210</v>
      </c>
      <c r="D200" s="11" t="s">
        <v>22</v>
      </c>
      <c r="F200" s="13">
        <v>431204.27999999997</v>
      </c>
      <c r="G200" s="13">
        <v>485502.84972</v>
      </c>
      <c r="H200" s="113">
        <v>604000</v>
      </c>
      <c r="I200" s="113">
        <v>616000</v>
      </c>
      <c r="J200" s="113">
        <v>580377</v>
      </c>
      <c r="K200" s="8">
        <f t="shared" si="84"/>
        <v>543417</v>
      </c>
      <c r="L200" s="13">
        <v>431204.27999999997</v>
      </c>
      <c r="M200" s="13">
        <v>485502.84972</v>
      </c>
      <c r="N200" s="113">
        <v>604000</v>
      </c>
      <c r="O200" s="113">
        <v>616000</v>
      </c>
      <c r="P200" s="113">
        <v>580377</v>
      </c>
      <c r="Q200" s="8">
        <f t="shared" si="73"/>
        <v>543417</v>
      </c>
      <c r="R200" s="13">
        <v>431204.27999999997</v>
      </c>
      <c r="S200" s="13">
        <v>485502.84972</v>
      </c>
      <c r="T200" s="113">
        <v>604000</v>
      </c>
      <c r="U200" s="113">
        <v>616000</v>
      </c>
      <c r="V200" s="113">
        <v>580377</v>
      </c>
      <c r="W200" s="8">
        <f t="shared" si="74"/>
        <v>543417</v>
      </c>
      <c r="X200" s="13">
        <v>431204.27999999997</v>
      </c>
      <c r="Y200" s="13">
        <v>485502.84972</v>
      </c>
      <c r="Z200" s="113">
        <v>604000</v>
      </c>
      <c r="AA200" s="113">
        <v>604000</v>
      </c>
      <c r="AB200" s="113">
        <v>580377</v>
      </c>
      <c r="AC200" s="8">
        <f t="shared" si="75"/>
        <v>541017</v>
      </c>
      <c r="AD200" s="13">
        <v>431204.27999999997</v>
      </c>
      <c r="AE200" s="13">
        <v>485502.84972</v>
      </c>
      <c r="AF200" s="113">
        <v>604000</v>
      </c>
      <c r="AG200" s="113">
        <v>616000</v>
      </c>
      <c r="AH200" s="113">
        <v>580377</v>
      </c>
      <c r="AI200" s="8">
        <f t="shared" si="76"/>
        <v>543417</v>
      </c>
      <c r="AJ200" s="13">
        <v>431204.27999999997</v>
      </c>
      <c r="AK200" s="13">
        <v>485502.84972</v>
      </c>
      <c r="AL200" s="113">
        <v>604000</v>
      </c>
      <c r="AM200" s="113">
        <v>616000</v>
      </c>
      <c r="AN200" s="113">
        <v>580377</v>
      </c>
      <c r="AO200" s="8">
        <f t="shared" si="77"/>
        <v>543417</v>
      </c>
      <c r="AP200" s="13">
        <v>513133.0932</v>
      </c>
      <c r="AQ200" s="13">
        <v>485502.84972</v>
      </c>
      <c r="AR200" s="113">
        <v>658000</v>
      </c>
      <c r="AS200" s="113">
        <v>671000</v>
      </c>
      <c r="AT200" s="113">
        <v>632247</v>
      </c>
      <c r="AU200" s="8">
        <f t="shared" si="78"/>
        <v>591977</v>
      </c>
      <c r="AV200" s="13">
        <v>431204.27999999997</v>
      </c>
      <c r="AW200" s="13">
        <v>394717.76399999997</v>
      </c>
      <c r="AX200" s="113">
        <v>544000</v>
      </c>
      <c r="AY200" s="113">
        <v>555000</v>
      </c>
      <c r="AZ200" s="113">
        <v>522900</v>
      </c>
      <c r="BA200" s="8">
        <f t="shared" si="79"/>
        <v>489564</v>
      </c>
      <c r="BB200" s="13">
        <v>431204.27999999997</v>
      </c>
      <c r="BC200" s="13">
        <v>485502.84972</v>
      </c>
      <c r="BD200" s="113">
        <v>604000</v>
      </c>
      <c r="BE200" s="113">
        <v>616000</v>
      </c>
      <c r="BF200" s="113">
        <v>580377</v>
      </c>
      <c r="BG200" s="8">
        <f t="shared" si="80"/>
        <v>543417</v>
      </c>
      <c r="BH200" s="13">
        <v>431204.27999999997</v>
      </c>
      <c r="BI200" s="13">
        <v>485502.84972</v>
      </c>
      <c r="BJ200" s="113">
        <v>604000</v>
      </c>
      <c r="BK200" s="113">
        <v>616000</v>
      </c>
      <c r="BL200" s="113">
        <v>580377</v>
      </c>
      <c r="BM200" s="8">
        <f t="shared" si="81"/>
        <v>543417</v>
      </c>
      <c r="BN200" s="13">
        <v>431204.27999999997</v>
      </c>
      <c r="BO200" s="13">
        <v>394717.76399999997</v>
      </c>
      <c r="BP200" s="113">
        <v>544000</v>
      </c>
      <c r="BQ200" s="113">
        <v>555000</v>
      </c>
      <c r="BR200" s="113">
        <v>522900</v>
      </c>
      <c r="BS200" s="8">
        <f t="shared" si="82"/>
        <v>489564</v>
      </c>
      <c r="BT200" s="28" t="e">
        <f>K200+Q200+#REF!+W200+#REF!+#REF!+#REF!+#REF!+AC200+AI200+AO200+AU200+BA200+#REF!+BG200+BM200+BS200</f>
        <v>#REF!</v>
      </c>
      <c r="BU200" s="29"/>
      <c r="BV200" s="29"/>
      <c r="BW200" s="29"/>
    </row>
    <row r="201" spans="1:187" ht="24.75" customHeight="1" thickBot="1" x14ac:dyDescent="0.4">
      <c r="A201" s="362"/>
      <c r="B201" s="11">
        <v>179</v>
      </c>
      <c r="C201" s="34" t="s">
        <v>211</v>
      </c>
      <c r="D201" s="11" t="s">
        <v>22</v>
      </c>
      <c r="F201" s="13">
        <v>574939.03999999992</v>
      </c>
      <c r="G201" s="13">
        <v>647337.13296000008</v>
      </c>
      <c r="H201" s="113">
        <v>805000</v>
      </c>
      <c r="I201" s="113">
        <v>821000</v>
      </c>
      <c r="J201" s="113">
        <v>773836</v>
      </c>
      <c r="K201" s="8">
        <f t="shared" si="84"/>
        <v>724422</v>
      </c>
      <c r="L201" s="13">
        <v>574939.03999999992</v>
      </c>
      <c r="M201" s="13">
        <v>647337.13296000008</v>
      </c>
      <c r="N201" s="113">
        <v>805000</v>
      </c>
      <c r="O201" s="113">
        <v>821000</v>
      </c>
      <c r="P201" s="113">
        <v>773836</v>
      </c>
      <c r="Q201" s="8">
        <f t="shared" si="73"/>
        <v>724422</v>
      </c>
      <c r="R201" s="13">
        <v>574939.03999999992</v>
      </c>
      <c r="S201" s="13">
        <v>647337.13296000008</v>
      </c>
      <c r="T201" s="113">
        <v>805000</v>
      </c>
      <c r="U201" s="113">
        <v>821000</v>
      </c>
      <c r="V201" s="113">
        <v>773836</v>
      </c>
      <c r="W201" s="8">
        <f t="shared" si="74"/>
        <v>724422</v>
      </c>
      <c r="X201" s="13">
        <v>574939.03999999992</v>
      </c>
      <c r="Y201" s="13">
        <v>647337.13296000008</v>
      </c>
      <c r="Z201" s="113">
        <v>805000</v>
      </c>
      <c r="AA201" s="113">
        <v>805000</v>
      </c>
      <c r="AB201" s="113">
        <v>773836</v>
      </c>
      <c r="AC201" s="8">
        <f t="shared" si="75"/>
        <v>721222</v>
      </c>
      <c r="AD201" s="13">
        <v>574939.03999999992</v>
      </c>
      <c r="AE201" s="13">
        <v>647337.13296000008</v>
      </c>
      <c r="AF201" s="113">
        <v>805000</v>
      </c>
      <c r="AG201" s="113">
        <v>821000</v>
      </c>
      <c r="AH201" s="113">
        <v>773836</v>
      </c>
      <c r="AI201" s="8">
        <f t="shared" si="76"/>
        <v>724422</v>
      </c>
      <c r="AJ201" s="13">
        <v>574939.03999999992</v>
      </c>
      <c r="AK201" s="13">
        <v>647337.13296000008</v>
      </c>
      <c r="AL201" s="113">
        <v>805000</v>
      </c>
      <c r="AM201" s="113">
        <v>821000</v>
      </c>
      <c r="AN201" s="113">
        <v>773836</v>
      </c>
      <c r="AO201" s="8">
        <f t="shared" si="77"/>
        <v>724422</v>
      </c>
      <c r="AP201" s="13">
        <v>684177.45759999997</v>
      </c>
      <c r="AQ201" s="13">
        <v>647337.13296000008</v>
      </c>
      <c r="AR201" s="113">
        <v>877000</v>
      </c>
      <c r="AS201" s="113">
        <v>895000</v>
      </c>
      <c r="AT201" s="113">
        <v>842996</v>
      </c>
      <c r="AU201" s="8">
        <f t="shared" si="78"/>
        <v>789302</v>
      </c>
      <c r="AV201" s="13">
        <v>574939.03999999992</v>
      </c>
      <c r="AW201" s="13">
        <v>526290.35199999996</v>
      </c>
      <c r="AX201" s="113">
        <v>725000</v>
      </c>
      <c r="AY201" s="113">
        <v>740000</v>
      </c>
      <c r="AZ201" s="113">
        <v>697200</v>
      </c>
      <c r="BA201" s="8">
        <f t="shared" si="79"/>
        <v>652686</v>
      </c>
      <c r="BB201" s="13">
        <v>574939.03999999992</v>
      </c>
      <c r="BC201" s="13">
        <v>647337.13296000008</v>
      </c>
      <c r="BD201" s="113">
        <v>805000</v>
      </c>
      <c r="BE201" s="113">
        <v>821000</v>
      </c>
      <c r="BF201" s="113">
        <v>773836</v>
      </c>
      <c r="BG201" s="8">
        <f t="shared" si="80"/>
        <v>724422</v>
      </c>
      <c r="BH201" s="13">
        <v>574939.03999999992</v>
      </c>
      <c r="BI201" s="13">
        <v>647337.13296000008</v>
      </c>
      <c r="BJ201" s="113">
        <v>805000</v>
      </c>
      <c r="BK201" s="113">
        <v>821000</v>
      </c>
      <c r="BL201" s="113">
        <v>773836</v>
      </c>
      <c r="BM201" s="8">
        <f t="shared" si="81"/>
        <v>724422</v>
      </c>
      <c r="BN201" s="13">
        <v>574939.03999999992</v>
      </c>
      <c r="BO201" s="13">
        <v>526290.35199999996</v>
      </c>
      <c r="BP201" s="113">
        <v>725000</v>
      </c>
      <c r="BQ201" s="113">
        <v>740000</v>
      </c>
      <c r="BR201" s="113">
        <v>697200</v>
      </c>
      <c r="BS201" s="8">
        <f t="shared" si="82"/>
        <v>652686</v>
      </c>
      <c r="BT201" s="28" t="e">
        <f>K201+Q201+#REF!+W201+#REF!+#REF!+#REF!+#REF!+AC201+AI201+AO201+AU201+BA201+#REF!+BG201+BM201+BS201</f>
        <v>#REF!</v>
      </c>
      <c r="BU201" s="29"/>
      <c r="BV201" s="29"/>
      <c r="BW201" s="29"/>
    </row>
    <row r="202" spans="1:187" ht="24.75" customHeight="1" x14ac:dyDescent="0.35">
      <c r="A202" s="362"/>
      <c r="B202" s="4">
        <v>180</v>
      </c>
      <c r="C202" s="34" t="s">
        <v>212</v>
      </c>
      <c r="D202" s="11" t="s">
        <v>22</v>
      </c>
      <c r="F202" s="13">
        <v>574939.03999999992</v>
      </c>
      <c r="G202" s="13">
        <v>647337.13296000008</v>
      </c>
      <c r="H202" s="113">
        <v>805000</v>
      </c>
      <c r="I202" s="113">
        <v>821000</v>
      </c>
      <c r="J202" s="113">
        <v>773836</v>
      </c>
      <c r="K202" s="8">
        <f t="shared" si="84"/>
        <v>724422</v>
      </c>
      <c r="L202" s="13">
        <v>574939.03999999992</v>
      </c>
      <c r="M202" s="13">
        <v>647337.13296000008</v>
      </c>
      <c r="N202" s="113">
        <v>805000</v>
      </c>
      <c r="O202" s="113">
        <v>821000</v>
      </c>
      <c r="P202" s="113">
        <v>773836</v>
      </c>
      <c r="Q202" s="8">
        <f t="shared" si="73"/>
        <v>724422</v>
      </c>
      <c r="R202" s="13">
        <v>574939.03999999992</v>
      </c>
      <c r="S202" s="13">
        <v>647337.13296000008</v>
      </c>
      <c r="T202" s="113">
        <v>805000</v>
      </c>
      <c r="U202" s="113">
        <v>821000</v>
      </c>
      <c r="V202" s="113">
        <v>773836</v>
      </c>
      <c r="W202" s="8">
        <f t="shared" si="74"/>
        <v>724422</v>
      </c>
      <c r="X202" s="13">
        <v>574939.03999999992</v>
      </c>
      <c r="Y202" s="13">
        <v>647337.13296000008</v>
      </c>
      <c r="Z202" s="113">
        <v>805000</v>
      </c>
      <c r="AA202" s="113">
        <v>805000</v>
      </c>
      <c r="AB202" s="113">
        <v>773836</v>
      </c>
      <c r="AC202" s="8">
        <f t="shared" si="75"/>
        <v>721222</v>
      </c>
      <c r="AD202" s="13">
        <v>574939.03999999992</v>
      </c>
      <c r="AE202" s="13">
        <v>647337.13296000008</v>
      </c>
      <c r="AF202" s="113">
        <v>805000</v>
      </c>
      <c r="AG202" s="113">
        <v>821000</v>
      </c>
      <c r="AH202" s="113">
        <v>773836</v>
      </c>
      <c r="AI202" s="8">
        <f t="shared" si="76"/>
        <v>724422</v>
      </c>
      <c r="AJ202" s="13">
        <v>574939.03999999992</v>
      </c>
      <c r="AK202" s="13">
        <v>647337.13296000008</v>
      </c>
      <c r="AL202" s="113">
        <v>805000</v>
      </c>
      <c r="AM202" s="113">
        <v>821000</v>
      </c>
      <c r="AN202" s="113">
        <v>773836</v>
      </c>
      <c r="AO202" s="8">
        <f t="shared" si="77"/>
        <v>724422</v>
      </c>
      <c r="AP202" s="13">
        <v>684177.45759999997</v>
      </c>
      <c r="AQ202" s="13">
        <v>647337.13296000008</v>
      </c>
      <c r="AR202" s="113">
        <v>877000</v>
      </c>
      <c r="AS202" s="113">
        <v>895000</v>
      </c>
      <c r="AT202" s="113">
        <v>842996</v>
      </c>
      <c r="AU202" s="8">
        <f t="shared" si="78"/>
        <v>789302</v>
      </c>
      <c r="AV202" s="13">
        <v>574939.03999999992</v>
      </c>
      <c r="AW202" s="13">
        <v>526290.35199999996</v>
      </c>
      <c r="AX202" s="113">
        <v>725000</v>
      </c>
      <c r="AY202" s="113">
        <v>740000</v>
      </c>
      <c r="AZ202" s="113">
        <v>697200</v>
      </c>
      <c r="BA202" s="8">
        <f t="shared" si="79"/>
        <v>652686</v>
      </c>
      <c r="BB202" s="13">
        <v>574939.03999999992</v>
      </c>
      <c r="BC202" s="13">
        <v>647337.13296000008</v>
      </c>
      <c r="BD202" s="113">
        <v>805000</v>
      </c>
      <c r="BE202" s="113">
        <v>821000</v>
      </c>
      <c r="BF202" s="113">
        <v>773836</v>
      </c>
      <c r="BG202" s="8">
        <f t="shared" si="80"/>
        <v>724422</v>
      </c>
      <c r="BH202" s="13">
        <v>574939.03999999992</v>
      </c>
      <c r="BI202" s="13">
        <v>647337.13296000008</v>
      </c>
      <c r="BJ202" s="113">
        <v>805000</v>
      </c>
      <c r="BK202" s="113">
        <v>821000</v>
      </c>
      <c r="BL202" s="113">
        <v>773836</v>
      </c>
      <c r="BM202" s="8">
        <f t="shared" si="81"/>
        <v>724422</v>
      </c>
      <c r="BN202" s="13">
        <v>574939.03999999992</v>
      </c>
      <c r="BO202" s="13">
        <v>526290.35199999996</v>
      </c>
      <c r="BP202" s="113">
        <v>725000</v>
      </c>
      <c r="BQ202" s="113">
        <v>740000</v>
      </c>
      <c r="BR202" s="113">
        <v>697200</v>
      </c>
      <c r="BS202" s="8">
        <f t="shared" si="82"/>
        <v>652686</v>
      </c>
      <c r="BT202" s="28" t="e">
        <f>K202+Q202+#REF!+W202+#REF!+#REF!+#REF!+#REF!+AC202+AI202+AO202+AU202+BA202+#REF!+BG202+BM202+BS202</f>
        <v>#REF!</v>
      </c>
      <c r="BU202" s="29"/>
      <c r="BV202" s="29"/>
      <c r="BW202" s="29"/>
    </row>
    <row r="203" spans="1:187" ht="24.75" customHeight="1" thickBot="1" x14ac:dyDescent="0.4">
      <c r="A203" s="362"/>
      <c r="B203" s="11">
        <v>181</v>
      </c>
      <c r="C203" s="34" t="s">
        <v>213</v>
      </c>
      <c r="D203" s="11" t="s">
        <v>22</v>
      </c>
      <c r="F203" s="13">
        <v>574939.03999999992</v>
      </c>
      <c r="G203" s="13">
        <v>647337.13296000008</v>
      </c>
      <c r="H203" s="113">
        <v>805000</v>
      </c>
      <c r="I203" s="113">
        <v>821000</v>
      </c>
      <c r="J203" s="113">
        <v>773836</v>
      </c>
      <c r="K203" s="8">
        <f t="shared" si="84"/>
        <v>724422</v>
      </c>
      <c r="L203" s="13">
        <v>574939.03999999992</v>
      </c>
      <c r="M203" s="13">
        <v>647337.13296000008</v>
      </c>
      <c r="N203" s="113">
        <v>805000</v>
      </c>
      <c r="O203" s="113">
        <v>821000</v>
      </c>
      <c r="P203" s="113">
        <v>773836</v>
      </c>
      <c r="Q203" s="8">
        <f t="shared" si="73"/>
        <v>724422</v>
      </c>
      <c r="R203" s="13">
        <v>574939.03999999992</v>
      </c>
      <c r="S203" s="13">
        <v>647337.13296000008</v>
      </c>
      <c r="T203" s="113">
        <v>805000</v>
      </c>
      <c r="U203" s="113">
        <v>821000</v>
      </c>
      <c r="V203" s="113">
        <v>773836</v>
      </c>
      <c r="W203" s="8">
        <f t="shared" si="74"/>
        <v>724422</v>
      </c>
      <c r="X203" s="13">
        <v>574939.03999999992</v>
      </c>
      <c r="Y203" s="13">
        <v>647337.13296000008</v>
      </c>
      <c r="Z203" s="113">
        <v>805000</v>
      </c>
      <c r="AA203" s="113">
        <v>805000</v>
      </c>
      <c r="AB203" s="113">
        <v>773836</v>
      </c>
      <c r="AC203" s="8">
        <f t="shared" si="75"/>
        <v>721222</v>
      </c>
      <c r="AD203" s="13">
        <v>574939.03999999992</v>
      </c>
      <c r="AE203" s="13">
        <v>647337.13296000008</v>
      </c>
      <c r="AF203" s="113">
        <v>805000</v>
      </c>
      <c r="AG203" s="113">
        <v>821000</v>
      </c>
      <c r="AH203" s="113">
        <v>773836</v>
      </c>
      <c r="AI203" s="8">
        <f t="shared" si="76"/>
        <v>724422</v>
      </c>
      <c r="AJ203" s="13">
        <v>574939.03999999992</v>
      </c>
      <c r="AK203" s="13">
        <v>647337.13296000008</v>
      </c>
      <c r="AL203" s="113">
        <v>805000</v>
      </c>
      <c r="AM203" s="113">
        <v>821000</v>
      </c>
      <c r="AN203" s="113">
        <v>773836</v>
      </c>
      <c r="AO203" s="8">
        <f t="shared" si="77"/>
        <v>724422</v>
      </c>
      <c r="AP203" s="13">
        <v>684177.45759999997</v>
      </c>
      <c r="AQ203" s="13">
        <v>647337.13296000008</v>
      </c>
      <c r="AR203" s="113">
        <v>877000</v>
      </c>
      <c r="AS203" s="113">
        <v>895000</v>
      </c>
      <c r="AT203" s="113">
        <v>842996</v>
      </c>
      <c r="AU203" s="8">
        <f t="shared" si="78"/>
        <v>789302</v>
      </c>
      <c r="AV203" s="13">
        <v>574939.03999999992</v>
      </c>
      <c r="AW203" s="13">
        <v>526290.35199999996</v>
      </c>
      <c r="AX203" s="113">
        <v>725000</v>
      </c>
      <c r="AY203" s="113">
        <v>740000</v>
      </c>
      <c r="AZ203" s="113">
        <v>697200</v>
      </c>
      <c r="BA203" s="8">
        <f t="shared" si="79"/>
        <v>652686</v>
      </c>
      <c r="BB203" s="13">
        <v>574939.03999999992</v>
      </c>
      <c r="BC203" s="13">
        <v>647337.13296000008</v>
      </c>
      <c r="BD203" s="113">
        <v>805000</v>
      </c>
      <c r="BE203" s="113">
        <v>821000</v>
      </c>
      <c r="BF203" s="113">
        <v>773836</v>
      </c>
      <c r="BG203" s="8">
        <f t="shared" si="80"/>
        <v>724422</v>
      </c>
      <c r="BH203" s="13">
        <v>574939.03999999992</v>
      </c>
      <c r="BI203" s="13">
        <v>647337.13296000008</v>
      </c>
      <c r="BJ203" s="113">
        <v>805000</v>
      </c>
      <c r="BK203" s="113">
        <v>821000</v>
      </c>
      <c r="BL203" s="113">
        <v>773836</v>
      </c>
      <c r="BM203" s="8">
        <f t="shared" si="81"/>
        <v>724422</v>
      </c>
      <c r="BN203" s="13">
        <v>574939.03999999992</v>
      </c>
      <c r="BO203" s="13">
        <v>526290.35199999996</v>
      </c>
      <c r="BP203" s="113">
        <v>725000</v>
      </c>
      <c r="BQ203" s="113">
        <v>740000</v>
      </c>
      <c r="BR203" s="113">
        <v>697200</v>
      </c>
      <c r="BS203" s="8">
        <f t="shared" si="82"/>
        <v>652686</v>
      </c>
      <c r="BT203" s="28" t="e">
        <f>K203+Q203+#REF!+W203+#REF!+#REF!+#REF!+#REF!+AC203+AI203+AO203+AU203+BA203+#REF!+BG203+BM203+BS203</f>
        <v>#REF!</v>
      </c>
      <c r="BU203" s="29"/>
      <c r="BV203" s="29"/>
      <c r="BW203" s="29"/>
    </row>
    <row r="204" spans="1:187" ht="24.75" customHeight="1" x14ac:dyDescent="0.35">
      <c r="A204" s="362"/>
      <c r="B204" s="4">
        <v>182</v>
      </c>
      <c r="C204" s="34" t="s">
        <v>214</v>
      </c>
      <c r="D204" s="11" t="s">
        <v>22</v>
      </c>
      <c r="F204" s="13">
        <v>574939.03999999992</v>
      </c>
      <c r="G204" s="13">
        <v>647337.13296000008</v>
      </c>
      <c r="H204" s="113">
        <v>805000</v>
      </c>
      <c r="I204" s="113">
        <v>821000</v>
      </c>
      <c r="J204" s="113">
        <v>773836</v>
      </c>
      <c r="K204" s="8">
        <f t="shared" si="84"/>
        <v>724422</v>
      </c>
      <c r="L204" s="13">
        <v>574939.03999999992</v>
      </c>
      <c r="M204" s="13">
        <v>647337.13296000008</v>
      </c>
      <c r="N204" s="113">
        <v>805000</v>
      </c>
      <c r="O204" s="113">
        <v>821000</v>
      </c>
      <c r="P204" s="113">
        <v>773836</v>
      </c>
      <c r="Q204" s="8">
        <f t="shared" si="73"/>
        <v>724422</v>
      </c>
      <c r="R204" s="13">
        <v>574939.03999999992</v>
      </c>
      <c r="S204" s="13">
        <v>647337.13296000008</v>
      </c>
      <c r="T204" s="113">
        <v>805000</v>
      </c>
      <c r="U204" s="113">
        <v>821000</v>
      </c>
      <c r="V204" s="113">
        <v>773836</v>
      </c>
      <c r="W204" s="8">
        <f t="shared" si="74"/>
        <v>724422</v>
      </c>
      <c r="X204" s="13">
        <v>574939.03999999992</v>
      </c>
      <c r="Y204" s="13">
        <v>647337.13296000008</v>
      </c>
      <c r="Z204" s="113">
        <v>805000</v>
      </c>
      <c r="AA204" s="113">
        <v>805000</v>
      </c>
      <c r="AB204" s="113">
        <v>773836</v>
      </c>
      <c r="AC204" s="8">
        <f t="shared" si="75"/>
        <v>721222</v>
      </c>
      <c r="AD204" s="13">
        <v>574939.03999999992</v>
      </c>
      <c r="AE204" s="13">
        <v>647337.13296000008</v>
      </c>
      <c r="AF204" s="113">
        <v>805000</v>
      </c>
      <c r="AG204" s="113">
        <v>821000</v>
      </c>
      <c r="AH204" s="113">
        <v>773836</v>
      </c>
      <c r="AI204" s="8">
        <f t="shared" si="76"/>
        <v>724422</v>
      </c>
      <c r="AJ204" s="13">
        <v>574939.03999999992</v>
      </c>
      <c r="AK204" s="13">
        <v>647337.13296000008</v>
      </c>
      <c r="AL204" s="113">
        <v>805000</v>
      </c>
      <c r="AM204" s="113">
        <v>821000</v>
      </c>
      <c r="AN204" s="113">
        <v>773836</v>
      </c>
      <c r="AO204" s="8">
        <f t="shared" si="77"/>
        <v>724422</v>
      </c>
      <c r="AP204" s="13">
        <v>684177.45759999997</v>
      </c>
      <c r="AQ204" s="13">
        <v>647337.13296000008</v>
      </c>
      <c r="AR204" s="113">
        <v>877000</v>
      </c>
      <c r="AS204" s="113">
        <v>895000</v>
      </c>
      <c r="AT204" s="113">
        <v>842996</v>
      </c>
      <c r="AU204" s="8">
        <f t="shared" si="78"/>
        <v>789302</v>
      </c>
      <c r="AV204" s="13">
        <v>574939.03999999992</v>
      </c>
      <c r="AW204" s="13">
        <v>526290.35199999996</v>
      </c>
      <c r="AX204" s="113">
        <v>725000</v>
      </c>
      <c r="AY204" s="113">
        <v>740000</v>
      </c>
      <c r="AZ204" s="113">
        <v>697200</v>
      </c>
      <c r="BA204" s="8">
        <f t="shared" si="79"/>
        <v>652686</v>
      </c>
      <c r="BB204" s="13">
        <v>574939.03999999992</v>
      </c>
      <c r="BC204" s="13">
        <v>647337.13296000008</v>
      </c>
      <c r="BD204" s="113">
        <v>805000</v>
      </c>
      <c r="BE204" s="113">
        <v>821000</v>
      </c>
      <c r="BF204" s="113">
        <v>773836</v>
      </c>
      <c r="BG204" s="8">
        <f t="shared" si="80"/>
        <v>724422</v>
      </c>
      <c r="BH204" s="13">
        <v>574939.03999999992</v>
      </c>
      <c r="BI204" s="13">
        <v>647337.13296000008</v>
      </c>
      <c r="BJ204" s="113">
        <v>805000</v>
      </c>
      <c r="BK204" s="113">
        <v>821000</v>
      </c>
      <c r="BL204" s="113">
        <v>773836</v>
      </c>
      <c r="BM204" s="8">
        <f t="shared" si="81"/>
        <v>724422</v>
      </c>
      <c r="BN204" s="13">
        <v>574939.03999999992</v>
      </c>
      <c r="BO204" s="13">
        <v>526290.35199999996</v>
      </c>
      <c r="BP204" s="113">
        <v>725000</v>
      </c>
      <c r="BQ204" s="113">
        <v>740000</v>
      </c>
      <c r="BR204" s="113">
        <v>697200</v>
      </c>
      <c r="BS204" s="8">
        <f t="shared" si="82"/>
        <v>652686</v>
      </c>
      <c r="BT204" s="28" t="e">
        <f>K204+Q204+#REF!+W204+#REF!+#REF!+#REF!+#REF!+AC204+AI204+AO204+AU204+BA204+#REF!+BG204+BM204+BS204</f>
        <v>#REF!</v>
      </c>
      <c r="BU204" s="29"/>
      <c r="BV204" s="29"/>
      <c r="BW204" s="29"/>
    </row>
    <row r="205" spans="1:187" ht="24.75" customHeight="1" thickBot="1" x14ac:dyDescent="0.4">
      <c r="A205" s="362"/>
      <c r="B205" s="11">
        <v>183</v>
      </c>
      <c r="C205" s="34" t="s">
        <v>215</v>
      </c>
      <c r="D205" s="11" t="s">
        <v>22</v>
      </c>
      <c r="F205" s="13">
        <v>574939.03999999992</v>
      </c>
      <c r="G205" s="13">
        <v>647337.13296000008</v>
      </c>
      <c r="H205" s="113">
        <v>805000</v>
      </c>
      <c r="I205" s="113">
        <v>821000</v>
      </c>
      <c r="J205" s="113">
        <v>773836</v>
      </c>
      <c r="K205" s="8">
        <f t="shared" si="84"/>
        <v>724422</v>
      </c>
      <c r="L205" s="13">
        <v>574939.03999999992</v>
      </c>
      <c r="M205" s="13">
        <v>647337.13296000008</v>
      </c>
      <c r="N205" s="113">
        <v>805000</v>
      </c>
      <c r="O205" s="113">
        <v>821000</v>
      </c>
      <c r="P205" s="113">
        <v>773836</v>
      </c>
      <c r="Q205" s="8">
        <f t="shared" si="73"/>
        <v>724422</v>
      </c>
      <c r="R205" s="13">
        <v>574939.03999999992</v>
      </c>
      <c r="S205" s="13">
        <v>647337.13296000008</v>
      </c>
      <c r="T205" s="113">
        <v>805000</v>
      </c>
      <c r="U205" s="113">
        <v>821000</v>
      </c>
      <c r="V205" s="113">
        <v>773836</v>
      </c>
      <c r="W205" s="8">
        <f t="shared" si="74"/>
        <v>724422</v>
      </c>
      <c r="X205" s="13">
        <v>574939.03999999992</v>
      </c>
      <c r="Y205" s="13">
        <v>647337.13296000008</v>
      </c>
      <c r="Z205" s="113">
        <v>805000</v>
      </c>
      <c r="AA205" s="113">
        <v>805000</v>
      </c>
      <c r="AB205" s="113">
        <v>773836</v>
      </c>
      <c r="AC205" s="8">
        <f t="shared" si="75"/>
        <v>721222</v>
      </c>
      <c r="AD205" s="13">
        <v>574939.03999999992</v>
      </c>
      <c r="AE205" s="13">
        <v>647337.13296000008</v>
      </c>
      <c r="AF205" s="113">
        <v>805000</v>
      </c>
      <c r="AG205" s="113">
        <v>821000</v>
      </c>
      <c r="AH205" s="113">
        <v>773836</v>
      </c>
      <c r="AI205" s="8">
        <f t="shared" si="76"/>
        <v>724422</v>
      </c>
      <c r="AJ205" s="13">
        <v>574939.03999999992</v>
      </c>
      <c r="AK205" s="13">
        <v>647337.13296000008</v>
      </c>
      <c r="AL205" s="113">
        <v>805000</v>
      </c>
      <c r="AM205" s="113">
        <v>821000</v>
      </c>
      <c r="AN205" s="113">
        <v>773836</v>
      </c>
      <c r="AO205" s="8">
        <f t="shared" si="77"/>
        <v>724422</v>
      </c>
      <c r="AP205" s="13">
        <v>684177.45759999997</v>
      </c>
      <c r="AQ205" s="13">
        <v>647337.13296000008</v>
      </c>
      <c r="AR205" s="113">
        <v>877000</v>
      </c>
      <c r="AS205" s="113">
        <v>895000</v>
      </c>
      <c r="AT205" s="113">
        <v>842996</v>
      </c>
      <c r="AU205" s="8">
        <f t="shared" si="78"/>
        <v>789302</v>
      </c>
      <c r="AV205" s="13">
        <v>574939.03999999992</v>
      </c>
      <c r="AW205" s="13">
        <v>526290.35199999996</v>
      </c>
      <c r="AX205" s="113">
        <v>725000</v>
      </c>
      <c r="AY205" s="113">
        <v>740000</v>
      </c>
      <c r="AZ205" s="113">
        <v>697200</v>
      </c>
      <c r="BA205" s="8">
        <f t="shared" si="79"/>
        <v>652686</v>
      </c>
      <c r="BB205" s="13">
        <v>574939.03999999992</v>
      </c>
      <c r="BC205" s="13">
        <v>647337.13296000008</v>
      </c>
      <c r="BD205" s="113">
        <v>805000</v>
      </c>
      <c r="BE205" s="113">
        <v>821000</v>
      </c>
      <c r="BF205" s="113">
        <v>773836</v>
      </c>
      <c r="BG205" s="8">
        <f t="shared" si="80"/>
        <v>724422</v>
      </c>
      <c r="BH205" s="13">
        <v>574939.03999999992</v>
      </c>
      <c r="BI205" s="13">
        <v>647337.13296000008</v>
      </c>
      <c r="BJ205" s="113">
        <v>805000</v>
      </c>
      <c r="BK205" s="113">
        <v>821000</v>
      </c>
      <c r="BL205" s="113">
        <v>773836</v>
      </c>
      <c r="BM205" s="8">
        <f t="shared" si="81"/>
        <v>724422</v>
      </c>
      <c r="BN205" s="13">
        <v>574939.03999999992</v>
      </c>
      <c r="BO205" s="13">
        <v>526290.35199999996</v>
      </c>
      <c r="BP205" s="113">
        <v>725000</v>
      </c>
      <c r="BQ205" s="113">
        <v>740000</v>
      </c>
      <c r="BR205" s="113">
        <v>697200</v>
      </c>
      <c r="BS205" s="8">
        <f t="shared" si="82"/>
        <v>652686</v>
      </c>
      <c r="BT205" s="28" t="e">
        <f>K205+Q205+#REF!+W205+#REF!+#REF!+#REF!+#REF!+AC205+AI205+AO205+AU205+BA205+#REF!+BG205+BM205+BS205</f>
        <v>#REF!</v>
      </c>
      <c r="BU205" s="29"/>
      <c r="BV205" s="29"/>
      <c r="BW205" s="29"/>
    </row>
    <row r="206" spans="1:187" ht="24.75" customHeight="1" x14ac:dyDescent="0.35">
      <c r="A206" s="362"/>
      <c r="B206" s="4">
        <v>184</v>
      </c>
      <c r="C206" s="34" t="s">
        <v>216</v>
      </c>
      <c r="D206" s="11" t="s">
        <v>22</v>
      </c>
      <c r="F206" s="13">
        <v>574939.03999999992</v>
      </c>
      <c r="G206" s="13">
        <v>647337.13296000008</v>
      </c>
      <c r="H206" s="113">
        <v>805000</v>
      </c>
      <c r="I206" s="113">
        <v>821000</v>
      </c>
      <c r="J206" s="113">
        <v>773836</v>
      </c>
      <c r="K206" s="8">
        <f t="shared" si="84"/>
        <v>724422</v>
      </c>
      <c r="L206" s="13">
        <v>574939.03999999992</v>
      </c>
      <c r="M206" s="13">
        <v>647337.13296000008</v>
      </c>
      <c r="N206" s="113">
        <v>805000</v>
      </c>
      <c r="O206" s="113">
        <v>821000</v>
      </c>
      <c r="P206" s="113">
        <v>773836</v>
      </c>
      <c r="Q206" s="8">
        <f t="shared" si="73"/>
        <v>724422</v>
      </c>
      <c r="R206" s="13">
        <v>574939.03999999992</v>
      </c>
      <c r="S206" s="13">
        <v>647337.13296000008</v>
      </c>
      <c r="T206" s="113">
        <v>805000</v>
      </c>
      <c r="U206" s="113">
        <v>821000</v>
      </c>
      <c r="V206" s="113">
        <v>773836</v>
      </c>
      <c r="W206" s="8">
        <f t="shared" si="74"/>
        <v>724422</v>
      </c>
      <c r="X206" s="13">
        <v>574939.03999999992</v>
      </c>
      <c r="Y206" s="13">
        <v>647337.13296000008</v>
      </c>
      <c r="Z206" s="113">
        <v>805000</v>
      </c>
      <c r="AA206" s="113">
        <v>805000</v>
      </c>
      <c r="AB206" s="113">
        <v>773836</v>
      </c>
      <c r="AC206" s="8">
        <f t="shared" si="75"/>
        <v>721222</v>
      </c>
      <c r="AD206" s="13">
        <v>574939.03999999992</v>
      </c>
      <c r="AE206" s="13">
        <v>647337.13296000008</v>
      </c>
      <c r="AF206" s="113">
        <v>805000</v>
      </c>
      <c r="AG206" s="113">
        <v>821000</v>
      </c>
      <c r="AH206" s="113">
        <v>773836</v>
      </c>
      <c r="AI206" s="8">
        <f t="shared" si="76"/>
        <v>724422</v>
      </c>
      <c r="AJ206" s="13">
        <v>574939.03999999992</v>
      </c>
      <c r="AK206" s="13">
        <v>647337.13296000008</v>
      </c>
      <c r="AL206" s="113">
        <v>805000</v>
      </c>
      <c r="AM206" s="113">
        <v>821000</v>
      </c>
      <c r="AN206" s="113">
        <v>773836</v>
      </c>
      <c r="AO206" s="8">
        <f t="shared" si="77"/>
        <v>724422</v>
      </c>
      <c r="AP206" s="13">
        <v>684177.45759999997</v>
      </c>
      <c r="AQ206" s="13">
        <v>647337.13296000008</v>
      </c>
      <c r="AR206" s="113">
        <v>877000</v>
      </c>
      <c r="AS206" s="113">
        <v>895000</v>
      </c>
      <c r="AT206" s="113">
        <v>842996</v>
      </c>
      <c r="AU206" s="8">
        <f t="shared" si="78"/>
        <v>789302</v>
      </c>
      <c r="AV206" s="13">
        <v>574939.03999999992</v>
      </c>
      <c r="AW206" s="13">
        <v>526290.35199999996</v>
      </c>
      <c r="AX206" s="113">
        <v>725000</v>
      </c>
      <c r="AY206" s="113">
        <v>740000</v>
      </c>
      <c r="AZ206" s="113">
        <v>697200</v>
      </c>
      <c r="BA206" s="8">
        <f t="shared" si="79"/>
        <v>652686</v>
      </c>
      <c r="BB206" s="13">
        <v>574939.03999999992</v>
      </c>
      <c r="BC206" s="13">
        <v>647337.13296000008</v>
      </c>
      <c r="BD206" s="113">
        <v>805000</v>
      </c>
      <c r="BE206" s="113">
        <v>821000</v>
      </c>
      <c r="BF206" s="113">
        <v>773836</v>
      </c>
      <c r="BG206" s="8">
        <f t="shared" si="80"/>
        <v>724422</v>
      </c>
      <c r="BH206" s="13">
        <v>574939.03999999992</v>
      </c>
      <c r="BI206" s="13">
        <v>647337.13296000008</v>
      </c>
      <c r="BJ206" s="113">
        <v>805000</v>
      </c>
      <c r="BK206" s="113">
        <v>821000</v>
      </c>
      <c r="BL206" s="113">
        <v>773836</v>
      </c>
      <c r="BM206" s="8">
        <f t="shared" si="81"/>
        <v>724422</v>
      </c>
      <c r="BN206" s="13">
        <v>574939.03999999992</v>
      </c>
      <c r="BO206" s="13">
        <v>526290.35199999996</v>
      </c>
      <c r="BP206" s="113">
        <v>725000</v>
      </c>
      <c r="BQ206" s="113">
        <v>740000</v>
      </c>
      <c r="BR206" s="113">
        <v>697200</v>
      </c>
      <c r="BS206" s="8">
        <f t="shared" si="82"/>
        <v>652686</v>
      </c>
      <c r="BT206" s="28" t="e">
        <f>K206+Q206+#REF!+W206+#REF!+#REF!+#REF!+#REF!+AC206+AI206+AO206+AU206+BA206+#REF!+BG206+BM206+BS206</f>
        <v>#REF!</v>
      </c>
      <c r="BU206" s="29"/>
      <c r="BV206" s="29"/>
      <c r="BW206" s="29"/>
    </row>
    <row r="207" spans="1:187" ht="34.5" customHeight="1" thickBot="1" x14ac:dyDescent="0.4">
      <c r="A207" s="362"/>
      <c r="B207" s="11">
        <v>185</v>
      </c>
      <c r="C207" s="34" t="s">
        <v>217</v>
      </c>
      <c r="D207" s="11" t="s">
        <v>22</v>
      </c>
      <c r="F207" s="13">
        <v>153063.36152614001</v>
      </c>
      <c r="G207" s="13">
        <v>172337.57097370087</v>
      </c>
      <c r="H207" s="115">
        <v>214000</v>
      </c>
      <c r="I207" s="115">
        <v>218000</v>
      </c>
      <c r="J207" s="115">
        <v>206014.2</v>
      </c>
      <c r="K207" s="8">
        <f t="shared" si="84"/>
        <v>192683</v>
      </c>
      <c r="L207" s="13">
        <v>153063.36152614001</v>
      </c>
      <c r="M207" s="13">
        <v>172337.57097370087</v>
      </c>
      <c r="N207" s="115">
        <v>214000</v>
      </c>
      <c r="O207" s="115">
        <v>218000</v>
      </c>
      <c r="P207" s="115">
        <v>206014.2</v>
      </c>
      <c r="Q207" s="8">
        <f t="shared" si="73"/>
        <v>192683</v>
      </c>
      <c r="R207" s="13">
        <v>279168.19080358004</v>
      </c>
      <c r="S207" s="13">
        <v>314321.90836861543</v>
      </c>
      <c r="T207" s="115">
        <v>391000</v>
      </c>
      <c r="U207" s="115">
        <v>399000</v>
      </c>
      <c r="V207" s="115">
        <v>375744.6</v>
      </c>
      <c r="W207" s="8">
        <f t="shared" si="74"/>
        <v>351847</v>
      </c>
      <c r="X207" s="13">
        <v>296731.64419963997</v>
      </c>
      <c r="Y207" s="13">
        <v>336210.31884539191</v>
      </c>
      <c r="Z207" s="115">
        <v>417000</v>
      </c>
      <c r="AA207" s="115">
        <v>417000</v>
      </c>
      <c r="AB207" s="115">
        <v>400722</v>
      </c>
      <c r="AC207" s="8">
        <f t="shared" si="75"/>
        <v>373533</v>
      </c>
      <c r="AD207" s="13">
        <v>304236.68282565998</v>
      </c>
      <c r="AE207" s="13">
        <v>336210.31884539191</v>
      </c>
      <c r="AF207" s="115">
        <v>422000</v>
      </c>
      <c r="AG207" s="115">
        <v>430000</v>
      </c>
      <c r="AH207" s="115">
        <v>405473.6</v>
      </c>
      <c r="AI207" s="8">
        <f t="shared" si="76"/>
        <v>379584</v>
      </c>
      <c r="AJ207" s="13">
        <v>296731.64419963997</v>
      </c>
      <c r="AK207" s="13">
        <v>336210.31884539191</v>
      </c>
      <c r="AL207" s="115">
        <v>417000</v>
      </c>
      <c r="AM207" s="115">
        <v>425000</v>
      </c>
      <c r="AN207" s="115">
        <v>400722</v>
      </c>
      <c r="AO207" s="8">
        <f t="shared" si="77"/>
        <v>375133</v>
      </c>
      <c r="AP207" s="13">
        <v>422030.41756708559</v>
      </c>
      <c r="AQ207" s="13">
        <v>336210.31884539191</v>
      </c>
      <c r="AR207" s="115">
        <v>499000</v>
      </c>
      <c r="AS207" s="115">
        <v>509000</v>
      </c>
      <c r="AT207" s="115">
        <v>480050.2</v>
      </c>
      <c r="AU207" s="8">
        <f t="shared" si="78"/>
        <v>449258</v>
      </c>
      <c r="AV207" s="13">
        <v>225770.58372882</v>
      </c>
      <c r="AW207" s="13">
        <v>206666.91895176601</v>
      </c>
      <c r="AX207" s="115">
        <v>285000</v>
      </c>
      <c r="AY207" s="115">
        <v>291000</v>
      </c>
      <c r="AZ207" s="115">
        <v>273781.2</v>
      </c>
      <c r="BA207" s="8">
        <f t="shared" si="79"/>
        <v>256444</v>
      </c>
      <c r="BB207" s="13">
        <v>362289.78690943995</v>
      </c>
      <c r="BC207" s="13">
        <v>336210.31884539191</v>
      </c>
      <c r="BD207" s="115">
        <v>460000</v>
      </c>
      <c r="BE207" s="115">
        <v>469000</v>
      </c>
      <c r="BF207" s="115">
        <v>442227.8</v>
      </c>
      <c r="BG207" s="8">
        <f t="shared" si="80"/>
        <v>413946</v>
      </c>
      <c r="BH207" s="13">
        <v>315037.846968</v>
      </c>
      <c r="BI207" s="13">
        <v>336210.31884539191</v>
      </c>
      <c r="BJ207" s="115">
        <v>429000</v>
      </c>
      <c r="BK207" s="115">
        <v>438000</v>
      </c>
      <c r="BL207" s="115">
        <v>412312.6</v>
      </c>
      <c r="BM207" s="8">
        <f t="shared" si="81"/>
        <v>386112</v>
      </c>
      <c r="BN207" s="13">
        <v>256956.71460602002</v>
      </c>
      <c r="BO207" s="13">
        <v>235214.22337012601</v>
      </c>
      <c r="BP207" s="115">
        <v>324000</v>
      </c>
      <c r="BQ207" s="115">
        <v>330000</v>
      </c>
      <c r="BR207" s="115">
        <v>311598</v>
      </c>
      <c r="BS207" s="8">
        <f t="shared" si="82"/>
        <v>291554</v>
      </c>
      <c r="BT207" s="28" t="e">
        <f>K207+Q207+#REF!+W207+#REF!+#REF!+#REF!+#REF!+AC207+AI207+AO207+AU207+BA207+#REF!+BG207+BM207+BS207</f>
        <v>#REF!</v>
      </c>
      <c r="BU207" s="29"/>
      <c r="BV207" s="29"/>
      <c r="BW207" s="29"/>
    </row>
    <row r="208" spans="1:187" s="32" customFormat="1" ht="22.5" customHeight="1" x14ac:dyDescent="0.35">
      <c r="A208" s="362"/>
      <c r="B208" s="4">
        <v>186</v>
      </c>
      <c r="C208" s="34" t="s">
        <v>218</v>
      </c>
      <c r="D208" s="11" t="s">
        <v>22</v>
      </c>
      <c r="E208" s="1"/>
      <c r="F208" s="13">
        <v>143734.75999999998</v>
      </c>
      <c r="G208" s="13">
        <v>161834.28324000002</v>
      </c>
      <c r="H208" s="115">
        <v>201000</v>
      </c>
      <c r="I208" s="115">
        <v>205000</v>
      </c>
      <c r="J208" s="115">
        <v>193459</v>
      </c>
      <c r="K208" s="8">
        <f t="shared" si="84"/>
        <v>181006</v>
      </c>
      <c r="L208" s="13">
        <v>143734.75999999998</v>
      </c>
      <c r="M208" s="13">
        <v>161834.28324000002</v>
      </c>
      <c r="N208" s="115">
        <v>201000</v>
      </c>
      <c r="O208" s="115">
        <v>205000</v>
      </c>
      <c r="P208" s="115">
        <v>193459</v>
      </c>
      <c r="Q208" s="8">
        <f t="shared" si="73"/>
        <v>181006</v>
      </c>
      <c r="R208" s="13">
        <v>143734.75999999998</v>
      </c>
      <c r="S208" s="13">
        <v>161834.28324000002</v>
      </c>
      <c r="T208" s="115">
        <v>201000</v>
      </c>
      <c r="U208" s="115">
        <v>205000</v>
      </c>
      <c r="V208" s="115">
        <v>193459</v>
      </c>
      <c r="W208" s="8">
        <f t="shared" si="74"/>
        <v>181006</v>
      </c>
      <c r="X208" s="13">
        <v>143734.75999999998</v>
      </c>
      <c r="Y208" s="13">
        <v>161834.28324000002</v>
      </c>
      <c r="Z208" s="115">
        <v>201000</v>
      </c>
      <c r="AA208" s="115">
        <v>201000</v>
      </c>
      <c r="AB208" s="115">
        <v>193459</v>
      </c>
      <c r="AC208" s="8">
        <f t="shared" si="75"/>
        <v>180206</v>
      </c>
      <c r="AD208" s="13">
        <v>143734.75999999998</v>
      </c>
      <c r="AE208" s="13">
        <v>161834.28324000002</v>
      </c>
      <c r="AF208" s="115">
        <v>201000</v>
      </c>
      <c r="AG208" s="115">
        <v>205000</v>
      </c>
      <c r="AH208" s="115">
        <v>193459</v>
      </c>
      <c r="AI208" s="8">
        <f t="shared" si="76"/>
        <v>181006</v>
      </c>
      <c r="AJ208" s="13">
        <v>143734.75999999998</v>
      </c>
      <c r="AK208" s="13">
        <v>161834.28324000002</v>
      </c>
      <c r="AL208" s="115">
        <v>201000</v>
      </c>
      <c r="AM208" s="115">
        <v>205000</v>
      </c>
      <c r="AN208" s="115">
        <v>193459</v>
      </c>
      <c r="AO208" s="8">
        <f t="shared" si="77"/>
        <v>181006</v>
      </c>
      <c r="AP208" s="13">
        <v>171044.36439999999</v>
      </c>
      <c r="AQ208" s="13">
        <v>161834.28324000002</v>
      </c>
      <c r="AR208" s="115">
        <v>219000</v>
      </c>
      <c r="AS208" s="115">
        <v>223000</v>
      </c>
      <c r="AT208" s="115">
        <v>210749</v>
      </c>
      <c r="AU208" s="8">
        <f t="shared" si="78"/>
        <v>197126</v>
      </c>
      <c r="AV208" s="13">
        <v>143734.75999999998</v>
      </c>
      <c r="AW208" s="13">
        <v>131572.58799999999</v>
      </c>
      <c r="AX208" s="115">
        <v>181000</v>
      </c>
      <c r="AY208" s="115">
        <v>185000</v>
      </c>
      <c r="AZ208" s="115">
        <v>174300</v>
      </c>
      <c r="BA208" s="8">
        <f t="shared" si="79"/>
        <v>163121</v>
      </c>
      <c r="BB208" s="13">
        <v>143734.75999999998</v>
      </c>
      <c r="BC208" s="13">
        <v>161834.28324000002</v>
      </c>
      <c r="BD208" s="115">
        <v>201000</v>
      </c>
      <c r="BE208" s="115">
        <v>205000</v>
      </c>
      <c r="BF208" s="115">
        <v>193459</v>
      </c>
      <c r="BG208" s="8">
        <f t="shared" si="80"/>
        <v>181006</v>
      </c>
      <c r="BH208" s="13">
        <v>143734.75999999998</v>
      </c>
      <c r="BI208" s="13">
        <v>161834.28324000002</v>
      </c>
      <c r="BJ208" s="115">
        <v>201000</v>
      </c>
      <c r="BK208" s="115">
        <v>205000</v>
      </c>
      <c r="BL208" s="115">
        <v>193459</v>
      </c>
      <c r="BM208" s="8">
        <f t="shared" si="81"/>
        <v>181006</v>
      </c>
      <c r="BN208" s="13">
        <v>143734.75999999998</v>
      </c>
      <c r="BO208" s="13">
        <v>131572.58799999999</v>
      </c>
      <c r="BP208" s="115">
        <v>181000</v>
      </c>
      <c r="BQ208" s="115">
        <v>185000</v>
      </c>
      <c r="BR208" s="115">
        <v>174300</v>
      </c>
      <c r="BS208" s="8">
        <f t="shared" si="82"/>
        <v>163121</v>
      </c>
      <c r="BT208" s="28" t="e">
        <f>K208+Q208+#REF!+W208+#REF!+#REF!+#REF!+#REF!+AC208+AI208+AO208+AU208+BA208+#REF!+BG208+BM208+BS208</f>
        <v>#REF!</v>
      </c>
      <c r="BU208" s="29"/>
      <c r="BV208" s="29"/>
      <c r="BW208" s="29"/>
      <c r="BX208" s="2"/>
      <c r="BY208" s="2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</row>
    <row r="209" spans="1:187" s="32" customFormat="1" ht="22.5" customHeight="1" thickBot="1" x14ac:dyDescent="0.4">
      <c r="A209" s="362"/>
      <c r="B209" s="11">
        <v>187</v>
      </c>
      <c r="C209" s="34" t="s">
        <v>219</v>
      </c>
      <c r="D209" s="11" t="s">
        <v>22</v>
      </c>
      <c r="E209" s="1"/>
      <c r="F209" s="13">
        <v>159376.26405271998</v>
      </c>
      <c r="G209" s="13">
        <v>179445.4136107433</v>
      </c>
      <c r="H209" s="115">
        <v>223000</v>
      </c>
      <c r="I209" s="115">
        <v>227000</v>
      </c>
      <c r="J209" s="115">
        <v>214512.2</v>
      </c>
      <c r="K209" s="8">
        <f t="shared" si="84"/>
        <v>200667</v>
      </c>
      <c r="L209" s="13">
        <v>159376.26405271998</v>
      </c>
      <c r="M209" s="13">
        <v>179445.4136107433</v>
      </c>
      <c r="N209" s="115">
        <v>223000</v>
      </c>
      <c r="O209" s="115">
        <v>227000</v>
      </c>
      <c r="P209" s="115">
        <v>214512.2</v>
      </c>
      <c r="Q209" s="8">
        <f t="shared" si="73"/>
        <v>200667</v>
      </c>
      <c r="R209" s="13">
        <v>287658.89054629998</v>
      </c>
      <c r="S209" s="13">
        <v>323881.7831481687</v>
      </c>
      <c r="T209" s="115">
        <v>403000</v>
      </c>
      <c r="U209" s="115">
        <v>411000</v>
      </c>
      <c r="V209" s="115">
        <v>387172.8</v>
      </c>
      <c r="W209" s="8">
        <f t="shared" si="74"/>
        <v>362543</v>
      </c>
      <c r="X209" s="13">
        <v>322283.15688269999</v>
      </c>
      <c r="Y209" s="13">
        <v>356796.44884493604</v>
      </c>
      <c r="Z209" s="115">
        <v>447000</v>
      </c>
      <c r="AA209" s="115">
        <v>447000</v>
      </c>
      <c r="AB209" s="115">
        <v>429933</v>
      </c>
      <c r="AC209" s="8">
        <f t="shared" si="75"/>
        <v>400603</v>
      </c>
      <c r="AD209" s="13">
        <v>322283.15688269999</v>
      </c>
      <c r="AE209" s="13">
        <v>356796.44884493604</v>
      </c>
      <c r="AF209" s="115">
        <v>447000</v>
      </c>
      <c r="AG209" s="115">
        <v>456000</v>
      </c>
      <c r="AH209" s="115">
        <v>429933</v>
      </c>
      <c r="AI209" s="8">
        <f t="shared" si="76"/>
        <v>402403</v>
      </c>
      <c r="AJ209" s="13">
        <v>293372.92219533998</v>
      </c>
      <c r="AK209" s="13">
        <v>356796.44884493604</v>
      </c>
      <c r="AL209" s="115">
        <v>428000</v>
      </c>
      <c r="AM209" s="115">
        <v>437000</v>
      </c>
      <c r="AN209" s="115">
        <v>411629.4</v>
      </c>
      <c r="AO209" s="8">
        <f t="shared" si="77"/>
        <v>385360</v>
      </c>
      <c r="AP209" s="13">
        <v>436344.69281281059</v>
      </c>
      <c r="AQ209" s="13">
        <v>356796.44884493604</v>
      </c>
      <c r="AR209" s="115">
        <v>522000</v>
      </c>
      <c r="AS209" s="115">
        <v>532000</v>
      </c>
      <c r="AT209" s="115">
        <v>502146.4</v>
      </c>
      <c r="AU209" s="8">
        <f t="shared" si="78"/>
        <v>469858</v>
      </c>
      <c r="AV209" s="13">
        <v>230150.46933553999</v>
      </c>
      <c r="AW209" s="13">
        <v>210676.19885330199</v>
      </c>
      <c r="AX209" s="115">
        <v>290000</v>
      </c>
      <c r="AY209" s="115">
        <v>296000</v>
      </c>
      <c r="AZ209" s="115">
        <v>279091.40000000002</v>
      </c>
      <c r="BA209" s="8">
        <f t="shared" si="79"/>
        <v>261184</v>
      </c>
      <c r="BB209" s="13">
        <v>380713.70844623999</v>
      </c>
      <c r="BC209" s="13">
        <v>356796.44884493604</v>
      </c>
      <c r="BD209" s="115">
        <v>486000</v>
      </c>
      <c r="BE209" s="115">
        <v>496000</v>
      </c>
      <c r="BF209" s="115">
        <v>466925.2</v>
      </c>
      <c r="BG209" s="8">
        <f t="shared" si="80"/>
        <v>437287</v>
      </c>
      <c r="BH209" s="13">
        <v>353160.04242375999</v>
      </c>
      <c r="BI209" s="13">
        <v>356796.44884493604</v>
      </c>
      <c r="BJ209" s="115">
        <v>467000</v>
      </c>
      <c r="BK209" s="115">
        <v>476000</v>
      </c>
      <c r="BL209" s="115">
        <v>449481.2</v>
      </c>
      <c r="BM209" s="8">
        <f t="shared" si="81"/>
        <v>420488</v>
      </c>
      <c r="BN209" s="13">
        <v>267554.20659343997</v>
      </c>
      <c r="BO209" s="13">
        <v>244915.00449707199</v>
      </c>
      <c r="BP209" s="115">
        <v>337000</v>
      </c>
      <c r="BQ209" s="115">
        <v>344000</v>
      </c>
      <c r="BR209" s="115">
        <v>324450</v>
      </c>
      <c r="BS209" s="8">
        <f t="shared" si="82"/>
        <v>303584</v>
      </c>
      <c r="BT209" s="28" t="e">
        <f>K209+Q209+#REF!+W209+#REF!+#REF!+#REF!+#REF!+AC209+AI209+AO209+AU209+BA209+#REF!+BG209+BM209+BS209</f>
        <v>#REF!</v>
      </c>
      <c r="BU209" s="29"/>
      <c r="BV209" s="29"/>
      <c r="BW209" s="29"/>
      <c r="BX209" s="2"/>
      <c r="BY209" s="2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</row>
    <row r="210" spans="1:187" s="32" customFormat="1" ht="22.5" customHeight="1" thickBot="1" x14ac:dyDescent="0.4">
      <c r="A210" s="363"/>
      <c r="B210" s="368" t="s">
        <v>220</v>
      </c>
      <c r="C210" s="366"/>
      <c r="D210" s="367"/>
      <c r="E210" s="1"/>
      <c r="F210" s="119">
        <f>+SUM(F211:F220)</f>
        <v>1173728.8511353601</v>
      </c>
      <c r="G210" s="119">
        <f t="shared" ref="G210:BS210" si="86">+SUM(G211:G220)</f>
        <v>1321528.3995437126</v>
      </c>
      <c r="H210" s="119">
        <f>+SUM(H211:H220)</f>
        <v>1644000</v>
      </c>
      <c r="I210" s="119">
        <f>+SUM(I211:I220)</f>
        <v>1676000</v>
      </c>
      <c r="J210" s="119">
        <f>+SUM(J211:J220)</f>
        <v>1579776.8</v>
      </c>
      <c r="K210" s="119">
        <f>+SUM(K211:K220)</f>
        <v>1479007</v>
      </c>
      <c r="L210" s="119">
        <f t="shared" si="86"/>
        <v>1173728.8511353601</v>
      </c>
      <c r="M210" s="119">
        <f t="shared" si="86"/>
        <v>1321528.3995437126</v>
      </c>
      <c r="N210" s="119">
        <f t="shared" si="86"/>
        <v>1644000</v>
      </c>
      <c r="O210" s="119">
        <f t="shared" si="86"/>
        <v>1676000</v>
      </c>
      <c r="P210" s="119">
        <f t="shared" si="86"/>
        <v>1579776.8</v>
      </c>
      <c r="Q210" s="119">
        <f t="shared" si="86"/>
        <v>1479007</v>
      </c>
      <c r="R210" s="119">
        <f t="shared" si="86"/>
        <v>1892325.3218344802</v>
      </c>
      <c r="S210" s="119">
        <f t="shared" si="86"/>
        <v>2130612.7488993295</v>
      </c>
      <c r="T210" s="119">
        <f t="shared" si="86"/>
        <v>2648000</v>
      </c>
      <c r="U210" s="119">
        <f t="shared" si="86"/>
        <v>2701000</v>
      </c>
      <c r="V210" s="119">
        <f t="shared" si="86"/>
        <v>2546964.0000000005</v>
      </c>
      <c r="W210" s="119">
        <f t="shared" si="86"/>
        <v>2383783</v>
      </c>
      <c r="X210" s="119">
        <f t="shared" si="86"/>
        <v>2049794.7286936599</v>
      </c>
      <c r="Y210" s="119">
        <f t="shared" si="86"/>
        <v>2329763.8330916497</v>
      </c>
      <c r="Z210" s="119">
        <f t="shared" si="86"/>
        <v>2883000</v>
      </c>
      <c r="AA210" s="119">
        <f t="shared" si="86"/>
        <v>2883000</v>
      </c>
      <c r="AB210" s="119">
        <f t="shared" si="86"/>
        <v>2772749</v>
      </c>
      <c r="AC210" s="119">
        <f t="shared" si="86"/>
        <v>2583664</v>
      </c>
      <c r="AD210" s="119">
        <f t="shared" si="86"/>
        <v>2097423.1818389199</v>
      </c>
      <c r="AE210" s="119">
        <f t="shared" si="86"/>
        <v>2329763.8330916497</v>
      </c>
      <c r="AF210" s="119">
        <f t="shared" si="86"/>
        <v>2915000</v>
      </c>
      <c r="AG210" s="119">
        <f t="shared" si="86"/>
        <v>2972000</v>
      </c>
      <c r="AH210" s="119">
        <f t="shared" si="86"/>
        <v>2802899.4</v>
      </c>
      <c r="AI210" s="119">
        <f t="shared" si="86"/>
        <v>2623419</v>
      </c>
      <c r="AJ210" s="119">
        <f t="shared" si="86"/>
        <v>2085057.1054970799</v>
      </c>
      <c r="AK210" s="119">
        <f t="shared" si="86"/>
        <v>2329763.8330916497</v>
      </c>
      <c r="AL210" s="119">
        <f t="shared" si="86"/>
        <v>2907000</v>
      </c>
      <c r="AM210" s="119">
        <f t="shared" si="86"/>
        <v>2964000</v>
      </c>
      <c r="AN210" s="119">
        <f t="shared" si="86"/>
        <v>2795072</v>
      </c>
      <c r="AO210" s="119">
        <f>+SUM(AO211:AO220)</f>
        <v>2616179</v>
      </c>
      <c r="AP210" s="119">
        <f t="shared" si="86"/>
        <v>2806377.1407641242</v>
      </c>
      <c r="AQ210" s="119">
        <f t="shared" si="86"/>
        <v>2329763.8330916497</v>
      </c>
      <c r="AR210" s="119">
        <f t="shared" si="86"/>
        <v>3382000</v>
      </c>
      <c r="AS210" s="119">
        <f t="shared" si="86"/>
        <v>3450000</v>
      </c>
      <c r="AT210" s="119">
        <f t="shared" si="86"/>
        <v>3251745.0000000005</v>
      </c>
      <c r="AU210" s="119">
        <f t="shared" si="86"/>
        <v>3043976</v>
      </c>
      <c r="AV210" s="119">
        <f t="shared" si="86"/>
        <v>1625335.4179087998</v>
      </c>
      <c r="AW210" s="119">
        <f t="shared" si="86"/>
        <v>1487807.0363934399</v>
      </c>
      <c r="AX210" s="119">
        <f t="shared" si="86"/>
        <v>2049000</v>
      </c>
      <c r="AY210" s="119">
        <f t="shared" si="86"/>
        <v>2089000</v>
      </c>
      <c r="AZ210" s="119">
        <f t="shared" si="86"/>
        <v>1970963.4000000004</v>
      </c>
      <c r="BA210" s="119">
        <f t="shared" si="86"/>
        <v>1844421</v>
      </c>
      <c r="BB210" s="119">
        <f t="shared" si="86"/>
        <v>2418715.0719492799</v>
      </c>
      <c r="BC210" s="119">
        <f t="shared" si="86"/>
        <v>2329763.8330916497</v>
      </c>
      <c r="BD210" s="119">
        <f t="shared" si="86"/>
        <v>3126000</v>
      </c>
      <c r="BE210" s="119">
        <f t="shared" si="86"/>
        <v>3188000</v>
      </c>
      <c r="BF210" s="119">
        <f t="shared" si="86"/>
        <v>3006312.4000000004</v>
      </c>
      <c r="BG210" s="119">
        <f t="shared" si="86"/>
        <v>2813760</v>
      </c>
      <c r="BH210" s="119">
        <f t="shared" si="86"/>
        <v>2430750.4146083598</v>
      </c>
      <c r="BI210" s="119">
        <f t="shared" si="86"/>
        <v>2329763.8330916497</v>
      </c>
      <c r="BJ210" s="119">
        <f t="shared" si="86"/>
        <v>3135000</v>
      </c>
      <c r="BK210" s="119">
        <f t="shared" si="86"/>
        <v>3197000</v>
      </c>
      <c r="BL210" s="119">
        <f t="shared" si="86"/>
        <v>3013934</v>
      </c>
      <c r="BM210" s="119">
        <f t="shared" si="86"/>
        <v>2821291</v>
      </c>
      <c r="BN210" s="119">
        <f t="shared" si="86"/>
        <v>1814311.4122926001</v>
      </c>
      <c r="BO210" s="119">
        <f t="shared" si="86"/>
        <v>1660792.7543293799</v>
      </c>
      <c r="BP210" s="119">
        <f t="shared" si="86"/>
        <v>2288000</v>
      </c>
      <c r="BQ210" s="119">
        <f t="shared" si="86"/>
        <v>2332000</v>
      </c>
      <c r="BR210" s="119">
        <f t="shared" si="86"/>
        <v>2200126.6</v>
      </c>
      <c r="BS210" s="119">
        <f t="shared" si="86"/>
        <v>2059046</v>
      </c>
      <c r="BT210" s="28" t="e">
        <f>K210+Q210+#REF!+W210+#REF!+#REF!+#REF!+#REF!+AC210+AI210+AO210+AU210+BA210+#REF!+BG210+BM210+BS210</f>
        <v>#REF!</v>
      </c>
      <c r="BU210" s="29"/>
      <c r="BV210" s="29"/>
      <c r="BW210" s="29"/>
      <c r="BX210" s="2"/>
      <c r="BY210" s="2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</row>
    <row r="211" spans="1:187" ht="24.75" customHeight="1" x14ac:dyDescent="0.35">
      <c r="A211" s="363"/>
      <c r="B211" s="4">
        <v>188</v>
      </c>
      <c r="C211" s="34" t="s">
        <v>221</v>
      </c>
      <c r="D211" s="11" t="s">
        <v>22</v>
      </c>
      <c r="E211" s="6"/>
      <c r="F211" s="13">
        <v>222675.3275396</v>
      </c>
      <c r="G211" s="13">
        <v>250715.2899382404</v>
      </c>
      <c r="H211" s="120">
        <v>312000</v>
      </c>
      <c r="I211" s="120">
        <v>318000</v>
      </c>
      <c r="J211" s="120">
        <v>299709.2</v>
      </c>
      <c r="K211" s="8">
        <f t="shared" si="84"/>
        <v>280620</v>
      </c>
      <c r="L211" s="13">
        <v>222675.3275396</v>
      </c>
      <c r="M211" s="13">
        <v>250715.2899382404</v>
      </c>
      <c r="N211" s="120">
        <v>312000</v>
      </c>
      <c r="O211" s="120">
        <v>318000</v>
      </c>
      <c r="P211" s="120">
        <v>299709.2</v>
      </c>
      <c r="Q211" s="8">
        <f t="shared" si="73"/>
        <v>280620</v>
      </c>
      <c r="R211" s="13">
        <v>403951.95390186005</v>
      </c>
      <c r="S211" s="13">
        <v>454818.82686627115</v>
      </c>
      <c r="T211" s="120">
        <v>565000</v>
      </c>
      <c r="U211" s="120">
        <v>576000</v>
      </c>
      <c r="V211" s="120">
        <v>543697</v>
      </c>
      <c r="W211" s="8">
        <f t="shared" si="74"/>
        <v>508694</v>
      </c>
      <c r="X211" s="13">
        <v>430690.9313046601</v>
      </c>
      <c r="Y211" s="13">
        <v>493810.45081584225</v>
      </c>
      <c r="Z211" s="120">
        <v>609000</v>
      </c>
      <c r="AA211" s="120">
        <v>609000</v>
      </c>
      <c r="AB211" s="120">
        <v>585312</v>
      </c>
      <c r="AC211" s="8">
        <f t="shared" si="75"/>
        <v>545563</v>
      </c>
      <c r="AD211" s="13">
        <v>441209.00983717997</v>
      </c>
      <c r="AE211" s="13">
        <v>493810.45081584225</v>
      </c>
      <c r="AF211" s="120">
        <v>616000</v>
      </c>
      <c r="AG211" s="120">
        <v>628000</v>
      </c>
      <c r="AH211" s="120">
        <v>591970.4</v>
      </c>
      <c r="AI211" s="8">
        <f t="shared" si="76"/>
        <v>554198</v>
      </c>
      <c r="AJ211" s="13">
        <v>446458.70634404005</v>
      </c>
      <c r="AK211" s="13">
        <v>493810.45081584225</v>
      </c>
      <c r="AL211" s="120">
        <v>619000</v>
      </c>
      <c r="AM211" s="120">
        <v>631000</v>
      </c>
      <c r="AN211" s="120">
        <v>595294</v>
      </c>
      <c r="AO211" s="8">
        <f t="shared" si="77"/>
        <v>557113</v>
      </c>
      <c r="AP211" s="13">
        <v>615223.65880197042</v>
      </c>
      <c r="AQ211" s="13">
        <v>493810.45081584225</v>
      </c>
      <c r="AR211" s="120">
        <v>730000</v>
      </c>
      <c r="AS211" s="120">
        <v>745000</v>
      </c>
      <c r="AT211" s="120">
        <v>702140.6</v>
      </c>
      <c r="AU211" s="8">
        <f t="shared" si="78"/>
        <v>657235</v>
      </c>
      <c r="AV211" s="13">
        <v>315648.86343276</v>
      </c>
      <c r="AW211" s="13">
        <v>288940.11344998801</v>
      </c>
      <c r="AX211" s="120">
        <v>398000</v>
      </c>
      <c r="AY211" s="120">
        <v>406000</v>
      </c>
      <c r="AZ211" s="120">
        <v>382771.20000000001</v>
      </c>
      <c r="BA211" s="8">
        <f t="shared" si="79"/>
        <v>358272</v>
      </c>
      <c r="BB211" s="13">
        <v>515400.79650851997</v>
      </c>
      <c r="BC211" s="13">
        <v>493810.45081584225</v>
      </c>
      <c r="BD211" s="120">
        <v>664000</v>
      </c>
      <c r="BE211" s="120">
        <v>677000</v>
      </c>
      <c r="BF211" s="120">
        <v>638941.80000000005</v>
      </c>
      <c r="BG211" s="8">
        <f t="shared" si="80"/>
        <v>597831</v>
      </c>
      <c r="BH211" s="13">
        <v>528199.44261058001</v>
      </c>
      <c r="BI211" s="13">
        <v>493810.45081584225</v>
      </c>
      <c r="BJ211" s="120">
        <v>673000</v>
      </c>
      <c r="BK211" s="120">
        <v>686000</v>
      </c>
      <c r="BL211" s="120">
        <v>647045</v>
      </c>
      <c r="BM211" s="8">
        <f t="shared" si="81"/>
        <v>605611</v>
      </c>
      <c r="BN211" s="13">
        <v>373818.75200904004</v>
      </c>
      <c r="BO211" s="13">
        <v>342187.93453135202</v>
      </c>
      <c r="BP211" s="120">
        <v>471000</v>
      </c>
      <c r="BQ211" s="120">
        <v>480000</v>
      </c>
      <c r="BR211" s="120">
        <v>453311.6</v>
      </c>
      <c r="BS211" s="8">
        <f t="shared" si="82"/>
        <v>424064</v>
      </c>
      <c r="BT211" s="28" t="e">
        <f>K211+Q211+#REF!+W211+#REF!+#REF!+#REF!+#REF!+AC211+AI211+AO211+AU211+BA211+#REF!+BG211+BM211+BS211</f>
        <v>#REF!</v>
      </c>
      <c r="BU211" s="9"/>
      <c r="BV211" s="9"/>
      <c r="BW211" s="9"/>
      <c r="BX211" s="10"/>
      <c r="BY211" s="10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</row>
    <row r="212" spans="1:187" ht="24.75" customHeight="1" thickBot="1" x14ac:dyDescent="0.4">
      <c r="A212" s="363"/>
      <c r="B212" s="11">
        <v>189</v>
      </c>
      <c r="C212" s="34" t="s">
        <v>222</v>
      </c>
      <c r="D212" s="11" t="s">
        <v>22</v>
      </c>
      <c r="E212" s="6"/>
      <c r="F212" s="13">
        <v>101235.33803057999</v>
      </c>
      <c r="G212" s="13">
        <v>113983.20328873843</v>
      </c>
      <c r="H212" s="113">
        <v>142000</v>
      </c>
      <c r="I212" s="113">
        <v>145000</v>
      </c>
      <c r="J212" s="113">
        <v>136257.79999999999</v>
      </c>
      <c r="K212" s="8">
        <f t="shared" si="84"/>
        <v>127695</v>
      </c>
      <c r="L212" s="13">
        <v>101235.33803057999</v>
      </c>
      <c r="M212" s="13">
        <v>113983.20328873843</v>
      </c>
      <c r="N212" s="113">
        <v>142000</v>
      </c>
      <c r="O212" s="113">
        <v>145000</v>
      </c>
      <c r="P212" s="113">
        <v>136257.79999999999</v>
      </c>
      <c r="Q212" s="8">
        <f t="shared" si="73"/>
        <v>127695</v>
      </c>
      <c r="R212" s="13">
        <v>175136.56488458</v>
      </c>
      <c r="S212" s="13">
        <v>197190.30001658443</v>
      </c>
      <c r="T212" s="113">
        <v>245000</v>
      </c>
      <c r="U212" s="113">
        <v>250000</v>
      </c>
      <c r="V212" s="113">
        <v>235723.6</v>
      </c>
      <c r="W212" s="8">
        <f t="shared" si="74"/>
        <v>220610</v>
      </c>
      <c r="X212" s="13">
        <v>196723.01047828002</v>
      </c>
      <c r="Y212" s="13">
        <v>216901.2302123667</v>
      </c>
      <c r="Z212" s="113">
        <v>272000</v>
      </c>
      <c r="AA212" s="113">
        <v>272000</v>
      </c>
      <c r="AB212" s="113">
        <v>261870</v>
      </c>
      <c r="AC212" s="8">
        <f t="shared" si="75"/>
        <v>243899</v>
      </c>
      <c r="AD212" s="13">
        <v>193665.12532666003</v>
      </c>
      <c r="AE212" s="13">
        <v>216901.2302123667</v>
      </c>
      <c r="AF212" s="113">
        <v>270000</v>
      </c>
      <c r="AG212" s="113">
        <v>275000</v>
      </c>
      <c r="AH212" s="113">
        <v>259933.8</v>
      </c>
      <c r="AI212" s="8">
        <f t="shared" si="76"/>
        <v>243100</v>
      </c>
      <c r="AJ212" s="13">
        <v>192643.02744829998</v>
      </c>
      <c r="AK212" s="13">
        <v>216901.2302123667</v>
      </c>
      <c r="AL212" s="113">
        <v>270000</v>
      </c>
      <c r="AM212" s="113">
        <v>275000</v>
      </c>
      <c r="AN212" s="113">
        <v>259287</v>
      </c>
      <c r="AO212" s="8">
        <f t="shared" si="77"/>
        <v>242766</v>
      </c>
      <c r="AP212" s="13">
        <v>222901.33823224541</v>
      </c>
      <c r="AQ212" s="13">
        <v>216901.2302123667</v>
      </c>
      <c r="AR212" s="113">
        <v>290000</v>
      </c>
      <c r="AS212" s="113">
        <v>296000</v>
      </c>
      <c r="AT212" s="113">
        <v>278443.2</v>
      </c>
      <c r="AU212" s="8">
        <f t="shared" si="78"/>
        <v>260849</v>
      </c>
      <c r="AV212" s="13">
        <v>149671.93986394</v>
      </c>
      <c r="AW212" s="13">
        <v>137007.391106222</v>
      </c>
      <c r="AX212" s="113">
        <v>189000</v>
      </c>
      <c r="AY212" s="113">
        <v>193000</v>
      </c>
      <c r="AZ212" s="113">
        <v>181500.2</v>
      </c>
      <c r="BA212" s="8">
        <f t="shared" si="79"/>
        <v>170036</v>
      </c>
      <c r="BB212" s="13">
        <v>232914.05756605999</v>
      </c>
      <c r="BC212" s="13">
        <v>216901.2302123667</v>
      </c>
      <c r="BD212" s="113">
        <v>296000</v>
      </c>
      <c r="BE212" s="113">
        <v>302000</v>
      </c>
      <c r="BF212" s="113">
        <v>284782.40000000002</v>
      </c>
      <c r="BG212" s="8">
        <f t="shared" si="80"/>
        <v>266520</v>
      </c>
      <c r="BH212" s="13">
        <v>234139.82759933997</v>
      </c>
      <c r="BI212" s="13">
        <v>216901.2302123667</v>
      </c>
      <c r="BJ212" s="113">
        <v>297000</v>
      </c>
      <c r="BK212" s="113">
        <v>303000</v>
      </c>
      <c r="BL212" s="113">
        <v>285559.40000000002</v>
      </c>
      <c r="BM212" s="8">
        <f t="shared" si="81"/>
        <v>267320</v>
      </c>
      <c r="BN212" s="13">
        <v>169949.46486569999</v>
      </c>
      <c r="BO212" s="13">
        <v>155569.12553091001</v>
      </c>
      <c r="BP212" s="113">
        <v>214000</v>
      </c>
      <c r="BQ212" s="113">
        <v>218000</v>
      </c>
      <c r="BR212" s="113">
        <v>206089.8</v>
      </c>
      <c r="BS212" s="8">
        <f t="shared" si="82"/>
        <v>192722</v>
      </c>
      <c r="BT212" s="28" t="e">
        <f>K212+Q212+#REF!+W212+#REF!+#REF!+#REF!+#REF!+AC212+AI212+AO212+AU212+BA212+#REF!+BG212+BM212+BS212</f>
        <v>#REF!</v>
      </c>
      <c r="BU212" s="9"/>
      <c r="BV212" s="9"/>
      <c r="BW212" s="9"/>
      <c r="BX212" s="10"/>
      <c r="BY212" s="10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</row>
    <row r="213" spans="1:187" ht="24.75" customHeight="1" x14ac:dyDescent="0.35">
      <c r="A213" s="363"/>
      <c r="B213" s="4">
        <v>190</v>
      </c>
      <c r="C213" s="34" t="s">
        <v>223</v>
      </c>
      <c r="D213" s="11" t="s">
        <v>22</v>
      </c>
      <c r="E213" s="6"/>
      <c r="F213" s="13">
        <v>84367.920209820004</v>
      </c>
      <c r="G213" s="13">
        <v>94991.788316241189</v>
      </c>
      <c r="H213" s="113">
        <v>118000</v>
      </c>
      <c r="I213" s="113">
        <v>120000</v>
      </c>
      <c r="J213" s="113">
        <v>113554</v>
      </c>
      <c r="K213" s="8">
        <f t="shared" si="84"/>
        <v>106183</v>
      </c>
      <c r="L213" s="13">
        <v>84367.920209820004</v>
      </c>
      <c r="M213" s="13">
        <v>94991.788316241189</v>
      </c>
      <c r="N213" s="113">
        <v>118000</v>
      </c>
      <c r="O213" s="113">
        <v>120000</v>
      </c>
      <c r="P213" s="113">
        <v>113554</v>
      </c>
      <c r="Q213" s="8">
        <f t="shared" si="73"/>
        <v>106183</v>
      </c>
      <c r="R213" s="13">
        <v>151084.56508521998</v>
      </c>
      <c r="S213" s="13">
        <v>170109.59839633576</v>
      </c>
      <c r="T213" s="113">
        <v>211000</v>
      </c>
      <c r="U213" s="113">
        <v>215000</v>
      </c>
      <c r="V213" s="113">
        <v>203351.4</v>
      </c>
      <c r="W213" s="8">
        <f t="shared" si="74"/>
        <v>190109</v>
      </c>
      <c r="X213" s="13">
        <v>171931.06413444001</v>
      </c>
      <c r="Y213" s="13">
        <v>188497.20965806459</v>
      </c>
      <c r="Z213" s="113">
        <v>237000</v>
      </c>
      <c r="AA213" s="113">
        <v>237000</v>
      </c>
      <c r="AB213" s="113">
        <v>228191.6</v>
      </c>
      <c r="AC213" s="8">
        <f t="shared" si="75"/>
        <v>212524</v>
      </c>
      <c r="AD213" s="13">
        <v>171030.42212828001</v>
      </c>
      <c r="AE213" s="13">
        <v>188497.20965806459</v>
      </c>
      <c r="AF213" s="113">
        <v>237000</v>
      </c>
      <c r="AG213" s="113">
        <v>242000</v>
      </c>
      <c r="AH213" s="113">
        <v>227620.4</v>
      </c>
      <c r="AI213" s="8">
        <f t="shared" si="76"/>
        <v>213230</v>
      </c>
      <c r="AJ213" s="13">
        <v>167415.70851642001</v>
      </c>
      <c r="AK213" s="13">
        <v>188497.20965806459</v>
      </c>
      <c r="AL213" s="113">
        <v>234000</v>
      </c>
      <c r="AM213" s="113">
        <v>239000</v>
      </c>
      <c r="AN213" s="113">
        <v>225332.8</v>
      </c>
      <c r="AO213" s="8">
        <f t="shared" si="77"/>
        <v>210849</v>
      </c>
      <c r="AP213" s="13">
        <v>239530.35686139559</v>
      </c>
      <c r="AQ213" s="13">
        <v>188497.20965806459</v>
      </c>
      <c r="AR213" s="113">
        <v>282000</v>
      </c>
      <c r="AS213" s="113">
        <v>288000</v>
      </c>
      <c r="AT213" s="113">
        <v>270988.2</v>
      </c>
      <c r="AU213" s="8">
        <f t="shared" si="78"/>
        <v>253803</v>
      </c>
      <c r="AV213" s="13">
        <v>129396.28341405999</v>
      </c>
      <c r="AW213" s="13">
        <v>118447.367125178</v>
      </c>
      <c r="AX213" s="113">
        <v>163000</v>
      </c>
      <c r="AY213" s="113">
        <v>166000</v>
      </c>
      <c r="AZ213" s="113">
        <v>156912</v>
      </c>
      <c r="BA213" s="8">
        <f t="shared" si="79"/>
        <v>146751</v>
      </c>
      <c r="BB213" s="13">
        <v>202325.86329045999</v>
      </c>
      <c r="BC213" s="13">
        <v>188497.20965806459</v>
      </c>
      <c r="BD213" s="113">
        <v>257000</v>
      </c>
      <c r="BE213" s="113">
        <v>262000</v>
      </c>
      <c r="BF213" s="113">
        <v>247434.6</v>
      </c>
      <c r="BG213" s="8">
        <f t="shared" si="80"/>
        <v>231452</v>
      </c>
      <c r="BH213" s="13">
        <v>199064.30598392003</v>
      </c>
      <c r="BI213" s="13">
        <v>188497.20965806459</v>
      </c>
      <c r="BJ213" s="113">
        <v>255000</v>
      </c>
      <c r="BK213" s="113">
        <v>260000</v>
      </c>
      <c r="BL213" s="113">
        <v>245369.60000000001</v>
      </c>
      <c r="BM213" s="8">
        <f t="shared" si="81"/>
        <v>229586</v>
      </c>
      <c r="BN213" s="13">
        <v>141633.42967617998</v>
      </c>
      <c r="BO213" s="13">
        <v>129649.06254973401</v>
      </c>
      <c r="BP213" s="113">
        <v>179000</v>
      </c>
      <c r="BQ213" s="113">
        <v>183000</v>
      </c>
      <c r="BR213" s="113">
        <v>171752</v>
      </c>
      <c r="BS213" s="8">
        <f t="shared" si="82"/>
        <v>161007</v>
      </c>
      <c r="BT213" s="28" t="e">
        <f>K213+Q213+#REF!+W213+#REF!+#REF!+#REF!+#REF!+AC213+AI213+AO213+AU213+BA213+#REF!+BG213+BM213+BS213</f>
        <v>#REF!</v>
      </c>
      <c r="BU213" s="9"/>
      <c r="BV213" s="9"/>
      <c r="BW213" s="9"/>
      <c r="BX213" s="10"/>
      <c r="BY213" s="10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</row>
    <row r="214" spans="1:187" ht="24.75" customHeight="1" thickBot="1" x14ac:dyDescent="0.4">
      <c r="A214" s="363"/>
      <c r="B214" s="11">
        <v>191</v>
      </c>
      <c r="C214" s="34" t="s">
        <v>224</v>
      </c>
      <c r="D214" s="11" t="s">
        <v>22</v>
      </c>
      <c r="E214" s="6"/>
      <c r="F214" s="13">
        <v>78731.433463799985</v>
      </c>
      <c r="G214" s="13">
        <v>88645.53781612622</v>
      </c>
      <c r="H214" s="113">
        <v>110000</v>
      </c>
      <c r="I214" s="113">
        <v>112000</v>
      </c>
      <c r="J214" s="113">
        <v>105968.8</v>
      </c>
      <c r="K214" s="8">
        <f t="shared" si="84"/>
        <v>99069</v>
      </c>
      <c r="L214" s="13">
        <v>78731.433463799985</v>
      </c>
      <c r="M214" s="13">
        <v>88645.53781612622</v>
      </c>
      <c r="N214" s="113">
        <v>110000</v>
      </c>
      <c r="O214" s="113">
        <v>112000</v>
      </c>
      <c r="P214" s="113">
        <v>105968.8</v>
      </c>
      <c r="Q214" s="8">
        <f t="shared" si="73"/>
        <v>99069</v>
      </c>
      <c r="R214" s="13">
        <v>148383.57334268</v>
      </c>
      <c r="S214" s="13">
        <v>167068.48946283135</v>
      </c>
      <c r="T214" s="113">
        <v>208000</v>
      </c>
      <c r="U214" s="113">
        <v>212000</v>
      </c>
      <c r="V214" s="113">
        <v>199715.6</v>
      </c>
      <c r="W214" s="8">
        <f t="shared" si="74"/>
        <v>187034</v>
      </c>
      <c r="X214" s="13">
        <v>159709.8005633</v>
      </c>
      <c r="Y214" s="13">
        <v>173466.28418215827</v>
      </c>
      <c r="Z214" s="113">
        <v>219000</v>
      </c>
      <c r="AA214" s="113">
        <v>219000</v>
      </c>
      <c r="AB214" s="113">
        <v>210938</v>
      </c>
      <c r="AC214" s="8">
        <f t="shared" si="75"/>
        <v>196423</v>
      </c>
      <c r="AD214" s="13">
        <v>163457.18135863999</v>
      </c>
      <c r="AE214" s="13">
        <v>173466.28418215827</v>
      </c>
      <c r="AF214" s="113">
        <v>222000</v>
      </c>
      <c r="AG214" s="113">
        <v>226000</v>
      </c>
      <c r="AH214" s="113">
        <v>213309.6</v>
      </c>
      <c r="AI214" s="8">
        <f t="shared" si="76"/>
        <v>199647</v>
      </c>
      <c r="AJ214" s="13">
        <v>162521.03686676</v>
      </c>
      <c r="AK214" s="13">
        <v>173466.28418215827</v>
      </c>
      <c r="AL214" s="113">
        <v>221000</v>
      </c>
      <c r="AM214" s="113">
        <v>225000</v>
      </c>
      <c r="AN214" s="113">
        <v>212717.4</v>
      </c>
      <c r="AO214" s="8">
        <f t="shared" si="77"/>
        <v>198941</v>
      </c>
      <c r="AP214" s="13">
        <v>222725.67567000657</v>
      </c>
      <c r="AQ214" s="13">
        <v>173466.28418215827</v>
      </c>
      <c r="AR214" s="113">
        <v>261000</v>
      </c>
      <c r="AS214" s="113">
        <v>266000</v>
      </c>
      <c r="AT214" s="113">
        <v>250833.8</v>
      </c>
      <c r="AU214" s="8">
        <f t="shared" si="78"/>
        <v>234805</v>
      </c>
      <c r="AV214" s="13">
        <v>121880.03347676001</v>
      </c>
      <c r="AW214" s="13">
        <v>111567.10756718801</v>
      </c>
      <c r="AX214" s="113">
        <v>154000</v>
      </c>
      <c r="AY214" s="113">
        <v>157000</v>
      </c>
      <c r="AZ214" s="113">
        <v>147798</v>
      </c>
      <c r="BA214" s="8">
        <f t="shared" si="79"/>
        <v>138449</v>
      </c>
      <c r="BB214" s="13">
        <v>190592.29175999999</v>
      </c>
      <c r="BC214" s="13">
        <v>173466.28418215827</v>
      </c>
      <c r="BD214" s="113">
        <v>240000</v>
      </c>
      <c r="BE214" s="113">
        <v>245000</v>
      </c>
      <c r="BF214" s="113">
        <v>230489</v>
      </c>
      <c r="BG214" s="8">
        <f t="shared" si="80"/>
        <v>215910</v>
      </c>
      <c r="BH214" s="13">
        <v>188311.72419046002</v>
      </c>
      <c r="BI214" s="13">
        <v>173466.28418215827</v>
      </c>
      <c r="BJ214" s="113">
        <v>238000</v>
      </c>
      <c r="BK214" s="113">
        <v>243000</v>
      </c>
      <c r="BL214" s="113">
        <v>229045.6</v>
      </c>
      <c r="BM214" s="8">
        <f t="shared" si="81"/>
        <v>214365</v>
      </c>
      <c r="BN214" s="13">
        <v>132171.08295586001</v>
      </c>
      <c r="BO214" s="13">
        <v>120987.375936518</v>
      </c>
      <c r="BP214" s="113">
        <v>167000</v>
      </c>
      <c r="BQ214" s="113">
        <v>170000</v>
      </c>
      <c r="BR214" s="113">
        <v>160277.6</v>
      </c>
      <c r="BS214" s="8">
        <f t="shared" si="82"/>
        <v>150087</v>
      </c>
      <c r="BT214" s="28" t="e">
        <f>K214+Q214+#REF!+W214+#REF!+#REF!+#REF!+#REF!+AC214+AI214+AO214+AU214+BA214+#REF!+BG214+BM214+BS214</f>
        <v>#REF!</v>
      </c>
      <c r="BU214" s="9"/>
      <c r="BV214" s="9"/>
      <c r="BW214" s="9"/>
      <c r="BX214" s="10"/>
      <c r="BY214" s="10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</row>
    <row r="215" spans="1:187" ht="24.75" customHeight="1" x14ac:dyDescent="0.35">
      <c r="A215" s="363"/>
      <c r="B215" s="4">
        <v>192</v>
      </c>
      <c r="C215" s="34" t="s">
        <v>225</v>
      </c>
      <c r="D215" s="11" t="s">
        <v>22</v>
      </c>
      <c r="E215" s="6"/>
      <c r="F215" s="13">
        <v>73247.23369600001</v>
      </c>
      <c r="G215" s="13">
        <v>82470.750739103998</v>
      </c>
      <c r="H215" s="113">
        <v>103000</v>
      </c>
      <c r="I215" s="113">
        <v>105000</v>
      </c>
      <c r="J215" s="113">
        <v>98586.6</v>
      </c>
      <c r="K215" s="8">
        <f t="shared" si="84"/>
        <v>92461</v>
      </c>
      <c r="L215" s="13">
        <v>73247.23369600001</v>
      </c>
      <c r="M215" s="13">
        <v>82470.750739103998</v>
      </c>
      <c r="N215" s="113">
        <v>103000</v>
      </c>
      <c r="O215" s="113">
        <v>105000</v>
      </c>
      <c r="P215" s="113">
        <v>98586.6</v>
      </c>
      <c r="Q215" s="8">
        <f t="shared" si="73"/>
        <v>92461</v>
      </c>
      <c r="R215" s="13">
        <v>131506.81276251998</v>
      </c>
      <c r="S215" s="13">
        <v>148066.55526192349</v>
      </c>
      <c r="T215" s="113">
        <v>184000</v>
      </c>
      <c r="U215" s="113">
        <v>188000</v>
      </c>
      <c r="V215" s="113">
        <v>177000.6</v>
      </c>
      <c r="W215" s="8">
        <f t="shared" si="74"/>
        <v>165715</v>
      </c>
      <c r="X215" s="13">
        <v>145083.71072259999</v>
      </c>
      <c r="Y215" s="13">
        <v>162530.4943264985</v>
      </c>
      <c r="Z215" s="113">
        <v>203000</v>
      </c>
      <c r="AA215" s="113">
        <v>203000</v>
      </c>
      <c r="AB215" s="113">
        <v>194754</v>
      </c>
      <c r="AC215" s="8">
        <f t="shared" si="75"/>
        <v>181674</v>
      </c>
      <c r="AD215" s="13">
        <v>148718.97840514002</v>
      </c>
      <c r="AE215" s="13">
        <v>162530.4943264985</v>
      </c>
      <c r="AF215" s="113">
        <v>205000</v>
      </c>
      <c r="AG215" s="113">
        <v>209000</v>
      </c>
      <c r="AH215" s="113">
        <v>197055.6</v>
      </c>
      <c r="AI215" s="8">
        <f t="shared" si="76"/>
        <v>184461</v>
      </c>
      <c r="AJ215" s="13">
        <v>146540.24691305999</v>
      </c>
      <c r="AK215" s="13">
        <v>162530.4943264985</v>
      </c>
      <c r="AL215" s="113">
        <v>204000</v>
      </c>
      <c r="AM215" s="113">
        <v>208000</v>
      </c>
      <c r="AN215" s="113">
        <v>195676.6</v>
      </c>
      <c r="AO215" s="8">
        <f t="shared" si="77"/>
        <v>183349</v>
      </c>
      <c r="AP215" s="13">
        <v>200453.21928184282</v>
      </c>
      <c r="AQ215" s="13">
        <v>162530.4943264985</v>
      </c>
      <c r="AR215" s="113">
        <v>239000</v>
      </c>
      <c r="AS215" s="113">
        <v>244000</v>
      </c>
      <c r="AT215" s="113">
        <v>229808.6</v>
      </c>
      <c r="AU215" s="8">
        <f t="shared" si="78"/>
        <v>215158</v>
      </c>
      <c r="AV215" s="13">
        <v>112191.59197896002</v>
      </c>
      <c r="AW215" s="13">
        <v>102698.457273048</v>
      </c>
      <c r="AX215" s="113">
        <v>141000</v>
      </c>
      <c r="AY215" s="113">
        <v>144000</v>
      </c>
      <c r="AZ215" s="113">
        <v>136049.20000000001</v>
      </c>
      <c r="BA215" s="8">
        <f t="shared" si="79"/>
        <v>127188</v>
      </c>
      <c r="BB215" s="13">
        <v>174141.56100847997</v>
      </c>
      <c r="BC215" s="13">
        <v>162530.4943264985</v>
      </c>
      <c r="BD215" s="113">
        <v>222000</v>
      </c>
      <c r="BE215" s="113">
        <v>226000</v>
      </c>
      <c r="BF215" s="113">
        <v>213150</v>
      </c>
      <c r="BG215" s="8">
        <f t="shared" si="80"/>
        <v>199564</v>
      </c>
      <c r="BH215" s="13">
        <v>173273.61866021997</v>
      </c>
      <c r="BI215" s="13">
        <v>162530.4943264985</v>
      </c>
      <c r="BJ215" s="113">
        <v>221000</v>
      </c>
      <c r="BK215" s="113">
        <v>225000</v>
      </c>
      <c r="BL215" s="113">
        <v>212601.2</v>
      </c>
      <c r="BM215" s="8">
        <f t="shared" si="81"/>
        <v>198881</v>
      </c>
      <c r="BN215" s="13">
        <v>122964.7278431</v>
      </c>
      <c r="BO215" s="13">
        <v>112560.02010252999</v>
      </c>
      <c r="BP215" s="113">
        <v>155000</v>
      </c>
      <c r="BQ215" s="113">
        <v>158000</v>
      </c>
      <c r="BR215" s="113">
        <v>149112.6</v>
      </c>
      <c r="BS215" s="8">
        <f t="shared" si="82"/>
        <v>139527</v>
      </c>
      <c r="BT215" s="28" t="e">
        <f>K215+Q215+#REF!+W215+#REF!+#REF!+#REF!+#REF!+AC215+AI215+AO215+AU215+BA215+#REF!+BG215+BM215+BS215</f>
        <v>#REF!</v>
      </c>
      <c r="BU215" s="9"/>
      <c r="BV215" s="9"/>
      <c r="BW215" s="9"/>
      <c r="BX215" s="10"/>
      <c r="BY215" s="10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</row>
    <row r="216" spans="1:187" ht="24.75" customHeight="1" thickBot="1" x14ac:dyDescent="0.4">
      <c r="A216" s="363"/>
      <c r="B216" s="11">
        <v>193</v>
      </c>
      <c r="C216" s="34" t="s">
        <v>226</v>
      </c>
      <c r="D216" s="11" t="s">
        <v>22</v>
      </c>
      <c r="E216" s="6"/>
      <c r="F216" s="13">
        <v>14373.475999999999</v>
      </c>
      <c r="G216" s="13">
        <v>16183.428323999999</v>
      </c>
      <c r="H216" s="113">
        <v>20000</v>
      </c>
      <c r="I216" s="113">
        <v>20000</v>
      </c>
      <c r="J216" s="113">
        <v>19346.599999999999</v>
      </c>
      <c r="K216" s="8">
        <f t="shared" si="84"/>
        <v>17981</v>
      </c>
      <c r="L216" s="13">
        <v>14373.475999999999</v>
      </c>
      <c r="M216" s="13">
        <v>16183.428323999999</v>
      </c>
      <c r="N216" s="113">
        <v>20000</v>
      </c>
      <c r="O216" s="113">
        <v>20000</v>
      </c>
      <c r="P216" s="113">
        <v>19346.599999999999</v>
      </c>
      <c r="Q216" s="8">
        <f t="shared" si="73"/>
        <v>17981</v>
      </c>
      <c r="R216" s="13">
        <v>14373.475999999999</v>
      </c>
      <c r="S216" s="13">
        <v>16183.428323999999</v>
      </c>
      <c r="T216" s="113">
        <v>20000</v>
      </c>
      <c r="U216" s="113">
        <v>20000</v>
      </c>
      <c r="V216" s="113">
        <v>19346.599999999999</v>
      </c>
      <c r="W216" s="8">
        <f t="shared" si="74"/>
        <v>17981</v>
      </c>
      <c r="X216" s="13">
        <v>14373.475999999999</v>
      </c>
      <c r="Y216" s="13">
        <v>16183.428323999999</v>
      </c>
      <c r="Z216" s="113">
        <v>20000</v>
      </c>
      <c r="AA216" s="113">
        <v>20000</v>
      </c>
      <c r="AB216" s="113">
        <v>19346.599999999999</v>
      </c>
      <c r="AC216" s="8">
        <f t="shared" si="75"/>
        <v>17981</v>
      </c>
      <c r="AD216" s="13">
        <v>14373.475999999999</v>
      </c>
      <c r="AE216" s="13">
        <v>16183.428323999999</v>
      </c>
      <c r="AF216" s="113">
        <v>20000</v>
      </c>
      <c r="AG216" s="113">
        <v>20000</v>
      </c>
      <c r="AH216" s="113">
        <v>19346.599999999999</v>
      </c>
      <c r="AI216" s="8">
        <f t="shared" si="76"/>
        <v>17981</v>
      </c>
      <c r="AJ216" s="13">
        <v>14373.475999999999</v>
      </c>
      <c r="AK216" s="13">
        <v>16183.428323999999</v>
      </c>
      <c r="AL216" s="113">
        <v>20000</v>
      </c>
      <c r="AM216" s="113">
        <v>20000</v>
      </c>
      <c r="AN216" s="113">
        <v>19346.599999999999</v>
      </c>
      <c r="AO216" s="8">
        <f t="shared" si="77"/>
        <v>17981</v>
      </c>
      <c r="AP216" s="13">
        <v>17104.436439999998</v>
      </c>
      <c r="AQ216" s="13">
        <v>16183.428323999999</v>
      </c>
      <c r="AR216" s="113">
        <v>22000</v>
      </c>
      <c r="AS216" s="113">
        <v>22000</v>
      </c>
      <c r="AT216" s="113">
        <v>21075.599999999999</v>
      </c>
      <c r="AU216" s="8">
        <f t="shared" si="78"/>
        <v>19673</v>
      </c>
      <c r="AV216" s="13">
        <v>14373.475999999999</v>
      </c>
      <c r="AW216" s="13">
        <v>13157.2588</v>
      </c>
      <c r="AX216" s="113">
        <v>18000</v>
      </c>
      <c r="AY216" s="113">
        <v>18000</v>
      </c>
      <c r="AZ216" s="113">
        <v>17430</v>
      </c>
      <c r="BA216" s="8">
        <f t="shared" si="79"/>
        <v>16192</v>
      </c>
      <c r="BB216" s="13">
        <v>14373.475999999999</v>
      </c>
      <c r="BC216" s="13">
        <v>16183.428323999999</v>
      </c>
      <c r="BD216" s="113">
        <v>20000</v>
      </c>
      <c r="BE216" s="113">
        <v>20000</v>
      </c>
      <c r="BF216" s="113">
        <v>19346.599999999999</v>
      </c>
      <c r="BG216" s="8">
        <f t="shared" si="80"/>
        <v>17981</v>
      </c>
      <c r="BH216" s="13">
        <v>14373.475999999999</v>
      </c>
      <c r="BI216" s="13">
        <v>16183.428323999999</v>
      </c>
      <c r="BJ216" s="113">
        <v>20000</v>
      </c>
      <c r="BK216" s="113">
        <v>20000</v>
      </c>
      <c r="BL216" s="113">
        <v>19346.599999999999</v>
      </c>
      <c r="BM216" s="8">
        <f t="shared" si="81"/>
        <v>17981</v>
      </c>
      <c r="BN216" s="13">
        <v>14373.475999999999</v>
      </c>
      <c r="BO216" s="13">
        <v>13157.2588</v>
      </c>
      <c r="BP216" s="113">
        <v>18000</v>
      </c>
      <c r="BQ216" s="113">
        <v>18000</v>
      </c>
      <c r="BR216" s="113">
        <v>17430</v>
      </c>
      <c r="BS216" s="8">
        <f t="shared" si="82"/>
        <v>16192</v>
      </c>
      <c r="BT216" s="28" t="e">
        <f>K216+Q216+#REF!+W216+#REF!+#REF!+#REF!+#REF!+AC216+AI216+AO216+AU216+BA216+#REF!+BG216+BM216+BS216</f>
        <v>#REF!</v>
      </c>
      <c r="BU216" s="9"/>
      <c r="BV216" s="9"/>
      <c r="BW216" s="9"/>
      <c r="BX216" s="10"/>
      <c r="BY216" s="10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</row>
    <row r="217" spans="1:187" ht="24.75" customHeight="1" x14ac:dyDescent="0.35">
      <c r="A217" s="363"/>
      <c r="B217" s="4">
        <v>194</v>
      </c>
      <c r="C217" s="34" t="s">
        <v>227</v>
      </c>
      <c r="D217" s="11" t="s">
        <v>22</v>
      </c>
      <c r="E217" s="6"/>
      <c r="F217" s="13">
        <v>99293.912627260012</v>
      </c>
      <c r="G217" s="13">
        <v>111797.30762501575</v>
      </c>
      <c r="H217" s="113">
        <v>139000</v>
      </c>
      <c r="I217" s="113">
        <v>142000</v>
      </c>
      <c r="J217" s="113">
        <v>133644</v>
      </c>
      <c r="K217" s="8">
        <f t="shared" si="84"/>
        <v>125147</v>
      </c>
      <c r="L217" s="13">
        <v>99293.912627260012</v>
      </c>
      <c r="M217" s="13">
        <v>111797.30762501575</v>
      </c>
      <c r="N217" s="113">
        <v>139000</v>
      </c>
      <c r="O217" s="113">
        <v>142000</v>
      </c>
      <c r="P217" s="113">
        <v>133644</v>
      </c>
      <c r="Q217" s="8">
        <f t="shared" si="73"/>
        <v>125147</v>
      </c>
      <c r="R217" s="13">
        <v>172869.07717820001</v>
      </c>
      <c r="S217" s="13">
        <v>194637.28328133177</v>
      </c>
      <c r="T217" s="113">
        <v>242000</v>
      </c>
      <c r="U217" s="113">
        <v>247000</v>
      </c>
      <c r="V217" s="113">
        <v>232671.6</v>
      </c>
      <c r="W217" s="8">
        <f t="shared" si="74"/>
        <v>217836</v>
      </c>
      <c r="X217" s="13">
        <v>187271.87506923999</v>
      </c>
      <c r="Y217" s="13">
        <v>209690.2991369004</v>
      </c>
      <c r="Z217" s="113">
        <v>261000</v>
      </c>
      <c r="AA217" s="113">
        <v>261000</v>
      </c>
      <c r="AB217" s="113">
        <v>251321</v>
      </c>
      <c r="AC217" s="8">
        <f t="shared" si="75"/>
        <v>234057</v>
      </c>
      <c r="AD217" s="13">
        <v>193438.09627323999</v>
      </c>
      <c r="AE217" s="13">
        <v>209690.2991369004</v>
      </c>
      <c r="AF217" s="113">
        <v>265000</v>
      </c>
      <c r="AG217" s="113">
        <v>270000</v>
      </c>
      <c r="AH217" s="113">
        <v>255224.2</v>
      </c>
      <c r="AI217" s="8">
        <f t="shared" si="76"/>
        <v>238671</v>
      </c>
      <c r="AJ217" s="13">
        <v>191386.42630899997</v>
      </c>
      <c r="AK217" s="13">
        <v>209690.2991369004</v>
      </c>
      <c r="AL217" s="113">
        <v>264000</v>
      </c>
      <c r="AM217" s="113">
        <v>269000</v>
      </c>
      <c r="AN217" s="113">
        <v>253926.40000000002</v>
      </c>
      <c r="AO217" s="8">
        <f t="shared" si="77"/>
        <v>237601</v>
      </c>
      <c r="AP217" s="13">
        <v>266275.53785643721</v>
      </c>
      <c r="AQ217" s="13">
        <v>209690.2991369004</v>
      </c>
      <c r="AR217" s="113">
        <v>313000</v>
      </c>
      <c r="AS217" s="113">
        <v>319000</v>
      </c>
      <c r="AT217" s="113">
        <v>301338.8</v>
      </c>
      <c r="AU217" s="8">
        <f t="shared" si="78"/>
        <v>281861</v>
      </c>
      <c r="AV217" s="13">
        <v>150013.88485797998</v>
      </c>
      <c r="AW217" s="13">
        <v>137320.402293074</v>
      </c>
      <c r="AX217" s="113">
        <v>189000</v>
      </c>
      <c r="AY217" s="113">
        <v>193000</v>
      </c>
      <c r="AZ217" s="113">
        <v>181914.6</v>
      </c>
      <c r="BA217" s="8">
        <f t="shared" si="79"/>
        <v>170250</v>
      </c>
      <c r="BB217" s="13">
        <v>231256.65204849999</v>
      </c>
      <c r="BC217" s="13">
        <v>209690.2991369004</v>
      </c>
      <c r="BD217" s="113">
        <v>290000</v>
      </c>
      <c r="BE217" s="113">
        <v>296000</v>
      </c>
      <c r="BF217" s="113">
        <v>279168.40000000002</v>
      </c>
      <c r="BG217" s="8">
        <f t="shared" si="80"/>
        <v>261223</v>
      </c>
      <c r="BH217" s="13">
        <v>227560.65642985998</v>
      </c>
      <c r="BI217" s="13">
        <v>209690.2991369004</v>
      </c>
      <c r="BJ217" s="113">
        <v>288000</v>
      </c>
      <c r="BK217" s="113">
        <v>294000</v>
      </c>
      <c r="BL217" s="113">
        <v>276827.59999999998</v>
      </c>
      <c r="BM217" s="8">
        <f t="shared" si="81"/>
        <v>259216</v>
      </c>
      <c r="BN217" s="13">
        <v>166690.71038697998</v>
      </c>
      <c r="BO217" s="13">
        <v>152586.111815774</v>
      </c>
      <c r="BP217" s="113">
        <v>210000</v>
      </c>
      <c r="BQ217" s="113">
        <v>214000</v>
      </c>
      <c r="BR217" s="113">
        <v>202137.60000000001</v>
      </c>
      <c r="BS217" s="8">
        <f t="shared" si="82"/>
        <v>189083</v>
      </c>
      <c r="BT217" s="28" t="e">
        <f>K217+Q217+#REF!+W217+#REF!+#REF!+#REF!+#REF!+AC217+AI217+AO217+AU217+BA217+#REF!+BG217+BM217+BS217</f>
        <v>#REF!</v>
      </c>
      <c r="BU217" s="9"/>
      <c r="BV217" s="9"/>
      <c r="BW217" s="9"/>
      <c r="BX217" s="10"/>
      <c r="BY217" s="10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</row>
    <row r="218" spans="1:187" ht="36" customHeight="1" thickBot="1" x14ac:dyDescent="0.4">
      <c r="A218" s="363"/>
      <c r="B218" s="11">
        <v>195</v>
      </c>
      <c r="C218" s="34" t="s">
        <v>228</v>
      </c>
      <c r="D218" s="11" t="s">
        <v>22</v>
      </c>
      <c r="E218" s="6"/>
      <c r="F218" s="13">
        <v>215602.13999999998</v>
      </c>
      <c r="G218" s="13">
        <v>242751.42486</v>
      </c>
      <c r="H218" s="115">
        <v>302000</v>
      </c>
      <c r="I218" s="115">
        <v>308000</v>
      </c>
      <c r="J218" s="115">
        <v>290189.2</v>
      </c>
      <c r="K218" s="8">
        <f t="shared" si="84"/>
        <v>271709</v>
      </c>
      <c r="L218" s="13">
        <v>215602.13999999998</v>
      </c>
      <c r="M218" s="13">
        <v>242751.42486</v>
      </c>
      <c r="N218" s="115">
        <v>302000</v>
      </c>
      <c r="O218" s="115">
        <v>308000</v>
      </c>
      <c r="P218" s="115">
        <v>290189.2</v>
      </c>
      <c r="Q218" s="8">
        <f t="shared" si="73"/>
        <v>271709</v>
      </c>
      <c r="R218" s="13">
        <v>215602.13999999998</v>
      </c>
      <c r="S218" s="13">
        <v>242751.42486</v>
      </c>
      <c r="T218" s="115">
        <v>302000</v>
      </c>
      <c r="U218" s="115">
        <v>308000</v>
      </c>
      <c r="V218" s="115">
        <v>290189.2</v>
      </c>
      <c r="W218" s="8">
        <f t="shared" si="74"/>
        <v>271709</v>
      </c>
      <c r="X218" s="13">
        <v>215602.13999999998</v>
      </c>
      <c r="Y218" s="13">
        <v>242751.42486</v>
      </c>
      <c r="Z218" s="115">
        <v>302000</v>
      </c>
      <c r="AA218" s="115">
        <v>302000</v>
      </c>
      <c r="AB218" s="115">
        <v>290189.2</v>
      </c>
      <c r="AC218" s="8">
        <f t="shared" si="75"/>
        <v>270509</v>
      </c>
      <c r="AD218" s="13">
        <v>215602.13999999998</v>
      </c>
      <c r="AE218" s="13">
        <v>242751.42486</v>
      </c>
      <c r="AF218" s="115">
        <v>302000</v>
      </c>
      <c r="AG218" s="115">
        <v>308000</v>
      </c>
      <c r="AH218" s="115">
        <v>290189.2</v>
      </c>
      <c r="AI218" s="8">
        <f t="shared" si="76"/>
        <v>271709</v>
      </c>
      <c r="AJ218" s="13">
        <v>215602.13999999998</v>
      </c>
      <c r="AK218" s="13">
        <v>242751.42486</v>
      </c>
      <c r="AL218" s="115">
        <v>302000</v>
      </c>
      <c r="AM218" s="115">
        <v>308000</v>
      </c>
      <c r="AN218" s="115">
        <v>290189.2</v>
      </c>
      <c r="AO218" s="8">
        <f t="shared" si="77"/>
        <v>271709</v>
      </c>
      <c r="AP218" s="13">
        <v>256566.5466</v>
      </c>
      <c r="AQ218" s="13">
        <v>242751.42486</v>
      </c>
      <c r="AR218" s="115">
        <v>329000</v>
      </c>
      <c r="AS218" s="115">
        <v>336000</v>
      </c>
      <c r="AT218" s="115">
        <v>316124.2</v>
      </c>
      <c r="AU218" s="8">
        <f t="shared" si="78"/>
        <v>296088</v>
      </c>
      <c r="AV218" s="13">
        <v>215602.13999999998</v>
      </c>
      <c r="AW218" s="13">
        <v>197358.88199999998</v>
      </c>
      <c r="AX218" s="115">
        <v>272000</v>
      </c>
      <c r="AY218" s="115">
        <v>277000</v>
      </c>
      <c r="AZ218" s="115">
        <v>261450</v>
      </c>
      <c r="BA218" s="8">
        <f t="shared" si="79"/>
        <v>244682</v>
      </c>
      <c r="BB218" s="13">
        <v>215602.13999999998</v>
      </c>
      <c r="BC218" s="13">
        <v>242751.42486</v>
      </c>
      <c r="BD218" s="115">
        <v>302000</v>
      </c>
      <c r="BE218" s="115">
        <v>308000</v>
      </c>
      <c r="BF218" s="115">
        <v>290189.2</v>
      </c>
      <c r="BG218" s="8">
        <f t="shared" si="80"/>
        <v>271709</v>
      </c>
      <c r="BH218" s="13">
        <v>215602.13999999998</v>
      </c>
      <c r="BI218" s="13">
        <v>242751.42486</v>
      </c>
      <c r="BJ218" s="115">
        <v>302000</v>
      </c>
      <c r="BK218" s="115">
        <v>308000</v>
      </c>
      <c r="BL218" s="115">
        <v>290189.2</v>
      </c>
      <c r="BM218" s="8">
        <f t="shared" si="81"/>
        <v>271709</v>
      </c>
      <c r="BN218" s="13">
        <v>215602.13999999998</v>
      </c>
      <c r="BO218" s="13">
        <v>197358.88199999998</v>
      </c>
      <c r="BP218" s="115">
        <v>272000</v>
      </c>
      <c r="BQ218" s="115">
        <v>277000</v>
      </c>
      <c r="BR218" s="115">
        <v>261450</v>
      </c>
      <c r="BS218" s="8">
        <f t="shared" si="82"/>
        <v>244682</v>
      </c>
      <c r="BT218" s="28" t="e">
        <f>K218+Q218+#REF!+W218+#REF!+#REF!+#REF!+#REF!+AC218+AI218+AO218+AU218+BA218+#REF!+BG218+BM218+BS218</f>
        <v>#REF!</v>
      </c>
      <c r="BU218" s="9"/>
      <c r="BV218" s="9"/>
      <c r="BW218" s="9"/>
      <c r="BX218" s="10"/>
      <c r="BY218" s="10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</row>
    <row r="219" spans="1:187" ht="24.75" customHeight="1" x14ac:dyDescent="0.35">
      <c r="A219" s="363"/>
      <c r="B219" s="4">
        <v>196</v>
      </c>
      <c r="C219" s="34" t="s">
        <v>229</v>
      </c>
      <c r="D219" s="11" t="s">
        <v>22</v>
      </c>
      <c r="E219" s="6"/>
      <c r="F219" s="13">
        <v>139147.32139984</v>
      </c>
      <c r="G219" s="13">
        <v>156669.18025611216</v>
      </c>
      <c r="H219" s="115">
        <v>195000</v>
      </c>
      <c r="I219" s="115">
        <v>199000</v>
      </c>
      <c r="J219" s="115">
        <v>187285</v>
      </c>
      <c r="K219" s="8">
        <f t="shared" si="84"/>
        <v>175420</v>
      </c>
      <c r="L219" s="13">
        <v>139147.32139984</v>
      </c>
      <c r="M219" s="13">
        <v>156669.18025611216</v>
      </c>
      <c r="N219" s="115">
        <v>195000</v>
      </c>
      <c r="O219" s="115">
        <v>199000</v>
      </c>
      <c r="P219" s="115">
        <v>187285</v>
      </c>
      <c r="Q219" s="8">
        <f t="shared" si="73"/>
        <v>175420</v>
      </c>
      <c r="R219" s="13">
        <v>235740.24228456002</v>
      </c>
      <c r="S219" s="13">
        <v>265425.37894762342</v>
      </c>
      <c r="T219" s="115">
        <v>330000</v>
      </c>
      <c r="U219" s="115">
        <v>337000</v>
      </c>
      <c r="V219" s="115">
        <v>317293.2</v>
      </c>
      <c r="W219" s="8">
        <f t="shared" si="74"/>
        <v>297092</v>
      </c>
      <c r="X219" s="13">
        <v>261202.99875331999</v>
      </c>
      <c r="Y219" s="13">
        <v>307088.88691348681</v>
      </c>
      <c r="Z219" s="115">
        <v>374000</v>
      </c>
      <c r="AA219" s="115">
        <v>374000</v>
      </c>
      <c r="AB219" s="115">
        <v>359791.6</v>
      </c>
      <c r="AC219" s="8">
        <f t="shared" si="75"/>
        <v>335217</v>
      </c>
      <c r="AD219" s="13">
        <v>272744.10944014002</v>
      </c>
      <c r="AE219" s="13">
        <v>307088.88691348681</v>
      </c>
      <c r="AF219" s="115">
        <v>382000</v>
      </c>
      <c r="AG219" s="115">
        <v>390000</v>
      </c>
      <c r="AH219" s="115">
        <v>367098.2</v>
      </c>
      <c r="AI219" s="8">
        <f t="shared" si="76"/>
        <v>343786</v>
      </c>
      <c r="AJ219" s="13">
        <v>271307.19304442004</v>
      </c>
      <c r="AK219" s="13">
        <v>307088.88691348681</v>
      </c>
      <c r="AL219" s="115">
        <v>381000</v>
      </c>
      <c r="AM219" s="115">
        <v>389000</v>
      </c>
      <c r="AN219" s="115">
        <v>366188.2</v>
      </c>
      <c r="AO219" s="8">
        <f t="shared" si="77"/>
        <v>342917</v>
      </c>
      <c r="AP219" s="13">
        <v>372411.30267646757</v>
      </c>
      <c r="AQ219" s="13">
        <v>307088.88691348681</v>
      </c>
      <c r="AR219" s="115">
        <v>447000</v>
      </c>
      <c r="AS219" s="115">
        <v>456000</v>
      </c>
      <c r="AT219" s="115">
        <v>430199</v>
      </c>
      <c r="AU219" s="8">
        <f t="shared" si="78"/>
        <v>402540</v>
      </c>
      <c r="AV219" s="13">
        <v>200131.24910740001</v>
      </c>
      <c r="AW219" s="13">
        <v>183197.06649062</v>
      </c>
      <c r="AX219" s="115">
        <v>252000</v>
      </c>
      <c r="AY219" s="115">
        <v>257000</v>
      </c>
      <c r="AZ219" s="115">
        <v>242688.6</v>
      </c>
      <c r="BA219" s="8">
        <f t="shared" si="79"/>
        <v>227003</v>
      </c>
      <c r="BB219" s="13">
        <v>313888.6875618</v>
      </c>
      <c r="BC219" s="13">
        <v>307088.88691348681</v>
      </c>
      <c r="BD219" s="115">
        <v>409000</v>
      </c>
      <c r="BE219" s="115">
        <v>417000</v>
      </c>
      <c r="BF219" s="115">
        <v>393148</v>
      </c>
      <c r="BG219" s="8">
        <f t="shared" si="80"/>
        <v>368025</v>
      </c>
      <c r="BH219" s="13">
        <v>310395.42982213997</v>
      </c>
      <c r="BI219" s="13">
        <v>307088.88691348681</v>
      </c>
      <c r="BJ219" s="115">
        <v>407000</v>
      </c>
      <c r="BK219" s="115">
        <v>415000</v>
      </c>
      <c r="BL219" s="115">
        <v>390936</v>
      </c>
      <c r="BM219" s="8">
        <f t="shared" si="81"/>
        <v>366084</v>
      </c>
      <c r="BN219" s="13">
        <v>233596.07900226</v>
      </c>
      <c r="BO219" s="13">
        <v>213830.25693283801</v>
      </c>
      <c r="BP219" s="115">
        <v>295000</v>
      </c>
      <c r="BQ219" s="115">
        <v>301000</v>
      </c>
      <c r="BR219" s="115">
        <v>283270.40000000002</v>
      </c>
      <c r="BS219" s="8">
        <f t="shared" si="82"/>
        <v>265339</v>
      </c>
      <c r="BT219" s="28" t="e">
        <f>K219+Q219+#REF!+W219+#REF!+#REF!+#REF!+#REF!+AC219+AI219+AO219+AU219+BA219+#REF!+BG219+BM219+BS219</f>
        <v>#REF!</v>
      </c>
      <c r="BU219" s="9"/>
      <c r="BV219" s="9"/>
      <c r="BW219" s="9"/>
      <c r="BX219" s="10"/>
      <c r="BY219" s="10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</row>
    <row r="220" spans="1:187" ht="24.75" customHeight="1" thickBot="1" x14ac:dyDescent="0.4">
      <c r="A220" s="363"/>
      <c r="B220" s="11">
        <v>197</v>
      </c>
      <c r="C220" s="34" t="s">
        <v>230</v>
      </c>
      <c r="D220" s="11" t="s">
        <v>22</v>
      </c>
      <c r="E220" s="6"/>
      <c r="F220" s="13">
        <v>145054.74816846001</v>
      </c>
      <c r="G220" s="13">
        <v>163320.48838013454</v>
      </c>
      <c r="H220" s="115">
        <v>203000</v>
      </c>
      <c r="I220" s="115">
        <v>207000</v>
      </c>
      <c r="J220" s="115">
        <v>195235.6</v>
      </c>
      <c r="K220" s="8">
        <f t="shared" si="84"/>
        <v>182722</v>
      </c>
      <c r="L220" s="13">
        <v>145054.74816846001</v>
      </c>
      <c r="M220" s="13">
        <v>163320.48838013454</v>
      </c>
      <c r="N220" s="115">
        <v>203000</v>
      </c>
      <c r="O220" s="115">
        <v>207000</v>
      </c>
      <c r="P220" s="115">
        <v>195235.6</v>
      </c>
      <c r="Q220" s="8">
        <f t="shared" si="73"/>
        <v>182722</v>
      </c>
      <c r="R220" s="13">
        <v>243676.91639485999</v>
      </c>
      <c r="S220" s="13">
        <v>274361.46348242811</v>
      </c>
      <c r="T220" s="115">
        <v>341000</v>
      </c>
      <c r="U220" s="115">
        <v>348000</v>
      </c>
      <c r="V220" s="115">
        <v>327975.2</v>
      </c>
      <c r="W220" s="8">
        <f t="shared" si="74"/>
        <v>307003</v>
      </c>
      <c r="X220" s="13">
        <v>267205.72166782001</v>
      </c>
      <c r="Y220" s="13">
        <v>318844.12466233241</v>
      </c>
      <c r="Z220" s="115">
        <v>386000</v>
      </c>
      <c r="AA220" s="115">
        <v>386000</v>
      </c>
      <c r="AB220" s="115">
        <v>371035</v>
      </c>
      <c r="AC220" s="8">
        <f t="shared" si="75"/>
        <v>345817</v>
      </c>
      <c r="AD220" s="13">
        <v>283184.64306963998</v>
      </c>
      <c r="AE220" s="13">
        <v>318844.12466233241</v>
      </c>
      <c r="AF220" s="115">
        <v>396000</v>
      </c>
      <c r="AG220" s="115">
        <v>404000</v>
      </c>
      <c r="AH220" s="115">
        <v>381151.4</v>
      </c>
      <c r="AI220" s="8">
        <f t="shared" si="76"/>
        <v>356636</v>
      </c>
      <c r="AJ220" s="13">
        <v>276809.14405508002</v>
      </c>
      <c r="AK220" s="13">
        <v>318844.12466233241</v>
      </c>
      <c r="AL220" s="115">
        <v>392000</v>
      </c>
      <c r="AM220" s="115">
        <v>400000</v>
      </c>
      <c r="AN220" s="115">
        <v>377113.8</v>
      </c>
      <c r="AO220" s="8">
        <f t="shared" si="77"/>
        <v>352953</v>
      </c>
      <c r="AP220" s="13">
        <v>393185.06834375852</v>
      </c>
      <c r="AQ220" s="13">
        <v>318844.12466233241</v>
      </c>
      <c r="AR220" s="115">
        <v>469000</v>
      </c>
      <c r="AS220" s="115">
        <v>478000</v>
      </c>
      <c r="AT220" s="115">
        <v>450793</v>
      </c>
      <c r="AU220" s="8">
        <f t="shared" si="78"/>
        <v>421964</v>
      </c>
      <c r="AV220" s="13">
        <v>216425.95577693998</v>
      </c>
      <c r="AW220" s="13">
        <v>198112.990288122</v>
      </c>
      <c r="AX220" s="115">
        <v>273000</v>
      </c>
      <c r="AY220" s="115">
        <v>278000</v>
      </c>
      <c r="AZ220" s="115">
        <v>262449.59999999998</v>
      </c>
      <c r="BA220" s="8">
        <f t="shared" si="79"/>
        <v>245598</v>
      </c>
      <c r="BB220" s="13">
        <v>328219.54620545998</v>
      </c>
      <c r="BC220" s="13">
        <v>318844.12466233241</v>
      </c>
      <c r="BD220" s="115">
        <v>426000</v>
      </c>
      <c r="BE220" s="115">
        <v>435000</v>
      </c>
      <c r="BF220" s="115">
        <v>409662.4</v>
      </c>
      <c r="BG220" s="8">
        <f t="shared" si="80"/>
        <v>383545</v>
      </c>
      <c r="BH220" s="13">
        <v>339829.79331183998</v>
      </c>
      <c r="BI220" s="13">
        <v>318844.12466233241</v>
      </c>
      <c r="BJ220" s="115">
        <v>434000</v>
      </c>
      <c r="BK220" s="115">
        <v>443000</v>
      </c>
      <c r="BL220" s="115">
        <v>417013.8</v>
      </c>
      <c r="BM220" s="8">
        <f t="shared" si="81"/>
        <v>390538</v>
      </c>
      <c r="BN220" s="13">
        <v>243511.54955348003</v>
      </c>
      <c r="BO220" s="13">
        <v>222906.72612972403</v>
      </c>
      <c r="BP220" s="115">
        <v>307000</v>
      </c>
      <c r="BQ220" s="115">
        <v>313000</v>
      </c>
      <c r="BR220" s="115">
        <v>295295</v>
      </c>
      <c r="BS220" s="8">
        <f t="shared" si="82"/>
        <v>276343</v>
      </c>
      <c r="BT220" s="28" t="e">
        <f>K220+Q220+#REF!+W220+#REF!+#REF!+#REF!+#REF!+AC220+AI220+AO220+AU220+BA220+#REF!+BG220+BM220+BS220</f>
        <v>#REF!</v>
      </c>
      <c r="BU220" s="9"/>
      <c r="BV220" s="9"/>
      <c r="BW220" s="9"/>
      <c r="BX220" s="10"/>
      <c r="BY220" s="10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</row>
    <row r="221" spans="1:187" ht="24.75" customHeight="1" thickBot="1" x14ac:dyDescent="0.4">
      <c r="A221" s="363"/>
      <c r="B221" s="370" t="s">
        <v>231</v>
      </c>
      <c r="C221" s="371"/>
      <c r="D221" s="372"/>
      <c r="E221" s="6"/>
      <c r="F221" s="119">
        <f>+SUM(F222:F240)</f>
        <v>7512380.3819586579</v>
      </c>
      <c r="G221" s="119">
        <f t="shared" ref="G221:BS221" si="87">+SUM(G222:G240)</f>
        <v>8458362.4346714541</v>
      </c>
      <c r="H221" s="119">
        <f>+SUM(H222:H240)</f>
        <v>10514000</v>
      </c>
      <c r="I221" s="119">
        <f>+SUM(I222:I240)</f>
        <v>10726000</v>
      </c>
      <c r="J221" s="119">
        <f>+SUM(J222:J240)</f>
        <v>10111253.6</v>
      </c>
      <c r="K221" s="119">
        <f>+SUM(K222:K240)</f>
        <v>9464397</v>
      </c>
      <c r="L221" s="119">
        <f t="shared" si="87"/>
        <v>7512380.3819586579</v>
      </c>
      <c r="M221" s="119">
        <f t="shared" si="87"/>
        <v>8458362.4346714541</v>
      </c>
      <c r="N221" s="119">
        <f t="shared" si="87"/>
        <v>10514000</v>
      </c>
      <c r="O221" s="119">
        <f t="shared" si="87"/>
        <v>10726000</v>
      </c>
      <c r="P221" s="119">
        <f t="shared" si="87"/>
        <v>10111253.6</v>
      </c>
      <c r="Q221" s="119">
        <f t="shared" si="87"/>
        <v>9464397</v>
      </c>
      <c r="R221" s="119">
        <f t="shared" si="87"/>
        <v>14726790.7728929</v>
      </c>
      <c r="S221" s="119">
        <f t="shared" si="87"/>
        <v>16581233.580217954</v>
      </c>
      <c r="T221" s="119">
        <f t="shared" si="87"/>
        <v>20614000</v>
      </c>
      <c r="U221" s="119">
        <f t="shared" si="87"/>
        <v>21026000</v>
      </c>
      <c r="V221" s="119">
        <f t="shared" si="87"/>
        <v>19821443.599999998</v>
      </c>
      <c r="W221" s="119">
        <f t="shared" si="87"/>
        <v>18553894</v>
      </c>
      <c r="X221" s="119">
        <f t="shared" si="87"/>
        <v>15396474.161029259</v>
      </c>
      <c r="Y221" s="119">
        <f t="shared" si="87"/>
        <v>17268280.153090835</v>
      </c>
      <c r="Z221" s="119">
        <f t="shared" si="87"/>
        <v>21507000</v>
      </c>
      <c r="AA221" s="119">
        <f t="shared" si="87"/>
        <v>21507000</v>
      </c>
      <c r="AB221" s="119">
        <f t="shared" si="87"/>
        <v>20680403.800000001</v>
      </c>
      <c r="AC221" s="119">
        <f t="shared" si="87"/>
        <v>19271832</v>
      </c>
      <c r="AD221" s="119">
        <f t="shared" si="87"/>
        <v>15150326.084773099</v>
      </c>
      <c r="AE221" s="119">
        <f t="shared" si="87"/>
        <v>17268280.153090835</v>
      </c>
      <c r="AF221" s="119">
        <f t="shared" si="87"/>
        <v>21345000</v>
      </c>
      <c r="AG221" s="119">
        <f t="shared" si="87"/>
        <v>21771000</v>
      </c>
      <c r="AH221" s="119">
        <f t="shared" si="87"/>
        <v>20524564.199999996</v>
      </c>
      <c r="AI221" s="119">
        <f t="shared" si="87"/>
        <v>19211835</v>
      </c>
      <c r="AJ221" s="119">
        <f t="shared" si="87"/>
        <v>15359705.731410559</v>
      </c>
      <c r="AK221" s="119">
        <f t="shared" si="87"/>
        <v>17268280.153090835</v>
      </c>
      <c r="AL221" s="119">
        <f t="shared" si="87"/>
        <v>21482000</v>
      </c>
      <c r="AM221" s="119">
        <f t="shared" si="87"/>
        <v>21911000</v>
      </c>
      <c r="AN221" s="119">
        <f t="shared" si="87"/>
        <v>20657127.399999999</v>
      </c>
      <c r="AO221" s="119">
        <f t="shared" si="87"/>
        <v>19335622</v>
      </c>
      <c r="AP221" s="119">
        <f t="shared" si="87"/>
        <v>19827537.040024333</v>
      </c>
      <c r="AQ221" s="119">
        <f t="shared" si="87"/>
        <v>17268280.153090835</v>
      </c>
      <c r="AR221" s="119">
        <f t="shared" si="87"/>
        <v>24423000</v>
      </c>
      <c r="AS221" s="119">
        <f t="shared" si="87"/>
        <v>24911000</v>
      </c>
      <c r="AT221" s="119">
        <f t="shared" si="87"/>
        <v>23485758.799999997</v>
      </c>
      <c r="AU221" s="119">
        <f t="shared" si="87"/>
        <v>21983117</v>
      </c>
      <c r="AV221" s="119">
        <f t="shared" si="87"/>
        <v>9337128.7345117591</v>
      </c>
      <c r="AW221" s="119">
        <f t="shared" si="87"/>
        <v>8547063.9954376873</v>
      </c>
      <c r="AX221" s="119">
        <f t="shared" si="87"/>
        <v>11778000</v>
      </c>
      <c r="AY221" s="119">
        <f t="shared" si="87"/>
        <v>12011000</v>
      </c>
      <c r="AZ221" s="119">
        <f t="shared" si="87"/>
        <v>11322672.199999999</v>
      </c>
      <c r="BA221" s="119">
        <f t="shared" si="87"/>
        <v>10599174</v>
      </c>
      <c r="BB221" s="119">
        <f t="shared" si="87"/>
        <v>16656661.985662919</v>
      </c>
      <c r="BC221" s="119">
        <f t="shared" si="87"/>
        <v>17268280.153090835</v>
      </c>
      <c r="BD221" s="119">
        <f t="shared" si="87"/>
        <v>22337000</v>
      </c>
      <c r="BE221" s="119">
        <f t="shared" si="87"/>
        <v>22782000</v>
      </c>
      <c r="BF221" s="119">
        <f t="shared" si="87"/>
        <v>21478242.799999997</v>
      </c>
      <c r="BG221" s="119">
        <f t="shared" si="87"/>
        <v>20104437</v>
      </c>
      <c r="BH221" s="119">
        <f t="shared" si="87"/>
        <v>16754434.897059858</v>
      </c>
      <c r="BI221" s="119">
        <f t="shared" si="87"/>
        <v>17268280.153090835</v>
      </c>
      <c r="BJ221" s="119">
        <f t="shared" si="87"/>
        <v>22402000</v>
      </c>
      <c r="BK221" s="119">
        <f t="shared" si="87"/>
        <v>22849000</v>
      </c>
      <c r="BL221" s="119">
        <f t="shared" si="87"/>
        <v>21540143.799999997</v>
      </c>
      <c r="BM221" s="119">
        <f t="shared" si="87"/>
        <v>20162772</v>
      </c>
      <c r="BN221" s="119">
        <f t="shared" si="87"/>
        <v>10055373.917457439</v>
      </c>
      <c r="BO221" s="119">
        <f t="shared" si="87"/>
        <v>9204534.5859802719</v>
      </c>
      <c r="BP221" s="119">
        <f t="shared" si="87"/>
        <v>12684000</v>
      </c>
      <c r="BQ221" s="119">
        <f t="shared" si="87"/>
        <v>12937000</v>
      </c>
      <c r="BR221" s="119">
        <f t="shared" si="87"/>
        <v>12193652.800000001</v>
      </c>
      <c r="BS221" s="119">
        <f t="shared" si="87"/>
        <v>11414912</v>
      </c>
      <c r="BT221" s="28" t="e">
        <f>K221+Q221+#REF!+W221+#REF!+#REF!+#REF!+#REF!+AC221+AI221+AO221+AU221+BA221+#REF!+BG221+BM221+BS221</f>
        <v>#REF!</v>
      </c>
      <c r="BU221" s="9"/>
      <c r="BV221" s="9"/>
      <c r="BW221" s="9"/>
      <c r="BX221" s="10"/>
      <c r="BY221" s="10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</row>
    <row r="222" spans="1:187" ht="24.75" customHeight="1" x14ac:dyDescent="0.35">
      <c r="A222" s="362"/>
      <c r="B222" s="4">
        <v>198</v>
      </c>
      <c r="C222" s="34" t="s">
        <v>232</v>
      </c>
      <c r="D222" s="11" t="s">
        <v>22</v>
      </c>
      <c r="E222" s="6"/>
      <c r="F222" s="13">
        <v>201308.43679179999</v>
      </c>
      <c r="G222" s="13">
        <v>226657.81456319822</v>
      </c>
      <c r="H222" s="120">
        <v>282000</v>
      </c>
      <c r="I222" s="120">
        <v>288000</v>
      </c>
      <c r="J222" s="120">
        <v>270950.40000000002</v>
      </c>
      <c r="K222" s="8">
        <f t="shared" si="84"/>
        <v>253783</v>
      </c>
      <c r="L222" s="13">
        <v>201308.43679179999</v>
      </c>
      <c r="M222" s="13">
        <v>226657.81456319822</v>
      </c>
      <c r="N222" s="120">
        <v>282000</v>
      </c>
      <c r="O222" s="120">
        <v>288000</v>
      </c>
      <c r="P222" s="120">
        <v>270950.40000000002</v>
      </c>
      <c r="Q222" s="8">
        <f t="shared" si="73"/>
        <v>253783</v>
      </c>
      <c r="R222" s="13">
        <v>344777.71869008004</v>
      </c>
      <c r="S222" s="13">
        <v>388193.18988205399</v>
      </c>
      <c r="T222" s="120">
        <v>483000</v>
      </c>
      <c r="U222" s="120">
        <v>493000</v>
      </c>
      <c r="V222" s="120">
        <v>464051</v>
      </c>
      <c r="W222" s="8">
        <f t="shared" si="74"/>
        <v>434604</v>
      </c>
      <c r="X222" s="13">
        <v>406015.76945332001</v>
      </c>
      <c r="Y222" s="13">
        <v>459476.74120648479</v>
      </c>
      <c r="Z222" s="120">
        <v>570000</v>
      </c>
      <c r="AA222" s="120">
        <v>570000</v>
      </c>
      <c r="AB222" s="120">
        <v>547953</v>
      </c>
      <c r="AC222" s="8">
        <f t="shared" si="75"/>
        <v>510689</v>
      </c>
      <c r="AD222" s="13">
        <v>408088.92776417994</v>
      </c>
      <c r="AE222" s="13">
        <v>459476.74120648479</v>
      </c>
      <c r="AF222" s="120">
        <v>571000</v>
      </c>
      <c r="AG222" s="120">
        <v>582000</v>
      </c>
      <c r="AH222" s="120">
        <v>549264.80000000005</v>
      </c>
      <c r="AI222" s="8">
        <f t="shared" si="76"/>
        <v>513966</v>
      </c>
      <c r="AJ222" s="13">
        <v>399783.21465757996</v>
      </c>
      <c r="AK222" s="13">
        <v>459476.74120648479</v>
      </c>
      <c r="AL222" s="120">
        <v>566000</v>
      </c>
      <c r="AM222" s="120">
        <v>577000</v>
      </c>
      <c r="AN222" s="120">
        <v>544006.40000000002</v>
      </c>
      <c r="AO222" s="8">
        <f t="shared" si="77"/>
        <v>509253</v>
      </c>
      <c r="AP222" s="13">
        <v>566190.45638160466</v>
      </c>
      <c r="AQ222" s="13">
        <v>459476.74120648479</v>
      </c>
      <c r="AR222" s="120">
        <v>675000</v>
      </c>
      <c r="AS222" s="120">
        <v>689000</v>
      </c>
      <c r="AT222" s="120">
        <v>649360.6</v>
      </c>
      <c r="AU222" s="8">
        <f t="shared" si="78"/>
        <v>607806</v>
      </c>
      <c r="AV222" s="13">
        <v>303652.76036315999</v>
      </c>
      <c r="AW222" s="13">
        <v>277959.065255508</v>
      </c>
      <c r="AX222" s="120">
        <v>383000</v>
      </c>
      <c r="AY222" s="120">
        <v>391000</v>
      </c>
      <c r="AZ222" s="120">
        <v>368225.2</v>
      </c>
      <c r="BA222" s="8">
        <f t="shared" si="79"/>
        <v>344767</v>
      </c>
      <c r="BB222" s="13">
        <v>463829.69889646</v>
      </c>
      <c r="BC222" s="13">
        <v>459476.74120648479</v>
      </c>
      <c r="BD222" s="120">
        <v>608000</v>
      </c>
      <c r="BE222" s="120">
        <v>620000</v>
      </c>
      <c r="BF222" s="120">
        <v>584554.6</v>
      </c>
      <c r="BG222" s="8">
        <f t="shared" si="80"/>
        <v>547172</v>
      </c>
      <c r="BH222" s="13">
        <v>478885.55566955998</v>
      </c>
      <c r="BI222" s="13">
        <v>459476.74120648479</v>
      </c>
      <c r="BJ222" s="120">
        <v>618000</v>
      </c>
      <c r="BK222" s="120">
        <v>630000</v>
      </c>
      <c r="BL222" s="120">
        <v>594087.19999999995</v>
      </c>
      <c r="BM222" s="8">
        <f t="shared" si="81"/>
        <v>556090</v>
      </c>
      <c r="BN222" s="13">
        <v>337948.16156868002</v>
      </c>
      <c r="BO222" s="13">
        <v>309352.54789748404</v>
      </c>
      <c r="BP222" s="120">
        <v>426000</v>
      </c>
      <c r="BQ222" s="120">
        <v>435000</v>
      </c>
      <c r="BR222" s="120">
        <v>409813.6</v>
      </c>
      <c r="BS222" s="8">
        <f t="shared" si="82"/>
        <v>383623</v>
      </c>
      <c r="BT222" s="28" t="e">
        <f>K222+Q222+#REF!+W222+#REF!+#REF!+#REF!+#REF!+AC222+AI222+AO222+AU222+BA222+#REF!+BG222+BM222+BS222</f>
        <v>#REF!</v>
      </c>
      <c r="BU222" s="9"/>
      <c r="BV222" s="9"/>
      <c r="BW222" s="9"/>
      <c r="BX222" s="10"/>
      <c r="BY222" s="10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</row>
    <row r="223" spans="1:187" ht="24.75" customHeight="1" thickBot="1" x14ac:dyDescent="0.4">
      <c r="A223" s="362"/>
      <c r="B223" s="11">
        <v>199</v>
      </c>
      <c r="C223" s="34" t="s">
        <v>233</v>
      </c>
      <c r="D223" s="11" t="s">
        <v>22</v>
      </c>
      <c r="E223" s="6"/>
      <c r="F223" s="13">
        <v>574939.03999999992</v>
      </c>
      <c r="G223" s="13">
        <v>647337.13296000008</v>
      </c>
      <c r="H223" s="113">
        <v>805000</v>
      </c>
      <c r="I223" s="113">
        <v>821000</v>
      </c>
      <c r="J223" s="113">
        <v>773836</v>
      </c>
      <c r="K223" s="8">
        <f t="shared" si="84"/>
        <v>724422</v>
      </c>
      <c r="L223" s="13">
        <v>574939.03999999992</v>
      </c>
      <c r="M223" s="13">
        <v>647337.13296000008</v>
      </c>
      <c r="N223" s="113">
        <v>805000</v>
      </c>
      <c r="O223" s="113">
        <v>821000</v>
      </c>
      <c r="P223" s="113">
        <v>773836</v>
      </c>
      <c r="Q223" s="8">
        <f t="shared" si="73"/>
        <v>724422</v>
      </c>
      <c r="R223" s="13">
        <v>574939.03999999992</v>
      </c>
      <c r="S223" s="13">
        <v>647337.13296000008</v>
      </c>
      <c r="T223" s="113">
        <v>805000</v>
      </c>
      <c r="U223" s="113">
        <v>821000</v>
      </c>
      <c r="V223" s="113">
        <v>773836</v>
      </c>
      <c r="W223" s="8">
        <f t="shared" si="74"/>
        <v>724422</v>
      </c>
      <c r="X223" s="13">
        <v>574939.03999999992</v>
      </c>
      <c r="Y223" s="13">
        <v>647337.13296000008</v>
      </c>
      <c r="Z223" s="113">
        <v>805000</v>
      </c>
      <c r="AA223" s="113">
        <v>805000</v>
      </c>
      <c r="AB223" s="113">
        <v>773836</v>
      </c>
      <c r="AC223" s="8">
        <f t="shared" si="75"/>
        <v>721222</v>
      </c>
      <c r="AD223" s="13">
        <v>574939.03999999992</v>
      </c>
      <c r="AE223" s="13">
        <v>647337.13296000008</v>
      </c>
      <c r="AF223" s="113">
        <v>805000</v>
      </c>
      <c r="AG223" s="113">
        <v>821000</v>
      </c>
      <c r="AH223" s="113">
        <v>773836</v>
      </c>
      <c r="AI223" s="8">
        <f t="shared" si="76"/>
        <v>724422</v>
      </c>
      <c r="AJ223" s="13">
        <v>574939.03999999992</v>
      </c>
      <c r="AK223" s="13">
        <v>647337.13296000008</v>
      </c>
      <c r="AL223" s="113">
        <v>805000</v>
      </c>
      <c r="AM223" s="113">
        <v>821000</v>
      </c>
      <c r="AN223" s="113">
        <v>773836</v>
      </c>
      <c r="AO223" s="8">
        <f t="shared" si="77"/>
        <v>724422</v>
      </c>
      <c r="AP223" s="13">
        <v>684177.45759999997</v>
      </c>
      <c r="AQ223" s="13">
        <v>647337.13296000008</v>
      </c>
      <c r="AR223" s="113">
        <v>877000</v>
      </c>
      <c r="AS223" s="113">
        <v>895000</v>
      </c>
      <c r="AT223" s="113">
        <v>842996</v>
      </c>
      <c r="AU223" s="8">
        <f t="shared" si="78"/>
        <v>789302</v>
      </c>
      <c r="AV223" s="13">
        <v>574939.03999999992</v>
      </c>
      <c r="AW223" s="13">
        <v>526290.35199999996</v>
      </c>
      <c r="AX223" s="113">
        <v>725000</v>
      </c>
      <c r="AY223" s="113">
        <v>740000</v>
      </c>
      <c r="AZ223" s="113">
        <v>697200</v>
      </c>
      <c r="BA223" s="8">
        <f t="shared" si="79"/>
        <v>652686</v>
      </c>
      <c r="BB223" s="13">
        <v>574939.03999999992</v>
      </c>
      <c r="BC223" s="13">
        <v>647337.13296000008</v>
      </c>
      <c r="BD223" s="113">
        <v>805000</v>
      </c>
      <c r="BE223" s="113">
        <v>821000</v>
      </c>
      <c r="BF223" s="113">
        <v>773836</v>
      </c>
      <c r="BG223" s="8">
        <f t="shared" si="80"/>
        <v>724422</v>
      </c>
      <c r="BH223" s="13">
        <v>574939.03999999992</v>
      </c>
      <c r="BI223" s="13">
        <v>647337.13296000008</v>
      </c>
      <c r="BJ223" s="113">
        <v>805000</v>
      </c>
      <c r="BK223" s="113">
        <v>821000</v>
      </c>
      <c r="BL223" s="113">
        <v>773836</v>
      </c>
      <c r="BM223" s="8">
        <f t="shared" si="81"/>
        <v>724422</v>
      </c>
      <c r="BN223" s="13">
        <v>574939.03999999992</v>
      </c>
      <c r="BO223" s="13">
        <v>526290.35199999996</v>
      </c>
      <c r="BP223" s="113">
        <v>725000</v>
      </c>
      <c r="BQ223" s="113">
        <v>740000</v>
      </c>
      <c r="BR223" s="113">
        <v>697200</v>
      </c>
      <c r="BS223" s="8">
        <f t="shared" si="82"/>
        <v>652686</v>
      </c>
      <c r="BT223" s="28" t="e">
        <f>K223+Q223+#REF!+W223+#REF!+#REF!+#REF!+#REF!+AC223+AI223+AO223+AU223+BA223+#REF!+BG223+BM223+BS223</f>
        <v>#REF!</v>
      </c>
      <c r="BU223" s="9"/>
      <c r="BV223" s="9"/>
      <c r="BW223" s="9"/>
      <c r="BX223" s="10"/>
      <c r="BY223" s="10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</row>
    <row r="224" spans="1:187" ht="24.75" customHeight="1" x14ac:dyDescent="0.35">
      <c r="A224" s="362"/>
      <c r="B224" s="4">
        <v>200</v>
      </c>
      <c r="C224" s="34" t="s">
        <v>234</v>
      </c>
      <c r="D224" s="11" t="s">
        <v>22</v>
      </c>
      <c r="E224" s="6"/>
      <c r="F224" s="13">
        <v>287469.51999999996</v>
      </c>
      <c r="G224" s="13">
        <v>323668.56648000004</v>
      </c>
      <c r="H224" s="113">
        <v>402000</v>
      </c>
      <c r="I224" s="113">
        <v>410000</v>
      </c>
      <c r="J224" s="113">
        <v>386918</v>
      </c>
      <c r="K224" s="8">
        <f t="shared" si="84"/>
        <v>362011</v>
      </c>
      <c r="L224" s="13">
        <v>287469.51999999996</v>
      </c>
      <c r="M224" s="13">
        <v>323668.56648000004</v>
      </c>
      <c r="N224" s="113">
        <v>402000</v>
      </c>
      <c r="O224" s="113">
        <v>410000</v>
      </c>
      <c r="P224" s="113">
        <v>386918</v>
      </c>
      <c r="Q224" s="8">
        <f t="shared" ref="Q224:Q256" si="88">ROUND(((L224+M224+N224+O224+P224)/5),0)</f>
        <v>362011</v>
      </c>
      <c r="R224" s="13">
        <v>287469.51999999996</v>
      </c>
      <c r="S224" s="13">
        <v>323668.56648000004</v>
      </c>
      <c r="T224" s="113">
        <v>402000</v>
      </c>
      <c r="U224" s="113">
        <v>410000</v>
      </c>
      <c r="V224" s="113">
        <v>386918</v>
      </c>
      <c r="W224" s="8">
        <f t="shared" ref="W224:W256" si="89">ROUND(((R224+S224+T224+U224+V224)/5),0)</f>
        <v>362011</v>
      </c>
      <c r="X224" s="13">
        <v>287469.51999999996</v>
      </c>
      <c r="Y224" s="13">
        <v>323668.56648000004</v>
      </c>
      <c r="Z224" s="113">
        <v>402000</v>
      </c>
      <c r="AA224" s="113">
        <v>402000</v>
      </c>
      <c r="AB224" s="113">
        <v>386918</v>
      </c>
      <c r="AC224" s="8">
        <f t="shared" ref="AC224:AC256" si="90">ROUND(((X224+Y224+Z224+AA224+AB224)/5),0)</f>
        <v>360411</v>
      </c>
      <c r="AD224" s="13">
        <v>287469.51999999996</v>
      </c>
      <c r="AE224" s="13">
        <v>323668.56648000004</v>
      </c>
      <c r="AF224" s="113">
        <v>402000</v>
      </c>
      <c r="AG224" s="113">
        <v>410000</v>
      </c>
      <c r="AH224" s="113">
        <v>386918</v>
      </c>
      <c r="AI224" s="8">
        <f t="shared" ref="AI224:AI256" si="91">ROUND(((AD224+AE224+AF224+AG224+AH224)/5),0)</f>
        <v>362011</v>
      </c>
      <c r="AJ224" s="13">
        <v>287469.51999999996</v>
      </c>
      <c r="AK224" s="13">
        <v>323668.56648000004</v>
      </c>
      <c r="AL224" s="113">
        <v>402000</v>
      </c>
      <c r="AM224" s="113">
        <v>410000</v>
      </c>
      <c r="AN224" s="113">
        <v>386918</v>
      </c>
      <c r="AO224" s="8">
        <f t="shared" ref="AO224:AO256" si="92">ROUND(((AJ224+AK224+AL224+AM224+AN224)/5),0)</f>
        <v>362011</v>
      </c>
      <c r="AP224" s="13">
        <v>342088.72879999998</v>
      </c>
      <c r="AQ224" s="13">
        <v>323668.56648000004</v>
      </c>
      <c r="AR224" s="113">
        <v>438000</v>
      </c>
      <c r="AS224" s="113">
        <v>447000</v>
      </c>
      <c r="AT224" s="113">
        <v>421498</v>
      </c>
      <c r="AU224" s="8">
        <f t="shared" ref="AU224:AU256" si="93">ROUND(((AP224+AQ224+AR224+AS224+AT224)/5),0)</f>
        <v>394451</v>
      </c>
      <c r="AV224" s="13">
        <v>287469.51999999996</v>
      </c>
      <c r="AW224" s="13">
        <v>263145.17599999998</v>
      </c>
      <c r="AX224" s="113">
        <v>363000</v>
      </c>
      <c r="AY224" s="113">
        <v>370000</v>
      </c>
      <c r="AZ224" s="113">
        <v>348600</v>
      </c>
      <c r="BA224" s="8">
        <f t="shared" ref="BA224:BA256" si="94">ROUND(((AV224+AW224+AX224+AY224+AZ224)/5),0)</f>
        <v>326443</v>
      </c>
      <c r="BB224" s="13">
        <v>287469.51999999996</v>
      </c>
      <c r="BC224" s="13">
        <v>323668.56648000004</v>
      </c>
      <c r="BD224" s="113">
        <v>402000</v>
      </c>
      <c r="BE224" s="113">
        <v>410000</v>
      </c>
      <c r="BF224" s="113">
        <v>386918</v>
      </c>
      <c r="BG224" s="8">
        <f t="shared" ref="BG224:BG256" si="95">ROUND(((BB224+BC224+BD224+BE224+BF224)/5),0)</f>
        <v>362011</v>
      </c>
      <c r="BH224" s="13">
        <v>287469.51999999996</v>
      </c>
      <c r="BI224" s="13">
        <v>323668.56648000004</v>
      </c>
      <c r="BJ224" s="113">
        <v>402000</v>
      </c>
      <c r="BK224" s="113">
        <v>410000</v>
      </c>
      <c r="BL224" s="113">
        <v>386918</v>
      </c>
      <c r="BM224" s="8">
        <f t="shared" ref="BM224:BM256" si="96">ROUND(((BH224+BI224+BJ224+BK224+BL224)/5),0)</f>
        <v>362011</v>
      </c>
      <c r="BN224" s="13">
        <v>287469.51999999996</v>
      </c>
      <c r="BO224" s="13">
        <v>263145.17599999998</v>
      </c>
      <c r="BP224" s="113">
        <v>363000</v>
      </c>
      <c r="BQ224" s="113">
        <v>370000</v>
      </c>
      <c r="BR224" s="113">
        <v>348600</v>
      </c>
      <c r="BS224" s="8">
        <f t="shared" ref="BS224:BS256" si="97">ROUND(((BN224+BO224+BP224+BQ224+BR224)/5),0)</f>
        <v>326443</v>
      </c>
      <c r="BT224" s="28" t="e">
        <f>K224+Q224+#REF!+W224+#REF!+#REF!+#REF!+#REF!+AC224+AI224+AO224+AU224+BA224+#REF!+BG224+BM224+BS224</f>
        <v>#REF!</v>
      </c>
      <c r="BU224" s="9"/>
      <c r="BV224" s="9"/>
      <c r="BW224" s="9"/>
      <c r="BX224" s="10"/>
      <c r="BY224" s="10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</row>
    <row r="225" spans="1:187" ht="24.75" customHeight="1" thickBot="1" x14ac:dyDescent="0.4">
      <c r="A225" s="362"/>
      <c r="B225" s="11">
        <v>201</v>
      </c>
      <c r="C225" s="34" t="s">
        <v>235</v>
      </c>
      <c r="D225" s="11" t="s">
        <v>22</v>
      </c>
      <c r="E225" s="6"/>
      <c r="F225" s="13">
        <v>646806.41999999993</v>
      </c>
      <c r="G225" s="13">
        <v>728254.27458000008</v>
      </c>
      <c r="H225" s="113">
        <v>905000</v>
      </c>
      <c r="I225" s="113">
        <v>923000</v>
      </c>
      <c r="J225" s="113">
        <v>870566.2</v>
      </c>
      <c r="K225" s="8">
        <f t="shared" si="84"/>
        <v>814725</v>
      </c>
      <c r="L225" s="13">
        <v>646806.41999999993</v>
      </c>
      <c r="M225" s="13">
        <v>728254.27458000008</v>
      </c>
      <c r="N225" s="113">
        <v>905000</v>
      </c>
      <c r="O225" s="113">
        <v>923000</v>
      </c>
      <c r="P225" s="113">
        <v>870566.2</v>
      </c>
      <c r="Q225" s="8">
        <f t="shared" si="88"/>
        <v>814725</v>
      </c>
      <c r="R225" s="13">
        <v>646806.41999999993</v>
      </c>
      <c r="S225" s="13">
        <v>728254.27458000008</v>
      </c>
      <c r="T225" s="113">
        <v>905000</v>
      </c>
      <c r="U225" s="113">
        <v>923000</v>
      </c>
      <c r="V225" s="113">
        <v>870566.2</v>
      </c>
      <c r="W225" s="8">
        <f t="shared" si="89"/>
        <v>814725</v>
      </c>
      <c r="X225" s="13">
        <v>646806.41999999993</v>
      </c>
      <c r="Y225" s="13">
        <v>728254.27458000008</v>
      </c>
      <c r="Z225" s="113">
        <v>905000</v>
      </c>
      <c r="AA225" s="113">
        <v>905000</v>
      </c>
      <c r="AB225" s="113">
        <v>870566.2</v>
      </c>
      <c r="AC225" s="8">
        <f t="shared" si="90"/>
        <v>811125</v>
      </c>
      <c r="AD225" s="13">
        <v>646806.41999999993</v>
      </c>
      <c r="AE225" s="13">
        <v>728254.27458000008</v>
      </c>
      <c r="AF225" s="113">
        <v>905000</v>
      </c>
      <c r="AG225" s="113">
        <v>923000</v>
      </c>
      <c r="AH225" s="113">
        <v>870566.2</v>
      </c>
      <c r="AI225" s="8">
        <f t="shared" si="91"/>
        <v>814725</v>
      </c>
      <c r="AJ225" s="13">
        <v>646806.41999999993</v>
      </c>
      <c r="AK225" s="13">
        <v>728254.27458000008</v>
      </c>
      <c r="AL225" s="113">
        <v>905000</v>
      </c>
      <c r="AM225" s="113">
        <v>923000</v>
      </c>
      <c r="AN225" s="113">
        <v>870566.2</v>
      </c>
      <c r="AO225" s="8">
        <f t="shared" si="92"/>
        <v>814725</v>
      </c>
      <c r="AP225" s="13">
        <v>769699.6398</v>
      </c>
      <c r="AQ225" s="13">
        <v>728254.27458000008</v>
      </c>
      <c r="AR225" s="113">
        <v>986000</v>
      </c>
      <c r="AS225" s="113">
        <v>1006000</v>
      </c>
      <c r="AT225" s="113">
        <v>948371.2</v>
      </c>
      <c r="AU225" s="8">
        <f t="shared" si="93"/>
        <v>887665</v>
      </c>
      <c r="AV225" s="13">
        <v>646806.41999999993</v>
      </c>
      <c r="AW225" s="13">
        <v>592076.64599999995</v>
      </c>
      <c r="AX225" s="113">
        <v>816000</v>
      </c>
      <c r="AY225" s="113">
        <v>832000</v>
      </c>
      <c r="AZ225" s="113">
        <v>784350</v>
      </c>
      <c r="BA225" s="8">
        <f t="shared" si="94"/>
        <v>734247</v>
      </c>
      <c r="BB225" s="13">
        <v>646806.41999999993</v>
      </c>
      <c r="BC225" s="13">
        <v>728254.27458000008</v>
      </c>
      <c r="BD225" s="113">
        <v>905000</v>
      </c>
      <c r="BE225" s="113">
        <v>923000</v>
      </c>
      <c r="BF225" s="113">
        <v>870566.2</v>
      </c>
      <c r="BG225" s="8">
        <f t="shared" si="95"/>
        <v>814725</v>
      </c>
      <c r="BH225" s="13">
        <v>646806.41999999993</v>
      </c>
      <c r="BI225" s="13">
        <v>728254.27458000008</v>
      </c>
      <c r="BJ225" s="113">
        <v>905000</v>
      </c>
      <c r="BK225" s="113">
        <v>923000</v>
      </c>
      <c r="BL225" s="113">
        <v>870566.2</v>
      </c>
      <c r="BM225" s="8">
        <f t="shared" si="96"/>
        <v>814725</v>
      </c>
      <c r="BN225" s="13">
        <v>646806.41999999993</v>
      </c>
      <c r="BO225" s="13">
        <v>592076.64599999995</v>
      </c>
      <c r="BP225" s="113">
        <v>816000</v>
      </c>
      <c r="BQ225" s="113">
        <v>832000</v>
      </c>
      <c r="BR225" s="113">
        <v>784350</v>
      </c>
      <c r="BS225" s="8">
        <f t="shared" si="97"/>
        <v>734247</v>
      </c>
      <c r="BT225" s="28" t="e">
        <f>K225+Q225+#REF!+W225+#REF!+#REF!+#REF!+#REF!+AC225+AI225+AO225+AU225+BA225+#REF!+BG225+BM225+BS225</f>
        <v>#REF!</v>
      </c>
      <c r="BU225" s="9"/>
      <c r="BV225" s="9"/>
      <c r="BW225" s="9"/>
      <c r="BX225" s="10"/>
      <c r="BY225" s="10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</row>
    <row r="226" spans="1:187" ht="24.75" customHeight="1" x14ac:dyDescent="0.35">
      <c r="A226" s="362"/>
      <c r="B226" s="4">
        <v>202</v>
      </c>
      <c r="C226" s="34" t="s">
        <v>236</v>
      </c>
      <c r="D226" s="11" t="s">
        <v>22</v>
      </c>
      <c r="E226" s="6"/>
      <c r="F226" s="13">
        <v>215602.13999999998</v>
      </c>
      <c r="G226" s="13">
        <v>242751.42486</v>
      </c>
      <c r="H226" s="113">
        <v>302000</v>
      </c>
      <c r="I226" s="113">
        <v>308000</v>
      </c>
      <c r="J226" s="113">
        <v>290189.2</v>
      </c>
      <c r="K226" s="8">
        <f t="shared" si="84"/>
        <v>271709</v>
      </c>
      <c r="L226" s="13">
        <v>215602.13999999998</v>
      </c>
      <c r="M226" s="13">
        <v>242751.42486</v>
      </c>
      <c r="N226" s="113">
        <v>302000</v>
      </c>
      <c r="O226" s="113">
        <v>308000</v>
      </c>
      <c r="P226" s="113">
        <v>290189.2</v>
      </c>
      <c r="Q226" s="8">
        <f t="shared" si="88"/>
        <v>271709</v>
      </c>
      <c r="R226" s="13">
        <v>215602.13999999998</v>
      </c>
      <c r="S226" s="13">
        <v>242751.42486</v>
      </c>
      <c r="T226" s="113">
        <v>302000</v>
      </c>
      <c r="U226" s="113">
        <v>308000</v>
      </c>
      <c r="V226" s="113">
        <v>290189.2</v>
      </c>
      <c r="W226" s="8">
        <f t="shared" si="89"/>
        <v>271709</v>
      </c>
      <c r="X226" s="13">
        <v>215602.13999999998</v>
      </c>
      <c r="Y226" s="13">
        <v>242751.42486</v>
      </c>
      <c r="Z226" s="113">
        <v>302000</v>
      </c>
      <c r="AA226" s="113">
        <v>302000</v>
      </c>
      <c r="AB226" s="113">
        <v>290189.2</v>
      </c>
      <c r="AC226" s="8">
        <f t="shared" si="90"/>
        <v>270509</v>
      </c>
      <c r="AD226" s="13">
        <v>215602.13999999998</v>
      </c>
      <c r="AE226" s="13">
        <v>242751.42486</v>
      </c>
      <c r="AF226" s="113">
        <v>302000</v>
      </c>
      <c r="AG226" s="113">
        <v>308000</v>
      </c>
      <c r="AH226" s="113">
        <v>290189.2</v>
      </c>
      <c r="AI226" s="8">
        <f t="shared" si="91"/>
        <v>271709</v>
      </c>
      <c r="AJ226" s="13">
        <v>215602.13999999998</v>
      </c>
      <c r="AK226" s="13">
        <v>242751.42486</v>
      </c>
      <c r="AL226" s="113">
        <v>302000</v>
      </c>
      <c r="AM226" s="113">
        <v>308000</v>
      </c>
      <c r="AN226" s="113">
        <v>290189.2</v>
      </c>
      <c r="AO226" s="8">
        <f t="shared" si="92"/>
        <v>271709</v>
      </c>
      <c r="AP226" s="13">
        <v>256566.5466</v>
      </c>
      <c r="AQ226" s="13">
        <v>242751.42486</v>
      </c>
      <c r="AR226" s="113">
        <v>329000</v>
      </c>
      <c r="AS226" s="113">
        <v>336000</v>
      </c>
      <c r="AT226" s="113">
        <v>316124.2</v>
      </c>
      <c r="AU226" s="8">
        <f t="shared" si="93"/>
        <v>296088</v>
      </c>
      <c r="AV226" s="13">
        <v>215602.13999999998</v>
      </c>
      <c r="AW226" s="13">
        <v>197358.88199999998</v>
      </c>
      <c r="AX226" s="113">
        <v>272000</v>
      </c>
      <c r="AY226" s="113">
        <v>277000</v>
      </c>
      <c r="AZ226" s="113">
        <v>261450</v>
      </c>
      <c r="BA226" s="8">
        <f t="shared" si="94"/>
        <v>244682</v>
      </c>
      <c r="BB226" s="13">
        <v>215602.13999999998</v>
      </c>
      <c r="BC226" s="13">
        <v>242751.42486</v>
      </c>
      <c r="BD226" s="113">
        <v>302000</v>
      </c>
      <c r="BE226" s="113">
        <v>308000</v>
      </c>
      <c r="BF226" s="113">
        <v>290189.2</v>
      </c>
      <c r="BG226" s="8">
        <f t="shared" si="95"/>
        <v>271709</v>
      </c>
      <c r="BH226" s="13">
        <v>215602.13999999998</v>
      </c>
      <c r="BI226" s="13">
        <v>242751.42486</v>
      </c>
      <c r="BJ226" s="113">
        <v>302000</v>
      </c>
      <c r="BK226" s="113">
        <v>308000</v>
      </c>
      <c r="BL226" s="113">
        <v>290189.2</v>
      </c>
      <c r="BM226" s="8">
        <f t="shared" si="96"/>
        <v>271709</v>
      </c>
      <c r="BN226" s="13">
        <v>215602.13999999998</v>
      </c>
      <c r="BO226" s="13">
        <v>197358.88199999998</v>
      </c>
      <c r="BP226" s="113">
        <v>272000</v>
      </c>
      <c r="BQ226" s="113">
        <v>277000</v>
      </c>
      <c r="BR226" s="113">
        <v>261450</v>
      </c>
      <c r="BS226" s="8">
        <f t="shared" si="97"/>
        <v>244682</v>
      </c>
      <c r="BT226" s="28" t="e">
        <f>K226+Q226+#REF!+W226+#REF!+#REF!+#REF!+#REF!+AC226+AI226+AO226+AU226+BA226+#REF!+BG226+BM226+BS226</f>
        <v>#REF!</v>
      </c>
      <c r="BU226" s="9"/>
      <c r="BV226" s="9"/>
      <c r="BW226" s="9"/>
      <c r="BX226" s="10"/>
      <c r="BY226" s="10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</row>
    <row r="227" spans="1:187" ht="24.75" customHeight="1" thickBot="1" x14ac:dyDescent="0.4">
      <c r="A227" s="362"/>
      <c r="B227" s="11">
        <v>203</v>
      </c>
      <c r="C227" s="34" t="s">
        <v>237</v>
      </c>
      <c r="D227" s="11" t="s">
        <v>22</v>
      </c>
      <c r="E227" s="6"/>
      <c r="F227" s="13">
        <v>129361.28399999999</v>
      </c>
      <c r="G227" s="13">
        <v>145650.85491600001</v>
      </c>
      <c r="H227" s="115">
        <v>181000</v>
      </c>
      <c r="I227" s="115">
        <v>185000</v>
      </c>
      <c r="J227" s="115">
        <v>174113.8</v>
      </c>
      <c r="K227" s="8">
        <f t="shared" si="84"/>
        <v>163025</v>
      </c>
      <c r="L227" s="13">
        <v>129361.28399999999</v>
      </c>
      <c r="M227" s="13">
        <v>145650.85491600001</v>
      </c>
      <c r="N227" s="115">
        <v>181000</v>
      </c>
      <c r="O227" s="115">
        <v>185000</v>
      </c>
      <c r="P227" s="115">
        <v>174113.8</v>
      </c>
      <c r="Q227" s="8">
        <f t="shared" si="88"/>
        <v>163025</v>
      </c>
      <c r="R227" s="13">
        <v>1322359.7919999999</v>
      </c>
      <c r="S227" s="13">
        <v>1488875.4058079999</v>
      </c>
      <c r="T227" s="115">
        <v>1851000</v>
      </c>
      <c r="U227" s="115">
        <v>1888000</v>
      </c>
      <c r="V227" s="115">
        <v>1779822.8</v>
      </c>
      <c r="W227" s="8">
        <f t="shared" si="89"/>
        <v>1666012</v>
      </c>
      <c r="X227" s="13">
        <v>1322359.7919999999</v>
      </c>
      <c r="Y227" s="13">
        <v>1488875.4058079999</v>
      </c>
      <c r="Z227" s="115">
        <v>1851000</v>
      </c>
      <c r="AA227" s="115">
        <v>1851000</v>
      </c>
      <c r="AB227" s="115">
        <v>1779822.8</v>
      </c>
      <c r="AC227" s="8">
        <f t="shared" si="90"/>
        <v>1658612</v>
      </c>
      <c r="AD227" s="13">
        <v>1322359.7919999999</v>
      </c>
      <c r="AE227" s="13">
        <v>1488875.4058079999</v>
      </c>
      <c r="AF227" s="115">
        <v>1851000</v>
      </c>
      <c r="AG227" s="115">
        <v>1888000</v>
      </c>
      <c r="AH227" s="115">
        <v>1779822.8</v>
      </c>
      <c r="AI227" s="8">
        <f t="shared" si="91"/>
        <v>1666012</v>
      </c>
      <c r="AJ227" s="13">
        <v>1322359.7919999999</v>
      </c>
      <c r="AK227" s="13">
        <v>1488875.4058079999</v>
      </c>
      <c r="AL227" s="115">
        <v>1851000</v>
      </c>
      <c r="AM227" s="115">
        <v>1888000</v>
      </c>
      <c r="AN227" s="115">
        <v>1779822.8</v>
      </c>
      <c r="AO227" s="8">
        <f t="shared" si="92"/>
        <v>1666012</v>
      </c>
      <c r="AP227" s="13">
        <v>1573608.1524799999</v>
      </c>
      <c r="AQ227" s="13">
        <v>1488875.4058079999</v>
      </c>
      <c r="AR227" s="115">
        <v>2016000</v>
      </c>
      <c r="AS227" s="115">
        <v>2056000</v>
      </c>
      <c r="AT227" s="115">
        <v>1938890.8</v>
      </c>
      <c r="AU227" s="8">
        <f t="shared" si="93"/>
        <v>1814675</v>
      </c>
      <c r="AV227" s="13">
        <v>129361.28399999999</v>
      </c>
      <c r="AW227" s="13">
        <v>118415.32920000001</v>
      </c>
      <c r="AX227" s="115">
        <v>163000</v>
      </c>
      <c r="AY227" s="115">
        <v>166000</v>
      </c>
      <c r="AZ227" s="115">
        <v>156870</v>
      </c>
      <c r="BA227" s="8">
        <f t="shared" si="94"/>
        <v>146729</v>
      </c>
      <c r="BB227" s="13">
        <v>1322359.7919999999</v>
      </c>
      <c r="BC227" s="13">
        <v>1488875.4058079999</v>
      </c>
      <c r="BD227" s="115">
        <v>1851000</v>
      </c>
      <c r="BE227" s="115">
        <v>1888000</v>
      </c>
      <c r="BF227" s="115">
        <v>1779822.8</v>
      </c>
      <c r="BG227" s="8">
        <f t="shared" si="95"/>
        <v>1666012</v>
      </c>
      <c r="BH227" s="13">
        <v>1322359.7919999999</v>
      </c>
      <c r="BI227" s="13">
        <v>1488875.4058079999</v>
      </c>
      <c r="BJ227" s="115">
        <v>1851000</v>
      </c>
      <c r="BK227" s="115">
        <v>1888000</v>
      </c>
      <c r="BL227" s="115">
        <v>1779822.8</v>
      </c>
      <c r="BM227" s="8">
        <f t="shared" si="96"/>
        <v>1666012</v>
      </c>
      <c r="BN227" s="13">
        <v>129361.28399999999</v>
      </c>
      <c r="BO227" s="13">
        <v>118415.32920000001</v>
      </c>
      <c r="BP227" s="115">
        <v>163000</v>
      </c>
      <c r="BQ227" s="115">
        <v>166000</v>
      </c>
      <c r="BR227" s="115">
        <v>156870</v>
      </c>
      <c r="BS227" s="8">
        <f t="shared" si="97"/>
        <v>146729</v>
      </c>
      <c r="BT227" s="28" t="e">
        <f>K227+Q227+#REF!+W227+#REF!+#REF!+#REF!+#REF!+AC227+AI227+AO227+AU227+BA227+#REF!+BG227+BM227+BS227</f>
        <v>#REF!</v>
      </c>
      <c r="BU227" s="9"/>
      <c r="BV227" s="9"/>
      <c r="BW227" s="9"/>
      <c r="BX227" s="10"/>
      <c r="BY227" s="10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</row>
    <row r="228" spans="1:187" ht="24.75" customHeight="1" x14ac:dyDescent="0.35">
      <c r="A228" s="362"/>
      <c r="B228" s="4">
        <v>204</v>
      </c>
      <c r="C228" s="34" t="s">
        <v>238</v>
      </c>
      <c r="D228" s="11" t="s">
        <v>22</v>
      </c>
      <c r="E228" s="6"/>
      <c r="F228" s="13">
        <v>129361.28399999999</v>
      </c>
      <c r="G228" s="13">
        <v>145650.85491600001</v>
      </c>
      <c r="H228" s="113">
        <v>181000</v>
      </c>
      <c r="I228" s="113">
        <v>185000</v>
      </c>
      <c r="J228" s="113">
        <v>174113.8</v>
      </c>
      <c r="K228" s="8">
        <f t="shared" si="84"/>
        <v>163025</v>
      </c>
      <c r="L228" s="13">
        <v>129361.28399999999</v>
      </c>
      <c r="M228" s="13">
        <v>145650.85491600001</v>
      </c>
      <c r="N228" s="113">
        <v>181000</v>
      </c>
      <c r="O228" s="113">
        <v>185000</v>
      </c>
      <c r="P228" s="113">
        <v>174113.8</v>
      </c>
      <c r="Q228" s="8">
        <f t="shared" si="88"/>
        <v>163025</v>
      </c>
      <c r="R228" s="13">
        <v>438391.01799999998</v>
      </c>
      <c r="S228" s="13">
        <v>493594.56388199999</v>
      </c>
      <c r="T228" s="113">
        <v>614000</v>
      </c>
      <c r="U228" s="113">
        <v>626000</v>
      </c>
      <c r="V228" s="113">
        <v>590049.6</v>
      </c>
      <c r="W228" s="8">
        <f t="shared" si="89"/>
        <v>552407</v>
      </c>
      <c r="X228" s="13">
        <v>438391.01799999998</v>
      </c>
      <c r="Y228" s="13">
        <v>493594.56388199999</v>
      </c>
      <c r="Z228" s="113">
        <v>614000</v>
      </c>
      <c r="AA228" s="113">
        <v>614000</v>
      </c>
      <c r="AB228" s="113">
        <v>590049.6</v>
      </c>
      <c r="AC228" s="8">
        <f t="shared" si="90"/>
        <v>550007</v>
      </c>
      <c r="AD228" s="13">
        <v>438391.01799999998</v>
      </c>
      <c r="AE228" s="13">
        <v>493594.56388199999</v>
      </c>
      <c r="AF228" s="113">
        <v>614000</v>
      </c>
      <c r="AG228" s="113">
        <v>626000</v>
      </c>
      <c r="AH228" s="113">
        <v>590049.6</v>
      </c>
      <c r="AI228" s="8">
        <f t="shared" si="91"/>
        <v>552407</v>
      </c>
      <c r="AJ228" s="13">
        <v>438391.01799999998</v>
      </c>
      <c r="AK228" s="13">
        <v>493594.56388199999</v>
      </c>
      <c r="AL228" s="113">
        <v>614000</v>
      </c>
      <c r="AM228" s="113">
        <v>626000</v>
      </c>
      <c r="AN228" s="113">
        <v>590049.6</v>
      </c>
      <c r="AO228" s="8">
        <f t="shared" si="92"/>
        <v>552407</v>
      </c>
      <c r="AP228" s="13">
        <v>521685.31141999998</v>
      </c>
      <c r="AQ228" s="13">
        <v>493594.56388199999</v>
      </c>
      <c r="AR228" s="113">
        <v>668000</v>
      </c>
      <c r="AS228" s="113">
        <v>681000</v>
      </c>
      <c r="AT228" s="113">
        <v>642784.80000000005</v>
      </c>
      <c r="AU228" s="8">
        <f t="shared" si="93"/>
        <v>601413</v>
      </c>
      <c r="AV228" s="13">
        <v>129361.28399999999</v>
      </c>
      <c r="AW228" s="13">
        <v>118415.32920000001</v>
      </c>
      <c r="AX228" s="113">
        <v>163000</v>
      </c>
      <c r="AY228" s="113">
        <v>166000</v>
      </c>
      <c r="AZ228" s="113">
        <v>156870</v>
      </c>
      <c r="BA228" s="8">
        <f t="shared" si="94"/>
        <v>146729</v>
      </c>
      <c r="BB228" s="13">
        <v>438391.01799999998</v>
      </c>
      <c r="BC228" s="13">
        <v>493594.56388199999</v>
      </c>
      <c r="BD228" s="113">
        <v>614000</v>
      </c>
      <c r="BE228" s="113">
        <v>626000</v>
      </c>
      <c r="BF228" s="113">
        <v>590049.6</v>
      </c>
      <c r="BG228" s="8">
        <f t="shared" si="95"/>
        <v>552407</v>
      </c>
      <c r="BH228" s="13">
        <v>438391.01799999998</v>
      </c>
      <c r="BI228" s="13">
        <v>493594.56388199999</v>
      </c>
      <c r="BJ228" s="113">
        <v>614000</v>
      </c>
      <c r="BK228" s="113">
        <v>626000</v>
      </c>
      <c r="BL228" s="113">
        <v>590049.6</v>
      </c>
      <c r="BM228" s="8">
        <f t="shared" si="96"/>
        <v>552407</v>
      </c>
      <c r="BN228" s="13">
        <v>129361.28399999999</v>
      </c>
      <c r="BO228" s="13">
        <v>118415.32920000001</v>
      </c>
      <c r="BP228" s="113">
        <v>163000</v>
      </c>
      <c r="BQ228" s="113">
        <v>166000</v>
      </c>
      <c r="BR228" s="113">
        <v>156870</v>
      </c>
      <c r="BS228" s="8">
        <f t="shared" si="97"/>
        <v>146729</v>
      </c>
      <c r="BT228" s="28" t="e">
        <f>K228+Q228+#REF!+W228+#REF!+#REF!+#REF!+#REF!+AC228+AI228+AO228+AU228+BA228+#REF!+BG228+BM228+BS228</f>
        <v>#REF!</v>
      </c>
      <c r="BU228" s="9"/>
      <c r="BV228" s="9"/>
      <c r="BW228" s="9"/>
      <c r="BX228" s="10"/>
      <c r="BY228" s="10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</row>
    <row r="229" spans="1:187" ht="24.75" customHeight="1" thickBot="1" x14ac:dyDescent="0.4">
      <c r="A229" s="362"/>
      <c r="B229" s="11">
        <v>205</v>
      </c>
      <c r="C229" s="34" t="s">
        <v>239</v>
      </c>
      <c r="D229" s="11" t="s">
        <v>22</v>
      </c>
      <c r="E229" s="6"/>
      <c r="F229" s="13">
        <v>129361.28399999999</v>
      </c>
      <c r="G229" s="13">
        <v>145650.85491600001</v>
      </c>
      <c r="H229" s="113">
        <v>181000</v>
      </c>
      <c r="I229" s="113">
        <v>185000</v>
      </c>
      <c r="J229" s="113">
        <v>174113.8</v>
      </c>
      <c r="K229" s="8">
        <f t="shared" si="84"/>
        <v>163025</v>
      </c>
      <c r="L229" s="13">
        <v>129361.28399999999</v>
      </c>
      <c r="M229" s="13">
        <v>145650.85491600001</v>
      </c>
      <c r="N229" s="113">
        <v>181000</v>
      </c>
      <c r="O229" s="113">
        <v>185000</v>
      </c>
      <c r="P229" s="113">
        <v>174113.8</v>
      </c>
      <c r="Q229" s="8">
        <f t="shared" si="88"/>
        <v>163025</v>
      </c>
      <c r="R229" s="13">
        <v>172481.712</v>
      </c>
      <c r="S229" s="13">
        <v>194201.13988800001</v>
      </c>
      <c r="T229" s="113">
        <v>241000</v>
      </c>
      <c r="U229" s="113">
        <v>246000</v>
      </c>
      <c r="V229" s="113">
        <v>232150.8</v>
      </c>
      <c r="W229" s="8">
        <f t="shared" si="89"/>
        <v>217167</v>
      </c>
      <c r="X229" s="13">
        <v>172481.712</v>
      </c>
      <c r="Y229" s="13">
        <v>194201.13988800001</v>
      </c>
      <c r="Z229" s="113">
        <v>241000</v>
      </c>
      <c r="AA229" s="113">
        <v>241000</v>
      </c>
      <c r="AB229" s="113">
        <v>232150.8</v>
      </c>
      <c r="AC229" s="8">
        <f t="shared" si="90"/>
        <v>216167</v>
      </c>
      <c r="AD229" s="13">
        <v>172481.712</v>
      </c>
      <c r="AE229" s="13">
        <v>194201.13988800001</v>
      </c>
      <c r="AF229" s="113">
        <v>241000</v>
      </c>
      <c r="AG229" s="113">
        <v>246000</v>
      </c>
      <c r="AH229" s="113">
        <v>232150.8</v>
      </c>
      <c r="AI229" s="8">
        <f t="shared" si="91"/>
        <v>217167</v>
      </c>
      <c r="AJ229" s="13">
        <v>172481.712</v>
      </c>
      <c r="AK229" s="13">
        <v>194201.13988800001</v>
      </c>
      <c r="AL229" s="113">
        <v>241000</v>
      </c>
      <c r="AM229" s="113">
        <v>246000</v>
      </c>
      <c r="AN229" s="113">
        <v>232150.8</v>
      </c>
      <c r="AO229" s="8">
        <f t="shared" si="92"/>
        <v>217167</v>
      </c>
      <c r="AP229" s="13">
        <v>205253.23727999997</v>
      </c>
      <c r="AQ229" s="13">
        <v>194201.13988800001</v>
      </c>
      <c r="AR229" s="113">
        <v>263000</v>
      </c>
      <c r="AS229" s="113">
        <v>268000</v>
      </c>
      <c r="AT229" s="113">
        <v>252898.8</v>
      </c>
      <c r="AU229" s="8">
        <f t="shared" si="93"/>
        <v>236671</v>
      </c>
      <c r="AV229" s="13">
        <v>129361.28399999999</v>
      </c>
      <c r="AW229" s="13">
        <v>118415.32920000001</v>
      </c>
      <c r="AX229" s="113">
        <v>163000</v>
      </c>
      <c r="AY229" s="113">
        <v>166000</v>
      </c>
      <c r="AZ229" s="113">
        <v>156870</v>
      </c>
      <c r="BA229" s="8">
        <f t="shared" si="94"/>
        <v>146729</v>
      </c>
      <c r="BB229" s="13">
        <v>172481.712</v>
      </c>
      <c r="BC229" s="13">
        <v>194201.13988800001</v>
      </c>
      <c r="BD229" s="113">
        <v>241000</v>
      </c>
      <c r="BE229" s="113">
        <v>246000</v>
      </c>
      <c r="BF229" s="113">
        <v>232150.8</v>
      </c>
      <c r="BG229" s="8">
        <f t="shared" si="95"/>
        <v>217167</v>
      </c>
      <c r="BH229" s="13">
        <v>172481.712</v>
      </c>
      <c r="BI229" s="13">
        <v>194201.13988800001</v>
      </c>
      <c r="BJ229" s="113">
        <v>241000</v>
      </c>
      <c r="BK229" s="113">
        <v>246000</v>
      </c>
      <c r="BL229" s="113">
        <v>232150.8</v>
      </c>
      <c r="BM229" s="8">
        <f t="shared" si="96"/>
        <v>217167</v>
      </c>
      <c r="BN229" s="13">
        <v>129361.28399999999</v>
      </c>
      <c r="BO229" s="13">
        <v>118415.32920000001</v>
      </c>
      <c r="BP229" s="113">
        <v>163000</v>
      </c>
      <c r="BQ229" s="113">
        <v>166000</v>
      </c>
      <c r="BR229" s="113">
        <v>156870</v>
      </c>
      <c r="BS229" s="8">
        <f t="shared" si="97"/>
        <v>146729</v>
      </c>
      <c r="BT229" s="28" t="e">
        <f>K229+Q229+#REF!+W229+#REF!+#REF!+#REF!+#REF!+AC229+AI229+AO229+AU229+BA229+#REF!+BG229+BM229+BS229</f>
        <v>#REF!</v>
      </c>
      <c r="BU229" s="9"/>
      <c r="BV229" s="9"/>
      <c r="BW229" s="9"/>
      <c r="BX229" s="10"/>
      <c r="BY229" s="10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</row>
    <row r="230" spans="1:187" ht="24.75" customHeight="1" x14ac:dyDescent="0.35">
      <c r="A230" s="362"/>
      <c r="B230" s="4">
        <v>206</v>
      </c>
      <c r="C230" s="34" t="s">
        <v>240</v>
      </c>
      <c r="D230" s="11" t="s">
        <v>22</v>
      </c>
      <c r="E230" s="6"/>
      <c r="F230" s="13">
        <v>86240.856</v>
      </c>
      <c r="G230" s="13">
        <v>97100.569944000003</v>
      </c>
      <c r="H230" s="113">
        <v>121000</v>
      </c>
      <c r="I230" s="113">
        <v>123000</v>
      </c>
      <c r="J230" s="113">
        <v>116075.4</v>
      </c>
      <c r="K230" s="8">
        <f t="shared" si="84"/>
        <v>108683</v>
      </c>
      <c r="L230" s="13">
        <v>86240.856</v>
      </c>
      <c r="M230" s="13">
        <v>97100.569944000003</v>
      </c>
      <c r="N230" s="113">
        <v>121000</v>
      </c>
      <c r="O230" s="113">
        <v>123000</v>
      </c>
      <c r="P230" s="113">
        <v>116075.4</v>
      </c>
      <c r="Q230" s="8">
        <f t="shared" si="88"/>
        <v>108683</v>
      </c>
      <c r="R230" s="13">
        <v>898342.25</v>
      </c>
      <c r="S230" s="13">
        <v>1011464.2702499999</v>
      </c>
      <c r="T230" s="113">
        <v>1257000</v>
      </c>
      <c r="U230" s="113">
        <v>1282000</v>
      </c>
      <c r="V230" s="113">
        <v>1209118.3999999999</v>
      </c>
      <c r="W230" s="8">
        <f t="shared" si="89"/>
        <v>1131585</v>
      </c>
      <c r="X230" s="13">
        <v>898342.25</v>
      </c>
      <c r="Y230" s="13">
        <v>1011464.2702499999</v>
      </c>
      <c r="Z230" s="113">
        <v>1257000</v>
      </c>
      <c r="AA230" s="113">
        <v>1257000</v>
      </c>
      <c r="AB230" s="113">
        <v>1209118.3999999999</v>
      </c>
      <c r="AC230" s="8">
        <f t="shared" si="90"/>
        <v>1126585</v>
      </c>
      <c r="AD230" s="13">
        <v>898342.25</v>
      </c>
      <c r="AE230" s="13">
        <v>1011464.2702499999</v>
      </c>
      <c r="AF230" s="113">
        <v>1257000</v>
      </c>
      <c r="AG230" s="113">
        <v>1282000</v>
      </c>
      <c r="AH230" s="113">
        <v>1209118.3999999999</v>
      </c>
      <c r="AI230" s="8">
        <f t="shared" si="91"/>
        <v>1131585</v>
      </c>
      <c r="AJ230" s="13">
        <v>898342.25</v>
      </c>
      <c r="AK230" s="13">
        <v>1011464.2702499999</v>
      </c>
      <c r="AL230" s="113">
        <v>1257000</v>
      </c>
      <c r="AM230" s="113">
        <v>1282000</v>
      </c>
      <c r="AN230" s="113">
        <v>1209118.3999999999</v>
      </c>
      <c r="AO230" s="8">
        <f t="shared" si="92"/>
        <v>1131585</v>
      </c>
      <c r="AP230" s="13">
        <v>1069027.2774999999</v>
      </c>
      <c r="AQ230" s="13">
        <v>1011464.2702499999</v>
      </c>
      <c r="AR230" s="113">
        <v>1370000</v>
      </c>
      <c r="AS230" s="113">
        <v>1397000</v>
      </c>
      <c r="AT230" s="113">
        <v>1317181.6000000001</v>
      </c>
      <c r="AU230" s="8">
        <f t="shared" si="93"/>
        <v>1232935</v>
      </c>
      <c r="AV230" s="13">
        <v>86240.856</v>
      </c>
      <c r="AW230" s="13">
        <v>78943.552800000005</v>
      </c>
      <c r="AX230" s="113">
        <v>109000</v>
      </c>
      <c r="AY230" s="113">
        <v>111000</v>
      </c>
      <c r="AZ230" s="113">
        <v>104580</v>
      </c>
      <c r="BA230" s="8">
        <f t="shared" si="94"/>
        <v>97953</v>
      </c>
      <c r="BB230" s="13">
        <v>898342.25</v>
      </c>
      <c r="BC230" s="13">
        <v>1011464.2702499999</v>
      </c>
      <c r="BD230" s="113">
        <v>1257000</v>
      </c>
      <c r="BE230" s="113">
        <v>1282000</v>
      </c>
      <c r="BF230" s="113">
        <v>1209118.3999999999</v>
      </c>
      <c r="BG230" s="8">
        <f t="shared" si="95"/>
        <v>1131585</v>
      </c>
      <c r="BH230" s="13">
        <v>898342.25</v>
      </c>
      <c r="BI230" s="13">
        <v>1011464.2702499999</v>
      </c>
      <c r="BJ230" s="113">
        <v>1257000</v>
      </c>
      <c r="BK230" s="113">
        <v>1282000</v>
      </c>
      <c r="BL230" s="113">
        <v>1209118.3999999999</v>
      </c>
      <c r="BM230" s="8">
        <f t="shared" si="96"/>
        <v>1131585</v>
      </c>
      <c r="BN230" s="13">
        <v>86240.856</v>
      </c>
      <c r="BO230" s="13">
        <v>78943.552800000005</v>
      </c>
      <c r="BP230" s="113">
        <v>109000</v>
      </c>
      <c r="BQ230" s="113">
        <v>111000</v>
      </c>
      <c r="BR230" s="113">
        <v>104580</v>
      </c>
      <c r="BS230" s="8">
        <f t="shared" si="97"/>
        <v>97953</v>
      </c>
      <c r="BT230" s="28" t="e">
        <f>K230+Q230+#REF!+W230+#REF!+#REF!+#REF!+#REF!+AC230+AI230+AO230+AU230+BA230+#REF!+BG230+BM230+BS230</f>
        <v>#REF!</v>
      </c>
      <c r="BU230" s="9"/>
      <c r="BV230" s="9"/>
      <c r="BW230" s="9"/>
      <c r="BX230" s="10"/>
      <c r="BY230" s="10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</row>
    <row r="231" spans="1:187" ht="24.75" customHeight="1" thickBot="1" x14ac:dyDescent="0.4">
      <c r="A231" s="362"/>
      <c r="B231" s="11">
        <v>207</v>
      </c>
      <c r="C231" s="34" t="s">
        <v>241</v>
      </c>
      <c r="D231" s="11" t="s">
        <v>22</v>
      </c>
      <c r="E231" s="6"/>
      <c r="F231" s="13">
        <v>172481.712</v>
      </c>
      <c r="G231" s="13">
        <v>194201.13988800001</v>
      </c>
      <c r="H231" s="113">
        <v>241000</v>
      </c>
      <c r="I231" s="113">
        <v>246000</v>
      </c>
      <c r="J231" s="113">
        <v>232150.8</v>
      </c>
      <c r="K231" s="8">
        <f t="shared" si="84"/>
        <v>217167</v>
      </c>
      <c r="L231" s="13">
        <v>172481.712</v>
      </c>
      <c r="M231" s="13">
        <v>194201.13988800001</v>
      </c>
      <c r="N231" s="113">
        <v>241000</v>
      </c>
      <c r="O231" s="113">
        <v>246000</v>
      </c>
      <c r="P231" s="113">
        <v>232150.8</v>
      </c>
      <c r="Q231" s="8">
        <f t="shared" si="88"/>
        <v>217167</v>
      </c>
      <c r="R231" s="13">
        <v>172481.712</v>
      </c>
      <c r="S231" s="13">
        <v>194201.13988800001</v>
      </c>
      <c r="T231" s="113">
        <v>241000</v>
      </c>
      <c r="U231" s="113">
        <v>246000</v>
      </c>
      <c r="V231" s="113">
        <v>232150.8</v>
      </c>
      <c r="W231" s="8">
        <f t="shared" si="89"/>
        <v>217167</v>
      </c>
      <c r="X231" s="13">
        <v>172481.712</v>
      </c>
      <c r="Y231" s="13">
        <v>194201.13988800001</v>
      </c>
      <c r="Z231" s="113">
        <v>241000</v>
      </c>
      <c r="AA231" s="113">
        <v>241000</v>
      </c>
      <c r="AB231" s="113">
        <v>232150.8</v>
      </c>
      <c r="AC231" s="8">
        <f t="shared" si="90"/>
        <v>216167</v>
      </c>
      <c r="AD231" s="13">
        <v>172481.712</v>
      </c>
      <c r="AE231" s="13">
        <v>194201.13988800001</v>
      </c>
      <c r="AF231" s="113">
        <v>241000</v>
      </c>
      <c r="AG231" s="113">
        <v>246000</v>
      </c>
      <c r="AH231" s="113">
        <v>232150.8</v>
      </c>
      <c r="AI231" s="8">
        <f t="shared" si="91"/>
        <v>217167</v>
      </c>
      <c r="AJ231" s="13">
        <v>172481.712</v>
      </c>
      <c r="AK231" s="13">
        <v>194201.13988800001</v>
      </c>
      <c r="AL231" s="113">
        <v>241000</v>
      </c>
      <c r="AM231" s="113">
        <v>246000</v>
      </c>
      <c r="AN231" s="113">
        <v>232150.8</v>
      </c>
      <c r="AO231" s="8">
        <f t="shared" si="92"/>
        <v>217167</v>
      </c>
      <c r="AP231" s="13">
        <v>205253.23727999997</v>
      </c>
      <c r="AQ231" s="13">
        <v>194201.13988800001</v>
      </c>
      <c r="AR231" s="113">
        <v>263000</v>
      </c>
      <c r="AS231" s="113">
        <v>268000</v>
      </c>
      <c r="AT231" s="113">
        <v>252898.8</v>
      </c>
      <c r="AU231" s="8">
        <f t="shared" si="93"/>
        <v>236671</v>
      </c>
      <c r="AV231" s="13">
        <v>172481.712</v>
      </c>
      <c r="AW231" s="13">
        <v>157887.10560000001</v>
      </c>
      <c r="AX231" s="113">
        <v>218000</v>
      </c>
      <c r="AY231" s="113">
        <v>222000</v>
      </c>
      <c r="AZ231" s="113">
        <v>209160</v>
      </c>
      <c r="BA231" s="8">
        <f t="shared" si="94"/>
        <v>195906</v>
      </c>
      <c r="BB231" s="13">
        <v>172481.712</v>
      </c>
      <c r="BC231" s="13">
        <v>194201.13988800001</v>
      </c>
      <c r="BD231" s="113">
        <v>241000</v>
      </c>
      <c r="BE231" s="113">
        <v>246000</v>
      </c>
      <c r="BF231" s="113">
        <v>232150.8</v>
      </c>
      <c r="BG231" s="8">
        <f t="shared" si="95"/>
        <v>217167</v>
      </c>
      <c r="BH231" s="13">
        <v>172481.712</v>
      </c>
      <c r="BI231" s="13">
        <v>194201.13988800001</v>
      </c>
      <c r="BJ231" s="113">
        <v>241000</v>
      </c>
      <c r="BK231" s="113">
        <v>246000</v>
      </c>
      <c r="BL231" s="113">
        <v>232150.8</v>
      </c>
      <c r="BM231" s="8">
        <f t="shared" si="96"/>
        <v>217167</v>
      </c>
      <c r="BN231" s="13">
        <v>172481.712</v>
      </c>
      <c r="BO231" s="13">
        <v>157887.10560000001</v>
      </c>
      <c r="BP231" s="113">
        <v>218000</v>
      </c>
      <c r="BQ231" s="113">
        <v>222000</v>
      </c>
      <c r="BR231" s="113">
        <v>209160</v>
      </c>
      <c r="BS231" s="8">
        <f t="shared" si="97"/>
        <v>195906</v>
      </c>
      <c r="BT231" s="28" t="e">
        <f>K231+Q231+#REF!+W231+#REF!+#REF!+#REF!+#REF!+AC231+AI231+AO231+AU231+BA231+#REF!+BG231+BM231+BS231</f>
        <v>#REF!</v>
      </c>
      <c r="BU231" s="9"/>
      <c r="BV231" s="9"/>
      <c r="BW231" s="9"/>
      <c r="BX231" s="10"/>
      <c r="BY231" s="10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</row>
    <row r="232" spans="1:187" ht="24.75" customHeight="1" x14ac:dyDescent="0.35">
      <c r="A232" s="362"/>
      <c r="B232" s="4">
        <v>208</v>
      </c>
      <c r="C232" s="34" t="s">
        <v>242</v>
      </c>
      <c r="D232" s="11" t="s">
        <v>22</v>
      </c>
      <c r="E232" s="6"/>
      <c r="F232" s="13">
        <v>172481.712</v>
      </c>
      <c r="G232" s="13">
        <v>194201.13988800001</v>
      </c>
      <c r="H232" s="113">
        <v>241000</v>
      </c>
      <c r="I232" s="113">
        <v>246000</v>
      </c>
      <c r="J232" s="113">
        <v>232150.8</v>
      </c>
      <c r="K232" s="8">
        <f t="shared" si="84"/>
        <v>217167</v>
      </c>
      <c r="L232" s="13">
        <v>172481.712</v>
      </c>
      <c r="M232" s="13">
        <v>194201.13988800001</v>
      </c>
      <c r="N232" s="113">
        <v>241000</v>
      </c>
      <c r="O232" s="113">
        <v>246000</v>
      </c>
      <c r="P232" s="113">
        <v>232150.8</v>
      </c>
      <c r="Q232" s="8">
        <f t="shared" si="88"/>
        <v>217167</v>
      </c>
      <c r="R232" s="13">
        <v>172481.712</v>
      </c>
      <c r="S232" s="13">
        <v>194201.13988800001</v>
      </c>
      <c r="T232" s="113">
        <v>241000</v>
      </c>
      <c r="U232" s="113">
        <v>246000</v>
      </c>
      <c r="V232" s="113">
        <v>232150.8</v>
      </c>
      <c r="W232" s="8">
        <f t="shared" si="89"/>
        <v>217167</v>
      </c>
      <c r="X232" s="13">
        <v>172481.712</v>
      </c>
      <c r="Y232" s="13">
        <v>194201.13988800001</v>
      </c>
      <c r="Z232" s="113">
        <v>241000</v>
      </c>
      <c r="AA232" s="113">
        <v>241000</v>
      </c>
      <c r="AB232" s="113">
        <v>232150.8</v>
      </c>
      <c r="AC232" s="8">
        <f t="shared" si="90"/>
        <v>216167</v>
      </c>
      <c r="AD232" s="13">
        <v>172481.712</v>
      </c>
      <c r="AE232" s="13">
        <v>194201.13988800001</v>
      </c>
      <c r="AF232" s="113">
        <v>241000</v>
      </c>
      <c r="AG232" s="113">
        <v>246000</v>
      </c>
      <c r="AH232" s="113">
        <v>232150.8</v>
      </c>
      <c r="AI232" s="8">
        <f t="shared" si="91"/>
        <v>217167</v>
      </c>
      <c r="AJ232" s="13">
        <v>172481.712</v>
      </c>
      <c r="AK232" s="13">
        <v>194201.13988800001</v>
      </c>
      <c r="AL232" s="113">
        <v>241000</v>
      </c>
      <c r="AM232" s="113">
        <v>246000</v>
      </c>
      <c r="AN232" s="113">
        <v>232150.8</v>
      </c>
      <c r="AO232" s="8">
        <f t="shared" si="92"/>
        <v>217167</v>
      </c>
      <c r="AP232" s="13">
        <v>205253.23727999997</v>
      </c>
      <c r="AQ232" s="13">
        <v>194201.13988800001</v>
      </c>
      <c r="AR232" s="113">
        <v>263000</v>
      </c>
      <c r="AS232" s="113">
        <v>268000</v>
      </c>
      <c r="AT232" s="113">
        <v>252898.8</v>
      </c>
      <c r="AU232" s="8">
        <f t="shared" si="93"/>
        <v>236671</v>
      </c>
      <c r="AV232" s="13">
        <v>172481.712</v>
      </c>
      <c r="AW232" s="13">
        <v>157887.10560000001</v>
      </c>
      <c r="AX232" s="113">
        <v>218000</v>
      </c>
      <c r="AY232" s="113">
        <v>222000</v>
      </c>
      <c r="AZ232" s="113">
        <v>209160</v>
      </c>
      <c r="BA232" s="8">
        <f t="shared" si="94"/>
        <v>195906</v>
      </c>
      <c r="BB232" s="13">
        <v>172481.712</v>
      </c>
      <c r="BC232" s="13">
        <v>194201.13988800001</v>
      </c>
      <c r="BD232" s="113">
        <v>241000</v>
      </c>
      <c r="BE232" s="113">
        <v>246000</v>
      </c>
      <c r="BF232" s="113">
        <v>232150.8</v>
      </c>
      <c r="BG232" s="8">
        <f t="shared" si="95"/>
        <v>217167</v>
      </c>
      <c r="BH232" s="13">
        <v>172481.712</v>
      </c>
      <c r="BI232" s="13">
        <v>194201.13988800001</v>
      </c>
      <c r="BJ232" s="113">
        <v>241000</v>
      </c>
      <c r="BK232" s="113">
        <v>246000</v>
      </c>
      <c r="BL232" s="113">
        <v>232150.8</v>
      </c>
      <c r="BM232" s="8">
        <f t="shared" si="96"/>
        <v>217167</v>
      </c>
      <c r="BN232" s="13">
        <v>172481.712</v>
      </c>
      <c r="BO232" s="13">
        <v>157887.10560000001</v>
      </c>
      <c r="BP232" s="113">
        <v>218000</v>
      </c>
      <c r="BQ232" s="113">
        <v>222000</v>
      </c>
      <c r="BR232" s="113">
        <v>209160</v>
      </c>
      <c r="BS232" s="8">
        <f t="shared" si="97"/>
        <v>195906</v>
      </c>
      <c r="BT232" s="28" t="e">
        <f>K232+Q232+#REF!+W232+#REF!+#REF!+#REF!+#REF!+AC232+AI232+AO232+AU232+BA232+#REF!+BG232+BM232+BS232</f>
        <v>#REF!</v>
      </c>
      <c r="BU232" s="9"/>
      <c r="BV232" s="9"/>
      <c r="BW232" s="9"/>
      <c r="BX232" s="10"/>
      <c r="BY232" s="10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</row>
    <row r="233" spans="1:187" ht="24.75" customHeight="1" thickBot="1" x14ac:dyDescent="0.4">
      <c r="A233" s="362"/>
      <c r="B233" s="11">
        <v>209</v>
      </c>
      <c r="C233" s="34" t="s">
        <v>243</v>
      </c>
      <c r="D233" s="11" t="s">
        <v>22</v>
      </c>
      <c r="E233" s="6"/>
      <c r="F233" s="13">
        <v>181345.76278182</v>
      </c>
      <c r="G233" s="13">
        <v>204181.37921826914</v>
      </c>
      <c r="H233" s="113">
        <v>254000</v>
      </c>
      <c r="I233" s="113">
        <v>259000</v>
      </c>
      <c r="J233" s="113">
        <v>244081.6</v>
      </c>
      <c r="K233" s="8">
        <f t="shared" si="84"/>
        <v>228522</v>
      </c>
      <c r="L233" s="13">
        <v>181345.76278182</v>
      </c>
      <c r="M233" s="13">
        <v>204181.37921826914</v>
      </c>
      <c r="N233" s="113">
        <v>254000</v>
      </c>
      <c r="O233" s="113">
        <v>259000</v>
      </c>
      <c r="P233" s="113">
        <v>244081.6</v>
      </c>
      <c r="Q233" s="8">
        <f t="shared" si="88"/>
        <v>228522</v>
      </c>
      <c r="R233" s="13">
        <v>334092.40476429998</v>
      </c>
      <c r="S233" s="13">
        <v>376162.34834885068</v>
      </c>
      <c r="T233" s="113">
        <v>468000</v>
      </c>
      <c r="U233" s="113">
        <v>477000</v>
      </c>
      <c r="V233" s="113">
        <v>449670.2</v>
      </c>
      <c r="W233" s="8">
        <f t="shared" si="89"/>
        <v>420985</v>
      </c>
      <c r="X233" s="13">
        <v>359616.82344509999</v>
      </c>
      <c r="Y233" s="13">
        <v>416015.4971052499</v>
      </c>
      <c r="Z233" s="113">
        <v>511000</v>
      </c>
      <c r="AA233" s="113">
        <v>511000</v>
      </c>
      <c r="AB233" s="113">
        <v>491061.2</v>
      </c>
      <c r="AC233" s="8">
        <f t="shared" si="90"/>
        <v>457739</v>
      </c>
      <c r="AD233" s="13">
        <v>365545.73856033996</v>
      </c>
      <c r="AE233" s="13">
        <v>416015.4971052499</v>
      </c>
      <c r="AF233" s="113">
        <v>515000</v>
      </c>
      <c r="AG233" s="113">
        <v>525000</v>
      </c>
      <c r="AH233" s="113">
        <v>494814.6</v>
      </c>
      <c r="AI233" s="8">
        <f t="shared" si="91"/>
        <v>463275</v>
      </c>
      <c r="AJ233" s="13">
        <v>353670.15708700003</v>
      </c>
      <c r="AK233" s="13">
        <v>416015.4971052499</v>
      </c>
      <c r="AL233" s="113">
        <v>507000</v>
      </c>
      <c r="AM233" s="113">
        <v>517000</v>
      </c>
      <c r="AN233" s="113">
        <v>487296.6</v>
      </c>
      <c r="AO233" s="8">
        <f t="shared" si="92"/>
        <v>456196</v>
      </c>
      <c r="AP233" s="13">
        <v>501539.96274751466</v>
      </c>
      <c r="AQ233" s="13">
        <v>416015.4971052499</v>
      </c>
      <c r="AR233" s="113">
        <v>604000</v>
      </c>
      <c r="AS233" s="113">
        <v>616000</v>
      </c>
      <c r="AT233" s="113">
        <v>580914.6</v>
      </c>
      <c r="AU233" s="8">
        <f t="shared" si="93"/>
        <v>543694</v>
      </c>
      <c r="AV233" s="13">
        <v>278805.69173885998</v>
      </c>
      <c r="AW233" s="13">
        <v>255214.440899418</v>
      </c>
      <c r="AX233" s="113">
        <v>352000</v>
      </c>
      <c r="AY233" s="113">
        <v>359000</v>
      </c>
      <c r="AZ233" s="113">
        <v>338094.4</v>
      </c>
      <c r="BA233" s="8">
        <f t="shared" si="94"/>
        <v>316623</v>
      </c>
      <c r="BB233" s="13">
        <v>410397.52361192001</v>
      </c>
      <c r="BC233" s="13">
        <v>416015.4971052499</v>
      </c>
      <c r="BD233" s="113">
        <v>544000</v>
      </c>
      <c r="BE233" s="113">
        <v>555000</v>
      </c>
      <c r="BF233" s="113">
        <v>523210.80000000005</v>
      </c>
      <c r="BG233" s="8">
        <f t="shared" si="95"/>
        <v>489725</v>
      </c>
      <c r="BH233" s="13">
        <v>427232.24177477998</v>
      </c>
      <c r="BI233" s="13">
        <v>416015.4971052499</v>
      </c>
      <c r="BJ233" s="113">
        <v>555000</v>
      </c>
      <c r="BK233" s="113">
        <v>566000</v>
      </c>
      <c r="BL233" s="113">
        <v>533869</v>
      </c>
      <c r="BM233" s="8">
        <f t="shared" si="96"/>
        <v>499623</v>
      </c>
      <c r="BN233" s="13">
        <v>304435.68360087997</v>
      </c>
      <c r="BO233" s="13">
        <v>278675.74114234402</v>
      </c>
      <c r="BP233" s="113">
        <v>384000</v>
      </c>
      <c r="BQ233" s="113">
        <v>392000</v>
      </c>
      <c r="BR233" s="113">
        <v>369174.4</v>
      </c>
      <c r="BS233" s="8">
        <f t="shared" si="97"/>
        <v>345657</v>
      </c>
      <c r="BT233" s="28" t="e">
        <f>K233+Q233+#REF!+W233+#REF!+#REF!+#REF!+#REF!+AC233+AI233+AO233+AU233+BA233+#REF!+BG233+BM233+BS233</f>
        <v>#REF!</v>
      </c>
      <c r="BU233" s="9"/>
      <c r="BV233" s="9"/>
      <c r="BW233" s="9"/>
      <c r="BX233" s="10"/>
      <c r="BY233" s="10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</row>
    <row r="234" spans="1:187" ht="24.75" customHeight="1" x14ac:dyDescent="0.35">
      <c r="A234" s="362"/>
      <c r="B234" s="4">
        <v>210</v>
      </c>
      <c r="C234" s="34" t="s">
        <v>244</v>
      </c>
      <c r="D234" s="11" t="s">
        <v>22</v>
      </c>
      <c r="E234" s="6"/>
      <c r="F234" s="13">
        <v>574939.03999999992</v>
      </c>
      <c r="G234" s="13">
        <v>647337.13296000008</v>
      </c>
      <c r="H234" s="113">
        <v>805000</v>
      </c>
      <c r="I234" s="113">
        <v>821000</v>
      </c>
      <c r="J234" s="113">
        <v>773836</v>
      </c>
      <c r="K234" s="8">
        <f t="shared" si="84"/>
        <v>724422</v>
      </c>
      <c r="L234" s="13">
        <v>574939.03999999992</v>
      </c>
      <c r="M234" s="13">
        <v>647337.13296000008</v>
      </c>
      <c r="N234" s="113">
        <v>805000</v>
      </c>
      <c r="O234" s="113">
        <v>821000</v>
      </c>
      <c r="P234" s="113">
        <v>773836</v>
      </c>
      <c r="Q234" s="8">
        <f t="shared" si="88"/>
        <v>724422</v>
      </c>
      <c r="R234" s="13">
        <v>1997913.1639999999</v>
      </c>
      <c r="S234" s="13">
        <v>2249496.5370359998</v>
      </c>
      <c r="T234" s="113">
        <v>2797000</v>
      </c>
      <c r="U234" s="113">
        <v>2853000</v>
      </c>
      <c r="V234" s="113">
        <v>2689080.8</v>
      </c>
      <c r="W234" s="8">
        <f t="shared" si="89"/>
        <v>2517298</v>
      </c>
      <c r="X234" s="13">
        <v>1997913.1639999999</v>
      </c>
      <c r="Y234" s="13">
        <v>2249496.5370359998</v>
      </c>
      <c r="Z234" s="113">
        <v>2797000</v>
      </c>
      <c r="AA234" s="113">
        <v>2797000</v>
      </c>
      <c r="AB234" s="113">
        <v>2689080.8</v>
      </c>
      <c r="AC234" s="8">
        <f t="shared" si="90"/>
        <v>2506098</v>
      </c>
      <c r="AD234" s="13">
        <v>1997913.1639999999</v>
      </c>
      <c r="AE234" s="13">
        <v>2249496.5370359998</v>
      </c>
      <c r="AF234" s="113">
        <v>2797000</v>
      </c>
      <c r="AG234" s="113">
        <v>2853000</v>
      </c>
      <c r="AH234" s="113">
        <v>2689080.8</v>
      </c>
      <c r="AI234" s="8">
        <f t="shared" si="91"/>
        <v>2517298</v>
      </c>
      <c r="AJ234" s="13">
        <v>1997913.1639999999</v>
      </c>
      <c r="AK234" s="13">
        <v>2249496.5370359998</v>
      </c>
      <c r="AL234" s="113">
        <v>2797000</v>
      </c>
      <c r="AM234" s="113">
        <v>2853000</v>
      </c>
      <c r="AN234" s="113">
        <v>2689080.8</v>
      </c>
      <c r="AO234" s="8">
        <f t="shared" si="92"/>
        <v>2517298</v>
      </c>
      <c r="AP234" s="13">
        <v>2377516.6651599999</v>
      </c>
      <c r="AQ234" s="13">
        <v>2249496.5370359998</v>
      </c>
      <c r="AR234" s="113">
        <v>3047000</v>
      </c>
      <c r="AS234" s="113">
        <v>3108000</v>
      </c>
      <c r="AT234" s="113">
        <v>2929411.8</v>
      </c>
      <c r="AU234" s="8">
        <f t="shared" si="93"/>
        <v>2742285</v>
      </c>
      <c r="AV234" s="13">
        <v>574939.03999999992</v>
      </c>
      <c r="AW234" s="13">
        <v>526290.35199999996</v>
      </c>
      <c r="AX234" s="113">
        <v>725000</v>
      </c>
      <c r="AY234" s="113">
        <v>740000</v>
      </c>
      <c r="AZ234" s="113">
        <v>697200</v>
      </c>
      <c r="BA234" s="8">
        <f t="shared" si="94"/>
        <v>652686</v>
      </c>
      <c r="BB234" s="13">
        <v>1997913.1639999999</v>
      </c>
      <c r="BC234" s="13">
        <v>2249496.5370359998</v>
      </c>
      <c r="BD234" s="113">
        <v>2797000</v>
      </c>
      <c r="BE234" s="113">
        <v>2853000</v>
      </c>
      <c r="BF234" s="113">
        <v>2689080.8</v>
      </c>
      <c r="BG234" s="8">
        <f t="shared" si="95"/>
        <v>2517298</v>
      </c>
      <c r="BH234" s="13">
        <v>1997913.1639999999</v>
      </c>
      <c r="BI234" s="13">
        <v>2249496.5370359998</v>
      </c>
      <c r="BJ234" s="113">
        <v>2797000</v>
      </c>
      <c r="BK234" s="113">
        <v>2853000</v>
      </c>
      <c r="BL234" s="113">
        <v>2689080.8</v>
      </c>
      <c r="BM234" s="8">
        <f t="shared" si="96"/>
        <v>2517298</v>
      </c>
      <c r="BN234" s="13">
        <v>574939.03999999992</v>
      </c>
      <c r="BO234" s="13">
        <v>526290.35199999996</v>
      </c>
      <c r="BP234" s="113">
        <v>725000</v>
      </c>
      <c r="BQ234" s="113">
        <v>740000</v>
      </c>
      <c r="BR234" s="113">
        <v>697200</v>
      </c>
      <c r="BS234" s="8">
        <f t="shared" si="97"/>
        <v>652686</v>
      </c>
      <c r="BT234" s="28" t="e">
        <f>K234+Q234+#REF!+W234+#REF!+#REF!+#REF!+#REF!+AC234+AI234+AO234+AU234+BA234+#REF!+BG234+BM234+BS234</f>
        <v>#REF!</v>
      </c>
      <c r="BU234" s="9"/>
      <c r="BV234" s="9"/>
      <c r="BW234" s="9"/>
      <c r="BX234" s="10"/>
      <c r="BY234" s="10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</row>
    <row r="235" spans="1:187" ht="24.75" customHeight="1" thickBot="1" x14ac:dyDescent="0.4">
      <c r="A235" s="362"/>
      <c r="B235" s="11">
        <v>211</v>
      </c>
      <c r="C235" s="34" t="s">
        <v>245</v>
      </c>
      <c r="D235" s="11" t="s">
        <v>22</v>
      </c>
      <c r="E235" s="6"/>
      <c r="F235" s="13">
        <v>275209.66364579997</v>
      </c>
      <c r="G235" s="13">
        <v>309864.91129104421</v>
      </c>
      <c r="H235" s="113">
        <v>385000</v>
      </c>
      <c r="I235" s="113">
        <v>393000</v>
      </c>
      <c r="J235" s="113">
        <v>370417.6</v>
      </c>
      <c r="K235" s="8">
        <f t="shared" si="84"/>
        <v>346698</v>
      </c>
      <c r="L235" s="13">
        <v>275209.66364579997</v>
      </c>
      <c r="M235" s="13">
        <v>309864.91129104421</v>
      </c>
      <c r="N235" s="113">
        <v>385000</v>
      </c>
      <c r="O235" s="113">
        <v>393000</v>
      </c>
      <c r="P235" s="113">
        <v>370417.6</v>
      </c>
      <c r="Q235" s="8">
        <f t="shared" si="88"/>
        <v>346698</v>
      </c>
      <c r="R235" s="13">
        <v>489536.30138556001</v>
      </c>
      <c r="S235" s="13">
        <v>551180.21872157254</v>
      </c>
      <c r="T235" s="113">
        <v>685000</v>
      </c>
      <c r="U235" s="113">
        <v>699000</v>
      </c>
      <c r="V235" s="113">
        <v>658889</v>
      </c>
      <c r="W235" s="8">
        <f t="shared" si="89"/>
        <v>616721</v>
      </c>
      <c r="X235" s="13">
        <v>543905.55543792003</v>
      </c>
      <c r="Y235" s="13">
        <v>594877.09353920503</v>
      </c>
      <c r="Z235" s="113">
        <v>750000</v>
      </c>
      <c r="AA235" s="113">
        <v>750000</v>
      </c>
      <c r="AB235" s="113">
        <v>720974.8</v>
      </c>
      <c r="AC235" s="8">
        <f t="shared" si="90"/>
        <v>671951</v>
      </c>
      <c r="AD235" s="13">
        <v>528346.1239331601</v>
      </c>
      <c r="AE235" s="13">
        <v>594877.09353920503</v>
      </c>
      <c r="AF235" s="113">
        <v>740000</v>
      </c>
      <c r="AG235" s="113">
        <v>755000</v>
      </c>
      <c r="AH235" s="113">
        <v>711124.4</v>
      </c>
      <c r="AI235" s="8">
        <f t="shared" si="91"/>
        <v>665870</v>
      </c>
      <c r="AJ235" s="13">
        <v>522105.16065396002</v>
      </c>
      <c r="AK235" s="13">
        <v>594877.09353920503</v>
      </c>
      <c r="AL235" s="113">
        <v>735000</v>
      </c>
      <c r="AM235" s="113">
        <v>750000</v>
      </c>
      <c r="AN235" s="113">
        <v>707173.6</v>
      </c>
      <c r="AO235" s="8">
        <f t="shared" si="92"/>
        <v>661831</v>
      </c>
      <c r="AP235" s="13">
        <v>755409.05419874447</v>
      </c>
      <c r="AQ235" s="13">
        <v>594877.09353920503</v>
      </c>
      <c r="AR235" s="113">
        <v>889000</v>
      </c>
      <c r="AS235" s="113">
        <v>907000</v>
      </c>
      <c r="AT235" s="113">
        <v>854880.6</v>
      </c>
      <c r="AU235" s="8">
        <f t="shared" si="93"/>
        <v>800233</v>
      </c>
      <c r="AV235" s="13">
        <v>414282.24297044001</v>
      </c>
      <c r="AW235" s="13">
        <v>379227.59164217208</v>
      </c>
      <c r="AX235" s="113">
        <v>522000</v>
      </c>
      <c r="AY235" s="113">
        <v>532000</v>
      </c>
      <c r="AZ235" s="113">
        <v>502378.80000000005</v>
      </c>
      <c r="BA235" s="8">
        <f t="shared" si="94"/>
        <v>469978</v>
      </c>
      <c r="BB235" s="13">
        <v>651261.33515144</v>
      </c>
      <c r="BC235" s="13">
        <v>594877.09353920503</v>
      </c>
      <c r="BD235" s="113">
        <v>821000</v>
      </c>
      <c r="BE235" s="113">
        <v>837000</v>
      </c>
      <c r="BF235" s="113">
        <v>788943.4</v>
      </c>
      <c r="BG235" s="8">
        <f t="shared" si="95"/>
        <v>738616</v>
      </c>
      <c r="BH235" s="13">
        <v>620945.01517437992</v>
      </c>
      <c r="BI235" s="13">
        <v>594877.09353920503</v>
      </c>
      <c r="BJ235" s="113">
        <v>801000</v>
      </c>
      <c r="BK235" s="113">
        <v>817000</v>
      </c>
      <c r="BL235" s="113">
        <v>769749.4</v>
      </c>
      <c r="BM235" s="8">
        <f t="shared" si="96"/>
        <v>720714</v>
      </c>
      <c r="BN235" s="13">
        <v>462010.66364127997</v>
      </c>
      <c r="BO235" s="13">
        <v>422917.453640864</v>
      </c>
      <c r="BP235" s="113">
        <v>583000</v>
      </c>
      <c r="BQ235" s="113">
        <v>595000</v>
      </c>
      <c r="BR235" s="113">
        <v>560257.6</v>
      </c>
      <c r="BS235" s="8">
        <f t="shared" si="97"/>
        <v>524637</v>
      </c>
      <c r="BT235" s="28" t="e">
        <f>K235+Q235+#REF!+W235+#REF!+#REF!+#REF!+#REF!+AC235+AI235+AO235+AU235+BA235+#REF!+BG235+BM235+BS235</f>
        <v>#REF!</v>
      </c>
      <c r="BU235" s="9"/>
      <c r="BV235" s="9"/>
      <c r="BW235" s="9"/>
      <c r="BX235" s="10"/>
      <c r="BY235" s="10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</row>
    <row r="236" spans="1:187" ht="24.75" customHeight="1" x14ac:dyDescent="0.35">
      <c r="A236" s="362"/>
      <c r="B236" s="4">
        <v>212</v>
      </c>
      <c r="C236" s="34" t="s">
        <v>246</v>
      </c>
      <c r="D236" s="11" t="s">
        <v>22</v>
      </c>
      <c r="E236" s="6"/>
      <c r="F236" s="13">
        <v>359336.89999999997</v>
      </c>
      <c r="G236" s="13">
        <v>404585.70809999999</v>
      </c>
      <c r="H236" s="113">
        <v>503000</v>
      </c>
      <c r="I236" s="113">
        <v>513000</v>
      </c>
      <c r="J236" s="113">
        <v>483648.2</v>
      </c>
      <c r="K236" s="8">
        <f t="shared" si="84"/>
        <v>452714</v>
      </c>
      <c r="L236" s="13">
        <v>359336.89999999997</v>
      </c>
      <c r="M236" s="13">
        <v>404585.70809999999</v>
      </c>
      <c r="N236" s="113">
        <v>503000</v>
      </c>
      <c r="O236" s="113">
        <v>513000</v>
      </c>
      <c r="P236" s="113">
        <v>483648.2</v>
      </c>
      <c r="Q236" s="8">
        <f t="shared" si="88"/>
        <v>452714</v>
      </c>
      <c r="R236" s="13">
        <v>790541.17999999993</v>
      </c>
      <c r="S236" s="13">
        <v>890088.55781999999</v>
      </c>
      <c r="T236" s="113">
        <v>1107000</v>
      </c>
      <c r="U236" s="113">
        <v>1129000</v>
      </c>
      <c r="V236" s="113">
        <v>1064025.2</v>
      </c>
      <c r="W236" s="8">
        <f t="shared" si="89"/>
        <v>996131</v>
      </c>
      <c r="X236" s="13">
        <v>790541.17999999993</v>
      </c>
      <c r="Y236" s="13">
        <v>890088.55781999999</v>
      </c>
      <c r="Z236" s="113">
        <v>1107000</v>
      </c>
      <c r="AA236" s="113">
        <v>1107000</v>
      </c>
      <c r="AB236" s="113">
        <v>1064025.2</v>
      </c>
      <c r="AC236" s="8">
        <f t="shared" si="90"/>
        <v>991731</v>
      </c>
      <c r="AD236" s="13">
        <v>790541.17999999993</v>
      </c>
      <c r="AE236" s="13">
        <v>890088.55781999999</v>
      </c>
      <c r="AF236" s="113">
        <v>1107000</v>
      </c>
      <c r="AG236" s="113">
        <v>1129000</v>
      </c>
      <c r="AH236" s="113">
        <v>1064025.2</v>
      </c>
      <c r="AI236" s="8">
        <f t="shared" si="91"/>
        <v>996131</v>
      </c>
      <c r="AJ236" s="13">
        <v>790541.17999999993</v>
      </c>
      <c r="AK236" s="13">
        <v>890088.55781999999</v>
      </c>
      <c r="AL236" s="113">
        <v>1107000</v>
      </c>
      <c r="AM236" s="113">
        <v>1129000</v>
      </c>
      <c r="AN236" s="113">
        <v>1064025.2</v>
      </c>
      <c r="AO236" s="8">
        <f t="shared" si="92"/>
        <v>996131</v>
      </c>
      <c r="AP236" s="13">
        <v>940744.00419999997</v>
      </c>
      <c r="AQ236" s="13">
        <v>890088.55781999999</v>
      </c>
      <c r="AR236" s="113">
        <v>1205000</v>
      </c>
      <c r="AS236" s="113">
        <v>1229000</v>
      </c>
      <c r="AT236" s="113">
        <v>1159120.2</v>
      </c>
      <c r="AU236" s="8">
        <f t="shared" si="93"/>
        <v>1084791</v>
      </c>
      <c r="AV236" s="13">
        <v>359336.89999999997</v>
      </c>
      <c r="AW236" s="13">
        <v>328931.46999999997</v>
      </c>
      <c r="AX236" s="113">
        <v>453000</v>
      </c>
      <c r="AY236" s="113">
        <v>462000</v>
      </c>
      <c r="AZ236" s="113">
        <v>435750</v>
      </c>
      <c r="BA236" s="8">
        <f t="shared" si="94"/>
        <v>407804</v>
      </c>
      <c r="BB236" s="13">
        <v>790541.17999999993</v>
      </c>
      <c r="BC236" s="13">
        <v>890088.55781999999</v>
      </c>
      <c r="BD236" s="113">
        <v>1107000</v>
      </c>
      <c r="BE236" s="113">
        <v>1129000</v>
      </c>
      <c r="BF236" s="113">
        <v>1064025.2</v>
      </c>
      <c r="BG236" s="8">
        <f t="shared" si="95"/>
        <v>996131</v>
      </c>
      <c r="BH236" s="13">
        <v>790541.17999999993</v>
      </c>
      <c r="BI236" s="13">
        <v>890088.55781999999</v>
      </c>
      <c r="BJ236" s="113">
        <v>1107000</v>
      </c>
      <c r="BK236" s="113">
        <v>1129000</v>
      </c>
      <c r="BL236" s="113">
        <v>1064025.2</v>
      </c>
      <c r="BM236" s="8">
        <f t="shared" si="96"/>
        <v>996131</v>
      </c>
      <c r="BN236" s="13">
        <v>359336.89999999997</v>
      </c>
      <c r="BO236" s="13">
        <v>328931.46999999997</v>
      </c>
      <c r="BP236" s="113">
        <v>453000</v>
      </c>
      <c r="BQ236" s="113">
        <v>462000</v>
      </c>
      <c r="BR236" s="113">
        <v>435750</v>
      </c>
      <c r="BS236" s="8">
        <f t="shared" si="97"/>
        <v>407804</v>
      </c>
      <c r="BT236" s="28" t="e">
        <f>K236+Q236+#REF!+W236+#REF!+#REF!+#REF!+#REF!+AC236+AI236+AO236+AU236+BA236+#REF!+BG236+BM236+BS236</f>
        <v>#REF!</v>
      </c>
      <c r="BU236" s="9"/>
      <c r="BV236" s="9"/>
      <c r="BW236" s="9"/>
      <c r="BX236" s="10"/>
      <c r="BY236" s="10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</row>
    <row r="237" spans="1:187" ht="24.75" customHeight="1" thickBot="1" x14ac:dyDescent="0.4">
      <c r="A237" s="362"/>
      <c r="B237" s="11">
        <v>213</v>
      </c>
      <c r="C237" s="34" t="s">
        <v>247</v>
      </c>
      <c r="D237" s="11" t="s">
        <v>22</v>
      </c>
      <c r="E237" s="6"/>
      <c r="F237" s="13">
        <v>272939.3731116</v>
      </c>
      <c r="G237" s="13">
        <v>307308.73878726835</v>
      </c>
      <c r="H237" s="115">
        <v>382000</v>
      </c>
      <c r="I237" s="115">
        <v>390000</v>
      </c>
      <c r="J237" s="115">
        <v>367361.4</v>
      </c>
      <c r="K237" s="8">
        <f t="shared" si="84"/>
        <v>343922</v>
      </c>
      <c r="L237" s="13">
        <v>272939.3731116</v>
      </c>
      <c r="M237" s="13">
        <v>307308.73878726835</v>
      </c>
      <c r="N237" s="115">
        <v>382000</v>
      </c>
      <c r="O237" s="115">
        <v>390000</v>
      </c>
      <c r="P237" s="115">
        <v>367361.4</v>
      </c>
      <c r="Q237" s="8">
        <f t="shared" si="88"/>
        <v>343922</v>
      </c>
      <c r="R237" s="13">
        <v>479195.73528164002</v>
      </c>
      <c r="S237" s="13">
        <v>539537.53671672044</v>
      </c>
      <c r="T237" s="115">
        <v>671000</v>
      </c>
      <c r="U237" s="115">
        <v>684000</v>
      </c>
      <c r="V237" s="115">
        <v>644970.19999999995</v>
      </c>
      <c r="W237" s="8">
        <f t="shared" si="89"/>
        <v>603741</v>
      </c>
      <c r="X237" s="13">
        <v>535210.24926434003</v>
      </c>
      <c r="Y237" s="13">
        <v>606099.00640763296</v>
      </c>
      <c r="Z237" s="115">
        <v>751000</v>
      </c>
      <c r="AA237" s="115">
        <v>751000</v>
      </c>
      <c r="AB237" s="115">
        <v>722575</v>
      </c>
      <c r="AC237" s="8">
        <f t="shared" si="90"/>
        <v>673177</v>
      </c>
      <c r="AD237" s="13">
        <v>519658.29196709994</v>
      </c>
      <c r="AE237" s="13">
        <v>606099.00640763296</v>
      </c>
      <c r="AF237" s="115">
        <v>741000</v>
      </c>
      <c r="AG237" s="115">
        <v>756000</v>
      </c>
      <c r="AH237" s="115">
        <v>712728.8</v>
      </c>
      <c r="AI237" s="8">
        <f t="shared" si="91"/>
        <v>667097</v>
      </c>
      <c r="AJ237" s="13">
        <v>528995.44571145996</v>
      </c>
      <c r="AK237" s="13">
        <v>606099.00640763296</v>
      </c>
      <c r="AL237" s="115">
        <v>747000</v>
      </c>
      <c r="AM237" s="115">
        <v>762000</v>
      </c>
      <c r="AN237" s="115">
        <v>718641</v>
      </c>
      <c r="AO237" s="8">
        <f t="shared" si="92"/>
        <v>672547</v>
      </c>
      <c r="AP237" s="13">
        <v>756317.38529589062</v>
      </c>
      <c r="AQ237" s="13">
        <v>606099.00640763296</v>
      </c>
      <c r="AR237" s="115">
        <v>897000</v>
      </c>
      <c r="AS237" s="115">
        <v>915000</v>
      </c>
      <c r="AT237" s="115">
        <v>862559.6</v>
      </c>
      <c r="AU237" s="8">
        <f t="shared" si="93"/>
        <v>807395</v>
      </c>
      <c r="AV237" s="13">
        <v>401000.57620740001</v>
      </c>
      <c r="AW237" s="13">
        <v>367069.75822061999</v>
      </c>
      <c r="AX237" s="115">
        <v>506000</v>
      </c>
      <c r="AY237" s="115">
        <v>516000</v>
      </c>
      <c r="AZ237" s="115">
        <v>486273.2</v>
      </c>
      <c r="BA237" s="8">
        <f t="shared" si="94"/>
        <v>455269</v>
      </c>
      <c r="BB237" s="13">
        <v>641315.03349419998</v>
      </c>
      <c r="BC237" s="13">
        <v>606099.00640763296</v>
      </c>
      <c r="BD237" s="115">
        <v>821000</v>
      </c>
      <c r="BE237" s="115">
        <v>837000</v>
      </c>
      <c r="BF237" s="115">
        <v>789751.2</v>
      </c>
      <c r="BG237" s="8">
        <f t="shared" si="95"/>
        <v>739033</v>
      </c>
      <c r="BH237" s="13">
        <v>622390.34005355998</v>
      </c>
      <c r="BI237" s="13">
        <v>606099.00640763296</v>
      </c>
      <c r="BJ237" s="115">
        <v>809000</v>
      </c>
      <c r="BK237" s="115">
        <v>825000</v>
      </c>
      <c r="BL237" s="115">
        <v>777770</v>
      </c>
      <c r="BM237" s="8">
        <f t="shared" si="96"/>
        <v>728052</v>
      </c>
      <c r="BN237" s="13">
        <v>458198.81780607998</v>
      </c>
      <c r="BO237" s="13">
        <v>419428.14860710403</v>
      </c>
      <c r="BP237" s="115">
        <v>578000</v>
      </c>
      <c r="BQ237" s="115">
        <v>590000</v>
      </c>
      <c r="BR237" s="115">
        <v>555634.80000000005</v>
      </c>
      <c r="BS237" s="8">
        <f t="shared" si="97"/>
        <v>520252</v>
      </c>
      <c r="BT237" s="28" t="e">
        <f>K237+Q237+#REF!+W237+#REF!+#REF!+#REF!+#REF!+AC237+AI237+AO237+AU237+BA237+#REF!+BG237+BM237+BS237</f>
        <v>#REF!</v>
      </c>
      <c r="BU237" s="9"/>
      <c r="BV237" s="9"/>
      <c r="BW237" s="9"/>
      <c r="BX237" s="10"/>
      <c r="BY237" s="10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</row>
    <row r="238" spans="1:187" ht="33" customHeight="1" x14ac:dyDescent="0.35">
      <c r="A238" s="362"/>
      <c r="B238" s="4">
        <v>214</v>
      </c>
      <c r="C238" s="34" t="s">
        <v>248</v>
      </c>
      <c r="D238" s="11" t="s">
        <v>22</v>
      </c>
      <c r="E238" s="6"/>
      <c r="F238" s="13">
        <v>287469.51999999996</v>
      </c>
      <c r="G238" s="13">
        <v>323668.56648000004</v>
      </c>
      <c r="H238" s="115">
        <v>402000</v>
      </c>
      <c r="I238" s="115">
        <v>410000</v>
      </c>
      <c r="J238" s="115">
        <v>386918</v>
      </c>
      <c r="K238" s="8">
        <f t="shared" si="84"/>
        <v>362011</v>
      </c>
      <c r="L238" s="13">
        <v>287469.51999999996</v>
      </c>
      <c r="M238" s="13">
        <v>323668.56648000004</v>
      </c>
      <c r="N238" s="115">
        <v>402000</v>
      </c>
      <c r="O238" s="115">
        <v>410000</v>
      </c>
      <c r="P238" s="115">
        <v>386918</v>
      </c>
      <c r="Q238" s="8">
        <f t="shared" si="88"/>
        <v>362011</v>
      </c>
      <c r="R238" s="13">
        <v>438391.01799999998</v>
      </c>
      <c r="S238" s="13">
        <v>493594.56388199999</v>
      </c>
      <c r="T238" s="115">
        <v>614000</v>
      </c>
      <c r="U238" s="115">
        <v>626000</v>
      </c>
      <c r="V238" s="115">
        <v>590049.6</v>
      </c>
      <c r="W238" s="8">
        <f t="shared" si="89"/>
        <v>552407</v>
      </c>
      <c r="X238" s="13">
        <v>438391.01799999998</v>
      </c>
      <c r="Y238" s="13">
        <v>493594.56388199999</v>
      </c>
      <c r="Z238" s="115">
        <v>614000</v>
      </c>
      <c r="AA238" s="115">
        <v>614000</v>
      </c>
      <c r="AB238" s="115">
        <v>590049.6</v>
      </c>
      <c r="AC238" s="8">
        <f t="shared" si="90"/>
        <v>550007</v>
      </c>
      <c r="AD238" s="13">
        <v>438391.01799999998</v>
      </c>
      <c r="AE238" s="13">
        <v>493594.56388199999</v>
      </c>
      <c r="AF238" s="115">
        <v>614000</v>
      </c>
      <c r="AG238" s="115">
        <v>626000</v>
      </c>
      <c r="AH238" s="115">
        <v>590049.6</v>
      </c>
      <c r="AI238" s="8">
        <f t="shared" si="91"/>
        <v>552407</v>
      </c>
      <c r="AJ238" s="13">
        <v>438391.01799999998</v>
      </c>
      <c r="AK238" s="13">
        <v>493594.56388199999</v>
      </c>
      <c r="AL238" s="115">
        <v>614000</v>
      </c>
      <c r="AM238" s="115">
        <v>626000</v>
      </c>
      <c r="AN238" s="115">
        <v>590049.6</v>
      </c>
      <c r="AO238" s="8">
        <f t="shared" si="92"/>
        <v>552407</v>
      </c>
      <c r="AP238" s="13">
        <v>521685.31141999998</v>
      </c>
      <c r="AQ238" s="13">
        <v>493594.56388199999</v>
      </c>
      <c r="AR238" s="115">
        <v>668000</v>
      </c>
      <c r="AS238" s="115">
        <v>681000</v>
      </c>
      <c r="AT238" s="115">
        <v>642784.80000000005</v>
      </c>
      <c r="AU238" s="8">
        <f t="shared" si="93"/>
        <v>601413</v>
      </c>
      <c r="AV238" s="13">
        <v>287469.51999999996</v>
      </c>
      <c r="AW238" s="13">
        <v>263145.17599999998</v>
      </c>
      <c r="AX238" s="115">
        <v>363000</v>
      </c>
      <c r="AY238" s="115">
        <v>370000</v>
      </c>
      <c r="AZ238" s="115">
        <v>348600</v>
      </c>
      <c r="BA238" s="8">
        <f t="shared" si="94"/>
        <v>326443</v>
      </c>
      <c r="BB238" s="13">
        <v>438391.01799999998</v>
      </c>
      <c r="BC238" s="13">
        <v>493594.56388199999</v>
      </c>
      <c r="BD238" s="115">
        <v>614000</v>
      </c>
      <c r="BE238" s="115">
        <v>626000</v>
      </c>
      <c r="BF238" s="115">
        <v>590049.6</v>
      </c>
      <c r="BG238" s="8">
        <f t="shared" si="95"/>
        <v>552407</v>
      </c>
      <c r="BH238" s="13">
        <v>438391.01799999998</v>
      </c>
      <c r="BI238" s="13">
        <v>493594.56388199999</v>
      </c>
      <c r="BJ238" s="115">
        <v>614000</v>
      </c>
      <c r="BK238" s="115">
        <v>626000</v>
      </c>
      <c r="BL238" s="115">
        <v>590049.6</v>
      </c>
      <c r="BM238" s="8">
        <f t="shared" si="96"/>
        <v>552407</v>
      </c>
      <c r="BN238" s="13">
        <v>287469.51999999996</v>
      </c>
      <c r="BO238" s="13">
        <v>263145.17599999998</v>
      </c>
      <c r="BP238" s="115">
        <v>363000</v>
      </c>
      <c r="BQ238" s="115">
        <v>370000</v>
      </c>
      <c r="BR238" s="115">
        <v>348600</v>
      </c>
      <c r="BS238" s="8">
        <f t="shared" si="97"/>
        <v>326443</v>
      </c>
      <c r="BT238" s="28" t="e">
        <f>K238+Q238+#REF!+W238+#REF!+#REF!+#REF!+#REF!+AC238+AI238+AO238+AU238+BA238+#REF!+BG238+BM238+BS238</f>
        <v>#REF!</v>
      </c>
      <c r="BU238" s="9"/>
      <c r="BV238" s="9"/>
      <c r="BW238" s="9"/>
      <c r="BX238" s="10"/>
      <c r="BY238" s="10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</row>
    <row r="239" spans="1:187" ht="23.25" customHeight="1" thickBot="1" x14ac:dyDescent="0.4">
      <c r="A239" s="362"/>
      <c r="B239" s="11">
        <v>215</v>
      </c>
      <c r="C239" s="34" t="s">
        <v>249</v>
      </c>
      <c r="D239" s="11" t="s">
        <v>22</v>
      </c>
      <c r="E239" s="6"/>
      <c r="F239" s="13">
        <v>167141.03139006</v>
      </c>
      <c r="G239" s="13">
        <v>188187.94434279297</v>
      </c>
      <c r="H239" s="115">
        <v>234000</v>
      </c>
      <c r="I239" s="115">
        <v>239000</v>
      </c>
      <c r="J239" s="115">
        <v>224963.20000000001</v>
      </c>
      <c r="K239" s="8">
        <f t="shared" si="84"/>
        <v>210658</v>
      </c>
      <c r="L239" s="13">
        <v>167141.03139006</v>
      </c>
      <c r="M239" s="13">
        <v>188187.94434279297</v>
      </c>
      <c r="N239" s="115">
        <v>234000</v>
      </c>
      <c r="O239" s="115">
        <v>239000</v>
      </c>
      <c r="P239" s="115">
        <v>224963.20000000001</v>
      </c>
      <c r="Q239" s="8">
        <f t="shared" si="88"/>
        <v>210658</v>
      </c>
      <c r="R239" s="13">
        <v>289507.82263155997</v>
      </c>
      <c r="S239" s="13">
        <v>325963.53845062648</v>
      </c>
      <c r="T239" s="115">
        <v>405000</v>
      </c>
      <c r="U239" s="115">
        <v>413000</v>
      </c>
      <c r="V239" s="115">
        <v>389662</v>
      </c>
      <c r="W239" s="8">
        <f t="shared" si="89"/>
        <v>364627</v>
      </c>
      <c r="X239" s="13">
        <v>325605.44212533999</v>
      </c>
      <c r="Y239" s="13">
        <v>368536.95967400674</v>
      </c>
      <c r="Z239" s="115">
        <v>457000</v>
      </c>
      <c r="AA239" s="115">
        <v>457000</v>
      </c>
      <c r="AB239" s="115">
        <v>439468.4</v>
      </c>
      <c r="AC239" s="8">
        <f t="shared" si="90"/>
        <v>409522</v>
      </c>
      <c r="AD239" s="13">
        <v>315277.95588458003</v>
      </c>
      <c r="AE239" s="13">
        <v>368536.95967400674</v>
      </c>
      <c r="AF239" s="115">
        <v>450000</v>
      </c>
      <c r="AG239" s="115">
        <v>459000</v>
      </c>
      <c r="AH239" s="115">
        <v>432930.4</v>
      </c>
      <c r="AI239" s="8">
        <f t="shared" si="91"/>
        <v>405149</v>
      </c>
      <c r="AJ239" s="13">
        <v>329031.43199732003</v>
      </c>
      <c r="AK239" s="13">
        <v>368536.95967400674</v>
      </c>
      <c r="AL239" s="115">
        <v>459000</v>
      </c>
      <c r="AM239" s="115">
        <v>468000</v>
      </c>
      <c r="AN239" s="115">
        <v>441638.40000000002</v>
      </c>
      <c r="AO239" s="8">
        <f t="shared" si="92"/>
        <v>413241</v>
      </c>
      <c r="AP239" s="13">
        <v>454310.08106101793</v>
      </c>
      <c r="AQ239" s="13">
        <v>368536.95967400674</v>
      </c>
      <c r="AR239" s="115">
        <v>542000</v>
      </c>
      <c r="AS239" s="115">
        <v>553000</v>
      </c>
      <c r="AT239" s="115">
        <v>520952.6</v>
      </c>
      <c r="AU239" s="8">
        <f t="shared" si="93"/>
        <v>487760</v>
      </c>
      <c r="AV239" s="13">
        <v>249643.2025477</v>
      </c>
      <c r="AW239" s="13">
        <v>228519.54694751001</v>
      </c>
      <c r="AX239" s="115">
        <v>315000</v>
      </c>
      <c r="AY239" s="115">
        <v>321000</v>
      </c>
      <c r="AZ239" s="115">
        <v>302730.40000000002</v>
      </c>
      <c r="BA239" s="8">
        <f t="shared" si="94"/>
        <v>283379</v>
      </c>
      <c r="BB239" s="13">
        <v>381967.50675771997</v>
      </c>
      <c r="BC239" s="13">
        <v>368536.95967400674</v>
      </c>
      <c r="BD239" s="115">
        <v>494000</v>
      </c>
      <c r="BE239" s="115">
        <v>504000</v>
      </c>
      <c r="BF239" s="115">
        <v>475153</v>
      </c>
      <c r="BG239" s="8">
        <f t="shared" si="95"/>
        <v>444731</v>
      </c>
      <c r="BH239" s="13">
        <v>384029.45375729998</v>
      </c>
      <c r="BI239" s="13">
        <v>368536.95967400674</v>
      </c>
      <c r="BJ239" s="115">
        <v>496000</v>
      </c>
      <c r="BK239" s="115">
        <v>506000</v>
      </c>
      <c r="BL239" s="115">
        <v>476457.80000000005</v>
      </c>
      <c r="BM239" s="8">
        <f t="shared" si="96"/>
        <v>446205</v>
      </c>
      <c r="BN239" s="13">
        <v>280590.15878425998</v>
      </c>
      <c r="BO239" s="13">
        <v>256847.91457943799</v>
      </c>
      <c r="BP239" s="115">
        <v>354000</v>
      </c>
      <c r="BQ239" s="115">
        <v>361000</v>
      </c>
      <c r="BR239" s="115">
        <v>340257.4</v>
      </c>
      <c r="BS239" s="8">
        <f t="shared" si="97"/>
        <v>318539</v>
      </c>
      <c r="BT239" s="28" t="e">
        <f>K239+Q239+#REF!+W239+#REF!+#REF!+#REF!+#REF!+AC239+AI239+AO239+AU239+BA239+#REF!+BG239+BM239+BS239</f>
        <v>#REF!</v>
      </c>
      <c r="BU239" s="9"/>
      <c r="BV239" s="9"/>
      <c r="BW239" s="9"/>
      <c r="BX239" s="10"/>
      <c r="BY239" s="10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</row>
    <row r="240" spans="1:187" ht="23.25" customHeight="1" thickBot="1" x14ac:dyDescent="0.4">
      <c r="A240" s="362"/>
      <c r="B240" s="4">
        <v>216</v>
      </c>
      <c r="C240" s="34" t="s">
        <v>250</v>
      </c>
      <c r="D240" s="11" t="s">
        <v>22</v>
      </c>
      <c r="E240" s="6"/>
      <c r="F240" s="13">
        <v>2648585.4022375802</v>
      </c>
      <c r="G240" s="13">
        <v>2982103.4255808815</v>
      </c>
      <c r="H240" s="115">
        <v>3707000</v>
      </c>
      <c r="I240" s="115">
        <v>3781000</v>
      </c>
      <c r="J240" s="115">
        <v>3564849.4</v>
      </c>
      <c r="K240" s="8">
        <f t="shared" si="84"/>
        <v>3336708</v>
      </c>
      <c r="L240" s="13">
        <v>2648585.4022375802</v>
      </c>
      <c r="M240" s="13">
        <v>2982103.4255808815</v>
      </c>
      <c r="N240" s="115">
        <v>3707000</v>
      </c>
      <c r="O240" s="115">
        <v>3781000</v>
      </c>
      <c r="P240" s="115">
        <v>3564849.4</v>
      </c>
      <c r="Q240" s="8">
        <f t="shared" si="88"/>
        <v>3336708</v>
      </c>
      <c r="R240" s="13">
        <v>4661480.1121397605</v>
      </c>
      <c r="S240" s="13">
        <v>5248468.0308761289</v>
      </c>
      <c r="T240" s="115">
        <v>6525000</v>
      </c>
      <c r="U240" s="115">
        <v>6656000</v>
      </c>
      <c r="V240" s="115">
        <v>6274093</v>
      </c>
      <c r="W240" s="8">
        <f t="shared" si="89"/>
        <v>5873008</v>
      </c>
      <c r="X240" s="13">
        <v>5097919.6433032397</v>
      </c>
      <c r="Y240" s="13">
        <v>5671546.1379362559</v>
      </c>
      <c r="Z240" s="115">
        <v>7091000</v>
      </c>
      <c r="AA240" s="115">
        <v>7091000</v>
      </c>
      <c r="AB240" s="115">
        <v>6818263.2000000002</v>
      </c>
      <c r="AC240" s="8">
        <f t="shared" si="90"/>
        <v>6353946</v>
      </c>
      <c r="AD240" s="13">
        <v>4885208.3686637394</v>
      </c>
      <c r="AE240" s="13">
        <v>5671546.1379362559</v>
      </c>
      <c r="AF240" s="115">
        <v>6951000</v>
      </c>
      <c r="AG240" s="115">
        <v>7090000</v>
      </c>
      <c r="AH240" s="115">
        <v>6683593</v>
      </c>
      <c r="AI240" s="8">
        <f t="shared" si="91"/>
        <v>6256270</v>
      </c>
      <c r="AJ240" s="13">
        <v>5097919.6433032397</v>
      </c>
      <c r="AK240" s="13">
        <v>5671546.1379362559</v>
      </c>
      <c r="AL240" s="115">
        <v>7091000</v>
      </c>
      <c r="AM240" s="115">
        <v>7233000</v>
      </c>
      <c r="AN240" s="115">
        <v>6818263.2000000002</v>
      </c>
      <c r="AO240" s="8">
        <f t="shared" si="92"/>
        <v>6382346</v>
      </c>
      <c r="AP240" s="13">
        <v>7121211.2935195602</v>
      </c>
      <c r="AQ240" s="13">
        <v>5671546.1379362559</v>
      </c>
      <c r="AR240" s="115">
        <v>8423000</v>
      </c>
      <c r="AS240" s="115">
        <v>8591000</v>
      </c>
      <c r="AT240" s="115">
        <v>8099231</v>
      </c>
      <c r="AU240" s="8">
        <f t="shared" si="93"/>
        <v>7581198</v>
      </c>
      <c r="AV240" s="13">
        <v>3923893.5486842003</v>
      </c>
      <c r="AW240" s="13">
        <v>3591871.7868724596</v>
      </c>
      <c r="AX240" s="115">
        <v>4949000</v>
      </c>
      <c r="AY240" s="115">
        <v>5048000</v>
      </c>
      <c r="AZ240" s="115">
        <v>4758310.2</v>
      </c>
      <c r="BA240" s="8">
        <f t="shared" si="94"/>
        <v>4454215</v>
      </c>
      <c r="BB240" s="13">
        <v>5979690.2097511794</v>
      </c>
      <c r="BC240" s="13">
        <v>5671546.1379362559</v>
      </c>
      <c r="BD240" s="115">
        <v>7672000</v>
      </c>
      <c r="BE240" s="115">
        <v>7825000</v>
      </c>
      <c r="BF240" s="115">
        <v>7376521.5999999996</v>
      </c>
      <c r="BG240" s="8">
        <f t="shared" si="95"/>
        <v>6904952</v>
      </c>
      <c r="BH240" s="13">
        <v>6092751.6126302788</v>
      </c>
      <c r="BI240" s="13">
        <v>5671546.1379362559</v>
      </c>
      <c r="BJ240" s="115">
        <v>7746000</v>
      </c>
      <c r="BK240" s="115">
        <v>7901000</v>
      </c>
      <c r="BL240" s="115">
        <v>7448102.2000000002</v>
      </c>
      <c r="BM240" s="8">
        <f t="shared" si="96"/>
        <v>6971880</v>
      </c>
      <c r="BN240" s="13">
        <v>4446339.72005626</v>
      </c>
      <c r="BO240" s="13">
        <v>4070110.9745130376</v>
      </c>
      <c r="BP240" s="122">
        <v>5608000</v>
      </c>
      <c r="BQ240" s="122">
        <v>5720000</v>
      </c>
      <c r="BR240" s="122">
        <v>5391855</v>
      </c>
      <c r="BS240" s="8">
        <f t="shared" si="97"/>
        <v>5047261</v>
      </c>
      <c r="BT240" s="28" t="e">
        <f>K240+Q240+#REF!+W240+#REF!+#REF!+#REF!+#REF!+AC240+AI240+AO240+AU240+BA240+#REF!+BG240+BM240+BS240</f>
        <v>#REF!</v>
      </c>
      <c r="BU240" s="9"/>
      <c r="BV240" s="9"/>
      <c r="BW240" s="9"/>
      <c r="BX240" s="10"/>
      <c r="BY240" s="10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</row>
    <row r="241" spans="1:187" ht="23.25" customHeight="1" thickBot="1" x14ac:dyDescent="0.4">
      <c r="A241" s="363"/>
      <c r="B241" s="373" t="s">
        <v>251</v>
      </c>
      <c r="C241" s="366"/>
      <c r="D241" s="367"/>
      <c r="E241" s="6"/>
      <c r="F241" s="119">
        <f>+SUM(F242:F256)</f>
        <v>2366735.2645471599</v>
      </c>
      <c r="G241" s="119">
        <f t="shared" ref="G241:BS241" si="98">+SUM(G242:G256)</f>
        <v>2664761.8513212912</v>
      </c>
      <c r="H241" s="119">
        <f>+SUM(H242:H256)</f>
        <v>3314000</v>
      </c>
      <c r="I241" s="119">
        <f>+SUM(I242:I256)</f>
        <v>3381000</v>
      </c>
      <c r="J241" s="119">
        <f>+SUM(J242:J256)</f>
        <v>3185497.0000000005</v>
      </c>
      <c r="K241" s="119">
        <f>+SUM(K242:K256)</f>
        <v>2982398</v>
      </c>
      <c r="L241" s="119">
        <f t="shared" si="98"/>
        <v>2366735.2645471599</v>
      </c>
      <c r="M241" s="119">
        <f t="shared" si="98"/>
        <v>2664761.8513212912</v>
      </c>
      <c r="N241" s="119">
        <f t="shared" si="98"/>
        <v>3314000</v>
      </c>
      <c r="O241" s="119">
        <f t="shared" si="98"/>
        <v>3381000</v>
      </c>
      <c r="P241" s="119">
        <f t="shared" si="98"/>
        <v>3185497.0000000005</v>
      </c>
      <c r="Q241" s="119">
        <f t="shared" si="98"/>
        <v>2982398</v>
      </c>
      <c r="R241" s="119">
        <f t="shared" si="98"/>
        <v>3148903.6073076399</v>
      </c>
      <c r="S241" s="119">
        <f t="shared" si="98"/>
        <v>3545423.2384739947</v>
      </c>
      <c r="T241" s="119">
        <f t="shared" si="98"/>
        <v>4409000</v>
      </c>
      <c r="U241" s="119">
        <f t="shared" si="98"/>
        <v>4498000</v>
      </c>
      <c r="V241" s="119">
        <f t="shared" si="98"/>
        <v>4238250.8</v>
      </c>
      <c r="W241" s="119">
        <f t="shared" si="98"/>
        <v>3967916</v>
      </c>
      <c r="X241" s="119">
        <f t="shared" si="98"/>
        <v>3625712.2675625794</v>
      </c>
      <c r="Y241" s="119">
        <f t="shared" si="98"/>
        <v>4102623.6116149537</v>
      </c>
      <c r="Z241" s="119">
        <f t="shared" si="98"/>
        <v>5088000</v>
      </c>
      <c r="AA241" s="119">
        <f t="shared" si="98"/>
        <v>5088000</v>
      </c>
      <c r="AB241" s="119">
        <f t="shared" si="98"/>
        <v>4892895</v>
      </c>
      <c r="AC241" s="119">
        <f t="shared" si="98"/>
        <v>4559445</v>
      </c>
      <c r="AD241" s="119">
        <f t="shared" si="98"/>
        <v>3665244.2854118003</v>
      </c>
      <c r="AE241" s="119">
        <f t="shared" si="98"/>
        <v>4102623.6116149537</v>
      </c>
      <c r="AF241" s="119">
        <f t="shared" si="98"/>
        <v>5115000</v>
      </c>
      <c r="AG241" s="119">
        <f t="shared" si="98"/>
        <v>5218000</v>
      </c>
      <c r="AH241" s="119">
        <f t="shared" si="98"/>
        <v>4917924.2</v>
      </c>
      <c r="AI241" s="119">
        <f t="shared" si="98"/>
        <v>4603758</v>
      </c>
      <c r="AJ241" s="119">
        <f t="shared" si="98"/>
        <v>3641907.0067065395</v>
      </c>
      <c r="AK241" s="119">
        <f t="shared" si="98"/>
        <v>4102623.6116149537</v>
      </c>
      <c r="AL241" s="119">
        <f t="shared" si="98"/>
        <v>5098000</v>
      </c>
      <c r="AM241" s="119">
        <f t="shared" si="98"/>
        <v>5201000</v>
      </c>
      <c r="AN241" s="119">
        <f t="shared" si="98"/>
        <v>4903148.5999999996</v>
      </c>
      <c r="AO241" s="119">
        <f t="shared" si="98"/>
        <v>4589335</v>
      </c>
      <c r="AP241" s="119">
        <f t="shared" si="98"/>
        <v>4759702.0717684794</v>
      </c>
      <c r="AQ241" s="119">
        <f t="shared" si="98"/>
        <v>4102623.6116149537</v>
      </c>
      <c r="AR241" s="119">
        <f t="shared" si="98"/>
        <v>5834000</v>
      </c>
      <c r="AS241" s="119">
        <f t="shared" si="98"/>
        <v>5950000</v>
      </c>
      <c r="AT241" s="119">
        <f t="shared" si="98"/>
        <v>5610834.6000000006</v>
      </c>
      <c r="AU241" s="119">
        <f t="shared" si="98"/>
        <v>5251432</v>
      </c>
      <c r="AV241" s="119">
        <f t="shared" si="98"/>
        <v>3086815.3654389996</v>
      </c>
      <c r="AW241" s="119">
        <f t="shared" si="98"/>
        <v>2825623.2960557002</v>
      </c>
      <c r="AX241" s="119">
        <f t="shared" si="98"/>
        <v>3893000</v>
      </c>
      <c r="AY241" s="119">
        <f t="shared" si="98"/>
        <v>3970000</v>
      </c>
      <c r="AZ241" s="119">
        <f t="shared" si="98"/>
        <v>3743227.5999999996</v>
      </c>
      <c r="BA241" s="119">
        <f t="shared" si="98"/>
        <v>3503731</v>
      </c>
      <c r="BB241" s="119">
        <f t="shared" si="98"/>
        <v>3908236.3775426401</v>
      </c>
      <c r="BC241" s="119">
        <f t="shared" si="98"/>
        <v>4102623.6116149537</v>
      </c>
      <c r="BD241" s="119">
        <f t="shared" si="98"/>
        <v>5275000</v>
      </c>
      <c r="BE241" s="119">
        <f t="shared" si="98"/>
        <v>5381000</v>
      </c>
      <c r="BF241" s="119">
        <f t="shared" si="98"/>
        <v>5071763.1999999993</v>
      </c>
      <c r="BG241" s="119">
        <f t="shared" si="98"/>
        <v>4747724</v>
      </c>
      <c r="BH241" s="119">
        <f t="shared" si="98"/>
        <v>3939134.7514303206</v>
      </c>
      <c r="BI241" s="119">
        <f t="shared" si="98"/>
        <v>4102623.6116149537</v>
      </c>
      <c r="BJ241" s="119">
        <f t="shared" si="98"/>
        <v>5296000</v>
      </c>
      <c r="BK241" s="119">
        <f t="shared" si="98"/>
        <v>5402000</v>
      </c>
      <c r="BL241" s="119">
        <f t="shared" si="98"/>
        <v>5091325.3999999994</v>
      </c>
      <c r="BM241" s="119">
        <f t="shared" si="98"/>
        <v>4766216</v>
      </c>
      <c r="BN241" s="119">
        <f t="shared" si="98"/>
        <v>3348787.2732909401</v>
      </c>
      <c r="BO241" s="119">
        <f t="shared" si="98"/>
        <v>3065428.3501663217</v>
      </c>
      <c r="BP241" s="119">
        <f t="shared" si="98"/>
        <v>4225000</v>
      </c>
      <c r="BQ241" s="119">
        <f t="shared" si="98"/>
        <v>4310000</v>
      </c>
      <c r="BR241" s="119">
        <f t="shared" si="98"/>
        <v>4060908.6000000006</v>
      </c>
      <c r="BS241" s="119">
        <f t="shared" si="98"/>
        <v>3802025</v>
      </c>
      <c r="BT241" s="28" t="e">
        <f>K241+Q241+#REF!+W241+#REF!+#REF!+#REF!+#REF!+AC241+AI241+AO241+AU241+BA241+#REF!+BG241+BM241+BS241</f>
        <v>#REF!</v>
      </c>
      <c r="BU241" s="9"/>
      <c r="BV241" s="9"/>
      <c r="BW241" s="9"/>
      <c r="BX241" s="10"/>
      <c r="BY241" s="10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</row>
    <row r="242" spans="1:187" ht="23.25" customHeight="1" x14ac:dyDescent="0.35">
      <c r="A242" s="362"/>
      <c r="B242" s="4">
        <v>217</v>
      </c>
      <c r="C242" s="34" t="s">
        <v>252</v>
      </c>
      <c r="D242" s="11" t="s">
        <v>22</v>
      </c>
      <c r="E242" s="6"/>
      <c r="F242" s="13">
        <v>134947.75104954001</v>
      </c>
      <c r="G242" s="13">
        <v>151940.78708554746</v>
      </c>
      <c r="H242" s="120">
        <v>189000</v>
      </c>
      <c r="I242" s="120">
        <v>193000</v>
      </c>
      <c r="J242" s="120">
        <v>181631.8</v>
      </c>
      <c r="K242" s="8">
        <f t="shared" si="84"/>
        <v>170104</v>
      </c>
      <c r="L242" s="13">
        <v>134947.75104954001</v>
      </c>
      <c r="M242" s="13">
        <v>151940.78708554746</v>
      </c>
      <c r="N242" s="120">
        <v>189000</v>
      </c>
      <c r="O242" s="120">
        <v>193000</v>
      </c>
      <c r="P242" s="120">
        <v>181631.8</v>
      </c>
      <c r="Q242" s="8">
        <f t="shared" si="88"/>
        <v>170104</v>
      </c>
      <c r="R242" s="13">
        <v>232877.62080440001</v>
      </c>
      <c r="S242" s="13">
        <v>262202.28736261558</v>
      </c>
      <c r="T242" s="120">
        <v>326000</v>
      </c>
      <c r="U242" s="120">
        <v>333000</v>
      </c>
      <c r="V242" s="120">
        <v>313440.40000000002</v>
      </c>
      <c r="W242" s="8">
        <f t="shared" si="89"/>
        <v>293504</v>
      </c>
      <c r="X242" s="13">
        <v>268404.39769883995</v>
      </c>
      <c r="Y242" s="13">
        <v>306995.26578063256</v>
      </c>
      <c r="Z242" s="120">
        <v>379000</v>
      </c>
      <c r="AA242" s="120">
        <v>379000</v>
      </c>
      <c r="AB242" s="120">
        <v>364291.2</v>
      </c>
      <c r="AC242" s="8">
        <f t="shared" si="90"/>
        <v>339538</v>
      </c>
      <c r="AD242" s="13">
        <v>275498.35491126002</v>
      </c>
      <c r="AE242" s="13">
        <v>306995.26578063256</v>
      </c>
      <c r="AF242" s="120">
        <v>384000</v>
      </c>
      <c r="AG242" s="120">
        <v>392000</v>
      </c>
      <c r="AH242" s="120">
        <v>368782.4</v>
      </c>
      <c r="AI242" s="8">
        <f t="shared" si="91"/>
        <v>345455</v>
      </c>
      <c r="AJ242" s="13">
        <v>268404.39769883995</v>
      </c>
      <c r="AK242" s="13">
        <v>306995.26578063256</v>
      </c>
      <c r="AL242" s="120">
        <v>379000</v>
      </c>
      <c r="AM242" s="120">
        <v>387000</v>
      </c>
      <c r="AN242" s="120">
        <v>364291.2</v>
      </c>
      <c r="AO242" s="8">
        <f t="shared" si="92"/>
        <v>341138</v>
      </c>
      <c r="AP242" s="13">
        <v>375114.06020053424</v>
      </c>
      <c r="AQ242" s="13">
        <v>306995.26578063256</v>
      </c>
      <c r="AR242" s="120">
        <v>449000</v>
      </c>
      <c r="AS242" s="120">
        <v>458000</v>
      </c>
      <c r="AT242" s="120">
        <v>431851</v>
      </c>
      <c r="AU242" s="8">
        <f t="shared" si="93"/>
        <v>404192</v>
      </c>
      <c r="AV242" s="13">
        <v>209436.63746980001</v>
      </c>
      <c r="AW242" s="13">
        <v>191715.07583774001</v>
      </c>
      <c r="AX242" s="120">
        <v>264000</v>
      </c>
      <c r="AY242" s="120">
        <v>269000</v>
      </c>
      <c r="AZ242" s="120">
        <v>253974</v>
      </c>
      <c r="BA242" s="8">
        <f t="shared" si="94"/>
        <v>237625</v>
      </c>
      <c r="BB242" s="13">
        <v>313088.94735716004</v>
      </c>
      <c r="BC242" s="13">
        <v>306995.26578063256</v>
      </c>
      <c r="BD242" s="120">
        <v>408000</v>
      </c>
      <c r="BE242" s="120">
        <v>416000</v>
      </c>
      <c r="BF242" s="120">
        <v>392582.40000000002</v>
      </c>
      <c r="BG242" s="8">
        <f t="shared" si="95"/>
        <v>367333</v>
      </c>
      <c r="BH242" s="13">
        <v>320075.46283648</v>
      </c>
      <c r="BI242" s="13">
        <v>306995.26578063256</v>
      </c>
      <c r="BJ242" s="120">
        <v>413000</v>
      </c>
      <c r="BK242" s="120">
        <v>421000</v>
      </c>
      <c r="BL242" s="120">
        <v>397005</v>
      </c>
      <c r="BM242" s="8">
        <f t="shared" si="96"/>
        <v>371615</v>
      </c>
      <c r="BN242" s="13">
        <v>226545.09848308004</v>
      </c>
      <c r="BO242" s="13">
        <v>207375.89784220402</v>
      </c>
      <c r="BP242" s="120">
        <v>286000</v>
      </c>
      <c r="BQ242" s="120">
        <v>292000</v>
      </c>
      <c r="BR242" s="120">
        <v>274720.59999999998</v>
      </c>
      <c r="BS242" s="8">
        <f t="shared" si="97"/>
        <v>257328</v>
      </c>
      <c r="BT242" s="9"/>
      <c r="BU242" s="9"/>
      <c r="BV242" s="9"/>
      <c r="BW242" s="9"/>
      <c r="BX242" s="10"/>
      <c r="BY242" s="10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</row>
    <row r="243" spans="1:187" ht="23.25" customHeight="1" thickBot="1" x14ac:dyDescent="0.4">
      <c r="A243" s="362"/>
      <c r="B243" s="11">
        <v>218</v>
      </c>
      <c r="C243" s="34" t="s">
        <v>253</v>
      </c>
      <c r="D243" s="11" t="s">
        <v>22</v>
      </c>
      <c r="E243" s="6"/>
      <c r="F243" s="13">
        <v>114987.80799999999</v>
      </c>
      <c r="G243" s="13">
        <v>129467.42659199999</v>
      </c>
      <c r="H243" s="113">
        <v>161000</v>
      </c>
      <c r="I243" s="113">
        <v>164000</v>
      </c>
      <c r="J243" s="113">
        <v>154767.20000000001</v>
      </c>
      <c r="K243" s="8">
        <f t="shared" si="84"/>
        <v>144844</v>
      </c>
      <c r="L243" s="13">
        <v>114987.80799999999</v>
      </c>
      <c r="M243" s="13">
        <v>129467.42659199999</v>
      </c>
      <c r="N243" s="113">
        <v>161000</v>
      </c>
      <c r="O243" s="113">
        <v>164000</v>
      </c>
      <c r="P243" s="113">
        <v>154767.20000000001</v>
      </c>
      <c r="Q243" s="8">
        <f t="shared" si="88"/>
        <v>144844</v>
      </c>
      <c r="R243" s="13">
        <v>114987.80799999999</v>
      </c>
      <c r="S243" s="13">
        <v>129467.42659199999</v>
      </c>
      <c r="T243" s="113">
        <v>161000</v>
      </c>
      <c r="U243" s="113">
        <v>164000</v>
      </c>
      <c r="V243" s="113">
        <v>154767.20000000001</v>
      </c>
      <c r="W243" s="8">
        <f t="shared" si="89"/>
        <v>144844</v>
      </c>
      <c r="X243" s="13">
        <v>114987.80799999999</v>
      </c>
      <c r="Y243" s="13">
        <v>129467.42659199999</v>
      </c>
      <c r="Z243" s="113">
        <v>161000</v>
      </c>
      <c r="AA243" s="113">
        <v>161000</v>
      </c>
      <c r="AB243" s="113">
        <v>154767.20000000001</v>
      </c>
      <c r="AC243" s="8">
        <f t="shared" si="90"/>
        <v>144244</v>
      </c>
      <c r="AD243" s="13">
        <v>114987.80799999999</v>
      </c>
      <c r="AE243" s="13">
        <v>129467.42659199999</v>
      </c>
      <c r="AF243" s="113">
        <v>161000</v>
      </c>
      <c r="AG243" s="113">
        <v>164000</v>
      </c>
      <c r="AH243" s="113">
        <v>154767.20000000001</v>
      </c>
      <c r="AI243" s="8">
        <f t="shared" si="91"/>
        <v>144844</v>
      </c>
      <c r="AJ243" s="13">
        <v>114987.80799999999</v>
      </c>
      <c r="AK243" s="13">
        <v>129467.42659199999</v>
      </c>
      <c r="AL243" s="113">
        <v>161000</v>
      </c>
      <c r="AM243" s="113">
        <v>164000</v>
      </c>
      <c r="AN243" s="113">
        <v>154767.20000000001</v>
      </c>
      <c r="AO243" s="8">
        <f t="shared" si="92"/>
        <v>144844</v>
      </c>
      <c r="AP243" s="13">
        <v>136835.49151999998</v>
      </c>
      <c r="AQ243" s="13">
        <v>129467.42659199999</v>
      </c>
      <c r="AR243" s="113">
        <v>175000</v>
      </c>
      <c r="AS243" s="113">
        <v>179000</v>
      </c>
      <c r="AT243" s="113">
        <v>168599.2</v>
      </c>
      <c r="AU243" s="8">
        <f t="shared" si="93"/>
        <v>157780</v>
      </c>
      <c r="AV243" s="13">
        <v>114987.80799999999</v>
      </c>
      <c r="AW243" s="13">
        <v>105258.0704</v>
      </c>
      <c r="AX243" s="113">
        <v>145000</v>
      </c>
      <c r="AY243" s="113">
        <v>148000</v>
      </c>
      <c r="AZ243" s="113">
        <v>139440</v>
      </c>
      <c r="BA243" s="8">
        <f t="shared" si="94"/>
        <v>130537</v>
      </c>
      <c r="BB243" s="13">
        <v>114987.80799999999</v>
      </c>
      <c r="BC243" s="13">
        <v>129467.42659199999</v>
      </c>
      <c r="BD243" s="113">
        <v>161000</v>
      </c>
      <c r="BE243" s="113">
        <v>164000</v>
      </c>
      <c r="BF243" s="113">
        <v>154767.20000000001</v>
      </c>
      <c r="BG243" s="8">
        <f t="shared" si="95"/>
        <v>144844</v>
      </c>
      <c r="BH243" s="13">
        <v>114987.80799999999</v>
      </c>
      <c r="BI243" s="13">
        <v>129467.42659199999</v>
      </c>
      <c r="BJ243" s="113">
        <v>161000</v>
      </c>
      <c r="BK243" s="113">
        <v>164000</v>
      </c>
      <c r="BL243" s="113">
        <v>154767.20000000001</v>
      </c>
      <c r="BM243" s="8">
        <f t="shared" si="96"/>
        <v>144844</v>
      </c>
      <c r="BN243" s="13">
        <v>114987.80799999999</v>
      </c>
      <c r="BO243" s="13">
        <v>105258.0704</v>
      </c>
      <c r="BP243" s="113">
        <v>145000</v>
      </c>
      <c r="BQ243" s="113">
        <v>148000</v>
      </c>
      <c r="BR243" s="113">
        <v>139440</v>
      </c>
      <c r="BS243" s="8">
        <f t="shared" si="97"/>
        <v>130537</v>
      </c>
      <c r="BT243" s="9"/>
      <c r="BU243" s="9"/>
      <c r="BV243" s="9"/>
      <c r="BW243" s="9"/>
      <c r="BX243" s="10"/>
      <c r="BY243" s="10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</row>
    <row r="244" spans="1:187" ht="23.25" customHeight="1" x14ac:dyDescent="0.35">
      <c r="A244" s="362"/>
      <c r="B244" s="4">
        <v>219</v>
      </c>
      <c r="C244" s="34" t="s">
        <v>254</v>
      </c>
      <c r="D244" s="11" t="s">
        <v>22</v>
      </c>
      <c r="E244" s="6"/>
      <c r="F244" s="13">
        <v>114987.80799999999</v>
      </c>
      <c r="G244" s="13">
        <v>129467.42659199999</v>
      </c>
      <c r="H244" s="113">
        <v>161000</v>
      </c>
      <c r="I244" s="113">
        <v>164000</v>
      </c>
      <c r="J244" s="113">
        <v>154767.20000000001</v>
      </c>
      <c r="K244" s="8">
        <f t="shared" si="84"/>
        <v>144844</v>
      </c>
      <c r="L244" s="13">
        <v>114987.80799999999</v>
      </c>
      <c r="M244" s="13">
        <v>129467.42659199999</v>
      </c>
      <c r="N244" s="113">
        <v>161000</v>
      </c>
      <c r="O244" s="113">
        <v>164000</v>
      </c>
      <c r="P244" s="113">
        <v>154767.20000000001</v>
      </c>
      <c r="Q244" s="8">
        <f t="shared" si="88"/>
        <v>144844</v>
      </c>
      <c r="R244" s="13">
        <v>114987.80799999999</v>
      </c>
      <c r="S244" s="13">
        <v>129467.42659199999</v>
      </c>
      <c r="T244" s="113">
        <v>161000</v>
      </c>
      <c r="U244" s="113">
        <v>164000</v>
      </c>
      <c r="V244" s="113">
        <v>154767.20000000001</v>
      </c>
      <c r="W244" s="8">
        <f t="shared" si="89"/>
        <v>144844</v>
      </c>
      <c r="X244" s="13">
        <v>114987.80799999999</v>
      </c>
      <c r="Y244" s="13">
        <v>129467.42659199999</v>
      </c>
      <c r="Z244" s="113">
        <v>161000</v>
      </c>
      <c r="AA244" s="113">
        <v>161000</v>
      </c>
      <c r="AB244" s="113">
        <v>154767.20000000001</v>
      </c>
      <c r="AC244" s="8">
        <f t="shared" si="90"/>
        <v>144244</v>
      </c>
      <c r="AD244" s="13">
        <v>114987.80799999999</v>
      </c>
      <c r="AE244" s="13">
        <v>129467.42659199999</v>
      </c>
      <c r="AF244" s="113">
        <v>161000</v>
      </c>
      <c r="AG244" s="113">
        <v>164000</v>
      </c>
      <c r="AH244" s="113">
        <v>154767.20000000001</v>
      </c>
      <c r="AI244" s="8">
        <f t="shared" si="91"/>
        <v>144844</v>
      </c>
      <c r="AJ244" s="13">
        <v>114987.80799999999</v>
      </c>
      <c r="AK244" s="13">
        <v>129467.42659199999</v>
      </c>
      <c r="AL244" s="113">
        <v>161000</v>
      </c>
      <c r="AM244" s="113">
        <v>164000</v>
      </c>
      <c r="AN244" s="113">
        <v>154767.20000000001</v>
      </c>
      <c r="AO244" s="8">
        <f t="shared" si="92"/>
        <v>144844</v>
      </c>
      <c r="AP244" s="13">
        <v>136835.49151999998</v>
      </c>
      <c r="AQ244" s="13">
        <v>129467.42659199999</v>
      </c>
      <c r="AR244" s="113">
        <v>175000</v>
      </c>
      <c r="AS244" s="113">
        <v>179000</v>
      </c>
      <c r="AT244" s="113">
        <v>168599.2</v>
      </c>
      <c r="AU244" s="8">
        <f t="shared" si="93"/>
        <v>157780</v>
      </c>
      <c r="AV244" s="13">
        <v>114987.80799999999</v>
      </c>
      <c r="AW244" s="13">
        <v>105258.0704</v>
      </c>
      <c r="AX244" s="113">
        <v>145000</v>
      </c>
      <c r="AY244" s="113">
        <v>148000</v>
      </c>
      <c r="AZ244" s="113">
        <v>139440</v>
      </c>
      <c r="BA244" s="8">
        <f t="shared" si="94"/>
        <v>130537</v>
      </c>
      <c r="BB244" s="13">
        <v>114987.80799999999</v>
      </c>
      <c r="BC244" s="13">
        <v>129467.42659199999</v>
      </c>
      <c r="BD244" s="113">
        <v>161000</v>
      </c>
      <c r="BE244" s="113">
        <v>164000</v>
      </c>
      <c r="BF244" s="113">
        <v>154767.20000000001</v>
      </c>
      <c r="BG244" s="8">
        <f t="shared" si="95"/>
        <v>144844</v>
      </c>
      <c r="BH244" s="13">
        <v>114987.80799999999</v>
      </c>
      <c r="BI244" s="13">
        <v>129467.42659199999</v>
      </c>
      <c r="BJ244" s="113">
        <v>161000</v>
      </c>
      <c r="BK244" s="113">
        <v>164000</v>
      </c>
      <c r="BL244" s="113">
        <v>154767.20000000001</v>
      </c>
      <c r="BM244" s="8">
        <f t="shared" si="96"/>
        <v>144844</v>
      </c>
      <c r="BN244" s="13">
        <v>114987.80799999999</v>
      </c>
      <c r="BO244" s="13">
        <v>105258.0704</v>
      </c>
      <c r="BP244" s="113">
        <v>145000</v>
      </c>
      <c r="BQ244" s="113">
        <v>148000</v>
      </c>
      <c r="BR244" s="113">
        <v>139440</v>
      </c>
      <c r="BS244" s="8">
        <f t="shared" si="97"/>
        <v>130537</v>
      </c>
      <c r="BT244" s="9"/>
      <c r="BU244" s="9"/>
      <c r="BV244" s="9"/>
      <c r="BW244" s="9"/>
      <c r="BX244" s="10"/>
      <c r="BY244" s="10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</row>
    <row r="245" spans="1:187" ht="23.25" customHeight="1" thickBot="1" x14ac:dyDescent="0.4">
      <c r="A245" s="362"/>
      <c r="B245" s="11">
        <v>220</v>
      </c>
      <c r="C245" s="34" t="s">
        <v>255</v>
      </c>
      <c r="D245" s="11" t="s">
        <v>22</v>
      </c>
      <c r="E245" s="6"/>
      <c r="F245" s="13">
        <v>210392.40175642</v>
      </c>
      <c r="G245" s="13">
        <v>236885.66034682462</v>
      </c>
      <c r="H245" s="113">
        <v>295000</v>
      </c>
      <c r="I245" s="113">
        <v>301000</v>
      </c>
      <c r="J245" s="113">
        <v>283176.59999999998</v>
      </c>
      <c r="K245" s="8">
        <f t="shared" si="84"/>
        <v>265291</v>
      </c>
      <c r="L245" s="13">
        <v>210392.40175642</v>
      </c>
      <c r="M245" s="13">
        <v>236885.66034682462</v>
      </c>
      <c r="N245" s="113">
        <v>295000</v>
      </c>
      <c r="O245" s="113">
        <v>301000</v>
      </c>
      <c r="P245" s="113">
        <v>283176.59999999998</v>
      </c>
      <c r="Q245" s="8">
        <f t="shared" si="88"/>
        <v>265291</v>
      </c>
      <c r="R245" s="13">
        <v>328352.21338893997</v>
      </c>
      <c r="S245" s="13">
        <v>369699.33441337803</v>
      </c>
      <c r="T245" s="113">
        <v>460000</v>
      </c>
      <c r="U245" s="113">
        <v>469000</v>
      </c>
      <c r="V245" s="113">
        <v>441943.6</v>
      </c>
      <c r="W245" s="8">
        <f t="shared" si="89"/>
        <v>413799</v>
      </c>
      <c r="X245" s="13">
        <v>386748.19674269995</v>
      </c>
      <c r="Y245" s="13">
        <v>441238.50298818661</v>
      </c>
      <c r="Z245" s="113">
        <v>545000</v>
      </c>
      <c r="AA245" s="113">
        <v>545000</v>
      </c>
      <c r="AB245" s="113">
        <v>524207.6</v>
      </c>
      <c r="AC245" s="8">
        <f t="shared" si="90"/>
        <v>488439</v>
      </c>
      <c r="AD245" s="13">
        <v>399604.76795304002</v>
      </c>
      <c r="AE245" s="13">
        <v>441238.50298818661</v>
      </c>
      <c r="AF245" s="113">
        <v>554000</v>
      </c>
      <c r="AG245" s="113">
        <v>565000</v>
      </c>
      <c r="AH245" s="113">
        <v>532347.19999999995</v>
      </c>
      <c r="AI245" s="8">
        <f t="shared" si="91"/>
        <v>498438</v>
      </c>
      <c r="AJ245" s="13">
        <v>402176.82961586001</v>
      </c>
      <c r="AK245" s="13">
        <v>441238.50298818661</v>
      </c>
      <c r="AL245" s="113">
        <v>555000</v>
      </c>
      <c r="AM245" s="113">
        <v>566000</v>
      </c>
      <c r="AN245" s="113">
        <v>533975.4</v>
      </c>
      <c r="AO245" s="8">
        <f t="shared" si="92"/>
        <v>499678</v>
      </c>
      <c r="AP245" s="13">
        <v>558894.90110685141</v>
      </c>
      <c r="AQ245" s="13">
        <v>441238.50298818661</v>
      </c>
      <c r="AR245" s="113">
        <v>659000</v>
      </c>
      <c r="AS245" s="113">
        <v>672000</v>
      </c>
      <c r="AT245" s="113">
        <v>633194.80000000005</v>
      </c>
      <c r="AU245" s="8">
        <f t="shared" si="93"/>
        <v>592866</v>
      </c>
      <c r="AV245" s="13">
        <v>311637.08254640002</v>
      </c>
      <c r="AW245" s="13">
        <v>285267.79094632005</v>
      </c>
      <c r="AX245" s="113">
        <v>393000</v>
      </c>
      <c r="AY245" s="113">
        <v>401000</v>
      </c>
      <c r="AZ245" s="113">
        <v>377906.2</v>
      </c>
      <c r="BA245" s="8">
        <f t="shared" si="94"/>
        <v>353762</v>
      </c>
      <c r="BB245" s="13">
        <v>469715.63731846004</v>
      </c>
      <c r="BC245" s="13">
        <v>441238.50298818661</v>
      </c>
      <c r="BD245" s="113">
        <v>600000</v>
      </c>
      <c r="BE245" s="113">
        <v>612000</v>
      </c>
      <c r="BF245" s="113">
        <v>576734.19999999995</v>
      </c>
      <c r="BG245" s="8">
        <f t="shared" si="95"/>
        <v>539938</v>
      </c>
      <c r="BH245" s="13">
        <v>479211.61797262001</v>
      </c>
      <c r="BI245" s="13">
        <v>441238.50298818661</v>
      </c>
      <c r="BJ245" s="113">
        <v>606000</v>
      </c>
      <c r="BK245" s="113">
        <v>618000</v>
      </c>
      <c r="BL245" s="113">
        <v>582747.19999999995</v>
      </c>
      <c r="BM245" s="8">
        <f t="shared" si="96"/>
        <v>545439</v>
      </c>
      <c r="BN245" s="13">
        <v>353198.34773730004</v>
      </c>
      <c r="BO245" s="13">
        <v>323312.33369798999</v>
      </c>
      <c r="BP245" s="113">
        <v>445000</v>
      </c>
      <c r="BQ245" s="113">
        <v>454000</v>
      </c>
      <c r="BR245" s="113">
        <v>428306.2</v>
      </c>
      <c r="BS245" s="8">
        <f t="shared" si="97"/>
        <v>400763</v>
      </c>
      <c r="BT245" s="9"/>
      <c r="BU245" s="9"/>
      <c r="BV245" s="9"/>
      <c r="BW245" s="9"/>
      <c r="BX245" s="10"/>
      <c r="BY245" s="10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</row>
    <row r="246" spans="1:187" ht="23.25" customHeight="1" x14ac:dyDescent="0.35">
      <c r="A246" s="362"/>
      <c r="B246" s="4">
        <v>221</v>
      </c>
      <c r="C246" s="34" t="s">
        <v>256</v>
      </c>
      <c r="D246" s="11" t="s">
        <v>22</v>
      </c>
      <c r="E246" s="6"/>
      <c r="F246" s="13">
        <v>172481.712</v>
      </c>
      <c r="G246" s="13">
        <v>194201.13988800001</v>
      </c>
      <c r="H246" s="113">
        <v>241000</v>
      </c>
      <c r="I246" s="113">
        <v>246000</v>
      </c>
      <c r="J246" s="113">
        <v>232150.8</v>
      </c>
      <c r="K246" s="8">
        <f t="shared" si="84"/>
        <v>217167</v>
      </c>
      <c r="L246" s="13">
        <v>172481.712</v>
      </c>
      <c r="M246" s="13">
        <v>194201.13988800001</v>
      </c>
      <c r="N246" s="113">
        <v>241000</v>
      </c>
      <c r="O246" s="113">
        <v>246000</v>
      </c>
      <c r="P246" s="113">
        <v>232150.8</v>
      </c>
      <c r="Q246" s="8">
        <f t="shared" si="88"/>
        <v>217167</v>
      </c>
      <c r="R246" s="13">
        <v>172481.712</v>
      </c>
      <c r="S246" s="13">
        <v>194201.13988800001</v>
      </c>
      <c r="T246" s="113">
        <v>241000</v>
      </c>
      <c r="U246" s="113">
        <v>246000</v>
      </c>
      <c r="V246" s="113">
        <v>232150.8</v>
      </c>
      <c r="W246" s="8">
        <f t="shared" si="89"/>
        <v>217167</v>
      </c>
      <c r="X246" s="13">
        <v>172481.712</v>
      </c>
      <c r="Y246" s="13">
        <v>194201.13988800001</v>
      </c>
      <c r="Z246" s="113">
        <v>241000</v>
      </c>
      <c r="AA246" s="113">
        <v>241000</v>
      </c>
      <c r="AB246" s="113">
        <v>232150.8</v>
      </c>
      <c r="AC246" s="8">
        <f t="shared" si="90"/>
        <v>216167</v>
      </c>
      <c r="AD246" s="13">
        <v>172481.712</v>
      </c>
      <c r="AE246" s="13">
        <v>194201.13988800001</v>
      </c>
      <c r="AF246" s="113">
        <v>241000</v>
      </c>
      <c r="AG246" s="113">
        <v>246000</v>
      </c>
      <c r="AH246" s="113">
        <v>232150.8</v>
      </c>
      <c r="AI246" s="8">
        <f t="shared" si="91"/>
        <v>217167</v>
      </c>
      <c r="AJ246" s="13">
        <v>172481.712</v>
      </c>
      <c r="AK246" s="13">
        <v>194201.13988800001</v>
      </c>
      <c r="AL246" s="113">
        <v>241000</v>
      </c>
      <c r="AM246" s="113">
        <v>246000</v>
      </c>
      <c r="AN246" s="113">
        <v>232150.8</v>
      </c>
      <c r="AO246" s="8">
        <f t="shared" si="92"/>
        <v>217167</v>
      </c>
      <c r="AP246" s="13">
        <v>205253.23727999997</v>
      </c>
      <c r="AQ246" s="13">
        <v>194201.13988800001</v>
      </c>
      <c r="AR246" s="113">
        <v>263000</v>
      </c>
      <c r="AS246" s="113">
        <v>268000</v>
      </c>
      <c r="AT246" s="113">
        <v>252898.8</v>
      </c>
      <c r="AU246" s="8">
        <f t="shared" si="93"/>
        <v>236671</v>
      </c>
      <c r="AV246" s="13">
        <v>172481.712</v>
      </c>
      <c r="AW246" s="13">
        <v>157887.10560000001</v>
      </c>
      <c r="AX246" s="113">
        <v>218000</v>
      </c>
      <c r="AY246" s="113">
        <v>222000</v>
      </c>
      <c r="AZ246" s="113">
        <v>209160</v>
      </c>
      <c r="BA246" s="8">
        <f t="shared" si="94"/>
        <v>195906</v>
      </c>
      <c r="BB246" s="13">
        <v>172481.712</v>
      </c>
      <c r="BC246" s="13">
        <v>194201.13988800001</v>
      </c>
      <c r="BD246" s="113">
        <v>241000</v>
      </c>
      <c r="BE246" s="113">
        <v>246000</v>
      </c>
      <c r="BF246" s="113">
        <v>232150.8</v>
      </c>
      <c r="BG246" s="8">
        <f t="shared" si="95"/>
        <v>217167</v>
      </c>
      <c r="BH246" s="13">
        <v>172481.712</v>
      </c>
      <c r="BI246" s="13">
        <v>194201.13988800001</v>
      </c>
      <c r="BJ246" s="113">
        <v>241000</v>
      </c>
      <c r="BK246" s="113">
        <v>246000</v>
      </c>
      <c r="BL246" s="113">
        <v>232150.8</v>
      </c>
      <c r="BM246" s="8">
        <f t="shared" si="96"/>
        <v>217167</v>
      </c>
      <c r="BN246" s="13">
        <v>172481.712</v>
      </c>
      <c r="BO246" s="13">
        <v>157887.10560000001</v>
      </c>
      <c r="BP246" s="113">
        <v>218000</v>
      </c>
      <c r="BQ246" s="113">
        <v>222000</v>
      </c>
      <c r="BR246" s="113">
        <v>209160</v>
      </c>
      <c r="BS246" s="8">
        <f t="shared" si="97"/>
        <v>195906</v>
      </c>
      <c r="BT246" s="9"/>
      <c r="BU246" s="9"/>
      <c r="BV246" s="9"/>
      <c r="BW246" s="9"/>
      <c r="BX246" s="10"/>
      <c r="BY246" s="10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</row>
    <row r="247" spans="1:187" ht="23.25" customHeight="1" thickBot="1" x14ac:dyDescent="0.4">
      <c r="A247" s="362"/>
      <c r="B247" s="11">
        <v>222</v>
      </c>
      <c r="C247" s="34" t="s">
        <v>257</v>
      </c>
      <c r="D247" s="11" t="s">
        <v>22</v>
      </c>
      <c r="E247" s="6"/>
      <c r="F247" s="13">
        <v>226041.52375142</v>
      </c>
      <c r="G247" s="13">
        <v>254505.36793457961</v>
      </c>
      <c r="H247" s="113">
        <v>316000</v>
      </c>
      <c r="I247" s="113">
        <v>322000</v>
      </c>
      <c r="J247" s="113">
        <v>304239.59999999998</v>
      </c>
      <c r="K247" s="8">
        <f t="shared" si="84"/>
        <v>284557</v>
      </c>
      <c r="L247" s="13">
        <v>226041.52375142</v>
      </c>
      <c r="M247" s="13">
        <v>254505.36793457961</v>
      </c>
      <c r="N247" s="113">
        <v>316000</v>
      </c>
      <c r="O247" s="113">
        <v>322000</v>
      </c>
      <c r="P247" s="113">
        <v>304239.59999999998</v>
      </c>
      <c r="Q247" s="8">
        <f t="shared" si="88"/>
        <v>284557</v>
      </c>
      <c r="R247" s="13">
        <v>249661.88806649999</v>
      </c>
      <c r="S247" s="13">
        <v>281100.08120225853</v>
      </c>
      <c r="T247" s="113">
        <v>349000</v>
      </c>
      <c r="U247" s="113">
        <v>356000</v>
      </c>
      <c r="V247" s="113">
        <v>336030.8</v>
      </c>
      <c r="W247" s="8">
        <f t="shared" si="89"/>
        <v>314359</v>
      </c>
      <c r="X247" s="13">
        <v>318542.31601893995</v>
      </c>
      <c r="Y247" s="13">
        <v>369920.23821000068</v>
      </c>
      <c r="Z247" s="113">
        <v>453000</v>
      </c>
      <c r="AA247" s="113">
        <v>453000</v>
      </c>
      <c r="AB247" s="113">
        <v>435873.2</v>
      </c>
      <c r="AC247" s="8">
        <f t="shared" si="90"/>
        <v>406067</v>
      </c>
      <c r="AD247" s="13">
        <v>328548.41133634001</v>
      </c>
      <c r="AE247" s="13">
        <v>369920.23821000068</v>
      </c>
      <c r="AF247" s="113">
        <v>460000</v>
      </c>
      <c r="AG247" s="113">
        <v>469000</v>
      </c>
      <c r="AH247" s="113">
        <v>442208.2</v>
      </c>
      <c r="AI247" s="8">
        <f t="shared" si="91"/>
        <v>413935</v>
      </c>
      <c r="AJ247" s="13">
        <v>330216.09388924</v>
      </c>
      <c r="AK247" s="13">
        <v>369920.23821000068</v>
      </c>
      <c r="AL247" s="113">
        <v>461000</v>
      </c>
      <c r="AM247" s="113">
        <v>470000</v>
      </c>
      <c r="AN247" s="113">
        <v>443263.8</v>
      </c>
      <c r="AO247" s="8">
        <f t="shared" si="92"/>
        <v>414880</v>
      </c>
      <c r="AP247" s="13">
        <v>415090.63457028446</v>
      </c>
      <c r="AQ247" s="13">
        <v>369920.23821000068</v>
      </c>
      <c r="AR247" s="113">
        <v>517000</v>
      </c>
      <c r="AS247" s="113">
        <v>527000</v>
      </c>
      <c r="AT247" s="113">
        <v>496998.6</v>
      </c>
      <c r="AU247" s="8">
        <f t="shared" si="93"/>
        <v>465202</v>
      </c>
      <c r="AV247" s="13">
        <v>295193.82600240002</v>
      </c>
      <c r="AW247" s="13">
        <v>270215.88687912002</v>
      </c>
      <c r="AX247" s="113">
        <v>372000</v>
      </c>
      <c r="AY247" s="113">
        <v>379000</v>
      </c>
      <c r="AZ247" s="113">
        <v>357967.4</v>
      </c>
      <c r="BA247" s="8">
        <f t="shared" si="94"/>
        <v>334875</v>
      </c>
      <c r="BB247" s="13">
        <v>310202.96897849999</v>
      </c>
      <c r="BC247" s="13">
        <v>369920.23821000068</v>
      </c>
      <c r="BD247" s="113">
        <v>448000</v>
      </c>
      <c r="BE247" s="113">
        <v>457000</v>
      </c>
      <c r="BF247" s="113">
        <v>430593.8</v>
      </c>
      <c r="BG247" s="8">
        <f t="shared" si="95"/>
        <v>403143</v>
      </c>
      <c r="BH247" s="13">
        <v>328548.41133634001</v>
      </c>
      <c r="BI247" s="13">
        <v>369920.23821000068</v>
      </c>
      <c r="BJ247" s="113">
        <v>460000</v>
      </c>
      <c r="BK247" s="113">
        <v>469000</v>
      </c>
      <c r="BL247" s="113">
        <v>442208.2</v>
      </c>
      <c r="BM247" s="8">
        <f t="shared" si="96"/>
        <v>413935</v>
      </c>
      <c r="BN247" s="13">
        <v>379470.18717009999</v>
      </c>
      <c r="BO247" s="13">
        <v>347361.17133262998</v>
      </c>
      <c r="BP247" s="113">
        <v>479000</v>
      </c>
      <c r="BQ247" s="113">
        <v>489000</v>
      </c>
      <c r="BR247" s="113">
        <v>460164.6</v>
      </c>
      <c r="BS247" s="8">
        <f t="shared" si="97"/>
        <v>430999</v>
      </c>
      <c r="BT247" s="9"/>
      <c r="BU247" s="9"/>
      <c r="BV247" s="9"/>
      <c r="BW247" s="9"/>
      <c r="BX247" s="10"/>
      <c r="BY247" s="10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</row>
    <row r="248" spans="1:187" ht="23.25" customHeight="1" x14ac:dyDescent="0.35">
      <c r="A248" s="362"/>
      <c r="B248" s="4">
        <v>223</v>
      </c>
      <c r="C248" s="34" t="s">
        <v>258</v>
      </c>
      <c r="D248" s="11" t="s">
        <v>22</v>
      </c>
      <c r="E248" s="6"/>
      <c r="F248" s="13">
        <v>67596.732810879999</v>
      </c>
      <c r="G248" s="13">
        <v>76108.721396373119</v>
      </c>
      <c r="H248" s="113">
        <v>95000</v>
      </c>
      <c r="I248" s="113">
        <v>97000</v>
      </c>
      <c r="J248" s="113">
        <v>90981.8</v>
      </c>
      <c r="K248" s="8">
        <f t="shared" ref="K248:K256" si="99">ROUND(((F248+G248+H248+I248+J248)/5),0)</f>
        <v>85337</v>
      </c>
      <c r="L248" s="13">
        <v>67596.732810879999</v>
      </c>
      <c r="M248" s="13">
        <v>76108.721396373119</v>
      </c>
      <c r="N248" s="113">
        <v>95000</v>
      </c>
      <c r="O248" s="113">
        <v>97000</v>
      </c>
      <c r="P248" s="113">
        <v>90981.8</v>
      </c>
      <c r="Q248" s="8">
        <f t="shared" si="88"/>
        <v>85337</v>
      </c>
      <c r="R248" s="13">
        <v>122036.99183468</v>
      </c>
      <c r="S248" s="13">
        <v>137404.26534493934</v>
      </c>
      <c r="T248" s="113">
        <v>171000</v>
      </c>
      <c r="U248" s="113">
        <v>174000</v>
      </c>
      <c r="V248" s="113">
        <v>164255</v>
      </c>
      <c r="W248" s="8">
        <f t="shared" si="89"/>
        <v>153739</v>
      </c>
      <c r="X248" s="13">
        <v>129665.35488478</v>
      </c>
      <c r="Y248" s="13">
        <v>152282.66200889199</v>
      </c>
      <c r="Z248" s="113">
        <v>186000</v>
      </c>
      <c r="AA248" s="113">
        <v>186000</v>
      </c>
      <c r="AB248" s="113">
        <v>178504.2</v>
      </c>
      <c r="AC248" s="8">
        <f t="shared" si="90"/>
        <v>166490</v>
      </c>
      <c r="AD248" s="13">
        <v>136049.26238279999</v>
      </c>
      <c r="AE248" s="13">
        <v>152282.66200889199</v>
      </c>
      <c r="AF248" s="113">
        <v>190000</v>
      </c>
      <c r="AG248" s="113">
        <v>194000</v>
      </c>
      <c r="AH248" s="113">
        <v>182546</v>
      </c>
      <c r="AI248" s="8">
        <f t="shared" si="91"/>
        <v>170976</v>
      </c>
      <c r="AJ248" s="13">
        <v>132058.96984306001</v>
      </c>
      <c r="AK248" s="13">
        <v>152282.66200889199</v>
      </c>
      <c r="AL248" s="113">
        <v>187000</v>
      </c>
      <c r="AM248" s="113">
        <v>191000</v>
      </c>
      <c r="AN248" s="113">
        <v>180020.4</v>
      </c>
      <c r="AO248" s="8">
        <f t="shared" si="92"/>
        <v>168472</v>
      </c>
      <c r="AP248" s="13">
        <v>183139.33901763501</v>
      </c>
      <c r="AQ248" s="13">
        <v>152282.66200889199</v>
      </c>
      <c r="AR248" s="113">
        <v>221000</v>
      </c>
      <c r="AS248" s="113">
        <v>225000</v>
      </c>
      <c r="AT248" s="113">
        <v>212359</v>
      </c>
      <c r="AU248" s="8">
        <f t="shared" si="93"/>
        <v>198756</v>
      </c>
      <c r="AV248" s="13">
        <v>100826.12516886</v>
      </c>
      <c r="AW248" s="13">
        <v>92294.683808418005</v>
      </c>
      <c r="AX248" s="113">
        <v>127000</v>
      </c>
      <c r="AY248" s="113">
        <v>130000</v>
      </c>
      <c r="AZ248" s="113">
        <v>122266.20000000001</v>
      </c>
      <c r="BA248" s="8">
        <f t="shared" si="94"/>
        <v>114477</v>
      </c>
      <c r="BB248" s="13">
        <v>160141.43604758001</v>
      </c>
      <c r="BC248" s="13">
        <v>152282.66200889199</v>
      </c>
      <c r="BD248" s="113">
        <v>206000</v>
      </c>
      <c r="BE248" s="113">
        <v>210000</v>
      </c>
      <c r="BF248" s="113">
        <v>197799</v>
      </c>
      <c r="BG248" s="8">
        <f t="shared" si="95"/>
        <v>185245</v>
      </c>
      <c r="BH248" s="13">
        <v>160141.43604758001</v>
      </c>
      <c r="BI248" s="13">
        <v>152282.66200889199</v>
      </c>
      <c r="BJ248" s="113">
        <v>206000</v>
      </c>
      <c r="BK248" s="113">
        <v>210000</v>
      </c>
      <c r="BL248" s="113">
        <v>197799</v>
      </c>
      <c r="BM248" s="8">
        <f t="shared" si="96"/>
        <v>185245</v>
      </c>
      <c r="BN248" s="13">
        <v>113478.08994834001</v>
      </c>
      <c r="BO248" s="13">
        <v>103876.09772194202</v>
      </c>
      <c r="BP248" s="113">
        <v>143000</v>
      </c>
      <c r="BQ248" s="113">
        <v>146000</v>
      </c>
      <c r="BR248" s="113">
        <v>137608.79999999999</v>
      </c>
      <c r="BS248" s="8">
        <f t="shared" si="97"/>
        <v>128793</v>
      </c>
      <c r="BT248" s="9"/>
      <c r="BU248" s="9"/>
      <c r="BV248" s="9"/>
      <c r="BW248" s="9"/>
      <c r="BX248" s="10"/>
      <c r="BY248" s="10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</row>
    <row r="249" spans="1:187" ht="23.25" customHeight="1" thickBot="1" x14ac:dyDescent="0.4">
      <c r="A249" s="362"/>
      <c r="B249" s="11">
        <v>224</v>
      </c>
      <c r="C249" s="34" t="s">
        <v>259</v>
      </c>
      <c r="D249" s="11" t="s">
        <v>22</v>
      </c>
      <c r="E249" s="6"/>
      <c r="F249" s="13">
        <v>92685.778903640006</v>
      </c>
      <c r="G249" s="13">
        <v>104357.05737019837</v>
      </c>
      <c r="H249" s="113">
        <v>130000</v>
      </c>
      <c r="I249" s="113">
        <v>133000</v>
      </c>
      <c r="J249" s="113">
        <v>124749.8</v>
      </c>
      <c r="K249" s="8">
        <f t="shared" si="99"/>
        <v>116959</v>
      </c>
      <c r="L249" s="13">
        <v>92685.778903640006</v>
      </c>
      <c r="M249" s="13">
        <v>104357.05737019837</v>
      </c>
      <c r="N249" s="113">
        <v>130000</v>
      </c>
      <c r="O249" s="113">
        <v>133000</v>
      </c>
      <c r="P249" s="113">
        <v>124749.8</v>
      </c>
      <c r="Q249" s="8">
        <f t="shared" si="88"/>
        <v>116959</v>
      </c>
      <c r="R249" s="13">
        <v>163250.70637589999</v>
      </c>
      <c r="S249" s="13">
        <v>183807.73763261907</v>
      </c>
      <c r="T249" s="113">
        <v>229000</v>
      </c>
      <c r="U249" s="113">
        <v>234000</v>
      </c>
      <c r="V249" s="113">
        <v>219725.8</v>
      </c>
      <c r="W249" s="8">
        <f t="shared" si="89"/>
        <v>205957</v>
      </c>
      <c r="X249" s="13">
        <v>177802.98841734001</v>
      </c>
      <c r="Y249" s="13">
        <v>209776.55680986732</v>
      </c>
      <c r="Z249" s="113">
        <v>255000</v>
      </c>
      <c r="AA249" s="113">
        <v>255000</v>
      </c>
      <c r="AB249" s="113">
        <v>245380.8</v>
      </c>
      <c r="AC249" s="8">
        <f t="shared" si="90"/>
        <v>228592</v>
      </c>
      <c r="AD249" s="13">
        <v>188443.45709799998</v>
      </c>
      <c r="AE249" s="13">
        <v>209776.55680986732</v>
      </c>
      <c r="AF249" s="113">
        <v>262000</v>
      </c>
      <c r="AG249" s="113">
        <v>267000</v>
      </c>
      <c r="AH249" s="113">
        <v>252117.6</v>
      </c>
      <c r="AI249" s="8">
        <f t="shared" si="91"/>
        <v>235868</v>
      </c>
      <c r="AJ249" s="13">
        <v>173546.42723469998</v>
      </c>
      <c r="AK249" s="13">
        <v>209776.55680986732</v>
      </c>
      <c r="AL249" s="113">
        <v>252000</v>
      </c>
      <c r="AM249" s="113">
        <v>257000</v>
      </c>
      <c r="AN249" s="113">
        <v>242685.8</v>
      </c>
      <c r="AO249" s="8">
        <f t="shared" si="92"/>
        <v>227002</v>
      </c>
      <c r="AP249" s="13">
        <v>256616.32051004044</v>
      </c>
      <c r="AQ249" s="13">
        <v>209776.55680986732</v>
      </c>
      <c r="AR249" s="113">
        <v>307000</v>
      </c>
      <c r="AS249" s="113">
        <v>313000</v>
      </c>
      <c r="AT249" s="113">
        <v>295278.2</v>
      </c>
      <c r="AU249" s="8">
        <f t="shared" si="93"/>
        <v>276334</v>
      </c>
      <c r="AV249" s="13">
        <v>137451.61056874</v>
      </c>
      <c r="AW249" s="13">
        <v>125821.08967446201</v>
      </c>
      <c r="AX249" s="113">
        <v>173000</v>
      </c>
      <c r="AY249" s="113">
        <v>176000</v>
      </c>
      <c r="AZ249" s="113">
        <v>166681.20000000001</v>
      </c>
      <c r="BA249" s="8">
        <f t="shared" si="94"/>
        <v>155791</v>
      </c>
      <c r="BB249" s="13">
        <v>225313.72279416001</v>
      </c>
      <c r="BC249" s="13">
        <v>209776.55680986732</v>
      </c>
      <c r="BD249" s="113">
        <v>286000</v>
      </c>
      <c r="BE249" s="113">
        <v>292000</v>
      </c>
      <c r="BF249" s="113">
        <v>275459.8</v>
      </c>
      <c r="BG249" s="8">
        <f t="shared" si="95"/>
        <v>257710</v>
      </c>
      <c r="BH249" s="13">
        <v>221384.15819052001</v>
      </c>
      <c r="BI249" s="13">
        <v>209776.55680986732</v>
      </c>
      <c r="BJ249" s="113">
        <v>284000</v>
      </c>
      <c r="BK249" s="113">
        <v>290000</v>
      </c>
      <c r="BL249" s="113">
        <v>272972</v>
      </c>
      <c r="BM249" s="8">
        <f t="shared" si="96"/>
        <v>255627</v>
      </c>
      <c r="BN249" s="13">
        <v>155597.11787541999</v>
      </c>
      <c r="BO249" s="13">
        <v>142431.207901346</v>
      </c>
      <c r="BP249" s="113">
        <v>196000</v>
      </c>
      <c r="BQ249" s="113">
        <v>200000</v>
      </c>
      <c r="BR249" s="113">
        <v>188685</v>
      </c>
      <c r="BS249" s="8">
        <f t="shared" si="97"/>
        <v>176543</v>
      </c>
      <c r="BT249" s="9"/>
      <c r="BU249" s="9"/>
      <c r="BV249" s="9"/>
      <c r="BW249" s="9"/>
      <c r="BX249" s="10"/>
      <c r="BY249" s="10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</row>
    <row r="250" spans="1:187" ht="23.25" customHeight="1" x14ac:dyDescent="0.35">
      <c r="A250" s="362"/>
      <c r="B250" s="4">
        <v>225</v>
      </c>
      <c r="C250" s="34" t="s">
        <v>260</v>
      </c>
      <c r="D250" s="11" t="s">
        <v>22</v>
      </c>
      <c r="E250" s="6"/>
      <c r="F250" s="13">
        <v>100614.33199999999</v>
      </c>
      <c r="G250" s="13">
        <v>113283.998268</v>
      </c>
      <c r="H250" s="113">
        <v>141000</v>
      </c>
      <c r="I250" s="113">
        <v>144000</v>
      </c>
      <c r="J250" s="113">
        <v>135422</v>
      </c>
      <c r="K250" s="8">
        <f t="shared" si="99"/>
        <v>126864</v>
      </c>
      <c r="L250" s="13">
        <v>100614.33199999999</v>
      </c>
      <c r="M250" s="13">
        <v>113283.998268</v>
      </c>
      <c r="N250" s="113">
        <v>141000</v>
      </c>
      <c r="O250" s="113">
        <v>144000</v>
      </c>
      <c r="P250" s="113">
        <v>135422</v>
      </c>
      <c r="Q250" s="8">
        <f t="shared" si="88"/>
        <v>126864</v>
      </c>
      <c r="R250" s="13">
        <v>100614.33199999999</v>
      </c>
      <c r="S250" s="13">
        <v>113283.998268</v>
      </c>
      <c r="T250" s="113">
        <v>141000</v>
      </c>
      <c r="U250" s="113">
        <v>144000</v>
      </c>
      <c r="V250" s="113">
        <v>135422</v>
      </c>
      <c r="W250" s="8">
        <f t="shared" si="89"/>
        <v>126864</v>
      </c>
      <c r="X250" s="13">
        <v>100614.33199999999</v>
      </c>
      <c r="Y250" s="13">
        <v>113283.998268</v>
      </c>
      <c r="Z250" s="113">
        <v>141000</v>
      </c>
      <c r="AA250" s="113">
        <v>141000</v>
      </c>
      <c r="AB250" s="113">
        <v>135422</v>
      </c>
      <c r="AC250" s="8">
        <f t="shared" si="90"/>
        <v>126264</v>
      </c>
      <c r="AD250" s="13">
        <v>100614.33199999999</v>
      </c>
      <c r="AE250" s="13">
        <v>113283.998268</v>
      </c>
      <c r="AF250" s="113">
        <v>141000</v>
      </c>
      <c r="AG250" s="113">
        <v>144000</v>
      </c>
      <c r="AH250" s="113">
        <v>135422</v>
      </c>
      <c r="AI250" s="8">
        <f t="shared" si="91"/>
        <v>126864</v>
      </c>
      <c r="AJ250" s="13">
        <v>100614.33199999999</v>
      </c>
      <c r="AK250" s="13">
        <v>113283.998268</v>
      </c>
      <c r="AL250" s="113">
        <v>141000</v>
      </c>
      <c r="AM250" s="113">
        <v>144000</v>
      </c>
      <c r="AN250" s="113">
        <v>135422</v>
      </c>
      <c r="AO250" s="8">
        <f t="shared" si="92"/>
        <v>126864</v>
      </c>
      <c r="AP250" s="13">
        <v>119731.05507999999</v>
      </c>
      <c r="AQ250" s="13">
        <v>113283.998268</v>
      </c>
      <c r="AR250" s="113">
        <v>153000</v>
      </c>
      <c r="AS250" s="113">
        <v>156000</v>
      </c>
      <c r="AT250" s="113">
        <v>147525</v>
      </c>
      <c r="AU250" s="8">
        <f t="shared" si="93"/>
        <v>137908</v>
      </c>
      <c r="AV250" s="13">
        <v>100614.33199999999</v>
      </c>
      <c r="AW250" s="13">
        <v>92100.811600000001</v>
      </c>
      <c r="AX250" s="113">
        <v>127000</v>
      </c>
      <c r="AY250" s="113">
        <v>130000</v>
      </c>
      <c r="AZ250" s="113">
        <v>122010</v>
      </c>
      <c r="BA250" s="8">
        <f t="shared" si="94"/>
        <v>114345</v>
      </c>
      <c r="BB250" s="13">
        <v>100614.33199999999</v>
      </c>
      <c r="BC250" s="13">
        <v>113283.998268</v>
      </c>
      <c r="BD250" s="113">
        <v>141000</v>
      </c>
      <c r="BE250" s="113">
        <v>144000</v>
      </c>
      <c r="BF250" s="113">
        <v>135422</v>
      </c>
      <c r="BG250" s="8">
        <f t="shared" si="95"/>
        <v>126864</v>
      </c>
      <c r="BH250" s="13">
        <v>100614.33199999999</v>
      </c>
      <c r="BI250" s="13">
        <v>113283.998268</v>
      </c>
      <c r="BJ250" s="113">
        <v>141000</v>
      </c>
      <c r="BK250" s="113">
        <v>144000</v>
      </c>
      <c r="BL250" s="113">
        <v>135422</v>
      </c>
      <c r="BM250" s="8">
        <f t="shared" si="96"/>
        <v>126864</v>
      </c>
      <c r="BN250" s="13">
        <v>100614.33199999999</v>
      </c>
      <c r="BO250" s="13">
        <v>92100.811600000001</v>
      </c>
      <c r="BP250" s="113">
        <v>127000</v>
      </c>
      <c r="BQ250" s="113">
        <v>130000</v>
      </c>
      <c r="BR250" s="113">
        <v>122010</v>
      </c>
      <c r="BS250" s="8">
        <f t="shared" si="97"/>
        <v>114345</v>
      </c>
      <c r="BT250" s="9"/>
      <c r="BU250" s="9"/>
      <c r="BV250" s="9"/>
      <c r="BW250" s="9"/>
      <c r="BX250" s="10"/>
      <c r="BY250" s="10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</row>
    <row r="251" spans="1:187" ht="23.25" customHeight="1" thickBot="1" x14ac:dyDescent="0.4">
      <c r="A251" s="362"/>
      <c r="B251" s="11">
        <v>226</v>
      </c>
      <c r="C251" s="37" t="s">
        <v>261</v>
      </c>
      <c r="D251" s="36" t="s">
        <v>22</v>
      </c>
      <c r="E251" s="6"/>
      <c r="F251" s="13">
        <v>100614.33199999999</v>
      </c>
      <c r="G251" s="13">
        <v>113283.998268</v>
      </c>
      <c r="H251" s="113">
        <v>141000</v>
      </c>
      <c r="I251" s="113">
        <v>144000</v>
      </c>
      <c r="J251" s="113">
        <v>135422</v>
      </c>
      <c r="K251" s="8">
        <f t="shared" si="99"/>
        <v>126864</v>
      </c>
      <c r="L251" s="13">
        <v>100614.33199999999</v>
      </c>
      <c r="M251" s="13">
        <v>113283.998268</v>
      </c>
      <c r="N251" s="113">
        <v>141000</v>
      </c>
      <c r="O251" s="113">
        <v>144000</v>
      </c>
      <c r="P251" s="113">
        <v>135422</v>
      </c>
      <c r="Q251" s="8">
        <f t="shared" si="88"/>
        <v>126864</v>
      </c>
      <c r="R251" s="13">
        <v>100614.33199999999</v>
      </c>
      <c r="S251" s="13">
        <v>113283.998268</v>
      </c>
      <c r="T251" s="113">
        <v>141000</v>
      </c>
      <c r="U251" s="113">
        <v>144000</v>
      </c>
      <c r="V251" s="113">
        <v>135422</v>
      </c>
      <c r="W251" s="8">
        <f t="shared" si="89"/>
        <v>126864</v>
      </c>
      <c r="X251" s="13">
        <v>100614.33199999999</v>
      </c>
      <c r="Y251" s="13">
        <v>113283.998268</v>
      </c>
      <c r="Z251" s="113">
        <v>141000</v>
      </c>
      <c r="AA251" s="113">
        <v>141000</v>
      </c>
      <c r="AB251" s="113">
        <v>135422</v>
      </c>
      <c r="AC251" s="8">
        <f t="shared" si="90"/>
        <v>126264</v>
      </c>
      <c r="AD251" s="13">
        <v>100614.33199999999</v>
      </c>
      <c r="AE251" s="13">
        <v>113283.998268</v>
      </c>
      <c r="AF251" s="113">
        <v>141000</v>
      </c>
      <c r="AG251" s="113">
        <v>144000</v>
      </c>
      <c r="AH251" s="113">
        <v>135422</v>
      </c>
      <c r="AI251" s="8">
        <f t="shared" si="91"/>
        <v>126864</v>
      </c>
      <c r="AJ251" s="13">
        <v>100614.33199999999</v>
      </c>
      <c r="AK251" s="13">
        <v>113283.998268</v>
      </c>
      <c r="AL251" s="113">
        <v>141000</v>
      </c>
      <c r="AM251" s="113">
        <v>144000</v>
      </c>
      <c r="AN251" s="113">
        <v>135422</v>
      </c>
      <c r="AO251" s="8">
        <f t="shared" si="92"/>
        <v>126864</v>
      </c>
      <c r="AP251" s="13">
        <v>119731.05507999999</v>
      </c>
      <c r="AQ251" s="13">
        <v>113283.998268</v>
      </c>
      <c r="AR251" s="113">
        <v>153000</v>
      </c>
      <c r="AS251" s="113">
        <v>156000</v>
      </c>
      <c r="AT251" s="113">
        <v>147525</v>
      </c>
      <c r="AU251" s="8">
        <f t="shared" si="93"/>
        <v>137908</v>
      </c>
      <c r="AV251" s="13">
        <v>100614.33199999999</v>
      </c>
      <c r="AW251" s="13">
        <v>92100.811600000001</v>
      </c>
      <c r="AX251" s="113">
        <v>127000</v>
      </c>
      <c r="AY251" s="113">
        <v>130000</v>
      </c>
      <c r="AZ251" s="113">
        <v>122010</v>
      </c>
      <c r="BA251" s="8">
        <f t="shared" si="94"/>
        <v>114345</v>
      </c>
      <c r="BB251" s="13">
        <v>100614.33199999999</v>
      </c>
      <c r="BC251" s="13">
        <v>113283.998268</v>
      </c>
      <c r="BD251" s="113">
        <v>141000</v>
      </c>
      <c r="BE251" s="113">
        <v>144000</v>
      </c>
      <c r="BF251" s="113">
        <v>135422</v>
      </c>
      <c r="BG251" s="8">
        <f t="shared" si="95"/>
        <v>126864</v>
      </c>
      <c r="BH251" s="13">
        <v>100614.33199999999</v>
      </c>
      <c r="BI251" s="13">
        <v>113283.998268</v>
      </c>
      <c r="BJ251" s="113">
        <v>141000</v>
      </c>
      <c r="BK251" s="113">
        <v>144000</v>
      </c>
      <c r="BL251" s="113">
        <v>135422</v>
      </c>
      <c r="BM251" s="8">
        <f t="shared" si="96"/>
        <v>126864</v>
      </c>
      <c r="BN251" s="13">
        <v>100614.33199999999</v>
      </c>
      <c r="BO251" s="13">
        <v>92100.811600000001</v>
      </c>
      <c r="BP251" s="113">
        <v>127000</v>
      </c>
      <c r="BQ251" s="113">
        <v>130000</v>
      </c>
      <c r="BR251" s="113">
        <v>122010</v>
      </c>
      <c r="BS251" s="8">
        <f t="shared" si="97"/>
        <v>114345</v>
      </c>
      <c r="BT251" s="9"/>
      <c r="BU251" s="9"/>
      <c r="BV251" s="9"/>
      <c r="BW251" s="9"/>
      <c r="BX251" s="10"/>
      <c r="BY251" s="10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</row>
    <row r="252" spans="1:187" ht="23.25" customHeight="1" x14ac:dyDescent="0.35">
      <c r="A252" s="362"/>
      <c r="B252" s="4">
        <v>227</v>
      </c>
      <c r="C252" s="37" t="s">
        <v>262</v>
      </c>
      <c r="D252" s="36" t="s">
        <v>22</v>
      </c>
      <c r="E252" s="6"/>
      <c r="F252" s="13">
        <v>173789.33897909999</v>
      </c>
      <c r="G252" s="13">
        <v>195673.42727977587</v>
      </c>
      <c r="H252" s="113">
        <v>243000</v>
      </c>
      <c r="I252" s="113">
        <v>248000</v>
      </c>
      <c r="J252" s="113">
        <v>233910.6</v>
      </c>
      <c r="K252" s="8">
        <f t="shared" si="99"/>
        <v>218875</v>
      </c>
      <c r="L252" s="13">
        <v>173789.33897909999</v>
      </c>
      <c r="M252" s="13">
        <v>195673.42727977587</v>
      </c>
      <c r="N252" s="113">
        <v>243000</v>
      </c>
      <c r="O252" s="113">
        <v>248000</v>
      </c>
      <c r="P252" s="113">
        <v>233910.6</v>
      </c>
      <c r="Q252" s="8">
        <f t="shared" si="88"/>
        <v>218875</v>
      </c>
      <c r="R252" s="13">
        <v>292876.82167119993</v>
      </c>
      <c r="S252" s="13">
        <v>329756.77221548883</v>
      </c>
      <c r="T252" s="113">
        <v>410000</v>
      </c>
      <c r="U252" s="113">
        <v>418000</v>
      </c>
      <c r="V252" s="113">
        <v>394196.6</v>
      </c>
      <c r="W252" s="8">
        <f t="shared" si="89"/>
        <v>368966</v>
      </c>
      <c r="X252" s="13">
        <v>355215.44949175999</v>
      </c>
      <c r="Y252" s="13">
        <v>377582.44418428175</v>
      </c>
      <c r="Z252" s="113">
        <v>482000</v>
      </c>
      <c r="AA252" s="113">
        <v>482000</v>
      </c>
      <c r="AB252" s="113">
        <v>463941.80000000005</v>
      </c>
      <c r="AC252" s="8">
        <f t="shared" si="90"/>
        <v>432148</v>
      </c>
      <c r="AD252" s="13">
        <v>356633.68036867998</v>
      </c>
      <c r="AE252" s="13">
        <v>377582.44418428175</v>
      </c>
      <c r="AF252" s="113">
        <v>483000</v>
      </c>
      <c r="AG252" s="113">
        <v>493000</v>
      </c>
      <c r="AH252" s="113">
        <v>464840.6</v>
      </c>
      <c r="AI252" s="8">
        <f t="shared" si="91"/>
        <v>435011</v>
      </c>
      <c r="AJ252" s="13">
        <v>359471.07639845996</v>
      </c>
      <c r="AK252" s="13">
        <v>377582.44418428175</v>
      </c>
      <c r="AL252" s="113">
        <v>485000</v>
      </c>
      <c r="AM252" s="113">
        <v>495000</v>
      </c>
      <c r="AN252" s="113">
        <v>466636.80000000005</v>
      </c>
      <c r="AO252" s="8">
        <f t="shared" si="92"/>
        <v>436738</v>
      </c>
      <c r="AP252" s="13">
        <v>484997.66361111513</v>
      </c>
      <c r="AQ252" s="13">
        <v>377582.44418428175</v>
      </c>
      <c r="AR252" s="113">
        <v>568000</v>
      </c>
      <c r="AS252" s="113">
        <v>579000</v>
      </c>
      <c r="AT252" s="113">
        <v>546109.19999999995</v>
      </c>
      <c r="AU252" s="8">
        <f t="shared" si="93"/>
        <v>511138</v>
      </c>
      <c r="AV252" s="13">
        <v>254597.66785752002</v>
      </c>
      <c r="AW252" s="13">
        <v>233054.78826957603</v>
      </c>
      <c r="AX252" s="113">
        <v>321000</v>
      </c>
      <c r="AY252" s="113">
        <v>327000</v>
      </c>
      <c r="AZ252" s="113">
        <v>308737.8</v>
      </c>
      <c r="BA252" s="8">
        <f t="shared" si="94"/>
        <v>288878</v>
      </c>
      <c r="BB252" s="13">
        <v>390404.01849592</v>
      </c>
      <c r="BC252" s="13">
        <v>377582.44418428175</v>
      </c>
      <c r="BD252" s="113">
        <v>506000</v>
      </c>
      <c r="BE252" s="113">
        <v>516000</v>
      </c>
      <c r="BF252" s="113">
        <v>486220</v>
      </c>
      <c r="BG252" s="8">
        <f t="shared" si="95"/>
        <v>455241</v>
      </c>
      <c r="BH252" s="13">
        <v>390404.01849592</v>
      </c>
      <c r="BI252" s="13">
        <v>377582.44418428175</v>
      </c>
      <c r="BJ252" s="113">
        <v>506000</v>
      </c>
      <c r="BK252" s="113">
        <v>516000</v>
      </c>
      <c r="BL252" s="113">
        <v>486220</v>
      </c>
      <c r="BM252" s="8">
        <f t="shared" si="96"/>
        <v>455241</v>
      </c>
      <c r="BN252" s="13">
        <v>291751.01916349999</v>
      </c>
      <c r="BO252" s="13">
        <v>267064.39446505002</v>
      </c>
      <c r="BP252" s="113">
        <v>368000</v>
      </c>
      <c r="BQ252" s="113">
        <v>375000</v>
      </c>
      <c r="BR252" s="113">
        <v>353792.6</v>
      </c>
      <c r="BS252" s="8">
        <f t="shared" si="97"/>
        <v>331122</v>
      </c>
      <c r="BT252" s="9"/>
      <c r="BU252" s="9"/>
      <c r="BV252" s="9"/>
      <c r="BW252" s="9"/>
      <c r="BX252" s="10"/>
      <c r="BY252" s="10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</row>
    <row r="253" spans="1:187" ht="23.25" customHeight="1" thickBot="1" x14ac:dyDescent="0.4">
      <c r="A253" s="362"/>
      <c r="B253" s="11">
        <v>228</v>
      </c>
      <c r="C253" s="37" t="s">
        <v>263</v>
      </c>
      <c r="D253" s="36" t="s">
        <v>22</v>
      </c>
      <c r="E253" s="6"/>
      <c r="F253" s="13">
        <v>215602.13999999998</v>
      </c>
      <c r="G253" s="13">
        <v>242751.42486</v>
      </c>
      <c r="H253" s="115">
        <v>302000</v>
      </c>
      <c r="I253" s="115">
        <v>308000</v>
      </c>
      <c r="J253" s="115">
        <v>290189.2</v>
      </c>
      <c r="K253" s="8">
        <f t="shared" si="99"/>
        <v>271709</v>
      </c>
      <c r="L253" s="13">
        <v>215602.13999999998</v>
      </c>
      <c r="M253" s="13">
        <v>242751.42486</v>
      </c>
      <c r="N253" s="115">
        <v>302000</v>
      </c>
      <c r="O253" s="115">
        <v>308000</v>
      </c>
      <c r="P253" s="115">
        <v>290189.2</v>
      </c>
      <c r="Q253" s="8">
        <f t="shared" si="88"/>
        <v>271709</v>
      </c>
      <c r="R253" s="13">
        <v>215602.13999999998</v>
      </c>
      <c r="S253" s="13">
        <v>242751.42486</v>
      </c>
      <c r="T253" s="115">
        <v>302000</v>
      </c>
      <c r="U253" s="115">
        <v>308000</v>
      </c>
      <c r="V253" s="115">
        <v>290189.2</v>
      </c>
      <c r="W253" s="8">
        <f t="shared" si="89"/>
        <v>271709</v>
      </c>
      <c r="X253" s="13">
        <v>215602.13999999998</v>
      </c>
      <c r="Y253" s="13">
        <v>242751.42486</v>
      </c>
      <c r="Z253" s="115">
        <v>302000</v>
      </c>
      <c r="AA253" s="115">
        <v>302000</v>
      </c>
      <c r="AB253" s="115">
        <v>290189.2</v>
      </c>
      <c r="AC253" s="8">
        <f t="shared" si="90"/>
        <v>270509</v>
      </c>
      <c r="AD253" s="13">
        <v>215602.13999999998</v>
      </c>
      <c r="AE253" s="13">
        <v>242751.42486</v>
      </c>
      <c r="AF253" s="115">
        <v>302000</v>
      </c>
      <c r="AG253" s="115">
        <v>308000</v>
      </c>
      <c r="AH253" s="115">
        <v>290189.2</v>
      </c>
      <c r="AI253" s="8">
        <f t="shared" si="91"/>
        <v>271709</v>
      </c>
      <c r="AJ253" s="13">
        <v>215602.13999999998</v>
      </c>
      <c r="AK253" s="13">
        <v>242751.42486</v>
      </c>
      <c r="AL253" s="115">
        <v>302000</v>
      </c>
      <c r="AM253" s="115">
        <v>308000</v>
      </c>
      <c r="AN253" s="115">
        <v>290189.2</v>
      </c>
      <c r="AO253" s="8">
        <f t="shared" si="92"/>
        <v>271709</v>
      </c>
      <c r="AP253" s="13">
        <v>256566.5466</v>
      </c>
      <c r="AQ253" s="13">
        <v>242751.42486</v>
      </c>
      <c r="AR253" s="115">
        <v>329000</v>
      </c>
      <c r="AS253" s="115">
        <v>336000</v>
      </c>
      <c r="AT253" s="115">
        <v>316124.2</v>
      </c>
      <c r="AU253" s="8">
        <f t="shared" si="93"/>
        <v>296088</v>
      </c>
      <c r="AV253" s="13">
        <v>215602.13999999998</v>
      </c>
      <c r="AW253" s="13">
        <v>197358.88199999998</v>
      </c>
      <c r="AX253" s="115">
        <v>272000</v>
      </c>
      <c r="AY253" s="115">
        <v>277000</v>
      </c>
      <c r="AZ253" s="115">
        <v>261450</v>
      </c>
      <c r="BA253" s="8">
        <f t="shared" si="94"/>
        <v>244682</v>
      </c>
      <c r="BB253" s="13">
        <v>215602.13999999998</v>
      </c>
      <c r="BC253" s="13">
        <v>242751.42486</v>
      </c>
      <c r="BD253" s="115">
        <v>302000</v>
      </c>
      <c r="BE253" s="115">
        <v>308000</v>
      </c>
      <c r="BF253" s="115">
        <v>290189.2</v>
      </c>
      <c r="BG253" s="8">
        <f t="shared" si="95"/>
        <v>271709</v>
      </c>
      <c r="BH253" s="13">
        <v>215602.13999999998</v>
      </c>
      <c r="BI253" s="13">
        <v>242751.42486</v>
      </c>
      <c r="BJ253" s="115">
        <v>302000</v>
      </c>
      <c r="BK253" s="115">
        <v>308000</v>
      </c>
      <c r="BL253" s="115">
        <v>290189.2</v>
      </c>
      <c r="BM253" s="8">
        <f t="shared" si="96"/>
        <v>271709</v>
      </c>
      <c r="BN253" s="13">
        <v>215602.13999999998</v>
      </c>
      <c r="BO253" s="13">
        <v>197358.88199999998</v>
      </c>
      <c r="BP253" s="115">
        <v>272000</v>
      </c>
      <c r="BQ253" s="115">
        <v>277000</v>
      </c>
      <c r="BR253" s="115">
        <v>261450</v>
      </c>
      <c r="BS253" s="8">
        <f t="shared" si="97"/>
        <v>244682</v>
      </c>
      <c r="BT253" s="9"/>
      <c r="BU253" s="9"/>
      <c r="BV253" s="9"/>
      <c r="BW253" s="9"/>
      <c r="BX253" s="10"/>
      <c r="BY253" s="10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</row>
    <row r="254" spans="1:187" ht="34.5" customHeight="1" x14ac:dyDescent="0.35">
      <c r="A254" s="362"/>
      <c r="B254" s="4">
        <v>229</v>
      </c>
      <c r="C254" s="37" t="s">
        <v>264</v>
      </c>
      <c r="D254" s="36" t="s">
        <v>22</v>
      </c>
      <c r="E254" s="6"/>
      <c r="F254" s="13">
        <v>100614.33199999999</v>
      </c>
      <c r="G254" s="13">
        <v>113283.998268</v>
      </c>
      <c r="H254" s="115">
        <v>141000</v>
      </c>
      <c r="I254" s="115">
        <v>144000</v>
      </c>
      <c r="J254" s="115">
        <v>135422</v>
      </c>
      <c r="K254" s="8">
        <f t="shared" si="99"/>
        <v>126864</v>
      </c>
      <c r="L254" s="13">
        <v>100614.33199999999</v>
      </c>
      <c r="M254" s="13">
        <v>113283.998268</v>
      </c>
      <c r="N254" s="115">
        <v>141000</v>
      </c>
      <c r="O254" s="115">
        <v>144000</v>
      </c>
      <c r="P254" s="115">
        <v>135422</v>
      </c>
      <c r="Q254" s="8">
        <f t="shared" si="88"/>
        <v>126864</v>
      </c>
      <c r="R254" s="13">
        <v>100614.33199999999</v>
      </c>
      <c r="S254" s="13">
        <v>113283.998268</v>
      </c>
      <c r="T254" s="115">
        <v>141000</v>
      </c>
      <c r="U254" s="115">
        <v>144000</v>
      </c>
      <c r="V254" s="115">
        <v>135422</v>
      </c>
      <c r="W254" s="8">
        <f t="shared" si="89"/>
        <v>126864</v>
      </c>
      <c r="X254" s="13">
        <v>100614.33199999999</v>
      </c>
      <c r="Y254" s="13">
        <v>113283.998268</v>
      </c>
      <c r="Z254" s="115">
        <v>141000</v>
      </c>
      <c r="AA254" s="115">
        <v>141000</v>
      </c>
      <c r="AB254" s="115">
        <v>135422</v>
      </c>
      <c r="AC254" s="8">
        <f t="shared" si="90"/>
        <v>126264</v>
      </c>
      <c r="AD254" s="13">
        <v>100614.33199999999</v>
      </c>
      <c r="AE254" s="13">
        <v>113283.998268</v>
      </c>
      <c r="AF254" s="115">
        <v>141000</v>
      </c>
      <c r="AG254" s="115">
        <v>144000</v>
      </c>
      <c r="AH254" s="115">
        <v>135422</v>
      </c>
      <c r="AI254" s="8">
        <f t="shared" si="91"/>
        <v>126864</v>
      </c>
      <c r="AJ254" s="13">
        <v>100614.33199999999</v>
      </c>
      <c r="AK254" s="13">
        <v>113283.998268</v>
      </c>
      <c r="AL254" s="115">
        <v>141000</v>
      </c>
      <c r="AM254" s="115">
        <v>144000</v>
      </c>
      <c r="AN254" s="115">
        <v>135422</v>
      </c>
      <c r="AO254" s="8">
        <f t="shared" si="92"/>
        <v>126864</v>
      </c>
      <c r="AP254" s="13">
        <v>119731.05507999999</v>
      </c>
      <c r="AQ254" s="13">
        <v>113283.998268</v>
      </c>
      <c r="AR254" s="115">
        <v>153000</v>
      </c>
      <c r="AS254" s="115">
        <v>156000</v>
      </c>
      <c r="AT254" s="115">
        <v>147525</v>
      </c>
      <c r="AU254" s="8">
        <f t="shared" si="93"/>
        <v>137908</v>
      </c>
      <c r="AV254" s="13">
        <v>100614.33199999999</v>
      </c>
      <c r="AW254" s="13">
        <v>92100.811600000001</v>
      </c>
      <c r="AX254" s="115">
        <v>127000</v>
      </c>
      <c r="AY254" s="115">
        <v>130000</v>
      </c>
      <c r="AZ254" s="115">
        <v>122010</v>
      </c>
      <c r="BA254" s="8">
        <f t="shared" si="94"/>
        <v>114345</v>
      </c>
      <c r="BB254" s="13">
        <v>100614.33199999999</v>
      </c>
      <c r="BC254" s="13">
        <v>113283.998268</v>
      </c>
      <c r="BD254" s="115">
        <v>141000</v>
      </c>
      <c r="BE254" s="115">
        <v>144000</v>
      </c>
      <c r="BF254" s="115">
        <v>135422</v>
      </c>
      <c r="BG254" s="8">
        <f t="shared" si="95"/>
        <v>126864</v>
      </c>
      <c r="BH254" s="13">
        <v>100614.33199999999</v>
      </c>
      <c r="BI254" s="13">
        <v>113283.998268</v>
      </c>
      <c r="BJ254" s="115">
        <v>141000</v>
      </c>
      <c r="BK254" s="115">
        <v>144000</v>
      </c>
      <c r="BL254" s="115">
        <v>135422</v>
      </c>
      <c r="BM254" s="8">
        <f t="shared" si="96"/>
        <v>126864</v>
      </c>
      <c r="BN254" s="13">
        <v>100614.33199999999</v>
      </c>
      <c r="BO254" s="13">
        <v>92100.811600000001</v>
      </c>
      <c r="BP254" s="115">
        <v>127000</v>
      </c>
      <c r="BQ254" s="115">
        <v>130000</v>
      </c>
      <c r="BR254" s="115">
        <v>122010</v>
      </c>
      <c r="BS254" s="8">
        <f t="shared" si="97"/>
        <v>114345</v>
      </c>
      <c r="BT254" s="9"/>
      <c r="BU254" s="9"/>
      <c r="BV254" s="9"/>
      <c r="BW254" s="9"/>
      <c r="BX254" s="10"/>
      <c r="BY254" s="10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</row>
    <row r="255" spans="1:187" s="6" customFormat="1" ht="40.5" customHeight="1" thickBot="1" x14ac:dyDescent="0.4">
      <c r="A255" s="362"/>
      <c r="B255" s="11">
        <v>230</v>
      </c>
      <c r="C255" s="37" t="s">
        <v>265</v>
      </c>
      <c r="D255" s="36" t="s">
        <v>22</v>
      </c>
      <c r="F255" s="13">
        <v>294510.87029026001</v>
      </c>
      <c r="G255" s="13">
        <v>331596.58526450273</v>
      </c>
      <c r="H255" s="115">
        <v>412000</v>
      </c>
      <c r="I255" s="115">
        <v>420000</v>
      </c>
      <c r="J255" s="115">
        <v>396394.6</v>
      </c>
      <c r="K255" s="8">
        <f t="shared" si="99"/>
        <v>370900</v>
      </c>
      <c r="L255" s="13">
        <v>294510.87029026001</v>
      </c>
      <c r="M255" s="13">
        <v>331596.58526450273</v>
      </c>
      <c r="N255" s="115">
        <v>412000</v>
      </c>
      <c r="O255" s="115">
        <v>420000</v>
      </c>
      <c r="P255" s="115">
        <v>396394.6</v>
      </c>
      <c r="Q255" s="8">
        <f t="shared" si="88"/>
        <v>370900</v>
      </c>
      <c r="R255" s="13">
        <v>495633.38617000001</v>
      </c>
      <c r="S255" s="13">
        <v>558045.06718233007</v>
      </c>
      <c r="T255" s="115">
        <v>694000</v>
      </c>
      <c r="U255" s="115">
        <v>708000</v>
      </c>
      <c r="V255" s="115">
        <v>667094.4</v>
      </c>
      <c r="W255" s="8">
        <f t="shared" si="89"/>
        <v>624555</v>
      </c>
      <c r="X255" s="13">
        <v>601957.72524576006</v>
      </c>
      <c r="Y255" s="13">
        <v>682749.46806715184</v>
      </c>
      <c r="Z255" s="115">
        <v>846000</v>
      </c>
      <c r="AA255" s="115">
        <v>846000</v>
      </c>
      <c r="AB255" s="115">
        <v>813362.2</v>
      </c>
      <c r="AC255" s="8">
        <f t="shared" si="90"/>
        <v>758014</v>
      </c>
      <c r="AD255" s="13">
        <v>593090.51229921996</v>
      </c>
      <c r="AE255" s="13">
        <v>682749.46806715184</v>
      </c>
      <c r="AF255" s="115">
        <v>840000</v>
      </c>
      <c r="AG255" s="115">
        <v>857000</v>
      </c>
      <c r="AH255" s="115">
        <v>807748.2</v>
      </c>
      <c r="AI255" s="8">
        <f t="shared" si="91"/>
        <v>756118</v>
      </c>
      <c r="AJ255" s="13">
        <v>588657.37296392</v>
      </c>
      <c r="AK255" s="13">
        <v>682749.46806715184</v>
      </c>
      <c r="AL255" s="115">
        <v>837000</v>
      </c>
      <c r="AM255" s="115">
        <v>854000</v>
      </c>
      <c r="AN255" s="115">
        <v>804941.2</v>
      </c>
      <c r="AO255" s="8">
        <f t="shared" si="92"/>
        <v>753470</v>
      </c>
      <c r="AP255" s="13">
        <v>781287.04026627797</v>
      </c>
      <c r="AQ255" s="13">
        <v>682749.46806715184</v>
      </c>
      <c r="AR255" s="115">
        <v>964000</v>
      </c>
      <c r="AS255" s="115">
        <v>983000</v>
      </c>
      <c r="AT255" s="115">
        <v>926896.60000000009</v>
      </c>
      <c r="AU255" s="8">
        <f t="shared" si="93"/>
        <v>867587</v>
      </c>
      <c r="AV255" s="13">
        <v>446555.87104180001</v>
      </c>
      <c r="AW255" s="13">
        <v>408770.37426133995</v>
      </c>
      <c r="AX255" s="115">
        <v>563000</v>
      </c>
      <c r="AY255" s="115">
        <v>574000</v>
      </c>
      <c r="AZ255" s="115">
        <v>541515.80000000005</v>
      </c>
      <c r="BA255" s="8">
        <f t="shared" si="94"/>
        <v>506768</v>
      </c>
      <c r="BB255" s="13">
        <v>651993.80748839991</v>
      </c>
      <c r="BC255" s="13">
        <v>682749.46806715184</v>
      </c>
      <c r="BD255" s="115">
        <v>879000</v>
      </c>
      <c r="BE255" s="115">
        <v>897000</v>
      </c>
      <c r="BF255" s="115">
        <v>845040</v>
      </c>
      <c r="BG255" s="8">
        <f t="shared" si="95"/>
        <v>791157</v>
      </c>
      <c r="BH255" s="13">
        <v>651993.80748839991</v>
      </c>
      <c r="BI255" s="13">
        <v>682749.46806715184</v>
      </c>
      <c r="BJ255" s="115">
        <v>879000</v>
      </c>
      <c r="BK255" s="115">
        <v>897000</v>
      </c>
      <c r="BL255" s="115">
        <v>845040</v>
      </c>
      <c r="BM255" s="8">
        <f t="shared" si="96"/>
        <v>791157</v>
      </c>
      <c r="BN255" s="13">
        <v>494412.28751642007</v>
      </c>
      <c r="BO255" s="13">
        <v>452577.40164964594</v>
      </c>
      <c r="BP255" s="115">
        <v>624000</v>
      </c>
      <c r="BQ255" s="115">
        <v>636000</v>
      </c>
      <c r="BR255" s="115">
        <v>599548.6</v>
      </c>
      <c r="BS255" s="8">
        <f t="shared" si="97"/>
        <v>561308</v>
      </c>
      <c r="BT255" s="9"/>
      <c r="BU255" s="9"/>
      <c r="BV255" s="9"/>
      <c r="BW255" s="9"/>
      <c r="BX255" s="10"/>
      <c r="BY255" s="10"/>
    </row>
    <row r="256" spans="1:187" s="6" customFormat="1" ht="54" customHeight="1" thickBot="1" x14ac:dyDescent="0.4">
      <c r="A256" s="362"/>
      <c r="B256" s="4">
        <v>231</v>
      </c>
      <c r="C256" s="37" t="s">
        <v>266</v>
      </c>
      <c r="D256" s="36" t="s">
        <v>22</v>
      </c>
      <c r="F256" s="13">
        <v>246868.40300590001</v>
      </c>
      <c r="G256" s="13">
        <v>277954.8319074891</v>
      </c>
      <c r="H256" s="115">
        <v>346000</v>
      </c>
      <c r="I256" s="115">
        <v>353000</v>
      </c>
      <c r="J256" s="115">
        <v>332271.8</v>
      </c>
      <c r="K256" s="8">
        <f t="shared" si="99"/>
        <v>311219</v>
      </c>
      <c r="L256" s="13">
        <v>246868.40300590001</v>
      </c>
      <c r="M256" s="13">
        <v>277954.8319074891</v>
      </c>
      <c r="N256" s="115">
        <v>346000</v>
      </c>
      <c r="O256" s="115">
        <v>353000</v>
      </c>
      <c r="P256" s="115">
        <v>332271.8</v>
      </c>
      <c r="Q256" s="8">
        <f t="shared" si="88"/>
        <v>311219</v>
      </c>
      <c r="R256" s="13">
        <v>344311.51499602001</v>
      </c>
      <c r="S256" s="13">
        <v>387668.28038436495</v>
      </c>
      <c r="T256" s="115">
        <v>482000</v>
      </c>
      <c r="U256" s="115">
        <v>492000</v>
      </c>
      <c r="V256" s="115">
        <v>463423.80000000005</v>
      </c>
      <c r="W256" s="8">
        <f t="shared" si="89"/>
        <v>433881</v>
      </c>
      <c r="X256" s="13">
        <v>467473.37506246008</v>
      </c>
      <c r="Y256" s="13">
        <v>526339.0608299406</v>
      </c>
      <c r="Z256" s="115">
        <v>654000</v>
      </c>
      <c r="AA256" s="115">
        <v>654000</v>
      </c>
      <c r="AB256" s="115">
        <v>629193.6</v>
      </c>
      <c r="AC256" s="8">
        <f t="shared" si="90"/>
        <v>586201</v>
      </c>
      <c r="AD256" s="13">
        <v>467473.37506246008</v>
      </c>
      <c r="AE256" s="13">
        <v>526339.0608299406</v>
      </c>
      <c r="AF256" s="115">
        <v>654000</v>
      </c>
      <c r="AG256" s="115">
        <v>667000</v>
      </c>
      <c r="AH256" s="115">
        <v>629193.6</v>
      </c>
      <c r="AI256" s="8">
        <f t="shared" si="91"/>
        <v>588801</v>
      </c>
      <c r="AJ256" s="13">
        <v>467473.37506246008</v>
      </c>
      <c r="AK256" s="13">
        <v>526339.0608299406</v>
      </c>
      <c r="AL256" s="115">
        <v>654000</v>
      </c>
      <c r="AM256" s="115">
        <v>667000</v>
      </c>
      <c r="AN256" s="115">
        <v>629193.6</v>
      </c>
      <c r="AO256" s="8">
        <f t="shared" si="92"/>
        <v>588801</v>
      </c>
      <c r="AP256" s="13">
        <v>609878.18032574153</v>
      </c>
      <c r="AQ256" s="13">
        <v>526339.0608299406</v>
      </c>
      <c r="AR256" s="115">
        <v>748000</v>
      </c>
      <c r="AS256" s="115">
        <v>763000</v>
      </c>
      <c r="AT256" s="115">
        <v>719350.8</v>
      </c>
      <c r="AU256" s="8">
        <f t="shared" si="93"/>
        <v>673314</v>
      </c>
      <c r="AV256" s="13">
        <v>411214.08078347996</v>
      </c>
      <c r="AW256" s="13">
        <v>376419.04317872401</v>
      </c>
      <c r="AX256" s="115">
        <v>519000</v>
      </c>
      <c r="AY256" s="115">
        <v>529000</v>
      </c>
      <c r="AZ256" s="115">
        <v>498659</v>
      </c>
      <c r="BA256" s="8">
        <f t="shared" si="94"/>
        <v>466858</v>
      </c>
      <c r="BB256" s="13">
        <v>467473.37506246008</v>
      </c>
      <c r="BC256" s="13">
        <v>526339.0608299406</v>
      </c>
      <c r="BD256" s="115">
        <v>654000</v>
      </c>
      <c r="BE256" s="115">
        <v>667000</v>
      </c>
      <c r="BF256" s="115">
        <v>629193.6</v>
      </c>
      <c r="BG256" s="8">
        <f t="shared" si="95"/>
        <v>588801</v>
      </c>
      <c r="BH256" s="13">
        <v>467473.37506246008</v>
      </c>
      <c r="BI256" s="13">
        <v>526339.0608299406</v>
      </c>
      <c r="BJ256" s="115">
        <v>654000</v>
      </c>
      <c r="BK256" s="115">
        <v>667000</v>
      </c>
      <c r="BL256" s="115">
        <v>629193.6</v>
      </c>
      <c r="BM256" s="8">
        <f t="shared" si="96"/>
        <v>588801</v>
      </c>
      <c r="BN256" s="13">
        <v>414432.66139677999</v>
      </c>
      <c r="BO256" s="13">
        <v>379365.28235551395</v>
      </c>
      <c r="BP256" s="115">
        <v>523000</v>
      </c>
      <c r="BQ256" s="115">
        <v>533000</v>
      </c>
      <c r="BR256" s="115">
        <v>502562.2</v>
      </c>
      <c r="BS256" s="8">
        <f t="shared" si="97"/>
        <v>470472</v>
      </c>
      <c r="BT256" s="9"/>
      <c r="BU256" s="9"/>
      <c r="BV256" s="9"/>
      <c r="BW256" s="9"/>
      <c r="BX256" s="10"/>
      <c r="BY256" s="10"/>
    </row>
    <row r="257" spans="1:77" s="6" customFormat="1" ht="73.5" customHeight="1" thickBot="1" x14ac:dyDescent="0.4">
      <c r="A257" s="364"/>
      <c r="B257" s="374" t="s">
        <v>267</v>
      </c>
      <c r="C257" s="375"/>
      <c r="D257" s="376"/>
      <c r="F257" s="119">
        <f>+F241+F221+F210+F197+F177+F135+F118+F102+F89+F85+F65+F30</f>
        <v>43991625.581237093</v>
      </c>
      <c r="G257" s="119">
        <f t="shared" ref="G257:BR257" si="100">+G241+G221+G210+G197+G177+G135+G118+G102+G89+G85+G65+G30</f>
        <v>49531186.433274418</v>
      </c>
      <c r="H257" s="119">
        <f t="shared" si="100"/>
        <v>61580000</v>
      </c>
      <c r="I257" s="119">
        <f t="shared" si="100"/>
        <v>62816000</v>
      </c>
      <c r="J257" s="119">
        <f t="shared" si="100"/>
        <v>59210313.400000006</v>
      </c>
      <c r="K257" s="119">
        <f>+K241+K221+K210+K197+K177+K135+K118+K102+K89+K85+K65+K30</f>
        <v>55425816</v>
      </c>
      <c r="L257" s="119">
        <f t="shared" si="100"/>
        <v>43991625.581237093</v>
      </c>
      <c r="M257" s="119">
        <f t="shared" si="100"/>
        <v>49531186.433274418</v>
      </c>
      <c r="N257" s="119">
        <f t="shared" si="100"/>
        <v>61580000</v>
      </c>
      <c r="O257" s="119">
        <f t="shared" si="100"/>
        <v>62816000</v>
      </c>
      <c r="P257" s="119">
        <f t="shared" si="100"/>
        <v>59210313.400000006</v>
      </c>
      <c r="Q257" s="119">
        <f t="shared" si="100"/>
        <v>55425816</v>
      </c>
      <c r="R257" s="119">
        <f t="shared" si="100"/>
        <v>63263093.935057372</v>
      </c>
      <c r="S257" s="119">
        <f t="shared" si="100"/>
        <v>71229377.379033446</v>
      </c>
      <c r="T257" s="119">
        <f t="shared" si="100"/>
        <v>88553000</v>
      </c>
      <c r="U257" s="119">
        <f t="shared" si="100"/>
        <v>90327000</v>
      </c>
      <c r="V257" s="119">
        <f t="shared" si="100"/>
        <v>85148641.199999973</v>
      </c>
      <c r="W257" s="119">
        <f t="shared" si="100"/>
        <v>79704220</v>
      </c>
      <c r="X257" s="119">
        <f t="shared" si="100"/>
        <v>66473352.952559799</v>
      </c>
      <c r="Y257" s="119">
        <f t="shared" si="100"/>
        <v>74880584.729587242</v>
      </c>
      <c r="Z257" s="119">
        <f t="shared" si="100"/>
        <v>92664000</v>
      </c>
      <c r="AA257" s="119">
        <f t="shared" si="100"/>
        <v>92664000</v>
      </c>
      <c r="AB257" s="119">
        <f t="shared" si="100"/>
        <v>89105788.800000012</v>
      </c>
      <c r="AC257" s="119">
        <f t="shared" si="100"/>
        <v>83157545</v>
      </c>
      <c r="AD257" s="119">
        <f t="shared" si="100"/>
        <v>66347253.728938006</v>
      </c>
      <c r="AE257" s="119">
        <f t="shared" si="100"/>
        <v>74880584.729587242</v>
      </c>
      <c r="AF257" s="119">
        <f t="shared" si="100"/>
        <v>92985000</v>
      </c>
      <c r="AG257" s="119">
        <f t="shared" si="100"/>
        <v>94841000</v>
      </c>
      <c r="AH257" s="119">
        <f t="shared" si="100"/>
        <v>89412870.399999991</v>
      </c>
      <c r="AI257" s="119">
        <f t="shared" si="100"/>
        <v>83693336</v>
      </c>
      <c r="AJ257" s="119">
        <f t="shared" si="100"/>
        <v>66519260.469423577</v>
      </c>
      <c r="AK257" s="119">
        <f t="shared" si="100"/>
        <v>74880584.729587242</v>
      </c>
      <c r="AL257" s="119">
        <f t="shared" si="100"/>
        <v>93096000</v>
      </c>
      <c r="AM257" s="119">
        <f t="shared" si="100"/>
        <v>94958000</v>
      </c>
      <c r="AN257" s="119">
        <f t="shared" si="100"/>
        <v>89521780.599999994</v>
      </c>
      <c r="AO257" s="119">
        <f t="shared" si="100"/>
        <v>83795120</v>
      </c>
      <c r="AP257" s="119">
        <f t="shared" si="100"/>
        <v>85291260.591521055</v>
      </c>
      <c r="AQ257" s="119">
        <f t="shared" si="100"/>
        <v>74880584.729587242</v>
      </c>
      <c r="AR257" s="119">
        <f t="shared" si="100"/>
        <v>105458000</v>
      </c>
      <c r="AS257" s="119">
        <f t="shared" si="100"/>
        <v>107575000</v>
      </c>
      <c r="AT257" s="119">
        <f t="shared" si="100"/>
        <v>101406517.80000001</v>
      </c>
      <c r="AU257" s="119">
        <f t="shared" si="100"/>
        <v>94922275</v>
      </c>
      <c r="AV257" s="119">
        <f t="shared" si="100"/>
        <v>51291734.01385019</v>
      </c>
      <c r="AW257" s="119">
        <f t="shared" si="100"/>
        <v>46951664.212678254</v>
      </c>
      <c r="AX257" s="119">
        <f t="shared" si="100"/>
        <v>64704000</v>
      </c>
      <c r="AY257" s="119">
        <f t="shared" si="100"/>
        <v>65992000</v>
      </c>
      <c r="AZ257" s="119">
        <f t="shared" si="100"/>
        <v>62198938.200000003</v>
      </c>
      <c r="BA257" s="119">
        <f t="shared" si="100"/>
        <v>58227666</v>
      </c>
      <c r="BB257" s="119">
        <f t="shared" si="100"/>
        <v>69322855.761174604</v>
      </c>
      <c r="BC257" s="119">
        <f t="shared" si="100"/>
        <v>74880584.729587242</v>
      </c>
      <c r="BD257" s="119">
        <f t="shared" si="100"/>
        <v>94943000</v>
      </c>
      <c r="BE257" s="119">
        <f t="shared" si="100"/>
        <v>96838000</v>
      </c>
      <c r="BF257" s="119">
        <f t="shared" si="100"/>
        <v>91296756.599999994</v>
      </c>
      <c r="BG257" s="119">
        <f t="shared" si="100"/>
        <v>85456239</v>
      </c>
      <c r="BH257" s="119">
        <f t="shared" si="100"/>
        <v>71976733.40540801</v>
      </c>
      <c r="BI257" s="119">
        <f t="shared" si="100"/>
        <v>74880584.729587242</v>
      </c>
      <c r="BJ257" s="119">
        <f t="shared" si="100"/>
        <v>96691000</v>
      </c>
      <c r="BK257" s="119">
        <f t="shared" si="100"/>
        <v>98621000</v>
      </c>
      <c r="BL257" s="119">
        <f t="shared" si="100"/>
        <v>92976952.599999994</v>
      </c>
      <c r="BM257" s="119">
        <f t="shared" si="100"/>
        <v>87029249</v>
      </c>
      <c r="BN257" s="119">
        <f t="shared" si="100"/>
        <v>55344675.217288069</v>
      </c>
      <c r="BO257" s="119">
        <f t="shared" si="100"/>
        <v>50661664.237363711</v>
      </c>
      <c r="BP257" s="119">
        <f t="shared" si="100"/>
        <v>69815000</v>
      </c>
      <c r="BQ257" s="119">
        <f t="shared" si="100"/>
        <v>71208000</v>
      </c>
      <c r="BR257" s="119">
        <f t="shared" si="100"/>
        <v>67113739</v>
      </c>
      <c r="BS257" s="119">
        <f>+BS241+BS221+BS210+BS197+BS177+BS135+BS118+BS102+BS89+BS85+BS65+BS30</f>
        <v>62828611</v>
      </c>
      <c r="BT257" s="117">
        <f>+K257+Q257+W257+AC257+AI257+AO257+AU257+BA257+BG257+BM257+BS257</f>
        <v>829665893</v>
      </c>
      <c r="BU257" s="9"/>
      <c r="BV257" s="39"/>
      <c r="BW257" s="9"/>
      <c r="BX257" s="10"/>
      <c r="BY257" s="10"/>
    </row>
    <row r="258" spans="1:77" s="6" customFormat="1" ht="30.75" customHeight="1" thickBot="1" x14ac:dyDescent="0.4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"/>
      <c r="BU258" s="9"/>
      <c r="BV258" s="9"/>
      <c r="BW258" s="10"/>
      <c r="BX258" s="10"/>
      <c r="BY258" s="10"/>
    </row>
    <row r="259" spans="1:77" s="6" customFormat="1" ht="40" customHeight="1" x14ac:dyDescent="0.35">
      <c r="A259" s="43"/>
      <c r="B259" s="407" t="s">
        <v>268</v>
      </c>
      <c r="C259" s="408"/>
      <c r="D259" s="409"/>
      <c r="E259" s="1"/>
      <c r="F259" s="78" t="s">
        <v>6</v>
      </c>
      <c r="G259" s="78"/>
      <c r="H259" s="78"/>
      <c r="I259" s="78"/>
      <c r="J259" s="78"/>
      <c r="K259" s="78"/>
      <c r="L259" s="78" t="s">
        <v>7</v>
      </c>
      <c r="M259" s="78"/>
      <c r="N259" s="78"/>
      <c r="O259" s="78"/>
      <c r="P259" s="78"/>
      <c r="Q259" s="78"/>
      <c r="R259" s="78" t="s">
        <v>8</v>
      </c>
      <c r="S259" s="78"/>
      <c r="T259" s="78"/>
      <c r="U259" s="78"/>
      <c r="V259" s="78"/>
      <c r="W259" s="78"/>
      <c r="X259" s="78" t="s">
        <v>9</v>
      </c>
      <c r="Y259" s="78"/>
      <c r="Z259" s="78"/>
      <c r="AA259" s="78"/>
      <c r="AB259" s="78"/>
      <c r="AC259" s="78"/>
      <c r="AD259" s="78" t="s">
        <v>10</v>
      </c>
      <c r="AE259" s="78"/>
      <c r="AF259" s="78"/>
      <c r="AG259" s="78"/>
      <c r="AH259" s="78"/>
      <c r="AI259" s="78"/>
      <c r="AJ259" s="78" t="s">
        <v>11</v>
      </c>
      <c r="AK259" s="78"/>
      <c r="AL259" s="78"/>
      <c r="AM259" s="78"/>
      <c r="AN259" s="78"/>
      <c r="AO259" s="78"/>
      <c r="AP259" s="78" t="s">
        <v>12</v>
      </c>
      <c r="AQ259" s="78"/>
      <c r="AR259" s="78"/>
      <c r="AS259" s="78"/>
      <c r="AT259" s="78"/>
      <c r="AU259" s="78"/>
      <c r="AV259" s="78" t="s">
        <v>13</v>
      </c>
      <c r="AW259" s="78"/>
      <c r="AX259" s="78"/>
      <c r="AY259" s="78"/>
      <c r="AZ259" s="78"/>
      <c r="BA259" s="78"/>
      <c r="BB259" s="78" t="s">
        <v>14</v>
      </c>
      <c r="BC259" s="78"/>
      <c r="BD259" s="78"/>
      <c r="BE259" s="78"/>
      <c r="BF259" s="78"/>
      <c r="BG259" s="78"/>
      <c r="BH259" s="78" t="s">
        <v>15</v>
      </c>
      <c r="BI259" s="78"/>
      <c r="BJ259" s="78"/>
      <c r="BK259" s="78"/>
      <c r="BL259" s="78"/>
      <c r="BM259" s="78"/>
      <c r="BN259" s="78" t="s">
        <v>16</v>
      </c>
      <c r="BO259" s="78"/>
      <c r="BP259" s="78"/>
      <c r="BQ259" s="78"/>
      <c r="BR259" s="78"/>
      <c r="BS259" s="78"/>
      <c r="BT259" s="9"/>
      <c r="BU259" s="9"/>
      <c r="BV259" s="9"/>
      <c r="BW259" s="10"/>
      <c r="BX259" s="10"/>
      <c r="BY259" s="10"/>
    </row>
    <row r="260" spans="1:77" s="6" customFormat="1" ht="70" customHeight="1" thickBot="1" x14ac:dyDescent="0.4">
      <c r="A260" s="44"/>
      <c r="B260" s="410"/>
      <c r="C260" s="411"/>
      <c r="D260" s="412"/>
      <c r="E260" s="1"/>
      <c r="F260" s="102" t="s">
        <v>17</v>
      </c>
      <c r="G260" s="104" t="s">
        <v>18</v>
      </c>
      <c r="H260" s="110" t="s">
        <v>533</v>
      </c>
      <c r="I260" s="110" t="s">
        <v>534</v>
      </c>
      <c r="J260" s="110" t="s">
        <v>535</v>
      </c>
      <c r="K260" s="77" t="s">
        <v>19</v>
      </c>
      <c r="L260" s="105" t="s">
        <v>17</v>
      </c>
      <c r="M260" s="104" t="s">
        <v>18</v>
      </c>
      <c r="N260" s="110" t="s">
        <v>533</v>
      </c>
      <c r="O260" s="110" t="s">
        <v>534</v>
      </c>
      <c r="P260" s="110" t="s">
        <v>535</v>
      </c>
      <c r="Q260" s="77" t="s">
        <v>19</v>
      </c>
      <c r="R260" s="105" t="s">
        <v>17</v>
      </c>
      <c r="S260" s="104" t="s">
        <v>18</v>
      </c>
      <c r="T260" s="110" t="s">
        <v>533</v>
      </c>
      <c r="U260" s="110" t="s">
        <v>534</v>
      </c>
      <c r="V260" s="110" t="s">
        <v>535</v>
      </c>
      <c r="W260" s="77" t="s">
        <v>19</v>
      </c>
      <c r="X260" s="105" t="s">
        <v>17</v>
      </c>
      <c r="Y260" s="104" t="s">
        <v>18</v>
      </c>
      <c r="Z260" s="110" t="s">
        <v>533</v>
      </c>
      <c r="AA260" s="110" t="s">
        <v>534</v>
      </c>
      <c r="AB260" s="110" t="s">
        <v>535</v>
      </c>
      <c r="AC260" s="77" t="s">
        <v>19</v>
      </c>
      <c r="AD260" s="105" t="s">
        <v>17</v>
      </c>
      <c r="AE260" s="104" t="s">
        <v>18</v>
      </c>
      <c r="AF260" s="110" t="s">
        <v>533</v>
      </c>
      <c r="AG260" s="110" t="s">
        <v>534</v>
      </c>
      <c r="AH260" s="110" t="s">
        <v>535</v>
      </c>
      <c r="AI260" s="77" t="s">
        <v>19</v>
      </c>
      <c r="AJ260" s="105" t="s">
        <v>17</v>
      </c>
      <c r="AK260" s="104" t="s">
        <v>18</v>
      </c>
      <c r="AL260" s="110" t="s">
        <v>533</v>
      </c>
      <c r="AM260" s="110" t="s">
        <v>534</v>
      </c>
      <c r="AN260" s="110" t="s">
        <v>535</v>
      </c>
      <c r="AO260" s="77" t="s">
        <v>19</v>
      </c>
      <c r="AP260" s="105" t="s">
        <v>17</v>
      </c>
      <c r="AQ260" s="104" t="s">
        <v>18</v>
      </c>
      <c r="AR260" s="110" t="s">
        <v>533</v>
      </c>
      <c r="AS260" s="110" t="s">
        <v>534</v>
      </c>
      <c r="AT260" s="110" t="s">
        <v>535</v>
      </c>
      <c r="AU260" s="77" t="s">
        <v>19</v>
      </c>
      <c r="AV260" s="105" t="s">
        <v>17</v>
      </c>
      <c r="AW260" s="104" t="s">
        <v>18</v>
      </c>
      <c r="AX260" s="110" t="s">
        <v>533</v>
      </c>
      <c r="AY260" s="110" t="s">
        <v>534</v>
      </c>
      <c r="AZ260" s="110" t="s">
        <v>535</v>
      </c>
      <c r="BA260" s="77" t="s">
        <v>19</v>
      </c>
      <c r="BB260" s="105" t="s">
        <v>17</v>
      </c>
      <c r="BC260" s="104" t="s">
        <v>18</v>
      </c>
      <c r="BD260" s="110" t="s">
        <v>533</v>
      </c>
      <c r="BE260" s="110" t="s">
        <v>534</v>
      </c>
      <c r="BF260" s="110" t="s">
        <v>535</v>
      </c>
      <c r="BG260" s="77" t="s">
        <v>19</v>
      </c>
      <c r="BH260" s="105" t="s">
        <v>17</v>
      </c>
      <c r="BI260" s="104" t="s">
        <v>18</v>
      </c>
      <c r="BJ260" s="110" t="s">
        <v>533</v>
      </c>
      <c r="BK260" s="110" t="s">
        <v>534</v>
      </c>
      <c r="BL260" s="110" t="s">
        <v>535</v>
      </c>
      <c r="BM260" s="77" t="s">
        <v>19</v>
      </c>
      <c r="BN260" s="105" t="s">
        <v>17</v>
      </c>
      <c r="BO260" s="104" t="s">
        <v>18</v>
      </c>
      <c r="BP260" s="110" t="s">
        <v>533</v>
      </c>
      <c r="BQ260" s="110" t="s">
        <v>534</v>
      </c>
      <c r="BR260" s="110" t="s">
        <v>535</v>
      </c>
      <c r="BS260" s="77" t="s">
        <v>19</v>
      </c>
      <c r="BT260" s="9"/>
      <c r="BU260" s="9"/>
      <c r="BV260" s="9"/>
      <c r="BW260" s="10"/>
      <c r="BX260" s="10"/>
      <c r="BY260" s="10"/>
    </row>
    <row r="261" spans="1:77" s="6" customFormat="1" ht="24.75" customHeight="1" thickBot="1" x14ac:dyDescent="0.4">
      <c r="A261" s="400" t="s">
        <v>269</v>
      </c>
      <c r="B261" s="389" t="s">
        <v>270</v>
      </c>
      <c r="C261" s="272"/>
      <c r="D261" s="273"/>
      <c r="F261" s="119">
        <f>+SUM(F262:F307)</f>
        <v>15397627.146654775</v>
      </c>
      <c r="G261" s="119">
        <f t="shared" ref="G261:BQ261" si="101">+SUM(G262:G307)</f>
        <v>14568524.146450281</v>
      </c>
      <c r="H261" s="119">
        <f t="shared" si="101"/>
        <v>19732000</v>
      </c>
      <c r="I261" s="119">
        <f t="shared" si="101"/>
        <v>20130000</v>
      </c>
      <c r="J261" s="119">
        <f t="shared" si="101"/>
        <v>18971891.399999999</v>
      </c>
      <c r="K261" s="119">
        <f t="shared" si="101"/>
        <v>17760010</v>
      </c>
      <c r="L261" s="119">
        <f t="shared" si="101"/>
        <v>15397627.146654775</v>
      </c>
      <c r="M261" s="119">
        <f t="shared" si="101"/>
        <v>14568524.146450281</v>
      </c>
      <c r="N261" s="119">
        <f t="shared" si="101"/>
        <v>19732000</v>
      </c>
      <c r="O261" s="119">
        <f t="shared" si="101"/>
        <v>20130000</v>
      </c>
      <c r="P261" s="119">
        <f t="shared" si="101"/>
        <v>18971891.399999999</v>
      </c>
      <c r="Q261" s="119">
        <f t="shared" si="101"/>
        <v>17760010</v>
      </c>
      <c r="R261" s="119">
        <f t="shared" si="101"/>
        <v>22876263.60534171</v>
      </c>
      <c r="S261" s="119">
        <f t="shared" si="101"/>
        <v>21644464.795823317</v>
      </c>
      <c r="T261" s="119">
        <f t="shared" si="101"/>
        <v>29315000</v>
      </c>
      <c r="U261" s="119">
        <f t="shared" si="101"/>
        <v>29315000</v>
      </c>
      <c r="V261" s="119">
        <f t="shared" si="101"/>
        <v>28186547.200000007</v>
      </c>
      <c r="W261" s="119">
        <f t="shared" si="101"/>
        <v>26267458</v>
      </c>
      <c r="X261" s="119">
        <f t="shared" si="101"/>
        <v>26806166.435557511</v>
      </c>
      <c r="Y261" s="119">
        <f t="shared" si="101"/>
        <v>25108632.901776757</v>
      </c>
      <c r="Z261" s="119">
        <f t="shared" si="101"/>
        <v>34186000</v>
      </c>
      <c r="AA261" s="119">
        <f t="shared" si="101"/>
        <v>34186000</v>
      </c>
      <c r="AB261" s="119">
        <f t="shared" si="101"/>
        <v>32867818.199999996</v>
      </c>
      <c r="AC261" s="119">
        <f t="shared" si="101"/>
        <v>30630924</v>
      </c>
      <c r="AD261" s="119">
        <f t="shared" si="101"/>
        <v>24890556.188248076</v>
      </c>
      <c r="AE261" s="119">
        <f t="shared" si="101"/>
        <v>25108632.901776757</v>
      </c>
      <c r="AF261" s="119">
        <f t="shared" si="101"/>
        <v>32923000</v>
      </c>
      <c r="AG261" s="119">
        <f t="shared" si="101"/>
        <v>33579000</v>
      </c>
      <c r="AH261" s="119">
        <f t="shared" si="101"/>
        <v>31655022.000000004</v>
      </c>
      <c r="AI261" s="119">
        <f t="shared" si="101"/>
        <v>29631241</v>
      </c>
      <c r="AJ261" s="119">
        <f t="shared" si="101"/>
        <v>26590784.122062106</v>
      </c>
      <c r="AK261" s="119">
        <f t="shared" si="101"/>
        <v>25108632.901776757</v>
      </c>
      <c r="AL261" s="119">
        <f t="shared" si="101"/>
        <v>34041000</v>
      </c>
      <c r="AM261" s="119">
        <f t="shared" si="101"/>
        <v>34721000</v>
      </c>
      <c r="AN261" s="119">
        <f t="shared" si="101"/>
        <v>32731454</v>
      </c>
      <c r="AO261" s="119">
        <f t="shared" si="101"/>
        <v>30638577</v>
      </c>
      <c r="AP261" s="119">
        <f t="shared" si="101"/>
        <v>29641143.391359862</v>
      </c>
      <c r="AQ261" s="119">
        <f t="shared" si="101"/>
        <v>25108632.901776757</v>
      </c>
      <c r="AR261" s="119">
        <f t="shared" si="101"/>
        <v>36052000</v>
      </c>
      <c r="AS261" s="119">
        <f t="shared" si="101"/>
        <v>36774000</v>
      </c>
      <c r="AT261" s="119">
        <f t="shared" si="101"/>
        <v>34662670.000000007</v>
      </c>
      <c r="AU261" s="119">
        <f t="shared" si="101"/>
        <v>32447695</v>
      </c>
      <c r="AV261" s="119">
        <f t="shared" si="101"/>
        <v>20275396.268404186</v>
      </c>
      <c r="AW261" s="119">
        <f t="shared" si="101"/>
        <v>15596458.668003215</v>
      </c>
      <c r="AX261" s="119">
        <f t="shared" si="101"/>
        <v>23618000</v>
      </c>
      <c r="AY261" s="119">
        <f t="shared" si="101"/>
        <v>23618000</v>
      </c>
      <c r="AZ261" s="119">
        <f t="shared" si="101"/>
        <v>22710851.799999997</v>
      </c>
      <c r="BA261" s="119">
        <f t="shared" si="101"/>
        <v>21163740</v>
      </c>
      <c r="BB261" s="119">
        <f t="shared" si="101"/>
        <v>28441182.422611296</v>
      </c>
      <c r="BC261" s="119">
        <f t="shared" si="101"/>
        <v>25108632.901776757</v>
      </c>
      <c r="BD261" s="119">
        <f t="shared" si="101"/>
        <v>35260000</v>
      </c>
      <c r="BE261" s="119">
        <f t="shared" si="101"/>
        <v>35260000</v>
      </c>
      <c r="BF261" s="119">
        <f t="shared" si="101"/>
        <v>33902961.399999999</v>
      </c>
      <c r="BG261" s="119">
        <f t="shared" si="101"/>
        <v>31594559</v>
      </c>
      <c r="BH261" s="119">
        <f t="shared" si="101"/>
        <v>28002296.181587875</v>
      </c>
      <c r="BI261" s="119">
        <f t="shared" si="101"/>
        <v>25108632.901776757</v>
      </c>
      <c r="BJ261" s="119">
        <f t="shared" si="101"/>
        <v>34975000</v>
      </c>
      <c r="BK261" s="119">
        <f t="shared" si="101"/>
        <v>34975000</v>
      </c>
      <c r="BL261" s="119">
        <f t="shared" si="101"/>
        <v>33625095.000000007</v>
      </c>
      <c r="BM261" s="119">
        <f t="shared" si="101"/>
        <v>31337209</v>
      </c>
      <c r="BN261" s="119">
        <f t="shared" si="101"/>
        <v>22669805.274992332</v>
      </c>
      <c r="BO261" s="119">
        <f t="shared" si="101"/>
        <v>17438311.749994095</v>
      </c>
      <c r="BP261" s="119">
        <f t="shared" si="101"/>
        <v>26409000</v>
      </c>
      <c r="BQ261" s="119">
        <f t="shared" si="101"/>
        <v>26409000</v>
      </c>
      <c r="BR261" s="119">
        <f>+SUM(BR262:BR307)</f>
        <v>25392873.800000004</v>
      </c>
      <c r="BS261" s="119">
        <f>+SUM(BS262:BS307)</f>
        <v>23663798</v>
      </c>
      <c r="BT261" s="45" t="e">
        <f>K261+Q261+#REF!+W261+#REF!+#REF!+#REF!+#REF!+AC261+AI261+AO261+AU261+BA261+#REF!+BG261+BM261+BS261</f>
        <v>#REF!</v>
      </c>
      <c r="BU261" s="9"/>
      <c r="BV261" s="9"/>
      <c r="BW261" s="9"/>
      <c r="BX261" s="10"/>
      <c r="BY261" s="10"/>
    </row>
    <row r="262" spans="1:77" s="6" customFormat="1" ht="24.75" customHeight="1" x14ac:dyDescent="0.35">
      <c r="A262" s="388"/>
      <c r="B262" s="4">
        <v>232</v>
      </c>
      <c r="C262" s="34" t="s">
        <v>271</v>
      </c>
      <c r="D262" s="4" t="s">
        <v>272</v>
      </c>
      <c r="F262" s="13">
        <v>17104.436439999998</v>
      </c>
      <c r="G262" s="13">
        <v>16183.428323999999</v>
      </c>
      <c r="H262" s="120">
        <v>22000</v>
      </c>
      <c r="I262" s="120">
        <v>22000</v>
      </c>
      <c r="J262" s="120">
        <v>21075.599999999999</v>
      </c>
      <c r="K262" s="8">
        <f t="shared" ref="K262:K325" si="102">ROUND(((F262+G262+H262+I262+J262)/5),0)</f>
        <v>19673</v>
      </c>
      <c r="L262" s="13">
        <v>17104.436439999998</v>
      </c>
      <c r="M262" s="13">
        <v>16183.428323999999</v>
      </c>
      <c r="N262" s="120">
        <v>22000</v>
      </c>
      <c r="O262" s="120">
        <v>22000</v>
      </c>
      <c r="P262" s="120">
        <v>21075.599999999999</v>
      </c>
      <c r="Q262" s="8">
        <f t="shared" ref="Q262:Q325" si="103">ROUND(((L262+M262+N262+O262+P262)/5),0)</f>
        <v>19673</v>
      </c>
      <c r="R262" s="13">
        <v>17104.436439999998</v>
      </c>
      <c r="S262" s="13">
        <v>16183.428323999999</v>
      </c>
      <c r="T262" s="120">
        <v>22000</v>
      </c>
      <c r="U262" s="120">
        <v>22000</v>
      </c>
      <c r="V262" s="120">
        <v>21075.599999999999</v>
      </c>
      <c r="W262" s="8">
        <f t="shared" ref="W262:W325" si="104">ROUND(((R262+S262+T262+U262+V262)/5),0)</f>
        <v>19673</v>
      </c>
      <c r="X262" s="13">
        <v>17104.436439999998</v>
      </c>
      <c r="Y262" s="13">
        <v>16183.428323999999</v>
      </c>
      <c r="Z262" s="120">
        <v>22000</v>
      </c>
      <c r="AA262" s="120">
        <v>22000</v>
      </c>
      <c r="AB262" s="120">
        <v>21075.599999999999</v>
      </c>
      <c r="AC262" s="8">
        <f t="shared" ref="AC262:AC325" si="105">ROUND(((X262+Y262+Z262+AA262+AB262)/5),0)</f>
        <v>19673</v>
      </c>
      <c r="AD262" s="13">
        <v>17104.436439999998</v>
      </c>
      <c r="AE262" s="13">
        <v>16183.428323999999</v>
      </c>
      <c r="AF262" s="120">
        <v>22000</v>
      </c>
      <c r="AG262" s="120">
        <v>22000</v>
      </c>
      <c r="AH262" s="120">
        <v>21075.599999999999</v>
      </c>
      <c r="AI262" s="8">
        <f t="shared" ref="AI262:AI325" si="106">ROUND(((AD262+AE262+AF262+AG262+AH262)/5),0)</f>
        <v>19673</v>
      </c>
      <c r="AJ262" s="13">
        <v>17104.436439999998</v>
      </c>
      <c r="AK262" s="13">
        <v>16183.428323999999</v>
      </c>
      <c r="AL262" s="120">
        <v>22000</v>
      </c>
      <c r="AM262" s="120">
        <v>22000</v>
      </c>
      <c r="AN262" s="120">
        <v>21075.599999999999</v>
      </c>
      <c r="AO262" s="8">
        <f t="shared" ref="AO262:AO325" si="107">ROUND(((AJ262+AK262+AL262+AM262+AN262)/5),0)</f>
        <v>19673</v>
      </c>
      <c r="AP262" s="13">
        <v>17104.436439999998</v>
      </c>
      <c r="AQ262" s="13">
        <v>16183.428323999999</v>
      </c>
      <c r="AR262" s="120">
        <v>22000</v>
      </c>
      <c r="AS262" s="120">
        <v>22000</v>
      </c>
      <c r="AT262" s="120">
        <v>21075.599999999999</v>
      </c>
      <c r="AU262" s="8">
        <f t="shared" ref="AU262:AU325" si="108">ROUND(((AP262+AQ262+AR262+AS262+AT262)/5),0)</f>
        <v>19673</v>
      </c>
      <c r="AV262" s="13">
        <v>17104.436439999998</v>
      </c>
      <c r="AW262" s="13">
        <v>13157.2588</v>
      </c>
      <c r="AX262" s="120">
        <v>20000</v>
      </c>
      <c r="AY262" s="120">
        <v>20000</v>
      </c>
      <c r="AZ262" s="120">
        <v>19159</v>
      </c>
      <c r="BA262" s="8">
        <f t="shared" ref="BA262:BA325" si="109">ROUND(((AV262+AW262+AX262+AY262+AZ262)/5),0)</f>
        <v>17884</v>
      </c>
      <c r="BB262" s="13">
        <v>17104.436439999998</v>
      </c>
      <c r="BC262" s="13">
        <v>16183.428323999999</v>
      </c>
      <c r="BD262" s="120">
        <v>22000</v>
      </c>
      <c r="BE262" s="120">
        <v>22000</v>
      </c>
      <c r="BF262" s="120">
        <v>21075.599999999999</v>
      </c>
      <c r="BG262" s="8">
        <f t="shared" ref="BG262:BG325" si="110">ROUND(((BB262+BC262+BD262+BE262+BF262)/5),0)</f>
        <v>19673</v>
      </c>
      <c r="BH262" s="13">
        <v>17104.436439999998</v>
      </c>
      <c r="BI262" s="13">
        <v>16183.428323999999</v>
      </c>
      <c r="BJ262" s="120">
        <v>22000</v>
      </c>
      <c r="BK262" s="120">
        <v>22000</v>
      </c>
      <c r="BL262" s="120">
        <v>21075.599999999999</v>
      </c>
      <c r="BM262" s="8">
        <f t="shared" ref="BM262:BM325" si="111">ROUND(((BH262+BI262+BJ262+BK262+BL262)/5),0)</f>
        <v>19673</v>
      </c>
      <c r="BN262" s="13">
        <v>17104.436439999998</v>
      </c>
      <c r="BO262" s="13">
        <v>13157.2588</v>
      </c>
      <c r="BP262" s="120">
        <v>20000</v>
      </c>
      <c r="BQ262" s="120">
        <v>20000</v>
      </c>
      <c r="BR262" s="120">
        <v>19159</v>
      </c>
      <c r="BS262" s="8">
        <f t="shared" ref="BS262:BS325" si="112">ROUND(((BN262+BO262+BP262+BQ262+BR262)/5),0)</f>
        <v>17884</v>
      </c>
      <c r="BT262" s="45" t="e">
        <f>K262+Q262+#REF!+W262+#REF!+#REF!+#REF!+#REF!+AC262+AI262+AO262+AU262+BA262+#REF!+BG262+BM262+BS262</f>
        <v>#REF!</v>
      </c>
      <c r="BU262" s="9"/>
      <c r="BV262" s="9"/>
      <c r="BW262" s="9"/>
      <c r="BX262" s="10"/>
      <c r="BY262" s="10"/>
    </row>
    <row r="263" spans="1:77" s="6" customFormat="1" ht="24.75" customHeight="1" thickBot="1" x14ac:dyDescent="0.4">
      <c r="A263" s="388"/>
      <c r="B263" s="11">
        <v>233</v>
      </c>
      <c r="C263" s="34" t="s">
        <v>273</v>
      </c>
      <c r="D263" s="11" t="s">
        <v>272</v>
      </c>
      <c r="F263" s="13">
        <v>628350.54407003045</v>
      </c>
      <c r="G263" s="13">
        <v>594516.28400472132</v>
      </c>
      <c r="H263" s="113">
        <v>805000</v>
      </c>
      <c r="I263" s="113">
        <v>821000</v>
      </c>
      <c r="J263" s="113">
        <v>774209.8</v>
      </c>
      <c r="K263" s="8">
        <f t="shared" si="102"/>
        <v>724615</v>
      </c>
      <c r="L263" s="13">
        <v>628350.54407003045</v>
      </c>
      <c r="M263" s="13">
        <v>594516.28400472132</v>
      </c>
      <c r="N263" s="113">
        <v>805000</v>
      </c>
      <c r="O263" s="113">
        <v>821000</v>
      </c>
      <c r="P263" s="113">
        <v>774209.8</v>
      </c>
      <c r="Q263" s="8">
        <f t="shared" si="103"/>
        <v>724615</v>
      </c>
      <c r="R263" s="13">
        <v>1335916.0094028111</v>
      </c>
      <c r="S263" s="13">
        <v>1263982.0704349673</v>
      </c>
      <c r="T263" s="113">
        <v>1712000</v>
      </c>
      <c r="U263" s="113">
        <v>1712000</v>
      </c>
      <c r="V263" s="113">
        <v>1646023.4</v>
      </c>
      <c r="W263" s="8">
        <f t="shared" si="104"/>
        <v>1533984</v>
      </c>
      <c r="X263" s="13">
        <v>1355947.1004398775</v>
      </c>
      <c r="Y263" s="13">
        <v>1275979.2504372569</v>
      </c>
      <c r="Z263" s="113">
        <v>1733000</v>
      </c>
      <c r="AA263" s="113">
        <v>1733000</v>
      </c>
      <c r="AB263" s="113">
        <v>1666301</v>
      </c>
      <c r="AC263" s="8">
        <f t="shared" si="105"/>
        <v>1552845</v>
      </c>
      <c r="AD263" s="13">
        <v>1355947.1004398775</v>
      </c>
      <c r="AE263" s="13">
        <v>1275979.2504372569</v>
      </c>
      <c r="AF263" s="113">
        <v>1733000</v>
      </c>
      <c r="AG263" s="113">
        <v>1768000</v>
      </c>
      <c r="AH263" s="113">
        <v>1666301</v>
      </c>
      <c r="AI263" s="8">
        <f t="shared" si="106"/>
        <v>1559845</v>
      </c>
      <c r="AJ263" s="13">
        <v>1348595.9557466942</v>
      </c>
      <c r="AK263" s="13">
        <v>1275979.2504372569</v>
      </c>
      <c r="AL263" s="113">
        <v>1728000</v>
      </c>
      <c r="AM263" s="113">
        <v>1763000</v>
      </c>
      <c r="AN263" s="113">
        <v>1661646</v>
      </c>
      <c r="AO263" s="8">
        <f t="shared" si="107"/>
        <v>1555444</v>
      </c>
      <c r="AP263" s="13">
        <v>1356976.6164692009</v>
      </c>
      <c r="AQ263" s="13">
        <v>1275979.2504372569</v>
      </c>
      <c r="AR263" s="113">
        <v>1734000</v>
      </c>
      <c r="AS263" s="113">
        <v>1769000</v>
      </c>
      <c r="AT263" s="113">
        <v>1666952</v>
      </c>
      <c r="AU263" s="8">
        <f t="shared" si="108"/>
        <v>1560582</v>
      </c>
      <c r="AV263" s="13">
        <v>809459.75752660201</v>
      </c>
      <c r="AW263" s="13">
        <v>622661.35194354004</v>
      </c>
      <c r="AX263" s="113">
        <v>943000</v>
      </c>
      <c r="AY263" s="113">
        <v>943000</v>
      </c>
      <c r="AZ263" s="113">
        <v>906690.4</v>
      </c>
      <c r="BA263" s="8">
        <f t="shared" si="109"/>
        <v>844962</v>
      </c>
      <c r="BB263" s="13">
        <v>1439003.2505161404</v>
      </c>
      <c r="BC263" s="13">
        <v>1275979.2504372569</v>
      </c>
      <c r="BD263" s="113">
        <v>1788000</v>
      </c>
      <c r="BE263" s="113">
        <v>1788000</v>
      </c>
      <c r="BF263" s="113">
        <v>1718883.6</v>
      </c>
      <c r="BG263" s="8">
        <f t="shared" si="110"/>
        <v>1601973</v>
      </c>
      <c r="BH263" s="13">
        <v>1441943.9307510874</v>
      </c>
      <c r="BI263" s="13">
        <v>1275979.2504372569</v>
      </c>
      <c r="BJ263" s="113">
        <v>1790000</v>
      </c>
      <c r="BK263" s="113">
        <v>1790000</v>
      </c>
      <c r="BL263" s="113">
        <v>1720745.6</v>
      </c>
      <c r="BM263" s="8">
        <f t="shared" si="111"/>
        <v>1603734</v>
      </c>
      <c r="BN263" s="13">
        <v>975733.26699257502</v>
      </c>
      <c r="BO263" s="13">
        <v>750564.05153275002</v>
      </c>
      <c r="BP263" s="113">
        <v>1137000</v>
      </c>
      <c r="BQ263" s="113">
        <v>1137000</v>
      </c>
      <c r="BR263" s="113">
        <v>1092936.6000000001</v>
      </c>
      <c r="BS263" s="8">
        <f t="shared" si="112"/>
        <v>1018647</v>
      </c>
      <c r="BT263" s="45" t="e">
        <f>K263+Q263+#REF!+W263+#REF!+#REF!+#REF!+#REF!+AC263+AI263+AO263+AU263+BA263+#REF!+BG263+BM263+BS263</f>
        <v>#REF!</v>
      </c>
      <c r="BU263" s="9"/>
      <c r="BV263" s="9"/>
      <c r="BW263" s="9"/>
      <c r="BX263" s="10"/>
      <c r="BY263" s="10"/>
    </row>
    <row r="264" spans="1:77" s="6" customFormat="1" ht="24.75" customHeight="1" x14ac:dyDescent="0.35">
      <c r="A264" s="388"/>
      <c r="B264" s="4">
        <v>234</v>
      </c>
      <c r="C264" s="34" t="s">
        <v>274</v>
      </c>
      <c r="D264" s="11" t="s">
        <v>272</v>
      </c>
      <c r="F264" s="13">
        <v>2565665.466</v>
      </c>
      <c r="G264" s="13">
        <v>2427514.2486</v>
      </c>
      <c r="H264" s="113">
        <v>3288000</v>
      </c>
      <c r="I264" s="113">
        <v>3354000</v>
      </c>
      <c r="J264" s="113">
        <v>3161235</v>
      </c>
      <c r="K264" s="8">
        <f t="shared" si="102"/>
        <v>2959283</v>
      </c>
      <c r="L264" s="13">
        <v>2565665.466</v>
      </c>
      <c r="M264" s="13">
        <v>2427514.2486</v>
      </c>
      <c r="N264" s="113">
        <v>3288000</v>
      </c>
      <c r="O264" s="113">
        <v>3354000</v>
      </c>
      <c r="P264" s="113">
        <v>3161235</v>
      </c>
      <c r="Q264" s="8">
        <f t="shared" si="103"/>
        <v>2959283</v>
      </c>
      <c r="R264" s="13">
        <v>2565665.466</v>
      </c>
      <c r="S264" s="13">
        <v>2427514.2486</v>
      </c>
      <c r="T264" s="113">
        <v>3288000</v>
      </c>
      <c r="U264" s="113">
        <v>3288000</v>
      </c>
      <c r="V264" s="113">
        <v>3161235</v>
      </c>
      <c r="W264" s="8">
        <f t="shared" si="104"/>
        <v>2946083</v>
      </c>
      <c r="X264" s="13">
        <v>2565665.466</v>
      </c>
      <c r="Y264" s="13">
        <v>2427514.2486</v>
      </c>
      <c r="Z264" s="113">
        <v>3288000</v>
      </c>
      <c r="AA264" s="113">
        <v>3288000</v>
      </c>
      <c r="AB264" s="113">
        <v>3161235</v>
      </c>
      <c r="AC264" s="8">
        <f t="shared" si="105"/>
        <v>2946083</v>
      </c>
      <c r="AD264" s="13">
        <v>2565665.466</v>
      </c>
      <c r="AE264" s="13">
        <v>2427514.2486</v>
      </c>
      <c r="AF264" s="113">
        <v>3288000</v>
      </c>
      <c r="AG264" s="113">
        <v>3354000</v>
      </c>
      <c r="AH264" s="113">
        <v>3161235</v>
      </c>
      <c r="AI264" s="8">
        <f t="shared" si="106"/>
        <v>2959283</v>
      </c>
      <c r="AJ264" s="13">
        <v>2565665.466</v>
      </c>
      <c r="AK264" s="13">
        <v>2427514.2486</v>
      </c>
      <c r="AL264" s="113">
        <v>3288000</v>
      </c>
      <c r="AM264" s="113">
        <v>3354000</v>
      </c>
      <c r="AN264" s="113">
        <v>3161235</v>
      </c>
      <c r="AO264" s="8">
        <f t="shared" si="107"/>
        <v>2959283</v>
      </c>
      <c r="AP264" s="13">
        <v>2565665.466</v>
      </c>
      <c r="AQ264" s="13">
        <v>2427514.2486</v>
      </c>
      <c r="AR264" s="113">
        <v>3288000</v>
      </c>
      <c r="AS264" s="113">
        <v>3354000</v>
      </c>
      <c r="AT264" s="113">
        <v>3161235</v>
      </c>
      <c r="AU264" s="8">
        <f t="shared" si="108"/>
        <v>2959283</v>
      </c>
      <c r="AV264" s="13">
        <v>2565665.466</v>
      </c>
      <c r="AW264" s="13">
        <v>1973588.8199999998</v>
      </c>
      <c r="AX264" s="113">
        <v>2989000</v>
      </c>
      <c r="AY264" s="113">
        <v>2989000</v>
      </c>
      <c r="AZ264" s="113">
        <v>2873850</v>
      </c>
      <c r="BA264" s="8">
        <f t="shared" si="109"/>
        <v>2678221</v>
      </c>
      <c r="BB264" s="13">
        <v>2565665.466</v>
      </c>
      <c r="BC264" s="13">
        <v>2427514.2486</v>
      </c>
      <c r="BD264" s="113">
        <v>3288000</v>
      </c>
      <c r="BE264" s="113">
        <v>3288000</v>
      </c>
      <c r="BF264" s="113">
        <v>3161235</v>
      </c>
      <c r="BG264" s="8">
        <f t="shared" si="110"/>
        <v>2946083</v>
      </c>
      <c r="BH264" s="13">
        <v>2565665.466</v>
      </c>
      <c r="BI264" s="13">
        <v>2427514.2486</v>
      </c>
      <c r="BJ264" s="113">
        <v>3288000</v>
      </c>
      <c r="BK264" s="113">
        <v>3288000</v>
      </c>
      <c r="BL264" s="113">
        <v>3161235</v>
      </c>
      <c r="BM264" s="8">
        <f t="shared" si="111"/>
        <v>2946083</v>
      </c>
      <c r="BN264" s="13">
        <v>2565665.466</v>
      </c>
      <c r="BO264" s="13">
        <v>1973588.8199999998</v>
      </c>
      <c r="BP264" s="113">
        <v>2989000</v>
      </c>
      <c r="BQ264" s="113">
        <v>2989000</v>
      </c>
      <c r="BR264" s="113">
        <v>2873850</v>
      </c>
      <c r="BS264" s="8">
        <f t="shared" si="112"/>
        <v>2678221</v>
      </c>
      <c r="BT264" s="45" t="e">
        <f>K264+Q264+#REF!+W264+#REF!+#REF!+#REF!+#REF!+AC264+AI264+AO264+AU264+BA264+#REF!+BG264+BM264+BS264</f>
        <v>#REF!</v>
      </c>
      <c r="BU264" s="9"/>
      <c r="BV264" s="9"/>
      <c r="BW264" s="9"/>
      <c r="BX264" s="10"/>
      <c r="BY264" s="10"/>
    </row>
    <row r="265" spans="1:77" s="6" customFormat="1" ht="25.5" customHeight="1" thickBot="1" x14ac:dyDescent="0.4">
      <c r="A265" s="388"/>
      <c r="B265" s="11">
        <v>235</v>
      </c>
      <c r="C265" s="34" t="s">
        <v>275</v>
      </c>
      <c r="D265" s="11" t="s">
        <v>272</v>
      </c>
      <c r="F265" s="13">
        <v>435259.58736505703</v>
      </c>
      <c r="G265" s="13">
        <v>411822.53266078467</v>
      </c>
      <c r="H265" s="113">
        <v>558000</v>
      </c>
      <c r="I265" s="113">
        <v>569000</v>
      </c>
      <c r="J265" s="113">
        <v>536296.6</v>
      </c>
      <c r="K265" s="8">
        <f t="shared" si="102"/>
        <v>502076</v>
      </c>
      <c r="L265" s="13">
        <v>435259.58736505703</v>
      </c>
      <c r="M265" s="13">
        <v>411822.53266078467</v>
      </c>
      <c r="N265" s="113">
        <v>558000</v>
      </c>
      <c r="O265" s="113">
        <v>569000</v>
      </c>
      <c r="P265" s="113">
        <v>536296.6</v>
      </c>
      <c r="Q265" s="8">
        <f t="shared" si="103"/>
        <v>502076</v>
      </c>
      <c r="R265" s="13">
        <v>657547.21841783519</v>
      </c>
      <c r="S265" s="13">
        <v>622140.82973379781</v>
      </c>
      <c r="T265" s="113">
        <v>843000</v>
      </c>
      <c r="U265" s="113">
        <v>843000</v>
      </c>
      <c r="V265" s="113">
        <v>810184.2</v>
      </c>
      <c r="W265" s="8">
        <f t="shared" si="104"/>
        <v>755174</v>
      </c>
      <c r="X265" s="13">
        <v>840797.73627233016</v>
      </c>
      <c r="Y265" s="13">
        <v>775281.86078099487</v>
      </c>
      <c r="Z265" s="113">
        <v>1064000</v>
      </c>
      <c r="AA265" s="113">
        <v>1064000</v>
      </c>
      <c r="AB265" s="113">
        <v>1023157.8</v>
      </c>
      <c r="AC265" s="8">
        <f t="shared" si="105"/>
        <v>953447</v>
      </c>
      <c r="AD265" s="13">
        <v>751431.07541589357</v>
      </c>
      <c r="AE265" s="13">
        <v>775281.86078099487</v>
      </c>
      <c r="AF265" s="113">
        <v>1005000</v>
      </c>
      <c r="AG265" s="113">
        <v>1025000</v>
      </c>
      <c r="AH265" s="113">
        <v>966578.2</v>
      </c>
      <c r="AI265" s="8">
        <f t="shared" si="106"/>
        <v>904658</v>
      </c>
      <c r="AJ265" s="13">
        <v>811517.6777968806</v>
      </c>
      <c r="AK265" s="13">
        <v>775281.86078099487</v>
      </c>
      <c r="AL265" s="113">
        <v>1045000</v>
      </c>
      <c r="AM265" s="113">
        <v>1066000</v>
      </c>
      <c r="AN265" s="113">
        <v>1004619</v>
      </c>
      <c r="AO265" s="8">
        <f t="shared" si="107"/>
        <v>940484</v>
      </c>
      <c r="AP265" s="13">
        <v>918714.0887205553</v>
      </c>
      <c r="AQ265" s="13">
        <v>775281.86078099487</v>
      </c>
      <c r="AR265" s="113">
        <v>1115000</v>
      </c>
      <c r="AS265" s="113">
        <v>1137000</v>
      </c>
      <c r="AT265" s="113">
        <v>1072486.8</v>
      </c>
      <c r="AU265" s="8">
        <f t="shared" si="108"/>
        <v>1003697</v>
      </c>
      <c r="AV265" s="13">
        <v>660885.91888874094</v>
      </c>
      <c r="AW265" s="13">
        <v>508373.78376057005</v>
      </c>
      <c r="AX265" s="113">
        <v>770000</v>
      </c>
      <c r="AY265" s="113">
        <v>770000</v>
      </c>
      <c r="AZ265" s="113">
        <v>740271</v>
      </c>
      <c r="BA265" s="8">
        <f t="shared" si="109"/>
        <v>689906</v>
      </c>
      <c r="BB265" s="13">
        <v>931935.47599994659</v>
      </c>
      <c r="BC265" s="13">
        <v>775281.86078099487</v>
      </c>
      <c r="BD265" s="113">
        <v>1124000</v>
      </c>
      <c r="BE265" s="113">
        <v>1124000</v>
      </c>
      <c r="BF265" s="113">
        <v>1080857.3999999999</v>
      </c>
      <c r="BG265" s="8">
        <f t="shared" si="110"/>
        <v>1007215</v>
      </c>
      <c r="BH265" s="13">
        <v>904384.24843766994</v>
      </c>
      <c r="BI265" s="13">
        <v>775281.86078099487</v>
      </c>
      <c r="BJ265" s="113">
        <v>1106000</v>
      </c>
      <c r="BK265" s="113">
        <v>1106000</v>
      </c>
      <c r="BL265" s="113">
        <v>1063414.8</v>
      </c>
      <c r="BM265" s="8">
        <f t="shared" si="111"/>
        <v>991016</v>
      </c>
      <c r="BN265" s="13">
        <v>730696.2223415036</v>
      </c>
      <c r="BO265" s="13">
        <v>562074.01718577195</v>
      </c>
      <c r="BP265" s="113">
        <v>851000</v>
      </c>
      <c r="BQ265" s="113">
        <v>851000</v>
      </c>
      <c r="BR265" s="113">
        <v>818466.6</v>
      </c>
      <c r="BS265" s="8">
        <f t="shared" si="112"/>
        <v>762647</v>
      </c>
      <c r="BT265" s="45" t="e">
        <f>K265+Q265+#REF!+W265+#REF!+#REF!+#REF!+#REF!+AC265+AI265+AO265+AU265+BA265+#REF!+BG265+BM265+BS265</f>
        <v>#REF!</v>
      </c>
      <c r="BU265" s="9"/>
      <c r="BV265" s="9"/>
      <c r="BW265" s="9"/>
      <c r="BX265" s="10"/>
      <c r="BY265" s="10"/>
    </row>
    <row r="266" spans="1:77" s="6" customFormat="1" ht="24.75" customHeight="1" x14ac:dyDescent="0.35">
      <c r="A266" s="388"/>
      <c r="B266" s="4">
        <v>236</v>
      </c>
      <c r="C266" s="34" t="s">
        <v>276</v>
      </c>
      <c r="D266" s="11" t="s">
        <v>272</v>
      </c>
      <c r="F266" s="13">
        <v>488464.21974441002</v>
      </c>
      <c r="G266" s="13">
        <v>462162.30021971103</v>
      </c>
      <c r="H266" s="113">
        <v>626000</v>
      </c>
      <c r="I266" s="113">
        <v>639000</v>
      </c>
      <c r="J266" s="113">
        <v>601851.6</v>
      </c>
      <c r="K266" s="8">
        <f t="shared" si="102"/>
        <v>563496</v>
      </c>
      <c r="L266" s="13">
        <v>488464.21974441002</v>
      </c>
      <c r="M266" s="13">
        <v>462162.30021971103</v>
      </c>
      <c r="N266" s="113">
        <v>626000</v>
      </c>
      <c r="O266" s="113">
        <v>639000</v>
      </c>
      <c r="P266" s="113">
        <v>601851.6</v>
      </c>
      <c r="Q266" s="8">
        <f t="shared" si="103"/>
        <v>563496</v>
      </c>
      <c r="R266" s="13">
        <v>767427.48646331043</v>
      </c>
      <c r="S266" s="13">
        <v>726104.46796143998</v>
      </c>
      <c r="T266" s="113">
        <v>983000</v>
      </c>
      <c r="U266" s="113">
        <v>983000</v>
      </c>
      <c r="V266" s="113">
        <v>945571.2</v>
      </c>
      <c r="W266" s="8">
        <f t="shared" si="104"/>
        <v>881021</v>
      </c>
      <c r="X266" s="13">
        <v>938792.9866574714</v>
      </c>
      <c r="Y266" s="13">
        <v>837578.83527425025</v>
      </c>
      <c r="Z266" s="113">
        <v>1170000</v>
      </c>
      <c r="AA266" s="113">
        <v>1170000</v>
      </c>
      <c r="AB266" s="113">
        <v>1124639.6000000001</v>
      </c>
      <c r="AC266" s="8">
        <f t="shared" si="105"/>
        <v>1048202</v>
      </c>
      <c r="AD266" s="13">
        <v>815564.58745858457</v>
      </c>
      <c r="AE266" s="13">
        <v>837578.83527425025</v>
      </c>
      <c r="AF266" s="113">
        <v>1088000</v>
      </c>
      <c r="AG266" s="113">
        <v>1110000</v>
      </c>
      <c r="AH266" s="113">
        <v>1046623.2</v>
      </c>
      <c r="AI266" s="8">
        <f t="shared" si="106"/>
        <v>979553</v>
      </c>
      <c r="AJ266" s="13">
        <v>877277.7362228334</v>
      </c>
      <c r="AK266" s="13">
        <v>837578.83527425025</v>
      </c>
      <c r="AL266" s="113">
        <v>1129000</v>
      </c>
      <c r="AM266" s="113">
        <v>1152000</v>
      </c>
      <c r="AN266" s="113">
        <v>1085694.3999999999</v>
      </c>
      <c r="AO266" s="8">
        <f t="shared" si="107"/>
        <v>1016310</v>
      </c>
      <c r="AP266" s="13">
        <v>993380.68376736285</v>
      </c>
      <c r="AQ266" s="13">
        <v>837578.83527425025</v>
      </c>
      <c r="AR266" s="113">
        <v>1206000</v>
      </c>
      <c r="AS266" s="113">
        <v>1230000</v>
      </c>
      <c r="AT266" s="113">
        <v>1159200</v>
      </c>
      <c r="AU266" s="8">
        <f t="shared" si="108"/>
        <v>1085232</v>
      </c>
      <c r="AV266" s="13">
        <v>719399.34072815906</v>
      </c>
      <c r="AW266" s="13">
        <v>553384.10825242999</v>
      </c>
      <c r="AX266" s="113">
        <v>838000</v>
      </c>
      <c r="AY266" s="113">
        <v>838000</v>
      </c>
      <c r="AZ266" s="113">
        <v>805812</v>
      </c>
      <c r="BA266" s="8">
        <f t="shared" si="109"/>
        <v>750919</v>
      </c>
      <c r="BB266" s="13">
        <v>995157.32158038544</v>
      </c>
      <c r="BC266" s="13">
        <v>837578.83527425025</v>
      </c>
      <c r="BD266" s="113">
        <v>1207000</v>
      </c>
      <c r="BE266" s="113">
        <v>1207000</v>
      </c>
      <c r="BF266" s="113">
        <v>1160324.2</v>
      </c>
      <c r="BG266" s="8">
        <f t="shared" si="110"/>
        <v>1081412</v>
      </c>
      <c r="BH266" s="13">
        <v>976847.27893791231</v>
      </c>
      <c r="BI266" s="13">
        <v>837578.83527425025</v>
      </c>
      <c r="BJ266" s="113">
        <v>1195000</v>
      </c>
      <c r="BK266" s="113">
        <v>1195000</v>
      </c>
      <c r="BL266" s="113">
        <v>1148732.2</v>
      </c>
      <c r="BM266" s="8">
        <f t="shared" si="111"/>
        <v>1070632</v>
      </c>
      <c r="BN266" s="13">
        <v>820015.07629809051</v>
      </c>
      <c r="BO266" s="13">
        <v>630780.82792160811</v>
      </c>
      <c r="BP266" s="113">
        <v>955000</v>
      </c>
      <c r="BQ266" s="113">
        <v>955000</v>
      </c>
      <c r="BR266" s="113">
        <v>918514.8</v>
      </c>
      <c r="BS266" s="8">
        <f t="shared" si="112"/>
        <v>855862</v>
      </c>
      <c r="BT266" s="45" t="e">
        <f>K266+Q266+#REF!+W266+#REF!+#REF!+#REF!+#REF!+AC266+AI266+AO266+AU266+BA266+#REF!+BG266+BM266+BS266</f>
        <v>#REF!</v>
      </c>
      <c r="BU266" s="9"/>
      <c r="BV266" s="9"/>
      <c r="BW266" s="9"/>
      <c r="BX266" s="10"/>
      <c r="BY266" s="10"/>
    </row>
    <row r="267" spans="1:77" s="6" customFormat="1" ht="24.75" customHeight="1" thickBot="1" x14ac:dyDescent="0.4">
      <c r="A267" s="388"/>
      <c r="B267" s="11">
        <v>237</v>
      </c>
      <c r="C267" s="34" t="s">
        <v>277</v>
      </c>
      <c r="D267" s="11" t="s">
        <v>272</v>
      </c>
      <c r="F267" s="13">
        <v>8442.9208711484007</v>
      </c>
      <c r="G267" s="13">
        <v>7988.3020550096398</v>
      </c>
      <c r="H267" s="113">
        <v>11000</v>
      </c>
      <c r="I267" s="113">
        <v>11000</v>
      </c>
      <c r="J267" s="113">
        <v>10403.4</v>
      </c>
      <c r="K267" s="8">
        <f t="shared" si="102"/>
        <v>9767</v>
      </c>
      <c r="L267" s="13">
        <v>8442.9208711484007</v>
      </c>
      <c r="M267" s="13">
        <v>7988.3020550096398</v>
      </c>
      <c r="N267" s="113">
        <v>11000</v>
      </c>
      <c r="O267" s="113">
        <v>11000</v>
      </c>
      <c r="P267" s="113">
        <v>10403.4</v>
      </c>
      <c r="Q267" s="8">
        <f t="shared" si="103"/>
        <v>9767</v>
      </c>
      <c r="R267" s="13">
        <v>10171.751784321403</v>
      </c>
      <c r="S267" s="13">
        <v>9624.0420728579411</v>
      </c>
      <c r="T267" s="113">
        <v>13000</v>
      </c>
      <c r="U267" s="113">
        <v>13000</v>
      </c>
      <c r="V267" s="113">
        <v>12532.8</v>
      </c>
      <c r="W267" s="8">
        <f t="shared" si="104"/>
        <v>11666</v>
      </c>
      <c r="X267" s="13">
        <v>13731.698140578601</v>
      </c>
      <c r="Y267" s="13">
        <v>12801.9009757002</v>
      </c>
      <c r="Z267" s="113">
        <v>17000</v>
      </c>
      <c r="AA267" s="113">
        <v>17000</v>
      </c>
      <c r="AB267" s="113">
        <v>16798.599999999999</v>
      </c>
      <c r="AC267" s="8">
        <f t="shared" si="105"/>
        <v>15466</v>
      </c>
      <c r="AD267" s="13">
        <v>12075.133471364599</v>
      </c>
      <c r="AE267" s="13">
        <v>12801.9009757002</v>
      </c>
      <c r="AF267" s="113">
        <v>16000</v>
      </c>
      <c r="AG267" s="113">
        <v>16000</v>
      </c>
      <c r="AH267" s="113">
        <v>15750</v>
      </c>
      <c r="AI267" s="8">
        <f t="shared" si="106"/>
        <v>14525</v>
      </c>
      <c r="AJ267" s="13">
        <v>13530.464445861999</v>
      </c>
      <c r="AK267" s="13">
        <v>12801.9009757002</v>
      </c>
      <c r="AL267" s="113">
        <v>17000</v>
      </c>
      <c r="AM267" s="113">
        <v>17000</v>
      </c>
      <c r="AN267" s="113">
        <v>16671.2</v>
      </c>
      <c r="AO267" s="8">
        <f t="shared" si="107"/>
        <v>15401</v>
      </c>
      <c r="AP267" s="13">
        <v>14916.864541506202</v>
      </c>
      <c r="AQ267" s="13">
        <v>12801.9009757002</v>
      </c>
      <c r="AR267" s="113">
        <v>18000</v>
      </c>
      <c r="AS267" s="113">
        <v>18000</v>
      </c>
      <c r="AT267" s="113">
        <v>17549</v>
      </c>
      <c r="AU267" s="8">
        <f t="shared" si="108"/>
        <v>16254</v>
      </c>
      <c r="AV267" s="13">
        <v>11531.4689591192</v>
      </c>
      <c r="AW267" s="13">
        <v>8870.3607377839999</v>
      </c>
      <c r="AX267" s="113">
        <v>13000</v>
      </c>
      <c r="AY267" s="113">
        <v>13000</v>
      </c>
      <c r="AZ267" s="113">
        <v>12916.4</v>
      </c>
      <c r="BA267" s="8">
        <f t="shared" si="109"/>
        <v>11864</v>
      </c>
      <c r="BB267" s="13">
        <v>13631.6371874046</v>
      </c>
      <c r="BC267" s="13">
        <v>12801.9009757002</v>
      </c>
      <c r="BD267" s="113">
        <v>17000</v>
      </c>
      <c r="BE267" s="113">
        <v>17000</v>
      </c>
      <c r="BF267" s="113">
        <v>16735.599999999999</v>
      </c>
      <c r="BG267" s="8">
        <f t="shared" si="110"/>
        <v>15434</v>
      </c>
      <c r="BH267" s="13">
        <v>13882.901358708199</v>
      </c>
      <c r="BI267" s="13">
        <v>12801.9009757002</v>
      </c>
      <c r="BJ267" s="113">
        <v>18000</v>
      </c>
      <c r="BK267" s="113">
        <v>18000</v>
      </c>
      <c r="BL267" s="113">
        <v>16893.8</v>
      </c>
      <c r="BM267" s="8">
        <f t="shared" si="111"/>
        <v>15916</v>
      </c>
      <c r="BN267" s="13">
        <v>14173.078122912801</v>
      </c>
      <c r="BO267" s="13">
        <v>10902.367786856001</v>
      </c>
      <c r="BP267" s="113">
        <v>17000</v>
      </c>
      <c r="BQ267" s="113">
        <v>17000</v>
      </c>
      <c r="BR267" s="113">
        <v>15876</v>
      </c>
      <c r="BS267" s="8">
        <f t="shared" si="112"/>
        <v>14990</v>
      </c>
      <c r="BT267" s="45" t="e">
        <f>K267+Q267+#REF!+W267+#REF!+#REF!+#REF!+#REF!+AC267+AI267+AO267+AU267+BA267+#REF!+BG267+BM267+BS267</f>
        <v>#REF!</v>
      </c>
      <c r="BU267" s="9"/>
      <c r="BV267" s="9"/>
      <c r="BW267" s="9"/>
      <c r="BX267" s="10"/>
      <c r="BY267" s="10"/>
    </row>
    <row r="268" spans="1:77" s="6" customFormat="1" ht="24.75" customHeight="1" x14ac:dyDescent="0.35">
      <c r="A268" s="388"/>
      <c r="B268" s="4">
        <v>238</v>
      </c>
      <c r="C268" s="34" t="s">
        <v>278</v>
      </c>
      <c r="D268" s="11" t="s">
        <v>272</v>
      </c>
      <c r="F268" s="13">
        <v>34555.494284456603</v>
      </c>
      <c r="G268" s="13">
        <v>32694.813822985856</v>
      </c>
      <c r="H268" s="113">
        <v>44000</v>
      </c>
      <c r="I268" s="113">
        <v>45000</v>
      </c>
      <c r="J268" s="113">
        <v>42576.800000000003</v>
      </c>
      <c r="K268" s="8">
        <f t="shared" si="102"/>
        <v>39765</v>
      </c>
      <c r="L268" s="13">
        <v>34555.494284456603</v>
      </c>
      <c r="M268" s="13">
        <v>32694.813822985856</v>
      </c>
      <c r="N268" s="113">
        <v>44000</v>
      </c>
      <c r="O268" s="113">
        <v>45000</v>
      </c>
      <c r="P268" s="113">
        <v>42576.800000000003</v>
      </c>
      <c r="Q268" s="8">
        <f t="shared" si="103"/>
        <v>39765</v>
      </c>
      <c r="R268" s="13">
        <v>38575.721025314204</v>
      </c>
      <c r="S268" s="13">
        <v>36498.566816258819</v>
      </c>
      <c r="T268" s="113">
        <v>49000</v>
      </c>
      <c r="U268" s="113">
        <v>49000</v>
      </c>
      <c r="V268" s="113">
        <v>47530</v>
      </c>
      <c r="W268" s="8">
        <f t="shared" si="104"/>
        <v>44121</v>
      </c>
      <c r="X268" s="13">
        <v>51401.311645483795</v>
      </c>
      <c r="Y268" s="13">
        <v>47056.716371978051</v>
      </c>
      <c r="Z268" s="113">
        <v>65000</v>
      </c>
      <c r="AA268" s="113">
        <v>65000</v>
      </c>
      <c r="AB268" s="113">
        <v>62335</v>
      </c>
      <c r="AC268" s="8">
        <f t="shared" si="105"/>
        <v>58159</v>
      </c>
      <c r="AD268" s="13">
        <v>45889.064913964998</v>
      </c>
      <c r="AE268" s="13">
        <v>47056.716371978051</v>
      </c>
      <c r="AF268" s="113">
        <v>61000</v>
      </c>
      <c r="AG268" s="113">
        <v>62000</v>
      </c>
      <c r="AH268" s="113">
        <v>58844.800000000003</v>
      </c>
      <c r="AI268" s="8">
        <f t="shared" si="106"/>
        <v>54958</v>
      </c>
      <c r="AJ268" s="13">
        <v>49734.740880952406</v>
      </c>
      <c r="AK268" s="13">
        <v>47056.716371978051</v>
      </c>
      <c r="AL268" s="113">
        <v>64000</v>
      </c>
      <c r="AM268" s="113">
        <v>65000</v>
      </c>
      <c r="AN268" s="113">
        <v>61279.4</v>
      </c>
      <c r="AO268" s="8">
        <f t="shared" si="107"/>
        <v>57414</v>
      </c>
      <c r="AP268" s="13">
        <v>54632.168644635407</v>
      </c>
      <c r="AQ268" s="13">
        <v>47056.716371978051</v>
      </c>
      <c r="AR268" s="113">
        <v>67000</v>
      </c>
      <c r="AS268" s="113">
        <v>68000</v>
      </c>
      <c r="AT268" s="113">
        <v>64380.4</v>
      </c>
      <c r="AU268" s="8">
        <f t="shared" si="108"/>
        <v>60214</v>
      </c>
      <c r="AV268" s="13">
        <v>46492.765998114795</v>
      </c>
      <c r="AW268" s="13">
        <v>35763.666152395999</v>
      </c>
      <c r="AX268" s="113">
        <v>54000</v>
      </c>
      <c r="AY268" s="113">
        <v>54000</v>
      </c>
      <c r="AZ268" s="113">
        <v>52077.2</v>
      </c>
      <c r="BA268" s="8">
        <f t="shared" si="109"/>
        <v>48467</v>
      </c>
      <c r="BB268" s="13">
        <v>51957.205829783801</v>
      </c>
      <c r="BC268" s="13">
        <v>47056.716371978051</v>
      </c>
      <c r="BD268" s="113">
        <v>65000</v>
      </c>
      <c r="BE268" s="113">
        <v>65000</v>
      </c>
      <c r="BF268" s="113">
        <v>62686.400000000001</v>
      </c>
      <c r="BG268" s="8">
        <f t="shared" si="110"/>
        <v>58340</v>
      </c>
      <c r="BH268" s="13">
        <v>52513.1000140838</v>
      </c>
      <c r="BI268" s="13">
        <v>47056.716371978051</v>
      </c>
      <c r="BJ268" s="113">
        <v>66000</v>
      </c>
      <c r="BK268" s="113">
        <v>66000</v>
      </c>
      <c r="BL268" s="113">
        <v>63039.199999999997</v>
      </c>
      <c r="BM268" s="8">
        <f t="shared" si="111"/>
        <v>58922</v>
      </c>
      <c r="BN268" s="13">
        <v>58009.781708442206</v>
      </c>
      <c r="BO268" s="13">
        <v>44622.909006494003</v>
      </c>
      <c r="BP268" s="113">
        <v>68000</v>
      </c>
      <c r="BQ268" s="113">
        <v>68000</v>
      </c>
      <c r="BR268" s="113">
        <v>64978.2</v>
      </c>
      <c r="BS268" s="8">
        <f t="shared" si="112"/>
        <v>60722</v>
      </c>
      <c r="BT268" s="45" t="e">
        <f>K268+Q268+#REF!+W268+#REF!+#REF!+#REF!+#REF!+AC268+AI268+AO268+AU268+BA268+#REF!+BG268+BM268+BS268</f>
        <v>#REF!</v>
      </c>
      <c r="BU268" s="9"/>
      <c r="BV268" s="9"/>
      <c r="BW268" s="9"/>
      <c r="BX268" s="10"/>
      <c r="BY268" s="10"/>
    </row>
    <row r="269" spans="1:77" s="6" customFormat="1" ht="25.5" customHeight="1" thickBot="1" x14ac:dyDescent="0.4">
      <c r="A269" s="388"/>
      <c r="B269" s="11">
        <v>239</v>
      </c>
      <c r="C269" s="34" t="s">
        <v>279</v>
      </c>
      <c r="D269" s="11" t="s">
        <v>272</v>
      </c>
      <c r="F269" s="13">
        <v>64540.426585598601</v>
      </c>
      <c r="G269" s="13">
        <v>61065.172846374066</v>
      </c>
      <c r="H269" s="113">
        <v>83000</v>
      </c>
      <c r="I269" s="113">
        <v>85000</v>
      </c>
      <c r="J269" s="113">
        <v>79522.8</v>
      </c>
      <c r="K269" s="8">
        <f t="shared" si="102"/>
        <v>74626</v>
      </c>
      <c r="L269" s="13">
        <v>64540.426585598601</v>
      </c>
      <c r="M269" s="13">
        <v>61065.172846374066</v>
      </c>
      <c r="N269" s="113">
        <v>83000</v>
      </c>
      <c r="O269" s="113">
        <v>85000</v>
      </c>
      <c r="P269" s="113">
        <v>79522.8</v>
      </c>
      <c r="Q269" s="8">
        <f t="shared" si="103"/>
        <v>74626</v>
      </c>
      <c r="R269" s="13">
        <v>110279.40006980262</v>
      </c>
      <c r="S269" s="13">
        <v>104341.27852758247</v>
      </c>
      <c r="T269" s="113">
        <v>141000</v>
      </c>
      <c r="U269" s="113">
        <v>141000</v>
      </c>
      <c r="V269" s="113">
        <v>135878.39999999999</v>
      </c>
      <c r="W269" s="8">
        <f t="shared" si="104"/>
        <v>126500</v>
      </c>
      <c r="X269" s="13">
        <v>128148.0627299418</v>
      </c>
      <c r="Y269" s="13">
        <v>124139.51831917273</v>
      </c>
      <c r="Z269" s="113">
        <v>166000</v>
      </c>
      <c r="AA269" s="113">
        <v>166000</v>
      </c>
      <c r="AB269" s="113">
        <v>159726</v>
      </c>
      <c r="AC269" s="8">
        <f t="shared" si="105"/>
        <v>148803</v>
      </c>
      <c r="AD269" s="13">
        <v>108916.34752989901</v>
      </c>
      <c r="AE269" s="13">
        <v>124139.51831917273</v>
      </c>
      <c r="AF269" s="113">
        <v>153000</v>
      </c>
      <c r="AG269" s="113">
        <v>156000</v>
      </c>
      <c r="AH269" s="113">
        <v>147550.20000000001</v>
      </c>
      <c r="AI269" s="8">
        <f t="shared" si="106"/>
        <v>137921</v>
      </c>
      <c r="AJ269" s="13">
        <v>129719.01969477361</v>
      </c>
      <c r="AK269" s="13">
        <v>124139.51831917273</v>
      </c>
      <c r="AL269" s="113">
        <v>167000</v>
      </c>
      <c r="AM269" s="113">
        <v>170000</v>
      </c>
      <c r="AN269" s="113">
        <v>160720</v>
      </c>
      <c r="AO269" s="8">
        <f t="shared" si="107"/>
        <v>150316</v>
      </c>
      <c r="AP269" s="13">
        <v>142465.67334077263</v>
      </c>
      <c r="AQ269" s="13">
        <v>124139.51831917273</v>
      </c>
      <c r="AR269" s="113">
        <v>176000</v>
      </c>
      <c r="AS269" s="113">
        <v>180000</v>
      </c>
      <c r="AT269" s="113">
        <v>168791</v>
      </c>
      <c r="AU269" s="8">
        <f t="shared" si="108"/>
        <v>158279</v>
      </c>
      <c r="AV269" s="13">
        <v>97474.933428636403</v>
      </c>
      <c r="AW269" s="13">
        <v>74980.718022027999</v>
      </c>
      <c r="AX269" s="113">
        <v>114000</v>
      </c>
      <c r="AY269" s="113">
        <v>114000</v>
      </c>
      <c r="AZ269" s="113">
        <v>109183.2</v>
      </c>
      <c r="BA269" s="8">
        <f t="shared" si="109"/>
        <v>101928</v>
      </c>
      <c r="BB269" s="13">
        <v>142485.68553140739</v>
      </c>
      <c r="BC269" s="13">
        <v>124139.51831917273</v>
      </c>
      <c r="BD269" s="113">
        <v>176000</v>
      </c>
      <c r="BE269" s="113">
        <v>176000</v>
      </c>
      <c r="BF269" s="113">
        <v>168803.6</v>
      </c>
      <c r="BG269" s="8">
        <f t="shared" si="110"/>
        <v>157486</v>
      </c>
      <c r="BH269" s="13">
        <v>138484.35919281599</v>
      </c>
      <c r="BI269" s="13">
        <v>124139.51831917273</v>
      </c>
      <c r="BJ269" s="113">
        <v>173000</v>
      </c>
      <c r="BK269" s="113">
        <v>173000</v>
      </c>
      <c r="BL269" s="113">
        <v>166269.6</v>
      </c>
      <c r="BM269" s="8">
        <f t="shared" si="111"/>
        <v>154979</v>
      </c>
      <c r="BN269" s="13">
        <v>108347.11188517581</v>
      </c>
      <c r="BO269" s="13">
        <v>83343.932219366019</v>
      </c>
      <c r="BP269" s="113">
        <v>126000</v>
      </c>
      <c r="BQ269" s="113">
        <v>126000</v>
      </c>
      <c r="BR269" s="113">
        <v>121361.8</v>
      </c>
      <c r="BS269" s="8">
        <f t="shared" si="112"/>
        <v>113011</v>
      </c>
      <c r="BT269" s="45" t="e">
        <f>K269+Q269+#REF!+W269+#REF!+#REF!+#REF!+#REF!+AC269+AI269+AO269+AU269+BA269+#REF!+BG269+BM269+BS269</f>
        <v>#REF!</v>
      </c>
      <c r="BU269" s="9"/>
      <c r="BV269" s="9"/>
      <c r="BW269" s="9"/>
      <c r="BX269" s="10"/>
      <c r="BY269" s="10"/>
    </row>
    <row r="270" spans="1:77" s="6" customFormat="1" ht="25.5" customHeight="1" x14ac:dyDescent="0.35">
      <c r="A270" s="388"/>
      <c r="B270" s="4">
        <v>240</v>
      </c>
      <c r="C270" s="34" t="s">
        <v>280</v>
      </c>
      <c r="D270" s="11" t="s">
        <v>272</v>
      </c>
      <c r="F270" s="13">
        <v>72115.040740870405</v>
      </c>
      <c r="G270" s="13">
        <v>68231.923162515828</v>
      </c>
      <c r="H270" s="113">
        <v>92000</v>
      </c>
      <c r="I270" s="113">
        <v>94000</v>
      </c>
      <c r="J270" s="113">
        <v>88855.2</v>
      </c>
      <c r="K270" s="8">
        <f t="shared" si="102"/>
        <v>83040</v>
      </c>
      <c r="L270" s="13">
        <v>72115.040740870405</v>
      </c>
      <c r="M270" s="13">
        <v>68231.923162515828</v>
      </c>
      <c r="N270" s="113">
        <v>92000</v>
      </c>
      <c r="O270" s="113">
        <v>94000</v>
      </c>
      <c r="P270" s="113">
        <v>88855.2</v>
      </c>
      <c r="Q270" s="8">
        <f t="shared" si="103"/>
        <v>83040</v>
      </c>
      <c r="R270" s="13">
        <v>119498.3492222338</v>
      </c>
      <c r="S270" s="13">
        <v>113063.82272565197</v>
      </c>
      <c r="T270" s="113">
        <v>153000</v>
      </c>
      <c r="U270" s="113">
        <v>153000</v>
      </c>
      <c r="V270" s="113">
        <v>147238</v>
      </c>
      <c r="W270" s="8">
        <f t="shared" si="104"/>
        <v>137160</v>
      </c>
      <c r="X270" s="13">
        <v>138396.52791169658</v>
      </c>
      <c r="Y270" s="13">
        <v>131734.4012316259</v>
      </c>
      <c r="Z270" s="113">
        <v>178000</v>
      </c>
      <c r="AA270" s="113">
        <v>178000</v>
      </c>
      <c r="AB270" s="113">
        <v>171022.6</v>
      </c>
      <c r="AC270" s="8">
        <f t="shared" si="105"/>
        <v>159431</v>
      </c>
      <c r="AD270" s="13">
        <v>125701.01653065319</v>
      </c>
      <c r="AE270" s="13">
        <v>131734.4012316259</v>
      </c>
      <c r="AF270" s="113">
        <v>170000</v>
      </c>
      <c r="AG270" s="113">
        <v>173000</v>
      </c>
      <c r="AH270" s="113">
        <v>162985.20000000001</v>
      </c>
      <c r="AI270" s="8">
        <f t="shared" si="106"/>
        <v>152684</v>
      </c>
      <c r="AJ270" s="13">
        <v>137632.72930246842</v>
      </c>
      <c r="AK270" s="13">
        <v>131734.4012316259</v>
      </c>
      <c r="AL270" s="113">
        <v>177000</v>
      </c>
      <c r="AM270" s="113">
        <v>181000</v>
      </c>
      <c r="AN270" s="113">
        <v>170539.6</v>
      </c>
      <c r="AO270" s="8">
        <f t="shared" si="107"/>
        <v>159581</v>
      </c>
      <c r="AP270" s="13">
        <v>158483.2083671928</v>
      </c>
      <c r="AQ270" s="13">
        <v>131734.4012316259</v>
      </c>
      <c r="AR270" s="113">
        <v>191000</v>
      </c>
      <c r="AS270" s="113">
        <v>195000</v>
      </c>
      <c r="AT270" s="113">
        <v>183740.2</v>
      </c>
      <c r="AU270" s="8">
        <f t="shared" si="108"/>
        <v>171992</v>
      </c>
      <c r="AV270" s="13">
        <v>106855.0918945146</v>
      </c>
      <c r="AW270" s="13">
        <v>82196.224534241992</v>
      </c>
      <c r="AX270" s="113">
        <v>124000</v>
      </c>
      <c r="AY270" s="113">
        <v>124000</v>
      </c>
      <c r="AZ270" s="113">
        <v>119690.20000000001</v>
      </c>
      <c r="BA270" s="8">
        <f t="shared" si="109"/>
        <v>111348</v>
      </c>
      <c r="BB270" s="13">
        <v>154185.03453418519</v>
      </c>
      <c r="BC270" s="13">
        <v>131734.4012316259</v>
      </c>
      <c r="BD270" s="113">
        <v>188000</v>
      </c>
      <c r="BE270" s="113">
        <v>188000</v>
      </c>
      <c r="BF270" s="113">
        <v>181018.6</v>
      </c>
      <c r="BG270" s="8">
        <f t="shared" si="110"/>
        <v>168588</v>
      </c>
      <c r="BH270" s="13">
        <v>147006.21703813499</v>
      </c>
      <c r="BI270" s="13">
        <v>131734.4012316259</v>
      </c>
      <c r="BJ270" s="113">
        <v>184000</v>
      </c>
      <c r="BK270" s="113">
        <v>184000</v>
      </c>
      <c r="BL270" s="113">
        <v>176474.2</v>
      </c>
      <c r="BM270" s="8">
        <f t="shared" si="111"/>
        <v>164643</v>
      </c>
      <c r="BN270" s="13">
        <v>121062.635456854</v>
      </c>
      <c r="BO270" s="13">
        <v>93125.104197580018</v>
      </c>
      <c r="BP270" s="113">
        <v>141000</v>
      </c>
      <c r="BQ270" s="113">
        <v>141000</v>
      </c>
      <c r="BR270" s="113">
        <v>135604</v>
      </c>
      <c r="BS270" s="8">
        <f t="shared" si="112"/>
        <v>126358</v>
      </c>
      <c r="BT270" s="45" t="e">
        <f>K270+Q270+#REF!+W270+#REF!+#REF!+#REF!+#REF!+AC270+AI270+AO270+AU270+BA270+#REF!+BG270+BM270+BS270</f>
        <v>#REF!</v>
      </c>
      <c r="BU270" s="9"/>
      <c r="BV270" s="9"/>
      <c r="BW270" s="9"/>
      <c r="BX270" s="10"/>
      <c r="BY270" s="10"/>
    </row>
    <row r="271" spans="1:77" s="6" customFormat="1" ht="24.75" customHeight="1" thickBot="1" x14ac:dyDescent="0.4">
      <c r="A271" s="388"/>
      <c r="B271" s="11">
        <v>241</v>
      </c>
      <c r="C271" s="34" t="s">
        <v>281</v>
      </c>
      <c r="D271" s="11" t="s">
        <v>272</v>
      </c>
      <c r="F271" s="13">
        <v>311383.01554727642</v>
      </c>
      <c r="G271" s="13">
        <v>294616.23778703844</v>
      </c>
      <c r="H271" s="113">
        <v>399000</v>
      </c>
      <c r="I271" s="113">
        <v>407000</v>
      </c>
      <c r="J271" s="113">
        <v>383664.4</v>
      </c>
      <c r="K271" s="8">
        <f t="shared" si="102"/>
        <v>359133</v>
      </c>
      <c r="L271" s="13">
        <v>311383.01554727642</v>
      </c>
      <c r="M271" s="13">
        <v>294616.23778703844</v>
      </c>
      <c r="N271" s="113">
        <v>399000</v>
      </c>
      <c r="O271" s="113">
        <v>407000</v>
      </c>
      <c r="P271" s="113">
        <v>383664.4</v>
      </c>
      <c r="Q271" s="8">
        <f t="shared" si="103"/>
        <v>359133</v>
      </c>
      <c r="R271" s="13">
        <v>492651.2147405576</v>
      </c>
      <c r="S271" s="13">
        <v>466123.84163914301</v>
      </c>
      <c r="T271" s="113">
        <v>631000</v>
      </c>
      <c r="U271" s="113">
        <v>631000</v>
      </c>
      <c r="V271" s="113">
        <v>607010.6</v>
      </c>
      <c r="W271" s="8">
        <f t="shared" si="104"/>
        <v>565557</v>
      </c>
      <c r="X271" s="13">
        <v>600584.74135261425</v>
      </c>
      <c r="Y271" s="13">
        <v>558991.79773928388</v>
      </c>
      <c r="Z271" s="113">
        <v>764000</v>
      </c>
      <c r="AA271" s="113">
        <v>764000</v>
      </c>
      <c r="AB271" s="113">
        <v>734140.4</v>
      </c>
      <c r="AC271" s="8">
        <f t="shared" si="105"/>
        <v>684343</v>
      </c>
      <c r="AD271" s="13">
        <v>536397.86346823047</v>
      </c>
      <c r="AE271" s="13">
        <v>558991.79773928388</v>
      </c>
      <c r="AF271" s="113">
        <v>721000</v>
      </c>
      <c r="AG271" s="113">
        <v>735000</v>
      </c>
      <c r="AH271" s="113">
        <v>693502.6</v>
      </c>
      <c r="AI271" s="8">
        <f t="shared" si="106"/>
        <v>648978</v>
      </c>
      <c r="AJ271" s="13">
        <v>584703.95629553171</v>
      </c>
      <c r="AK271" s="13">
        <v>558991.79773928388</v>
      </c>
      <c r="AL271" s="113">
        <v>753000</v>
      </c>
      <c r="AM271" s="113">
        <v>768000</v>
      </c>
      <c r="AN271" s="113">
        <v>724085.6</v>
      </c>
      <c r="AO271" s="8">
        <f t="shared" si="107"/>
        <v>677756</v>
      </c>
      <c r="AP271" s="13">
        <v>676335.33005880658</v>
      </c>
      <c r="AQ271" s="13">
        <v>558991.79773928388</v>
      </c>
      <c r="AR271" s="113">
        <v>813000</v>
      </c>
      <c r="AS271" s="113">
        <v>829000</v>
      </c>
      <c r="AT271" s="113">
        <v>782098.8</v>
      </c>
      <c r="AU271" s="8">
        <f t="shared" si="108"/>
        <v>731885</v>
      </c>
      <c r="AV271" s="13">
        <v>446179.57272144617</v>
      </c>
      <c r="AW271" s="13">
        <v>343215.05593957403</v>
      </c>
      <c r="AX271" s="113">
        <v>520000</v>
      </c>
      <c r="AY271" s="113">
        <v>520000</v>
      </c>
      <c r="AZ271" s="113">
        <v>499774.80000000005</v>
      </c>
      <c r="BA271" s="8">
        <f t="shared" si="109"/>
        <v>465834</v>
      </c>
      <c r="BB271" s="13">
        <v>662631.42662744282</v>
      </c>
      <c r="BC271" s="13">
        <v>558991.79773928388</v>
      </c>
      <c r="BD271" s="113">
        <v>804000</v>
      </c>
      <c r="BE271" s="113">
        <v>804000</v>
      </c>
      <c r="BF271" s="113">
        <v>773423</v>
      </c>
      <c r="BG271" s="8">
        <f t="shared" si="110"/>
        <v>720609</v>
      </c>
      <c r="BH271" s="13">
        <v>616436.61991211295</v>
      </c>
      <c r="BI271" s="13">
        <v>558991.79773928388</v>
      </c>
      <c r="BJ271" s="113">
        <v>774000</v>
      </c>
      <c r="BK271" s="113">
        <v>774000</v>
      </c>
      <c r="BL271" s="113">
        <v>744175.6</v>
      </c>
      <c r="BM271" s="8">
        <f t="shared" si="111"/>
        <v>693521</v>
      </c>
      <c r="BN271" s="13">
        <v>522738.43157161091</v>
      </c>
      <c r="BO271" s="13">
        <v>402106.48582431604</v>
      </c>
      <c r="BP271" s="113">
        <v>609000</v>
      </c>
      <c r="BQ271" s="113">
        <v>609000</v>
      </c>
      <c r="BR271" s="113">
        <v>585529</v>
      </c>
      <c r="BS271" s="8">
        <f t="shared" si="112"/>
        <v>545675</v>
      </c>
      <c r="BT271" s="45" t="e">
        <f>K271+Q271+#REF!+W271+#REF!+#REF!+#REF!+#REF!+AC271+AI271+AO271+AU271+BA271+#REF!+BG271+BM271+BS271</f>
        <v>#REF!</v>
      </c>
      <c r="BU271" s="9"/>
      <c r="BV271" s="9"/>
      <c r="BW271" s="9"/>
      <c r="BX271" s="10"/>
      <c r="BY271" s="10"/>
    </row>
    <row r="272" spans="1:77" s="6" customFormat="1" ht="24.75" customHeight="1" x14ac:dyDescent="0.35">
      <c r="A272" s="388"/>
      <c r="B272" s="4">
        <v>242</v>
      </c>
      <c r="C272" s="34" t="s">
        <v>282</v>
      </c>
      <c r="D272" s="11" t="s">
        <v>283</v>
      </c>
      <c r="F272" s="13">
        <v>85910.110818459201</v>
      </c>
      <c r="G272" s="13">
        <v>81284.181774388329</v>
      </c>
      <c r="H272" s="113">
        <v>110000</v>
      </c>
      <c r="I272" s="113">
        <v>112000</v>
      </c>
      <c r="J272" s="113">
        <v>105852.6</v>
      </c>
      <c r="K272" s="8">
        <f t="shared" si="102"/>
        <v>99009</v>
      </c>
      <c r="L272" s="13">
        <v>85910.110818459201</v>
      </c>
      <c r="M272" s="13">
        <v>81284.181774388329</v>
      </c>
      <c r="N272" s="113">
        <v>110000</v>
      </c>
      <c r="O272" s="113">
        <v>112000</v>
      </c>
      <c r="P272" s="113">
        <v>105852.6</v>
      </c>
      <c r="Q272" s="8">
        <f t="shared" si="103"/>
        <v>99009</v>
      </c>
      <c r="R272" s="13">
        <v>136308.58935546578</v>
      </c>
      <c r="S272" s="13">
        <v>128968.89608247917</v>
      </c>
      <c r="T272" s="113">
        <v>175000</v>
      </c>
      <c r="U272" s="113">
        <v>175000</v>
      </c>
      <c r="V272" s="113">
        <v>167949.6</v>
      </c>
      <c r="W272" s="8">
        <f t="shared" si="104"/>
        <v>156645</v>
      </c>
      <c r="X272" s="13">
        <v>183380.59709362121</v>
      </c>
      <c r="Y272" s="13">
        <v>173506.25725011856</v>
      </c>
      <c r="Z272" s="113">
        <v>235000</v>
      </c>
      <c r="AA272" s="113">
        <v>235000</v>
      </c>
      <c r="AB272" s="113">
        <v>225948.79999999999</v>
      </c>
      <c r="AC272" s="8">
        <f t="shared" si="105"/>
        <v>210567</v>
      </c>
      <c r="AD272" s="13">
        <v>161560.63857147764</v>
      </c>
      <c r="AE272" s="13">
        <v>173506.25725011856</v>
      </c>
      <c r="AF272" s="113">
        <v>221000</v>
      </c>
      <c r="AG272" s="113">
        <v>225000</v>
      </c>
      <c r="AH272" s="113">
        <v>212135</v>
      </c>
      <c r="AI272" s="8">
        <f t="shared" si="106"/>
        <v>198640</v>
      </c>
      <c r="AJ272" s="13">
        <v>183380.59709362121</v>
      </c>
      <c r="AK272" s="13">
        <v>173506.25725011856</v>
      </c>
      <c r="AL272" s="113">
        <v>235000</v>
      </c>
      <c r="AM272" s="113">
        <v>240000</v>
      </c>
      <c r="AN272" s="113">
        <v>225948.79999999999</v>
      </c>
      <c r="AO272" s="8">
        <f t="shared" si="107"/>
        <v>211567</v>
      </c>
      <c r="AP272" s="13">
        <v>188968.4454342048</v>
      </c>
      <c r="AQ272" s="13">
        <v>173506.25725011856</v>
      </c>
      <c r="AR272" s="113">
        <v>239000</v>
      </c>
      <c r="AS272" s="113">
        <v>244000</v>
      </c>
      <c r="AT272" s="113">
        <v>229486.6</v>
      </c>
      <c r="AU272" s="8">
        <f t="shared" si="108"/>
        <v>214992</v>
      </c>
      <c r="AV272" s="13">
        <v>119871.91011408341</v>
      </c>
      <c r="AW272" s="13">
        <v>92209.161626218018</v>
      </c>
      <c r="AX272" s="113">
        <v>140000</v>
      </c>
      <c r="AY272" s="113">
        <v>140000</v>
      </c>
      <c r="AZ272" s="113">
        <v>134271.20000000001</v>
      </c>
      <c r="BA272" s="8">
        <f t="shared" si="109"/>
        <v>125270</v>
      </c>
      <c r="BB272" s="13">
        <v>184253.35096297218</v>
      </c>
      <c r="BC272" s="13">
        <v>173506.25725011856</v>
      </c>
      <c r="BD272" s="113">
        <v>236000</v>
      </c>
      <c r="BE272" s="113">
        <v>236000</v>
      </c>
      <c r="BF272" s="113">
        <v>226501.8</v>
      </c>
      <c r="BG272" s="8">
        <f t="shared" si="110"/>
        <v>211252</v>
      </c>
      <c r="BH272" s="13">
        <v>177266.87285468981</v>
      </c>
      <c r="BI272" s="13">
        <v>173506.25725011856</v>
      </c>
      <c r="BJ272" s="113">
        <v>231000</v>
      </c>
      <c r="BK272" s="113">
        <v>231000</v>
      </c>
      <c r="BL272" s="113">
        <v>222077.8</v>
      </c>
      <c r="BM272" s="8">
        <f t="shared" si="111"/>
        <v>206970</v>
      </c>
      <c r="BN272" s="13">
        <v>144223.41075152918</v>
      </c>
      <c r="BO272" s="13">
        <v>110941.085193484</v>
      </c>
      <c r="BP272" s="113">
        <v>168000</v>
      </c>
      <c r="BQ272" s="113">
        <v>168000</v>
      </c>
      <c r="BR272" s="113">
        <v>161547.4</v>
      </c>
      <c r="BS272" s="8">
        <f t="shared" si="112"/>
        <v>150542</v>
      </c>
      <c r="BT272" s="45" t="e">
        <f>K272+Q272+#REF!+W272+#REF!+#REF!+#REF!+#REF!+AC272+AI272+AO272+AU272+BA272+#REF!+BG272+BM272+BS272</f>
        <v>#REF!</v>
      </c>
      <c r="BU272" s="9"/>
      <c r="BV272" s="9"/>
      <c r="BW272" s="9"/>
      <c r="BX272" s="10"/>
      <c r="BY272" s="10"/>
    </row>
    <row r="273" spans="1:187" s="6" customFormat="1" ht="24.75" customHeight="1" thickBot="1" x14ac:dyDescent="0.4">
      <c r="A273" s="388"/>
      <c r="B273" s="11">
        <v>243</v>
      </c>
      <c r="C273" s="34" t="s">
        <v>284</v>
      </c>
      <c r="D273" s="11" t="s">
        <v>272</v>
      </c>
      <c r="F273" s="13">
        <v>390891.44893933681</v>
      </c>
      <c r="G273" s="13">
        <v>369843.44784260332</v>
      </c>
      <c r="H273" s="113">
        <v>501000</v>
      </c>
      <c r="I273" s="113">
        <v>511000</v>
      </c>
      <c r="J273" s="113">
        <v>481629.4</v>
      </c>
      <c r="K273" s="8">
        <f t="shared" si="102"/>
        <v>450873</v>
      </c>
      <c r="L273" s="13">
        <v>390891.44893933681</v>
      </c>
      <c r="M273" s="13">
        <v>369843.44784260332</v>
      </c>
      <c r="N273" s="113">
        <v>501000</v>
      </c>
      <c r="O273" s="113">
        <v>511000</v>
      </c>
      <c r="P273" s="113">
        <v>481629.4</v>
      </c>
      <c r="Q273" s="8">
        <f t="shared" si="103"/>
        <v>450873</v>
      </c>
      <c r="R273" s="13">
        <v>518637.04427984555</v>
      </c>
      <c r="S273" s="13">
        <v>490710.4342032384</v>
      </c>
      <c r="T273" s="113">
        <v>665000</v>
      </c>
      <c r="U273" s="113">
        <v>665000</v>
      </c>
      <c r="V273" s="113">
        <v>639028.6</v>
      </c>
      <c r="W273" s="8">
        <f t="shared" si="104"/>
        <v>595675</v>
      </c>
      <c r="X273" s="13">
        <v>714336.2564975546</v>
      </c>
      <c r="Y273" s="13">
        <v>675871.99653230153</v>
      </c>
      <c r="Z273" s="113">
        <v>915000</v>
      </c>
      <c r="AA273" s="113">
        <v>915000</v>
      </c>
      <c r="AB273" s="113">
        <v>880156.2</v>
      </c>
      <c r="AC273" s="8">
        <f t="shared" si="105"/>
        <v>820073</v>
      </c>
      <c r="AD273" s="13">
        <v>644691.60951171338</v>
      </c>
      <c r="AE273" s="13">
        <v>675871.99653230153</v>
      </c>
      <c r="AF273" s="113">
        <v>870000</v>
      </c>
      <c r="AG273" s="113">
        <v>887000</v>
      </c>
      <c r="AH273" s="113">
        <v>836063.2</v>
      </c>
      <c r="AI273" s="8">
        <f t="shared" si="106"/>
        <v>782725</v>
      </c>
      <c r="AJ273" s="13">
        <v>714336.2564975546</v>
      </c>
      <c r="AK273" s="13">
        <v>675871.99653230153</v>
      </c>
      <c r="AL273" s="113">
        <v>915000</v>
      </c>
      <c r="AM273" s="113">
        <v>933000</v>
      </c>
      <c r="AN273" s="113">
        <v>880156.2</v>
      </c>
      <c r="AO273" s="8">
        <f t="shared" si="107"/>
        <v>823673</v>
      </c>
      <c r="AP273" s="13">
        <v>756899.96240103699</v>
      </c>
      <c r="AQ273" s="13">
        <v>675871.99653230153</v>
      </c>
      <c r="AR273" s="113">
        <v>943000</v>
      </c>
      <c r="AS273" s="113">
        <v>962000</v>
      </c>
      <c r="AT273" s="113">
        <v>907103.4</v>
      </c>
      <c r="AU273" s="8">
        <f t="shared" si="108"/>
        <v>848975</v>
      </c>
      <c r="AV273" s="13">
        <v>538498.03169651586</v>
      </c>
      <c r="AW273" s="13">
        <v>414229.255151166</v>
      </c>
      <c r="AX273" s="113">
        <v>627000</v>
      </c>
      <c r="AY273" s="113">
        <v>627000</v>
      </c>
      <c r="AZ273" s="113">
        <v>603181.6</v>
      </c>
      <c r="BA273" s="8">
        <f t="shared" si="109"/>
        <v>561982</v>
      </c>
      <c r="BB273" s="13">
        <v>694423.01502755994</v>
      </c>
      <c r="BC273" s="13">
        <v>675871.99653230153</v>
      </c>
      <c r="BD273" s="113">
        <v>902000</v>
      </c>
      <c r="BE273" s="113">
        <v>902000</v>
      </c>
      <c r="BF273" s="113">
        <v>867547.8</v>
      </c>
      <c r="BG273" s="8">
        <f t="shared" si="110"/>
        <v>808369</v>
      </c>
      <c r="BH273" s="13">
        <v>680199.90642806026</v>
      </c>
      <c r="BI273" s="13">
        <v>675871.99653230153</v>
      </c>
      <c r="BJ273" s="113">
        <v>893000</v>
      </c>
      <c r="BK273" s="113">
        <v>893000</v>
      </c>
      <c r="BL273" s="113">
        <v>858543</v>
      </c>
      <c r="BM273" s="8">
        <f t="shared" si="111"/>
        <v>800123</v>
      </c>
      <c r="BN273" s="13">
        <v>656213.07237551513</v>
      </c>
      <c r="BO273" s="13">
        <v>504779.28644270397</v>
      </c>
      <c r="BP273" s="113">
        <v>764000</v>
      </c>
      <c r="BQ273" s="113">
        <v>764000</v>
      </c>
      <c r="BR273" s="113">
        <v>735036.4</v>
      </c>
      <c r="BS273" s="8">
        <f t="shared" si="112"/>
        <v>684806</v>
      </c>
      <c r="BT273" s="45" t="e">
        <f>K273+Q273+#REF!+W273+#REF!+#REF!+#REF!+#REF!+AC273+AI273+AO273+AU273+BA273+#REF!+BG273+BM273+BS273</f>
        <v>#REF!</v>
      </c>
      <c r="BU273" s="9"/>
      <c r="BV273" s="9"/>
      <c r="BW273" s="9"/>
      <c r="BX273" s="10"/>
      <c r="BY273" s="10"/>
    </row>
    <row r="274" spans="1:187" s="6" customFormat="1" ht="24.75" customHeight="1" x14ac:dyDescent="0.35">
      <c r="A274" s="388"/>
      <c r="B274" s="4">
        <v>244</v>
      </c>
      <c r="C274" s="34" t="s">
        <v>285</v>
      </c>
      <c r="D274" s="11" t="s">
        <v>283</v>
      </c>
      <c r="F274" s="13">
        <v>105853.370574406</v>
      </c>
      <c r="G274" s="13">
        <v>100153.5736973226</v>
      </c>
      <c r="H274" s="113">
        <v>136000</v>
      </c>
      <c r="I274" s="113">
        <v>139000</v>
      </c>
      <c r="J274" s="113">
        <v>130425.4</v>
      </c>
      <c r="K274" s="8">
        <f t="shared" si="102"/>
        <v>122286</v>
      </c>
      <c r="L274" s="13">
        <v>105853.370574406</v>
      </c>
      <c r="M274" s="13">
        <v>100153.5736973226</v>
      </c>
      <c r="N274" s="113">
        <v>136000</v>
      </c>
      <c r="O274" s="113">
        <v>139000</v>
      </c>
      <c r="P274" s="113">
        <v>130425.4</v>
      </c>
      <c r="Q274" s="8">
        <f t="shared" si="103"/>
        <v>122286</v>
      </c>
      <c r="R274" s="13">
        <v>170420.480080851</v>
      </c>
      <c r="S274" s="13">
        <v>161243.9926918821</v>
      </c>
      <c r="T274" s="113">
        <v>218000</v>
      </c>
      <c r="U274" s="113">
        <v>218000</v>
      </c>
      <c r="V274" s="113">
        <v>209980.4</v>
      </c>
      <c r="W274" s="8">
        <f t="shared" si="104"/>
        <v>195529</v>
      </c>
      <c r="X274" s="13">
        <v>211193.09492251882</v>
      </c>
      <c r="Y274" s="13">
        <v>196042.652196988</v>
      </c>
      <c r="Z274" s="113">
        <v>268000</v>
      </c>
      <c r="AA274" s="113">
        <v>268000</v>
      </c>
      <c r="AB274" s="113">
        <v>257825.40000000002</v>
      </c>
      <c r="AC274" s="8">
        <f t="shared" si="105"/>
        <v>240212</v>
      </c>
      <c r="AD274" s="13">
        <v>189753.36802243639</v>
      </c>
      <c r="AE274" s="13">
        <v>196042.652196988</v>
      </c>
      <c r="AF274" s="113">
        <v>254000</v>
      </c>
      <c r="AG274" s="113">
        <v>259000</v>
      </c>
      <c r="AH274" s="113">
        <v>244251</v>
      </c>
      <c r="AI274" s="8">
        <f t="shared" si="106"/>
        <v>228609</v>
      </c>
      <c r="AJ274" s="13">
        <v>205331.74664325963</v>
      </c>
      <c r="AK274" s="13">
        <v>196042.652196988</v>
      </c>
      <c r="AL274" s="113">
        <v>264000</v>
      </c>
      <c r="AM274" s="113">
        <v>269000</v>
      </c>
      <c r="AN274" s="113">
        <v>254114</v>
      </c>
      <c r="AO274" s="8">
        <f t="shared" si="107"/>
        <v>237698</v>
      </c>
      <c r="AP274" s="13">
        <v>237035.50376225723</v>
      </c>
      <c r="AQ274" s="13">
        <v>196042.652196988</v>
      </c>
      <c r="AR274" s="113">
        <v>285000</v>
      </c>
      <c r="AS274" s="113">
        <v>291000</v>
      </c>
      <c r="AT274" s="113">
        <v>274185.8</v>
      </c>
      <c r="AU274" s="8">
        <f t="shared" si="108"/>
        <v>256653</v>
      </c>
      <c r="AV274" s="13">
        <v>163970.99575460239</v>
      </c>
      <c r="AW274" s="13">
        <v>126131.535195848</v>
      </c>
      <c r="AX274" s="113">
        <v>191000</v>
      </c>
      <c r="AY274" s="113">
        <v>191000</v>
      </c>
      <c r="AZ274" s="113">
        <v>183667.4</v>
      </c>
      <c r="BA274" s="8">
        <f t="shared" si="109"/>
        <v>171154</v>
      </c>
      <c r="BB274" s="13">
        <v>225800.88229755423</v>
      </c>
      <c r="BC274" s="13">
        <v>196042.652196988</v>
      </c>
      <c r="BD274" s="113">
        <v>278000</v>
      </c>
      <c r="BE274" s="113">
        <v>278000</v>
      </c>
      <c r="BF274" s="113">
        <v>267073.8</v>
      </c>
      <c r="BG274" s="8">
        <f t="shared" si="110"/>
        <v>248983</v>
      </c>
      <c r="BH274" s="13">
        <v>215048.77698482361</v>
      </c>
      <c r="BI274" s="13">
        <v>196042.652196988</v>
      </c>
      <c r="BJ274" s="113">
        <v>271000</v>
      </c>
      <c r="BK274" s="113">
        <v>271000</v>
      </c>
      <c r="BL274" s="113">
        <v>260267</v>
      </c>
      <c r="BM274" s="8">
        <f t="shared" si="111"/>
        <v>242672</v>
      </c>
      <c r="BN274" s="13">
        <v>177702.693895181</v>
      </c>
      <c r="BO274" s="13">
        <v>136694.37991937</v>
      </c>
      <c r="BP274" s="113">
        <v>207000</v>
      </c>
      <c r="BQ274" s="113">
        <v>207000</v>
      </c>
      <c r="BR274" s="113">
        <v>199047.8</v>
      </c>
      <c r="BS274" s="8">
        <f t="shared" si="112"/>
        <v>185489</v>
      </c>
      <c r="BT274" s="45" t="e">
        <f>K274+Q274+#REF!+W274+#REF!+#REF!+#REF!+#REF!+AC274+AI274+AO274+AU274+BA274+#REF!+BG274+BM274+BS274</f>
        <v>#REF!</v>
      </c>
      <c r="BU274" s="9"/>
      <c r="BV274" s="9"/>
      <c r="BW274" s="9"/>
      <c r="BX274" s="10"/>
      <c r="BY274" s="10"/>
    </row>
    <row r="275" spans="1:187" s="6" customFormat="1" ht="24.75" customHeight="1" thickBot="1" x14ac:dyDescent="0.4">
      <c r="A275" s="388"/>
      <c r="B275" s="11">
        <v>245</v>
      </c>
      <c r="C275" s="34" t="s">
        <v>286</v>
      </c>
      <c r="D275" s="11" t="s">
        <v>283</v>
      </c>
      <c r="F275" s="13">
        <v>307879.85592</v>
      </c>
      <c r="G275" s="13">
        <v>291301.70983200002</v>
      </c>
      <c r="H275" s="113">
        <v>395000</v>
      </c>
      <c r="I275" s="113">
        <v>403000</v>
      </c>
      <c r="J275" s="113">
        <v>379348.2</v>
      </c>
      <c r="K275" s="8">
        <f t="shared" si="102"/>
        <v>355306</v>
      </c>
      <c r="L275" s="13">
        <v>307879.85592</v>
      </c>
      <c r="M275" s="13">
        <v>291301.70983200002</v>
      </c>
      <c r="N275" s="113">
        <v>395000</v>
      </c>
      <c r="O275" s="113">
        <v>403000</v>
      </c>
      <c r="P275" s="113">
        <v>379348.2</v>
      </c>
      <c r="Q275" s="8">
        <f t="shared" si="103"/>
        <v>355306</v>
      </c>
      <c r="R275" s="13">
        <v>307879.85592</v>
      </c>
      <c r="S275" s="13">
        <v>291301.70983200002</v>
      </c>
      <c r="T275" s="113">
        <v>395000</v>
      </c>
      <c r="U275" s="113">
        <v>395000</v>
      </c>
      <c r="V275" s="113">
        <v>379348.2</v>
      </c>
      <c r="W275" s="8">
        <f t="shared" si="104"/>
        <v>353706</v>
      </c>
      <c r="X275" s="13">
        <v>307879.85592</v>
      </c>
      <c r="Y275" s="13">
        <v>291301.70983200002</v>
      </c>
      <c r="Z275" s="113">
        <v>395000</v>
      </c>
      <c r="AA275" s="113">
        <v>395000</v>
      </c>
      <c r="AB275" s="113">
        <v>379348.2</v>
      </c>
      <c r="AC275" s="8">
        <f t="shared" si="105"/>
        <v>353706</v>
      </c>
      <c r="AD275" s="13">
        <v>307879.85592</v>
      </c>
      <c r="AE275" s="13">
        <v>291301.70983200002</v>
      </c>
      <c r="AF275" s="113">
        <v>395000</v>
      </c>
      <c r="AG275" s="113">
        <v>403000</v>
      </c>
      <c r="AH275" s="113">
        <v>379348.2</v>
      </c>
      <c r="AI275" s="8">
        <f t="shared" si="106"/>
        <v>355306</v>
      </c>
      <c r="AJ275" s="13">
        <v>307879.85592</v>
      </c>
      <c r="AK275" s="13">
        <v>291301.70983200002</v>
      </c>
      <c r="AL275" s="113">
        <v>395000</v>
      </c>
      <c r="AM275" s="113">
        <v>403000</v>
      </c>
      <c r="AN275" s="113">
        <v>379348.2</v>
      </c>
      <c r="AO275" s="8">
        <f t="shared" si="107"/>
        <v>355306</v>
      </c>
      <c r="AP275" s="13">
        <v>307879.85592</v>
      </c>
      <c r="AQ275" s="13">
        <v>291301.70983200002</v>
      </c>
      <c r="AR275" s="113">
        <v>395000</v>
      </c>
      <c r="AS275" s="113">
        <v>403000</v>
      </c>
      <c r="AT275" s="113">
        <v>379348.2</v>
      </c>
      <c r="AU275" s="8">
        <f t="shared" si="108"/>
        <v>355306</v>
      </c>
      <c r="AV275" s="13">
        <v>307879.85592</v>
      </c>
      <c r="AW275" s="13">
        <v>236830.65840000001</v>
      </c>
      <c r="AX275" s="113">
        <v>359000</v>
      </c>
      <c r="AY275" s="113">
        <v>359000</v>
      </c>
      <c r="AZ275" s="113">
        <v>344862</v>
      </c>
      <c r="BA275" s="8">
        <f t="shared" si="109"/>
        <v>321515</v>
      </c>
      <c r="BB275" s="13">
        <v>307879.85592</v>
      </c>
      <c r="BC275" s="13">
        <v>291301.70983200002</v>
      </c>
      <c r="BD275" s="113">
        <v>395000</v>
      </c>
      <c r="BE275" s="113">
        <v>395000</v>
      </c>
      <c r="BF275" s="113">
        <v>379348.2</v>
      </c>
      <c r="BG275" s="8">
        <f t="shared" si="110"/>
        <v>353706</v>
      </c>
      <c r="BH275" s="13">
        <v>307879.85592</v>
      </c>
      <c r="BI275" s="13">
        <v>291301.70983200002</v>
      </c>
      <c r="BJ275" s="113">
        <v>395000</v>
      </c>
      <c r="BK275" s="113">
        <v>395000</v>
      </c>
      <c r="BL275" s="113">
        <v>379348.2</v>
      </c>
      <c r="BM275" s="8">
        <f t="shared" si="111"/>
        <v>353706</v>
      </c>
      <c r="BN275" s="13">
        <v>307879.85592</v>
      </c>
      <c r="BO275" s="13">
        <v>236830.65840000001</v>
      </c>
      <c r="BP275" s="113">
        <v>359000</v>
      </c>
      <c r="BQ275" s="113">
        <v>359000</v>
      </c>
      <c r="BR275" s="113">
        <v>344862</v>
      </c>
      <c r="BS275" s="8">
        <f t="shared" si="112"/>
        <v>321515</v>
      </c>
      <c r="BT275" s="45" t="e">
        <f>K275+Q275+#REF!+W275+#REF!+#REF!+#REF!+#REF!+AC275+AI275+AO275+AU275+BA275+#REF!+BG275+BM275+BS275</f>
        <v>#REF!</v>
      </c>
      <c r="BU275" s="9"/>
      <c r="BV275" s="9"/>
      <c r="BW275" s="9"/>
      <c r="BX275" s="10"/>
      <c r="BY275" s="10"/>
    </row>
    <row r="276" spans="1:187" s="6" customFormat="1" ht="24.75" customHeight="1" x14ac:dyDescent="0.35">
      <c r="A276" s="388"/>
      <c r="B276" s="4">
        <v>246</v>
      </c>
      <c r="C276" s="34" t="s">
        <v>287</v>
      </c>
      <c r="D276" s="11" t="s">
        <v>272</v>
      </c>
      <c r="F276" s="13">
        <v>513133.0932</v>
      </c>
      <c r="G276" s="13">
        <v>485502.84972</v>
      </c>
      <c r="H276" s="113">
        <v>658000</v>
      </c>
      <c r="I276" s="113">
        <v>671000</v>
      </c>
      <c r="J276" s="113">
        <v>632247</v>
      </c>
      <c r="K276" s="8">
        <f t="shared" si="102"/>
        <v>591977</v>
      </c>
      <c r="L276" s="13">
        <v>513133.0932</v>
      </c>
      <c r="M276" s="13">
        <v>485502.84972</v>
      </c>
      <c r="N276" s="113">
        <v>658000</v>
      </c>
      <c r="O276" s="113">
        <v>671000</v>
      </c>
      <c r="P276" s="113">
        <v>632247</v>
      </c>
      <c r="Q276" s="8">
        <f t="shared" si="103"/>
        <v>591977</v>
      </c>
      <c r="R276" s="13">
        <v>513133.0932</v>
      </c>
      <c r="S276" s="13">
        <v>485502.84972</v>
      </c>
      <c r="T276" s="113">
        <v>658000</v>
      </c>
      <c r="U276" s="113">
        <v>658000</v>
      </c>
      <c r="V276" s="113">
        <v>632247</v>
      </c>
      <c r="W276" s="8">
        <f t="shared" si="104"/>
        <v>589377</v>
      </c>
      <c r="X276" s="13">
        <v>513133.0932</v>
      </c>
      <c r="Y276" s="13">
        <v>485502.84972</v>
      </c>
      <c r="Z276" s="113">
        <v>658000</v>
      </c>
      <c r="AA276" s="113">
        <v>658000</v>
      </c>
      <c r="AB276" s="113">
        <v>632247</v>
      </c>
      <c r="AC276" s="8">
        <f t="shared" si="105"/>
        <v>589377</v>
      </c>
      <c r="AD276" s="13">
        <v>513133.0932</v>
      </c>
      <c r="AE276" s="13">
        <v>485502.84972</v>
      </c>
      <c r="AF276" s="113">
        <v>658000</v>
      </c>
      <c r="AG276" s="113">
        <v>671000</v>
      </c>
      <c r="AH276" s="113">
        <v>632247</v>
      </c>
      <c r="AI276" s="8">
        <f t="shared" si="106"/>
        <v>591977</v>
      </c>
      <c r="AJ276" s="13">
        <v>513133.0932</v>
      </c>
      <c r="AK276" s="13">
        <v>485502.84972</v>
      </c>
      <c r="AL276" s="113">
        <v>658000</v>
      </c>
      <c r="AM276" s="113">
        <v>671000</v>
      </c>
      <c r="AN276" s="113">
        <v>632247</v>
      </c>
      <c r="AO276" s="8">
        <f t="shared" si="107"/>
        <v>591977</v>
      </c>
      <c r="AP276" s="13">
        <v>513133.0932</v>
      </c>
      <c r="AQ276" s="13">
        <v>485502.84972</v>
      </c>
      <c r="AR276" s="113">
        <v>658000</v>
      </c>
      <c r="AS276" s="113">
        <v>671000</v>
      </c>
      <c r="AT276" s="113">
        <v>632247</v>
      </c>
      <c r="AU276" s="8">
        <f t="shared" si="108"/>
        <v>591977</v>
      </c>
      <c r="AV276" s="13">
        <v>513133.0932</v>
      </c>
      <c r="AW276" s="13">
        <v>394717.76399999997</v>
      </c>
      <c r="AX276" s="113">
        <v>598000</v>
      </c>
      <c r="AY276" s="113">
        <v>598000</v>
      </c>
      <c r="AZ276" s="113">
        <v>574770</v>
      </c>
      <c r="BA276" s="8">
        <f t="shared" si="109"/>
        <v>535724</v>
      </c>
      <c r="BB276" s="13">
        <v>513133.0932</v>
      </c>
      <c r="BC276" s="13">
        <v>485502.84972</v>
      </c>
      <c r="BD276" s="113">
        <v>658000</v>
      </c>
      <c r="BE276" s="113">
        <v>658000</v>
      </c>
      <c r="BF276" s="113">
        <v>632247</v>
      </c>
      <c r="BG276" s="8">
        <f t="shared" si="110"/>
        <v>589377</v>
      </c>
      <c r="BH276" s="13">
        <v>513133.0932</v>
      </c>
      <c r="BI276" s="13">
        <v>485502.84972</v>
      </c>
      <c r="BJ276" s="113">
        <v>658000</v>
      </c>
      <c r="BK276" s="113">
        <v>658000</v>
      </c>
      <c r="BL276" s="113">
        <v>632247</v>
      </c>
      <c r="BM276" s="8">
        <f t="shared" si="111"/>
        <v>589377</v>
      </c>
      <c r="BN276" s="13">
        <v>513133.0932</v>
      </c>
      <c r="BO276" s="13">
        <v>394717.76399999997</v>
      </c>
      <c r="BP276" s="113">
        <v>598000</v>
      </c>
      <c r="BQ276" s="113">
        <v>598000</v>
      </c>
      <c r="BR276" s="113">
        <v>574770</v>
      </c>
      <c r="BS276" s="8">
        <f t="shared" si="112"/>
        <v>535724</v>
      </c>
      <c r="BT276" s="45" t="e">
        <f>K276+Q276+#REF!+W276+#REF!+#REF!+#REF!+#REF!+AC276+AI276+AO276+AU276+BA276+#REF!+BG276+BM276+BS276</f>
        <v>#REF!</v>
      </c>
      <c r="BU276" s="9"/>
      <c r="BV276" s="9"/>
      <c r="BW276" s="9"/>
      <c r="BX276" s="10"/>
      <c r="BY276" s="10"/>
    </row>
    <row r="277" spans="1:187" s="6" customFormat="1" ht="24.75" customHeight="1" thickBot="1" x14ac:dyDescent="0.4">
      <c r="A277" s="388"/>
      <c r="B277" s="11">
        <v>247</v>
      </c>
      <c r="C277" s="34" t="s">
        <v>286</v>
      </c>
      <c r="D277" s="11" t="s">
        <v>272</v>
      </c>
      <c r="F277" s="13">
        <v>418954.09915116936</v>
      </c>
      <c r="G277" s="13">
        <v>396395.03227379872</v>
      </c>
      <c r="H277" s="113">
        <v>537000</v>
      </c>
      <c r="I277" s="113">
        <v>548000</v>
      </c>
      <c r="J277" s="113">
        <v>516206.6</v>
      </c>
      <c r="K277" s="8">
        <f t="shared" si="102"/>
        <v>483311</v>
      </c>
      <c r="L277" s="13">
        <v>418954.09915116936</v>
      </c>
      <c r="M277" s="13">
        <v>396395.03227379872</v>
      </c>
      <c r="N277" s="113">
        <v>537000</v>
      </c>
      <c r="O277" s="113">
        <v>548000</v>
      </c>
      <c r="P277" s="113">
        <v>516206.6</v>
      </c>
      <c r="Q277" s="8">
        <f t="shared" si="103"/>
        <v>483311</v>
      </c>
      <c r="R277" s="13">
        <v>666114.65958626673</v>
      </c>
      <c r="S277" s="13">
        <v>630246.94714700629</v>
      </c>
      <c r="T277" s="113">
        <v>854000</v>
      </c>
      <c r="U277" s="113">
        <v>854000</v>
      </c>
      <c r="V277" s="113">
        <v>820740.2</v>
      </c>
      <c r="W277" s="8">
        <f t="shared" si="104"/>
        <v>765020</v>
      </c>
      <c r="X277" s="13">
        <v>806683.62197020778</v>
      </c>
      <c r="Y277" s="13">
        <v>743245.5506565125</v>
      </c>
      <c r="Z277" s="113">
        <v>1021000</v>
      </c>
      <c r="AA277" s="113">
        <v>1021000</v>
      </c>
      <c r="AB277" s="113">
        <v>981276.8</v>
      </c>
      <c r="AC277" s="8">
        <f t="shared" si="105"/>
        <v>914641</v>
      </c>
      <c r="AD277" s="13">
        <v>720731.26319374179</v>
      </c>
      <c r="AE277" s="13">
        <v>743245.5506565125</v>
      </c>
      <c r="AF277" s="113">
        <v>964000</v>
      </c>
      <c r="AG277" s="113">
        <v>983000</v>
      </c>
      <c r="AH277" s="113">
        <v>926858.8</v>
      </c>
      <c r="AI277" s="8">
        <f t="shared" si="106"/>
        <v>867567</v>
      </c>
      <c r="AJ277" s="13">
        <v>802757.89724068111</v>
      </c>
      <c r="AK277" s="13">
        <v>743245.5506565125</v>
      </c>
      <c r="AL277" s="113">
        <v>1018000</v>
      </c>
      <c r="AM277" s="113">
        <v>1038000</v>
      </c>
      <c r="AN277" s="113">
        <v>978791.8</v>
      </c>
      <c r="AO277" s="8">
        <f t="shared" si="107"/>
        <v>916159</v>
      </c>
      <c r="AP277" s="13">
        <v>894553.81568250887</v>
      </c>
      <c r="AQ277" s="13">
        <v>743245.5506565125</v>
      </c>
      <c r="AR277" s="113">
        <v>1078000</v>
      </c>
      <c r="AS277" s="113">
        <v>1100000</v>
      </c>
      <c r="AT277" s="113">
        <v>1036908.6000000001</v>
      </c>
      <c r="AU277" s="8">
        <f t="shared" si="108"/>
        <v>970542</v>
      </c>
      <c r="AV277" s="13">
        <v>632745.4434911065</v>
      </c>
      <c r="AW277" s="13">
        <v>486727.26422392804</v>
      </c>
      <c r="AX277" s="113">
        <v>737000</v>
      </c>
      <c r="AY277" s="113">
        <v>737000</v>
      </c>
      <c r="AZ277" s="113">
        <v>708750</v>
      </c>
      <c r="BA277" s="8">
        <f t="shared" si="109"/>
        <v>660445</v>
      </c>
      <c r="BB277" s="13">
        <v>877565.68941030081</v>
      </c>
      <c r="BC277" s="13">
        <v>743245.5506565125</v>
      </c>
      <c r="BD277" s="113">
        <v>1067000</v>
      </c>
      <c r="BE277" s="113">
        <v>1067000</v>
      </c>
      <c r="BF277" s="113">
        <v>1026152.4</v>
      </c>
      <c r="BG277" s="8">
        <f t="shared" si="110"/>
        <v>956193</v>
      </c>
      <c r="BH277" s="13">
        <v>841332.50647762686</v>
      </c>
      <c r="BI277" s="13">
        <v>743245.5506565125</v>
      </c>
      <c r="BJ277" s="113">
        <v>1043000</v>
      </c>
      <c r="BK277" s="113">
        <v>1043000</v>
      </c>
      <c r="BL277" s="113">
        <v>1003213.4</v>
      </c>
      <c r="BM277" s="8">
        <f t="shared" si="111"/>
        <v>934758</v>
      </c>
      <c r="BN277" s="13">
        <v>703323.99270657171</v>
      </c>
      <c r="BO277" s="13">
        <v>541018.45592813205</v>
      </c>
      <c r="BP277" s="113">
        <v>819000</v>
      </c>
      <c r="BQ277" s="113">
        <v>819000</v>
      </c>
      <c r="BR277" s="113">
        <v>787806.6</v>
      </c>
      <c r="BS277" s="8">
        <f t="shared" si="112"/>
        <v>734030</v>
      </c>
      <c r="BT277" s="45" t="e">
        <f>K277+Q277+#REF!+W277+#REF!+#REF!+#REF!+#REF!+AC277+AI277+AO277+AU277+BA277+#REF!+BG277+BM277+BS277</f>
        <v>#REF!</v>
      </c>
      <c r="BU277" s="9"/>
      <c r="BV277" s="9"/>
      <c r="BW277" s="9"/>
      <c r="BX277" s="10"/>
      <c r="BY277" s="10"/>
    </row>
    <row r="278" spans="1:187" s="6" customFormat="1" ht="24.75" customHeight="1" x14ac:dyDescent="0.35">
      <c r="A278" s="388"/>
      <c r="B278" s="4">
        <v>248</v>
      </c>
      <c r="C278" s="34" t="s">
        <v>288</v>
      </c>
      <c r="D278" s="11" t="s">
        <v>272</v>
      </c>
      <c r="F278" s="13">
        <v>1366105.5107637756</v>
      </c>
      <c r="G278" s="13">
        <v>1292545.9832611107</v>
      </c>
      <c r="H278" s="113">
        <v>1751000</v>
      </c>
      <c r="I278" s="113">
        <v>1786000</v>
      </c>
      <c r="J278" s="113">
        <v>1683220</v>
      </c>
      <c r="K278" s="8">
        <f t="shared" si="102"/>
        <v>1575774</v>
      </c>
      <c r="L278" s="13">
        <v>1366105.5107637756</v>
      </c>
      <c r="M278" s="13">
        <v>1292545.9832611107</v>
      </c>
      <c r="N278" s="113">
        <v>1751000</v>
      </c>
      <c r="O278" s="113">
        <v>1786000</v>
      </c>
      <c r="P278" s="113">
        <v>1683220</v>
      </c>
      <c r="Q278" s="8">
        <f t="shared" si="103"/>
        <v>1575774</v>
      </c>
      <c r="R278" s="13">
        <v>2312405.2924860343</v>
      </c>
      <c r="S278" s="13">
        <v>2187891.1613521711</v>
      </c>
      <c r="T278" s="113">
        <v>2963000</v>
      </c>
      <c r="U278" s="113">
        <v>2963000</v>
      </c>
      <c r="V278" s="113">
        <v>2849184.8</v>
      </c>
      <c r="W278" s="8">
        <f t="shared" si="104"/>
        <v>2655096</v>
      </c>
      <c r="X278" s="13">
        <v>2934281.8928857069</v>
      </c>
      <c r="Y278" s="13">
        <v>2703048.2823816435</v>
      </c>
      <c r="Z278" s="113">
        <v>3712000</v>
      </c>
      <c r="AA278" s="113">
        <v>3712000</v>
      </c>
      <c r="AB278" s="113">
        <v>3569053.6</v>
      </c>
      <c r="AC278" s="8">
        <f t="shared" si="105"/>
        <v>3326077</v>
      </c>
      <c r="AD278" s="13">
        <v>2624737.7753000949</v>
      </c>
      <c r="AE278" s="13">
        <v>2703048.2823816435</v>
      </c>
      <c r="AF278" s="113">
        <v>3508000</v>
      </c>
      <c r="AG278" s="113">
        <v>3578000</v>
      </c>
      <c r="AH278" s="113">
        <v>3373077.4</v>
      </c>
      <c r="AI278" s="8">
        <f t="shared" si="106"/>
        <v>3157373</v>
      </c>
      <c r="AJ278" s="13">
        <v>2946388.1564313923</v>
      </c>
      <c r="AK278" s="13">
        <v>2703048.2823816435</v>
      </c>
      <c r="AL278" s="113">
        <v>3720000</v>
      </c>
      <c r="AM278" s="113">
        <v>3794000</v>
      </c>
      <c r="AN278" s="113">
        <v>3576718.6</v>
      </c>
      <c r="AO278" s="8">
        <f t="shared" si="107"/>
        <v>3348031</v>
      </c>
      <c r="AP278" s="13">
        <v>3872572.3512005713</v>
      </c>
      <c r="AQ278" s="13">
        <v>2703048.2823816435</v>
      </c>
      <c r="AR278" s="113">
        <v>4330000</v>
      </c>
      <c r="AS278" s="113">
        <v>4417000</v>
      </c>
      <c r="AT278" s="113">
        <v>4163094.6</v>
      </c>
      <c r="AU278" s="8">
        <f t="shared" si="108"/>
        <v>3897143</v>
      </c>
      <c r="AV278" s="13">
        <v>1993895.7134960315</v>
      </c>
      <c r="AW278" s="13">
        <v>1533765.9334584859</v>
      </c>
      <c r="AX278" s="113">
        <v>2323000</v>
      </c>
      <c r="AY278" s="113">
        <v>2323000</v>
      </c>
      <c r="AZ278" s="113">
        <v>2233400.4</v>
      </c>
      <c r="BA278" s="8">
        <f t="shared" si="109"/>
        <v>2081412</v>
      </c>
      <c r="BB278" s="13">
        <v>3566388.0580648687</v>
      </c>
      <c r="BC278" s="13">
        <v>2703048.2823816435</v>
      </c>
      <c r="BD278" s="113">
        <v>4128000</v>
      </c>
      <c r="BE278" s="113">
        <v>4128000</v>
      </c>
      <c r="BF278" s="113">
        <v>3969246.4000000004</v>
      </c>
      <c r="BG278" s="8">
        <f t="shared" si="110"/>
        <v>3698937</v>
      </c>
      <c r="BH278" s="13">
        <v>3377186.1370732579</v>
      </c>
      <c r="BI278" s="13">
        <v>2703048.2823816435</v>
      </c>
      <c r="BJ278" s="113">
        <v>4003000</v>
      </c>
      <c r="BK278" s="113">
        <v>4003000</v>
      </c>
      <c r="BL278" s="113">
        <v>3849461</v>
      </c>
      <c r="BM278" s="8">
        <f t="shared" si="111"/>
        <v>3587139</v>
      </c>
      <c r="BN278" s="13">
        <v>2293362.5813086536</v>
      </c>
      <c r="BO278" s="13">
        <v>1764125.0625451179</v>
      </c>
      <c r="BP278" s="113">
        <v>2672000</v>
      </c>
      <c r="BQ278" s="113">
        <v>2672000</v>
      </c>
      <c r="BR278" s="113">
        <v>2568839</v>
      </c>
      <c r="BS278" s="8">
        <f t="shared" si="112"/>
        <v>2394065</v>
      </c>
      <c r="BT278" s="45" t="e">
        <f>K278+Q278+#REF!+W278+#REF!+#REF!+#REF!+#REF!+AC278+AI278+AO278+AU278+BA278+#REF!+BG278+BM278+BS278</f>
        <v>#REF!</v>
      </c>
      <c r="BU278" s="9"/>
      <c r="BV278" s="9"/>
      <c r="BW278" s="9"/>
      <c r="BX278" s="10"/>
      <c r="BY278" s="10"/>
    </row>
    <row r="279" spans="1:187" s="6" customFormat="1" ht="24.75" customHeight="1" thickBot="1" x14ac:dyDescent="0.4">
      <c r="A279" s="388"/>
      <c r="B279" s="11">
        <v>249</v>
      </c>
      <c r="C279" s="34" t="s">
        <v>289</v>
      </c>
      <c r="D279" s="11" t="s">
        <v>272</v>
      </c>
      <c r="F279" s="13">
        <v>222357.67371999999</v>
      </c>
      <c r="G279" s="13">
        <v>210384.56821200001</v>
      </c>
      <c r="H279" s="113">
        <v>285000</v>
      </c>
      <c r="I279" s="113">
        <v>291000</v>
      </c>
      <c r="J279" s="113">
        <v>273974.40000000002</v>
      </c>
      <c r="K279" s="8">
        <f t="shared" si="102"/>
        <v>256543</v>
      </c>
      <c r="L279" s="13">
        <v>222357.67371999999</v>
      </c>
      <c r="M279" s="13">
        <v>210384.56821200001</v>
      </c>
      <c r="N279" s="113">
        <v>285000</v>
      </c>
      <c r="O279" s="113">
        <v>291000</v>
      </c>
      <c r="P279" s="113">
        <v>273974.40000000002</v>
      </c>
      <c r="Q279" s="8">
        <f t="shared" si="103"/>
        <v>256543</v>
      </c>
      <c r="R279" s="13">
        <v>222357.67371999999</v>
      </c>
      <c r="S279" s="13">
        <v>210384.56821200001</v>
      </c>
      <c r="T279" s="113">
        <v>285000</v>
      </c>
      <c r="U279" s="113">
        <v>285000</v>
      </c>
      <c r="V279" s="113">
        <v>273974.40000000002</v>
      </c>
      <c r="W279" s="8">
        <f t="shared" si="104"/>
        <v>255343</v>
      </c>
      <c r="X279" s="13">
        <v>222357.67371999999</v>
      </c>
      <c r="Y279" s="13">
        <v>210384.56821200001</v>
      </c>
      <c r="Z279" s="113">
        <v>285000</v>
      </c>
      <c r="AA279" s="113">
        <v>285000</v>
      </c>
      <c r="AB279" s="113">
        <v>273974.40000000002</v>
      </c>
      <c r="AC279" s="8">
        <f t="shared" si="105"/>
        <v>255343</v>
      </c>
      <c r="AD279" s="13">
        <v>222357.67371999999</v>
      </c>
      <c r="AE279" s="13">
        <v>210384.56821200001</v>
      </c>
      <c r="AF279" s="113">
        <v>285000</v>
      </c>
      <c r="AG279" s="113">
        <v>291000</v>
      </c>
      <c r="AH279" s="113">
        <v>273974.40000000002</v>
      </c>
      <c r="AI279" s="8">
        <f t="shared" si="106"/>
        <v>256543</v>
      </c>
      <c r="AJ279" s="13">
        <v>222357.67371999999</v>
      </c>
      <c r="AK279" s="13">
        <v>210384.56821200001</v>
      </c>
      <c r="AL279" s="113">
        <v>285000</v>
      </c>
      <c r="AM279" s="113">
        <v>291000</v>
      </c>
      <c r="AN279" s="113">
        <v>273974.40000000002</v>
      </c>
      <c r="AO279" s="8">
        <f t="shared" si="107"/>
        <v>256543</v>
      </c>
      <c r="AP279" s="13">
        <v>222357.67371999999</v>
      </c>
      <c r="AQ279" s="13">
        <v>210384.56821200001</v>
      </c>
      <c r="AR279" s="113">
        <v>285000</v>
      </c>
      <c r="AS279" s="113">
        <v>291000</v>
      </c>
      <c r="AT279" s="113">
        <v>273974.40000000002</v>
      </c>
      <c r="AU279" s="8">
        <f t="shared" si="108"/>
        <v>256543</v>
      </c>
      <c r="AV279" s="13">
        <v>222357.67371999999</v>
      </c>
      <c r="AW279" s="13">
        <v>171044.36439999999</v>
      </c>
      <c r="AX279" s="113">
        <v>259000</v>
      </c>
      <c r="AY279" s="113">
        <v>259000</v>
      </c>
      <c r="AZ279" s="113">
        <v>249067</v>
      </c>
      <c r="BA279" s="8">
        <f t="shared" si="109"/>
        <v>232094</v>
      </c>
      <c r="BB279" s="13">
        <v>222357.67371999999</v>
      </c>
      <c r="BC279" s="13">
        <v>210384.56821200001</v>
      </c>
      <c r="BD279" s="113">
        <v>285000</v>
      </c>
      <c r="BE279" s="113">
        <v>285000</v>
      </c>
      <c r="BF279" s="113">
        <v>273974.40000000002</v>
      </c>
      <c r="BG279" s="8">
        <f t="shared" si="110"/>
        <v>255343</v>
      </c>
      <c r="BH279" s="13">
        <v>222357.67371999999</v>
      </c>
      <c r="BI279" s="13">
        <v>210384.56821200001</v>
      </c>
      <c r="BJ279" s="113">
        <v>285000</v>
      </c>
      <c r="BK279" s="113">
        <v>285000</v>
      </c>
      <c r="BL279" s="113">
        <v>273974.40000000002</v>
      </c>
      <c r="BM279" s="8">
        <f t="shared" si="111"/>
        <v>255343</v>
      </c>
      <c r="BN279" s="13">
        <v>222357.67371999999</v>
      </c>
      <c r="BO279" s="13">
        <v>171044.36439999999</v>
      </c>
      <c r="BP279" s="113">
        <v>259000</v>
      </c>
      <c r="BQ279" s="113">
        <v>259000</v>
      </c>
      <c r="BR279" s="113">
        <v>249067</v>
      </c>
      <c r="BS279" s="8">
        <f t="shared" si="112"/>
        <v>232094</v>
      </c>
      <c r="BT279" s="45" t="e">
        <f>K279+Q279+#REF!+W279+#REF!+#REF!+#REF!+#REF!+AC279+AI279+AO279+AU279+BA279+#REF!+BG279+BM279+BS279</f>
        <v>#REF!</v>
      </c>
      <c r="BU279" s="9"/>
      <c r="BV279" s="9"/>
      <c r="BW279" s="9"/>
      <c r="BX279" s="10"/>
      <c r="BY279" s="10"/>
    </row>
    <row r="280" spans="1:187" s="6" customFormat="1" ht="24.75" customHeight="1" x14ac:dyDescent="0.35">
      <c r="A280" s="388"/>
      <c r="B280" s="4">
        <v>250</v>
      </c>
      <c r="C280" s="34" t="s">
        <v>290</v>
      </c>
      <c r="D280" s="11" t="s">
        <v>272</v>
      </c>
      <c r="F280" s="13">
        <v>153939.92796</v>
      </c>
      <c r="G280" s="13">
        <v>145650.85491600001</v>
      </c>
      <c r="H280" s="113">
        <v>197000</v>
      </c>
      <c r="I280" s="113">
        <v>201000</v>
      </c>
      <c r="J280" s="113">
        <v>189674.8</v>
      </c>
      <c r="K280" s="8">
        <f t="shared" si="102"/>
        <v>177453</v>
      </c>
      <c r="L280" s="13">
        <v>153939.92796</v>
      </c>
      <c r="M280" s="13">
        <v>145650.85491600001</v>
      </c>
      <c r="N280" s="113">
        <v>197000</v>
      </c>
      <c r="O280" s="113">
        <v>201000</v>
      </c>
      <c r="P280" s="113">
        <v>189674.8</v>
      </c>
      <c r="Q280" s="8">
        <f t="shared" si="103"/>
        <v>177453</v>
      </c>
      <c r="R280" s="13">
        <v>153939.92796</v>
      </c>
      <c r="S280" s="13">
        <v>145650.85491600001</v>
      </c>
      <c r="T280" s="113">
        <v>197000</v>
      </c>
      <c r="U280" s="113">
        <v>197000</v>
      </c>
      <c r="V280" s="113">
        <v>189674.8</v>
      </c>
      <c r="W280" s="8">
        <f t="shared" si="104"/>
        <v>176653</v>
      </c>
      <c r="X280" s="13">
        <v>153939.92796</v>
      </c>
      <c r="Y280" s="13">
        <v>145650.85491600001</v>
      </c>
      <c r="Z280" s="113">
        <v>197000</v>
      </c>
      <c r="AA280" s="113">
        <v>197000</v>
      </c>
      <c r="AB280" s="113">
        <v>189674.8</v>
      </c>
      <c r="AC280" s="8">
        <f t="shared" si="105"/>
        <v>176653</v>
      </c>
      <c r="AD280" s="13">
        <v>153939.92796</v>
      </c>
      <c r="AE280" s="13">
        <v>145650.85491600001</v>
      </c>
      <c r="AF280" s="113">
        <v>197000</v>
      </c>
      <c r="AG280" s="113">
        <v>201000</v>
      </c>
      <c r="AH280" s="113">
        <v>189674.8</v>
      </c>
      <c r="AI280" s="8">
        <f t="shared" si="106"/>
        <v>177453</v>
      </c>
      <c r="AJ280" s="13">
        <v>153939.92796</v>
      </c>
      <c r="AK280" s="13">
        <v>145650.85491600001</v>
      </c>
      <c r="AL280" s="113">
        <v>197000</v>
      </c>
      <c r="AM280" s="113">
        <v>201000</v>
      </c>
      <c r="AN280" s="113">
        <v>189674.8</v>
      </c>
      <c r="AO280" s="8">
        <f t="shared" si="107"/>
        <v>177453</v>
      </c>
      <c r="AP280" s="13">
        <v>153939.92796</v>
      </c>
      <c r="AQ280" s="13">
        <v>145650.85491600001</v>
      </c>
      <c r="AR280" s="113">
        <v>197000</v>
      </c>
      <c r="AS280" s="113">
        <v>201000</v>
      </c>
      <c r="AT280" s="113">
        <v>189674.8</v>
      </c>
      <c r="AU280" s="8">
        <f t="shared" si="108"/>
        <v>177453</v>
      </c>
      <c r="AV280" s="13">
        <v>153939.92796</v>
      </c>
      <c r="AW280" s="13">
        <v>118415.32920000001</v>
      </c>
      <c r="AX280" s="113">
        <v>179000</v>
      </c>
      <c r="AY280" s="113">
        <v>179000</v>
      </c>
      <c r="AZ280" s="113">
        <v>172431</v>
      </c>
      <c r="BA280" s="8">
        <f t="shared" si="109"/>
        <v>160557</v>
      </c>
      <c r="BB280" s="13">
        <v>153939.92796</v>
      </c>
      <c r="BC280" s="13">
        <v>145650.85491600001</v>
      </c>
      <c r="BD280" s="113">
        <v>197000</v>
      </c>
      <c r="BE280" s="113">
        <v>197000</v>
      </c>
      <c r="BF280" s="113">
        <v>189674.8</v>
      </c>
      <c r="BG280" s="8">
        <f t="shared" si="110"/>
        <v>176653</v>
      </c>
      <c r="BH280" s="13">
        <v>153939.92796</v>
      </c>
      <c r="BI280" s="13">
        <v>145650.85491600001</v>
      </c>
      <c r="BJ280" s="113">
        <v>197000</v>
      </c>
      <c r="BK280" s="113">
        <v>197000</v>
      </c>
      <c r="BL280" s="113">
        <v>189674.8</v>
      </c>
      <c r="BM280" s="8">
        <f t="shared" si="111"/>
        <v>176653</v>
      </c>
      <c r="BN280" s="13">
        <v>153939.92796</v>
      </c>
      <c r="BO280" s="13">
        <v>118415.32920000001</v>
      </c>
      <c r="BP280" s="113">
        <v>179000</v>
      </c>
      <c r="BQ280" s="113">
        <v>179000</v>
      </c>
      <c r="BR280" s="113">
        <v>172431</v>
      </c>
      <c r="BS280" s="8">
        <f t="shared" si="112"/>
        <v>160557</v>
      </c>
      <c r="BT280" s="45" t="e">
        <f>K280+Q280+#REF!+W280+#REF!+#REF!+#REF!+#REF!+AC280+AI280+AO280+AU280+BA280+#REF!+BG280+BM280+BS280</f>
        <v>#REF!</v>
      </c>
      <c r="BU280" s="9"/>
      <c r="BV280" s="9"/>
      <c r="BW280" s="9"/>
      <c r="BX280" s="10"/>
      <c r="BY280" s="10"/>
    </row>
    <row r="281" spans="1:187" s="6" customFormat="1" ht="24.75" customHeight="1" thickBot="1" x14ac:dyDescent="0.4">
      <c r="A281" s="388"/>
      <c r="B281" s="11">
        <v>251</v>
      </c>
      <c r="C281" s="34" t="s">
        <v>291</v>
      </c>
      <c r="D281" s="11" t="s">
        <v>272</v>
      </c>
      <c r="F281" s="13">
        <v>487937.23205769365</v>
      </c>
      <c r="G281" s="13">
        <v>461663.68879304855</v>
      </c>
      <c r="H281" s="113">
        <v>625000</v>
      </c>
      <c r="I281" s="113">
        <v>638000</v>
      </c>
      <c r="J281" s="113">
        <v>601202</v>
      </c>
      <c r="K281" s="8">
        <f t="shared" si="102"/>
        <v>562761</v>
      </c>
      <c r="L281" s="13">
        <v>487937.23205769365</v>
      </c>
      <c r="M281" s="13">
        <v>461663.68879304855</v>
      </c>
      <c r="N281" s="113">
        <v>625000</v>
      </c>
      <c r="O281" s="113">
        <v>638000</v>
      </c>
      <c r="P281" s="113">
        <v>601202</v>
      </c>
      <c r="Q281" s="8">
        <f t="shared" si="103"/>
        <v>562761</v>
      </c>
      <c r="R281" s="13">
        <v>804732.43338331475</v>
      </c>
      <c r="S281" s="13">
        <v>761400.6869703671</v>
      </c>
      <c r="T281" s="113">
        <v>1031000</v>
      </c>
      <c r="U281" s="113">
        <v>1031000</v>
      </c>
      <c r="V281" s="113">
        <v>991536</v>
      </c>
      <c r="W281" s="8">
        <f t="shared" si="104"/>
        <v>923934</v>
      </c>
      <c r="X281" s="13">
        <v>959826.91080301488</v>
      </c>
      <c r="Y281" s="13">
        <v>894204.89373135101</v>
      </c>
      <c r="Z281" s="113">
        <v>1221000</v>
      </c>
      <c r="AA281" s="113">
        <v>1221000</v>
      </c>
      <c r="AB281" s="113">
        <v>1173807.6000000001</v>
      </c>
      <c r="AC281" s="8">
        <f t="shared" si="105"/>
        <v>1093968</v>
      </c>
      <c r="AD281" s="13">
        <v>879795.93687771237</v>
      </c>
      <c r="AE281" s="13">
        <v>894204.89373135101</v>
      </c>
      <c r="AF281" s="113">
        <v>1168000</v>
      </c>
      <c r="AG281" s="113">
        <v>1191000</v>
      </c>
      <c r="AH281" s="113">
        <v>1123138.8</v>
      </c>
      <c r="AI281" s="8">
        <f t="shared" si="106"/>
        <v>1051228</v>
      </c>
      <c r="AJ281" s="13">
        <v>950636.86814816727</v>
      </c>
      <c r="AK281" s="13">
        <v>894204.89373135101</v>
      </c>
      <c r="AL281" s="113">
        <v>1215000</v>
      </c>
      <c r="AM281" s="113">
        <v>1239000</v>
      </c>
      <c r="AN281" s="113">
        <v>1167989.2</v>
      </c>
      <c r="AO281" s="8">
        <f t="shared" si="107"/>
        <v>1093366</v>
      </c>
      <c r="AP281" s="13">
        <v>1070820.0790054584</v>
      </c>
      <c r="AQ281" s="13">
        <v>894204.89373135101</v>
      </c>
      <c r="AR281" s="113">
        <v>1294000</v>
      </c>
      <c r="AS281" s="113">
        <v>1320000</v>
      </c>
      <c r="AT281" s="113">
        <v>1244077.8</v>
      </c>
      <c r="AU281" s="8">
        <f t="shared" si="108"/>
        <v>1164621</v>
      </c>
      <c r="AV281" s="13">
        <v>765166.10892157792</v>
      </c>
      <c r="AW281" s="13">
        <v>588589.31455506012</v>
      </c>
      <c r="AX281" s="113">
        <v>891000</v>
      </c>
      <c r="AY281" s="113">
        <v>891000</v>
      </c>
      <c r="AZ281" s="113">
        <v>857077.2</v>
      </c>
      <c r="BA281" s="8">
        <f t="shared" si="109"/>
        <v>798567</v>
      </c>
      <c r="BB281" s="13">
        <v>1062449.4243782694</v>
      </c>
      <c r="BC281" s="13">
        <v>894204.89373135101</v>
      </c>
      <c r="BD281" s="113">
        <v>1288000</v>
      </c>
      <c r="BE281" s="113">
        <v>1288000</v>
      </c>
      <c r="BF281" s="113">
        <v>1238778.8</v>
      </c>
      <c r="BG281" s="8">
        <f t="shared" si="110"/>
        <v>1154287</v>
      </c>
      <c r="BH281" s="13">
        <v>1058441.4273094663</v>
      </c>
      <c r="BI281" s="13">
        <v>894204.89373135101</v>
      </c>
      <c r="BJ281" s="113">
        <v>1286000</v>
      </c>
      <c r="BK281" s="113">
        <v>1286000</v>
      </c>
      <c r="BL281" s="113">
        <v>1236240.6000000001</v>
      </c>
      <c r="BM281" s="8">
        <f t="shared" si="111"/>
        <v>1152177</v>
      </c>
      <c r="BN281" s="13">
        <v>819130.09275668475</v>
      </c>
      <c r="BO281" s="13">
        <v>630100.07135129592</v>
      </c>
      <c r="BP281" s="113">
        <v>954000</v>
      </c>
      <c r="BQ281" s="113">
        <v>954000</v>
      </c>
      <c r="BR281" s="113">
        <v>917523.60000000009</v>
      </c>
      <c r="BS281" s="8">
        <f t="shared" si="112"/>
        <v>854951</v>
      </c>
      <c r="BT281" s="45" t="e">
        <f>K281+Q281+#REF!+W281+#REF!+#REF!+#REF!+#REF!+AC281+AI281+AO281+AU281+BA281+#REF!+BG281+BM281+BS281</f>
        <v>#REF!</v>
      </c>
      <c r="BU281" s="9"/>
      <c r="BV281" s="9"/>
      <c r="BW281" s="9"/>
      <c r="BX281" s="10"/>
      <c r="BY281" s="10"/>
    </row>
    <row r="282" spans="1:187" s="6" customFormat="1" ht="24.75" customHeight="1" x14ac:dyDescent="0.35">
      <c r="A282" s="388"/>
      <c r="B282" s="4">
        <v>252</v>
      </c>
      <c r="C282" s="34" t="s">
        <v>292</v>
      </c>
      <c r="D282" s="11" t="s">
        <v>283</v>
      </c>
      <c r="F282" s="13">
        <v>24370.401039712004</v>
      </c>
      <c r="G282" s="13">
        <v>23058.148676035202</v>
      </c>
      <c r="H282" s="113">
        <v>31000</v>
      </c>
      <c r="I282" s="113">
        <v>32000</v>
      </c>
      <c r="J282" s="113">
        <v>30027.200000000001</v>
      </c>
      <c r="K282" s="8">
        <f t="shared" si="102"/>
        <v>28091</v>
      </c>
      <c r="L282" s="13">
        <v>24370.401039712004</v>
      </c>
      <c r="M282" s="13">
        <v>23058.148676035202</v>
      </c>
      <c r="N282" s="113">
        <v>31000</v>
      </c>
      <c r="O282" s="113">
        <v>32000</v>
      </c>
      <c r="P282" s="113">
        <v>30027.200000000001</v>
      </c>
      <c r="Q282" s="8">
        <f t="shared" si="103"/>
        <v>28091</v>
      </c>
      <c r="R282" s="13">
        <v>39032.666044808808</v>
      </c>
      <c r="S282" s="13">
        <v>36930.907103934485</v>
      </c>
      <c r="T282" s="113">
        <v>50000</v>
      </c>
      <c r="U282" s="113">
        <v>50000</v>
      </c>
      <c r="V282" s="113">
        <v>48092.800000000003</v>
      </c>
      <c r="W282" s="8">
        <f t="shared" si="104"/>
        <v>44811</v>
      </c>
      <c r="X282" s="13">
        <v>49337.832433362208</v>
      </c>
      <c r="Y282" s="13">
        <v>44560.503470142663</v>
      </c>
      <c r="Z282" s="113">
        <v>62000</v>
      </c>
      <c r="AA282" s="113">
        <v>62000</v>
      </c>
      <c r="AB282" s="113">
        <v>59448.2</v>
      </c>
      <c r="AC282" s="8">
        <f t="shared" si="105"/>
        <v>55469</v>
      </c>
      <c r="AD282" s="13">
        <v>43992.353957133397</v>
      </c>
      <c r="AE282" s="13">
        <v>44560.503470142663</v>
      </c>
      <c r="AF282" s="113">
        <v>58000</v>
      </c>
      <c r="AG282" s="113">
        <v>59000</v>
      </c>
      <c r="AH282" s="113">
        <v>56064.4</v>
      </c>
      <c r="AI282" s="8">
        <f t="shared" si="106"/>
        <v>52323</v>
      </c>
      <c r="AJ282" s="13">
        <v>47740.192547684004</v>
      </c>
      <c r="AK282" s="13">
        <v>44560.503470142663</v>
      </c>
      <c r="AL282" s="113">
        <v>61000</v>
      </c>
      <c r="AM282" s="113">
        <v>62000</v>
      </c>
      <c r="AN282" s="113">
        <v>58436</v>
      </c>
      <c r="AO282" s="8">
        <f t="shared" si="107"/>
        <v>54747</v>
      </c>
      <c r="AP282" s="13">
        <v>55020.182785276796</v>
      </c>
      <c r="AQ282" s="13">
        <v>44560.503470142663</v>
      </c>
      <c r="AR282" s="113">
        <v>66000</v>
      </c>
      <c r="AS282" s="113">
        <v>67000</v>
      </c>
      <c r="AT282" s="113">
        <v>63046.2</v>
      </c>
      <c r="AU282" s="8">
        <f t="shared" si="108"/>
        <v>59125</v>
      </c>
      <c r="AV282" s="13">
        <v>37977.578883007402</v>
      </c>
      <c r="AW282" s="13">
        <v>29213.522217698002</v>
      </c>
      <c r="AX282" s="113">
        <v>44000</v>
      </c>
      <c r="AY282" s="113">
        <v>44000</v>
      </c>
      <c r="AZ282" s="113">
        <v>42539</v>
      </c>
      <c r="BA282" s="8">
        <f t="shared" si="109"/>
        <v>39546</v>
      </c>
      <c r="BB282" s="13">
        <v>52087.285068910001</v>
      </c>
      <c r="BC282" s="13">
        <v>44560.503470142663</v>
      </c>
      <c r="BD282" s="113">
        <v>64000</v>
      </c>
      <c r="BE282" s="113">
        <v>64000</v>
      </c>
      <c r="BF282" s="113">
        <v>61188.4</v>
      </c>
      <c r="BG282" s="8">
        <f t="shared" si="110"/>
        <v>57167</v>
      </c>
      <c r="BH282" s="13">
        <v>52162.886677974799</v>
      </c>
      <c r="BI282" s="13">
        <v>44560.503470142663</v>
      </c>
      <c r="BJ282" s="113">
        <v>64000</v>
      </c>
      <c r="BK282" s="113">
        <v>64000</v>
      </c>
      <c r="BL282" s="113">
        <v>61236</v>
      </c>
      <c r="BM282" s="8">
        <f t="shared" si="111"/>
        <v>57192</v>
      </c>
      <c r="BN282" s="13">
        <v>40911.588387742806</v>
      </c>
      <c r="BO282" s="13">
        <v>31470.452605956001</v>
      </c>
      <c r="BP282" s="113">
        <v>48000</v>
      </c>
      <c r="BQ282" s="113">
        <v>48000</v>
      </c>
      <c r="BR282" s="113">
        <v>45826.2</v>
      </c>
      <c r="BS282" s="8">
        <f t="shared" si="112"/>
        <v>42842</v>
      </c>
      <c r="BT282" s="45" t="e">
        <f>K282+Q282+#REF!+W282+#REF!+#REF!+#REF!+#REF!+AC282+AI282+AO282+AU282+BA282+#REF!+BG282+BM282+BS282</f>
        <v>#REF!</v>
      </c>
      <c r="BU282" s="9"/>
      <c r="BV282" s="9"/>
      <c r="BW282" s="9"/>
      <c r="BX282" s="10"/>
      <c r="BY282" s="10"/>
    </row>
    <row r="283" spans="1:187" s="6" customFormat="1" ht="24.75" customHeight="1" thickBot="1" x14ac:dyDescent="0.4">
      <c r="A283" s="388"/>
      <c r="B283" s="11">
        <v>253</v>
      </c>
      <c r="C283" s="34" t="s">
        <v>293</v>
      </c>
      <c r="D283" s="11" t="s">
        <v>272</v>
      </c>
      <c r="F283" s="13">
        <v>119731.05507999999</v>
      </c>
      <c r="G283" s="13">
        <v>113283.998268</v>
      </c>
      <c r="H283" s="113">
        <v>153000</v>
      </c>
      <c r="I283" s="113">
        <v>156000</v>
      </c>
      <c r="J283" s="113">
        <v>147525</v>
      </c>
      <c r="K283" s="8">
        <f t="shared" si="102"/>
        <v>137908</v>
      </c>
      <c r="L283" s="13">
        <v>119731.05507999999</v>
      </c>
      <c r="M283" s="13">
        <v>113283.998268</v>
      </c>
      <c r="N283" s="113">
        <v>153000</v>
      </c>
      <c r="O283" s="113">
        <v>156000</v>
      </c>
      <c r="P283" s="113">
        <v>147525</v>
      </c>
      <c r="Q283" s="8">
        <f t="shared" si="103"/>
        <v>137908</v>
      </c>
      <c r="R283" s="13">
        <v>71838.633048000003</v>
      </c>
      <c r="S283" s="13">
        <v>67970.398960799997</v>
      </c>
      <c r="T283" s="113">
        <v>92000</v>
      </c>
      <c r="U283" s="113">
        <v>92000</v>
      </c>
      <c r="V283" s="113">
        <v>88515</v>
      </c>
      <c r="W283" s="8">
        <f t="shared" si="104"/>
        <v>82465</v>
      </c>
      <c r="X283" s="13">
        <v>71838.633048000003</v>
      </c>
      <c r="Y283" s="13">
        <v>67970.398960799997</v>
      </c>
      <c r="Z283" s="113">
        <v>92000</v>
      </c>
      <c r="AA283" s="113">
        <v>92000</v>
      </c>
      <c r="AB283" s="113">
        <v>88515</v>
      </c>
      <c r="AC283" s="8">
        <f t="shared" si="105"/>
        <v>82465</v>
      </c>
      <c r="AD283" s="13">
        <v>71838.633048000003</v>
      </c>
      <c r="AE283" s="13">
        <v>67970.398960799997</v>
      </c>
      <c r="AF283" s="113">
        <v>92000</v>
      </c>
      <c r="AG283" s="113">
        <v>94000</v>
      </c>
      <c r="AH283" s="113">
        <v>88515</v>
      </c>
      <c r="AI283" s="8">
        <f t="shared" si="106"/>
        <v>82865</v>
      </c>
      <c r="AJ283" s="13">
        <v>71838.633048000003</v>
      </c>
      <c r="AK283" s="13">
        <v>67970.398960799997</v>
      </c>
      <c r="AL283" s="113">
        <v>92000</v>
      </c>
      <c r="AM283" s="113">
        <v>94000</v>
      </c>
      <c r="AN283" s="113">
        <v>88515</v>
      </c>
      <c r="AO283" s="8">
        <f t="shared" si="107"/>
        <v>82865</v>
      </c>
      <c r="AP283" s="13">
        <v>71838.633048000003</v>
      </c>
      <c r="AQ283" s="13">
        <v>67970.398960799997</v>
      </c>
      <c r="AR283" s="113">
        <v>92000</v>
      </c>
      <c r="AS283" s="113">
        <v>94000</v>
      </c>
      <c r="AT283" s="113">
        <v>88515</v>
      </c>
      <c r="AU283" s="8">
        <f t="shared" si="108"/>
        <v>82865</v>
      </c>
      <c r="AV283" s="13">
        <v>119731.05507999999</v>
      </c>
      <c r="AW283" s="13">
        <v>92100.811600000001</v>
      </c>
      <c r="AX283" s="113">
        <v>139000</v>
      </c>
      <c r="AY283" s="113">
        <v>139000</v>
      </c>
      <c r="AZ283" s="113">
        <v>134113</v>
      </c>
      <c r="BA283" s="8">
        <f t="shared" si="109"/>
        <v>124789</v>
      </c>
      <c r="BB283" s="13">
        <v>71838.633048000003</v>
      </c>
      <c r="BC283" s="13">
        <v>67970.398960799997</v>
      </c>
      <c r="BD283" s="113">
        <v>92000</v>
      </c>
      <c r="BE283" s="113">
        <v>92000</v>
      </c>
      <c r="BF283" s="113">
        <v>88515</v>
      </c>
      <c r="BG283" s="8">
        <f t="shared" si="110"/>
        <v>82465</v>
      </c>
      <c r="BH283" s="13">
        <v>71838.633048000003</v>
      </c>
      <c r="BI283" s="13">
        <v>67970.398960799997</v>
      </c>
      <c r="BJ283" s="113">
        <v>92000</v>
      </c>
      <c r="BK283" s="113">
        <v>92000</v>
      </c>
      <c r="BL283" s="113">
        <v>88515</v>
      </c>
      <c r="BM283" s="8">
        <f t="shared" si="111"/>
        <v>82465</v>
      </c>
      <c r="BN283" s="13">
        <v>119731.05507999999</v>
      </c>
      <c r="BO283" s="13">
        <v>92100.811600000001</v>
      </c>
      <c r="BP283" s="113">
        <v>139000</v>
      </c>
      <c r="BQ283" s="113">
        <v>139000</v>
      </c>
      <c r="BR283" s="113">
        <v>134113</v>
      </c>
      <c r="BS283" s="8">
        <f t="shared" si="112"/>
        <v>124789</v>
      </c>
      <c r="BT283" s="45" t="e">
        <f>K283+Q283+#REF!+W283+#REF!+#REF!+#REF!+#REF!+AC283+AI283+AO283+AU283+BA283+#REF!+BG283+BM283+BS283</f>
        <v>#REF!</v>
      </c>
      <c r="BU283" s="9"/>
      <c r="BV283" s="9"/>
      <c r="BW283" s="9"/>
      <c r="BX283" s="10"/>
      <c r="BY283" s="10"/>
    </row>
    <row r="284" spans="1:187" s="6" customFormat="1" ht="24.75" customHeight="1" x14ac:dyDescent="0.35">
      <c r="A284" s="388"/>
      <c r="B284" s="4">
        <v>254</v>
      </c>
      <c r="C284" s="34" t="s">
        <v>294</v>
      </c>
      <c r="D284" s="11" t="s">
        <v>283</v>
      </c>
      <c r="F284" s="13">
        <v>205253.23727999997</v>
      </c>
      <c r="G284" s="13">
        <v>194201.13988800001</v>
      </c>
      <c r="H284" s="113">
        <v>263000</v>
      </c>
      <c r="I284" s="113">
        <v>268000</v>
      </c>
      <c r="J284" s="113">
        <v>252898.8</v>
      </c>
      <c r="K284" s="8">
        <f t="shared" si="102"/>
        <v>236671</v>
      </c>
      <c r="L284" s="13">
        <v>205253.23727999997</v>
      </c>
      <c r="M284" s="13">
        <v>194201.13988800001</v>
      </c>
      <c r="N284" s="113">
        <v>263000</v>
      </c>
      <c r="O284" s="113">
        <v>268000</v>
      </c>
      <c r="P284" s="113">
        <v>252898.8</v>
      </c>
      <c r="Q284" s="8">
        <f t="shared" si="103"/>
        <v>236671</v>
      </c>
      <c r="R284" s="13">
        <v>1539399.2796</v>
      </c>
      <c r="S284" s="13">
        <v>1456508.5491600002</v>
      </c>
      <c r="T284" s="113">
        <v>1973000</v>
      </c>
      <c r="U284" s="113">
        <v>1973000</v>
      </c>
      <c r="V284" s="113">
        <v>1896741</v>
      </c>
      <c r="W284" s="8">
        <f t="shared" si="104"/>
        <v>1767730</v>
      </c>
      <c r="X284" s="13">
        <v>1539399.2796</v>
      </c>
      <c r="Y284" s="13">
        <v>1456508.5491600002</v>
      </c>
      <c r="Z284" s="113">
        <v>1973000</v>
      </c>
      <c r="AA284" s="113">
        <v>1973000</v>
      </c>
      <c r="AB284" s="113">
        <v>1896741</v>
      </c>
      <c r="AC284" s="8">
        <f t="shared" si="105"/>
        <v>1767730</v>
      </c>
      <c r="AD284" s="13">
        <v>1539399.2796</v>
      </c>
      <c r="AE284" s="13">
        <v>1456508.5491600002</v>
      </c>
      <c r="AF284" s="113">
        <v>1973000</v>
      </c>
      <c r="AG284" s="113">
        <v>2012000</v>
      </c>
      <c r="AH284" s="113">
        <v>1896741</v>
      </c>
      <c r="AI284" s="8">
        <f t="shared" si="106"/>
        <v>1775530</v>
      </c>
      <c r="AJ284" s="13">
        <v>1539399.2796</v>
      </c>
      <c r="AK284" s="13">
        <v>1456508.5491600002</v>
      </c>
      <c r="AL284" s="113">
        <v>1973000</v>
      </c>
      <c r="AM284" s="113">
        <v>2012000</v>
      </c>
      <c r="AN284" s="113">
        <v>1896741</v>
      </c>
      <c r="AO284" s="8">
        <f t="shared" si="107"/>
        <v>1775530</v>
      </c>
      <c r="AP284" s="13">
        <v>1539399.2796</v>
      </c>
      <c r="AQ284" s="13">
        <v>1456508.5491600002</v>
      </c>
      <c r="AR284" s="113">
        <v>1973000</v>
      </c>
      <c r="AS284" s="113">
        <v>2012000</v>
      </c>
      <c r="AT284" s="113">
        <v>1896741</v>
      </c>
      <c r="AU284" s="8">
        <f t="shared" si="108"/>
        <v>1775530</v>
      </c>
      <c r="AV284" s="13">
        <v>205253.23727999997</v>
      </c>
      <c r="AW284" s="13">
        <v>157887.10560000001</v>
      </c>
      <c r="AX284" s="113">
        <v>239000</v>
      </c>
      <c r="AY284" s="113">
        <v>239000</v>
      </c>
      <c r="AZ284" s="113">
        <v>229908</v>
      </c>
      <c r="BA284" s="8">
        <f t="shared" si="109"/>
        <v>214210</v>
      </c>
      <c r="BB284" s="13">
        <v>1539399.2796</v>
      </c>
      <c r="BC284" s="13">
        <v>1456508.5491600002</v>
      </c>
      <c r="BD284" s="113">
        <v>1973000</v>
      </c>
      <c r="BE284" s="113">
        <v>1973000</v>
      </c>
      <c r="BF284" s="113">
        <v>1896741</v>
      </c>
      <c r="BG284" s="8">
        <f t="shared" si="110"/>
        <v>1767730</v>
      </c>
      <c r="BH284" s="13">
        <v>1539399.2796</v>
      </c>
      <c r="BI284" s="13">
        <v>1456508.5491600002</v>
      </c>
      <c r="BJ284" s="113">
        <v>1973000</v>
      </c>
      <c r="BK284" s="113">
        <v>1973000</v>
      </c>
      <c r="BL284" s="113">
        <v>1896741</v>
      </c>
      <c r="BM284" s="8">
        <f t="shared" si="111"/>
        <v>1767730</v>
      </c>
      <c r="BN284" s="13">
        <v>855221.82199999993</v>
      </c>
      <c r="BO284" s="13">
        <v>657862.93999999994</v>
      </c>
      <c r="BP284" s="113">
        <v>996000</v>
      </c>
      <c r="BQ284" s="113">
        <v>996000</v>
      </c>
      <c r="BR284" s="113">
        <v>957950</v>
      </c>
      <c r="BS284" s="8">
        <f t="shared" si="112"/>
        <v>892607</v>
      </c>
      <c r="BT284" s="45" t="e">
        <f>K284+Q284+#REF!+W284+#REF!+#REF!+#REF!+#REF!+AC284+AI284+AO284+AU284+BA284+#REF!+BG284+BM284+BS284</f>
        <v>#REF!</v>
      </c>
      <c r="BU284" s="9"/>
      <c r="BV284" s="9"/>
      <c r="BW284" s="9"/>
      <c r="BX284" s="10"/>
      <c r="BY284" s="10"/>
    </row>
    <row r="285" spans="1:187" s="6" customFormat="1" ht="24" customHeight="1" thickBot="1" x14ac:dyDescent="0.4">
      <c r="A285" s="388"/>
      <c r="B285" s="11">
        <v>255</v>
      </c>
      <c r="C285" s="34" t="s">
        <v>295</v>
      </c>
      <c r="D285" s="11" t="s">
        <v>272</v>
      </c>
      <c r="F285" s="13">
        <v>30878.810149496399</v>
      </c>
      <c r="G285" s="13">
        <v>29216.104987600444</v>
      </c>
      <c r="H285" s="113">
        <v>40000</v>
      </c>
      <c r="I285" s="113">
        <v>41000</v>
      </c>
      <c r="J285" s="113">
        <v>38046.400000000001</v>
      </c>
      <c r="K285" s="8">
        <f t="shared" si="102"/>
        <v>35828</v>
      </c>
      <c r="L285" s="13">
        <v>30878.810149496399</v>
      </c>
      <c r="M285" s="13">
        <v>29216.104987600444</v>
      </c>
      <c r="N285" s="113">
        <v>40000</v>
      </c>
      <c r="O285" s="113">
        <v>41000</v>
      </c>
      <c r="P285" s="113">
        <v>38046.400000000001</v>
      </c>
      <c r="Q285" s="8">
        <f t="shared" si="103"/>
        <v>35828</v>
      </c>
      <c r="R285" s="13">
        <v>87326.529200055593</v>
      </c>
      <c r="S285" s="13">
        <v>82624.331473898754</v>
      </c>
      <c r="T285" s="113">
        <v>112000</v>
      </c>
      <c r="U285" s="113">
        <v>112000</v>
      </c>
      <c r="V285" s="113">
        <v>107597</v>
      </c>
      <c r="W285" s="8">
        <f t="shared" si="104"/>
        <v>100310</v>
      </c>
      <c r="X285" s="13">
        <v>111682.4769909758</v>
      </c>
      <c r="Y285" s="13">
        <v>106632.36647541115</v>
      </c>
      <c r="Z285" s="113">
        <v>144000</v>
      </c>
      <c r="AA285" s="113">
        <v>144000</v>
      </c>
      <c r="AB285" s="113">
        <v>138217.79999999999</v>
      </c>
      <c r="AC285" s="8">
        <f t="shared" si="105"/>
        <v>128907</v>
      </c>
      <c r="AD285" s="13">
        <v>100133.219417959</v>
      </c>
      <c r="AE285" s="13">
        <v>106632.36647541115</v>
      </c>
      <c r="AF285" s="113">
        <v>136000</v>
      </c>
      <c r="AG285" s="113">
        <v>139000</v>
      </c>
      <c r="AH285" s="113">
        <v>130905.60000000001</v>
      </c>
      <c r="AI285" s="8">
        <f t="shared" si="106"/>
        <v>122534</v>
      </c>
      <c r="AJ285" s="13">
        <v>109444.447004984</v>
      </c>
      <c r="AK285" s="13">
        <v>106632.36647541115</v>
      </c>
      <c r="AL285" s="113">
        <v>142000</v>
      </c>
      <c r="AM285" s="113">
        <v>145000</v>
      </c>
      <c r="AN285" s="113">
        <v>136801</v>
      </c>
      <c r="AO285" s="8">
        <f t="shared" si="107"/>
        <v>127976</v>
      </c>
      <c r="AP285" s="13">
        <v>130803.01335415863</v>
      </c>
      <c r="AQ285" s="13">
        <v>106632.36647541115</v>
      </c>
      <c r="AR285" s="113">
        <v>156000</v>
      </c>
      <c r="AS285" s="113">
        <v>159000</v>
      </c>
      <c r="AT285" s="113">
        <v>150322.20000000001</v>
      </c>
      <c r="AU285" s="8">
        <f t="shared" si="108"/>
        <v>140552</v>
      </c>
      <c r="AV285" s="13">
        <v>46426.0586959988</v>
      </c>
      <c r="AW285" s="13">
        <v>35712.352843076005</v>
      </c>
      <c r="AX285" s="113">
        <v>54000</v>
      </c>
      <c r="AY285" s="113">
        <v>54000</v>
      </c>
      <c r="AZ285" s="113">
        <v>52003</v>
      </c>
      <c r="BA285" s="8">
        <f t="shared" si="109"/>
        <v>48428</v>
      </c>
      <c r="BB285" s="13">
        <v>117327.02653835801</v>
      </c>
      <c r="BC285" s="13">
        <v>106632.36647541115</v>
      </c>
      <c r="BD285" s="113">
        <v>147000</v>
      </c>
      <c r="BE285" s="113">
        <v>147000</v>
      </c>
      <c r="BF285" s="113">
        <v>141790.6</v>
      </c>
      <c r="BG285" s="8">
        <f t="shared" si="110"/>
        <v>131950</v>
      </c>
      <c r="BH285" s="13">
        <v>115126.79735689862</v>
      </c>
      <c r="BI285" s="13">
        <v>106632.36647541115</v>
      </c>
      <c r="BJ285" s="113">
        <v>146000</v>
      </c>
      <c r="BK285" s="113">
        <v>146000</v>
      </c>
      <c r="BL285" s="113">
        <v>140397.6</v>
      </c>
      <c r="BM285" s="8">
        <f t="shared" si="111"/>
        <v>130831</v>
      </c>
      <c r="BN285" s="13">
        <v>51837.132685975004</v>
      </c>
      <c r="BO285" s="13">
        <v>39874.717450750002</v>
      </c>
      <c r="BP285" s="113">
        <v>60000</v>
      </c>
      <c r="BQ285" s="113">
        <v>60000</v>
      </c>
      <c r="BR285" s="113">
        <v>58063.600000000006</v>
      </c>
      <c r="BS285" s="8">
        <f t="shared" si="112"/>
        <v>53955</v>
      </c>
      <c r="BT285" s="45" t="e">
        <f>K285+Q285+#REF!+W285+#REF!+#REF!+#REF!+#REF!+AC285+AI285+AO285+AU285+BA285+#REF!+BG285+BM285+BS285</f>
        <v>#REF!</v>
      </c>
      <c r="BU285" s="9"/>
      <c r="BV285" s="9"/>
      <c r="BW285" s="9"/>
      <c r="BX285" s="10"/>
      <c r="BY285" s="10"/>
    </row>
    <row r="286" spans="1:187" s="46" customFormat="1" ht="24" customHeight="1" x14ac:dyDescent="0.35">
      <c r="A286" s="388"/>
      <c r="B286" s="4">
        <v>256</v>
      </c>
      <c r="C286" s="34" t="s">
        <v>296</v>
      </c>
      <c r="D286" s="11" t="s">
        <v>272</v>
      </c>
      <c r="E286" s="6"/>
      <c r="F286" s="13">
        <v>141155.98664256182</v>
      </c>
      <c r="G286" s="13">
        <v>133555.27966950077</v>
      </c>
      <c r="H286" s="113">
        <v>181000</v>
      </c>
      <c r="I286" s="113">
        <v>185000</v>
      </c>
      <c r="J286" s="113">
        <v>173922</v>
      </c>
      <c r="K286" s="8">
        <f t="shared" si="102"/>
        <v>162927</v>
      </c>
      <c r="L286" s="13">
        <v>141155.98664256182</v>
      </c>
      <c r="M286" s="13">
        <v>133555.27966950077</v>
      </c>
      <c r="N286" s="113">
        <v>181000</v>
      </c>
      <c r="O286" s="113">
        <v>185000</v>
      </c>
      <c r="P286" s="113">
        <v>173922</v>
      </c>
      <c r="Q286" s="8">
        <f t="shared" si="103"/>
        <v>162927</v>
      </c>
      <c r="R286" s="13">
        <v>221072.44636589839</v>
      </c>
      <c r="S286" s="13">
        <v>209168.54540773467</v>
      </c>
      <c r="T286" s="113">
        <v>283000</v>
      </c>
      <c r="U286" s="113">
        <v>283000</v>
      </c>
      <c r="V286" s="113">
        <v>272389.59999999998</v>
      </c>
      <c r="W286" s="8">
        <f t="shared" si="104"/>
        <v>253726</v>
      </c>
      <c r="X286" s="13">
        <v>293286.43627157423</v>
      </c>
      <c r="Y286" s="13">
        <v>278881.57593046298</v>
      </c>
      <c r="Z286" s="113">
        <v>377000</v>
      </c>
      <c r="AA286" s="113">
        <v>377000</v>
      </c>
      <c r="AB286" s="113">
        <v>362245.8</v>
      </c>
      <c r="AC286" s="8">
        <f t="shared" si="105"/>
        <v>337683</v>
      </c>
      <c r="AD286" s="13">
        <v>265606.24125854002</v>
      </c>
      <c r="AE286" s="13">
        <v>278881.57593046298</v>
      </c>
      <c r="AF286" s="113">
        <v>359000</v>
      </c>
      <c r="AG286" s="113">
        <v>366000</v>
      </c>
      <c r="AH286" s="113">
        <v>344720.6</v>
      </c>
      <c r="AI286" s="8">
        <f t="shared" si="106"/>
        <v>322842</v>
      </c>
      <c r="AJ286" s="13">
        <v>290924.99777666782</v>
      </c>
      <c r="AK286" s="13">
        <v>278881.57593046298</v>
      </c>
      <c r="AL286" s="113">
        <v>375000</v>
      </c>
      <c r="AM286" s="113">
        <v>383000</v>
      </c>
      <c r="AN286" s="113">
        <v>360750.6</v>
      </c>
      <c r="AO286" s="8">
        <f t="shared" si="107"/>
        <v>337711</v>
      </c>
      <c r="AP286" s="13">
        <v>335044.0956078216</v>
      </c>
      <c r="AQ286" s="13">
        <v>278881.57593046298</v>
      </c>
      <c r="AR286" s="113">
        <v>404000</v>
      </c>
      <c r="AS286" s="113">
        <v>412000</v>
      </c>
      <c r="AT286" s="113">
        <v>388683.4</v>
      </c>
      <c r="AU286" s="8">
        <f t="shared" si="108"/>
        <v>363722</v>
      </c>
      <c r="AV286" s="13">
        <v>213991.46624628501</v>
      </c>
      <c r="AW286" s="13">
        <v>164608.82018945002</v>
      </c>
      <c r="AX286" s="113">
        <v>249000</v>
      </c>
      <c r="AY286" s="113">
        <v>249000</v>
      </c>
      <c r="AZ286" s="113">
        <v>239695.40000000002</v>
      </c>
      <c r="BA286" s="8">
        <f t="shared" si="109"/>
        <v>223259</v>
      </c>
      <c r="BB286" s="13">
        <v>303504.8831673768</v>
      </c>
      <c r="BC286" s="13">
        <v>278881.57593046298</v>
      </c>
      <c r="BD286" s="113">
        <v>383000</v>
      </c>
      <c r="BE286" s="113">
        <v>383000</v>
      </c>
      <c r="BF286" s="113">
        <v>368715.2</v>
      </c>
      <c r="BG286" s="8">
        <f t="shared" si="110"/>
        <v>343420</v>
      </c>
      <c r="BH286" s="13">
        <v>300389.65215855953</v>
      </c>
      <c r="BI286" s="13">
        <v>278881.57593046298</v>
      </c>
      <c r="BJ286" s="113">
        <v>381000</v>
      </c>
      <c r="BK286" s="113">
        <v>381000</v>
      </c>
      <c r="BL286" s="113">
        <v>366742.6</v>
      </c>
      <c r="BM286" s="8">
        <f t="shared" si="111"/>
        <v>341603</v>
      </c>
      <c r="BN286" s="13">
        <v>236967.68467177259</v>
      </c>
      <c r="BO286" s="13">
        <v>182282.83436290198</v>
      </c>
      <c r="BP286" s="113">
        <v>276000</v>
      </c>
      <c r="BQ286" s="113">
        <v>276000</v>
      </c>
      <c r="BR286" s="113">
        <v>265431.59999999998</v>
      </c>
      <c r="BS286" s="8">
        <f t="shared" si="112"/>
        <v>247336</v>
      </c>
      <c r="BT286" s="45" t="e">
        <f>K286+Q286+#REF!+W286+#REF!+#REF!+#REF!+#REF!+AC286+AI286+AO286+AU286+BA286+#REF!+BG286+BM286+BS286</f>
        <v>#REF!</v>
      </c>
      <c r="BU286" s="9"/>
      <c r="BV286" s="9"/>
      <c r="BW286" s="9"/>
      <c r="BX286" s="10"/>
      <c r="BY286" s="10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</row>
    <row r="287" spans="1:187" s="46" customFormat="1" ht="24" customHeight="1" thickBot="1" x14ac:dyDescent="0.4">
      <c r="A287" s="388"/>
      <c r="B287" s="11">
        <v>257</v>
      </c>
      <c r="C287" s="34" t="s">
        <v>297</v>
      </c>
      <c r="D287" s="11" t="s">
        <v>272</v>
      </c>
      <c r="E287" s="6"/>
      <c r="F287" s="13">
        <v>55658.349308853198</v>
      </c>
      <c r="G287" s="13">
        <v>52661.361269145724</v>
      </c>
      <c r="H287" s="113">
        <v>71000</v>
      </c>
      <c r="I287" s="113">
        <v>72000</v>
      </c>
      <c r="J287" s="113">
        <v>68579</v>
      </c>
      <c r="K287" s="8">
        <f t="shared" si="102"/>
        <v>63980</v>
      </c>
      <c r="L287" s="13">
        <v>55658.349308853198</v>
      </c>
      <c r="M287" s="13">
        <v>52661.361269145724</v>
      </c>
      <c r="N287" s="113">
        <v>71000</v>
      </c>
      <c r="O287" s="113">
        <v>72000</v>
      </c>
      <c r="P287" s="113">
        <v>68579</v>
      </c>
      <c r="Q287" s="8">
        <f t="shared" si="103"/>
        <v>63980</v>
      </c>
      <c r="R287" s="13">
        <v>84034.523840630995</v>
      </c>
      <c r="S287" s="13">
        <v>79509.587941520105</v>
      </c>
      <c r="T287" s="113">
        <v>108000</v>
      </c>
      <c r="U287" s="113">
        <v>108000</v>
      </c>
      <c r="V287" s="113">
        <v>103541.2</v>
      </c>
      <c r="W287" s="8">
        <f t="shared" si="104"/>
        <v>96617</v>
      </c>
      <c r="X287" s="13">
        <v>112909.89134991021</v>
      </c>
      <c r="Y287" s="13">
        <v>108102.95460721303</v>
      </c>
      <c r="Z287" s="113">
        <v>146000</v>
      </c>
      <c r="AA287" s="113">
        <v>146000</v>
      </c>
      <c r="AB287" s="113">
        <v>139925.79999999999</v>
      </c>
      <c r="AC287" s="8">
        <f t="shared" si="105"/>
        <v>130588</v>
      </c>
      <c r="AD287" s="13">
        <v>103235.10896635301</v>
      </c>
      <c r="AE287" s="13">
        <v>108102.95460721303</v>
      </c>
      <c r="AF287" s="113">
        <v>139000</v>
      </c>
      <c r="AG287" s="113">
        <v>142000</v>
      </c>
      <c r="AH287" s="113">
        <v>133800.79999999999</v>
      </c>
      <c r="AI287" s="8">
        <f t="shared" si="106"/>
        <v>125228</v>
      </c>
      <c r="AJ287" s="13">
        <v>113182.27950021721</v>
      </c>
      <c r="AK287" s="13">
        <v>108102.95460721303</v>
      </c>
      <c r="AL287" s="113">
        <v>146000</v>
      </c>
      <c r="AM287" s="113">
        <v>149000</v>
      </c>
      <c r="AN287" s="113">
        <v>140098</v>
      </c>
      <c r="AO287" s="8">
        <f t="shared" si="107"/>
        <v>131277</v>
      </c>
      <c r="AP287" s="13">
        <v>129821.30422468481</v>
      </c>
      <c r="AQ287" s="13">
        <v>108102.95460721303</v>
      </c>
      <c r="AR287" s="113">
        <v>157000</v>
      </c>
      <c r="AS287" s="113">
        <v>160000</v>
      </c>
      <c r="AT287" s="113">
        <v>150633</v>
      </c>
      <c r="AU287" s="8">
        <f t="shared" si="108"/>
        <v>141111</v>
      </c>
      <c r="AV287" s="13">
        <v>81726.451187417391</v>
      </c>
      <c r="AW287" s="13">
        <v>62866.500913397998</v>
      </c>
      <c r="AX287" s="113">
        <v>95000</v>
      </c>
      <c r="AY287" s="113">
        <v>95000</v>
      </c>
      <c r="AZ287" s="113">
        <v>91543.2</v>
      </c>
      <c r="BA287" s="8">
        <f t="shared" si="109"/>
        <v>85227</v>
      </c>
      <c r="BB287" s="13">
        <v>116394.23609710262</v>
      </c>
      <c r="BC287" s="13">
        <v>108102.95460721303</v>
      </c>
      <c r="BD287" s="113">
        <v>148000</v>
      </c>
      <c r="BE287" s="113">
        <v>148000</v>
      </c>
      <c r="BF287" s="113">
        <v>142132.20000000001</v>
      </c>
      <c r="BG287" s="8">
        <f t="shared" si="110"/>
        <v>132526</v>
      </c>
      <c r="BH287" s="13">
        <v>116574.34581281579</v>
      </c>
      <c r="BI287" s="13">
        <v>108102.95460721303</v>
      </c>
      <c r="BJ287" s="113">
        <v>148000</v>
      </c>
      <c r="BK287" s="113">
        <v>148000</v>
      </c>
      <c r="BL287" s="113">
        <v>142245.6</v>
      </c>
      <c r="BM287" s="8">
        <f t="shared" si="111"/>
        <v>132585</v>
      </c>
      <c r="BN287" s="13">
        <v>93436.918073881214</v>
      </c>
      <c r="BO287" s="13">
        <v>71874.552364524003</v>
      </c>
      <c r="BP287" s="113">
        <v>109000</v>
      </c>
      <c r="BQ287" s="113">
        <v>109000</v>
      </c>
      <c r="BR287" s="113">
        <v>104659.8</v>
      </c>
      <c r="BS287" s="8">
        <f t="shared" si="112"/>
        <v>97594</v>
      </c>
      <c r="BT287" s="45" t="e">
        <f>K287+Q287+#REF!+W287+#REF!+#REF!+#REF!+#REF!+AC287+AI287+AO287+AU287+BA287+#REF!+BG287+BM287+BS287</f>
        <v>#REF!</v>
      </c>
      <c r="BU287" s="9"/>
      <c r="BV287" s="9"/>
      <c r="BW287" s="9"/>
      <c r="BX287" s="10"/>
      <c r="BY287" s="10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</row>
    <row r="288" spans="1:187" s="46" customFormat="1" ht="24" customHeight="1" x14ac:dyDescent="0.35">
      <c r="A288" s="388"/>
      <c r="B288" s="4">
        <v>258</v>
      </c>
      <c r="C288" s="34" t="s">
        <v>298</v>
      </c>
      <c r="D288" s="11" t="s">
        <v>283</v>
      </c>
      <c r="E288" s="6"/>
      <c r="F288" s="13">
        <v>171044.36439999999</v>
      </c>
      <c r="G288" s="13">
        <v>161834.28324000002</v>
      </c>
      <c r="H288" s="113">
        <v>219000</v>
      </c>
      <c r="I288" s="113">
        <v>223000</v>
      </c>
      <c r="J288" s="113">
        <v>210749</v>
      </c>
      <c r="K288" s="8">
        <f t="shared" si="102"/>
        <v>197126</v>
      </c>
      <c r="L288" s="13">
        <v>171044.36439999999</v>
      </c>
      <c r="M288" s="13">
        <v>161834.28324000002</v>
      </c>
      <c r="N288" s="113">
        <v>219000</v>
      </c>
      <c r="O288" s="113">
        <v>223000</v>
      </c>
      <c r="P288" s="113">
        <v>210749</v>
      </c>
      <c r="Q288" s="8">
        <f t="shared" si="103"/>
        <v>197126</v>
      </c>
      <c r="R288" s="13">
        <v>171044.36439999999</v>
      </c>
      <c r="S288" s="13">
        <v>161834.28324000002</v>
      </c>
      <c r="T288" s="113">
        <v>219000</v>
      </c>
      <c r="U288" s="113">
        <v>219000</v>
      </c>
      <c r="V288" s="113">
        <v>210749</v>
      </c>
      <c r="W288" s="8">
        <f t="shared" si="104"/>
        <v>196326</v>
      </c>
      <c r="X288" s="13">
        <v>171044.36439999999</v>
      </c>
      <c r="Y288" s="13">
        <v>161834.28324000002</v>
      </c>
      <c r="Z288" s="113">
        <v>219000</v>
      </c>
      <c r="AA288" s="113">
        <v>219000</v>
      </c>
      <c r="AB288" s="113">
        <v>210749</v>
      </c>
      <c r="AC288" s="8">
        <f t="shared" si="105"/>
        <v>196326</v>
      </c>
      <c r="AD288" s="13">
        <v>171044.36439999999</v>
      </c>
      <c r="AE288" s="13">
        <v>161834.28324000002</v>
      </c>
      <c r="AF288" s="113">
        <v>219000</v>
      </c>
      <c r="AG288" s="113">
        <v>223000</v>
      </c>
      <c r="AH288" s="113">
        <v>210749</v>
      </c>
      <c r="AI288" s="8">
        <f t="shared" si="106"/>
        <v>197126</v>
      </c>
      <c r="AJ288" s="13">
        <v>171044.36439999999</v>
      </c>
      <c r="AK288" s="13">
        <v>161834.28324000002</v>
      </c>
      <c r="AL288" s="113">
        <v>219000</v>
      </c>
      <c r="AM288" s="113">
        <v>223000</v>
      </c>
      <c r="AN288" s="113">
        <v>210749</v>
      </c>
      <c r="AO288" s="8">
        <f t="shared" si="107"/>
        <v>197126</v>
      </c>
      <c r="AP288" s="13">
        <v>171044.36439999999</v>
      </c>
      <c r="AQ288" s="13">
        <v>161834.28324000002</v>
      </c>
      <c r="AR288" s="113">
        <v>219000</v>
      </c>
      <c r="AS288" s="113">
        <v>223000</v>
      </c>
      <c r="AT288" s="113">
        <v>210749</v>
      </c>
      <c r="AU288" s="8">
        <f t="shared" si="108"/>
        <v>197126</v>
      </c>
      <c r="AV288" s="13">
        <v>171044.36439999999</v>
      </c>
      <c r="AW288" s="13">
        <v>131572.58799999999</v>
      </c>
      <c r="AX288" s="113">
        <v>199000</v>
      </c>
      <c r="AY288" s="113">
        <v>199000</v>
      </c>
      <c r="AZ288" s="113">
        <v>191590</v>
      </c>
      <c r="BA288" s="8">
        <f t="shared" si="109"/>
        <v>178441</v>
      </c>
      <c r="BB288" s="13">
        <v>171044.36439999999</v>
      </c>
      <c r="BC288" s="13">
        <v>161834.28324000002</v>
      </c>
      <c r="BD288" s="113">
        <v>219000</v>
      </c>
      <c r="BE288" s="113">
        <v>219000</v>
      </c>
      <c r="BF288" s="113">
        <v>210749</v>
      </c>
      <c r="BG288" s="8">
        <f t="shared" si="110"/>
        <v>196326</v>
      </c>
      <c r="BH288" s="13">
        <v>171044.36439999999</v>
      </c>
      <c r="BI288" s="13">
        <v>161834.28324000002</v>
      </c>
      <c r="BJ288" s="113">
        <v>219000</v>
      </c>
      <c r="BK288" s="113">
        <v>219000</v>
      </c>
      <c r="BL288" s="113">
        <v>210749</v>
      </c>
      <c r="BM288" s="8">
        <f t="shared" si="111"/>
        <v>196326</v>
      </c>
      <c r="BN288" s="13">
        <v>171044.36439999999</v>
      </c>
      <c r="BO288" s="13">
        <v>131572.58799999999</v>
      </c>
      <c r="BP288" s="113">
        <v>199000</v>
      </c>
      <c r="BQ288" s="113">
        <v>199000</v>
      </c>
      <c r="BR288" s="113">
        <v>191590</v>
      </c>
      <c r="BS288" s="8">
        <f t="shared" si="112"/>
        <v>178441</v>
      </c>
      <c r="BT288" s="45" t="e">
        <f>K288+Q288+#REF!+W288+#REF!+#REF!+#REF!+#REF!+AC288+AI288+AO288+AU288+BA288+#REF!+BG288+BM288+BS288</f>
        <v>#REF!</v>
      </c>
      <c r="BU288" s="9"/>
      <c r="BV288" s="9"/>
      <c r="BW288" s="9"/>
      <c r="BX288" s="10"/>
      <c r="BY288" s="10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</row>
    <row r="289" spans="1:187" s="46" customFormat="1" ht="24" customHeight="1" thickBot="1" x14ac:dyDescent="0.4">
      <c r="A289" s="388"/>
      <c r="B289" s="11">
        <v>259</v>
      </c>
      <c r="C289" s="34" t="s">
        <v>299</v>
      </c>
      <c r="D289" s="11" t="s">
        <v>272</v>
      </c>
      <c r="E289" s="6"/>
      <c r="F289" s="13">
        <v>4746.2245455533994</v>
      </c>
      <c r="G289" s="13">
        <v>4490.6586084851397</v>
      </c>
      <c r="H289" s="113">
        <v>6000</v>
      </c>
      <c r="I289" s="113">
        <v>6000</v>
      </c>
      <c r="J289" s="113">
        <v>5847.8</v>
      </c>
      <c r="K289" s="8">
        <f t="shared" si="102"/>
        <v>5417</v>
      </c>
      <c r="L289" s="13">
        <v>4746.2245455533994</v>
      </c>
      <c r="M289" s="13">
        <v>4490.6586084851397</v>
      </c>
      <c r="N289" s="113">
        <v>6000</v>
      </c>
      <c r="O289" s="113">
        <v>6000</v>
      </c>
      <c r="P289" s="113">
        <v>5847.8</v>
      </c>
      <c r="Q289" s="8">
        <f t="shared" si="103"/>
        <v>5417</v>
      </c>
      <c r="R289" s="13">
        <v>7406.7341116132002</v>
      </c>
      <c r="S289" s="13">
        <v>7007.9099671417198</v>
      </c>
      <c r="T289" s="113">
        <v>9000</v>
      </c>
      <c r="U289" s="113">
        <v>9000</v>
      </c>
      <c r="V289" s="113">
        <v>9126.6</v>
      </c>
      <c r="W289" s="8">
        <f t="shared" si="104"/>
        <v>8308</v>
      </c>
      <c r="X289" s="13">
        <v>9583.6157373320002</v>
      </c>
      <c r="Y289" s="13">
        <v>9097.0287294868795</v>
      </c>
      <c r="Z289" s="113">
        <v>12000</v>
      </c>
      <c r="AA289" s="113">
        <v>12000</v>
      </c>
      <c r="AB289" s="113">
        <v>11827.2</v>
      </c>
      <c r="AC289" s="8">
        <f t="shared" si="105"/>
        <v>10902</v>
      </c>
      <c r="AD289" s="13">
        <v>8487.3924058924003</v>
      </c>
      <c r="AE289" s="13">
        <v>9097.0287294868795</v>
      </c>
      <c r="AF289" s="113">
        <v>12000</v>
      </c>
      <c r="AG289" s="113">
        <v>12000</v>
      </c>
      <c r="AH289" s="113">
        <v>11132.8</v>
      </c>
      <c r="AI289" s="8">
        <f t="shared" si="106"/>
        <v>10543</v>
      </c>
      <c r="AJ289" s="13">
        <v>9554.7092397484012</v>
      </c>
      <c r="AK289" s="13">
        <v>9097.0287294868795</v>
      </c>
      <c r="AL289" s="113">
        <v>12000</v>
      </c>
      <c r="AM289" s="113">
        <v>12000</v>
      </c>
      <c r="AN289" s="113">
        <v>11809</v>
      </c>
      <c r="AO289" s="8">
        <f t="shared" si="107"/>
        <v>10892</v>
      </c>
      <c r="AP289" s="13">
        <v>10704.2984128808</v>
      </c>
      <c r="AQ289" s="13">
        <v>9097.0287294868795</v>
      </c>
      <c r="AR289" s="113">
        <v>13000</v>
      </c>
      <c r="AS289" s="113">
        <v>13000</v>
      </c>
      <c r="AT289" s="113">
        <v>12537</v>
      </c>
      <c r="AU289" s="8">
        <f t="shared" si="108"/>
        <v>11668</v>
      </c>
      <c r="AV289" s="13">
        <v>7142.1284798864008</v>
      </c>
      <c r="AW289" s="13">
        <v>5493.9449845279996</v>
      </c>
      <c r="AX289" s="113">
        <v>8000</v>
      </c>
      <c r="AY289" s="113">
        <v>8000</v>
      </c>
      <c r="AZ289" s="113">
        <v>7999.6</v>
      </c>
      <c r="BA289" s="8">
        <f t="shared" si="109"/>
        <v>7327</v>
      </c>
      <c r="BB289" s="13">
        <v>10135.062768157599</v>
      </c>
      <c r="BC289" s="13">
        <v>9097.0287294868795</v>
      </c>
      <c r="BD289" s="113">
        <v>13000</v>
      </c>
      <c r="BE289" s="113">
        <v>13000</v>
      </c>
      <c r="BF289" s="113">
        <v>12175.8</v>
      </c>
      <c r="BG289" s="8">
        <f t="shared" si="110"/>
        <v>11482</v>
      </c>
      <c r="BH289" s="13">
        <v>9939.3880152839993</v>
      </c>
      <c r="BI289" s="13">
        <v>9097.0287294868795</v>
      </c>
      <c r="BJ289" s="113">
        <v>13000</v>
      </c>
      <c r="BK289" s="113">
        <v>13000</v>
      </c>
      <c r="BL289" s="113">
        <v>12052.6</v>
      </c>
      <c r="BM289" s="8">
        <f t="shared" si="111"/>
        <v>11418</v>
      </c>
      <c r="BN289" s="13">
        <v>7967.0754493876002</v>
      </c>
      <c r="BO289" s="13">
        <v>6128.5195764520013</v>
      </c>
      <c r="BP289" s="113">
        <v>9000</v>
      </c>
      <c r="BQ289" s="113">
        <v>9000</v>
      </c>
      <c r="BR289" s="113">
        <v>8923.6</v>
      </c>
      <c r="BS289" s="8">
        <f t="shared" si="112"/>
        <v>8204</v>
      </c>
      <c r="BT289" s="45" t="e">
        <f>K289+Q289+#REF!+W289+#REF!+#REF!+#REF!+#REF!+AC289+AI289+AO289+AU289+BA289+#REF!+BG289+BM289+BS289</f>
        <v>#REF!</v>
      </c>
      <c r="BU289" s="9"/>
      <c r="BV289" s="9"/>
      <c r="BW289" s="9"/>
      <c r="BX289" s="10"/>
      <c r="BY289" s="10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</row>
    <row r="290" spans="1:187" s="46" customFormat="1" ht="24" customHeight="1" x14ac:dyDescent="0.35">
      <c r="A290" s="388"/>
      <c r="B290" s="4">
        <v>260</v>
      </c>
      <c r="C290" s="34" t="s">
        <v>300</v>
      </c>
      <c r="D290" s="11" t="s">
        <v>272</v>
      </c>
      <c r="E290" s="6"/>
      <c r="F290" s="13">
        <v>354361.41851224657</v>
      </c>
      <c r="G290" s="13">
        <v>335280.41905389488</v>
      </c>
      <c r="H290" s="113">
        <v>454000</v>
      </c>
      <c r="I290" s="113">
        <v>463000</v>
      </c>
      <c r="J290" s="113">
        <v>436619.4</v>
      </c>
      <c r="K290" s="8">
        <f t="shared" si="102"/>
        <v>408652</v>
      </c>
      <c r="L290" s="13">
        <v>354361.41851224657</v>
      </c>
      <c r="M290" s="13">
        <v>335280.41905389488</v>
      </c>
      <c r="N290" s="113">
        <v>454000</v>
      </c>
      <c r="O290" s="113">
        <v>463000</v>
      </c>
      <c r="P290" s="113">
        <v>436619.4</v>
      </c>
      <c r="Q290" s="8">
        <f t="shared" si="103"/>
        <v>408652</v>
      </c>
      <c r="R290" s="13">
        <v>534328.82531426579</v>
      </c>
      <c r="S290" s="13">
        <v>505557.27318195917</v>
      </c>
      <c r="T290" s="113">
        <v>685000</v>
      </c>
      <c r="U290" s="113">
        <v>685000</v>
      </c>
      <c r="V290" s="113">
        <v>658362.6</v>
      </c>
      <c r="W290" s="8">
        <f t="shared" si="104"/>
        <v>613650</v>
      </c>
      <c r="X290" s="13">
        <v>718268.65195729292</v>
      </c>
      <c r="Y290" s="13">
        <v>671494.94559065113</v>
      </c>
      <c r="Z290" s="113">
        <v>915000</v>
      </c>
      <c r="AA290" s="113">
        <v>915000</v>
      </c>
      <c r="AB290" s="113">
        <v>879873.4</v>
      </c>
      <c r="AC290" s="8">
        <f t="shared" si="105"/>
        <v>819927</v>
      </c>
      <c r="AD290" s="13">
        <v>622900.55748715345</v>
      </c>
      <c r="AE290" s="13">
        <v>671494.94559065113</v>
      </c>
      <c r="AF290" s="113">
        <v>852000</v>
      </c>
      <c r="AG290" s="113">
        <v>869000</v>
      </c>
      <c r="AH290" s="113">
        <v>819495.6</v>
      </c>
      <c r="AI290" s="8">
        <f t="shared" si="106"/>
        <v>766978</v>
      </c>
      <c r="AJ290" s="13">
        <v>704250.11241761548</v>
      </c>
      <c r="AK290" s="13">
        <v>671494.94559065113</v>
      </c>
      <c r="AL290" s="113">
        <v>906000</v>
      </c>
      <c r="AM290" s="113">
        <v>924000</v>
      </c>
      <c r="AN290" s="113">
        <v>870998.8</v>
      </c>
      <c r="AO290" s="8">
        <f t="shared" si="107"/>
        <v>815349</v>
      </c>
      <c r="AP290" s="13">
        <v>804733.54517168342</v>
      </c>
      <c r="AQ290" s="13">
        <v>671494.94559065113</v>
      </c>
      <c r="AR290" s="113">
        <v>972000</v>
      </c>
      <c r="AS290" s="113">
        <v>991000</v>
      </c>
      <c r="AT290" s="113">
        <v>934616.2</v>
      </c>
      <c r="AU290" s="8">
        <f t="shared" si="108"/>
        <v>874769</v>
      </c>
      <c r="AV290" s="13">
        <v>544563.94903559738</v>
      </c>
      <c r="AW290" s="13">
        <v>418895.34541199805</v>
      </c>
      <c r="AX290" s="113">
        <v>634000</v>
      </c>
      <c r="AY290" s="113">
        <v>634000</v>
      </c>
      <c r="AZ290" s="113">
        <v>609975.80000000005</v>
      </c>
      <c r="BA290" s="8">
        <f t="shared" si="109"/>
        <v>568287</v>
      </c>
      <c r="BB290" s="13">
        <v>760767.87413539644</v>
      </c>
      <c r="BC290" s="13">
        <v>671494.94559065113</v>
      </c>
      <c r="BD290" s="113">
        <v>943000</v>
      </c>
      <c r="BE290" s="113">
        <v>943000</v>
      </c>
      <c r="BF290" s="113">
        <v>906781.4</v>
      </c>
      <c r="BG290" s="8">
        <f t="shared" si="110"/>
        <v>845009</v>
      </c>
      <c r="BH290" s="13">
        <v>742594.5814622608</v>
      </c>
      <c r="BI290" s="13">
        <v>671494.94559065113</v>
      </c>
      <c r="BJ290" s="113">
        <v>931000</v>
      </c>
      <c r="BK290" s="113">
        <v>931000</v>
      </c>
      <c r="BL290" s="113">
        <v>895274.8</v>
      </c>
      <c r="BM290" s="8">
        <f t="shared" si="111"/>
        <v>834273</v>
      </c>
      <c r="BN290" s="13">
        <v>594887.93775190786</v>
      </c>
      <c r="BO290" s="13">
        <v>457606.10596300603</v>
      </c>
      <c r="BP290" s="113">
        <v>693000</v>
      </c>
      <c r="BQ290" s="113">
        <v>693000</v>
      </c>
      <c r="BR290" s="113">
        <v>666345.4</v>
      </c>
      <c r="BS290" s="8">
        <f t="shared" si="112"/>
        <v>620968</v>
      </c>
      <c r="BT290" s="45" t="e">
        <f>K290+Q290+#REF!+W290+#REF!+#REF!+#REF!+#REF!+AC290+AI290+AO290+AU290+BA290+#REF!+BG290+BM290+BS290</f>
        <v>#REF!</v>
      </c>
      <c r="BU290" s="9"/>
      <c r="BV290" s="9"/>
      <c r="BW290" s="9"/>
      <c r="BX290" s="10"/>
      <c r="BY290" s="10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</row>
    <row r="291" spans="1:187" s="46" customFormat="1" ht="24" customHeight="1" thickBot="1" x14ac:dyDescent="0.4">
      <c r="A291" s="388"/>
      <c r="B291" s="11">
        <v>261</v>
      </c>
      <c r="C291" s="34" t="s">
        <v>301</v>
      </c>
      <c r="D291" s="11" t="s">
        <v>272</v>
      </c>
      <c r="E291" s="6"/>
      <c r="F291" s="13">
        <v>427610.91099999996</v>
      </c>
      <c r="G291" s="13">
        <v>404585.70809999999</v>
      </c>
      <c r="H291" s="113">
        <v>548000</v>
      </c>
      <c r="I291" s="113">
        <v>559000</v>
      </c>
      <c r="J291" s="113">
        <v>526873.19999999995</v>
      </c>
      <c r="K291" s="8">
        <f t="shared" si="102"/>
        <v>493214</v>
      </c>
      <c r="L291" s="13">
        <v>427610.91099999996</v>
      </c>
      <c r="M291" s="13">
        <v>404585.70809999999</v>
      </c>
      <c r="N291" s="113">
        <v>548000</v>
      </c>
      <c r="O291" s="113">
        <v>559000</v>
      </c>
      <c r="P291" s="113">
        <v>526873.19999999995</v>
      </c>
      <c r="Q291" s="8">
        <f t="shared" si="103"/>
        <v>493214</v>
      </c>
      <c r="R291" s="13">
        <v>427610.91099999996</v>
      </c>
      <c r="S291" s="13">
        <v>404585.70809999999</v>
      </c>
      <c r="T291" s="113">
        <v>548000</v>
      </c>
      <c r="U291" s="113">
        <v>548000</v>
      </c>
      <c r="V291" s="113">
        <v>526873.19999999995</v>
      </c>
      <c r="W291" s="8">
        <f t="shared" si="104"/>
        <v>491014</v>
      </c>
      <c r="X291" s="13">
        <v>427610.91099999996</v>
      </c>
      <c r="Y291" s="13">
        <v>404585.70809999999</v>
      </c>
      <c r="Z291" s="113">
        <v>548000</v>
      </c>
      <c r="AA291" s="113">
        <v>548000</v>
      </c>
      <c r="AB291" s="113">
        <v>526873.19999999995</v>
      </c>
      <c r="AC291" s="8">
        <f t="shared" si="105"/>
        <v>491014</v>
      </c>
      <c r="AD291" s="13">
        <v>427610.91099999996</v>
      </c>
      <c r="AE291" s="13">
        <v>404585.70809999999</v>
      </c>
      <c r="AF291" s="113">
        <v>548000</v>
      </c>
      <c r="AG291" s="113">
        <v>559000</v>
      </c>
      <c r="AH291" s="113">
        <v>526873.19999999995</v>
      </c>
      <c r="AI291" s="8">
        <f t="shared" si="106"/>
        <v>493214</v>
      </c>
      <c r="AJ291" s="13">
        <v>427610.91099999996</v>
      </c>
      <c r="AK291" s="13">
        <v>404585.70809999999</v>
      </c>
      <c r="AL291" s="113">
        <v>548000</v>
      </c>
      <c r="AM291" s="113">
        <v>559000</v>
      </c>
      <c r="AN291" s="113">
        <v>526873.19999999995</v>
      </c>
      <c r="AO291" s="8">
        <f t="shared" si="107"/>
        <v>493214</v>
      </c>
      <c r="AP291" s="13">
        <v>427610.91099999996</v>
      </c>
      <c r="AQ291" s="13">
        <v>404585.70809999999</v>
      </c>
      <c r="AR291" s="113">
        <v>548000</v>
      </c>
      <c r="AS291" s="113">
        <v>559000</v>
      </c>
      <c r="AT291" s="113">
        <v>526873.19999999995</v>
      </c>
      <c r="AU291" s="8">
        <f t="shared" si="108"/>
        <v>493214</v>
      </c>
      <c r="AV291" s="13">
        <v>427610.91099999996</v>
      </c>
      <c r="AW291" s="13">
        <v>328931.46999999997</v>
      </c>
      <c r="AX291" s="113">
        <v>498000</v>
      </c>
      <c r="AY291" s="113">
        <v>498000</v>
      </c>
      <c r="AZ291" s="113">
        <v>478975</v>
      </c>
      <c r="BA291" s="8">
        <f t="shared" si="109"/>
        <v>446303</v>
      </c>
      <c r="BB291" s="13">
        <v>427610.91099999996</v>
      </c>
      <c r="BC291" s="13">
        <v>404585.70809999999</v>
      </c>
      <c r="BD291" s="113">
        <v>548000</v>
      </c>
      <c r="BE291" s="113">
        <v>548000</v>
      </c>
      <c r="BF291" s="113">
        <v>526873.19999999995</v>
      </c>
      <c r="BG291" s="8">
        <f t="shared" si="110"/>
        <v>491014</v>
      </c>
      <c r="BH291" s="13">
        <v>427610.91099999996</v>
      </c>
      <c r="BI291" s="13">
        <v>404585.70809999999</v>
      </c>
      <c r="BJ291" s="113">
        <v>548000</v>
      </c>
      <c r="BK291" s="113">
        <v>548000</v>
      </c>
      <c r="BL291" s="113">
        <v>526873.19999999995</v>
      </c>
      <c r="BM291" s="8">
        <f t="shared" si="111"/>
        <v>491014</v>
      </c>
      <c r="BN291" s="13">
        <v>427610.91099999996</v>
      </c>
      <c r="BO291" s="13">
        <v>328931.46999999997</v>
      </c>
      <c r="BP291" s="113">
        <v>498000</v>
      </c>
      <c r="BQ291" s="113">
        <v>498000</v>
      </c>
      <c r="BR291" s="113">
        <v>478975</v>
      </c>
      <c r="BS291" s="8">
        <f t="shared" si="112"/>
        <v>446303</v>
      </c>
      <c r="BT291" s="45" t="e">
        <f>K291+Q291+#REF!+W291+#REF!+#REF!+#REF!+#REF!+AC291+AI291+AO291+AU291+BA291+#REF!+BG291+BM291+BS291</f>
        <v>#REF!</v>
      </c>
      <c r="BU291" s="9"/>
      <c r="BV291" s="9"/>
      <c r="BW291" s="9"/>
      <c r="BX291" s="10"/>
      <c r="BY291" s="10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</row>
    <row r="292" spans="1:187" s="46" customFormat="1" ht="24" customHeight="1" x14ac:dyDescent="0.35">
      <c r="A292" s="388"/>
      <c r="B292" s="4">
        <v>262</v>
      </c>
      <c r="C292" s="34" t="s">
        <v>302</v>
      </c>
      <c r="D292" s="11" t="s">
        <v>272</v>
      </c>
      <c r="E292" s="6"/>
      <c r="F292" s="13">
        <v>409622.85937350959</v>
      </c>
      <c r="G292" s="13">
        <v>387566.24386878213</v>
      </c>
      <c r="H292" s="113">
        <v>525000</v>
      </c>
      <c r="I292" s="113">
        <v>536000</v>
      </c>
      <c r="J292" s="113">
        <v>504708.4</v>
      </c>
      <c r="K292" s="8">
        <f t="shared" si="102"/>
        <v>472580</v>
      </c>
      <c r="L292" s="13">
        <v>409622.85937350959</v>
      </c>
      <c r="M292" s="13">
        <v>387566.24386878213</v>
      </c>
      <c r="N292" s="113">
        <v>525000</v>
      </c>
      <c r="O292" s="113">
        <v>536000</v>
      </c>
      <c r="P292" s="113">
        <v>504708.4</v>
      </c>
      <c r="Q292" s="8">
        <f t="shared" si="103"/>
        <v>472580</v>
      </c>
      <c r="R292" s="13">
        <v>643588.71545006218</v>
      </c>
      <c r="S292" s="13">
        <v>608933.93846428953</v>
      </c>
      <c r="T292" s="113">
        <v>825000</v>
      </c>
      <c r="U292" s="113">
        <v>825000</v>
      </c>
      <c r="V292" s="113">
        <v>792985.2</v>
      </c>
      <c r="W292" s="8">
        <f t="shared" si="104"/>
        <v>739102</v>
      </c>
      <c r="X292" s="13">
        <v>862985.6967444804</v>
      </c>
      <c r="Y292" s="13">
        <v>816517.23615054693</v>
      </c>
      <c r="Z292" s="113">
        <v>1106000</v>
      </c>
      <c r="AA292" s="113">
        <v>1106000</v>
      </c>
      <c r="AB292" s="113">
        <v>1063311.2</v>
      </c>
      <c r="AC292" s="8">
        <f t="shared" si="105"/>
        <v>990963</v>
      </c>
      <c r="AD292" s="13">
        <v>770616.09550445515</v>
      </c>
      <c r="AE292" s="13">
        <v>816517.23615054693</v>
      </c>
      <c r="AF292" s="113">
        <v>1045000</v>
      </c>
      <c r="AG292" s="113">
        <v>1066000</v>
      </c>
      <c r="AH292" s="113">
        <v>1004830.4</v>
      </c>
      <c r="AI292" s="8">
        <f t="shared" si="106"/>
        <v>940593</v>
      </c>
      <c r="AJ292" s="13">
        <v>860793.2500816012</v>
      </c>
      <c r="AK292" s="13">
        <v>816517.23615054693</v>
      </c>
      <c r="AL292" s="113">
        <v>1104000</v>
      </c>
      <c r="AM292" s="113">
        <v>1126000</v>
      </c>
      <c r="AN292" s="113">
        <v>1061922.3999999999</v>
      </c>
      <c r="AO292" s="8">
        <f t="shared" si="107"/>
        <v>993847</v>
      </c>
      <c r="AP292" s="13">
        <v>981322.22712152719</v>
      </c>
      <c r="AQ292" s="13">
        <v>816517.23615054693</v>
      </c>
      <c r="AR292" s="113">
        <v>1184000</v>
      </c>
      <c r="AS292" s="113">
        <v>1208000</v>
      </c>
      <c r="AT292" s="113">
        <v>1138230.8</v>
      </c>
      <c r="AU292" s="8">
        <f t="shared" si="108"/>
        <v>1065614</v>
      </c>
      <c r="AV292" s="13">
        <v>623464.23419003363</v>
      </c>
      <c r="AW292" s="13">
        <v>479587.87245387206</v>
      </c>
      <c r="AX292" s="113">
        <v>726000</v>
      </c>
      <c r="AY292" s="113">
        <v>726000</v>
      </c>
      <c r="AZ292" s="113">
        <v>698353.6</v>
      </c>
      <c r="BA292" s="8">
        <f t="shared" si="109"/>
        <v>650681</v>
      </c>
      <c r="BB292" s="13">
        <v>883485.96247309574</v>
      </c>
      <c r="BC292" s="13">
        <v>816517.23615054693</v>
      </c>
      <c r="BD292" s="113">
        <v>1119000</v>
      </c>
      <c r="BE292" s="113">
        <v>1119000</v>
      </c>
      <c r="BF292" s="113">
        <v>1076290.6000000001</v>
      </c>
      <c r="BG292" s="8">
        <f t="shared" si="110"/>
        <v>1002859</v>
      </c>
      <c r="BH292" s="13">
        <v>865689.56605691568</v>
      </c>
      <c r="BI292" s="13">
        <v>816517.23615054693</v>
      </c>
      <c r="BJ292" s="113">
        <v>1108000</v>
      </c>
      <c r="BK292" s="113">
        <v>1108000</v>
      </c>
      <c r="BL292" s="113">
        <v>1065023.3999999999</v>
      </c>
      <c r="BM292" s="8">
        <f t="shared" si="111"/>
        <v>992646</v>
      </c>
      <c r="BN292" s="13">
        <v>687657.78280462895</v>
      </c>
      <c r="BO292" s="13">
        <v>528967.5252343301</v>
      </c>
      <c r="BP292" s="113">
        <v>801000</v>
      </c>
      <c r="BQ292" s="113">
        <v>801000</v>
      </c>
      <c r="BR292" s="113">
        <v>770259</v>
      </c>
      <c r="BS292" s="8">
        <f t="shared" si="112"/>
        <v>717777</v>
      </c>
      <c r="BT292" s="45" t="e">
        <f>K292+Q292+#REF!+W292+#REF!+#REF!+#REF!+#REF!+AC292+AI292+AO292+AU292+BA292+#REF!+BG292+BM292+BS292</f>
        <v>#REF!</v>
      </c>
      <c r="BU292" s="9"/>
      <c r="BV292" s="9"/>
      <c r="BW292" s="9"/>
      <c r="BX292" s="10"/>
      <c r="BY292" s="10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</row>
    <row r="293" spans="1:187" s="46" customFormat="1" ht="24" customHeight="1" thickBot="1" x14ac:dyDescent="0.4">
      <c r="A293" s="388"/>
      <c r="B293" s="11">
        <v>263</v>
      </c>
      <c r="C293" s="34" t="s">
        <v>303</v>
      </c>
      <c r="D293" s="11" t="s">
        <v>283</v>
      </c>
      <c r="E293" s="6"/>
      <c r="F293" s="13">
        <v>12151.846868798</v>
      </c>
      <c r="G293" s="13">
        <v>11497.5166527858</v>
      </c>
      <c r="H293" s="113">
        <v>16000</v>
      </c>
      <c r="I293" s="113">
        <v>16000</v>
      </c>
      <c r="J293" s="113">
        <v>14973</v>
      </c>
      <c r="K293" s="8">
        <f t="shared" si="102"/>
        <v>14124</v>
      </c>
      <c r="L293" s="13">
        <v>12151.846868798</v>
      </c>
      <c r="M293" s="13">
        <v>11497.5166527858</v>
      </c>
      <c r="N293" s="113">
        <v>16000</v>
      </c>
      <c r="O293" s="113">
        <v>16000</v>
      </c>
      <c r="P293" s="113">
        <v>14973</v>
      </c>
      <c r="Q293" s="8">
        <f t="shared" si="103"/>
        <v>14124</v>
      </c>
      <c r="R293" s="13">
        <v>17791.949262705799</v>
      </c>
      <c r="S293" s="13">
        <v>16833.92122548318</v>
      </c>
      <c r="T293" s="113">
        <v>23000</v>
      </c>
      <c r="U293" s="113">
        <v>23000</v>
      </c>
      <c r="V293" s="113">
        <v>21922.6</v>
      </c>
      <c r="W293" s="8">
        <f t="shared" si="104"/>
        <v>20510</v>
      </c>
      <c r="X293" s="13">
        <v>24647.236343493401</v>
      </c>
      <c r="Y293" s="13">
        <v>23444.204358704217</v>
      </c>
      <c r="Z293" s="113">
        <v>32000</v>
      </c>
      <c r="AA293" s="113">
        <v>32000</v>
      </c>
      <c r="AB293" s="113">
        <v>30447.200000000001</v>
      </c>
      <c r="AC293" s="8">
        <f t="shared" si="105"/>
        <v>28508</v>
      </c>
      <c r="AD293" s="13">
        <v>22224.649488313997</v>
      </c>
      <c r="AE293" s="13">
        <v>23444.204358704217</v>
      </c>
      <c r="AF293" s="113">
        <v>30000</v>
      </c>
      <c r="AG293" s="113">
        <v>31000</v>
      </c>
      <c r="AH293" s="113">
        <v>28912.800000000003</v>
      </c>
      <c r="AI293" s="8">
        <f t="shared" si="106"/>
        <v>27116</v>
      </c>
      <c r="AJ293" s="13">
        <v>24799.551349991598</v>
      </c>
      <c r="AK293" s="13">
        <v>23444.204358704217</v>
      </c>
      <c r="AL293" s="113">
        <v>32000</v>
      </c>
      <c r="AM293" s="113">
        <v>33000</v>
      </c>
      <c r="AN293" s="113">
        <v>30543.800000000003</v>
      </c>
      <c r="AO293" s="8">
        <f t="shared" si="107"/>
        <v>28758</v>
      </c>
      <c r="AP293" s="13">
        <v>27717.9958175666</v>
      </c>
      <c r="AQ293" s="13">
        <v>23444.204358704217</v>
      </c>
      <c r="AR293" s="113">
        <v>34000</v>
      </c>
      <c r="AS293" s="113">
        <v>35000</v>
      </c>
      <c r="AT293" s="113">
        <v>32391.800000000003</v>
      </c>
      <c r="AU293" s="8">
        <f t="shared" si="108"/>
        <v>30511</v>
      </c>
      <c r="AV293" s="13">
        <v>18075.455296698801</v>
      </c>
      <c r="AW293" s="13">
        <v>13904.196382075999</v>
      </c>
      <c r="AX293" s="113">
        <v>21000</v>
      </c>
      <c r="AY293" s="113">
        <v>21000</v>
      </c>
      <c r="AZ293" s="113">
        <v>20246.8</v>
      </c>
      <c r="BA293" s="8">
        <f t="shared" si="109"/>
        <v>18845</v>
      </c>
      <c r="BB293" s="13">
        <v>24647.236343493401</v>
      </c>
      <c r="BC293" s="13">
        <v>23444.204358704217</v>
      </c>
      <c r="BD293" s="113">
        <v>32000</v>
      </c>
      <c r="BE293" s="113">
        <v>32000</v>
      </c>
      <c r="BF293" s="113">
        <v>30447.200000000001</v>
      </c>
      <c r="BG293" s="8">
        <f t="shared" si="110"/>
        <v>28508</v>
      </c>
      <c r="BH293" s="13">
        <v>24778.427370988196</v>
      </c>
      <c r="BI293" s="13">
        <v>23444.204358704217</v>
      </c>
      <c r="BJ293" s="113">
        <v>32000</v>
      </c>
      <c r="BK293" s="113">
        <v>32000</v>
      </c>
      <c r="BL293" s="113">
        <v>30529.800000000003</v>
      </c>
      <c r="BM293" s="8">
        <f t="shared" si="111"/>
        <v>28550</v>
      </c>
      <c r="BN293" s="13">
        <v>20400.204775441402</v>
      </c>
      <c r="BO293" s="13">
        <v>15692.465211878001</v>
      </c>
      <c r="BP293" s="113">
        <v>24000</v>
      </c>
      <c r="BQ293" s="113">
        <v>24000</v>
      </c>
      <c r="BR293" s="113">
        <v>22850.799999999999</v>
      </c>
      <c r="BS293" s="8">
        <f t="shared" si="112"/>
        <v>21389</v>
      </c>
      <c r="BT293" s="45" t="e">
        <f>K293+Q293+#REF!+W293+#REF!+#REF!+#REF!+#REF!+AC293+AI293+AO293+AU293+BA293+#REF!+BG293+BM293+BS293</f>
        <v>#REF!</v>
      </c>
      <c r="BU293" s="9"/>
      <c r="BV293" s="9"/>
      <c r="BW293" s="9"/>
      <c r="BX293" s="10"/>
      <c r="BY293" s="10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</row>
    <row r="294" spans="1:187" s="46" customFormat="1" ht="24" customHeight="1" x14ac:dyDescent="0.35">
      <c r="A294" s="388"/>
      <c r="B294" s="4">
        <v>264</v>
      </c>
      <c r="C294" s="34" t="s">
        <v>304</v>
      </c>
      <c r="D294" s="11" t="s">
        <v>283</v>
      </c>
      <c r="E294" s="6"/>
      <c r="F294" s="13">
        <v>71360.136438590998</v>
      </c>
      <c r="G294" s="13">
        <v>67517.667553436098</v>
      </c>
      <c r="H294" s="113">
        <v>91000</v>
      </c>
      <c r="I294" s="113">
        <v>93000</v>
      </c>
      <c r="J294" s="113">
        <v>87925.6</v>
      </c>
      <c r="K294" s="8">
        <f t="shared" si="102"/>
        <v>82161</v>
      </c>
      <c r="L294" s="13">
        <v>71360.136438590998</v>
      </c>
      <c r="M294" s="13">
        <v>67517.667553436098</v>
      </c>
      <c r="N294" s="113">
        <v>91000</v>
      </c>
      <c r="O294" s="113">
        <v>93000</v>
      </c>
      <c r="P294" s="113">
        <v>87925.6</v>
      </c>
      <c r="Q294" s="8">
        <f t="shared" si="103"/>
        <v>82161</v>
      </c>
      <c r="R294" s="13">
        <v>114746.56573483741</v>
      </c>
      <c r="S294" s="13">
        <v>108567.90450296155</v>
      </c>
      <c r="T294" s="113">
        <v>147000</v>
      </c>
      <c r="U294" s="113">
        <v>147000</v>
      </c>
      <c r="V294" s="113">
        <v>141383.20000000001</v>
      </c>
      <c r="W294" s="8">
        <f t="shared" si="104"/>
        <v>131740</v>
      </c>
      <c r="X294" s="13">
        <v>142899.2708045266</v>
      </c>
      <c r="Y294" s="13">
        <v>136882.51161577358</v>
      </c>
      <c r="Z294" s="113">
        <v>184000</v>
      </c>
      <c r="AA294" s="113">
        <v>184000</v>
      </c>
      <c r="AB294" s="113">
        <v>177132.2</v>
      </c>
      <c r="AC294" s="8">
        <f t="shared" si="105"/>
        <v>164983</v>
      </c>
      <c r="AD294" s="13">
        <v>124290.1570908998</v>
      </c>
      <c r="AE294" s="13">
        <v>136882.51161577358</v>
      </c>
      <c r="AF294" s="113">
        <v>172000</v>
      </c>
      <c r="AG294" s="113">
        <v>175000</v>
      </c>
      <c r="AH294" s="113">
        <v>165351.20000000001</v>
      </c>
      <c r="AI294" s="8">
        <f t="shared" si="106"/>
        <v>154705</v>
      </c>
      <c r="AJ294" s="13">
        <v>143540.7726932088</v>
      </c>
      <c r="AK294" s="13">
        <v>136882.51161577358</v>
      </c>
      <c r="AL294" s="113">
        <v>185000</v>
      </c>
      <c r="AM294" s="113">
        <v>189000</v>
      </c>
      <c r="AN294" s="113">
        <v>177539.6</v>
      </c>
      <c r="AO294" s="8">
        <f t="shared" si="107"/>
        <v>166393</v>
      </c>
      <c r="AP294" s="13">
        <v>154091.6443112228</v>
      </c>
      <c r="AQ294" s="13">
        <v>136882.51161577358</v>
      </c>
      <c r="AR294" s="113">
        <v>192000</v>
      </c>
      <c r="AS294" s="113">
        <v>196000</v>
      </c>
      <c r="AT294" s="113">
        <v>184219</v>
      </c>
      <c r="AU294" s="8">
        <f t="shared" si="108"/>
        <v>172639</v>
      </c>
      <c r="AV294" s="13">
        <v>109230.9836382128</v>
      </c>
      <c r="AW294" s="13">
        <v>84023.833567856011</v>
      </c>
      <c r="AX294" s="113">
        <v>127000</v>
      </c>
      <c r="AY294" s="113">
        <v>127000</v>
      </c>
      <c r="AZ294" s="113">
        <v>122351.6</v>
      </c>
      <c r="BA294" s="8">
        <f t="shared" si="109"/>
        <v>113921</v>
      </c>
      <c r="BB294" s="13">
        <v>149219.78768001765</v>
      </c>
      <c r="BC294" s="13">
        <v>136882.51161577358</v>
      </c>
      <c r="BD294" s="113">
        <v>188000</v>
      </c>
      <c r="BE294" s="113">
        <v>188000</v>
      </c>
      <c r="BF294" s="113">
        <v>181134.8</v>
      </c>
      <c r="BG294" s="8">
        <f t="shared" si="110"/>
        <v>168647</v>
      </c>
      <c r="BH294" s="13">
        <v>155422.45498843701</v>
      </c>
      <c r="BI294" s="13">
        <v>136882.51161577358</v>
      </c>
      <c r="BJ294" s="113">
        <v>192000</v>
      </c>
      <c r="BK294" s="113">
        <v>192000</v>
      </c>
      <c r="BL294" s="113">
        <v>185061.8</v>
      </c>
      <c r="BM294" s="8">
        <f t="shared" si="111"/>
        <v>172273</v>
      </c>
      <c r="BN294" s="13">
        <v>119796.30850501861</v>
      </c>
      <c r="BO294" s="13">
        <v>92151.006542322008</v>
      </c>
      <c r="BP294" s="113">
        <v>140000</v>
      </c>
      <c r="BQ294" s="113">
        <v>140000</v>
      </c>
      <c r="BR294" s="113">
        <v>134185.79999999999</v>
      </c>
      <c r="BS294" s="8">
        <f t="shared" si="112"/>
        <v>125227</v>
      </c>
      <c r="BT294" s="45" t="e">
        <f>K294+Q294+#REF!+W294+#REF!+#REF!+#REF!+#REF!+AC294+AI294+AO294+AU294+BA294+#REF!+BG294+BM294+BS294</f>
        <v>#REF!</v>
      </c>
      <c r="BU294" s="9"/>
      <c r="BV294" s="9"/>
      <c r="BW294" s="9"/>
      <c r="BX294" s="10"/>
      <c r="BY294" s="10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</row>
    <row r="295" spans="1:187" s="46" customFormat="1" ht="24" customHeight="1" thickBot="1" x14ac:dyDescent="0.4">
      <c r="A295" s="388"/>
      <c r="B295" s="11">
        <v>265</v>
      </c>
      <c r="C295" s="34" t="s">
        <v>305</v>
      </c>
      <c r="D295" s="11" t="s">
        <v>272</v>
      </c>
      <c r="E295" s="6"/>
      <c r="F295" s="13">
        <v>1736766.8585480668</v>
      </c>
      <c r="G295" s="13">
        <v>1643248.6430877862</v>
      </c>
      <c r="H295" s="113">
        <v>2226000</v>
      </c>
      <c r="I295" s="113">
        <v>2271000</v>
      </c>
      <c r="J295" s="113">
        <v>2139923.7999999998</v>
      </c>
      <c r="K295" s="8">
        <f t="shared" si="102"/>
        <v>2003388</v>
      </c>
      <c r="L295" s="13">
        <v>1736766.8585480668</v>
      </c>
      <c r="M295" s="13">
        <v>1643248.6430877862</v>
      </c>
      <c r="N295" s="113">
        <v>2226000</v>
      </c>
      <c r="O295" s="113">
        <v>2271000</v>
      </c>
      <c r="P295" s="113">
        <v>2139923.7999999998</v>
      </c>
      <c r="Q295" s="8">
        <f t="shared" si="103"/>
        <v>2003388</v>
      </c>
      <c r="R295" s="13">
        <v>2830385.269840037</v>
      </c>
      <c r="S295" s="13">
        <v>2677979.9091563425</v>
      </c>
      <c r="T295" s="113">
        <v>3627000</v>
      </c>
      <c r="U295" s="113">
        <v>3627000</v>
      </c>
      <c r="V295" s="113">
        <v>3487404.2</v>
      </c>
      <c r="W295" s="8">
        <f t="shared" si="104"/>
        <v>3249954</v>
      </c>
      <c r="X295" s="13">
        <v>3538714.5337820458</v>
      </c>
      <c r="Y295" s="13">
        <v>3333131.1295654448</v>
      </c>
      <c r="Z295" s="113">
        <v>4525000</v>
      </c>
      <c r="AA295" s="113">
        <v>4525000</v>
      </c>
      <c r="AB295" s="113">
        <v>4350638.5999999996</v>
      </c>
      <c r="AC295" s="8">
        <f t="shared" si="105"/>
        <v>4054497</v>
      </c>
      <c r="AD295" s="13">
        <v>3223212.3423291068</v>
      </c>
      <c r="AE295" s="13">
        <v>3333131.1295654448</v>
      </c>
      <c r="AF295" s="113">
        <v>4317000</v>
      </c>
      <c r="AG295" s="113">
        <v>4403000</v>
      </c>
      <c r="AH295" s="113">
        <v>4150890.8</v>
      </c>
      <c r="AI295" s="8">
        <f t="shared" si="106"/>
        <v>3885447</v>
      </c>
      <c r="AJ295" s="13">
        <v>3493078.9566161223</v>
      </c>
      <c r="AK295" s="13">
        <v>3333131.1295654448</v>
      </c>
      <c r="AL295" s="113">
        <v>4495000</v>
      </c>
      <c r="AM295" s="113">
        <v>4585000</v>
      </c>
      <c r="AN295" s="113">
        <v>4321745.4000000004</v>
      </c>
      <c r="AO295" s="8">
        <f t="shared" si="107"/>
        <v>4045591</v>
      </c>
      <c r="AP295" s="13">
        <v>4046720.657681338</v>
      </c>
      <c r="AQ295" s="13">
        <v>3333131.1295654448</v>
      </c>
      <c r="AR295" s="113">
        <v>4859000</v>
      </c>
      <c r="AS295" s="113">
        <v>4956000</v>
      </c>
      <c r="AT295" s="113">
        <v>4672262</v>
      </c>
      <c r="AU295" s="8">
        <f t="shared" si="108"/>
        <v>4373423</v>
      </c>
      <c r="AV295" s="13">
        <v>2766639.7719379868</v>
      </c>
      <c r="AW295" s="13">
        <v>2128184.4399522981</v>
      </c>
      <c r="AX295" s="113">
        <v>3223000</v>
      </c>
      <c r="AY295" s="113">
        <v>3223000</v>
      </c>
      <c r="AZ295" s="113">
        <v>3098964.4</v>
      </c>
      <c r="BA295" s="8">
        <f t="shared" si="109"/>
        <v>2887958</v>
      </c>
      <c r="BB295" s="13">
        <v>3746865.7757280748</v>
      </c>
      <c r="BC295" s="13">
        <v>3333131.1295654448</v>
      </c>
      <c r="BD295" s="113">
        <v>4662000</v>
      </c>
      <c r="BE295" s="113">
        <v>4662000</v>
      </c>
      <c r="BF295" s="113">
        <v>4482420.5999999996</v>
      </c>
      <c r="BG295" s="8">
        <f t="shared" si="110"/>
        <v>4177284</v>
      </c>
      <c r="BH295" s="13">
        <v>3753712.168501914</v>
      </c>
      <c r="BI295" s="13">
        <v>3333131.1295654448</v>
      </c>
      <c r="BJ295" s="113">
        <v>4666000</v>
      </c>
      <c r="BK295" s="113">
        <v>4666000</v>
      </c>
      <c r="BL295" s="113">
        <v>4486755</v>
      </c>
      <c r="BM295" s="8">
        <f t="shared" si="111"/>
        <v>4181120</v>
      </c>
      <c r="BN295" s="13">
        <v>2915616.0779652819</v>
      </c>
      <c r="BO295" s="13">
        <v>2242781.5984348319</v>
      </c>
      <c r="BP295" s="113">
        <v>3396000</v>
      </c>
      <c r="BQ295" s="113">
        <v>3396000</v>
      </c>
      <c r="BR295" s="113">
        <v>3265836</v>
      </c>
      <c r="BS295" s="8">
        <f t="shared" si="112"/>
        <v>3043247</v>
      </c>
      <c r="BT295" s="45" t="e">
        <f>K295+Q295+#REF!+W295+#REF!+#REF!+#REF!+#REF!+AC295+AI295+AO295+AU295+BA295+#REF!+BG295+BM295+BS295</f>
        <v>#REF!</v>
      </c>
      <c r="BU295" s="9"/>
      <c r="BV295" s="9"/>
      <c r="BW295" s="9"/>
      <c r="BX295" s="10"/>
      <c r="BY295" s="10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</row>
    <row r="296" spans="1:187" s="46" customFormat="1" ht="24" customHeight="1" x14ac:dyDescent="0.35">
      <c r="A296" s="388"/>
      <c r="B296" s="4">
        <v>266</v>
      </c>
      <c r="C296" s="34" t="s">
        <v>306</v>
      </c>
      <c r="D296" s="11" t="s">
        <v>272</v>
      </c>
      <c r="E296" s="6"/>
      <c r="F296" s="13">
        <v>1054398.9648012368</v>
      </c>
      <c r="G296" s="13">
        <v>997623.63592732395</v>
      </c>
      <c r="H296" s="113">
        <v>1351000</v>
      </c>
      <c r="I296" s="113">
        <v>1378000</v>
      </c>
      <c r="J296" s="113">
        <v>1299156.6000000001</v>
      </c>
      <c r="K296" s="8">
        <f t="shared" si="102"/>
        <v>1216036</v>
      </c>
      <c r="L296" s="13">
        <v>1054398.9648012368</v>
      </c>
      <c r="M296" s="13">
        <v>997623.63592732395</v>
      </c>
      <c r="N296" s="113">
        <v>1351000</v>
      </c>
      <c r="O296" s="113">
        <v>1378000</v>
      </c>
      <c r="P296" s="113">
        <v>1299156.6000000001</v>
      </c>
      <c r="Q296" s="8">
        <f t="shared" si="103"/>
        <v>1216036</v>
      </c>
      <c r="R296" s="13">
        <v>1642825.1885548413</v>
      </c>
      <c r="S296" s="13">
        <v>1554365.3707095804</v>
      </c>
      <c r="T296" s="113">
        <v>2105000</v>
      </c>
      <c r="U296" s="113">
        <v>2105000</v>
      </c>
      <c r="V296" s="113">
        <v>2024174.6</v>
      </c>
      <c r="W296" s="8">
        <f t="shared" si="104"/>
        <v>1886273</v>
      </c>
      <c r="X296" s="13">
        <v>2159737.8490749882</v>
      </c>
      <c r="Y296" s="13">
        <v>2026093.8572458916</v>
      </c>
      <c r="Z296" s="113">
        <v>2756000</v>
      </c>
      <c r="AA296" s="113">
        <v>2756000</v>
      </c>
      <c r="AB296" s="113">
        <v>2650095</v>
      </c>
      <c r="AC296" s="8">
        <f t="shared" si="105"/>
        <v>2469585</v>
      </c>
      <c r="AD296" s="13">
        <v>1945390.610550751</v>
      </c>
      <c r="AE296" s="13">
        <v>2026093.8572458916</v>
      </c>
      <c r="AF296" s="113">
        <v>2615000</v>
      </c>
      <c r="AG296" s="113">
        <v>2667000</v>
      </c>
      <c r="AH296" s="113">
        <v>2514388.7999999998</v>
      </c>
      <c r="AI296" s="8">
        <f t="shared" si="106"/>
        <v>2353575</v>
      </c>
      <c r="AJ296" s="13">
        <v>2160065.8266437249</v>
      </c>
      <c r="AK296" s="13">
        <v>2026093.8572458916</v>
      </c>
      <c r="AL296" s="113">
        <v>2756000</v>
      </c>
      <c r="AM296" s="113">
        <v>2811000</v>
      </c>
      <c r="AN296" s="113">
        <v>2650302.2000000002</v>
      </c>
      <c r="AO296" s="8">
        <f t="shared" si="107"/>
        <v>2480692</v>
      </c>
      <c r="AP296" s="13">
        <v>2469277.519507126</v>
      </c>
      <c r="AQ296" s="13">
        <v>2026093.8572458916</v>
      </c>
      <c r="AR296" s="113">
        <v>2960000</v>
      </c>
      <c r="AS296" s="113">
        <v>3019000</v>
      </c>
      <c r="AT296" s="113">
        <v>2846067</v>
      </c>
      <c r="AU296" s="8">
        <f t="shared" si="108"/>
        <v>2664088</v>
      </c>
      <c r="AV296" s="13">
        <v>1577394.2194859942</v>
      </c>
      <c r="AW296" s="13">
        <v>1213380.1688353799</v>
      </c>
      <c r="AX296" s="113">
        <v>1838000</v>
      </c>
      <c r="AY296" s="113">
        <v>1838000</v>
      </c>
      <c r="AZ296" s="113">
        <v>1766868.6</v>
      </c>
      <c r="BA296" s="8">
        <f t="shared" si="109"/>
        <v>1646729</v>
      </c>
      <c r="BB296" s="13">
        <v>2194410.081138148</v>
      </c>
      <c r="BC296" s="13">
        <v>2026093.8572458916</v>
      </c>
      <c r="BD296" s="113">
        <v>2779000</v>
      </c>
      <c r="BE296" s="113">
        <v>2779000</v>
      </c>
      <c r="BF296" s="113">
        <v>2672045.6</v>
      </c>
      <c r="BG296" s="8">
        <f t="shared" si="110"/>
        <v>2490110</v>
      </c>
      <c r="BH296" s="13">
        <v>2206986.6311637508</v>
      </c>
      <c r="BI296" s="13">
        <v>2026093.8572458916</v>
      </c>
      <c r="BJ296" s="113">
        <v>2787000</v>
      </c>
      <c r="BK296" s="113">
        <v>2787000</v>
      </c>
      <c r="BL296" s="113">
        <v>2680008.7999999998</v>
      </c>
      <c r="BM296" s="8">
        <f t="shared" si="111"/>
        <v>2497418</v>
      </c>
      <c r="BN296" s="13">
        <v>1770083.820589903</v>
      </c>
      <c r="BO296" s="13">
        <v>1361602.9389153102</v>
      </c>
      <c r="BP296" s="113">
        <v>2062000</v>
      </c>
      <c r="BQ296" s="113">
        <v>2062000</v>
      </c>
      <c r="BR296" s="113">
        <v>1982703.8</v>
      </c>
      <c r="BS296" s="8">
        <f t="shared" si="112"/>
        <v>1847678</v>
      </c>
      <c r="BT296" s="45" t="e">
        <f>K296+Q296+#REF!+W296+#REF!+#REF!+#REF!+#REF!+AC296+AI296+AO296+AU296+BA296+#REF!+BG296+BM296+BS296</f>
        <v>#REF!</v>
      </c>
      <c r="BU296" s="9"/>
      <c r="BV296" s="9"/>
      <c r="BW296" s="9"/>
      <c r="BX296" s="10"/>
      <c r="BY296" s="10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</row>
    <row r="297" spans="1:187" s="46" customFormat="1" ht="24" customHeight="1" thickBot="1" x14ac:dyDescent="0.4">
      <c r="A297" s="388"/>
      <c r="B297" s="11">
        <v>267</v>
      </c>
      <c r="C297" s="34" t="s">
        <v>307</v>
      </c>
      <c r="D297" s="11" t="s">
        <v>272</v>
      </c>
      <c r="E297" s="6"/>
      <c r="F297" s="13">
        <v>256566.5466</v>
      </c>
      <c r="G297" s="13">
        <v>242751.42486</v>
      </c>
      <c r="H297" s="113">
        <v>329000</v>
      </c>
      <c r="I297" s="113">
        <v>336000</v>
      </c>
      <c r="J297" s="113">
        <v>316124.2</v>
      </c>
      <c r="K297" s="8">
        <f t="shared" si="102"/>
        <v>296088</v>
      </c>
      <c r="L297" s="13">
        <v>256566.5466</v>
      </c>
      <c r="M297" s="13">
        <v>242751.42486</v>
      </c>
      <c r="N297" s="113">
        <v>329000</v>
      </c>
      <c r="O297" s="113">
        <v>336000</v>
      </c>
      <c r="P297" s="113">
        <v>316124.2</v>
      </c>
      <c r="Q297" s="8">
        <f t="shared" si="103"/>
        <v>296088</v>
      </c>
      <c r="R297" s="13">
        <v>384849.8199</v>
      </c>
      <c r="S297" s="13">
        <v>364127.13729000004</v>
      </c>
      <c r="T297" s="113">
        <v>493000</v>
      </c>
      <c r="U297" s="113">
        <v>493000</v>
      </c>
      <c r="V297" s="113">
        <v>474185.6</v>
      </c>
      <c r="W297" s="8">
        <f t="shared" si="104"/>
        <v>441833</v>
      </c>
      <c r="X297" s="13">
        <v>384849.8199</v>
      </c>
      <c r="Y297" s="13">
        <v>364127.13729000004</v>
      </c>
      <c r="Z297" s="113">
        <v>493000</v>
      </c>
      <c r="AA297" s="113">
        <v>493000</v>
      </c>
      <c r="AB297" s="113">
        <v>474185.6</v>
      </c>
      <c r="AC297" s="8">
        <f t="shared" si="105"/>
        <v>441833</v>
      </c>
      <c r="AD297" s="13">
        <v>384849.8199</v>
      </c>
      <c r="AE297" s="13">
        <v>364127.13729000004</v>
      </c>
      <c r="AF297" s="113">
        <v>493000</v>
      </c>
      <c r="AG297" s="113">
        <v>503000</v>
      </c>
      <c r="AH297" s="113">
        <v>474185.6</v>
      </c>
      <c r="AI297" s="8">
        <f t="shared" si="106"/>
        <v>443833</v>
      </c>
      <c r="AJ297" s="13">
        <v>384849.8199</v>
      </c>
      <c r="AK297" s="13">
        <v>364127.13729000004</v>
      </c>
      <c r="AL297" s="113">
        <v>493000</v>
      </c>
      <c r="AM297" s="113">
        <v>503000</v>
      </c>
      <c r="AN297" s="113">
        <v>474185.6</v>
      </c>
      <c r="AO297" s="8">
        <f t="shared" si="107"/>
        <v>443833</v>
      </c>
      <c r="AP297" s="13">
        <v>384849.8199</v>
      </c>
      <c r="AQ297" s="13">
        <v>364127.13729000004</v>
      </c>
      <c r="AR297" s="113">
        <v>493000</v>
      </c>
      <c r="AS297" s="113">
        <v>503000</v>
      </c>
      <c r="AT297" s="113">
        <v>474185.6</v>
      </c>
      <c r="AU297" s="8">
        <f t="shared" si="108"/>
        <v>443833</v>
      </c>
      <c r="AV297" s="13">
        <v>256566.5466</v>
      </c>
      <c r="AW297" s="13">
        <v>197358.88199999998</v>
      </c>
      <c r="AX297" s="113">
        <v>299000</v>
      </c>
      <c r="AY297" s="113">
        <v>299000</v>
      </c>
      <c r="AZ297" s="113">
        <v>287385</v>
      </c>
      <c r="BA297" s="8">
        <f t="shared" si="109"/>
        <v>267862</v>
      </c>
      <c r="BB297" s="13">
        <v>384849.8199</v>
      </c>
      <c r="BC297" s="13">
        <v>364127.13729000004</v>
      </c>
      <c r="BD297" s="113">
        <v>493000</v>
      </c>
      <c r="BE297" s="113">
        <v>493000</v>
      </c>
      <c r="BF297" s="113">
        <v>474185.6</v>
      </c>
      <c r="BG297" s="8">
        <f t="shared" si="110"/>
        <v>441833</v>
      </c>
      <c r="BH297" s="13">
        <v>384849.8199</v>
      </c>
      <c r="BI297" s="13">
        <v>364127.13729000004</v>
      </c>
      <c r="BJ297" s="113">
        <v>493000</v>
      </c>
      <c r="BK297" s="113">
        <v>493000</v>
      </c>
      <c r="BL297" s="113">
        <v>474185.6</v>
      </c>
      <c r="BM297" s="8">
        <f t="shared" si="111"/>
        <v>441833</v>
      </c>
      <c r="BN297" s="13">
        <v>256566.5466</v>
      </c>
      <c r="BO297" s="13">
        <v>197358.88199999998</v>
      </c>
      <c r="BP297" s="113">
        <v>299000</v>
      </c>
      <c r="BQ297" s="113">
        <v>299000</v>
      </c>
      <c r="BR297" s="113">
        <v>287385</v>
      </c>
      <c r="BS297" s="8">
        <f t="shared" si="112"/>
        <v>267862</v>
      </c>
      <c r="BT297" s="45" t="e">
        <f>K297+Q297+#REF!+W297+#REF!+#REF!+#REF!+#REF!+AC297+AI297+AO297+AU297+BA297+#REF!+BG297+BM297+BS297</f>
        <v>#REF!</v>
      </c>
      <c r="BU297" s="9"/>
      <c r="BV297" s="9"/>
      <c r="BW297" s="9"/>
      <c r="BX297" s="10"/>
      <c r="BY297" s="10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</row>
    <row r="298" spans="1:187" s="46" customFormat="1" ht="24" customHeight="1" x14ac:dyDescent="0.35">
      <c r="A298" s="388"/>
      <c r="B298" s="4">
        <v>268</v>
      </c>
      <c r="C298" s="34" t="s">
        <v>308</v>
      </c>
      <c r="D298" s="11" t="s">
        <v>272</v>
      </c>
      <c r="E298" s="6"/>
      <c r="F298" s="13">
        <v>256566.5466</v>
      </c>
      <c r="G298" s="13">
        <v>242751.42486</v>
      </c>
      <c r="H298" s="113">
        <v>329000</v>
      </c>
      <c r="I298" s="113">
        <v>336000</v>
      </c>
      <c r="J298" s="113">
        <v>316124.2</v>
      </c>
      <c r="K298" s="8">
        <f t="shared" si="102"/>
        <v>296088</v>
      </c>
      <c r="L298" s="13">
        <v>256566.5466</v>
      </c>
      <c r="M298" s="13">
        <v>242751.42486</v>
      </c>
      <c r="N298" s="113">
        <v>329000</v>
      </c>
      <c r="O298" s="113">
        <v>336000</v>
      </c>
      <c r="P298" s="113">
        <v>316124.2</v>
      </c>
      <c r="Q298" s="8">
        <f t="shared" si="103"/>
        <v>296088</v>
      </c>
      <c r="R298" s="13">
        <v>256566.5466</v>
      </c>
      <c r="S298" s="13">
        <v>242751.42486</v>
      </c>
      <c r="T298" s="113">
        <v>329000</v>
      </c>
      <c r="U298" s="113">
        <v>329000</v>
      </c>
      <c r="V298" s="113">
        <v>316124.2</v>
      </c>
      <c r="W298" s="8">
        <f t="shared" si="104"/>
        <v>294688</v>
      </c>
      <c r="X298" s="13">
        <v>256566.5466</v>
      </c>
      <c r="Y298" s="13">
        <v>242751.42486</v>
      </c>
      <c r="Z298" s="113">
        <v>329000</v>
      </c>
      <c r="AA298" s="113">
        <v>329000</v>
      </c>
      <c r="AB298" s="113">
        <v>316124.2</v>
      </c>
      <c r="AC298" s="8">
        <f t="shared" si="105"/>
        <v>294688</v>
      </c>
      <c r="AD298" s="13">
        <v>256566.5466</v>
      </c>
      <c r="AE298" s="13">
        <v>242751.42486</v>
      </c>
      <c r="AF298" s="113">
        <v>329000</v>
      </c>
      <c r="AG298" s="113">
        <v>336000</v>
      </c>
      <c r="AH298" s="113">
        <v>316124.2</v>
      </c>
      <c r="AI298" s="8">
        <f t="shared" si="106"/>
        <v>296088</v>
      </c>
      <c r="AJ298" s="13">
        <v>256566.5466</v>
      </c>
      <c r="AK298" s="13">
        <v>242751.42486</v>
      </c>
      <c r="AL298" s="113">
        <v>329000</v>
      </c>
      <c r="AM298" s="113">
        <v>336000</v>
      </c>
      <c r="AN298" s="113">
        <v>316124.2</v>
      </c>
      <c r="AO298" s="8">
        <f t="shared" si="107"/>
        <v>296088</v>
      </c>
      <c r="AP298" s="13">
        <v>256566.5466</v>
      </c>
      <c r="AQ298" s="13">
        <v>242751.42486</v>
      </c>
      <c r="AR298" s="113">
        <v>329000</v>
      </c>
      <c r="AS298" s="113">
        <v>336000</v>
      </c>
      <c r="AT298" s="113">
        <v>316124.2</v>
      </c>
      <c r="AU298" s="8">
        <f t="shared" si="108"/>
        <v>296088</v>
      </c>
      <c r="AV298" s="13">
        <v>256566.5466</v>
      </c>
      <c r="AW298" s="13">
        <v>197358.88199999998</v>
      </c>
      <c r="AX298" s="113">
        <v>299000</v>
      </c>
      <c r="AY298" s="113">
        <v>299000</v>
      </c>
      <c r="AZ298" s="113">
        <v>287385</v>
      </c>
      <c r="BA298" s="8">
        <f t="shared" si="109"/>
        <v>267862</v>
      </c>
      <c r="BB298" s="13">
        <v>256566.5466</v>
      </c>
      <c r="BC298" s="13">
        <v>242751.42486</v>
      </c>
      <c r="BD298" s="113">
        <v>329000</v>
      </c>
      <c r="BE298" s="113">
        <v>329000</v>
      </c>
      <c r="BF298" s="113">
        <v>316124.2</v>
      </c>
      <c r="BG298" s="8">
        <f t="shared" si="110"/>
        <v>294688</v>
      </c>
      <c r="BH298" s="13">
        <v>256566.5466</v>
      </c>
      <c r="BI298" s="13">
        <v>242751.42486</v>
      </c>
      <c r="BJ298" s="113">
        <v>329000</v>
      </c>
      <c r="BK298" s="113">
        <v>329000</v>
      </c>
      <c r="BL298" s="113">
        <v>316124.2</v>
      </c>
      <c r="BM298" s="8">
        <f t="shared" si="111"/>
        <v>294688</v>
      </c>
      <c r="BN298" s="13">
        <v>256566.5466</v>
      </c>
      <c r="BO298" s="13">
        <v>197358.88199999998</v>
      </c>
      <c r="BP298" s="113">
        <v>299000</v>
      </c>
      <c r="BQ298" s="113">
        <v>299000</v>
      </c>
      <c r="BR298" s="113">
        <v>287385</v>
      </c>
      <c r="BS298" s="8">
        <f t="shared" si="112"/>
        <v>267862</v>
      </c>
      <c r="BT298" s="45" t="e">
        <f>K298+Q298+#REF!+W298+#REF!+#REF!+#REF!+#REF!+AC298+AI298+AO298+AU298+BA298+#REF!+BG298+BM298+BS298</f>
        <v>#REF!</v>
      </c>
      <c r="BU298" s="9"/>
      <c r="BV298" s="9"/>
      <c r="BW298" s="9"/>
      <c r="BX298" s="10"/>
      <c r="BY298" s="10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</row>
    <row r="299" spans="1:187" s="46" customFormat="1" ht="24" customHeight="1" thickBot="1" x14ac:dyDescent="0.4">
      <c r="A299" s="388"/>
      <c r="B299" s="11">
        <v>269</v>
      </c>
      <c r="C299" s="34" t="s">
        <v>309</v>
      </c>
      <c r="D299" s="11" t="s">
        <v>272</v>
      </c>
      <c r="E299" s="6"/>
      <c r="F299" s="13">
        <v>307879.85592</v>
      </c>
      <c r="G299" s="13">
        <v>291301.70983200002</v>
      </c>
      <c r="H299" s="113">
        <v>395000</v>
      </c>
      <c r="I299" s="113">
        <v>403000</v>
      </c>
      <c r="J299" s="113">
        <v>379348.2</v>
      </c>
      <c r="K299" s="8">
        <f t="shared" si="102"/>
        <v>355306</v>
      </c>
      <c r="L299" s="13">
        <v>307879.85592</v>
      </c>
      <c r="M299" s="13">
        <v>291301.70983200002</v>
      </c>
      <c r="N299" s="113">
        <v>395000</v>
      </c>
      <c r="O299" s="113">
        <v>403000</v>
      </c>
      <c r="P299" s="113">
        <v>379348.2</v>
      </c>
      <c r="Q299" s="8">
        <f t="shared" si="103"/>
        <v>355306</v>
      </c>
      <c r="R299" s="13">
        <v>307879.85592</v>
      </c>
      <c r="S299" s="13">
        <v>291301.70983200002</v>
      </c>
      <c r="T299" s="113">
        <v>395000</v>
      </c>
      <c r="U299" s="113">
        <v>395000</v>
      </c>
      <c r="V299" s="113">
        <v>379348.2</v>
      </c>
      <c r="W299" s="8">
        <f t="shared" si="104"/>
        <v>353706</v>
      </c>
      <c r="X299" s="13">
        <v>307879.85592</v>
      </c>
      <c r="Y299" s="13">
        <v>291301.70983200002</v>
      </c>
      <c r="Z299" s="113">
        <v>395000</v>
      </c>
      <c r="AA299" s="113">
        <v>395000</v>
      </c>
      <c r="AB299" s="113">
        <v>379348.2</v>
      </c>
      <c r="AC299" s="8">
        <f t="shared" si="105"/>
        <v>353706</v>
      </c>
      <c r="AD299" s="13">
        <v>307879.85592</v>
      </c>
      <c r="AE299" s="13">
        <v>291301.70983200002</v>
      </c>
      <c r="AF299" s="113">
        <v>395000</v>
      </c>
      <c r="AG299" s="113">
        <v>403000</v>
      </c>
      <c r="AH299" s="113">
        <v>379348.2</v>
      </c>
      <c r="AI299" s="8">
        <f t="shared" si="106"/>
        <v>355306</v>
      </c>
      <c r="AJ299" s="13">
        <v>307879.85592</v>
      </c>
      <c r="AK299" s="13">
        <v>291301.70983200002</v>
      </c>
      <c r="AL299" s="113">
        <v>395000</v>
      </c>
      <c r="AM299" s="113">
        <v>403000</v>
      </c>
      <c r="AN299" s="113">
        <v>379348.2</v>
      </c>
      <c r="AO299" s="8">
        <f t="shared" si="107"/>
        <v>355306</v>
      </c>
      <c r="AP299" s="13">
        <v>307879.85592</v>
      </c>
      <c r="AQ299" s="13">
        <v>291301.70983200002</v>
      </c>
      <c r="AR299" s="113">
        <v>395000</v>
      </c>
      <c r="AS299" s="113">
        <v>403000</v>
      </c>
      <c r="AT299" s="113">
        <v>379348.2</v>
      </c>
      <c r="AU299" s="8">
        <f t="shared" si="108"/>
        <v>355306</v>
      </c>
      <c r="AV299" s="13">
        <v>307879.85592</v>
      </c>
      <c r="AW299" s="13">
        <v>236830.65840000001</v>
      </c>
      <c r="AX299" s="113">
        <v>359000</v>
      </c>
      <c r="AY299" s="113">
        <v>359000</v>
      </c>
      <c r="AZ299" s="113">
        <v>344862</v>
      </c>
      <c r="BA299" s="8">
        <f t="shared" si="109"/>
        <v>321515</v>
      </c>
      <c r="BB299" s="13">
        <v>307879.85592</v>
      </c>
      <c r="BC299" s="13">
        <v>291301.70983200002</v>
      </c>
      <c r="BD299" s="113">
        <v>395000</v>
      </c>
      <c r="BE299" s="113">
        <v>395000</v>
      </c>
      <c r="BF299" s="113">
        <v>379348.2</v>
      </c>
      <c r="BG299" s="8">
        <f t="shared" si="110"/>
        <v>353706</v>
      </c>
      <c r="BH299" s="13">
        <v>307879.85592</v>
      </c>
      <c r="BI299" s="13">
        <v>291301.70983200002</v>
      </c>
      <c r="BJ299" s="113">
        <v>395000</v>
      </c>
      <c r="BK299" s="113">
        <v>395000</v>
      </c>
      <c r="BL299" s="113">
        <v>379348.2</v>
      </c>
      <c r="BM299" s="8">
        <f t="shared" si="111"/>
        <v>353706</v>
      </c>
      <c r="BN299" s="13">
        <v>307879.85592</v>
      </c>
      <c r="BO299" s="13">
        <v>236830.65840000001</v>
      </c>
      <c r="BP299" s="113">
        <v>359000</v>
      </c>
      <c r="BQ299" s="113">
        <v>359000</v>
      </c>
      <c r="BR299" s="113">
        <v>344862</v>
      </c>
      <c r="BS299" s="8">
        <f t="shared" si="112"/>
        <v>321515</v>
      </c>
      <c r="BT299" s="45" t="e">
        <f>K299+Q299+#REF!+W299+#REF!+#REF!+#REF!+#REF!+AC299+AI299+AO299+AU299+BA299+#REF!+BG299+BM299+BS299</f>
        <v>#REF!</v>
      </c>
      <c r="BU299" s="9"/>
      <c r="BV299" s="9"/>
      <c r="BW299" s="9"/>
      <c r="BX299" s="10"/>
      <c r="BY299" s="10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</row>
    <row r="300" spans="1:187" s="46" customFormat="1" ht="24" customHeight="1" x14ac:dyDescent="0.35">
      <c r="A300" s="388"/>
      <c r="B300" s="4">
        <v>270</v>
      </c>
      <c r="C300" s="34" t="s">
        <v>310</v>
      </c>
      <c r="D300" s="11" t="s">
        <v>283</v>
      </c>
      <c r="E300" s="6"/>
      <c r="F300" s="13">
        <v>104734.9114755944</v>
      </c>
      <c r="G300" s="13">
        <v>99095.339319216233</v>
      </c>
      <c r="H300" s="113">
        <v>134000</v>
      </c>
      <c r="I300" s="113">
        <v>137000</v>
      </c>
      <c r="J300" s="113">
        <v>129046.39999999999</v>
      </c>
      <c r="K300" s="8">
        <f t="shared" si="102"/>
        <v>120775</v>
      </c>
      <c r="L300" s="13">
        <v>104734.9114755944</v>
      </c>
      <c r="M300" s="13">
        <v>99095.339319216233</v>
      </c>
      <c r="N300" s="113">
        <v>134000</v>
      </c>
      <c r="O300" s="113">
        <v>137000</v>
      </c>
      <c r="P300" s="113">
        <v>129046.39999999999</v>
      </c>
      <c r="Q300" s="8">
        <f t="shared" si="103"/>
        <v>120775</v>
      </c>
      <c r="R300" s="13">
        <v>163888.72341532601</v>
      </c>
      <c r="S300" s="13">
        <v>155063.9460006546</v>
      </c>
      <c r="T300" s="113">
        <v>210000</v>
      </c>
      <c r="U300" s="113">
        <v>210000</v>
      </c>
      <c r="V300" s="113">
        <v>201931.8</v>
      </c>
      <c r="W300" s="8">
        <f t="shared" si="104"/>
        <v>188177</v>
      </c>
      <c r="X300" s="13">
        <v>208267.9797247322</v>
      </c>
      <c r="Y300" s="13">
        <v>189341.90369943579</v>
      </c>
      <c r="Z300" s="113">
        <v>262000</v>
      </c>
      <c r="AA300" s="113">
        <v>262000</v>
      </c>
      <c r="AB300" s="113">
        <v>251731.20000000001</v>
      </c>
      <c r="AC300" s="8">
        <f t="shared" si="105"/>
        <v>234668</v>
      </c>
      <c r="AD300" s="13">
        <v>183644.09093697942</v>
      </c>
      <c r="AE300" s="13">
        <v>189341.90369943579</v>
      </c>
      <c r="AF300" s="113">
        <v>246000</v>
      </c>
      <c r="AG300" s="113">
        <v>251000</v>
      </c>
      <c r="AH300" s="113">
        <v>236140.79999999999</v>
      </c>
      <c r="AI300" s="8">
        <f t="shared" si="106"/>
        <v>221225</v>
      </c>
      <c r="AJ300" s="13">
        <v>205893.19976940262</v>
      </c>
      <c r="AK300" s="13">
        <v>189341.90369943579</v>
      </c>
      <c r="AL300" s="113">
        <v>260000</v>
      </c>
      <c r="AM300" s="113">
        <v>265000</v>
      </c>
      <c r="AN300" s="113">
        <v>250227.6</v>
      </c>
      <c r="AO300" s="8">
        <f t="shared" si="107"/>
        <v>234093</v>
      </c>
      <c r="AP300" s="13">
        <v>231594.41148632881</v>
      </c>
      <c r="AQ300" s="13">
        <v>189341.90369943579</v>
      </c>
      <c r="AR300" s="113">
        <v>277000</v>
      </c>
      <c r="AS300" s="113">
        <v>283000</v>
      </c>
      <c r="AT300" s="113">
        <v>266499.8</v>
      </c>
      <c r="AU300" s="8">
        <f t="shared" si="108"/>
        <v>249487</v>
      </c>
      <c r="AV300" s="13">
        <v>156171.8003488734</v>
      </c>
      <c r="AW300" s="13">
        <v>120132.15411451799</v>
      </c>
      <c r="AX300" s="113">
        <v>182000</v>
      </c>
      <c r="AY300" s="113">
        <v>182000</v>
      </c>
      <c r="AZ300" s="113">
        <v>174931.4</v>
      </c>
      <c r="BA300" s="8">
        <f t="shared" si="109"/>
        <v>163047</v>
      </c>
      <c r="BB300" s="13">
        <v>223888.60630356221</v>
      </c>
      <c r="BC300" s="13">
        <v>189341.90369943579</v>
      </c>
      <c r="BD300" s="113">
        <v>272000</v>
      </c>
      <c r="BE300" s="113">
        <v>272000</v>
      </c>
      <c r="BF300" s="113">
        <v>261620.8</v>
      </c>
      <c r="BG300" s="8">
        <f t="shared" si="110"/>
        <v>243770</v>
      </c>
      <c r="BH300" s="13">
        <v>220469.8570701172</v>
      </c>
      <c r="BI300" s="13">
        <v>189341.90369943579</v>
      </c>
      <c r="BJ300" s="113">
        <v>270000</v>
      </c>
      <c r="BK300" s="113">
        <v>270000</v>
      </c>
      <c r="BL300" s="113">
        <v>259456.40000000002</v>
      </c>
      <c r="BM300" s="8">
        <f t="shared" si="111"/>
        <v>241854</v>
      </c>
      <c r="BN300" s="13">
        <v>175823.771552247</v>
      </c>
      <c r="BO300" s="13">
        <v>135249.05504019</v>
      </c>
      <c r="BP300" s="113">
        <v>205000</v>
      </c>
      <c r="BQ300" s="113">
        <v>205000</v>
      </c>
      <c r="BR300" s="113">
        <v>196943.6</v>
      </c>
      <c r="BS300" s="8">
        <f t="shared" si="112"/>
        <v>183603</v>
      </c>
      <c r="BT300" s="45" t="e">
        <f>K300+Q300+#REF!+W300+#REF!+#REF!+#REF!+#REF!+AC300+AI300+AO300+AU300+BA300+#REF!+BG300+BM300+BS300</f>
        <v>#REF!</v>
      </c>
      <c r="BU300" s="9"/>
      <c r="BV300" s="9"/>
      <c r="BW300" s="9"/>
      <c r="BX300" s="10"/>
      <c r="BY300" s="10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</row>
    <row r="301" spans="1:187" s="46" customFormat="1" ht="24" customHeight="1" thickBot="1" x14ac:dyDescent="0.4">
      <c r="A301" s="388"/>
      <c r="B301" s="11">
        <v>271</v>
      </c>
      <c r="C301" s="34" t="s">
        <v>311</v>
      </c>
      <c r="D301" s="11" t="s">
        <v>283</v>
      </c>
      <c r="E301" s="6"/>
      <c r="F301" s="13">
        <v>113479.12699463341</v>
      </c>
      <c r="G301" s="13">
        <v>107368.71246415313</v>
      </c>
      <c r="H301" s="113">
        <v>145000</v>
      </c>
      <c r="I301" s="113">
        <v>148000</v>
      </c>
      <c r="J301" s="113">
        <v>139820.79999999999</v>
      </c>
      <c r="K301" s="8">
        <f t="shared" si="102"/>
        <v>130734</v>
      </c>
      <c r="L301" s="13">
        <v>113479.12699463341</v>
      </c>
      <c r="M301" s="13">
        <v>107368.71246415313</v>
      </c>
      <c r="N301" s="113">
        <v>145000</v>
      </c>
      <c r="O301" s="113">
        <v>148000</v>
      </c>
      <c r="P301" s="113">
        <v>139820.79999999999</v>
      </c>
      <c r="Q301" s="8">
        <f t="shared" si="103"/>
        <v>130734</v>
      </c>
      <c r="R301" s="13">
        <v>177967.29952690779</v>
      </c>
      <c r="S301" s="13">
        <v>168384.44493699737</v>
      </c>
      <c r="T301" s="113">
        <v>228000</v>
      </c>
      <c r="U301" s="113">
        <v>228000</v>
      </c>
      <c r="V301" s="113">
        <v>219279.2</v>
      </c>
      <c r="W301" s="8">
        <f t="shared" si="104"/>
        <v>204326</v>
      </c>
      <c r="X301" s="13">
        <v>229283.00346800941</v>
      </c>
      <c r="Y301" s="13">
        <v>212310.63893398084</v>
      </c>
      <c r="Z301" s="113">
        <v>291000</v>
      </c>
      <c r="AA301" s="113">
        <v>291000</v>
      </c>
      <c r="AB301" s="113">
        <v>279577.2</v>
      </c>
      <c r="AC301" s="8">
        <f t="shared" si="105"/>
        <v>260634</v>
      </c>
      <c r="AD301" s="13">
        <v>206246.7484706174</v>
      </c>
      <c r="AE301" s="13">
        <v>212310.63893398084</v>
      </c>
      <c r="AF301" s="113">
        <v>276000</v>
      </c>
      <c r="AG301" s="113">
        <v>282000</v>
      </c>
      <c r="AH301" s="113">
        <v>264993.40000000002</v>
      </c>
      <c r="AI301" s="8">
        <f t="shared" si="106"/>
        <v>248310</v>
      </c>
      <c r="AJ301" s="13">
        <v>225312.8072037388</v>
      </c>
      <c r="AK301" s="13">
        <v>212310.63893398084</v>
      </c>
      <c r="AL301" s="113">
        <v>288000</v>
      </c>
      <c r="AM301" s="113">
        <v>294000</v>
      </c>
      <c r="AN301" s="113">
        <v>277064.2</v>
      </c>
      <c r="AO301" s="8">
        <f t="shared" si="107"/>
        <v>259338</v>
      </c>
      <c r="AP301" s="13">
        <v>254625.10754187778</v>
      </c>
      <c r="AQ301" s="13">
        <v>212310.63893398084</v>
      </c>
      <c r="AR301" s="113">
        <v>307000</v>
      </c>
      <c r="AS301" s="113">
        <v>313000</v>
      </c>
      <c r="AT301" s="113">
        <v>295622.59999999998</v>
      </c>
      <c r="AU301" s="8">
        <f t="shared" si="108"/>
        <v>276512</v>
      </c>
      <c r="AV301" s="13">
        <v>164023.24980792659</v>
      </c>
      <c r="AW301" s="13">
        <v>126171.73062148201</v>
      </c>
      <c r="AX301" s="113">
        <v>191000</v>
      </c>
      <c r="AY301" s="113">
        <v>191000</v>
      </c>
      <c r="AZ301" s="113">
        <v>183726.2</v>
      </c>
      <c r="BA301" s="8">
        <f t="shared" si="109"/>
        <v>171184</v>
      </c>
      <c r="BB301" s="13">
        <v>243871.8904407786</v>
      </c>
      <c r="BC301" s="13">
        <v>212310.63893398084</v>
      </c>
      <c r="BD301" s="113">
        <v>300000</v>
      </c>
      <c r="BE301" s="113">
        <v>300000</v>
      </c>
      <c r="BF301" s="113">
        <v>288814.40000000002</v>
      </c>
      <c r="BG301" s="8">
        <f t="shared" si="110"/>
        <v>268999</v>
      </c>
      <c r="BH301" s="13">
        <v>235962.62798655822</v>
      </c>
      <c r="BI301" s="13">
        <v>212310.63893398084</v>
      </c>
      <c r="BJ301" s="113">
        <v>295000</v>
      </c>
      <c r="BK301" s="113">
        <v>295000</v>
      </c>
      <c r="BL301" s="113">
        <v>283806.59999999998</v>
      </c>
      <c r="BM301" s="8">
        <f t="shared" si="111"/>
        <v>264416</v>
      </c>
      <c r="BN301" s="13">
        <v>190504.93695960997</v>
      </c>
      <c r="BO301" s="13">
        <v>146542.2591997</v>
      </c>
      <c r="BP301" s="113">
        <v>222000</v>
      </c>
      <c r="BQ301" s="113">
        <v>222000</v>
      </c>
      <c r="BR301" s="113">
        <v>213388</v>
      </c>
      <c r="BS301" s="8">
        <f t="shared" si="112"/>
        <v>198887</v>
      </c>
      <c r="BT301" s="45" t="e">
        <f>K301+Q301+#REF!+W301+#REF!+#REF!+#REF!+#REF!+AC301+AI301+AO301+AU301+BA301+#REF!+BG301+BM301+BS301</f>
        <v>#REF!</v>
      </c>
      <c r="BU301" s="9"/>
      <c r="BV301" s="9"/>
      <c r="BW301" s="9"/>
      <c r="BX301" s="10"/>
      <c r="BY301" s="10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</row>
    <row r="302" spans="1:187" s="46" customFormat="1" ht="24" customHeight="1" x14ac:dyDescent="0.35">
      <c r="A302" s="388"/>
      <c r="B302" s="4">
        <v>272</v>
      </c>
      <c r="C302" s="34" t="s">
        <v>284</v>
      </c>
      <c r="D302" s="11" t="s">
        <v>272</v>
      </c>
      <c r="E302" s="6"/>
      <c r="F302" s="13">
        <v>419263.17631764023</v>
      </c>
      <c r="G302" s="13">
        <v>396687.4668236135</v>
      </c>
      <c r="H302" s="113">
        <v>537000</v>
      </c>
      <c r="I302" s="113">
        <v>548000</v>
      </c>
      <c r="J302" s="113">
        <v>516587.4</v>
      </c>
      <c r="K302" s="8">
        <f t="shared" si="102"/>
        <v>483508</v>
      </c>
      <c r="L302" s="13">
        <v>419263.17631764023</v>
      </c>
      <c r="M302" s="13">
        <v>396687.4668236135</v>
      </c>
      <c r="N302" s="113">
        <v>537000</v>
      </c>
      <c r="O302" s="113">
        <v>548000</v>
      </c>
      <c r="P302" s="113">
        <v>516587.4</v>
      </c>
      <c r="Q302" s="8">
        <f t="shared" si="103"/>
        <v>483508</v>
      </c>
      <c r="R302" s="13">
        <v>635343.69290852465</v>
      </c>
      <c r="S302" s="13">
        <v>601132.87867498875</v>
      </c>
      <c r="T302" s="113">
        <v>814000</v>
      </c>
      <c r="U302" s="113">
        <v>814000</v>
      </c>
      <c r="V302" s="113">
        <v>782826.8</v>
      </c>
      <c r="W302" s="8">
        <f t="shared" si="104"/>
        <v>729461</v>
      </c>
      <c r="X302" s="13">
        <v>809732.14567690913</v>
      </c>
      <c r="Y302" s="13">
        <v>742853.18343679723</v>
      </c>
      <c r="Z302" s="113">
        <v>1022000</v>
      </c>
      <c r="AA302" s="113">
        <v>1022000</v>
      </c>
      <c r="AB302" s="113">
        <v>982958.2</v>
      </c>
      <c r="AC302" s="8">
        <f t="shared" si="105"/>
        <v>915909</v>
      </c>
      <c r="AD302" s="13">
        <v>715470.28063352674</v>
      </c>
      <c r="AE302" s="13">
        <v>742853.18343679723</v>
      </c>
      <c r="AF302" s="113">
        <v>960000</v>
      </c>
      <c r="AG302" s="113">
        <v>979000</v>
      </c>
      <c r="AH302" s="113">
        <v>923280.4</v>
      </c>
      <c r="AI302" s="8">
        <f t="shared" si="106"/>
        <v>864121</v>
      </c>
      <c r="AJ302" s="13">
        <v>796226.1405751562</v>
      </c>
      <c r="AK302" s="13">
        <v>742853.18343679723</v>
      </c>
      <c r="AL302" s="113">
        <v>1013000</v>
      </c>
      <c r="AM302" s="113">
        <v>1033000</v>
      </c>
      <c r="AN302" s="113">
        <v>974407</v>
      </c>
      <c r="AO302" s="8">
        <f t="shared" si="107"/>
        <v>911897</v>
      </c>
      <c r="AP302" s="13">
        <v>918020.33277854894</v>
      </c>
      <c r="AQ302" s="13">
        <v>742853.18343679723</v>
      </c>
      <c r="AR302" s="113">
        <v>1094000</v>
      </c>
      <c r="AS302" s="113">
        <v>1116000</v>
      </c>
      <c r="AT302" s="113">
        <v>1051516.2</v>
      </c>
      <c r="AU302" s="8">
        <f t="shared" si="108"/>
        <v>984478</v>
      </c>
      <c r="AV302" s="13">
        <v>633213.50639428711</v>
      </c>
      <c r="AW302" s="13">
        <v>487087.31261099002</v>
      </c>
      <c r="AX302" s="113">
        <v>738000</v>
      </c>
      <c r="AY302" s="113">
        <v>738000</v>
      </c>
      <c r="AZ302" s="113">
        <v>709275</v>
      </c>
      <c r="BA302" s="8">
        <f t="shared" si="109"/>
        <v>661115</v>
      </c>
      <c r="BB302" s="13">
        <v>871234.05465112382</v>
      </c>
      <c r="BC302" s="13">
        <v>742853.18343679723</v>
      </c>
      <c r="BD302" s="113">
        <v>1063000</v>
      </c>
      <c r="BE302" s="113">
        <v>1063000</v>
      </c>
      <c r="BF302" s="113">
        <v>1021896.4</v>
      </c>
      <c r="BG302" s="8">
        <f t="shared" si="110"/>
        <v>952397</v>
      </c>
      <c r="BH302" s="13">
        <v>833463.26840467588</v>
      </c>
      <c r="BI302" s="13">
        <v>742853.18343679723</v>
      </c>
      <c r="BJ302" s="113">
        <v>1038000</v>
      </c>
      <c r="BK302" s="113">
        <v>1038000</v>
      </c>
      <c r="BL302" s="113">
        <v>997983</v>
      </c>
      <c r="BM302" s="8">
        <f t="shared" si="111"/>
        <v>930060</v>
      </c>
      <c r="BN302" s="13">
        <v>703843.19787470787</v>
      </c>
      <c r="BO302" s="13">
        <v>541417.84451900597</v>
      </c>
      <c r="BP302" s="113">
        <v>820000</v>
      </c>
      <c r="BQ302" s="113">
        <v>820000</v>
      </c>
      <c r="BR302" s="113">
        <v>788387.6</v>
      </c>
      <c r="BS302" s="8">
        <f t="shared" si="112"/>
        <v>734730</v>
      </c>
      <c r="BT302" s="45" t="e">
        <f>K302+Q302+#REF!+W302+#REF!+#REF!+#REF!+#REF!+AC302+AI302+AO302+AU302+BA302+#REF!+BG302+BM302+BS302</f>
        <v>#REF!</v>
      </c>
      <c r="BU302" s="9"/>
      <c r="BV302" s="9"/>
      <c r="BW302" s="9"/>
      <c r="BX302" s="10"/>
      <c r="BY302" s="10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</row>
    <row r="303" spans="1:187" s="46" customFormat="1" ht="24" customHeight="1" thickBot="1" x14ac:dyDescent="0.4">
      <c r="A303" s="388"/>
      <c r="B303" s="11">
        <v>273</v>
      </c>
      <c r="C303" s="34" t="s">
        <v>312</v>
      </c>
      <c r="D303" s="11" t="s">
        <v>283</v>
      </c>
      <c r="E303" s="6"/>
      <c r="F303" s="13">
        <v>79206.026955801193</v>
      </c>
      <c r="G303" s="13">
        <v>74941.087042796542</v>
      </c>
      <c r="H303" s="113">
        <v>101000</v>
      </c>
      <c r="I303" s="113">
        <v>103000</v>
      </c>
      <c r="J303" s="113">
        <v>97592.6</v>
      </c>
      <c r="K303" s="8">
        <f t="shared" si="102"/>
        <v>91148</v>
      </c>
      <c r="L303" s="13">
        <v>79206.026955801193</v>
      </c>
      <c r="M303" s="13">
        <v>74941.087042796542</v>
      </c>
      <c r="N303" s="113">
        <v>101000</v>
      </c>
      <c r="O303" s="113">
        <v>103000</v>
      </c>
      <c r="P303" s="113">
        <v>97592.6</v>
      </c>
      <c r="Q303" s="8">
        <f t="shared" si="103"/>
        <v>91148</v>
      </c>
      <c r="R303" s="13">
        <v>121228.2919237754</v>
      </c>
      <c r="S303" s="13">
        <v>114700.61466634135</v>
      </c>
      <c r="T303" s="113">
        <v>155000</v>
      </c>
      <c r="U303" s="113">
        <v>155000</v>
      </c>
      <c r="V303" s="113">
        <v>149368.79999999999</v>
      </c>
      <c r="W303" s="8">
        <f t="shared" si="104"/>
        <v>139060</v>
      </c>
      <c r="X303" s="13">
        <v>150917.4885188698</v>
      </c>
      <c r="Y303" s="13">
        <v>147176.62853838669</v>
      </c>
      <c r="Z303" s="113">
        <v>196000</v>
      </c>
      <c r="AA303" s="113">
        <v>196000</v>
      </c>
      <c r="AB303" s="113">
        <v>188727</v>
      </c>
      <c r="AC303" s="8">
        <f t="shared" si="105"/>
        <v>175764</v>
      </c>
      <c r="AD303" s="13">
        <v>132157.17158711341</v>
      </c>
      <c r="AE303" s="13">
        <v>147176.62853838669</v>
      </c>
      <c r="AF303" s="113">
        <v>184000</v>
      </c>
      <c r="AG303" s="113">
        <v>188000</v>
      </c>
      <c r="AH303" s="113">
        <v>176849.4</v>
      </c>
      <c r="AI303" s="8">
        <f t="shared" si="106"/>
        <v>165637</v>
      </c>
      <c r="AJ303" s="13">
        <v>147086.26580067421</v>
      </c>
      <c r="AK303" s="13">
        <v>147176.62853838669</v>
      </c>
      <c r="AL303" s="113">
        <v>194000</v>
      </c>
      <c r="AM303" s="113">
        <v>198000</v>
      </c>
      <c r="AN303" s="113">
        <v>186300.79999999999</v>
      </c>
      <c r="AO303" s="8">
        <f t="shared" si="107"/>
        <v>174513</v>
      </c>
      <c r="AP303" s="13">
        <v>173342.25991353177</v>
      </c>
      <c r="AQ303" s="13">
        <v>147176.62853838669</v>
      </c>
      <c r="AR303" s="113">
        <v>211000</v>
      </c>
      <c r="AS303" s="113">
        <v>215000</v>
      </c>
      <c r="AT303" s="113">
        <v>202924.4</v>
      </c>
      <c r="AU303" s="8">
        <f t="shared" si="108"/>
        <v>189889</v>
      </c>
      <c r="AV303" s="13">
        <v>120167.64582013099</v>
      </c>
      <c r="AW303" s="13">
        <v>92436.65063086999</v>
      </c>
      <c r="AX303" s="113">
        <v>140000</v>
      </c>
      <c r="AY303" s="113">
        <v>140000</v>
      </c>
      <c r="AZ303" s="113">
        <v>134601.60000000001</v>
      </c>
      <c r="BA303" s="8">
        <f t="shared" si="109"/>
        <v>125441</v>
      </c>
      <c r="BB303" s="13">
        <v>163079.34148298524</v>
      </c>
      <c r="BC303" s="13">
        <v>147176.62853838669</v>
      </c>
      <c r="BD303" s="113">
        <v>204000</v>
      </c>
      <c r="BE303" s="113">
        <v>204000</v>
      </c>
      <c r="BF303" s="113">
        <v>196427</v>
      </c>
      <c r="BG303" s="8">
        <f t="shared" si="110"/>
        <v>182937</v>
      </c>
      <c r="BH303" s="13">
        <v>158184.13729603941</v>
      </c>
      <c r="BI303" s="13">
        <v>147176.62853838669</v>
      </c>
      <c r="BJ303" s="113">
        <v>201000</v>
      </c>
      <c r="BK303" s="113">
        <v>201000</v>
      </c>
      <c r="BL303" s="113">
        <v>193327.4</v>
      </c>
      <c r="BM303" s="8">
        <f t="shared" si="111"/>
        <v>180138</v>
      </c>
      <c r="BN303" s="13">
        <v>132967.66530782278</v>
      </c>
      <c r="BO303" s="13">
        <v>102282.81946755601</v>
      </c>
      <c r="BP303" s="113">
        <v>155000</v>
      </c>
      <c r="BQ303" s="113">
        <v>155000</v>
      </c>
      <c r="BR303" s="113">
        <v>148939</v>
      </c>
      <c r="BS303" s="8">
        <f t="shared" si="112"/>
        <v>138838</v>
      </c>
      <c r="BT303" s="45" t="e">
        <f>K303+Q303+#REF!+W303+#REF!+#REF!+#REF!+#REF!+AC303+AI303+AO303+AU303+BA303+#REF!+BG303+BM303+BS303</f>
        <v>#REF!</v>
      </c>
      <c r="BU303" s="9"/>
      <c r="BV303" s="9"/>
      <c r="BW303" s="9"/>
      <c r="BX303" s="10"/>
      <c r="BY303" s="10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</row>
    <row r="304" spans="1:187" s="46" customFormat="1" ht="24" customHeight="1" x14ac:dyDescent="0.35">
      <c r="A304" s="388"/>
      <c r="B304" s="4">
        <v>274</v>
      </c>
      <c r="C304" s="34" t="s">
        <v>313</v>
      </c>
      <c r="D304" s="11" t="s">
        <v>272</v>
      </c>
      <c r="E304" s="6"/>
      <c r="F304" s="13">
        <v>103405.21258674881</v>
      </c>
      <c r="G304" s="13">
        <v>97837.23960130848</v>
      </c>
      <c r="H304" s="113">
        <v>133000</v>
      </c>
      <c r="I304" s="113">
        <v>136000</v>
      </c>
      <c r="J304" s="113">
        <v>127408.4</v>
      </c>
      <c r="K304" s="8">
        <f t="shared" si="102"/>
        <v>119530</v>
      </c>
      <c r="L304" s="13">
        <v>103405.21258674881</v>
      </c>
      <c r="M304" s="13">
        <v>97837.23960130848</v>
      </c>
      <c r="N304" s="113">
        <v>133000</v>
      </c>
      <c r="O304" s="113">
        <v>136000</v>
      </c>
      <c r="P304" s="113">
        <v>127408.4</v>
      </c>
      <c r="Q304" s="8">
        <f t="shared" si="103"/>
        <v>119530</v>
      </c>
      <c r="R304" s="13">
        <v>158862.32820088541</v>
      </c>
      <c r="S304" s="13">
        <v>150308.20283622236</v>
      </c>
      <c r="T304" s="113">
        <v>204000</v>
      </c>
      <c r="U304" s="113">
        <v>204000</v>
      </c>
      <c r="V304" s="113">
        <v>195739.6</v>
      </c>
      <c r="W304" s="8">
        <f t="shared" si="104"/>
        <v>182582</v>
      </c>
      <c r="X304" s="13">
        <v>200117.45919452561</v>
      </c>
      <c r="Y304" s="13">
        <v>196281.43868190859</v>
      </c>
      <c r="Z304" s="113">
        <v>261000</v>
      </c>
      <c r="AA304" s="113">
        <v>261000</v>
      </c>
      <c r="AB304" s="113">
        <v>250964</v>
      </c>
      <c r="AC304" s="8">
        <f t="shared" si="105"/>
        <v>233873</v>
      </c>
      <c r="AD304" s="13">
        <v>180017.43727860617</v>
      </c>
      <c r="AE304" s="13">
        <v>196281.43868190859</v>
      </c>
      <c r="AF304" s="113">
        <v>248000</v>
      </c>
      <c r="AG304" s="113">
        <v>253000</v>
      </c>
      <c r="AH304" s="113">
        <v>238239.40000000002</v>
      </c>
      <c r="AI304" s="8">
        <f t="shared" si="106"/>
        <v>223108</v>
      </c>
      <c r="AJ304" s="13">
        <v>201071.37361478439</v>
      </c>
      <c r="AK304" s="13">
        <v>196281.43868190859</v>
      </c>
      <c r="AL304" s="113">
        <v>262000</v>
      </c>
      <c r="AM304" s="113">
        <v>267000</v>
      </c>
      <c r="AN304" s="113">
        <v>251568.8</v>
      </c>
      <c r="AO304" s="8">
        <f t="shared" si="107"/>
        <v>235584</v>
      </c>
      <c r="AP304" s="13">
        <v>235249.97164228559</v>
      </c>
      <c r="AQ304" s="13">
        <v>196281.43868190859</v>
      </c>
      <c r="AR304" s="113">
        <v>284000</v>
      </c>
      <c r="AS304" s="113">
        <v>290000</v>
      </c>
      <c r="AT304" s="113">
        <v>273207.2</v>
      </c>
      <c r="AU304" s="8">
        <f t="shared" si="108"/>
        <v>255748</v>
      </c>
      <c r="AV304" s="13">
        <v>156171.8003488734</v>
      </c>
      <c r="AW304" s="13">
        <v>120132.15411451799</v>
      </c>
      <c r="AX304" s="113">
        <v>182000</v>
      </c>
      <c r="AY304" s="113">
        <v>182000</v>
      </c>
      <c r="AZ304" s="113">
        <v>174931.4</v>
      </c>
      <c r="BA304" s="8">
        <f t="shared" si="109"/>
        <v>163047</v>
      </c>
      <c r="BB304" s="13">
        <v>223888.60630356221</v>
      </c>
      <c r="BC304" s="13">
        <v>196281.43868190859</v>
      </c>
      <c r="BD304" s="113">
        <v>277000</v>
      </c>
      <c r="BE304" s="113">
        <v>277000</v>
      </c>
      <c r="BF304" s="113">
        <v>266014</v>
      </c>
      <c r="BG304" s="8">
        <f t="shared" si="110"/>
        <v>248037</v>
      </c>
      <c r="BH304" s="13">
        <v>216847.65056521838</v>
      </c>
      <c r="BI304" s="13">
        <v>196281.43868190859</v>
      </c>
      <c r="BJ304" s="113">
        <v>272000</v>
      </c>
      <c r="BK304" s="113">
        <v>272000</v>
      </c>
      <c r="BL304" s="113">
        <v>261556.40000000002</v>
      </c>
      <c r="BM304" s="8">
        <f t="shared" si="111"/>
        <v>243737</v>
      </c>
      <c r="BN304" s="13">
        <v>173592.41229646679</v>
      </c>
      <c r="BO304" s="13">
        <v>133532.624843436</v>
      </c>
      <c r="BP304" s="113">
        <v>202000</v>
      </c>
      <c r="BQ304" s="113">
        <v>202000</v>
      </c>
      <c r="BR304" s="113">
        <v>194444.6</v>
      </c>
      <c r="BS304" s="8">
        <f t="shared" si="112"/>
        <v>181114</v>
      </c>
      <c r="BT304" s="45" t="e">
        <f>K304+Q304+#REF!+W304+#REF!+#REF!+#REF!+#REF!+AC304+AI304+AO304+AU304+BA304+#REF!+BG304+BM304+BS304</f>
        <v>#REF!</v>
      </c>
      <c r="BU304" s="9"/>
      <c r="BV304" s="9"/>
      <c r="BW304" s="9"/>
      <c r="BX304" s="10"/>
      <c r="BY304" s="10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</row>
    <row r="305" spans="1:77" s="6" customFormat="1" ht="29.25" customHeight="1" thickBot="1" x14ac:dyDescent="0.4">
      <c r="A305" s="388"/>
      <c r="B305" s="11">
        <v>275</v>
      </c>
      <c r="C305" s="34" t="s">
        <v>314</v>
      </c>
      <c r="D305" s="11" t="s">
        <v>272</v>
      </c>
      <c r="F305" s="13">
        <v>43735.530843986802</v>
      </c>
      <c r="G305" s="13">
        <v>41380.540721618279</v>
      </c>
      <c r="H305" s="113">
        <v>56000</v>
      </c>
      <c r="I305" s="113">
        <v>57000</v>
      </c>
      <c r="J305" s="113">
        <v>53887.4</v>
      </c>
      <c r="K305" s="8">
        <f t="shared" si="102"/>
        <v>50401</v>
      </c>
      <c r="L305" s="13">
        <v>43735.530843986802</v>
      </c>
      <c r="M305" s="13">
        <v>41380.540721618279</v>
      </c>
      <c r="N305" s="113">
        <v>56000</v>
      </c>
      <c r="O305" s="113">
        <v>57000</v>
      </c>
      <c r="P305" s="113">
        <v>53887.4</v>
      </c>
      <c r="Q305" s="8">
        <f t="shared" si="103"/>
        <v>50401</v>
      </c>
      <c r="R305" s="13">
        <v>70449.581764707604</v>
      </c>
      <c r="S305" s="13">
        <v>66656.142746607962</v>
      </c>
      <c r="T305" s="113">
        <v>90000</v>
      </c>
      <c r="U305" s="113">
        <v>90000</v>
      </c>
      <c r="V305" s="113">
        <v>86802.8</v>
      </c>
      <c r="W305" s="8">
        <f t="shared" si="104"/>
        <v>80782</v>
      </c>
      <c r="X305" s="13">
        <v>80512.378288906213</v>
      </c>
      <c r="Y305" s="13">
        <v>77478.324935433237</v>
      </c>
      <c r="Z305" s="113">
        <v>104000</v>
      </c>
      <c r="AA305" s="113">
        <v>104000</v>
      </c>
      <c r="AB305" s="113">
        <v>100025.8</v>
      </c>
      <c r="AC305" s="8">
        <f t="shared" si="105"/>
        <v>93203</v>
      </c>
      <c r="AD305" s="13">
        <v>73130.103521402198</v>
      </c>
      <c r="AE305" s="13">
        <v>77478.324935433237</v>
      </c>
      <c r="AF305" s="113">
        <v>99000</v>
      </c>
      <c r="AG305" s="113">
        <v>101000</v>
      </c>
      <c r="AH305" s="113">
        <v>95351.2</v>
      </c>
      <c r="AI305" s="8">
        <f t="shared" si="106"/>
        <v>89192</v>
      </c>
      <c r="AJ305" s="13">
        <v>77866.321971638201</v>
      </c>
      <c r="AK305" s="13">
        <v>77478.324935433237</v>
      </c>
      <c r="AL305" s="113">
        <v>102000</v>
      </c>
      <c r="AM305" s="113">
        <v>104000</v>
      </c>
      <c r="AN305" s="113">
        <v>98350</v>
      </c>
      <c r="AO305" s="8">
        <f t="shared" si="107"/>
        <v>91939</v>
      </c>
      <c r="AP305" s="13">
        <v>93750.442393826408</v>
      </c>
      <c r="AQ305" s="13">
        <v>77478.324935433237</v>
      </c>
      <c r="AR305" s="113">
        <v>113000</v>
      </c>
      <c r="AS305" s="113">
        <v>115000</v>
      </c>
      <c r="AT305" s="113">
        <v>108406.2</v>
      </c>
      <c r="AU305" s="8">
        <f t="shared" si="108"/>
        <v>101527</v>
      </c>
      <c r="AV305" s="13">
        <v>63794.416590268003</v>
      </c>
      <c r="AW305" s="13">
        <v>49072.628146359995</v>
      </c>
      <c r="AX305" s="113">
        <v>74000</v>
      </c>
      <c r="AY305" s="113">
        <v>74000</v>
      </c>
      <c r="AZ305" s="113">
        <v>71457.399999999994</v>
      </c>
      <c r="BA305" s="8">
        <f t="shared" si="109"/>
        <v>66465</v>
      </c>
      <c r="BB305" s="13">
        <v>91469.052661459194</v>
      </c>
      <c r="BC305" s="13">
        <v>77478.324935433237</v>
      </c>
      <c r="BD305" s="113">
        <v>111000</v>
      </c>
      <c r="BE305" s="113">
        <v>111000</v>
      </c>
      <c r="BF305" s="113">
        <v>106962.8</v>
      </c>
      <c r="BG305" s="8">
        <f t="shared" si="110"/>
        <v>99582</v>
      </c>
      <c r="BH305" s="13">
        <v>91094.379981241</v>
      </c>
      <c r="BI305" s="13">
        <v>77478.324935433237</v>
      </c>
      <c r="BJ305" s="113">
        <v>111000</v>
      </c>
      <c r="BK305" s="113">
        <v>111000</v>
      </c>
      <c r="BL305" s="113">
        <v>106724.8</v>
      </c>
      <c r="BM305" s="8">
        <f t="shared" si="111"/>
        <v>99460</v>
      </c>
      <c r="BN305" s="13">
        <v>73421.392073975396</v>
      </c>
      <c r="BO305" s="13">
        <v>56477.993903057999</v>
      </c>
      <c r="BP305" s="113">
        <v>86000</v>
      </c>
      <c r="BQ305" s="113">
        <v>86000</v>
      </c>
      <c r="BR305" s="113">
        <v>82240.2</v>
      </c>
      <c r="BS305" s="8">
        <f t="shared" si="112"/>
        <v>76828</v>
      </c>
      <c r="BT305" s="45" t="e">
        <f>K305+Q305+#REF!+W305+#REF!+#REF!+#REF!+#REF!+AC305+AI305+AO305+AU305+BA305+#REF!+BG305+BM305+BS305</f>
        <v>#REF!</v>
      </c>
      <c r="BU305" s="9"/>
      <c r="BV305" s="9"/>
      <c r="BW305" s="9"/>
      <c r="BX305" s="10"/>
      <c r="BY305" s="10"/>
    </row>
    <row r="306" spans="1:77" s="6" customFormat="1" ht="24" customHeight="1" x14ac:dyDescent="0.35">
      <c r="A306" s="388"/>
      <c r="B306" s="4">
        <v>276</v>
      </c>
      <c r="C306" s="34" t="s">
        <v>315</v>
      </c>
      <c r="D306" s="11" t="s">
        <v>272</v>
      </c>
      <c r="F306" s="13">
        <v>42988.409060287602</v>
      </c>
      <c r="G306" s="13">
        <v>40673.648572425969</v>
      </c>
      <c r="H306" s="113">
        <v>55000</v>
      </c>
      <c r="I306" s="113">
        <v>56000</v>
      </c>
      <c r="J306" s="113">
        <v>52967.6</v>
      </c>
      <c r="K306" s="8">
        <f t="shared" si="102"/>
        <v>49526</v>
      </c>
      <c r="L306" s="13">
        <v>42988.409060287602</v>
      </c>
      <c r="M306" s="13">
        <v>40673.648572425969</v>
      </c>
      <c r="N306" s="113">
        <v>55000</v>
      </c>
      <c r="O306" s="113">
        <v>56000</v>
      </c>
      <c r="P306" s="113">
        <v>52967.6</v>
      </c>
      <c r="Q306" s="8">
        <f t="shared" si="103"/>
        <v>49526</v>
      </c>
      <c r="R306" s="13">
        <v>69642.423409103998</v>
      </c>
      <c r="S306" s="13">
        <v>65892.446763998407</v>
      </c>
      <c r="T306" s="113">
        <v>89000</v>
      </c>
      <c r="U306" s="113">
        <v>89000</v>
      </c>
      <c r="V306" s="113">
        <v>85808.8</v>
      </c>
      <c r="W306" s="8">
        <f t="shared" si="104"/>
        <v>79869</v>
      </c>
      <c r="X306" s="13">
        <v>78679.039269084809</v>
      </c>
      <c r="Y306" s="13">
        <v>76611.540514399792</v>
      </c>
      <c r="Z306" s="113">
        <v>102000</v>
      </c>
      <c r="AA306" s="113">
        <v>102000</v>
      </c>
      <c r="AB306" s="113">
        <v>98316.4</v>
      </c>
      <c r="AC306" s="8">
        <f t="shared" si="105"/>
        <v>91521</v>
      </c>
      <c r="AD306" s="13">
        <v>75169.123389414584</v>
      </c>
      <c r="AE306" s="13">
        <v>76611.540514399792</v>
      </c>
      <c r="AF306" s="113">
        <v>100000</v>
      </c>
      <c r="AG306" s="113">
        <v>102000</v>
      </c>
      <c r="AH306" s="113">
        <v>96094.6</v>
      </c>
      <c r="AI306" s="8">
        <f t="shared" si="106"/>
        <v>89975</v>
      </c>
      <c r="AJ306" s="13">
        <v>83289.625633668998</v>
      </c>
      <c r="AK306" s="13">
        <v>76611.540514399792</v>
      </c>
      <c r="AL306" s="113">
        <v>105000</v>
      </c>
      <c r="AM306" s="113">
        <v>107000</v>
      </c>
      <c r="AN306" s="113">
        <v>101235.4</v>
      </c>
      <c r="AO306" s="8">
        <f t="shared" si="107"/>
        <v>94627</v>
      </c>
      <c r="AP306" s="13">
        <v>92208.391926578202</v>
      </c>
      <c r="AQ306" s="13">
        <v>76611.540514399792</v>
      </c>
      <c r="AR306" s="113">
        <v>111000</v>
      </c>
      <c r="AS306" s="113">
        <v>113000</v>
      </c>
      <c r="AT306" s="113">
        <v>106881.60000000001</v>
      </c>
      <c r="AU306" s="8">
        <f t="shared" si="108"/>
        <v>99940</v>
      </c>
      <c r="AV306" s="13">
        <v>62287.943350814996</v>
      </c>
      <c r="AW306" s="13">
        <v>47913.802577549999</v>
      </c>
      <c r="AX306" s="113">
        <v>73000</v>
      </c>
      <c r="AY306" s="113">
        <v>73000</v>
      </c>
      <c r="AZ306" s="113">
        <v>69770.399999999994</v>
      </c>
      <c r="BA306" s="8">
        <f t="shared" si="109"/>
        <v>65194</v>
      </c>
      <c r="BB306" s="13">
        <v>89909.213580313386</v>
      </c>
      <c r="BC306" s="13">
        <v>76611.540514399792</v>
      </c>
      <c r="BD306" s="113">
        <v>110000</v>
      </c>
      <c r="BE306" s="113">
        <v>110000</v>
      </c>
      <c r="BF306" s="113">
        <v>105425.60000000001</v>
      </c>
      <c r="BG306" s="8">
        <f t="shared" si="110"/>
        <v>98389</v>
      </c>
      <c r="BH306" s="13">
        <v>90075.981835603394</v>
      </c>
      <c r="BI306" s="13">
        <v>76611.540514399792</v>
      </c>
      <c r="BJ306" s="113">
        <v>110000</v>
      </c>
      <c r="BK306" s="113">
        <v>110000</v>
      </c>
      <c r="BL306" s="113">
        <v>105532</v>
      </c>
      <c r="BM306" s="8">
        <f t="shared" si="111"/>
        <v>98444</v>
      </c>
      <c r="BN306" s="13">
        <v>72167.294794194604</v>
      </c>
      <c r="BO306" s="13">
        <v>55513.303687842003</v>
      </c>
      <c r="BP306" s="113">
        <v>84000</v>
      </c>
      <c r="BQ306" s="113">
        <v>84000</v>
      </c>
      <c r="BR306" s="113">
        <v>80836</v>
      </c>
      <c r="BS306" s="8">
        <f t="shared" si="112"/>
        <v>75303</v>
      </c>
      <c r="BT306" s="45" t="e">
        <f>K306+Q306+#REF!+W306+#REF!+#REF!+#REF!+#REF!+AC306+AI306+AO306+AU306+BA306+#REF!+BG306+BM306+BS306</f>
        <v>#REF!</v>
      </c>
      <c r="BU306" s="9"/>
      <c r="BV306" s="9"/>
      <c r="BW306" s="9"/>
      <c r="BX306" s="10"/>
      <c r="BY306" s="10"/>
    </row>
    <row r="307" spans="1:77" s="6" customFormat="1" ht="24" customHeight="1" thickBot="1" x14ac:dyDescent="0.4">
      <c r="A307" s="388"/>
      <c r="B307" s="11">
        <v>277</v>
      </c>
      <c r="C307" s="34" t="s">
        <v>316</v>
      </c>
      <c r="D307" s="11" t="s">
        <v>272</v>
      </c>
      <c r="F307" s="13">
        <v>171846.90455776476</v>
      </c>
      <c r="G307" s="13">
        <v>162593.60969696208</v>
      </c>
      <c r="H307" s="113">
        <v>220000</v>
      </c>
      <c r="I307" s="113">
        <v>224000</v>
      </c>
      <c r="J307" s="113">
        <v>211737.4</v>
      </c>
      <c r="K307" s="8">
        <f t="shared" si="102"/>
        <v>198036</v>
      </c>
      <c r="L307" s="13">
        <v>171846.90455776476</v>
      </c>
      <c r="M307" s="13">
        <v>162593.60969696208</v>
      </c>
      <c r="N307" s="113">
        <v>220000</v>
      </c>
      <c r="O307" s="113">
        <v>224000</v>
      </c>
      <c r="P307" s="113">
        <v>211737.4</v>
      </c>
      <c r="Q307" s="8">
        <f t="shared" si="103"/>
        <v>198036</v>
      </c>
      <c r="R307" s="13">
        <v>176386.33646675863</v>
      </c>
      <c r="S307" s="13">
        <v>166888.61065701005</v>
      </c>
      <c r="T307" s="113">
        <v>226000</v>
      </c>
      <c r="U307" s="113">
        <v>226000</v>
      </c>
      <c r="V307" s="113">
        <v>217330.4</v>
      </c>
      <c r="W307" s="8">
        <f t="shared" si="104"/>
        <v>202521</v>
      </c>
      <c r="X307" s="13">
        <v>207831.04689587242</v>
      </c>
      <c r="Y307" s="13">
        <v>196640.14437071004</v>
      </c>
      <c r="Z307" s="113">
        <v>266000</v>
      </c>
      <c r="AA307" s="113">
        <v>266000</v>
      </c>
      <c r="AB307" s="113">
        <v>256075.40000000002</v>
      </c>
      <c r="AC307" s="8">
        <f t="shared" si="105"/>
        <v>238509</v>
      </c>
      <c r="AD307" s="13">
        <v>182169.85956021582</v>
      </c>
      <c r="AE307" s="13">
        <v>196640.14437071004</v>
      </c>
      <c r="AF307" s="113">
        <v>249000</v>
      </c>
      <c r="AG307" s="113">
        <v>254000</v>
      </c>
      <c r="AH307" s="113">
        <v>239828.40000000002</v>
      </c>
      <c r="AI307" s="8">
        <f t="shared" si="106"/>
        <v>224328</v>
      </c>
      <c r="AJ307" s="13">
        <v>201849.62547280442</v>
      </c>
      <c r="AK307" s="13">
        <v>196640.14437071004</v>
      </c>
      <c r="AL307" s="113">
        <v>262000</v>
      </c>
      <c r="AM307" s="113">
        <v>267000</v>
      </c>
      <c r="AN307" s="113">
        <v>252288.40000000002</v>
      </c>
      <c r="AO307" s="8">
        <f t="shared" si="107"/>
        <v>235956</v>
      </c>
      <c r="AP307" s="13">
        <v>221071.33457752987</v>
      </c>
      <c r="AQ307" s="13">
        <v>196640.14437071004</v>
      </c>
      <c r="AR307" s="113">
        <v>275000</v>
      </c>
      <c r="AS307" s="113">
        <v>281000</v>
      </c>
      <c r="AT307" s="113">
        <v>264457.2</v>
      </c>
      <c r="AU307" s="8">
        <f t="shared" si="108"/>
        <v>247634</v>
      </c>
      <c r="AV307" s="13">
        <v>255773.5849266416</v>
      </c>
      <c r="AW307" s="13">
        <v>196748.91148203198</v>
      </c>
      <c r="AX307" s="113">
        <v>298000</v>
      </c>
      <c r="AY307" s="113">
        <v>298000</v>
      </c>
      <c r="AZ307" s="113">
        <v>286497.40000000002</v>
      </c>
      <c r="BA307" s="8">
        <f t="shared" si="109"/>
        <v>267004</v>
      </c>
      <c r="BB307" s="13">
        <v>233859.12439316697</v>
      </c>
      <c r="BC307" s="13">
        <v>196640.14437071004</v>
      </c>
      <c r="BD307" s="113">
        <v>283000</v>
      </c>
      <c r="BE307" s="113">
        <v>283000</v>
      </c>
      <c r="BF307" s="113">
        <v>272553.40000000002</v>
      </c>
      <c r="BG307" s="8">
        <f t="shared" si="110"/>
        <v>253811</v>
      </c>
      <c r="BH307" s="13">
        <v>232577.2324041712</v>
      </c>
      <c r="BI307" s="13">
        <v>196640.14437071004</v>
      </c>
      <c r="BJ307" s="113">
        <v>283000</v>
      </c>
      <c r="BK307" s="113">
        <v>283000</v>
      </c>
      <c r="BL307" s="113">
        <v>271741.40000000002</v>
      </c>
      <c r="BM307" s="8">
        <f t="shared" si="111"/>
        <v>253392</v>
      </c>
      <c r="BN307" s="13">
        <v>288489.06946106529</v>
      </c>
      <c r="BO307" s="13">
        <v>221914.66881620401</v>
      </c>
      <c r="BP307" s="113">
        <v>336000</v>
      </c>
      <c r="BQ307" s="113">
        <v>336000</v>
      </c>
      <c r="BR307" s="113">
        <v>323142.40000000002</v>
      </c>
      <c r="BS307" s="8">
        <f t="shared" si="112"/>
        <v>301109</v>
      </c>
      <c r="BT307" s="45" t="e">
        <f>K307+Q307+#REF!+W307+#REF!+#REF!+#REF!+#REF!+AC307+AI307+AO307+AU307+BA307+#REF!+BG307+BM307+BS307</f>
        <v>#REF!</v>
      </c>
      <c r="BU307" s="9"/>
      <c r="BV307" s="9"/>
      <c r="BW307" s="9"/>
      <c r="BX307" s="10"/>
      <c r="BY307" s="10"/>
    </row>
    <row r="308" spans="1:77" s="6" customFormat="1" ht="24" customHeight="1" thickBot="1" x14ac:dyDescent="0.4">
      <c r="A308" s="388"/>
      <c r="B308" s="271" t="s">
        <v>317</v>
      </c>
      <c r="C308" s="272"/>
      <c r="D308" s="273"/>
      <c r="F308" s="119">
        <f>+SUM(F309:F325)</f>
        <v>4909185.4388140384</v>
      </c>
      <c r="G308" s="119">
        <f t="shared" ref="G308:BS308" si="113">+SUM(G309:G325)</f>
        <v>4644844.6844163584</v>
      </c>
      <c r="H308" s="119">
        <f t="shared" si="113"/>
        <v>6291000</v>
      </c>
      <c r="I308" s="119">
        <f t="shared" si="113"/>
        <v>6417000</v>
      </c>
      <c r="J308" s="119">
        <f t="shared" si="113"/>
        <v>6048758.7999999998</v>
      </c>
      <c r="K308" s="119">
        <f t="shared" si="113"/>
        <v>5662157</v>
      </c>
      <c r="L308" s="119">
        <f t="shared" si="113"/>
        <v>4909185.4388140384</v>
      </c>
      <c r="M308" s="119">
        <f t="shared" si="113"/>
        <v>4644844.6844163584</v>
      </c>
      <c r="N308" s="119">
        <f t="shared" si="113"/>
        <v>6291000</v>
      </c>
      <c r="O308" s="119">
        <f t="shared" si="113"/>
        <v>6417000</v>
      </c>
      <c r="P308" s="119">
        <f t="shared" si="113"/>
        <v>6048758.7999999998</v>
      </c>
      <c r="Q308" s="119">
        <f t="shared" si="113"/>
        <v>5662157</v>
      </c>
      <c r="R308" s="119">
        <f t="shared" si="113"/>
        <v>7779929.8237448074</v>
      </c>
      <c r="S308" s="119">
        <f t="shared" si="113"/>
        <v>7361010.5255431635</v>
      </c>
      <c r="T308" s="119">
        <f t="shared" si="113"/>
        <v>9969000</v>
      </c>
      <c r="U308" s="119">
        <f t="shared" si="113"/>
        <v>9969000</v>
      </c>
      <c r="V308" s="119">
        <f t="shared" si="113"/>
        <v>9585892.4000000004</v>
      </c>
      <c r="W308" s="119">
        <f t="shared" si="113"/>
        <v>8932967</v>
      </c>
      <c r="X308" s="119">
        <f t="shared" si="113"/>
        <v>8743989.3128670808</v>
      </c>
      <c r="Y308" s="119">
        <f t="shared" si="113"/>
        <v>8167068.4928850494</v>
      </c>
      <c r="Z308" s="119">
        <f t="shared" si="113"/>
        <v>11135000</v>
      </c>
      <c r="AA308" s="119">
        <f t="shared" si="113"/>
        <v>11135000</v>
      </c>
      <c r="AB308" s="119">
        <f t="shared" si="113"/>
        <v>10706574.199999999</v>
      </c>
      <c r="AC308" s="119">
        <f t="shared" si="113"/>
        <v>9977526</v>
      </c>
      <c r="AD308" s="119">
        <f t="shared" si="113"/>
        <v>7965034.8045981266</v>
      </c>
      <c r="AE308" s="119">
        <f t="shared" si="113"/>
        <v>8167068.4928850494</v>
      </c>
      <c r="AF308" s="119">
        <f t="shared" si="113"/>
        <v>10623000</v>
      </c>
      <c r="AG308" s="119">
        <f t="shared" si="113"/>
        <v>10838000</v>
      </c>
      <c r="AH308" s="119">
        <f t="shared" si="113"/>
        <v>10213406.000000002</v>
      </c>
      <c r="AI308" s="119">
        <f t="shared" si="113"/>
        <v>9561300</v>
      </c>
      <c r="AJ308" s="119">
        <f t="shared" si="113"/>
        <v>8571436.4226952568</v>
      </c>
      <c r="AK308" s="119">
        <f t="shared" si="113"/>
        <v>8167068.4928850494</v>
      </c>
      <c r="AL308" s="119">
        <f t="shared" si="113"/>
        <v>11021000</v>
      </c>
      <c r="AM308" s="119">
        <f t="shared" si="113"/>
        <v>11243000</v>
      </c>
      <c r="AN308" s="119">
        <f t="shared" si="113"/>
        <v>10597326.600000001</v>
      </c>
      <c r="AO308" s="119">
        <f t="shared" si="113"/>
        <v>9919964</v>
      </c>
      <c r="AP308" s="119">
        <f t="shared" si="113"/>
        <v>9510119.3423042372</v>
      </c>
      <c r="AQ308" s="119">
        <f t="shared" si="113"/>
        <v>8167068.4928850494</v>
      </c>
      <c r="AR308" s="119">
        <f t="shared" si="113"/>
        <v>11639000</v>
      </c>
      <c r="AS308" s="119">
        <f t="shared" si="113"/>
        <v>11871000</v>
      </c>
      <c r="AT308" s="119">
        <f t="shared" si="113"/>
        <v>11191615.400000002</v>
      </c>
      <c r="AU308" s="119">
        <f t="shared" si="113"/>
        <v>10475759</v>
      </c>
      <c r="AV308" s="119">
        <f t="shared" si="113"/>
        <v>6746268.961860883</v>
      </c>
      <c r="AW308" s="119">
        <f t="shared" si="113"/>
        <v>5189437.6629699105</v>
      </c>
      <c r="AX308" s="119">
        <f t="shared" si="113"/>
        <v>7857000</v>
      </c>
      <c r="AY308" s="119">
        <f t="shared" si="113"/>
        <v>7857000</v>
      </c>
      <c r="AZ308" s="119">
        <f t="shared" si="113"/>
        <v>7556624.6000000015</v>
      </c>
      <c r="BA308" s="119">
        <f t="shared" si="113"/>
        <v>7041265</v>
      </c>
      <c r="BB308" s="119">
        <f t="shared" si="113"/>
        <v>9462595.9484884311</v>
      </c>
      <c r="BC308" s="119">
        <f t="shared" si="113"/>
        <v>8167068.4928850494</v>
      </c>
      <c r="BD308" s="119">
        <f t="shared" si="113"/>
        <v>11606000</v>
      </c>
      <c r="BE308" s="119">
        <f t="shared" si="113"/>
        <v>11606000</v>
      </c>
      <c r="BF308" s="119">
        <f t="shared" si="113"/>
        <v>11161529.4</v>
      </c>
      <c r="BG308" s="119">
        <f t="shared" si="113"/>
        <v>10400638</v>
      </c>
      <c r="BH308" s="119">
        <f t="shared" si="113"/>
        <v>9246569.9095276073</v>
      </c>
      <c r="BI308" s="119">
        <f t="shared" si="113"/>
        <v>8167068.4928850494</v>
      </c>
      <c r="BJ308" s="119">
        <f t="shared" si="113"/>
        <v>11464000</v>
      </c>
      <c r="BK308" s="119">
        <f t="shared" si="113"/>
        <v>11464000</v>
      </c>
      <c r="BL308" s="119">
        <f t="shared" si="113"/>
        <v>11024763.400000002</v>
      </c>
      <c r="BM308" s="119">
        <f t="shared" si="113"/>
        <v>10273278</v>
      </c>
      <c r="BN308" s="119">
        <f t="shared" si="113"/>
        <v>7440267.2737316368</v>
      </c>
      <c r="BO308" s="119">
        <f t="shared" si="113"/>
        <v>5723282.5182551062</v>
      </c>
      <c r="BP308" s="119">
        <f t="shared" si="113"/>
        <v>8665000</v>
      </c>
      <c r="BQ308" s="119">
        <f t="shared" si="113"/>
        <v>8665000</v>
      </c>
      <c r="BR308" s="119">
        <f t="shared" si="113"/>
        <v>8333983.0000000009</v>
      </c>
      <c r="BS308" s="119">
        <f t="shared" si="113"/>
        <v>7765506</v>
      </c>
      <c r="BT308" s="45" t="e">
        <f>K308+Q308+#REF!+W308+#REF!+#REF!+#REF!+#REF!+AC308+AI308+AO308+AU308+BA308+#REF!+BG308+BM308+BS308</f>
        <v>#REF!</v>
      </c>
      <c r="BU308" s="9"/>
      <c r="BV308" s="9"/>
      <c r="BW308" s="9"/>
      <c r="BX308" s="10"/>
      <c r="BY308" s="10"/>
    </row>
    <row r="309" spans="1:77" s="6" customFormat="1" ht="24" customHeight="1" x14ac:dyDescent="0.35">
      <c r="A309" s="388"/>
      <c r="B309" s="4">
        <v>278</v>
      </c>
      <c r="C309" s="34" t="s">
        <v>318</v>
      </c>
      <c r="D309" s="31" t="s">
        <v>283</v>
      </c>
      <c r="F309" s="13">
        <v>722450.0880115974</v>
      </c>
      <c r="G309" s="13">
        <v>683548.92942635762</v>
      </c>
      <c r="H309" s="120">
        <v>926000</v>
      </c>
      <c r="I309" s="120">
        <v>945000</v>
      </c>
      <c r="J309" s="120">
        <v>890152.2</v>
      </c>
      <c r="K309" s="8">
        <f t="shared" si="102"/>
        <v>833430</v>
      </c>
      <c r="L309" s="13">
        <v>722450.0880115974</v>
      </c>
      <c r="M309" s="13">
        <v>683548.92942635762</v>
      </c>
      <c r="N309" s="120">
        <v>926000</v>
      </c>
      <c r="O309" s="120">
        <v>945000</v>
      </c>
      <c r="P309" s="120">
        <v>890152.2</v>
      </c>
      <c r="Q309" s="8">
        <f t="shared" si="103"/>
        <v>833430</v>
      </c>
      <c r="R309" s="13">
        <v>1217021.3612647273</v>
      </c>
      <c r="S309" s="13">
        <v>1151489.4418120112</v>
      </c>
      <c r="T309" s="120">
        <v>1560000</v>
      </c>
      <c r="U309" s="120">
        <v>1560000</v>
      </c>
      <c r="V309" s="120">
        <v>1499528.8</v>
      </c>
      <c r="W309" s="8">
        <f t="shared" si="104"/>
        <v>1397608</v>
      </c>
      <c r="X309" s="13">
        <v>1379774.9487557127</v>
      </c>
      <c r="Y309" s="13">
        <v>1305479.3745919436</v>
      </c>
      <c r="Z309" s="120">
        <v>1768000</v>
      </c>
      <c r="AA309" s="120">
        <v>1768000</v>
      </c>
      <c r="AB309" s="120">
        <v>1700063.4</v>
      </c>
      <c r="AC309" s="8">
        <f t="shared" si="105"/>
        <v>1584264</v>
      </c>
      <c r="AD309" s="13">
        <v>1237484.937977179</v>
      </c>
      <c r="AE309" s="13">
        <v>1305479.3745919436</v>
      </c>
      <c r="AF309" s="120">
        <v>1674000</v>
      </c>
      <c r="AG309" s="120">
        <v>1707000</v>
      </c>
      <c r="AH309" s="120">
        <v>1609977.6</v>
      </c>
      <c r="AI309" s="8">
        <f t="shared" si="106"/>
        <v>1506788</v>
      </c>
      <c r="AJ309" s="13">
        <v>1317697.133406563</v>
      </c>
      <c r="AK309" s="13">
        <v>1305479.3745919436</v>
      </c>
      <c r="AL309" s="120">
        <v>1727000</v>
      </c>
      <c r="AM309" s="120">
        <v>1762000</v>
      </c>
      <c r="AN309" s="120">
        <v>1660761.2</v>
      </c>
      <c r="AO309" s="8">
        <f t="shared" si="107"/>
        <v>1554588</v>
      </c>
      <c r="AP309" s="13">
        <v>1533722.0605790173</v>
      </c>
      <c r="AQ309" s="13">
        <v>1305479.3745919436</v>
      </c>
      <c r="AR309" s="120">
        <v>1869000</v>
      </c>
      <c r="AS309" s="120">
        <v>1906000</v>
      </c>
      <c r="AT309" s="120">
        <v>1797528.6</v>
      </c>
      <c r="AU309" s="8">
        <f t="shared" si="108"/>
        <v>1682346</v>
      </c>
      <c r="AV309" s="13">
        <v>1107270.0606700096</v>
      </c>
      <c r="AW309" s="13">
        <v>851746.200515392</v>
      </c>
      <c r="AX309" s="120">
        <v>1290000</v>
      </c>
      <c r="AY309" s="120">
        <v>1290000</v>
      </c>
      <c r="AZ309" s="120">
        <v>1240274</v>
      </c>
      <c r="BA309" s="8">
        <f t="shared" si="109"/>
        <v>1155858</v>
      </c>
      <c r="BB309" s="13">
        <v>1530566.8051889306</v>
      </c>
      <c r="BC309" s="13">
        <v>1305479.3745919436</v>
      </c>
      <c r="BD309" s="120">
        <v>1867000</v>
      </c>
      <c r="BE309" s="120">
        <v>1867000</v>
      </c>
      <c r="BF309" s="120">
        <v>1795530.8</v>
      </c>
      <c r="BG309" s="8">
        <f t="shared" si="110"/>
        <v>1673115</v>
      </c>
      <c r="BH309" s="13">
        <v>1496569.4286655111</v>
      </c>
      <c r="BI309" s="13">
        <v>1305479.3745919436</v>
      </c>
      <c r="BJ309" s="120">
        <v>1845000</v>
      </c>
      <c r="BK309" s="120">
        <v>1845000</v>
      </c>
      <c r="BL309" s="120">
        <v>1774007.2</v>
      </c>
      <c r="BM309" s="8">
        <f t="shared" si="111"/>
        <v>1653211</v>
      </c>
      <c r="BN309" s="13">
        <v>1212821.0248081565</v>
      </c>
      <c r="BO309" s="13">
        <v>932939.24985242798</v>
      </c>
      <c r="BP309" s="120">
        <v>1413000</v>
      </c>
      <c r="BQ309" s="120">
        <v>1413000</v>
      </c>
      <c r="BR309" s="120">
        <v>1358504</v>
      </c>
      <c r="BS309" s="8">
        <f t="shared" si="112"/>
        <v>1266053</v>
      </c>
      <c r="BT309" s="45" t="e">
        <f>K309+Q309+#REF!+W309+#REF!+#REF!+#REF!+#REF!+AC309+AI309+AO309+AU309+BA309+#REF!+BG309+BM309+BS309</f>
        <v>#REF!</v>
      </c>
      <c r="BU309" s="9"/>
      <c r="BV309" s="9"/>
      <c r="BW309" s="9"/>
      <c r="BX309" s="10"/>
      <c r="BY309" s="10"/>
    </row>
    <row r="310" spans="1:77" s="6" customFormat="1" ht="24" customHeight="1" thickBot="1" x14ac:dyDescent="0.4">
      <c r="A310" s="388"/>
      <c r="B310" s="11">
        <v>279</v>
      </c>
      <c r="C310" s="34" t="s">
        <v>319</v>
      </c>
      <c r="D310" s="11" t="s">
        <v>283</v>
      </c>
      <c r="F310" s="13">
        <v>743050.41469338688</v>
      </c>
      <c r="G310" s="13">
        <v>703040.00774835842</v>
      </c>
      <c r="H310" s="113">
        <v>952000</v>
      </c>
      <c r="I310" s="113">
        <v>971000</v>
      </c>
      <c r="J310" s="113">
        <v>915535.6</v>
      </c>
      <c r="K310" s="8">
        <f t="shared" si="102"/>
        <v>856925</v>
      </c>
      <c r="L310" s="13">
        <v>743050.41469338688</v>
      </c>
      <c r="M310" s="13">
        <v>703040.00774835842</v>
      </c>
      <c r="N310" s="113">
        <v>952000</v>
      </c>
      <c r="O310" s="113">
        <v>971000</v>
      </c>
      <c r="P310" s="113">
        <v>915535.6</v>
      </c>
      <c r="Q310" s="8">
        <f t="shared" si="103"/>
        <v>856925</v>
      </c>
      <c r="R310" s="13">
        <v>1183485.3769142767</v>
      </c>
      <c r="S310" s="13">
        <v>1119759.2412342774</v>
      </c>
      <c r="T310" s="113">
        <v>1517000</v>
      </c>
      <c r="U310" s="113">
        <v>1517000</v>
      </c>
      <c r="V310" s="113">
        <v>1458209.2</v>
      </c>
      <c r="W310" s="8">
        <f t="shared" si="104"/>
        <v>1359091</v>
      </c>
      <c r="X310" s="13">
        <v>1410604.8402169908</v>
      </c>
      <c r="Y310" s="13">
        <v>1334649.1949745372</v>
      </c>
      <c r="Z310" s="113">
        <v>1808000</v>
      </c>
      <c r="AA310" s="113">
        <v>1808000</v>
      </c>
      <c r="AB310" s="113">
        <v>1738049.6</v>
      </c>
      <c r="AC310" s="8">
        <f t="shared" si="105"/>
        <v>1619861</v>
      </c>
      <c r="AD310" s="13">
        <v>1223731.0040692284</v>
      </c>
      <c r="AE310" s="13">
        <v>1334649.1949745372</v>
      </c>
      <c r="AF310" s="113">
        <v>1685000</v>
      </c>
      <c r="AG310" s="113">
        <v>1719000</v>
      </c>
      <c r="AH310" s="113">
        <v>1619737</v>
      </c>
      <c r="AI310" s="8">
        <f t="shared" si="106"/>
        <v>1516423</v>
      </c>
      <c r="AJ310" s="13">
        <v>1340657.78679489</v>
      </c>
      <c r="AK310" s="13">
        <v>1334649.1949745372</v>
      </c>
      <c r="AL310" s="113">
        <v>1762000</v>
      </c>
      <c r="AM310" s="113">
        <v>1797000</v>
      </c>
      <c r="AN310" s="113">
        <v>1693764.8</v>
      </c>
      <c r="AO310" s="8">
        <f t="shared" si="107"/>
        <v>1585614</v>
      </c>
      <c r="AP310" s="13">
        <v>1498788.558249237</v>
      </c>
      <c r="AQ310" s="13">
        <v>1334649.1949745372</v>
      </c>
      <c r="AR310" s="113">
        <v>1866000</v>
      </c>
      <c r="AS310" s="113">
        <v>1903000</v>
      </c>
      <c r="AT310" s="113">
        <v>1793878.8</v>
      </c>
      <c r="AU310" s="8">
        <f t="shared" si="108"/>
        <v>1679263</v>
      </c>
      <c r="AV310" s="13">
        <v>1094913.6447413892</v>
      </c>
      <c r="AW310" s="13">
        <v>842241.26518568408</v>
      </c>
      <c r="AX310" s="113">
        <v>1275000</v>
      </c>
      <c r="AY310" s="113">
        <v>1275000</v>
      </c>
      <c r="AZ310" s="113">
        <v>1226433.6000000001</v>
      </c>
      <c r="BA310" s="8">
        <f t="shared" si="109"/>
        <v>1142718</v>
      </c>
      <c r="BB310" s="13">
        <v>1513215.1241201905</v>
      </c>
      <c r="BC310" s="13">
        <v>1334649.1949745372</v>
      </c>
      <c r="BD310" s="113">
        <v>1875000</v>
      </c>
      <c r="BE310" s="113">
        <v>1875000</v>
      </c>
      <c r="BF310" s="113">
        <v>1803012.4</v>
      </c>
      <c r="BG310" s="8">
        <f t="shared" si="110"/>
        <v>1680175</v>
      </c>
      <c r="BH310" s="13">
        <v>1513585.3496469343</v>
      </c>
      <c r="BI310" s="13">
        <v>1334649.1949745372</v>
      </c>
      <c r="BJ310" s="113">
        <v>1875000</v>
      </c>
      <c r="BK310" s="113">
        <v>1875000</v>
      </c>
      <c r="BL310" s="113">
        <v>1803247.6</v>
      </c>
      <c r="BM310" s="8">
        <f t="shared" si="111"/>
        <v>1680296</v>
      </c>
      <c r="BN310" s="13">
        <v>1247403.2020134593</v>
      </c>
      <c r="BO310" s="13">
        <v>959540.92462573794</v>
      </c>
      <c r="BP310" s="113">
        <v>1453000</v>
      </c>
      <c r="BQ310" s="113">
        <v>1453000</v>
      </c>
      <c r="BR310" s="113">
        <v>1397239.2</v>
      </c>
      <c r="BS310" s="8">
        <f t="shared" si="112"/>
        <v>1302037</v>
      </c>
      <c r="BT310" s="45" t="e">
        <f>K310+Q310+#REF!+W310+#REF!+#REF!+#REF!+#REF!+AC310+AI310+AO310+AU310+BA310+#REF!+BG310+BM310+BS310</f>
        <v>#REF!</v>
      </c>
      <c r="BU310" s="9"/>
      <c r="BV310" s="9"/>
      <c r="BW310" s="9"/>
      <c r="BX310" s="10"/>
      <c r="BY310" s="10"/>
    </row>
    <row r="311" spans="1:77" s="6" customFormat="1" ht="24" customHeight="1" x14ac:dyDescent="0.35">
      <c r="A311" s="388"/>
      <c r="B311" s="4">
        <v>280</v>
      </c>
      <c r="C311" s="34" t="s">
        <v>320</v>
      </c>
      <c r="D311" s="11" t="s">
        <v>283</v>
      </c>
      <c r="F311" s="13">
        <v>136835.49151999998</v>
      </c>
      <c r="G311" s="13">
        <v>129467.42659199999</v>
      </c>
      <c r="H311" s="113">
        <v>175000</v>
      </c>
      <c r="I311" s="113">
        <v>179000</v>
      </c>
      <c r="J311" s="113">
        <v>168599.2</v>
      </c>
      <c r="K311" s="8">
        <f t="shared" si="102"/>
        <v>157780</v>
      </c>
      <c r="L311" s="13">
        <v>136835.49151999998</v>
      </c>
      <c r="M311" s="13">
        <v>129467.42659199999</v>
      </c>
      <c r="N311" s="113">
        <v>175000</v>
      </c>
      <c r="O311" s="113">
        <v>179000</v>
      </c>
      <c r="P311" s="113">
        <v>168599.2</v>
      </c>
      <c r="Q311" s="8">
        <f t="shared" si="103"/>
        <v>157780</v>
      </c>
      <c r="R311" s="13">
        <v>136835.49151999998</v>
      </c>
      <c r="S311" s="13">
        <v>129467.42659199999</v>
      </c>
      <c r="T311" s="113">
        <v>175000</v>
      </c>
      <c r="U311" s="113">
        <v>175000</v>
      </c>
      <c r="V311" s="113">
        <v>168599.2</v>
      </c>
      <c r="W311" s="8">
        <f t="shared" si="104"/>
        <v>156980</v>
      </c>
      <c r="X311" s="13">
        <v>136835.49151999998</v>
      </c>
      <c r="Y311" s="13">
        <v>129467.42659199999</v>
      </c>
      <c r="Z311" s="113">
        <v>175000</v>
      </c>
      <c r="AA311" s="113">
        <v>175000</v>
      </c>
      <c r="AB311" s="113">
        <v>168599.2</v>
      </c>
      <c r="AC311" s="8">
        <f t="shared" si="105"/>
        <v>156980</v>
      </c>
      <c r="AD311" s="13">
        <v>136835.49151999998</v>
      </c>
      <c r="AE311" s="13">
        <v>129467.42659199999</v>
      </c>
      <c r="AF311" s="113">
        <v>175000</v>
      </c>
      <c r="AG311" s="113">
        <v>179000</v>
      </c>
      <c r="AH311" s="113">
        <v>168599.2</v>
      </c>
      <c r="AI311" s="8">
        <f t="shared" si="106"/>
        <v>157780</v>
      </c>
      <c r="AJ311" s="13">
        <v>136835.49151999998</v>
      </c>
      <c r="AK311" s="13">
        <v>129467.42659199999</v>
      </c>
      <c r="AL311" s="113">
        <v>175000</v>
      </c>
      <c r="AM311" s="113">
        <v>179000</v>
      </c>
      <c r="AN311" s="113">
        <v>168599.2</v>
      </c>
      <c r="AO311" s="8">
        <f t="shared" si="107"/>
        <v>157780</v>
      </c>
      <c r="AP311" s="13">
        <v>136835.49151999998</v>
      </c>
      <c r="AQ311" s="13">
        <v>129467.42659199999</v>
      </c>
      <c r="AR311" s="113">
        <v>175000</v>
      </c>
      <c r="AS311" s="113">
        <v>179000</v>
      </c>
      <c r="AT311" s="113">
        <v>168599.2</v>
      </c>
      <c r="AU311" s="8">
        <f t="shared" si="108"/>
        <v>157780</v>
      </c>
      <c r="AV311" s="13">
        <v>136835.49151999998</v>
      </c>
      <c r="AW311" s="13">
        <v>105258.0704</v>
      </c>
      <c r="AX311" s="113">
        <v>159000</v>
      </c>
      <c r="AY311" s="113">
        <v>159000</v>
      </c>
      <c r="AZ311" s="113">
        <v>153272</v>
      </c>
      <c r="BA311" s="8">
        <f t="shared" si="109"/>
        <v>142673</v>
      </c>
      <c r="BB311" s="13">
        <v>136835.49151999998</v>
      </c>
      <c r="BC311" s="13">
        <v>129467.42659199999</v>
      </c>
      <c r="BD311" s="113">
        <v>175000</v>
      </c>
      <c r="BE311" s="113">
        <v>175000</v>
      </c>
      <c r="BF311" s="113">
        <v>168599.2</v>
      </c>
      <c r="BG311" s="8">
        <f t="shared" si="110"/>
        <v>156980</v>
      </c>
      <c r="BH311" s="13">
        <v>136835.49151999998</v>
      </c>
      <c r="BI311" s="13">
        <v>129467.42659199999</v>
      </c>
      <c r="BJ311" s="113">
        <v>175000</v>
      </c>
      <c r="BK311" s="113">
        <v>175000</v>
      </c>
      <c r="BL311" s="113">
        <v>168599.2</v>
      </c>
      <c r="BM311" s="8">
        <f t="shared" si="111"/>
        <v>156980</v>
      </c>
      <c r="BN311" s="13">
        <v>136835.49151999998</v>
      </c>
      <c r="BO311" s="13">
        <v>105258.0704</v>
      </c>
      <c r="BP311" s="113">
        <v>159000</v>
      </c>
      <c r="BQ311" s="113">
        <v>159000</v>
      </c>
      <c r="BR311" s="113">
        <v>153272</v>
      </c>
      <c r="BS311" s="8">
        <f t="shared" si="112"/>
        <v>142673</v>
      </c>
      <c r="BT311" s="45" t="e">
        <f>K311+Q311+#REF!+W311+#REF!+#REF!+#REF!+#REF!+AC311+AI311+AO311+AU311+BA311+#REF!+BG311+BM311+BS311</f>
        <v>#REF!</v>
      </c>
      <c r="BU311" s="9"/>
      <c r="BV311" s="9"/>
      <c r="BW311" s="9"/>
      <c r="BX311" s="10"/>
      <c r="BY311" s="10"/>
    </row>
    <row r="312" spans="1:77" s="6" customFormat="1" ht="24" customHeight="1" thickBot="1" x14ac:dyDescent="0.4">
      <c r="A312" s="388"/>
      <c r="B312" s="11">
        <v>281</v>
      </c>
      <c r="C312" s="34" t="s">
        <v>321</v>
      </c>
      <c r="D312" s="11" t="s">
        <v>283</v>
      </c>
      <c r="F312" s="13">
        <v>136835.49151999998</v>
      </c>
      <c r="G312" s="13">
        <v>129467.42659199999</v>
      </c>
      <c r="H312" s="113">
        <v>175000</v>
      </c>
      <c r="I312" s="113">
        <v>179000</v>
      </c>
      <c r="J312" s="113">
        <v>168599.2</v>
      </c>
      <c r="K312" s="8">
        <f t="shared" si="102"/>
        <v>157780</v>
      </c>
      <c r="L312" s="13">
        <v>136835.49151999998</v>
      </c>
      <c r="M312" s="13">
        <v>129467.42659199999</v>
      </c>
      <c r="N312" s="113">
        <v>175000</v>
      </c>
      <c r="O312" s="113">
        <v>179000</v>
      </c>
      <c r="P312" s="113">
        <v>168599.2</v>
      </c>
      <c r="Q312" s="8">
        <f t="shared" si="103"/>
        <v>157780</v>
      </c>
      <c r="R312" s="13">
        <v>136835.49151999998</v>
      </c>
      <c r="S312" s="13">
        <v>129467.42659199999</v>
      </c>
      <c r="T312" s="113">
        <v>175000</v>
      </c>
      <c r="U312" s="113">
        <v>175000</v>
      </c>
      <c r="V312" s="113">
        <v>168599.2</v>
      </c>
      <c r="W312" s="8">
        <f t="shared" si="104"/>
        <v>156980</v>
      </c>
      <c r="X312" s="13">
        <v>136835.49151999998</v>
      </c>
      <c r="Y312" s="13">
        <v>129467.42659199999</v>
      </c>
      <c r="Z312" s="113">
        <v>175000</v>
      </c>
      <c r="AA312" s="113">
        <v>175000</v>
      </c>
      <c r="AB312" s="113">
        <v>168599.2</v>
      </c>
      <c r="AC312" s="8">
        <f t="shared" si="105"/>
        <v>156980</v>
      </c>
      <c r="AD312" s="13">
        <v>136835.49151999998</v>
      </c>
      <c r="AE312" s="13">
        <v>129467.42659199999</v>
      </c>
      <c r="AF312" s="113">
        <v>175000</v>
      </c>
      <c r="AG312" s="113">
        <v>179000</v>
      </c>
      <c r="AH312" s="113">
        <v>168599.2</v>
      </c>
      <c r="AI312" s="8">
        <f t="shared" si="106"/>
        <v>157780</v>
      </c>
      <c r="AJ312" s="13">
        <v>136835.49151999998</v>
      </c>
      <c r="AK312" s="13">
        <v>129467.42659199999</v>
      </c>
      <c r="AL312" s="113">
        <v>175000</v>
      </c>
      <c r="AM312" s="113">
        <v>179000</v>
      </c>
      <c r="AN312" s="113">
        <v>168599.2</v>
      </c>
      <c r="AO312" s="8">
        <f t="shared" si="107"/>
        <v>157780</v>
      </c>
      <c r="AP312" s="13">
        <v>136835.49151999998</v>
      </c>
      <c r="AQ312" s="13">
        <v>129467.42659199999</v>
      </c>
      <c r="AR312" s="113">
        <v>175000</v>
      </c>
      <c r="AS312" s="113">
        <v>179000</v>
      </c>
      <c r="AT312" s="113">
        <v>168599.2</v>
      </c>
      <c r="AU312" s="8">
        <f t="shared" si="108"/>
        <v>157780</v>
      </c>
      <c r="AV312" s="13">
        <v>136835.49151999998</v>
      </c>
      <c r="AW312" s="13">
        <v>105258.0704</v>
      </c>
      <c r="AX312" s="113">
        <v>159000</v>
      </c>
      <c r="AY312" s="113">
        <v>159000</v>
      </c>
      <c r="AZ312" s="113">
        <v>153272</v>
      </c>
      <c r="BA312" s="8">
        <f t="shared" si="109"/>
        <v>142673</v>
      </c>
      <c r="BB312" s="13">
        <v>136835.49151999998</v>
      </c>
      <c r="BC312" s="13">
        <v>129467.42659199999</v>
      </c>
      <c r="BD312" s="113">
        <v>175000</v>
      </c>
      <c r="BE312" s="113">
        <v>175000</v>
      </c>
      <c r="BF312" s="113">
        <v>168599.2</v>
      </c>
      <c r="BG312" s="8">
        <f t="shared" si="110"/>
        <v>156980</v>
      </c>
      <c r="BH312" s="13">
        <v>136835.49151999998</v>
      </c>
      <c r="BI312" s="13">
        <v>129467.42659199999</v>
      </c>
      <c r="BJ312" s="113">
        <v>175000</v>
      </c>
      <c r="BK312" s="113">
        <v>175000</v>
      </c>
      <c r="BL312" s="113">
        <v>168599.2</v>
      </c>
      <c r="BM312" s="8">
        <f t="shared" si="111"/>
        <v>156980</v>
      </c>
      <c r="BN312" s="13">
        <v>136835.49151999998</v>
      </c>
      <c r="BO312" s="13">
        <v>105258.0704</v>
      </c>
      <c r="BP312" s="113">
        <v>159000</v>
      </c>
      <c r="BQ312" s="113">
        <v>159000</v>
      </c>
      <c r="BR312" s="113">
        <v>153272</v>
      </c>
      <c r="BS312" s="8">
        <f t="shared" si="112"/>
        <v>142673</v>
      </c>
      <c r="BT312" s="45" t="e">
        <f>K312+Q312+#REF!+W312+#REF!+#REF!+#REF!+#REF!+AC312+AI312+AO312+AU312+BA312+#REF!+BG312+BM312+BS312</f>
        <v>#REF!</v>
      </c>
      <c r="BU312" s="9"/>
      <c r="BV312" s="9"/>
      <c r="BW312" s="9"/>
      <c r="BX312" s="10"/>
      <c r="BY312" s="10"/>
    </row>
    <row r="313" spans="1:77" s="6" customFormat="1" ht="24" customHeight="1" x14ac:dyDescent="0.35">
      <c r="A313" s="388"/>
      <c r="B313" s="4">
        <v>282</v>
      </c>
      <c r="C313" s="34" t="s">
        <v>322</v>
      </c>
      <c r="D313" s="11" t="s">
        <v>283</v>
      </c>
      <c r="F313" s="13">
        <v>127108.5406053008</v>
      </c>
      <c r="G313" s="13">
        <v>120264.23457270769</v>
      </c>
      <c r="H313" s="113">
        <v>163000</v>
      </c>
      <c r="I313" s="113">
        <v>166000</v>
      </c>
      <c r="J313" s="113">
        <v>156613.79999999999</v>
      </c>
      <c r="K313" s="8">
        <f t="shared" si="102"/>
        <v>146597</v>
      </c>
      <c r="L313" s="13">
        <v>127108.5406053008</v>
      </c>
      <c r="M313" s="13">
        <v>120264.23457270769</v>
      </c>
      <c r="N313" s="113">
        <v>163000</v>
      </c>
      <c r="O313" s="113">
        <v>166000</v>
      </c>
      <c r="P313" s="113">
        <v>156613.79999999999</v>
      </c>
      <c r="Q313" s="8">
        <f t="shared" si="103"/>
        <v>146597</v>
      </c>
      <c r="R313" s="13">
        <v>208663.77638395381</v>
      </c>
      <c r="S313" s="13">
        <v>197428.03457866397</v>
      </c>
      <c r="T313" s="113">
        <v>267000</v>
      </c>
      <c r="U313" s="113">
        <v>267000</v>
      </c>
      <c r="V313" s="113">
        <v>257101.6</v>
      </c>
      <c r="W313" s="8">
        <f t="shared" si="104"/>
        <v>239439</v>
      </c>
      <c r="X313" s="13">
        <v>242196.42536929838</v>
      </c>
      <c r="Y313" s="13">
        <v>226360.12039917827</v>
      </c>
      <c r="Z313" s="113">
        <v>309000</v>
      </c>
      <c r="AA313" s="113">
        <v>309000</v>
      </c>
      <c r="AB313" s="113">
        <v>296648.8</v>
      </c>
      <c r="AC313" s="8">
        <f t="shared" si="105"/>
        <v>276641</v>
      </c>
      <c r="AD313" s="13">
        <v>210537.1397850448</v>
      </c>
      <c r="AE313" s="13">
        <v>226360.12039917827</v>
      </c>
      <c r="AF313" s="113">
        <v>288000</v>
      </c>
      <c r="AG313" s="113">
        <v>294000</v>
      </c>
      <c r="AH313" s="113">
        <v>276603.59999999998</v>
      </c>
      <c r="AI313" s="8">
        <f t="shared" si="106"/>
        <v>259100</v>
      </c>
      <c r="AJ313" s="13">
        <v>221580.5336503486</v>
      </c>
      <c r="AK313" s="13">
        <v>226360.12039917827</v>
      </c>
      <c r="AL313" s="113">
        <v>295000</v>
      </c>
      <c r="AM313" s="113">
        <v>301000</v>
      </c>
      <c r="AN313" s="113">
        <v>283596.59999999998</v>
      </c>
      <c r="AO313" s="8">
        <f t="shared" si="107"/>
        <v>265507</v>
      </c>
      <c r="AP313" s="13">
        <v>273012.9753701532</v>
      </c>
      <c r="AQ313" s="13">
        <v>226360.12039917827</v>
      </c>
      <c r="AR313" s="113">
        <v>329000</v>
      </c>
      <c r="AS313" s="113">
        <v>336000</v>
      </c>
      <c r="AT313" s="113">
        <v>316157.8</v>
      </c>
      <c r="AU313" s="8">
        <f t="shared" si="108"/>
        <v>296106</v>
      </c>
      <c r="AV313" s="13">
        <v>185426.28769184521</v>
      </c>
      <c r="AW313" s="13">
        <v>142635.60591680399</v>
      </c>
      <c r="AX313" s="113">
        <v>216000</v>
      </c>
      <c r="AY313" s="113">
        <v>216000</v>
      </c>
      <c r="AZ313" s="113">
        <v>207699.8</v>
      </c>
      <c r="BA313" s="8">
        <f t="shared" si="109"/>
        <v>193552</v>
      </c>
      <c r="BB313" s="13">
        <v>252562.74011812481</v>
      </c>
      <c r="BC313" s="13">
        <v>226360.12039917827</v>
      </c>
      <c r="BD313" s="113">
        <v>315000</v>
      </c>
      <c r="BE313" s="113">
        <v>315000</v>
      </c>
      <c r="BF313" s="113">
        <v>303210.59999999998</v>
      </c>
      <c r="BG313" s="8">
        <f t="shared" si="110"/>
        <v>282427</v>
      </c>
      <c r="BH313" s="13">
        <v>261160.1995725086</v>
      </c>
      <c r="BI313" s="13">
        <v>226360.12039917827</v>
      </c>
      <c r="BJ313" s="113">
        <v>321000</v>
      </c>
      <c r="BK313" s="113">
        <v>321000</v>
      </c>
      <c r="BL313" s="113">
        <v>308653.8</v>
      </c>
      <c r="BM313" s="8">
        <f t="shared" si="111"/>
        <v>287635</v>
      </c>
      <c r="BN313" s="13">
        <v>213384.42979702941</v>
      </c>
      <c r="BO313" s="13">
        <v>164141.869074638</v>
      </c>
      <c r="BP313" s="113">
        <v>249000</v>
      </c>
      <c r="BQ313" s="113">
        <v>249000</v>
      </c>
      <c r="BR313" s="113">
        <v>239016.40000000002</v>
      </c>
      <c r="BS313" s="8">
        <f t="shared" si="112"/>
        <v>222909</v>
      </c>
      <c r="BT313" s="45" t="e">
        <f>K313+Q313+#REF!+W313+#REF!+#REF!+#REF!+#REF!+AC313+AI313+AO313+AU313+BA313+#REF!+BG313+BM313+BS313</f>
        <v>#REF!</v>
      </c>
      <c r="BU313" s="9"/>
      <c r="BV313" s="9"/>
      <c r="BW313" s="9"/>
      <c r="BX313" s="10"/>
      <c r="BY313" s="10"/>
    </row>
    <row r="314" spans="1:77" s="6" customFormat="1" ht="24" customHeight="1" thickBot="1" x14ac:dyDescent="0.4">
      <c r="A314" s="388"/>
      <c r="B314" s="11">
        <v>283</v>
      </c>
      <c r="C314" s="34" t="s">
        <v>323</v>
      </c>
      <c r="D314" s="11" t="s">
        <v>283</v>
      </c>
      <c r="F314" s="13">
        <v>144740.39234292819</v>
      </c>
      <c r="G314" s="13">
        <v>136946.67890907821</v>
      </c>
      <c r="H314" s="113">
        <v>185000</v>
      </c>
      <c r="I314" s="113">
        <v>189000</v>
      </c>
      <c r="J314" s="113">
        <v>178339</v>
      </c>
      <c r="K314" s="8">
        <f t="shared" si="102"/>
        <v>166805</v>
      </c>
      <c r="L314" s="13">
        <v>144740.39234292819</v>
      </c>
      <c r="M314" s="13">
        <v>136946.67890907821</v>
      </c>
      <c r="N314" s="113">
        <v>185000</v>
      </c>
      <c r="O314" s="113">
        <v>189000</v>
      </c>
      <c r="P314" s="113">
        <v>178339</v>
      </c>
      <c r="Q314" s="8">
        <f t="shared" si="103"/>
        <v>166805</v>
      </c>
      <c r="R314" s="13">
        <v>233587.84803122858</v>
      </c>
      <c r="S314" s="13">
        <v>221010.04082954704</v>
      </c>
      <c r="T314" s="113">
        <v>299000</v>
      </c>
      <c r="U314" s="113">
        <v>299000</v>
      </c>
      <c r="V314" s="113">
        <v>287810.59999999998</v>
      </c>
      <c r="W314" s="8">
        <f t="shared" si="104"/>
        <v>268082</v>
      </c>
      <c r="X314" s="13">
        <v>268564.7101073846</v>
      </c>
      <c r="Y314" s="13">
        <v>254103.53340929461</v>
      </c>
      <c r="Z314" s="113">
        <v>344000</v>
      </c>
      <c r="AA314" s="113">
        <v>344000</v>
      </c>
      <c r="AB314" s="113">
        <v>330906.8</v>
      </c>
      <c r="AC314" s="8">
        <f t="shared" si="105"/>
        <v>308315</v>
      </c>
      <c r="AD314" s="13">
        <v>242268.6916132574</v>
      </c>
      <c r="AE314" s="13">
        <v>254103.53340929461</v>
      </c>
      <c r="AF314" s="113">
        <v>327000</v>
      </c>
      <c r="AG314" s="113">
        <v>334000</v>
      </c>
      <c r="AH314" s="113">
        <v>314258</v>
      </c>
      <c r="AI314" s="8">
        <f t="shared" si="106"/>
        <v>294326</v>
      </c>
      <c r="AJ314" s="13">
        <v>273265.35132982541</v>
      </c>
      <c r="AK314" s="13">
        <v>254103.53340929461</v>
      </c>
      <c r="AL314" s="113">
        <v>347000</v>
      </c>
      <c r="AM314" s="113">
        <v>354000</v>
      </c>
      <c r="AN314" s="113">
        <v>333883.2</v>
      </c>
      <c r="AO314" s="8">
        <f t="shared" si="107"/>
        <v>312450</v>
      </c>
      <c r="AP314" s="13">
        <v>308547.95520734636</v>
      </c>
      <c r="AQ314" s="13">
        <v>254103.53340929461</v>
      </c>
      <c r="AR314" s="113">
        <v>370000</v>
      </c>
      <c r="AS314" s="113">
        <v>377000</v>
      </c>
      <c r="AT314" s="113">
        <v>356220.2</v>
      </c>
      <c r="AU314" s="8">
        <f t="shared" si="108"/>
        <v>333174</v>
      </c>
      <c r="AV314" s="13">
        <v>218882.22327975641</v>
      </c>
      <c r="AW314" s="13">
        <v>168370.94098442802</v>
      </c>
      <c r="AX314" s="113">
        <v>255000</v>
      </c>
      <c r="AY314" s="113">
        <v>255000</v>
      </c>
      <c r="AZ314" s="113">
        <v>245173.6</v>
      </c>
      <c r="BA314" s="8">
        <f t="shared" si="109"/>
        <v>228485</v>
      </c>
      <c r="BB314" s="13">
        <v>294196.9909454576</v>
      </c>
      <c r="BC314" s="13">
        <v>254103.53340929461</v>
      </c>
      <c r="BD314" s="113">
        <v>361000</v>
      </c>
      <c r="BE314" s="113">
        <v>361000</v>
      </c>
      <c r="BF314" s="113">
        <v>347134.2</v>
      </c>
      <c r="BG314" s="8">
        <f t="shared" si="110"/>
        <v>323487</v>
      </c>
      <c r="BH314" s="13">
        <v>299863.77626021183</v>
      </c>
      <c r="BI314" s="13">
        <v>254103.53340929461</v>
      </c>
      <c r="BJ314" s="113">
        <v>365000</v>
      </c>
      <c r="BK314" s="113">
        <v>365000</v>
      </c>
      <c r="BL314" s="113">
        <v>350722.4</v>
      </c>
      <c r="BM314" s="8">
        <f t="shared" si="111"/>
        <v>326938</v>
      </c>
      <c r="BN314" s="13">
        <v>242983.57153426725</v>
      </c>
      <c r="BO314" s="13">
        <v>186910.43964174401</v>
      </c>
      <c r="BP314" s="113">
        <v>283000</v>
      </c>
      <c r="BQ314" s="113">
        <v>283000</v>
      </c>
      <c r="BR314" s="113">
        <v>272169.8</v>
      </c>
      <c r="BS314" s="8">
        <f t="shared" si="112"/>
        <v>253613</v>
      </c>
      <c r="BT314" s="45" t="e">
        <f>K314+Q314+#REF!+W314+#REF!+#REF!+#REF!+#REF!+AC314+AI314+AO314+AU314+BA314+#REF!+BG314+BM314+BS314</f>
        <v>#REF!</v>
      </c>
      <c r="BU314" s="9"/>
      <c r="BV314" s="9"/>
      <c r="BW314" s="9"/>
      <c r="BX314" s="10"/>
      <c r="BY314" s="10"/>
    </row>
    <row r="315" spans="1:77" s="6" customFormat="1" ht="24" customHeight="1" x14ac:dyDescent="0.35">
      <c r="A315" s="388"/>
      <c r="B315" s="4">
        <v>284</v>
      </c>
      <c r="C315" s="34" t="s">
        <v>324</v>
      </c>
      <c r="D315" s="11" t="s">
        <v>272</v>
      </c>
      <c r="F315" s="13">
        <v>85547.667810295607</v>
      </c>
      <c r="G315" s="13">
        <v>80941.254928202761</v>
      </c>
      <c r="H315" s="113">
        <v>110000</v>
      </c>
      <c r="I315" s="113">
        <v>112000</v>
      </c>
      <c r="J315" s="113">
        <v>105406</v>
      </c>
      <c r="K315" s="8">
        <f t="shared" si="102"/>
        <v>98779</v>
      </c>
      <c r="L315" s="13">
        <v>85547.667810295607</v>
      </c>
      <c r="M315" s="13">
        <v>80941.254928202761</v>
      </c>
      <c r="N315" s="113">
        <v>110000</v>
      </c>
      <c r="O315" s="113">
        <v>112000</v>
      </c>
      <c r="P315" s="113">
        <v>105406</v>
      </c>
      <c r="Q315" s="8">
        <f t="shared" si="103"/>
        <v>98779</v>
      </c>
      <c r="R315" s="13">
        <v>140886.93385736059</v>
      </c>
      <c r="S315" s="13">
        <v>133300.71434196428</v>
      </c>
      <c r="T315" s="113">
        <v>181000</v>
      </c>
      <c r="U315" s="113">
        <v>181000</v>
      </c>
      <c r="V315" s="113">
        <v>173591.6</v>
      </c>
      <c r="W315" s="8">
        <f t="shared" si="104"/>
        <v>161956</v>
      </c>
      <c r="X315" s="13">
        <v>165845.47094406202</v>
      </c>
      <c r="Y315" s="13">
        <v>151494.77180093803</v>
      </c>
      <c r="Z315" s="113">
        <v>209000</v>
      </c>
      <c r="AA315" s="113">
        <v>209000</v>
      </c>
      <c r="AB315" s="113">
        <v>200911.2</v>
      </c>
      <c r="AC315" s="8">
        <f t="shared" si="105"/>
        <v>187250</v>
      </c>
      <c r="AD315" s="13">
        <v>147035.12353571862</v>
      </c>
      <c r="AE315" s="13">
        <v>151494.77180093803</v>
      </c>
      <c r="AF315" s="113">
        <v>197000</v>
      </c>
      <c r="AG315" s="113">
        <v>201000</v>
      </c>
      <c r="AH315" s="113">
        <v>189002.8</v>
      </c>
      <c r="AI315" s="8">
        <f t="shared" si="106"/>
        <v>177107</v>
      </c>
      <c r="AJ315" s="13">
        <v>162918.13216953824</v>
      </c>
      <c r="AK315" s="13">
        <v>151494.77180093803</v>
      </c>
      <c r="AL315" s="113">
        <v>207000</v>
      </c>
      <c r="AM315" s="113">
        <v>211000</v>
      </c>
      <c r="AN315" s="113">
        <v>199057.6</v>
      </c>
      <c r="AO315" s="8">
        <f t="shared" si="107"/>
        <v>186294</v>
      </c>
      <c r="AP315" s="13">
        <v>182901.41630675463</v>
      </c>
      <c r="AQ315" s="13">
        <v>151494.77180093803</v>
      </c>
      <c r="AR315" s="113">
        <v>220000</v>
      </c>
      <c r="AS315" s="113">
        <v>224000</v>
      </c>
      <c r="AT315" s="113">
        <v>211709.4</v>
      </c>
      <c r="AU315" s="8">
        <f t="shared" si="108"/>
        <v>198021</v>
      </c>
      <c r="AV315" s="13">
        <v>129641.19450897162</v>
      </c>
      <c r="AW315" s="13">
        <v>99723.995776132011</v>
      </c>
      <c r="AX315" s="113">
        <v>151000</v>
      </c>
      <c r="AY315" s="113">
        <v>151000</v>
      </c>
      <c r="AZ315" s="113">
        <v>145213.6</v>
      </c>
      <c r="BA315" s="8">
        <f t="shared" si="109"/>
        <v>135316</v>
      </c>
      <c r="BB315" s="13">
        <v>172509.53042545042</v>
      </c>
      <c r="BC315" s="13">
        <v>151494.77180093803</v>
      </c>
      <c r="BD315" s="113">
        <v>213000</v>
      </c>
      <c r="BE315" s="113">
        <v>213000</v>
      </c>
      <c r="BF315" s="113">
        <v>205130.8</v>
      </c>
      <c r="BG315" s="8">
        <f t="shared" si="110"/>
        <v>191027</v>
      </c>
      <c r="BH315" s="13">
        <v>181210.38619811399</v>
      </c>
      <c r="BI315" s="13">
        <v>151494.77180093803</v>
      </c>
      <c r="BJ315" s="113">
        <v>219000</v>
      </c>
      <c r="BK315" s="113">
        <v>219000</v>
      </c>
      <c r="BL315" s="113">
        <v>210639.8</v>
      </c>
      <c r="BM315" s="8">
        <f t="shared" si="111"/>
        <v>196269</v>
      </c>
      <c r="BN315" s="13">
        <v>143613.03893716779</v>
      </c>
      <c r="BO315" s="13">
        <v>110471.568413206</v>
      </c>
      <c r="BP315" s="113">
        <v>167000</v>
      </c>
      <c r="BQ315" s="113">
        <v>167000</v>
      </c>
      <c r="BR315" s="113">
        <v>160864.20000000001</v>
      </c>
      <c r="BS315" s="8">
        <f t="shared" si="112"/>
        <v>149790</v>
      </c>
      <c r="BT315" s="45" t="e">
        <f>K315+Q315+#REF!+W315+#REF!+#REF!+#REF!+#REF!+AC315+AI315+AO315+AU315+BA315+#REF!+BG315+BM315+BS315</f>
        <v>#REF!</v>
      </c>
      <c r="BU315" s="9"/>
      <c r="BV315" s="9"/>
      <c r="BW315" s="9"/>
      <c r="BX315" s="10"/>
      <c r="BY315" s="10"/>
    </row>
    <row r="316" spans="1:77" s="6" customFormat="1" ht="24" customHeight="1" thickBot="1" x14ac:dyDescent="0.4">
      <c r="A316" s="388"/>
      <c r="B316" s="11">
        <v>285</v>
      </c>
      <c r="C316" s="34" t="s">
        <v>325</v>
      </c>
      <c r="D316" s="11" t="s">
        <v>272</v>
      </c>
      <c r="F316" s="13">
        <v>214833.09004131518</v>
      </c>
      <c r="G316" s="13">
        <v>203265.15442370588</v>
      </c>
      <c r="H316" s="113">
        <v>275000</v>
      </c>
      <c r="I316" s="113">
        <v>281000</v>
      </c>
      <c r="J316" s="113">
        <v>264702.2</v>
      </c>
      <c r="K316" s="8">
        <f t="shared" si="102"/>
        <v>247760</v>
      </c>
      <c r="L316" s="13">
        <v>214833.09004131518</v>
      </c>
      <c r="M316" s="13">
        <v>203265.15442370588</v>
      </c>
      <c r="N316" s="113">
        <v>275000</v>
      </c>
      <c r="O316" s="113">
        <v>281000</v>
      </c>
      <c r="P316" s="113">
        <v>264702.2</v>
      </c>
      <c r="Q316" s="8">
        <f t="shared" si="103"/>
        <v>247760</v>
      </c>
      <c r="R316" s="13">
        <v>350619.13886353897</v>
      </c>
      <c r="S316" s="13">
        <v>331739.6467708869</v>
      </c>
      <c r="T316" s="113">
        <v>449000</v>
      </c>
      <c r="U316" s="113">
        <v>449000</v>
      </c>
      <c r="V316" s="113">
        <v>432009.2</v>
      </c>
      <c r="W316" s="8">
        <f t="shared" si="104"/>
        <v>402474</v>
      </c>
      <c r="X316" s="13">
        <v>414180.07989640097</v>
      </c>
      <c r="Y316" s="13">
        <v>379029.89001358021</v>
      </c>
      <c r="Z316" s="113">
        <v>522000</v>
      </c>
      <c r="AA316" s="113">
        <v>522000</v>
      </c>
      <c r="AB316" s="113">
        <v>502189.80000000005</v>
      </c>
      <c r="AC316" s="8">
        <f t="shared" si="105"/>
        <v>467880</v>
      </c>
      <c r="AD316" s="13">
        <v>375369.77152531216</v>
      </c>
      <c r="AE316" s="13">
        <v>379029.89001358021</v>
      </c>
      <c r="AF316" s="113">
        <v>497000</v>
      </c>
      <c r="AG316" s="113">
        <v>507000</v>
      </c>
      <c r="AH316" s="113">
        <v>477618.4</v>
      </c>
      <c r="AI316" s="8">
        <f t="shared" si="106"/>
        <v>447204</v>
      </c>
      <c r="AJ316" s="13">
        <v>406395.33773946384</v>
      </c>
      <c r="AK316" s="13">
        <v>379029.89001358021</v>
      </c>
      <c r="AL316" s="113">
        <v>517000</v>
      </c>
      <c r="AM316" s="113">
        <v>527000</v>
      </c>
      <c r="AN316" s="113">
        <v>497260.4</v>
      </c>
      <c r="AO316" s="8">
        <f t="shared" si="107"/>
        <v>465337</v>
      </c>
      <c r="AP316" s="13">
        <v>476822.68373679946</v>
      </c>
      <c r="AQ316" s="13">
        <v>379029.89001358021</v>
      </c>
      <c r="AR316" s="113">
        <v>564000</v>
      </c>
      <c r="AS316" s="113">
        <v>575000</v>
      </c>
      <c r="AT316" s="113">
        <v>541849</v>
      </c>
      <c r="AU316" s="8">
        <f t="shared" si="108"/>
        <v>507340</v>
      </c>
      <c r="AV316" s="13">
        <v>310795.99128865555</v>
      </c>
      <c r="AW316" s="13">
        <v>239073.83945281201</v>
      </c>
      <c r="AX316" s="113">
        <v>362000</v>
      </c>
      <c r="AY316" s="113">
        <v>362000</v>
      </c>
      <c r="AZ316" s="113">
        <v>348128.2</v>
      </c>
      <c r="BA316" s="8">
        <f t="shared" si="109"/>
        <v>324400</v>
      </c>
      <c r="BB316" s="13">
        <v>459400.9600008374</v>
      </c>
      <c r="BC316" s="13">
        <v>379029.89001358021</v>
      </c>
      <c r="BD316" s="113">
        <v>552000</v>
      </c>
      <c r="BE316" s="113">
        <v>552000</v>
      </c>
      <c r="BF316" s="113">
        <v>530819.80000000005</v>
      </c>
      <c r="BG316" s="8">
        <f t="shared" si="110"/>
        <v>494650</v>
      </c>
      <c r="BH316" s="13">
        <v>453079.33133697778</v>
      </c>
      <c r="BI316" s="13">
        <v>379029.89001358021</v>
      </c>
      <c r="BJ316" s="113">
        <v>548000</v>
      </c>
      <c r="BK316" s="113">
        <v>548000</v>
      </c>
      <c r="BL316" s="113">
        <v>526817.19999999995</v>
      </c>
      <c r="BM316" s="8">
        <f t="shared" si="111"/>
        <v>490985</v>
      </c>
      <c r="BN316" s="13">
        <v>360653.02889015398</v>
      </c>
      <c r="BO316" s="13">
        <v>277425.40683858003</v>
      </c>
      <c r="BP316" s="113">
        <v>420000</v>
      </c>
      <c r="BQ316" s="113">
        <v>420000</v>
      </c>
      <c r="BR316" s="113">
        <v>403974.2</v>
      </c>
      <c r="BS316" s="8">
        <f t="shared" si="112"/>
        <v>376411</v>
      </c>
      <c r="BT316" s="45" t="e">
        <f>K316+Q316+#REF!+W316+#REF!+#REF!+#REF!+#REF!+AC316+AI316+AO316+AU316+BA316+#REF!+BG316+BM316+BS316</f>
        <v>#REF!</v>
      </c>
      <c r="BU316" s="9"/>
      <c r="BV316" s="9"/>
      <c r="BW316" s="9"/>
      <c r="BX316" s="10"/>
      <c r="BY316" s="10"/>
    </row>
    <row r="317" spans="1:77" s="6" customFormat="1" ht="24" customHeight="1" x14ac:dyDescent="0.35">
      <c r="A317" s="388"/>
      <c r="B317" s="4">
        <v>286</v>
      </c>
      <c r="C317" s="34" t="s">
        <v>326</v>
      </c>
      <c r="D317" s="11" t="s">
        <v>283</v>
      </c>
      <c r="F317" s="13">
        <v>153939.92796</v>
      </c>
      <c r="G317" s="13">
        <v>145650.85491600001</v>
      </c>
      <c r="H317" s="113">
        <v>197000</v>
      </c>
      <c r="I317" s="113">
        <v>201000</v>
      </c>
      <c r="J317" s="113">
        <v>189674.8</v>
      </c>
      <c r="K317" s="8">
        <f t="shared" si="102"/>
        <v>177453</v>
      </c>
      <c r="L317" s="13">
        <v>153939.92796</v>
      </c>
      <c r="M317" s="13">
        <v>145650.85491600001</v>
      </c>
      <c r="N317" s="113">
        <v>197000</v>
      </c>
      <c r="O317" s="113">
        <v>201000</v>
      </c>
      <c r="P317" s="113">
        <v>189674.8</v>
      </c>
      <c r="Q317" s="8">
        <f t="shared" si="103"/>
        <v>177453</v>
      </c>
      <c r="R317" s="13">
        <v>153939.92796</v>
      </c>
      <c r="S317" s="13">
        <v>145650.85491600001</v>
      </c>
      <c r="T317" s="113">
        <v>197000</v>
      </c>
      <c r="U317" s="113">
        <v>197000</v>
      </c>
      <c r="V317" s="113">
        <v>189674.8</v>
      </c>
      <c r="W317" s="8">
        <f t="shared" si="104"/>
        <v>176653</v>
      </c>
      <c r="X317" s="13">
        <v>153939.92796</v>
      </c>
      <c r="Y317" s="13">
        <v>145650.85491600001</v>
      </c>
      <c r="Z317" s="113">
        <v>197000</v>
      </c>
      <c r="AA317" s="113">
        <v>197000</v>
      </c>
      <c r="AB317" s="113">
        <v>189674.8</v>
      </c>
      <c r="AC317" s="8">
        <f t="shared" si="105"/>
        <v>176653</v>
      </c>
      <c r="AD317" s="13">
        <v>153939.92796</v>
      </c>
      <c r="AE317" s="13">
        <v>145650.85491600001</v>
      </c>
      <c r="AF317" s="113">
        <v>197000</v>
      </c>
      <c r="AG317" s="113">
        <v>201000</v>
      </c>
      <c r="AH317" s="113">
        <v>189674.8</v>
      </c>
      <c r="AI317" s="8">
        <f t="shared" si="106"/>
        <v>177453</v>
      </c>
      <c r="AJ317" s="13">
        <v>153939.92796</v>
      </c>
      <c r="AK317" s="13">
        <v>145650.85491600001</v>
      </c>
      <c r="AL317" s="113">
        <v>197000</v>
      </c>
      <c r="AM317" s="113">
        <v>201000</v>
      </c>
      <c r="AN317" s="113">
        <v>189674.8</v>
      </c>
      <c r="AO317" s="8">
        <f t="shared" si="107"/>
        <v>177453</v>
      </c>
      <c r="AP317" s="13">
        <v>153939.92796</v>
      </c>
      <c r="AQ317" s="13">
        <v>145650.85491600001</v>
      </c>
      <c r="AR317" s="113">
        <v>197000</v>
      </c>
      <c r="AS317" s="113">
        <v>201000</v>
      </c>
      <c r="AT317" s="113">
        <v>189674.8</v>
      </c>
      <c r="AU317" s="8">
        <f t="shared" si="108"/>
        <v>177453</v>
      </c>
      <c r="AV317" s="13">
        <v>153939.92796</v>
      </c>
      <c r="AW317" s="13">
        <v>118415.32920000001</v>
      </c>
      <c r="AX317" s="113">
        <v>179000</v>
      </c>
      <c r="AY317" s="113">
        <v>179000</v>
      </c>
      <c r="AZ317" s="113">
        <v>172431</v>
      </c>
      <c r="BA317" s="8">
        <f t="shared" si="109"/>
        <v>160557</v>
      </c>
      <c r="BB317" s="13">
        <v>153939.92796</v>
      </c>
      <c r="BC317" s="13">
        <v>145650.85491600001</v>
      </c>
      <c r="BD317" s="113">
        <v>197000</v>
      </c>
      <c r="BE317" s="113">
        <v>197000</v>
      </c>
      <c r="BF317" s="113">
        <v>189674.8</v>
      </c>
      <c r="BG317" s="8">
        <f t="shared" si="110"/>
        <v>176653</v>
      </c>
      <c r="BH317" s="13">
        <v>153939.92796</v>
      </c>
      <c r="BI317" s="13">
        <v>145650.85491600001</v>
      </c>
      <c r="BJ317" s="113">
        <v>197000</v>
      </c>
      <c r="BK317" s="113">
        <v>197000</v>
      </c>
      <c r="BL317" s="113">
        <v>189674.8</v>
      </c>
      <c r="BM317" s="8">
        <f t="shared" si="111"/>
        <v>176653</v>
      </c>
      <c r="BN317" s="13">
        <v>153939.92796</v>
      </c>
      <c r="BO317" s="13">
        <v>118415.32920000001</v>
      </c>
      <c r="BP317" s="113">
        <v>179000</v>
      </c>
      <c r="BQ317" s="113">
        <v>179000</v>
      </c>
      <c r="BR317" s="113">
        <v>172431</v>
      </c>
      <c r="BS317" s="8">
        <f t="shared" si="112"/>
        <v>160557</v>
      </c>
      <c r="BT317" s="45" t="e">
        <f>K317+Q317+#REF!+W317+#REF!+#REF!+#REF!+#REF!+AC317+AI317+AO317+AU317+BA317+#REF!+BG317+BM317+BS317</f>
        <v>#REF!</v>
      </c>
      <c r="BU317" s="9"/>
      <c r="BV317" s="9"/>
      <c r="BW317" s="9"/>
      <c r="BX317" s="10"/>
      <c r="BY317" s="10"/>
    </row>
    <row r="318" spans="1:77" s="6" customFormat="1" ht="24" customHeight="1" thickBot="1" x14ac:dyDescent="0.4">
      <c r="A318" s="388"/>
      <c r="B318" s="11">
        <v>287</v>
      </c>
      <c r="C318" s="34" t="s">
        <v>327</v>
      </c>
      <c r="D318" s="11" t="s">
        <v>272</v>
      </c>
      <c r="F318" s="13">
        <v>159619.45607990198</v>
      </c>
      <c r="G318" s="13">
        <v>151024.56229098421</v>
      </c>
      <c r="H318" s="113">
        <v>205000</v>
      </c>
      <c r="I318" s="113">
        <v>209000</v>
      </c>
      <c r="J318" s="113">
        <v>196672</v>
      </c>
      <c r="K318" s="8">
        <f t="shared" si="102"/>
        <v>184263</v>
      </c>
      <c r="L318" s="13">
        <v>159619.45607990198</v>
      </c>
      <c r="M318" s="13">
        <v>151024.56229098421</v>
      </c>
      <c r="N318" s="113">
        <v>205000</v>
      </c>
      <c r="O318" s="113">
        <v>209000</v>
      </c>
      <c r="P318" s="113">
        <v>196672</v>
      </c>
      <c r="Q318" s="8">
        <f t="shared" si="103"/>
        <v>184263</v>
      </c>
      <c r="R318" s="13">
        <v>259245.70000177939</v>
      </c>
      <c r="S318" s="13">
        <v>245286.31615552973</v>
      </c>
      <c r="T318" s="113">
        <v>332000</v>
      </c>
      <c r="U318" s="113">
        <v>332000</v>
      </c>
      <c r="V318" s="113">
        <v>319424</v>
      </c>
      <c r="W318" s="8">
        <f t="shared" si="104"/>
        <v>297591</v>
      </c>
      <c r="X318" s="13">
        <v>298824.25413557084</v>
      </c>
      <c r="Y318" s="13">
        <v>274675.98841190513</v>
      </c>
      <c r="Z318" s="113">
        <v>378000</v>
      </c>
      <c r="AA318" s="113">
        <v>378000</v>
      </c>
      <c r="AB318" s="113">
        <v>363088.6</v>
      </c>
      <c r="AC318" s="8">
        <f t="shared" si="105"/>
        <v>338518</v>
      </c>
      <c r="AD318" s="13">
        <v>270928.37217902823</v>
      </c>
      <c r="AE318" s="13">
        <v>274675.98841190513</v>
      </c>
      <c r="AF318" s="113">
        <v>359000</v>
      </c>
      <c r="AG318" s="113">
        <v>366000</v>
      </c>
      <c r="AH318" s="113">
        <v>345427.6</v>
      </c>
      <c r="AI318" s="8">
        <f t="shared" si="106"/>
        <v>323206</v>
      </c>
      <c r="AJ318" s="13">
        <v>300196.20098242327</v>
      </c>
      <c r="AK318" s="13">
        <v>274675.98841190513</v>
      </c>
      <c r="AL318" s="113">
        <v>379000</v>
      </c>
      <c r="AM318" s="113">
        <v>387000</v>
      </c>
      <c r="AN318" s="113">
        <v>363958</v>
      </c>
      <c r="AO318" s="8">
        <f t="shared" si="107"/>
        <v>340966</v>
      </c>
      <c r="AP318" s="13">
        <v>343254.65270993259</v>
      </c>
      <c r="AQ318" s="13">
        <v>274675.98841190513</v>
      </c>
      <c r="AR318" s="113">
        <v>407000</v>
      </c>
      <c r="AS318" s="113">
        <v>415000</v>
      </c>
      <c r="AT318" s="113">
        <v>391218.8</v>
      </c>
      <c r="AU318" s="8">
        <f t="shared" si="108"/>
        <v>366230</v>
      </c>
      <c r="AV318" s="13">
        <v>237424.62969126727</v>
      </c>
      <c r="AW318" s="13">
        <v>182634.33053174402</v>
      </c>
      <c r="AX318" s="113">
        <v>277000</v>
      </c>
      <c r="AY318" s="113">
        <v>277000</v>
      </c>
      <c r="AZ318" s="113">
        <v>265944</v>
      </c>
      <c r="BA318" s="8">
        <f t="shared" si="109"/>
        <v>248001</v>
      </c>
      <c r="BB318" s="13">
        <v>334692.77048334398</v>
      </c>
      <c r="BC318" s="13">
        <v>274675.98841190513</v>
      </c>
      <c r="BD318" s="113">
        <v>401000</v>
      </c>
      <c r="BE318" s="113">
        <v>401000</v>
      </c>
      <c r="BF318" s="113">
        <v>385798</v>
      </c>
      <c r="BG318" s="8">
        <f t="shared" si="110"/>
        <v>359433</v>
      </c>
      <c r="BH318" s="13">
        <v>319525.75355890283</v>
      </c>
      <c r="BI318" s="13">
        <v>274675.98841190513</v>
      </c>
      <c r="BJ318" s="113">
        <v>391000</v>
      </c>
      <c r="BK318" s="113">
        <v>391000</v>
      </c>
      <c r="BL318" s="113">
        <v>376195.4</v>
      </c>
      <c r="BM318" s="8">
        <f t="shared" si="111"/>
        <v>350479</v>
      </c>
      <c r="BN318" s="13">
        <v>267963.23259997199</v>
      </c>
      <c r="BO318" s="13">
        <v>206125.56353844001</v>
      </c>
      <c r="BP318" s="113">
        <v>312000</v>
      </c>
      <c r="BQ318" s="113">
        <v>312000</v>
      </c>
      <c r="BR318" s="113">
        <v>300150.2</v>
      </c>
      <c r="BS318" s="8">
        <f t="shared" si="112"/>
        <v>279648</v>
      </c>
      <c r="BT318" s="45" t="e">
        <f>K318+Q318+#REF!+W318+#REF!+#REF!+#REF!+#REF!+AC318+AI318+AO318+AU318+BA318+#REF!+BG318+BM318+BS318</f>
        <v>#REF!</v>
      </c>
      <c r="BU318" s="9"/>
      <c r="BV318" s="9"/>
      <c r="BW318" s="9"/>
      <c r="BX318" s="10"/>
      <c r="BY318" s="10"/>
    </row>
    <row r="319" spans="1:77" s="6" customFormat="1" ht="24" customHeight="1" x14ac:dyDescent="0.35">
      <c r="A319" s="388"/>
      <c r="B319" s="4">
        <v>288</v>
      </c>
      <c r="C319" s="34" t="s">
        <v>328</v>
      </c>
      <c r="D319" s="11" t="s">
        <v>272</v>
      </c>
      <c r="F319" s="13">
        <v>142326.69979469763</v>
      </c>
      <c r="G319" s="13">
        <v>134662.95442113699</v>
      </c>
      <c r="H319" s="113">
        <v>182000</v>
      </c>
      <c r="I319" s="113">
        <v>186000</v>
      </c>
      <c r="J319" s="113">
        <v>175365.4</v>
      </c>
      <c r="K319" s="8">
        <f t="shared" si="102"/>
        <v>164071</v>
      </c>
      <c r="L319" s="13">
        <v>142326.69979469763</v>
      </c>
      <c r="M319" s="13">
        <v>134662.95442113699</v>
      </c>
      <c r="N319" s="113">
        <v>182000</v>
      </c>
      <c r="O319" s="113">
        <v>186000</v>
      </c>
      <c r="P319" s="113">
        <v>175365.4</v>
      </c>
      <c r="Q319" s="8">
        <f t="shared" si="103"/>
        <v>164071</v>
      </c>
      <c r="R319" s="13">
        <v>232487.17754631455</v>
      </c>
      <c r="S319" s="13">
        <v>219968.63721689765</v>
      </c>
      <c r="T319" s="113">
        <v>298000</v>
      </c>
      <c r="U319" s="113">
        <v>298000</v>
      </c>
      <c r="V319" s="113">
        <v>286454</v>
      </c>
      <c r="W319" s="8">
        <f t="shared" si="104"/>
        <v>266982</v>
      </c>
      <c r="X319" s="13">
        <v>273356.51797605061</v>
      </c>
      <c r="Y319" s="13">
        <v>252476.20877417483</v>
      </c>
      <c r="Z319" s="113">
        <v>346000</v>
      </c>
      <c r="AA319" s="113">
        <v>346000</v>
      </c>
      <c r="AB319" s="113">
        <v>332910.2</v>
      </c>
      <c r="AC319" s="8">
        <f t="shared" si="105"/>
        <v>310149</v>
      </c>
      <c r="AD319" s="13">
        <v>245039.26822780861</v>
      </c>
      <c r="AE319" s="13">
        <v>252476.20877417483</v>
      </c>
      <c r="AF319" s="113">
        <v>328000</v>
      </c>
      <c r="AG319" s="113">
        <v>335000</v>
      </c>
      <c r="AH319" s="113">
        <v>314981.8</v>
      </c>
      <c r="AI319" s="8">
        <f t="shared" si="106"/>
        <v>295099</v>
      </c>
      <c r="AJ319" s="13">
        <v>263483.83726288262</v>
      </c>
      <c r="AK319" s="13">
        <v>252476.20877417483</v>
      </c>
      <c r="AL319" s="113">
        <v>340000</v>
      </c>
      <c r="AM319" s="113">
        <v>347000</v>
      </c>
      <c r="AN319" s="113">
        <v>326659.20000000001</v>
      </c>
      <c r="AO319" s="8">
        <f t="shared" si="107"/>
        <v>305924</v>
      </c>
      <c r="AP319" s="13">
        <v>306508.93533933396</v>
      </c>
      <c r="AQ319" s="13">
        <v>252476.20877417483</v>
      </c>
      <c r="AR319" s="113">
        <v>368000</v>
      </c>
      <c r="AS319" s="113">
        <v>375000</v>
      </c>
      <c r="AT319" s="113">
        <v>353899</v>
      </c>
      <c r="AU319" s="8">
        <f t="shared" si="108"/>
        <v>331177</v>
      </c>
      <c r="AV319" s="13">
        <v>216564.14453122544</v>
      </c>
      <c r="AW319" s="13">
        <v>166587.80348555799</v>
      </c>
      <c r="AX319" s="113">
        <v>252000</v>
      </c>
      <c r="AY319" s="113">
        <v>252000</v>
      </c>
      <c r="AZ319" s="113">
        <v>242578</v>
      </c>
      <c r="BA319" s="8">
        <f t="shared" si="109"/>
        <v>225946</v>
      </c>
      <c r="BB319" s="13">
        <v>299956.05469480564</v>
      </c>
      <c r="BC319" s="13">
        <v>252476.20877417483</v>
      </c>
      <c r="BD319" s="113">
        <v>364000</v>
      </c>
      <c r="BE319" s="113">
        <v>364000</v>
      </c>
      <c r="BF319" s="113">
        <v>349750.8</v>
      </c>
      <c r="BG319" s="8">
        <f t="shared" si="110"/>
        <v>326037</v>
      </c>
      <c r="BH319" s="13">
        <v>282001.78433028422</v>
      </c>
      <c r="BI319" s="13">
        <v>252476.20877417483</v>
      </c>
      <c r="BJ319" s="113">
        <v>352000</v>
      </c>
      <c r="BK319" s="113">
        <v>352000</v>
      </c>
      <c r="BL319" s="113">
        <v>338384.2</v>
      </c>
      <c r="BM319" s="8">
        <f t="shared" si="111"/>
        <v>315372</v>
      </c>
      <c r="BN319" s="13">
        <v>238933.32650745742</v>
      </c>
      <c r="BO319" s="13">
        <v>183794.86654419801</v>
      </c>
      <c r="BP319" s="113">
        <v>278000</v>
      </c>
      <c r="BQ319" s="113">
        <v>278000</v>
      </c>
      <c r="BR319" s="113">
        <v>267633.8</v>
      </c>
      <c r="BS319" s="8">
        <f t="shared" si="112"/>
        <v>249272</v>
      </c>
      <c r="BT319" s="45" t="e">
        <f>K319+Q319+#REF!+W319+#REF!+#REF!+#REF!+#REF!+AC319+AI319+AO319+AU319+BA319+#REF!+BG319+BM319+BS319</f>
        <v>#REF!</v>
      </c>
      <c r="BU319" s="9"/>
      <c r="BV319" s="9"/>
      <c r="BW319" s="9"/>
      <c r="BX319" s="10"/>
      <c r="BY319" s="10"/>
    </row>
    <row r="320" spans="1:77" s="6" customFormat="1" ht="24" customHeight="1" thickBot="1" x14ac:dyDescent="0.4">
      <c r="A320" s="388"/>
      <c r="B320" s="11">
        <v>289</v>
      </c>
      <c r="C320" s="34" t="s">
        <v>329</v>
      </c>
      <c r="D320" s="11" t="s">
        <v>283</v>
      </c>
      <c r="F320" s="13">
        <v>290775.41948000004</v>
      </c>
      <c r="G320" s="13">
        <v>275118.28150799999</v>
      </c>
      <c r="H320" s="113">
        <v>373000</v>
      </c>
      <c r="I320" s="113">
        <v>380000</v>
      </c>
      <c r="J320" s="113">
        <v>358274</v>
      </c>
      <c r="K320" s="8">
        <f t="shared" si="102"/>
        <v>335434</v>
      </c>
      <c r="L320" s="13">
        <v>290775.41948000004</v>
      </c>
      <c r="M320" s="13">
        <v>275118.28150799999</v>
      </c>
      <c r="N320" s="113">
        <v>373000</v>
      </c>
      <c r="O320" s="113">
        <v>380000</v>
      </c>
      <c r="P320" s="113">
        <v>358274</v>
      </c>
      <c r="Q320" s="8">
        <f t="shared" si="103"/>
        <v>335434</v>
      </c>
      <c r="R320" s="13">
        <v>427610.91099999996</v>
      </c>
      <c r="S320" s="13">
        <v>404585.70809999999</v>
      </c>
      <c r="T320" s="113">
        <v>548000</v>
      </c>
      <c r="U320" s="113">
        <v>548000</v>
      </c>
      <c r="V320" s="113">
        <v>526873.19999999995</v>
      </c>
      <c r="W320" s="8">
        <f t="shared" si="104"/>
        <v>491014</v>
      </c>
      <c r="X320" s="13">
        <v>427610.91099999996</v>
      </c>
      <c r="Y320" s="13">
        <v>404585.70809999999</v>
      </c>
      <c r="Z320" s="113">
        <v>548000</v>
      </c>
      <c r="AA320" s="113">
        <v>548000</v>
      </c>
      <c r="AB320" s="113">
        <v>526873.19999999995</v>
      </c>
      <c r="AC320" s="8">
        <f t="shared" si="105"/>
        <v>491014</v>
      </c>
      <c r="AD320" s="13">
        <v>427610.91099999996</v>
      </c>
      <c r="AE320" s="13">
        <v>404585.70809999999</v>
      </c>
      <c r="AF320" s="113">
        <v>548000</v>
      </c>
      <c r="AG320" s="113">
        <v>559000</v>
      </c>
      <c r="AH320" s="113">
        <v>526873.19999999995</v>
      </c>
      <c r="AI320" s="8">
        <f t="shared" si="106"/>
        <v>493214</v>
      </c>
      <c r="AJ320" s="13">
        <v>427610.91099999996</v>
      </c>
      <c r="AK320" s="13">
        <v>404585.70809999999</v>
      </c>
      <c r="AL320" s="113">
        <v>548000</v>
      </c>
      <c r="AM320" s="113">
        <v>559000</v>
      </c>
      <c r="AN320" s="113">
        <v>526873.19999999995</v>
      </c>
      <c r="AO320" s="8">
        <f t="shared" si="107"/>
        <v>493214</v>
      </c>
      <c r="AP320" s="13">
        <v>427610.91099999996</v>
      </c>
      <c r="AQ320" s="13">
        <v>404585.70809999999</v>
      </c>
      <c r="AR320" s="113">
        <v>548000</v>
      </c>
      <c r="AS320" s="113">
        <v>559000</v>
      </c>
      <c r="AT320" s="113">
        <v>526873.19999999995</v>
      </c>
      <c r="AU320" s="8">
        <f t="shared" si="108"/>
        <v>493214</v>
      </c>
      <c r="AV320" s="13">
        <v>290775.41948000004</v>
      </c>
      <c r="AW320" s="13">
        <v>223673.3996</v>
      </c>
      <c r="AX320" s="113">
        <v>339000</v>
      </c>
      <c r="AY320" s="113">
        <v>339000</v>
      </c>
      <c r="AZ320" s="113">
        <v>325703</v>
      </c>
      <c r="BA320" s="8">
        <f t="shared" si="109"/>
        <v>303630</v>
      </c>
      <c r="BB320" s="13">
        <v>427610.91099999996</v>
      </c>
      <c r="BC320" s="13">
        <v>404585.70809999999</v>
      </c>
      <c r="BD320" s="113">
        <v>548000</v>
      </c>
      <c r="BE320" s="113">
        <v>548000</v>
      </c>
      <c r="BF320" s="113">
        <v>526873.19999999995</v>
      </c>
      <c r="BG320" s="8">
        <f t="shared" si="110"/>
        <v>491014</v>
      </c>
      <c r="BH320" s="13">
        <v>427610.91099999996</v>
      </c>
      <c r="BI320" s="13">
        <v>404585.70809999999</v>
      </c>
      <c r="BJ320" s="113">
        <v>548000</v>
      </c>
      <c r="BK320" s="113">
        <v>548000</v>
      </c>
      <c r="BL320" s="113">
        <v>526873.19999999995</v>
      </c>
      <c r="BM320" s="8">
        <f t="shared" si="111"/>
        <v>491014</v>
      </c>
      <c r="BN320" s="13">
        <v>290775.41948000004</v>
      </c>
      <c r="BO320" s="13">
        <v>223673.3996</v>
      </c>
      <c r="BP320" s="113">
        <v>339000</v>
      </c>
      <c r="BQ320" s="113">
        <v>339000</v>
      </c>
      <c r="BR320" s="113">
        <v>325703</v>
      </c>
      <c r="BS320" s="8">
        <f t="shared" si="112"/>
        <v>303630</v>
      </c>
      <c r="BT320" s="45" t="e">
        <f>K320+Q320+#REF!+W320+#REF!+#REF!+#REF!+#REF!+AC320+AI320+AO320+AU320+BA320+#REF!+BG320+BM320+BS320</f>
        <v>#REF!</v>
      </c>
      <c r="BU320" s="9"/>
      <c r="BV320" s="9"/>
      <c r="BW320" s="9"/>
      <c r="BX320" s="10"/>
      <c r="BY320" s="10"/>
    </row>
    <row r="321" spans="1:187" s="6" customFormat="1" ht="24" customHeight="1" x14ac:dyDescent="0.35">
      <c r="A321" s="388"/>
      <c r="B321" s="4">
        <v>290</v>
      </c>
      <c r="C321" s="34" t="s">
        <v>330</v>
      </c>
      <c r="D321" s="11" t="s">
        <v>283</v>
      </c>
      <c r="F321" s="13">
        <v>290775.41948000004</v>
      </c>
      <c r="G321" s="13">
        <v>275118.28150799999</v>
      </c>
      <c r="H321" s="113">
        <v>373000</v>
      </c>
      <c r="I321" s="113">
        <v>380000</v>
      </c>
      <c r="J321" s="113">
        <v>358274</v>
      </c>
      <c r="K321" s="8">
        <f t="shared" si="102"/>
        <v>335434</v>
      </c>
      <c r="L321" s="13">
        <v>290775.41948000004</v>
      </c>
      <c r="M321" s="13">
        <v>275118.28150799999</v>
      </c>
      <c r="N321" s="113">
        <v>373000</v>
      </c>
      <c r="O321" s="113">
        <v>380000</v>
      </c>
      <c r="P321" s="113">
        <v>358274</v>
      </c>
      <c r="Q321" s="8">
        <f t="shared" si="103"/>
        <v>335434</v>
      </c>
      <c r="R321" s="13">
        <v>427610.91099999996</v>
      </c>
      <c r="S321" s="13">
        <v>404585.70809999999</v>
      </c>
      <c r="T321" s="113">
        <v>548000</v>
      </c>
      <c r="U321" s="113">
        <v>548000</v>
      </c>
      <c r="V321" s="113">
        <v>526873.19999999995</v>
      </c>
      <c r="W321" s="8">
        <f t="shared" si="104"/>
        <v>491014</v>
      </c>
      <c r="X321" s="13">
        <v>427610.91099999996</v>
      </c>
      <c r="Y321" s="13">
        <v>404585.70809999999</v>
      </c>
      <c r="Z321" s="113">
        <v>548000</v>
      </c>
      <c r="AA321" s="113">
        <v>548000</v>
      </c>
      <c r="AB321" s="113">
        <v>526873.19999999995</v>
      </c>
      <c r="AC321" s="8">
        <f t="shared" si="105"/>
        <v>491014</v>
      </c>
      <c r="AD321" s="13">
        <v>427610.91099999996</v>
      </c>
      <c r="AE321" s="13">
        <v>404585.70809999999</v>
      </c>
      <c r="AF321" s="113">
        <v>548000</v>
      </c>
      <c r="AG321" s="113">
        <v>559000</v>
      </c>
      <c r="AH321" s="113">
        <v>526873.19999999995</v>
      </c>
      <c r="AI321" s="8">
        <f t="shared" si="106"/>
        <v>493214</v>
      </c>
      <c r="AJ321" s="13">
        <v>427610.91099999996</v>
      </c>
      <c r="AK321" s="13">
        <v>404585.70809999999</v>
      </c>
      <c r="AL321" s="113">
        <v>548000</v>
      </c>
      <c r="AM321" s="113">
        <v>559000</v>
      </c>
      <c r="AN321" s="113">
        <v>526873.19999999995</v>
      </c>
      <c r="AO321" s="8">
        <f t="shared" si="107"/>
        <v>493214</v>
      </c>
      <c r="AP321" s="13">
        <v>427610.91099999996</v>
      </c>
      <c r="AQ321" s="13">
        <v>404585.70809999999</v>
      </c>
      <c r="AR321" s="113">
        <v>548000</v>
      </c>
      <c r="AS321" s="113">
        <v>559000</v>
      </c>
      <c r="AT321" s="113">
        <v>526873.19999999995</v>
      </c>
      <c r="AU321" s="8">
        <f t="shared" si="108"/>
        <v>493214</v>
      </c>
      <c r="AV321" s="13">
        <v>290775.41948000004</v>
      </c>
      <c r="AW321" s="13">
        <v>223673.3996</v>
      </c>
      <c r="AX321" s="113">
        <v>339000</v>
      </c>
      <c r="AY321" s="113">
        <v>339000</v>
      </c>
      <c r="AZ321" s="113">
        <v>325703</v>
      </c>
      <c r="BA321" s="8">
        <f t="shared" si="109"/>
        <v>303630</v>
      </c>
      <c r="BB321" s="13">
        <v>427610.91099999996</v>
      </c>
      <c r="BC321" s="13">
        <v>404585.70809999999</v>
      </c>
      <c r="BD321" s="113">
        <v>548000</v>
      </c>
      <c r="BE321" s="113">
        <v>548000</v>
      </c>
      <c r="BF321" s="113">
        <v>526873.19999999995</v>
      </c>
      <c r="BG321" s="8">
        <f t="shared" si="110"/>
        <v>491014</v>
      </c>
      <c r="BH321" s="13">
        <v>427610.91099999996</v>
      </c>
      <c r="BI321" s="13">
        <v>404585.70809999999</v>
      </c>
      <c r="BJ321" s="113">
        <v>548000</v>
      </c>
      <c r="BK321" s="113">
        <v>548000</v>
      </c>
      <c r="BL321" s="113">
        <v>526873.19999999995</v>
      </c>
      <c r="BM321" s="8">
        <f t="shared" si="111"/>
        <v>491014</v>
      </c>
      <c r="BN321" s="13">
        <v>290775.41948000004</v>
      </c>
      <c r="BO321" s="13">
        <v>223673.3996</v>
      </c>
      <c r="BP321" s="113">
        <v>339000</v>
      </c>
      <c r="BQ321" s="113">
        <v>339000</v>
      </c>
      <c r="BR321" s="113">
        <v>325703</v>
      </c>
      <c r="BS321" s="8">
        <f t="shared" si="112"/>
        <v>303630</v>
      </c>
      <c r="BT321" s="45" t="e">
        <f>K321+Q321+#REF!+W321+#REF!+#REF!+#REF!+#REF!+AC321+AI321+AO321+AU321+BA321+#REF!+BG321+BM321+BS321</f>
        <v>#REF!</v>
      </c>
      <c r="BU321" s="9"/>
      <c r="BV321" s="9"/>
      <c r="BW321" s="9"/>
      <c r="BX321" s="10"/>
      <c r="BY321" s="10"/>
    </row>
    <row r="322" spans="1:187" s="6" customFormat="1" ht="24" customHeight="1" thickBot="1" x14ac:dyDescent="0.4">
      <c r="A322" s="388"/>
      <c r="B322" s="11">
        <v>291</v>
      </c>
      <c r="C322" s="34" t="s">
        <v>331</v>
      </c>
      <c r="D322" s="11" t="s">
        <v>272</v>
      </c>
      <c r="F322" s="13">
        <v>171044.36439999999</v>
      </c>
      <c r="G322" s="13">
        <v>161834.28324000002</v>
      </c>
      <c r="H322" s="113">
        <v>219000</v>
      </c>
      <c r="I322" s="113">
        <v>223000</v>
      </c>
      <c r="J322" s="113">
        <v>210749</v>
      </c>
      <c r="K322" s="8">
        <f t="shared" si="102"/>
        <v>197126</v>
      </c>
      <c r="L322" s="13">
        <v>171044.36439999999</v>
      </c>
      <c r="M322" s="13">
        <v>161834.28324000002</v>
      </c>
      <c r="N322" s="113">
        <v>219000</v>
      </c>
      <c r="O322" s="113">
        <v>223000</v>
      </c>
      <c r="P322" s="113">
        <v>210749</v>
      </c>
      <c r="Q322" s="8">
        <f t="shared" si="103"/>
        <v>197126</v>
      </c>
      <c r="R322" s="13">
        <v>427610.91099999996</v>
      </c>
      <c r="S322" s="13">
        <v>404585.70809999999</v>
      </c>
      <c r="T322" s="113">
        <v>548000</v>
      </c>
      <c r="U322" s="113">
        <v>548000</v>
      </c>
      <c r="V322" s="113">
        <v>526873.19999999995</v>
      </c>
      <c r="W322" s="8">
        <f t="shared" si="104"/>
        <v>491014</v>
      </c>
      <c r="X322" s="13">
        <v>427610.91099999996</v>
      </c>
      <c r="Y322" s="13">
        <v>404585.70809999999</v>
      </c>
      <c r="Z322" s="113">
        <v>548000</v>
      </c>
      <c r="AA322" s="113">
        <v>548000</v>
      </c>
      <c r="AB322" s="113">
        <v>526873.19999999995</v>
      </c>
      <c r="AC322" s="8">
        <f t="shared" si="105"/>
        <v>491014</v>
      </c>
      <c r="AD322" s="13">
        <v>427610.91099999996</v>
      </c>
      <c r="AE322" s="13">
        <v>404585.70809999999</v>
      </c>
      <c r="AF322" s="113">
        <v>548000</v>
      </c>
      <c r="AG322" s="113">
        <v>559000</v>
      </c>
      <c r="AH322" s="113">
        <v>526873.19999999995</v>
      </c>
      <c r="AI322" s="8">
        <f t="shared" si="106"/>
        <v>493214</v>
      </c>
      <c r="AJ322" s="13">
        <v>427610.91099999996</v>
      </c>
      <c r="AK322" s="13">
        <v>404585.70809999999</v>
      </c>
      <c r="AL322" s="113">
        <v>548000</v>
      </c>
      <c r="AM322" s="113">
        <v>559000</v>
      </c>
      <c r="AN322" s="113">
        <v>526873.19999999995</v>
      </c>
      <c r="AO322" s="8">
        <f t="shared" si="107"/>
        <v>493214</v>
      </c>
      <c r="AP322" s="13">
        <v>427610.91099999996</v>
      </c>
      <c r="AQ322" s="13">
        <v>404585.70809999999</v>
      </c>
      <c r="AR322" s="113">
        <v>548000</v>
      </c>
      <c r="AS322" s="113">
        <v>559000</v>
      </c>
      <c r="AT322" s="113">
        <v>526873.19999999995</v>
      </c>
      <c r="AU322" s="8">
        <f t="shared" si="108"/>
        <v>493214</v>
      </c>
      <c r="AV322" s="13">
        <v>171044.36439999999</v>
      </c>
      <c r="AW322" s="13">
        <v>131572.58799999999</v>
      </c>
      <c r="AX322" s="113">
        <v>199000</v>
      </c>
      <c r="AY322" s="113">
        <v>199000</v>
      </c>
      <c r="AZ322" s="113">
        <v>191590</v>
      </c>
      <c r="BA322" s="8">
        <f t="shared" si="109"/>
        <v>178441</v>
      </c>
      <c r="BB322" s="13">
        <v>427610.91099999996</v>
      </c>
      <c r="BC322" s="13">
        <v>404585.70809999999</v>
      </c>
      <c r="BD322" s="113">
        <v>548000</v>
      </c>
      <c r="BE322" s="113">
        <v>548000</v>
      </c>
      <c r="BF322" s="113">
        <v>526873.19999999995</v>
      </c>
      <c r="BG322" s="8">
        <f t="shared" si="110"/>
        <v>491014</v>
      </c>
      <c r="BH322" s="13">
        <v>427610.91099999996</v>
      </c>
      <c r="BI322" s="13">
        <v>404585.70809999999</v>
      </c>
      <c r="BJ322" s="113">
        <v>548000</v>
      </c>
      <c r="BK322" s="113">
        <v>548000</v>
      </c>
      <c r="BL322" s="113">
        <v>526873.19999999995</v>
      </c>
      <c r="BM322" s="8">
        <f t="shared" si="111"/>
        <v>491014</v>
      </c>
      <c r="BN322" s="13">
        <v>171044.36439999999</v>
      </c>
      <c r="BO322" s="13">
        <v>131572.58799999999</v>
      </c>
      <c r="BP322" s="113">
        <v>199000</v>
      </c>
      <c r="BQ322" s="113">
        <v>199000</v>
      </c>
      <c r="BR322" s="113">
        <v>191590</v>
      </c>
      <c r="BS322" s="8">
        <f t="shared" si="112"/>
        <v>178441</v>
      </c>
      <c r="BT322" s="45" t="e">
        <f>K322+Q322+#REF!+W322+#REF!+#REF!+#REF!+#REF!+AC322+AI322+AO322+AU322+BA322+#REF!+BG322+BM322+BS322</f>
        <v>#REF!</v>
      </c>
      <c r="BU322" s="9"/>
      <c r="BV322" s="9"/>
      <c r="BW322" s="9"/>
      <c r="BX322" s="10"/>
      <c r="BY322" s="10"/>
    </row>
    <row r="323" spans="1:187" s="6" customFormat="1" ht="28.5" customHeight="1" x14ac:dyDescent="0.35">
      <c r="A323" s="388"/>
      <c r="B323" s="4">
        <v>292</v>
      </c>
      <c r="C323" s="34" t="s">
        <v>332</v>
      </c>
      <c r="D323" s="11" t="s">
        <v>283</v>
      </c>
      <c r="F323" s="13">
        <v>717669.39802661736</v>
      </c>
      <c r="G323" s="13">
        <v>679025.66120979958</v>
      </c>
      <c r="H323" s="115">
        <v>920000</v>
      </c>
      <c r="I323" s="115">
        <v>938000</v>
      </c>
      <c r="J323" s="115">
        <v>884262.40000000002</v>
      </c>
      <c r="K323" s="8">
        <f t="shared" si="102"/>
        <v>827791</v>
      </c>
      <c r="L323" s="13">
        <v>717669.39802661736</v>
      </c>
      <c r="M323" s="13">
        <v>679025.66120979958</v>
      </c>
      <c r="N323" s="115">
        <v>920000</v>
      </c>
      <c r="O323" s="115">
        <v>938000</v>
      </c>
      <c r="P323" s="115">
        <v>884262.40000000002</v>
      </c>
      <c r="Q323" s="8">
        <f t="shared" si="103"/>
        <v>827791</v>
      </c>
      <c r="R323" s="13">
        <v>1132249.7217357145</v>
      </c>
      <c r="S323" s="13">
        <v>1071282.4290268684</v>
      </c>
      <c r="T323" s="115">
        <v>1451000</v>
      </c>
      <c r="U323" s="115">
        <v>1451000</v>
      </c>
      <c r="V323" s="115">
        <v>1395079</v>
      </c>
      <c r="W323" s="8">
        <f t="shared" si="104"/>
        <v>1300122</v>
      </c>
      <c r="X323" s="13">
        <v>1320810.1408386431</v>
      </c>
      <c r="Y323" s="13">
        <v>1217347.1751222545</v>
      </c>
      <c r="Z323" s="115">
        <v>1671000</v>
      </c>
      <c r="AA323" s="115">
        <v>1671000</v>
      </c>
      <c r="AB323" s="115">
        <v>1606934</v>
      </c>
      <c r="AC323" s="8">
        <f t="shared" si="105"/>
        <v>1497418</v>
      </c>
      <c r="AD323" s="13">
        <v>1177621.8050582802</v>
      </c>
      <c r="AE323" s="13">
        <v>1217347.1751222545</v>
      </c>
      <c r="AF323" s="115">
        <v>1577000</v>
      </c>
      <c r="AG323" s="115">
        <v>1609000</v>
      </c>
      <c r="AH323" s="115">
        <v>1516279.8</v>
      </c>
      <c r="AI323" s="8">
        <f t="shared" si="106"/>
        <v>1419450</v>
      </c>
      <c r="AJ323" s="13">
        <v>1311560.0616118908</v>
      </c>
      <c r="AK323" s="13">
        <v>1217347.1751222545</v>
      </c>
      <c r="AL323" s="115">
        <v>1665000</v>
      </c>
      <c r="AM323" s="115">
        <v>1698000</v>
      </c>
      <c r="AN323" s="115">
        <v>1601077.8</v>
      </c>
      <c r="AO323" s="8">
        <f t="shared" si="107"/>
        <v>1498597</v>
      </c>
      <c r="AP323" s="13">
        <v>1473742.189881416</v>
      </c>
      <c r="AQ323" s="13">
        <v>1217347.1751222545</v>
      </c>
      <c r="AR323" s="115">
        <v>1772000</v>
      </c>
      <c r="AS323" s="115">
        <v>1807000</v>
      </c>
      <c r="AT323" s="115">
        <v>1703756.6</v>
      </c>
      <c r="AU323" s="8">
        <f t="shared" si="108"/>
        <v>1594769</v>
      </c>
      <c r="AV323" s="13">
        <v>1064571.8283739267</v>
      </c>
      <c r="AW323" s="13">
        <v>818901.40644148202</v>
      </c>
      <c r="AX323" s="115">
        <v>1240000</v>
      </c>
      <c r="AY323" s="115">
        <v>1240000</v>
      </c>
      <c r="AZ323" s="115">
        <v>1192447.2</v>
      </c>
      <c r="BA323" s="8">
        <f t="shared" si="109"/>
        <v>1111184</v>
      </c>
      <c r="BB323" s="13">
        <v>1461226.7882160859</v>
      </c>
      <c r="BC323" s="13">
        <v>1217347.1751222545</v>
      </c>
      <c r="BD323" s="115">
        <v>1764000</v>
      </c>
      <c r="BE323" s="115">
        <v>1764000</v>
      </c>
      <c r="BF323" s="115">
        <v>1695834</v>
      </c>
      <c r="BG323" s="8">
        <f t="shared" si="110"/>
        <v>1580482</v>
      </c>
      <c r="BH323" s="13">
        <v>1398667.5685033323</v>
      </c>
      <c r="BI323" s="13">
        <v>1217347.1751222545</v>
      </c>
      <c r="BJ323" s="115">
        <v>1722000</v>
      </c>
      <c r="BK323" s="115">
        <v>1722000</v>
      </c>
      <c r="BL323" s="115">
        <v>1656226.6</v>
      </c>
      <c r="BM323" s="8">
        <f t="shared" si="111"/>
        <v>1543248</v>
      </c>
      <c r="BN323" s="13">
        <v>1204793.9127868644</v>
      </c>
      <c r="BO323" s="13">
        <v>926764.5482975879</v>
      </c>
      <c r="BP323" s="115">
        <v>1403000</v>
      </c>
      <c r="BQ323" s="115">
        <v>1403000</v>
      </c>
      <c r="BR323" s="115">
        <v>1349511.8</v>
      </c>
      <c r="BS323" s="8">
        <f t="shared" si="112"/>
        <v>1257414</v>
      </c>
      <c r="BT323" s="45" t="e">
        <f>K323+Q323+#REF!+W323+#REF!+#REF!+#REF!+#REF!+AC323+AI323+AO323+AU323+BA323+#REF!+BG323+BM323+BS323</f>
        <v>#REF!</v>
      </c>
      <c r="BU323" s="9"/>
      <c r="BV323" s="9"/>
      <c r="BW323" s="9"/>
      <c r="BX323" s="10"/>
      <c r="BY323" s="10"/>
    </row>
    <row r="324" spans="1:187" s="6" customFormat="1" ht="24.75" customHeight="1" thickBot="1" x14ac:dyDescent="0.4">
      <c r="A324" s="388"/>
      <c r="B324" s="11">
        <v>293</v>
      </c>
      <c r="C324" s="34" t="s">
        <v>333</v>
      </c>
      <c r="D324" s="11" t="s">
        <v>283</v>
      </c>
      <c r="F324" s="13">
        <v>630623.03949544905</v>
      </c>
      <c r="G324" s="13">
        <v>596666.41429184785</v>
      </c>
      <c r="H324" s="115">
        <v>808000</v>
      </c>
      <c r="I324" s="115">
        <v>824000</v>
      </c>
      <c r="J324" s="115">
        <v>777009.8</v>
      </c>
      <c r="K324" s="8">
        <f t="shared" si="102"/>
        <v>727260</v>
      </c>
      <c r="L324" s="13">
        <v>630623.03949544905</v>
      </c>
      <c r="M324" s="13">
        <v>596666.41429184785</v>
      </c>
      <c r="N324" s="115">
        <v>808000</v>
      </c>
      <c r="O324" s="115">
        <v>824000</v>
      </c>
      <c r="P324" s="115">
        <v>777009.8</v>
      </c>
      <c r="Q324" s="8">
        <f t="shared" si="103"/>
        <v>727260</v>
      </c>
      <c r="R324" s="13">
        <v>1043468.97334953</v>
      </c>
      <c r="S324" s="13">
        <v>987282.18247686292</v>
      </c>
      <c r="T324" s="115">
        <v>1337000</v>
      </c>
      <c r="U324" s="115">
        <v>1337000</v>
      </c>
      <c r="V324" s="115">
        <v>1285690</v>
      </c>
      <c r="W324" s="8">
        <f t="shared" si="104"/>
        <v>1198088</v>
      </c>
      <c r="X324" s="13">
        <v>1181570.8773435475</v>
      </c>
      <c r="Y324" s="13">
        <v>1080720.2807568586</v>
      </c>
      <c r="Z324" s="115">
        <v>1490000</v>
      </c>
      <c r="AA324" s="115">
        <v>1490000</v>
      </c>
      <c r="AB324" s="115">
        <v>1432281.2</v>
      </c>
      <c r="AC324" s="8">
        <f t="shared" si="105"/>
        <v>1334914</v>
      </c>
      <c r="AD324" s="13">
        <v>1053224.9162839949</v>
      </c>
      <c r="AE324" s="13">
        <v>1080720.2807568586</v>
      </c>
      <c r="AF324" s="115">
        <v>1405000</v>
      </c>
      <c r="AG324" s="115">
        <v>1433000</v>
      </c>
      <c r="AH324" s="115">
        <v>1351023.8</v>
      </c>
      <c r="AI324" s="8">
        <f t="shared" si="106"/>
        <v>1264594</v>
      </c>
      <c r="AJ324" s="13">
        <v>1186325.99619605</v>
      </c>
      <c r="AK324" s="13">
        <v>1080720.2807568586</v>
      </c>
      <c r="AL324" s="115">
        <v>1493000</v>
      </c>
      <c r="AM324" s="115">
        <v>1523000</v>
      </c>
      <c r="AN324" s="115">
        <v>1435291.2</v>
      </c>
      <c r="AO324" s="8">
        <f t="shared" si="107"/>
        <v>1343667</v>
      </c>
      <c r="AP324" s="13">
        <v>1315405.7375788784</v>
      </c>
      <c r="AQ324" s="13">
        <v>1080720.2807568586</v>
      </c>
      <c r="AR324" s="115">
        <v>1578000</v>
      </c>
      <c r="AS324" s="115">
        <v>1610000</v>
      </c>
      <c r="AT324" s="115">
        <v>1517013.4</v>
      </c>
      <c r="AU324" s="8">
        <f t="shared" si="108"/>
        <v>1420228</v>
      </c>
      <c r="AV324" s="13">
        <v>938485.02127936936</v>
      </c>
      <c r="AW324" s="13">
        <v>721911.55483028409</v>
      </c>
      <c r="AX324" s="115">
        <v>1093000</v>
      </c>
      <c r="AY324" s="115">
        <v>1093000</v>
      </c>
      <c r="AZ324" s="115">
        <v>1051215.2</v>
      </c>
      <c r="BA324" s="8">
        <f t="shared" si="109"/>
        <v>979522</v>
      </c>
      <c r="BB324" s="13">
        <v>1346134.4562986139</v>
      </c>
      <c r="BC324" s="13">
        <v>1080720.2807568586</v>
      </c>
      <c r="BD324" s="115">
        <v>1598000</v>
      </c>
      <c r="BE324" s="115">
        <v>1598000</v>
      </c>
      <c r="BF324" s="115">
        <v>1536467.8</v>
      </c>
      <c r="BG324" s="8">
        <f t="shared" si="110"/>
        <v>1431865</v>
      </c>
      <c r="BH324" s="13">
        <v>1243265.1257055302</v>
      </c>
      <c r="BI324" s="13">
        <v>1080720.2807568586</v>
      </c>
      <c r="BJ324" s="115">
        <v>1530000</v>
      </c>
      <c r="BK324" s="115">
        <v>1530000</v>
      </c>
      <c r="BL324" s="115">
        <v>1471339.8</v>
      </c>
      <c r="BM324" s="8">
        <f t="shared" si="111"/>
        <v>1371065</v>
      </c>
      <c r="BN324" s="13">
        <v>1058666.0085599232</v>
      </c>
      <c r="BO324" s="13">
        <v>814358.46812301804</v>
      </c>
      <c r="BP324" s="115">
        <v>1233000</v>
      </c>
      <c r="BQ324" s="115">
        <v>1233000</v>
      </c>
      <c r="BR324" s="115">
        <v>1185832.2</v>
      </c>
      <c r="BS324" s="8">
        <f t="shared" si="112"/>
        <v>1104971</v>
      </c>
      <c r="BT324" s="45" t="e">
        <f>K324+Q324+#REF!+W324+#REF!+#REF!+#REF!+#REF!+AC324+AI324+AO324+AU324+BA324+#REF!+BG324+BM324+BS324</f>
        <v>#REF!</v>
      </c>
      <c r="BU324" s="9"/>
      <c r="BV324" s="9"/>
      <c r="BW324" s="9"/>
      <c r="BX324" s="10"/>
      <c r="BY324" s="10"/>
    </row>
    <row r="325" spans="1:187" s="6" customFormat="1" ht="24.75" customHeight="1" thickBot="1" x14ac:dyDescent="0.4">
      <c r="A325" s="388"/>
      <c r="B325" s="4">
        <v>294</v>
      </c>
      <c r="C325" s="34" t="s">
        <v>334</v>
      </c>
      <c r="D325" s="11" t="s">
        <v>272</v>
      </c>
      <c r="F325" s="13">
        <v>41010.537552548201</v>
      </c>
      <c r="G325" s="13">
        <v>38802.277838180213</v>
      </c>
      <c r="H325" s="115">
        <v>53000</v>
      </c>
      <c r="I325" s="115">
        <v>54000</v>
      </c>
      <c r="J325" s="115">
        <v>50530.2</v>
      </c>
      <c r="K325" s="8">
        <f t="shared" si="102"/>
        <v>47469</v>
      </c>
      <c r="L325" s="13">
        <v>41010.537552548201</v>
      </c>
      <c r="M325" s="13">
        <v>38802.277838180213</v>
      </c>
      <c r="N325" s="115">
        <v>53000</v>
      </c>
      <c r="O325" s="115">
        <v>54000</v>
      </c>
      <c r="P325" s="115">
        <v>50530.2</v>
      </c>
      <c r="Q325" s="8">
        <f t="shared" si="103"/>
        <v>47469</v>
      </c>
      <c r="R325" s="13">
        <v>67770.171796381605</v>
      </c>
      <c r="S325" s="13">
        <v>64121.008699653357</v>
      </c>
      <c r="T325" s="115">
        <v>87000</v>
      </c>
      <c r="U325" s="115">
        <v>87000</v>
      </c>
      <c r="V325" s="115">
        <v>83501.600000000006</v>
      </c>
      <c r="W325" s="8">
        <f t="shared" si="104"/>
        <v>77879</v>
      </c>
      <c r="X325" s="13">
        <v>77817.403283419801</v>
      </c>
      <c r="Y325" s="13">
        <v>72389.122230384964</v>
      </c>
      <c r="Z325" s="115">
        <v>99000</v>
      </c>
      <c r="AA325" s="115">
        <v>99000</v>
      </c>
      <c r="AB325" s="115">
        <v>95097.8</v>
      </c>
      <c r="AC325" s="8">
        <f t="shared" si="105"/>
        <v>88661</v>
      </c>
      <c r="AD325" s="13">
        <v>71350.130343273602</v>
      </c>
      <c r="AE325" s="13">
        <v>72389.122230384964</v>
      </c>
      <c r="AF325" s="115">
        <v>95000</v>
      </c>
      <c r="AG325" s="115">
        <v>97000</v>
      </c>
      <c r="AH325" s="115">
        <v>91002.8</v>
      </c>
      <c r="AI325" s="8">
        <f t="shared" si="106"/>
        <v>85348</v>
      </c>
      <c r="AJ325" s="13">
        <v>76912.407551379394</v>
      </c>
      <c r="AK325" s="13">
        <v>72389.122230384964</v>
      </c>
      <c r="AL325" s="115">
        <v>98000</v>
      </c>
      <c r="AM325" s="115">
        <v>100000</v>
      </c>
      <c r="AN325" s="115">
        <v>94523.8</v>
      </c>
      <c r="AO325" s="8">
        <f t="shared" si="107"/>
        <v>88365</v>
      </c>
      <c r="AP325" s="13">
        <v>86968.533345366392</v>
      </c>
      <c r="AQ325" s="13">
        <v>72389.122230384964</v>
      </c>
      <c r="AR325" s="115">
        <v>105000</v>
      </c>
      <c r="AS325" s="115">
        <v>107000</v>
      </c>
      <c r="AT325" s="115">
        <v>100891</v>
      </c>
      <c r="AU325" s="8">
        <f t="shared" si="108"/>
        <v>94450</v>
      </c>
      <c r="AV325" s="13">
        <v>62087.821444467001</v>
      </c>
      <c r="AW325" s="13">
        <v>47759.862649589995</v>
      </c>
      <c r="AX325" s="115">
        <v>72000</v>
      </c>
      <c r="AY325" s="115">
        <v>72000</v>
      </c>
      <c r="AZ325" s="115">
        <v>69546.399999999994</v>
      </c>
      <c r="BA325" s="8">
        <f t="shared" si="109"/>
        <v>64679</v>
      </c>
      <c r="BB325" s="13">
        <v>87690.083996587797</v>
      </c>
      <c r="BC325" s="13">
        <v>72389.122230384964</v>
      </c>
      <c r="BD325" s="115">
        <v>105000</v>
      </c>
      <c r="BE325" s="115">
        <v>105000</v>
      </c>
      <c r="BF325" s="115">
        <v>101347.4</v>
      </c>
      <c r="BG325" s="8">
        <f t="shared" si="110"/>
        <v>94285</v>
      </c>
      <c r="BH325" s="13">
        <v>87197.561749297995</v>
      </c>
      <c r="BI325" s="13">
        <v>72389.122230384964</v>
      </c>
      <c r="BJ325" s="115">
        <v>105000</v>
      </c>
      <c r="BK325" s="115">
        <v>105000</v>
      </c>
      <c r="BL325" s="115">
        <v>101036.6</v>
      </c>
      <c r="BM325" s="8">
        <f t="shared" si="111"/>
        <v>94125</v>
      </c>
      <c r="BN325" s="13">
        <v>68846.382937186398</v>
      </c>
      <c r="BO325" s="13">
        <v>52958.756105528002</v>
      </c>
      <c r="BP325" s="115">
        <v>80000</v>
      </c>
      <c r="BQ325" s="115">
        <v>80000</v>
      </c>
      <c r="BR325" s="115">
        <v>77116.2</v>
      </c>
      <c r="BS325" s="8">
        <f t="shared" si="112"/>
        <v>71784</v>
      </c>
      <c r="BT325" s="45" t="e">
        <f>K325+Q325+#REF!+W325+#REF!+#REF!+#REF!+#REF!+AC325+AI325+AO325+AU325+BA325+#REF!+BG325+BM325+BS325</f>
        <v>#REF!</v>
      </c>
      <c r="BU325" s="9"/>
      <c r="BV325" s="9"/>
      <c r="BW325" s="9"/>
      <c r="BX325" s="10"/>
      <c r="BY325" s="10"/>
    </row>
    <row r="326" spans="1:187" s="6" customFormat="1" ht="24.75" customHeight="1" thickBot="1" x14ac:dyDescent="0.4">
      <c r="A326" s="388"/>
      <c r="B326" s="271" t="s">
        <v>98</v>
      </c>
      <c r="C326" s="272"/>
      <c r="D326" s="294"/>
      <c r="F326" s="119">
        <f>+SUM(F327:F329)</f>
        <v>537810.60439599212</v>
      </c>
      <c r="G326" s="119">
        <f t="shared" ref="G326:BS326" si="114">+SUM(G327:G329)</f>
        <v>508851.57185159263</v>
      </c>
      <c r="H326" s="119">
        <f t="shared" si="114"/>
        <v>689000</v>
      </c>
      <c r="I326" s="119">
        <f t="shared" si="114"/>
        <v>703000</v>
      </c>
      <c r="J326" s="119">
        <f t="shared" si="114"/>
        <v>662653.60000000009</v>
      </c>
      <c r="K326" s="119">
        <f t="shared" si="114"/>
        <v>620263</v>
      </c>
      <c r="L326" s="119">
        <f t="shared" si="114"/>
        <v>537810.60439599212</v>
      </c>
      <c r="M326" s="119">
        <f t="shared" si="114"/>
        <v>508851.57185159263</v>
      </c>
      <c r="N326" s="119">
        <f t="shared" si="114"/>
        <v>689000</v>
      </c>
      <c r="O326" s="119">
        <f t="shared" si="114"/>
        <v>703000</v>
      </c>
      <c r="P326" s="119">
        <f t="shared" si="114"/>
        <v>662653.60000000009</v>
      </c>
      <c r="Q326" s="119">
        <f t="shared" si="114"/>
        <v>620263</v>
      </c>
      <c r="R326" s="119">
        <f t="shared" si="114"/>
        <v>1074056.0673355423</v>
      </c>
      <c r="S326" s="119">
        <f t="shared" si="114"/>
        <v>1016222.2790943976</v>
      </c>
      <c r="T326" s="119">
        <f t="shared" si="114"/>
        <v>1377000</v>
      </c>
      <c r="U326" s="119">
        <f t="shared" si="114"/>
        <v>1377000</v>
      </c>
      <c r="V326" s="119">
        <f t="shared" si="114"/>
        <v>1323378</v>
      </c>
      <c r="W326" s="119">
        <f t="shared" si="114"/>
        <v>1233531</v>
      </c>
      <c r="X326" s="119">
        <f t="shared" si="114"/>
        <v>846390.4593772993</v>
      </c>
      <c r="Y326" s="119">
        <f t="shared" si="114"/>
        <v>804741.36453058827</v>
      </c>
      <c r="Z326" s="119">
        <f t="shared" si="114"/>
        <v>1087000</v>
      </c>
      <c r="AA326" s="119">
        <f t="shared" si="114"/>
        <v>1087000</v>
      </c>
      <c r="AB326" s="119">
        <f t="shared" si="114"/>
        <v>1045349.2</v>
      </c>
      <c r="AC326" s="119">
        <f t="shared" si="114"/>
        <v>974096</v>
      </c>
      <c r="AD326" s="119">
        <f t="shared" si="114"/>
        <v>824265.87084215926</v>
      </c>
      <c r="AE326" s="119">
        <f t="shared" si="114"/>
        <v>804741.36453058827</v>
      </c>
      <c r="AF326" s="119">
        <f t="shared" si="114"/>
        <v>1073000</v>
      </c>
      <c r="AG326" s="119">
        <f t="shared" si="114"/>
        <v>1095000</v>
      </c>
      <c r="AH326" s="119">
        <f t="shared" si="114"/>
        <v>1031342.2</v>
      </c>
      <c r="AI326" s="119">
        <f t="shared" si="114"/>
        <v>965670</v>
      </c>
      <c r="AJ326" s="119">
        <f t="shared" si="114"/>
        <v>836911.3517466156</v>
      </c>
      <c r="AK326" s="119">
        <f t="shared" si="114"/>
        <v>804741.36453058827</v>
      </c>
      <c r="AL326" s="119">
        <f t="shared" si="114"/>
        <v>1081000</v>
      </c>
      <c r="AM326" s="119">
        <f t="shared" si="114"/>
        <v>1103000</v>
      </c>
      <c r="AN326" s="119">
        <f t="shared" si="114"/>
        <v>1039347.4</v>
      </c>
      <c r="AO326" s="119">
        <f t="shared" si="114"/>
        <v>973000</v>
      </c>
      <c r="AP326" s="119">
        <f t="shared" si="114"/>
        <v>872680.91892958339</v>
      </c>
      <c r="AQ326" s="119">
        <f t="shared" si="114"/>
        <v>804741.36453058827</v>
      </c>
      <c r="AR326" s="119">
        <f t="shared" si="114"/>
        <v>1105000</v>
      </c>
      <c r="AS326" s="119">
        <f t="shared" si="114"/>
        <v>1127000</v>
      </c>
      <c r="AT326" s="119">
        <f t="shared" si="114"/>
        <v>1061993.8</v>
      </c>
      <c r="AU326" s="119">
        <f t="shared" si="114"/>
        <v>994283</v>
      </c>
      <c r="AV326" s="119">
        <f t="shared" si="114"/>
        <v>588988.44657938741</v>
      </c>
      <c r="AW326" s="119">
        <f t="shared" si="114"/>
        <v>453068.03583029797</v>
      </c>
      <c r="AX326" s="119">
        <f t="shared" si="114"/>
        <v>686000</v>
      </c>
      <c r="AY326" s="119">
        <f t="shared" si="114"/>
        <v>686000</v>
      </c>
      <c r="AZ326" s="119">
        <f t="shared" si="114"/>
        <v>659737.4</v>
      </c>
      <c r="BA326" s="119">
        <f t="shared" si="114"/>
        <v>614759</v>
      </c>
      <c r="BB326" s="119">
        <f t="shared" si="114"/>
        <v>872119.46580344043</v>
      </c>
      <c r="BC326" s="119">
        <f t="shared" si="114"/>
        <v>804741.36453058827</v>
      </c>
      <c r="BD326" s="119">
        <f t="shared" si="114"/>
        <v>1104000</v>
      </c>
      <c r="BE326" s="119">
        <f t="shared" si="114"/>
        <v>1104000</v>
      </c>
      <c r="BF326" s="119">
        <f t="shared" si="114"/>
        <v>1061638.2</v>
      </c>
      <c r="BG326" s="119">
        <f t="shared" si="114"/>
        <v>989300</v>
      </c>
      <c r="BH326" s="119">
        <f t="shared" si="114"/>
        <v>862763.76668167138</v>
      </c>
      <c r="BI326" s="119">
        <f t="shared" si="114"/>
        <v>804741.36453058827</v>
      </c>
      <c r="BJ326" s="119">
        <f t="shared" si="114"/>
        <v>1098000</v>
      </c>
      <c r="BK326" s="119">
        <f t="shared" si="114"/>
        <v>1098000</v>
      </c>
      <c r="BL326" s="119">
        <f t="shared" si="114"/>
        <v>1055714.8</v>
      </c>
      <c r="BM326" s="119">
        <f t="shared" si="114"/>
        <v>983844</v>
      </c>
      <c r="BN326" s="119">
        <f t="shared" si="114"/>
        <v>606804.85518620233</v>
      </c>
      <c r="BO326" s="119">
        <f t="shared" si="114"/>
        <v>466772.96552784799</v>
      </c>
      <c r="BP326" s="119">
        <f t="shared" si="114"/>
        <v>707000</v>
      </c>
      <c r="BQ326" s="119">
        <f t="shared" si="114"/>
        <v>707000</v>
      </c>
      <c r="BR326" s="119">
        <f t="shared" si="114"/>
        <v>679694.4</v>
      </c>
      <c r="BS326" s="119">
        <f t="shared" si="114"/>
        <v>633455</v>
      </c>
      <c r="BT326" s="45" t="e">
        <f>K326+Q326+#REF!+W326+#REF!+#REF!+#REF!+#REF!+AC326+AI326+AO326+AU326+BA326+#REF!+BG326+BM326+BS326</f>
        <v>#REF!</v>
      </c>
      <c r="BU326" s="9"/>
      <c r="BV326" s="9"/>
      <c r="BW326" s="9"/>
      <c r="BX326" s="10"/>
      <c r="BY326" s="10"/>
    </row>
    <row r="327" spans="1:187" s="6" customFormat="1" ht="28.5" customHeight="1" x14ac:dyDescent="0.35">
      <c r="A327" s="388"/>
      <c r="B327" s="4">
        <v>295</v>
      </c>
      <c r="C327" s="35" t="s">
        <v>335</v>
      </c>
      <c r="D327" s="4" t="s">
        <v>272</v>
      </c>
      <c r="F327" s="13">
        <v>101647.47517599219</v>
      </c>
      <c r="G327" s="13">
        <v>96174.149589592635</v>
      </c>
      <c r="H327" s="111">
        <v>130000</v>
      </c>
      <c r="I327" s="111">
        <v>133000</v>
      </c>
      <c r="J327" s="111">
        <v>125242.6</v>
      </c>
      <c r="K327" s="8">
        <f t="shared" ref="K327:K388" si="115">ROUND(((F327+G327+H327+I327+J327)/5),0)</f>
        <v>117213</v>
      </c>
      <c r="L327" s="13">
        <v>101647.47517599219</v>
      </c>
      <c r="M327" s="13">
        <v>96174.149589592635</v>
      </c>
      <c r="N327" s="111">
        <v>130000</v>
      </c>
      <c r="O327" s="111">
        <v>133000</v>
      </c>
      <c r="P327" s="111">
        <v>125242.6</v>
      </c>
      <c r="Q327" s="8">
        <f t="shared" ref="Q327:Q388" si="116">ROUND(((L327+M327+N327+O327+P327)/5),0)</f>
        <v>117213</v>
      </c>
      <c r="R327" s="13">
        <v>167520.93601554219</v>
      </c>
      <c r="S327" s="13">
        <v>158500.57792239761</v>
      </c>
      <c r="T327" s="111">
        <v>215000</v>
      </c>
      <c r="U327" s="111">
        <v>215000</v>
      </c>
      <c r="V327" s="111">
        <v>206407.6</v>
      </c>
      <c r="W327" s="8">
        <f t="shared" ref="W327:W389" si="117">ROUND(((R327+S327+T327+U327+V327)/5),0)</f>
        <v>192486</v>
      </c>
      <c r="X327" s="13">
        <v>196421.87465729922</v>
      </c>
      <c r="Y327" s="13">
        <v>189771.08821858827</v>
      </c>
      <c r="Z327" s="111">
        <v>254000</v>
      </c>
      <c r="AA327" s="111">
        <v>254000</v>
      </c>
      <c r="AB327" s="111">
        <v>244503</v>
      </c>
      <c r="AC327" s="8">
        <f t="shared" ref="AC327:AC389" si="118">ROUND(((X327+Y327+Z327+AA327+AB327)/5),0)</f>
        <v>227739</v>
      </c>
      <c r="AD327" s="13">
        <v>174297.28612215922</v>
      </c>
      <c r="AE327" s="13">
        <v>189771.08821858827</v>
      </c>
      <c r="AF327" s="111">
        <v>240000</v>
      </c>
      <c r="AG327" s="111">
        <v>245000</v>
      </c>
      <c r="AH327" s="111">
        <v>230496</v>
      </c>
      <c r="AI327" s="8">
        <f t="shared" ref="AI327:AI389" si="119">ROUND(((AD327+AE327+AF327+AG327+AH327)/5),0)</f>
        <v>215913</v>
      </c>
      <c r="AJ327" s="13">
        <v>186942.76702661562</v>
      </c>
      <c r="AK327" s="13">
        <v>189771.08821858827</v>
      </c>
      <c r="AL327" s="111">
        <v>248000</v>
      </c>
      <c r="AM327" s="111">
        <v>253000</v>
      </c>
      <c r="AN327" s="111">
        <v>238501.2</v>
      </c>
      <c r="AO327" s="8">
        <f t="shared" ref="AO327:AO389" si="120">ROUND(((AJ327+AK327+AL327+AM327+AN327)/5),0)</f>
        <v>223243</v>
      </c>
      <c r="AP327" s="13">
        <v>222712.33420958338</v>
      </c>
      <c r="AQ327" s="13">
        <v>189771.08821858827</v>
      </c>
      <c r="AR327" s="111">
        <v>272000</v>
      </c>
      <c r="AS327" s="111">
        <v>277000</v>
      </c>
      <c r="AT327" s="111">
        <v>261147.6</v>
      </c>
      <c r="AU327" s="8">
        <f t="shared" ref="AU327:AU389" si="121">ROUND(((AP327+AQ327+AR327+AS327+AT327)/5),0)</f>
        <v>244526</v>
      </c>
      <c r="AV327" s="13">
        <v>152825.31735938744</v>
      </c>
      <c r="AW327" s="13">
        <v>117557.936430298</v>
      </c>
      <c r="AX327" s="111">
        <v>178000</v>
      </c>
      <c r="AY327" s="111">
        <v>178000</v>
      </c>
      <c r="AZ327" s="111">
        <v>171182.2</v>
      </c>
      <c r="BA327" s="8">
        <f t="shared" ref="BA327:BA388" si="122">ROUND(((AV327+AW327+AX327+AY327+AZ327)/5),0)</f>
        <v>159513</v>
      </c>
      <c r="BB327" s="13">
        <v>222150.88108344038</v>
      </c>
      <c r="BC327" s="13">
        <v>189771.08821858827</v>
      </c>
      <c r="BD327" s="111">
        <v>271000</v>
      </c>
      <c r="BE327" s="111">
        <v>271000</v>
      </c>
      <c r="BF327" s="111">
        <v>260792</v>
      </c>
      <c r="BG327" s="8">
        <f t="shared" ref="BG327:BG389" si="123">ROUND(((BB327+BC327+BD327+BE327+BF327)/5),0)</f>
        <v>242943</v>
      </c>
      <c r="BH327" s="13">
        <v>212795.18196167139</v>
      </c>
      <c r="BI327" s="13">
        <v>189771.08821858827</v>
      </c>
      <c r="BJ327" s="111">
        <v>265000</v>
      </c>
      <c r="BK327" s="111">
        <v>265000</v>
      </c>
      <c r="BL327" s="111">
        <v>254868.6</v>
      </c>
      <c r="BM327" s="8">
        <f t="shared" ref="BM327:BM389" si="124">ROUND(((BH327+BI327+BJ327+BK327+BL327)/5),0)</f>
        <v>237487</v>
      </c>
      <c r="BN327" s="13">
        <v>170641.72596620242</v>
      </c>
      <c r="BO327" s="13">
        <v>131262.86612784801</v>
      </c>
      <c r="BP327" s="111">
        <v>199000</v>
      </c>
      <c r="BQ327" s="111">
        <v>199000</v>
      </c>
      <c r="BR327" s="111">
        <v>191139.20000000001</v>
      </c>
      <c r="BS327" s="8">
        <f t="shared" ref="BS327:BS388" si="125">ROUND(((BN327+BO327+BP327+BQ327+BR327)/5),0)</f>
        <v>178209</v>
      </c>
      <c r="BT327" s="45" t="e">
        <f>K327+Q327+#REF!+W327+#REF!+#REF!+#REF!+#REF!+AC327+AI327+AO327+AU327+BA327+#REF!+BG327+BM327+BS327</f>
        <v>#REF!</v>
      </c>
      <c r="BU327" s="9"/>
      <c r="BV327" s="9"/>
      <c r="BW327" s="9"/>
      <c r="BX327" s="10"/>
      <c r="BY327" s="10"/>
    </row>
    <row r="328" spans="1:187" s="6" customFormat="1" ht="24.75" customHeight="1" x14ac:dyDescent="0.35">
      <c r="A328" s="388"/>
      <c r="B328" s="11">
        <v>296</v>
      </c>
      <c r="C328" s="34" t="s">
        <v>336</v>
      </c>
      <c r="D328" s="11" t="s">
        <v>272</v>
      </c>
      <c r="F328" s="13">
        <v>188148.80083999998</v>
      </c>
      <c r="G328" s="13">
        <v>178017.711564</v>
      </c>
      <c r="H328" s="113">
        <v>241000</v>
      </c>
      <c r="I328" s="113">
        <v>246000</v>
      </c>
      <c r="J328" s="113">
        <v>231824.6</v>
      </c>
      <c r="K328" s="8">
        <f t="shared" si="115"/>
        <v>216998</v>
      </c>
      <c r="L328" s="13">
        <v>188148.80083999998</v>
      </c>
      <c r="M328" s="13">
        <v>178017.711564</v>
      </c>
      <c r="N328" s="113">
        <v>241000</v>
      </c>
      <c r="O328" s="113">
        <v>246000</v>
      </c>
      <c r="P328" s="113">
        <v>231824.6</v>
      </c>
      <c r="Q328" s="8">
        <f t="shared" si="116"/>
        <v>216998</v>
      </c>
      <c r="R328" s="13">
        <v>307879.85592</v>
      </c>
      <c r="S328" s="13">
        <v>291301.70983200002</v>
      </c>
      <c r="T328" s="113">
        <v>395000</v>
      </c>
      <c r="U328" s="113">
        <v>395000</v>
      </c>
      <c r="V328" s="113">
        <v>379348.2</v>
      </c>
      <c r="W328" s="8">
        <f t="shared" si="117"/>
        <v>353706</v>
      </c>
      <c r="X328" s="13">
        <v>307879.85592</v>
      </c>
      <c r="Y328" s="13">
        <v>291301.70983200002</v>
      </c>
      <c r="Z328" s="113">
        <v>395000</v>
      </c>
      <c r="AA328" s="113">
        <v>395000</v>
      </c>
      <c r="AB328" s="113">
        <v>379348.2</v>
      </c>
      <c r="AC328" s="8">
        <f t="shared" si="118"/>
        <v>353706</v>
      </c>
      <c r="AD328" s="13">
        <v>307879.85592</v>
      </c>
      <c r="AE328" s="13">
        <v>291301.70983200002</v>
      </c>
      <c r="AF328" s="113">
        <v>395000</v>
      </c>
      <c r="AG328" s="113">
        <v>403000</v>
      </c>
      <c r="AH328" s="113">
        <v>379348.2</v>
      </c>
      <c r="AI328" s="8">
        <f t="shared" si="119"/>
        <v>355306</v>
      </c>
      <c r="AJ328" s="13">
        <v>307879.85592</v>
      </c>
      <c r="AK328" s="13">
        <v>291301.70983200002</v>
      </c>
      <c r="AL328" s="113">
        <v>395000</v>
      </c>
      <c r="AM328" s="113">
        <v>403000</v>
      </c>
      <c r="AN328" s="113">
        <v>379348.2</v>
      </c>
      <c r="AO328" s="8">
        <f t="shared" si="120"/>
        <v>355306</v>
      </c>
      <c r="AP328" s="13">
        <v>307879.85592</v>
      </c>
      <c r="AQ328" s="13">
        <v>291301.70983200002</v>
      </c>
      <c r="AR328" s="113">
        <v>395000</v>
      </c>
      <c r="AS328" s="113">
        <v>403000</v>
      </c>
      <c r="AT328" s="113">
        <v>379348.2</v>
      </c>
      <c r="AU328" s="8">
        <f t="shared" si="121"/>
        <v>355306</v>
      </c>
      <c r="AV328" s="13">
        <v>188148.80083999998</v>
      </c>
      <c r="AW328" s="13">
        <v>144729.8468</v>
      </c>
      <c r="AX328" s="113">
        <v>219000</v>
      </c>
      <c r="AY328" s="113">
        <v>219000</v>
      </c>
      <c r="AZ328" s="113">
        <v>210749</v>
      </c>
      <c r="BA328" s="8">
        <f t="shared" si="122"/>
        <v>196326</v>
      </c>
      <c r="BB328" s="13">
        <v>307879.85592</v>
      </c>
      <c r="BC328" s="13">
        <v>291301.70983200002</v>
      </c>
      <c r="BD328" s="113">
        <v>395000</v>
      </c>
      <c r="BE328" s="113">
        <v>395000</v>
      </c>
      <c r="BF328" s="113">
        <v>379348.2</v>
      </c>
      <c r="BG328" s="8">
        <f t="shared" si="123"/>
        <v>353706</v>
      </c>
      <c r="BH328" s="13">
        <v>307879.85592</v>
      </c>
      <c r="BI328" s="13">
        <v>291301.70983200002</v>
      </c>
      <c r="BJ328" s="113">
        <v>395000</v>
      </c>
      <c r="BK328" s="113">
        <v>395000</v>
      </c>
      <c r="BL328" s="113">
        <v>379348.2</v>
      </c>
      <c r="BM328" s="8">
        <f t="shared" si="124"/>
        <v>353706</v>
      </c>
      <c r="BN328" s="13">
        <v>188148.80083999998</v>
      </c>
      <c r="BO328" s="13">
        <v>144729.8468</v>
      </c>
      <c r="BP328" s="113">
        <v>219000</v>
      </c>
      <c r="BQ328" s="113">
        <v>219000</v>
      </c>
      <c r="BR328" s="113">
        <v>210749</v>
      </c>
      <c r="BS328" s="8">
        <f t="shared" si="125"/>
        <v>196326</v>
      </c>
      <c r="BT328" s="45" t="e">
        <f>K328+Q328+#REF!+W328+#REF!+#REF!+#REF!+#REF!+AC328+AI328+AO328+AU328+BA328+#REF!+BG328+BM328+BS328</f>
        <v>#REF!</v>
      </c>
      <c r="BU328" s="9"/>
      <c r="BV328" s="9"/>
      <c r="BW328" s="9"/>
      <c r="BX328" s="10"/>
      <c r="BY328" s="10"/>
    </row>
    <row r="329" spans="1:187" s="6" customFormat="1" ht="24.75" customHeight="1" thickBot="1" x14ac:dyDescent="0.4">
      <c r="A329" s="388"/>
      <c r="B329" s="11">
        <v>297</v>
      </c>
      <c r="C329" s="34" t="s">
        <v>337</v>
      </c>
      <c r="D329" s="11" t="s">
        <v>272</v>
      </c>
      <c r="F329" s="13">
        <v>248014.32837999999</v>
      </c>
      <c r="G329" s="13">
        <v>234659.71069800001</v>
      </c>
      <c r="H329" s="115">
        <v>318000</v>
      </c>
      <c r="I329" s="115">
        <v>324000</v>
      </c>
      <c r="J329" s="115">
        <v>305586.40000000002</v>
      </c>
      <c r="K329" s="8">
        <f t="shared" si="115"/>
        <v>286052</v>
      </c>
      <c r="L329" s="13">
        <v>248014.32837999999</v>
      </c>
      <c r="M329" s="13">
        <v>234659.71069800001</v>
      </c>
      <c r="N329" s="115">
        <v>318000</v>
      </c>
      <c r="O329" s="115">
        <v>324000</v>
      </c>
      <c r="P329" s="115">
        <v>305586.40000000002</v>
      </c>
      <c r="Q329" s="8">
        <f t="shared" si="116"/>
        <v>286052</v>
      </c>
      <c r="R329" s="13">
        <v>598655.27540000004</v>
      </c>
      <c r="S329" s="13">
        <v>566419.99133999995</v>
      </c>
      <c r="T329" s="115">
        <v>767000</v>
      </c>
      <c r="U329" s="115">
        <v>767000</v>
      </c>
      <c r="V329" s="115">
        <v>737622.2</v>
      </c>
      <c r="W329" s="8">
        <f t="shared" si="117"/>
        <v>687339</v>
      </c>
      <c r="X329" s="13">
        <v>342088.72879999998</v>
      </c>
      <c r="Y329" s="13">
        <v>323668.56648000004</v>
      </c>
      <c r="Z329" s="115">
        <v>438000</v>
      </c>
      <c r="AA329" s="115">
        <v>438000</v>
      </c>
      <c r="AB329" s="115">
        <v>421498</v>
      </c>
      <c r="AC329" s="8">
        <f t="shared" si="118"/>
        <v>392651</v>
      </c>
      <c r="AD329" s="13">
        <v>342088.72879999998</v>
      </c>
      <c r="AE329" s="13">
        <v>323668.56648000004</v>
      </c>
      <c r="AF329" s="115">
        <v>438000</v>
      </c>
      <c r="AG329" s="115">
        <v>447000</v>
      </c>
      <c r="AH329" s="115">
        <v>421498</v>
      </c>
      <c r="AI329" s="8">
        <f t="shared" si="119"/>
        <v>394451</v>
      </c>
      <c r="AJ329" s="13">
        <v>342088.72879999998</v>
      </c>
      <c r="AK329" s="13">
        <v>323668.56648000004</v>
      </c>
      <c r="AL329" s="115">
        <v>438000</v>
      </c>
      <c r="AM329" s="115">
        <v>447000</v>
      </c>
      <c r="AN329" s="115">
        <v>421498</v>
      </c>
      <c r="AO329" s="8">
        <f t="shared" si="120"/>
        <v>394451</v>
      </c>
      <c r="AP329" s="13">
        <v>342088.72879999998</v>
      </c>
      <c r="AQ329" s="13">
        <v>323668.56648000004</v>
      </c>
      <c r="AR329" s="115">
        <v>438000</v>
      </c>
      <c r="AS329" s="115">
        <v>447000</v>
      </c>
      <c r="AT329" s="115">
        <v>421498</v>
      </c>
      <c r="AU329" s="8">
        <f t="shared" si="121"/>
        <v>394451</v>
      </c>
      <c r="AV329" s="13">
        <v>248014.32837999999</v>
      </c>
      <c r="AW329" s="13">
        <v>190780.25260000001</v>
      </c>
      <c r="AX329" s="115">
        <v>289000</v>
      </c>
      <c r="AY329" s="115">
        <v>289000</v>
      </c>
      <c r="AZ329" s="115">
        <v>277806.2</v>
      </c>
      <c r="BA329" s="8">
        <f t="shared" si="122"/>
        <v>258920</v>
      </c>
      <c r="BB329" s="13">
        <v>342088.72879999998</v>
      </c>
      <c r="BC329" s="13">
        <v>323668.56648000004</v>
      </c>
      <c r="BD329" s="115">
        <v>438000</v>
      </c>
      <c r="BE329" s="115">
        <v>438000</v>
      </c>
      <c r="BF329" s="115">
        <v>421498</v>
      </c>
      <c r="BG329" s="8">
        <f t="shared" si="123"/>
        <v>392651</v>
      </c>
      <c r="BH329" s="13">
        <v>342088.72879999998</v>
      </c>
      <c r="BI329" s="13">
        <v>323668.56648000004</v>
      </c>
      <c r="BJ329" s="115">
        <v>438000</v>
      </c>
      <c r="BK329" s="115">
        <v>438000</v>
      </c>
      <c r="BL329" s="115">
        <v>421498</v>
      </c>
      <c r="BM329" s="8">
        <f t="shared" si="124"/>
        <v>392651</v>
      </c>
      <c r="BN329" s="13">
        <v>248014.32837999999</v>
      </c>
      <c r="BO329" s="13">
        <v>190780.25260000001</v>
      </c>
      <c r="BP329" s="115">
        <v>289000</v>
      </c>
      <c r="BQ329" s="115">
        <v>289000</v>
      </c>
      <c r="BR329" s="115">
        <v>277806.2</v>
      </c>
      <c r="BS329" s="8">
        <f t="shared" si="125"/>
        <v>258920</v>
      </c>
      <c r="BT329" s="45" t="e">
        <f>K329+Q329+#REF!+W329+#REF!+#REF!+#REF!+#REF!+AC329+AI329+AO329+AU329+BA329+#REF!+BG329+BM329+BS329</f>
        <v>#REF!</v>
      </c>
      <c r="BU329" s="9"/>
      <c r="BV329" s="9"/>
      <c r="BW329" s="9"/>
      <c r="BX329" s="10"/>
      <c r="BY329" s="10"/>
    </row>
    <row r="330" spans="1:187" s="6" customFormat="1" ht="24.75" customHeight="1" thickBot="1" x14ac:dyDescent="0.4">
      <c r="A330" s="388"/>
      <c r="B330" s="289" t="s">
        <v>102</v>
      </c>
      <c r="C330" s="272"/>
      <c r="D330" s="273"/>
      <c r="F330" s="119">
        <f>+SUM(F331:F339)</f>
        <v>2599944.8946803147</v>
      </c>
      <c r="G330" s="119">
        <f t="shared" ref="G330:BS330" si="126">+SUM(G331:G339)</f>
        <v>2459947.8618898368</v>
      </c>
      <c r="H330" s="119">
        <f t="shared" si="126"/>
        <v>3333000</v>
      </c>
      <c r="I330" s="119">
        <f t="shared" si="126"/>
        <v>3399000</v>
      </c>
      <c r="J330" s="119">
        <f t="shared" si="126"/>
        <v>3203471.6</v>
      </c>
      <c r="K330" s="119">
        <f t="shared" si="126"/>
        <v>2999074</v>
      </c>
      <c r="L330" s="119">
        <f t="shared" si="126"/>
        <v>2599944.8946803147</v>
      </c>
      <c r="M330" s="119">
        <f t="shared" si="126"/>
        <v>2459947.8618898368</v>
      </c>
      <c r="N330" s="119">
        <f t="shared" si="126"/>
        <v>3333000</v>
      </c>
      <c r="O330" s="119">
        <f t="shared" si="126"/>
        <v>3399000</v>
      </c>
      <c r="P330" s="119">
        <f t="shared" si="126"/>
        <v>3203471.6</v>
      </c>
      <c r="Q330" s="119">
        <f t="shared" si="126"/>
        <v>2999074</v>
      </c>
      <c r="R330" s="119">
        <f t="shared" si="126"/>
        <v>4301041.1352102198</v>
      </c>
      <c r="S330" s="119">
        <f t="shared" si="126"/>
        <v>4069446.6125450544</v>
      </c>
      <c r="T330" s="119">
        <f t="shared" si="126"/>
        <v>5512000</v>
      </c>
      <c r="U330" s="119">
        <f t="shared" si="126"/>
        <v>5512000</v>
      </c>
      <c r="V330" s="119">
        <f t="shared" si="126"/>
        <v>5299443.8000000007</v>
      </c>
      <c r="W330" s="119">
        <f t="shared" si="126"/>
        <v>4938787</v>
      </c>
      <c r="X330" s="119">
        <f t="shared" si="126"/>
        <v>5093183.6771075074</v>
      </c>
      <c r="Y330" s="119">
        <f t="shared" si="126"/>
        <v>4750314.1906495495</v>
      </c>
      <c r="Z330" s="119">
        <f t="shared" si="126"/>
        <v>6482000</v>
      </c>
      <c r="AA330" s="119">
        <f t="shared" si="126"/>
        <v>6482000</v>
      </c>
      <c r="AB330" s="119">
        <f t="shared" si="126"/>
        <v>6232023</v>
      </c>
      <c r="AC330" s="119">
        <f t="shared" si="126"/>
        <v>5807902</v>
      </c>
      <c r="AD330" s="119">
        <f t="shared" si="126"/>
        <v>4471687.3083298961</v>
      </c>
      <c r="AE330" s="119">
        <f t="shared" si="126"/>
        <v>4750314.1906495495</v>
      </c>
      <c r="AF330" s="119">
        <f t="shared" si="126"/>
        <v>6073000</v>
      </c>
      <c r="AG330" s="119">
        <f t="shared" si="126"/>
        <v>6194000</v>
      </c>
      <c r="AH330" s="119">
        <f t="shared" si="126"/>
        <v>5838547.4000000004</v>
      </c>
      <c r="AI330" s="119">
        <f t="shared" si="126"/>
        <v>5465510</v>
      </c>
      <c r="AJ330" s="119">
        <f t="shared" si="126"/>
        <v>5048235.1851533791</v>
      </c>
      <c r="AK330" s="119">
        <f t="shared" si="126"/>
        <v>4750314.1906495495</v>
      </c>
      <c r="AL330" s="119">
        <f t="shared" si="126"/>
        <v>6452000</v>
      </c>
      <c r="AM330" s="119">
        <f t="shared" si="126"/>
        <v>6581000</v>
      </c>
      <c r="AN330" s="119">
        <f t="shared" si="126"/>
        <v>6203568</v>
      </c>
      <c r="AO330" s="119">
        <f t="shared" si="126"/>
        <v>5807023</v>
      </c>
      <c r="AP330" s="119">
        <f t="shared" si="126"/>
        <v>5723174.1090212241</v>
      </c>
      <c r="AQ330" s="119">
        <f t="shared" si="126"/>
        <v>4750314.1906495495</v>
      </c>
      <c r="AR330" s="119">
        <f t="shared" si="126"/>
        <v>6895000</v>
      </c>
      <c r="AS330" s="119">
        <f t="shared" si="126"/>
        <v>7033000</v>
      </c>
      <c r="AT330" s="119">
        <f t="shared" si="126"/>
        <v>6630874.5999999996</v>
      </c>
      <c r="AU330" s="119">
        <f t="shared" si="126"/>
        <v>6206473</v>
      </c>
      <c r="AV330" s="119">
        <f t="shared" si="126"/>
        <v>3871440.550641336</v>
      </c>
      <c r="AW330" s="119">
        <f t="shared" si="126"/>
        <v>2978031.192801028</v>
      </c>
      <c r="AX330" s="119">
        <f t="shared" si="126"/>
        <v>4511000</v>
      </c>
      <c r="AY330" s="119">
        <f t="shared" si="126"/>
        <v>4511000</v>
      </c>
      <c r="AZ330" s="119">
        <f t="shared" si="126"/>
        <v>4336473.4000000004</v>
      </c>
      <c r="BA330" s="119">
        <f t="shared" si="126"/>
        <v>4041589</v>
      </c>
      <c r="BB330" s="119">
        <f t="shared" si="126"/>
        <v>5583402.2988975691</v>
      </c>
      <c r="BC330" s="119">
        <f t="shared" si="126"/>
        <v>4750314.1906495495</v>
      </c>
      <c r="BD330" s="119">
        <f t="shared" si="126"/>
        <v>6805000</v>
      </c>
      <c r="BE330" s="119">
        <f t="shared" si="126"/>
        <v>6805000</v>
      </c>
      <c r="BF330" s="119">
        <f t="shared" si="126"/>
        <v>6542384.8000000007</v>
      </c>
      <c r="BG330" s="119">
        <f t="shared" si="126"/>
        <v>6097220</v>
      </c>
      <c r="BH330" s="119">
        <f t="shared" si="126"/>
        <v>5458286.0830487991</v>
      </c>
      <c r="BI330" s="119">
        <f t="shared" si="126"/>
        <v>4750314.1906495495</v>
      </c>
      <c r="BJ330" s="119">
        <f t="shared" si="126"/>
        <v>6721000</v>
      </c>
      <c r="BK330" s="119">
        <f t="shared" si="126"/>
        <v>6721000</v>
      </c>
      <c r="BL330" s="119">
        <f t="shared" si="126"/>
        <v>6463174.2000000002</v>
      </c>
      <c r="BM330" s="119">
        <f t="shared" si="126"/>
        <v>6022755</v>
      </c>
      <c r="BN330" s="119">
        <f t="shared" si="126"/>
        <v>4364687.6839474635</v>
      </c>
      <c r="BO330" s="119">
        <f t="shared" si="126"/>
        <v>3357452.0645749718</v>
      </c>
      <c r="BP330" s="119">
        <f t="shared" si="126"/>
        <v>5084000</v>
      </c>
      <c r="BQ330" s="119">
        <f t="shared" si="126"/>
        <v>5084000</v>
      </c>
      <c r="BR330" s="119">
        <f t="shared" si="126"/>
        <v>4888969.4000000004</v>
      </c>
      <c r="BS330" s="119">
        <f t="shared" si="126"/>
        <v>4555821</v>
      </c>
      <c r="BT330" s="45" t="e">
        <f>K330+Q330+#REF!+W330+#REF!+#REF!+#REF!+#REF!+AC330+AI330+AO330+AU330+BA330+#REF!+BG330+BM330+BS330</f>
        <v>#REF!</v>
      </c>
      <c r="BU330" s="9"/>
      <c r="BV330" s="9"/>
      <c r="BW330" s="9"/>
      <c r="BX330" s="10"/>
      <c r="BY330" s="10"/>
    </row>
    <row r="331" spans="1:187" s="46" customFormat="1" ht="24.75" customHeight="1" x14ac:dyDescent="0.35">
      <c r="A331" s="388"/>
      <c r="B331" s="31">
        <v>298</v>
      </c>
      <c r="C331" s="47" t="s">
        <v>338</v>
      </c>
      <c r="D331" s="31" t="s">
        <v>283</v>
      </c>
      <c r="E331" s="6"/>
      <c r="F331" s="13">
        <v>128123.60338583263</v>
      </c>
      <c r="G331" s="13">
        <v>121224.64012659548</v>
      </c>
      <c r="H331" s="120">
        <v>164000</v>
      </c>
      <c r="I331" s="120">
        <v>167000</v>
      </c>
      <c r="J331" s="120">
        <v>157865.4</v>
      </c>
      <c r="K331" s="8">
        <f t="shared" si="115"/>
        <v>147643</v>
      </c>
      <c r="L331" s="13">
        <v>128123.60338583263</v>
      </c>
      <c r="M331" s="13">
        <v>121224.64012659548</v>
      </c>
      <c r="N331" s="120">
        <v>164000</v>
      </c>
      <c r="O331" s="120">
        <v>167000</v>
      </c>
      <c r="P331" s="120">
        <v>157865.4</v>
      </c>
      <c r="Q331" s="8">
        <f t="shared" si="116"/>
        <v>147643</v>
      </c>
      <c r="R331" s="13">
        <v>204472.33423433176</v>
      </c>
      <c r="S331" s="13">
        <v>193462.28546786774</v>
      </c>
      <c r="T331" s="120">
        <v>262000</v>
      </c>
      <c r="U331" s="120">
        <v>262000</v>
      </c>
      <c r="V331" s="120">
        <v>251937</v>
      </c>
      <c r="W331" s="8">
        <f t="shared" si="117"/>
        <v>234774</v>
      </c>
      <c r="X331" s="13">
        <v>227845.46110740956</v>
      </c>
      <c r="Y331" s="13">
        <v>227709.73740425819</v>
      </c>
      <c r="Z331" s="120">
        <v>300000</v>
      </c>
      <c r="AA331" s="120">
        <v>300000</v>
      </c>
      <c r="AB331" s="120">
        <v>288416.8</v>
      </c>
      <c r="AC331" s="8">
        <f t="shared" si="118"/>
        <v>268794</v>
      </c>
      <c r="AD331" s="13">
        <v>218019.4755057228</v>
      </c>
      <c r="AE331" s="13">
        <v>227709.73740425819</v>
      </c>
      <c r="AF331" s="120">
        <v>293000</v>
      </c>
      <c r="AG331" s="120">
        <v>299000</v>
      </c>
      <c r="AH331" s="120">
        <v>282195.20000000001</v>
      </c>
      <c r="AI331" s="8">
        <f t="shared" si="119"/>
        <v>263985</v>
      </c>
      <c r="AJ331" s="13">
        <v>230120.18010956523</v>
      </c>
      <c r="AK331" s="13">
        <v>227709.73740425819</v>
      </c>
      <c r="AL331" s="120">
        <v>301000</v>
      </c>
      <c r="AM331" s="120">
        <v>307000</v>
      </c>
      <c r="AN331" s="120">
        <v>289857.40000000002</v>
      </c>
      <c r="AO331" s="8">
        <f t="shared" si="120"/>
        <v>271137</v>
      </c>
      <c r="AP331" s="13">
        <v>272562.70108087023</v>
      </c>
      <c r="AQ331" s="13">
        <v>227709.73740425819</v>
      </c>
      <c r="AR331" s="120">
        <v>329000</v>
      </c>
      <c r="AS331" s="120">
        <v>336000</v>
      </c>
      <c r="AT331" s="120">
        <v>316727.59999999998</v>
      </c>
      <c r="AU331" s="8">
        <f t="shared" si="121"/>
        <v>296400</v>
      </c>
      <c r="AV331" s="13">
        <v>185042.72070467821</v>
      </c>
      <c r="AW331" s="13">
        <v>142340.55438821399</v>
      </c>
      <c r="AX331" s="120">
        <v>216000</v>
      </c>
      <c r="AY331" s="120">
        <v>216000</v>
      </c>
      <c r="AZ331" s="120">
        <v>207270</v>
      </c>
      <c r="BA331" s="8">
        <f t="shared" si="122"/>
        <v>193331</v>
      </c>
      <c r="BB331" s="13">
        <v>263971.91235669801</v>
      </c>
      <c r="BC331" s="13">
        <v>227709.73740425819</v>
      </c>
      <c r="BD331" s="120">
        <v>324000</v>
      </c>
      <c r="BE331" s="120">
        <v>324000</v>
      </c>
      <c r="BF331" s="120">
        <v>311288.59999999998</v>
      </c>
      <c r="BG331" s="8">
        <f t="shared" si="123"/>
        <v>290194</v>
      </c>
      <c r="BH331" s="13">
        <v>176807.70425845799</v>
      </c>
      <c r="BI331" s="13">
        <v>227709.73740425819</v>
      </c>
      <c r="BJ331" s="120">
        <v>266000</v>
      </c>
      <c r="BK331" s="120">
        <v>266000</v>
      </c>
      <c r="BL331" s="120">
        <v>256104.8</v>
      </c>
      <c r="BM331" s="8">
        <f t="shared" si="124"/>
        <v>238524</v>
      </c>
      <c r="BN331" s="13">
        <v>215088.80136609322</v>
      </c>
      <c r="BO331" s="13">
        <v>165452.92412776401</v>
      </c>
      <c r="BP331" s="120">
        <v>251000</v>
      </c>
      <c r="BQ331" s="120">
        <v>251000</v>
      </c>
      <c r="BR331" s="120">
        <v>240924.6</v>
      </c>
      <c r="BS331" s="8">
        <f t="shared" si="125"/>
        <v>224693</v>
      </c>
      <c r="BT331" s="45" t="e">
        <f>K331+Q331+#REF!+W331+#REF!+#REF!+#REF!+#REF!+AC331+AI331+AO331+AU331+BA331+#REF!+BG331+BM331+BS331</f>
        <v>#REF!</v>
      </c>
      <c r="BU331" s="9"/>
      <c r="BV331" s="9"/>
      <c r="BW331" s="9"/>
      <c r="BX331" s="10"/>
      <c r="BY331" s="10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</row>
    <row r="332" spans="1:187" s="46" customFormat="1" ht="24.75" customHeight="1" x14ac:dyDescent="0.35">
      <c r="A332" s="388"/>
      <c r="B332" s="31">
        <v>299</v>
      </c>
      <c r="C332" s="48" t="s">
        <v>339</v>
      </c>
      <c r="D332" s="11" t="s">
        <v>283</v>
      </c>
      <c r="E332" s="6"/>
      <c r="F332" s="13">
        <v>206423.52282122476</v>
      </c>
      <c r="G332" s="13">
        <v>195308.41005392806</v>
      </c>
      <c r="H332" s="113">
        <v>265000</v>
      </c>
      <c r="I332" s="113">
        <v>270000</v>
      </c>
      <c r="J332" s="113">
        <v>254340.8</v>
      </c>
      <c r="K332" s="8">
        <f t="shared" si="115"/>
        <v>238215</v>
      </c>
      <c r="L332" s="13">
        <v>206423.52282122476</v>
      </c>
      <c r="M332" s="13">
        <v>195308.41005392806</v>
      </c>
      <c r="N332" s="113">
        <v>265000</v>
      </c>
      <c r="O332" s="113">
        <v>270000</v>
      </c>
      <c r="P332" s="113">
        <v>254340.8</v>
      </c>
      <c r="Q332" s="8">
        <f t="shared" si="116"/>
        <v>238215</v>
      </c>
      <c r="R332" s="13">
        <v>341576.96406171517</v>
      </c>
      <c r="S332" s="13">
        <v>323184.35830454598</v>
      </c>
      <c r="T332" s="113">
        <v>438000</v>
      </c>
      <c r="U332" s="113">
        <v>438000</v>
      </c>
      <c r="V332" s="113">
        <v>420868</v>
      </c>
      <c r="W332" s="8">
        <f t="shared" si="117"/>
        <v>392326</v>
      </c>
      <c r="X332" s="13">
        <v>412387.87704621779</v>
      </c>
      <c r="Y332" s="13">
        <v>392044.27940317465</v>
      </c>
      <c r="Z332" s="113">
        <v>530000</v>
      </c>
      <c r="AA332" s="113">
        <v>530000</v>
      </c>
      <c r="AB332" s="113">
        <v>509294.80000000005</v>
      </c>
      <c r="AC332" s="8">
        <f t="shared" si="118"/>
        <v>474745</v>
      </c>
      <c r="AD332" s="13">
        <v>361235.60599530046</v>
      </c>
      <c r="AE332" s="13">
        <v>392044.27940317465</v>
      </c>
      <c r="AF332" s="113">
        <v>496000</v>
      </c>
      <c r="AG332" s="113">
        <v>506000</v>
      </c>
      <c r="AH332" s="113">
        <v>476910</v>
      </c>
      <c r="AI332" s="8">
        <f t="shared" si="119"/>
        <v>446438</v>
      </c>
      <c r="AJ332" s="13">
        <v>410004.20278393943</v>
      </c>
      <c r="AK332" s="13">
        <v>392044.27940317465</v>
      </c>
      <c r="AL332" s="113">
        <v>528000</v>
      </c>
      <c r="AM332" s="113">
        <v>539000</v>
      </c>
      <c r="AN332" s="113">
        <v>507785.6</v>
      </c>
      <c r="AO332" s="8">
        <f t="shared" si="120"/>
        <v>475367</v>
      </c>
      <c r="AP332" s="13">
        <v>458868.41337227798</v>
      </c>
      <c r="AQ332" s="13">
        <v>392044.27940317465</v>
      </c>
      <c r="AR332" s="113">
        <v>560000</v>
      </c>
      <c r="AS332" s="113">
        <v>571000</v>
      </c>
      <c r="AT332" s="113">
        <v>538721.4</v>
      </c>
      <c r="AU332" s="8">
        <f t="shared" si="121"/>
        <v>504127</v>
      </c>
      <c r="AV332" s="13">
        <v>311336.32043579523</v>
      </c>
      <c r="AW332" s="13">
        <v>239489.47725830405</v>
      </c>
      <c r="AX332" s="113">
        <v>363000</v>
      </c>
      <c r="AY332" s="113">
        <v>363000</v>
      </c>
      <c r="AZ332" s="113">
        <v>348733</v>
      </c>
      <c r="BA332" s="8">
        <f t="shared" si="122"/>
        <v>325112</v>
      </c>
      <c r="BB332" s="13">
        <v>452507.87211551744</v>
      </c>
      <c r="BC332" s="13">
        <v>392044.27940317465</v>
      </c>
      <c r="BD332" s="113">
        <v>556000</v>
      </c>
      <c r="BE332" s="113">
        <v>556000</v>
      </c>
      <c r="BF332" s="113">
        <v>534695</v>
      </c>
      <c r="BG332" s="8">
        <f t="shared" si="123"/>
        <v>498249</v>
      </c>
      <c r="BH332" s="13">
        <v>361966.05095347064</v>
      </c>
      <c r="BI332" s="13">
        <v>392044.27940317465</v>
      </c>
      <c r="BJ332" s="113">
        <v>496000</v>
      </c>
      <c r="BK332" s="113">
        <v>496000</v>
      </c>
      <c r="BL332" s="113">
        <v>477372</v>
      </c>
      <c r="BM332" s="8">
        <f t="shared" si="124"/>
        <v>444676</v>
      </c>
      <c r="BN332" s="13">
        <v>346535.54018567118</v>
      </c>
      <c r="BO332" s="13">
        <v>266565.80014282401</v>
      </c>
      <c r="BP332" s="113">
        <v>404000</v>
      </c>
      <c r="BQ332" s="113">
        <v>404000</v>
      </c>
      <c r="BR332" s="113">
        <v>388161.2</v>
      </c>
      <c r="BS332" s="8">
        <f t="shared" si="125"/>
        <v>361853</v>
      </c>
      <c r="BT332" s="45" t="e">
        <f>K332+Q332+#REF!+W332+#REF!+#REF!+#REF!+#REF!+AC332+AI332+AO332+AU332+BA332+#REF!+BG332+BM332+BS332</f>
        <v>#REF!</v>
      </c>
      <c r="BU332" s="9"/>
      <c r="BV332" s="9"/>
      <c r="BW332" s="9"/>
      <c r="BX332" s="10"/>
      <c r="BY332" s="10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</row>
    <row r="333" spans="1:187" s="46" customFormat="1" ht="24.75" customHeight="1" x14ac:dyDescent="0.35">
      <c r="A333" s="388"/>
      <c r="B333" s="31">
        <v>300</v>
      </c>
      <c r="C333" s="48" t="s">
        <v>340</v>
      </c>
      <c r="D333" s="11" t="s">
        <v>272</v>
      </c>
      <c r="E333" s="6"/>
      <c r="F333" s="13">
        <v>270976.17907887802</v>
      </c>
      <c r="G333" s="13">
        <v>256385.15405155378</v>
      </c>
      <c r="H333" s="113">
        <v>347000</v>
      </c>
      <c r="I333" s="113">
        <v>354000</v>
      </c>
      <c r="J333" s="113">
        <v>333877.59999999998</v>
      </c>
      <c r="K333" s="8">
        <f t="shared" si="115"/>
        <v>312448</v>
      </c>
      <c r="L333" s="13">
        <v>270976.17907887802</v>
      </c>
      <c r="M333" s="13">
        <v>256385.15405155378</v>
      </c>
      <c r="N333" s="113">
        <v>347000</v>
      </c>
      <c r="O333" s="113">
        <v>354000</v>
      </c>
      <c r="P333" s="113">
        <v>333877.59999999998</v>
      </c>
      <c r="Q333" s="8">
        <f t="shared" si="116"/>
        <v>312448</v>
      </c>
      <c r="R333" s="13">
        <v>434876.02037789003</v>
      </c>
      <c r="S333" s="13">
        <v>411459.61928061902</v>
      </c>
      <c r="T333" s="113">
        <v>557000</v>
      </c>
      <c r="U333" s="113">
        <v>557000</v>
      </c>
      <c r="V333" s="113">
        <v>535823.4</v>
      </c>
      <c r="W333" s="8">
        <f t="shared" si="117"/>
        <v>499232</v>
      </c>
      <c r="X333" s="13">
        <v>559225.10225232563</v>
      </c>
      <c r="Y333" s="13">
        <v>520515.61598183244</v>
      </c>
      <c r="Z333" s="113">
        <v>711000</v>
      </c>
      <c r="AA333" s="113">
        <v>711000</v>
      </c>
      <c r="AB333" s="113">
        <v>683594.8</v>
      </c>
      <c r="AC333" s="8">
        <f t="shared" si="118"/>
        <v>637067</v>
      </c>
      <c r="AD333" s="13">
        <v>477125.09017305862</v>
      </c>
      <c r="AE333" s="13">
        <v>520515.61598183244</v>
      </c>
      <c r="AF333" s="113">
        <v>657000</v>
      </c>
      <c r="AG333" s="113">
        <v>670000</v>
      </c>
      <c r="AH333" s="113">
        <v>631617</v>
      </c>
      <c r="AI333" s="8">
        <f t="shared" si="119"/>
        <v>591252</v>
      </c>
      <c r="AJ333" s="13">
        <v>543664.51224539999</v>
      </c>
      <c r="AK333" s="13">
        <v>520515.61598183244</v>
      </c>
      <c r="AL333" s="113">
        <v>701000</v>
      </c>
      <c r="AM333" s="113">
        <v>715000</v>
      </c>
      <c r="AN333" s="113">
        <v>673744.4</v>
      </c>
      <c r="AO333" s="8">
        <f t="shared" si="120"/>
        <v>630785</v>
      </c>
      <c r="AP333" s="13">
        <v>624672.74814670172</v>
      </c>
      <c r="AQ333" s="13">
        <v>520515.61598183244</v>
      </c>
      <c r="AR333" s="113">
        <v>754000</v>
      </c>
      <c r="AS333" s="113">
        <v>769000</v>
      </c>
      <c r="AT333" s="113">
        <v>725030.6</v>
      </c>
      <c r="AU333" s="8">
        <f t="shared" si="121"/>
        <v>678644</v>
      </c>
      <c r="AV333" s="13">
        <v>428138.58286417398</v>
      </c>
      <c r="AW333" s="13">
        <v>329337.37143397995</v>
      </c>
      <c r="AX333" s="113">
        <v>499000</v>
      </c>
      <c r="AY333" s="113">
        <v>499000</v>
      </c>
      <c r="AZ333" s="113">
        <v>479565.80000000005</v>
      </c>
      <c r="BA333" s="8">
        <f t="shared" si="122"/>
        <v>447008</v>
      </c>
      <c r="BB333" s="13">
        <v>610320.67209644441</v>
      </c>
      <c r="BC333" s="13">
        <v>520515.61598183244</v>
      </c>
      <c r="BD333" s="113">
        <v>745000</v>
      </c>
      <c r="BE333" s="113">
        <v>745000</v>
      </c>
      <c r="BF333" s="113">
        <v>715944.6</v>
      </c>
      <c r="BG333" s="8">
        <f t="shared" si="123"/>
        <v>667356</v>
      </c>
      <c r="BH333" s="13">
        <v>461477.78067338222</v>
      </c>
      <c r="BI333" s="13">
        <v>520515.61598183244</v>
      </c>
      <c r="BJ333" s="113">
        <v>647000</v>
      </c>
      <c r="BK333" s="113">
        <v>647000</v>
      </c>
      <c r="BL333" s="113">
        <v>621710.6</v>
      </c>
      <c r="BM333" s="8">
        <f t="shared" si="124"/>
        <v>579541</v>
      </c>
      <c r="BN333" s="13">
        <v>454903.77604985051</v>
      </c>
      <c r="BO333" s="13">
        <v>349925.98157680803</v>
      </c>
      <c r="BP333" s="113">
        <v>530000</v>
      </c>
      <c r="BQ333" s="113">
        <v>530000</v>
      </c>
      <c r="BR333" s="113">
        <v>509546.80000000005</v>
      </c>
      <c r="BS333" s="8">
        <f t="shared" si="125"/>
        <v>474875</v>
      </c>
      <c r="BT333" s="45" t="e">
        <f>K333+Q333+#REF!+W333+#REF!+#REF!+#REF!+#REF!+AC333+AI333+AO333+AU333+BA333+#REF!+BG333+BM333+BS333</f>
        <v>#REF!</v>
      </c>
      <c r="BU333" s="9"/>
      <c r="BV333" s="9"/>
      <c r="BW333" s="9"/>
      <c r="BX333" s="10"/>
      <c r="BY333" s="10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</row>
    <row r="334" spans="1:187" s="46" customFormat="1" ht="24.75" customHeight="1" x14ac:dyDescent="0.35">
      <c r="A334" s="388"/>
      <c r="B334" s="31">
        <v>301</v>
      </c>
      <c r="C334" s="49" t="s">
        <v>341</v>
      </c>
      <c r="D334" s="11" t="s">
        <v>283</v>
      </c>
      <c r="E334" s="6"/>
      <c r="F334" s="13">
        <v>281468.1259133562</v>
      </c>
      <c r="G334" s="13">
        <v>266312.14990263706</v>
      </c>
      <c r="H334" s="113">
        <v>361000</v>
      </c>
      <c r="I334" s="113">
        <v>368000</v>
      </c>
      <c r="J334" s="113">
        <v>346805.2</v>
      </c>
      <c r="K334" s="8">
        <f t="shared" si="115"/>
        <v>324717</v>
      </c>
      <c r="L334" s="13">
        <v>281468.1259133562</v>
      </c>
      <c r="M334" s="13">
        <v>266312.14990263706</v>
      </c>
      <c r="N334" s="113">
        <v>361000</v>
      </c>
      <c r="O334" s="113">
        <v>368000</v>
      </c>
      <c r="P334" s="113">
        <v>346805.2</v>
      </c>
      <c r="Q334" s="8">
        <f t="shared" si="116"/>
        <v>324717</v>
      </c>
      <c r="R334" s="13">
        <v>487092.27289755765</v>
      </c>
      <c r="S334" s="13">
        <v>460864.22743384301</v>
      </c>
      <c r="T334" s="113">
        <v>624000</v>
      </c>
      <c r="U334" s="113">
        <v>624000</v>
      </c>
      <c r="V334" s="113">
        <v>600161.80000000005</v>
      </c>
      <c r="W334" s="8">
        <f t="shared" si="117"/>
        <v>559224</v>
      </c>
      <c r="X334" s="13">
        <v>554489.99559045816</v>
      </c>
      <c r="Y334" s="13">
        <v>524632.84198174125</v>
      </c>
      <c r="Z334" s="113">
        <v>711000</v>
      </c>
      <c r="AA334" s="113">
        <v>711000</v>
      </c>
      <c r="AB334" s="113">
        <v>683204.2</v>
      </c>
      <c r="AC334" s="8">
        <f t="shared" si="118"/>
        <v>636865</v>
      </c>
      <c r="AD334" s="13">
        <v>477486.42139285366</v>
      </c>
      <c r="AE334" s="13">
        <v>524632.84198174125</v>
      </c>
      <c r="AF334" s="113">
        <v>660000</v>
      </c>
      <c r="AG334" s="113">
        <v>673000</v>
      </c>
      <c r="AH334" s="113">
        <v>634452</v>
      </c>
      <c r="AI334" s="8">
        <f t="shared" si="119"/>
        <v>593914</v>
      </c>
      <c r="AJ334" s="13">
        <v>547925.99706224375</v>
      </c>
      <c r="AK334" s="13">
        <v>524632.84198174125</v>
      </c>
      <c r="AL334" s="113">
        <v>706000</v>
      </c>
      <c r="AM334" s="113">
        <v>720000</v>
      </c>
      <c r="AN334" s="113">
        <v>679049</v>
      </c>
      <c r="AO334" s="8">
        <f t="shared" si="120"/>
        <v>635522</v>
      </c>
      <c r="AP334" s="13">
        <v>629730.2734354632</v>
      </c>
      <c r="AQ334" s="13">
        <v>524632.84198174125</v>
      </c>
      <c r="AR334" s="113">
        <v>760000</v>
      </c>
      <c r="AS334" s="113">
        <v>775000</v>
      </c>
      <c r="AT334" s="113">
        <v>730839.2</v>
      </c>
      <c r="AU334" s="8">
        <f t="shared" si="121"/>
        <v>684040</v>
      </c>
      <c r="AV334" s="13">
        <v>437865.61930105544</v>
      </c>
      <c r="AW334" s="13">
        <v>336819.70715465798</v>
      </c>
      <c r="AX334" s="113">
        <v>510000</v>
      </c>
      <c r="AY334" s="113">
        <v>510000</v>
      </c>
      <c r="AZ334" s="113">
        <v>490462</v>
      </c>
      <c r="BA334" s="8">
        <f t="shared" si="122"/>
        <v>457029</v>
      </c>
      <c r="BB334" s="13">
        <v>615529.40060333547</v>
      </c>
      <c r="BC334" s="13">
        <v>524632.84198174125</v>
      </c>
      <c r="BD334" s="113">
        <v>751000</v>
      </c>
      <c r="BE334" s="113">
        <v>751000</v>
      </c>
      <c r="BF334" s="113">
        <v>721848.4</v>
      </c>
      <c r="BG334" s="8">
        <f t="shared" si="123"/>
        <v>672802</v>
      </c>
      <c r="BH334" s="13">
        <v>484094.89145581197</v>
      </c>
      <c r="BI334" s="13">
        <v>524632.84198174125</v>
      </c>
      <c r="BJ334" s="113">
        <v>664000</v>
      </c>
      <c r="BK334" s="113">
        <v>664000</v>
      </c>
      <c r="BL334" s="113">
        <v>638636.6</v>
      </c>
      <c r="BM334" s="8">
        <f t="shared" si="124"/>
        <v>595073</v>
      </c>
      <c r="BN334" s="13">
        <v>472518.95096194878</v>
      </c>
      <c r="BO334" s="13">
        <v>363476.11612457602</v>
      </c>
      <c r="BP334" s="113">
        <v>550000</v>
      </c>
      <c r="BQ334" s="113">
        <v>550000</v>
      </c>
      <c r="BR334" s="113">
        <v>529277</v>
      </c>
      <c r="BS334" s="8">
        <f t="shared" si="125"/>
        <v>493054</v>
      </c>
      <c r="BT334" s="45" t="e">
        <f>K334+Q334+#REF!+W334+#REF!+#REF!+#REF!+#REF!+AC334+AI334+AO334+AU334+BA334+#REF!+BG334+BM334+BS334</f>
        <v>#REF!</v>
      </c>
      <c r="BU334" s="9"/>
      <c r="BV334" s="9"/>
      <c r="BW334" s="9"/>
      <c r="BX334" s="10"/>
      <c r="BY334" s="10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</row>
    <row r="335" spans="1:187" s="46" customFormat="1" ht="24.75" customHeight="1" x14ac:dyDescent="0.35">
      <c r="A335" s="388"/>
      <c r="B335" s="31">
        <v>302</v>
      </c>
      <c r="C335" s="49" t="s">
        <v>342</v>
      </c>
      <c r="D335" s="11" t="s">
        <v>283</v>
      </c>
      <c r="E335" s="6"/>
      <c r="F335" s="13">
        <v>144842.67687283939</v>
      </c>
      <c r="G335" s="13">
        <v>137043.45581045575</v>
      </c>
      <c r="H335" s="113">
        <v>186000</v>
      </c>
      <c r="I335" s="113">
        <v>190000</v>
      </c>
      <c r="J335" s="113">
        <v>178465</v>
      </c>
      <c r="K335" s="8">
        <f t="shared" si="115"/>
        <v>167270</v>
      </c>
      <c r="L335" s="13">
        <v>144842.67687283939</v>
      </c>
      <c r="M335" s="13">
        <v>137043.45581045575</v>
      </c>
      <c r="N335" s="113">
        <v>186000</v>
      </c>
      <c r="O335" s="113">
        <v>190000</v>
      </c>
      <c r="P335" s="113">
        <v>178465</v>
      </c>
      <c r="Q335" s="8">
        <f t="shared" si="116"/>
        <v>167270</v>
      </c>
      <c r="R335" s="13">
        <v>243906.35588020526</v>
      </c>
      <c r="S335" s="13">
        <v>230772.93671742495</v>
      </c>
      <c r="T335" s="113">
        <v>313000</v>
      </c>
      <c r="U335" s="113">
        <v>313000</v>
      </c>
      <c r="V335" s="113">
        <v>300524</v>
      </c>
      <c r="W335" s="8">
        <f t="shared" si="117"/>
        <v>280241</v>
      </c>
      <c r="X335" s="13">
        <v>272580.48969476781</v>
      </c>
      <c r="Y335" s="13">
        <v>266502.54793686891</v>
      </c>
      <c r="Z335" s="113">
        <v>355000</v>
      </c>
      <c r="AA335" s="113">
        <v>355000</v>
      </c>
      <c r="AB335" s="113">
        <v>341299</v>
      </c>
      <c r="AC335" s="8">
        <f t="shared" si="118"/>
        <v>318076</v>
      </c>
      <c r="AD335" s="13">
        <v>241797.293344971</v>
      </c>
      <c r="AE335" s="13">
        <v>266502.54793686891</v>
      </c>
      <c r="AF335" s="113">
        <v>335000</v>
      </c>
      <c r="AG335" s="113">
        <v>342000</v>
      </c>
      <c r="AH335" s="113">
        <v>321809.59999999998</v>
      </c>
      <c r="AI335" s="8">
        <f t="shared" si="119"/>
        <v>301422</v>
      </c>
      <c r="AJ335" s="13">
        <v>279879.38033462677</v>
      </c>
      <c r="AK335" s="13">
        <v>266502.54793686891</v>
      </c>
      <c r="AL335" s="113">
        <v>360000</v>
      </c>
      <c r="AM335" s="113">
        <v>367000</v>
      </c>
      <c r="AN335" s="113">
        <v>345920.4</v>
      </c>
      <c r="AO335" s="8">
        <f t="shared" si="120"/>
        <v>323860</v>
      </c>
      <c r="AP335" s="13">
        <v>311767.69432281202</v>
      </c>
      <c r="AQ335" s="13">
        <v>266502.54793686891</v>
      </c>
      <c r="AR335" s="113">
        <v>381000</v>
      </c>
      <c r="AS335" s="113">
        <v>389000</v>
      </c>
      <c r="AT335" s="113">
        <v>366108.4</v>
      </c>
      <c r="AU335" s="8">
        <f t="shared" si="121"/>
        <v>342876</v>
      </c>
      <c r="AV335" s="13">
        <v>214316.10844991618</v>
      </c>
      <c r="AW335" s="13">
        <v>164858.54496147399</v>
      </c>
      <c r="AX335" s="113">
        <v>250000</v>
      </c>
      <c r="AY335" s="113">
        <v>250000</v>
      </c>
      <c r="AZ335" s="113">
        <v>240059.40000000002</v>
      </c>
      <c r="BA335" s="8">
        <f t="shared" si="122"/>
        <v>223847</v>
      </c>
      <c r="BB335" s="13">
        <v>301967.27985360299</v>
      </c>
      <c r="BC335" s="13">
        <v>266502.54793686891</v>
      </c>
      <c r="BD335" s="113">
        <v>374000</v>
      </c>
      <c r="BE335" s="113">
        <v>374000</v>
      </c>
      <c r="BF335" s="113">
        <v>359903.6</v>
      </c>
      <c r="BG335" s="8">
        <f t="shared" si="123"/>
        <v>335275</v>
      </c>
      <c r="BH335" s="13">
        <v>244472.2561598226</v>
      </c>
      <c r="BI335" s="13">
        <v>266502.54793686891</v>
      </c>
      <c r="BJ335" s="113">
        <v>336000</v>
      </c>
      <c r="BK335" s="113">
        <v>336000</v>
      </c>
      <c r="BL335" s="113">
        <v>323503.59999999998</v>
      </c>
      <c r="BM335" s="8">
        <f t="shared" si="124"/>
        <v>301296</v>
      </c>
      <c r="BN335" s="13">
        <v>243155.89873140023</v>
      </c>
      <c r="BO335" s="13">
        <v>187042.99902415404</v>
      </c>
      <c r="BP335" s="113">
        <v>283000</v>
      </c>
      <c r="BQ335" s="113">
        <v>283000</v>
      </c>
      <c r="BR335" s="113">
        <v>272363</v>
      </c>
      <c r="BS335" s="8">
        <f t="shared" si="125"/>
        <v>253712</v>
      </c>
      <c r="BT335" s="45" t="e">
        <f>K335+Q335+#REF!+W335+#REF!+#REF!+#REF!+#REF!+AC335+AI335+AO335+AU335+BA335+#REF!+BG335+BM335+BS335</f>
        <v>#REF!</v>
      </c>
      <c r="BU335" s="9"/>
      <c r="BV335" s="9"/>
      <c r="BW335" s="9"/>
      <c r="BX335" s="10"/>
      <c r="BY335" s="10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</row>
    <row r="336" spans="1:187" s="46" customFormat="1" ht="24.75" customHeight="1" x14ac:dyDescent="0.35">
      <c r="A336" s="388"/>
      <c r="B336" s="31">
        <v>303</v>
      </c>
      <c r="C336" s="49" t="s">
        <v>343</v>
      </c>
      <c r="D336" s="11" t="s">
        <v>272</v>
      </c>
      <c r="E336" s="6"/>
      <c r="F336" s="13">
        <v>315090.82975655742</v>
      </c>
      <c r="G336" s="13">
        <v>298124.40046197356</v>
      </c>
      <c r="H336" s="113">
        <v>404000</v>
      </c>
      <c r="I336" s="113">
        <v>412000</v>
      </c>
      <c r="J336" s="113">
        <v>388232.6</v>
      </c>
      <c r="K336" s="8">
        <f t="shared" si="115"/>
        <v>363490</v>
      </c>
      <c r="L336" s="13">
        <v>315090.82975655742</v>
      </c>
      <c r="M336" s="13">
        <v>298124.40046197356</v>
      </c>
      <c r="N336" s="113">
        <v>404000</v>
      </c>
      <c r="O336" s="113">
        <v>412000</v>
      </c>
      <c r="P336" s="113">
        <v>388232.6</v>
      </c>
      <c r="Q336" s="8">
        <f t="shared" si="116"/>
        <v>363490</v>
      </c>
      <c r="R336" s="13">
        <v>507175.617987948</v>
      </c>
      <c r="S336" s="13">
        <v>479866.16163475084</v>
      </c>
      <c r="T336" s="113">
        <v>650000</v>
      </c>
      <c r="U336" s="113">
        <v>650000</v>
      </c>
      <c r="V336" s="113">
        <v>624906.80000000005</v>
      </c>
      <c r="W336" s="8">
        <f t="shared" si="117"/>
        <v>582390</v>
      </c>
      <c r="X336" s="13">
        <v>591015.57886407396</v>
      </c>
      <c r="Y336" s="13">
        <v>568461.20715450612</v>
      </c>
      <c r="Z336" s="113">
        <v>763000</v>
      </c>
      <c r="AA336" s="113">
        <v>763000</v>
      </c>
      <c r="AB336" s="113">
        <v>734077.4</v>
      </c>
      <c r="AC336" s="8">
        <f t="shared" si="118"/>
        <v>683911</v>
      </c>
      <c r="AD336" s="13">
        <v>506625.28274549096</v>
      </c>
      <c r="AE336" s="13">
        <v>568461.20715450612</v>
      </c>
      <c r="AF336" s="113">
        <v>708000</v>
      </c>
      <c r="AG336" s="113">
        <v>722000</v>
      </c>
      <c r="AH336" s="113">
        <v>680649.2</v>
      </c>
      <c r="AI336" s="8">
        <f t="shared" si="119"/>
        <v>637147</v>
      </c>
      <c r="AJ336" s="13">
        <v>593687.20631381986</v>
      </c>
      <c r="AK336" s="13">
        <v>568461.20715450612</v>
      </c>
      <c r="AL336" s="113">
        <v>765000</v>
      </c>
      <c r="AM336" s="113">
        <v>780000</v>
      </c>
      <c r="AN336" s="113">
        <v>735768.6</v>
      </c>
      <c r="AO336" s="8">
        <f t="shared" si="120"/>
        <v>688583</v>
      </c>
      <c r="AP336" s="13">
        <v>628638.49725749798</v>
      </c>
      <c r="AQ336" s="13">
        <v>568461.20715450612</v>
      </c>
      <c r="AR336" s="113">
        <v>788000</v>
      </c>
      <c r="AS336" s="113">
        <v>804000</v>
      </c>
      <c r="AT336" s="113">
        <v>757897</v>
      </c>
      <c r="AU336" s="8">
        <f t="shared" si="121"/>
        <v>709399</v>
      </c>
      <c r="AV336" s="13">
        <v>453994.33316433558</v>
      </c>
      <c r="AW336" s="13">
        <v>349226.41012641205</v>
      </c>
      <c r="AX336" s="113">
        <v>529000</v>
      </c>
      <c r="AY336" s="113">
        <v>529000</v>
      </c>
      <c r="AZ336" s="113">
        <v>508527.6</v>
      </c>
      <c r="BA336" s="8">
        <f t="shared" si="122"/>
        <v>473950</v>
      </c>
      <c r="BB336" s="13">
        <v>633918.38021997944</v>
      </c>
      <c r="BC336" s="13">
        <v>568461.20715450612</v>
      </c>
      <c r="BD336" s="113">
        <v>792000</v>
      </c>
      <c r="BE336" s="113">
        <v>792000</v>
      </c>
      <c r="BF336" s="113">
        <v>761238.8</v>
      </c>
      <c r="BG336" s="8">
        <f t="shared" si="123"/>
        <v>709524</v>
      </c>
      <c r="BH336" s="13">
        <v>549401.34022737597</v>
      </c>
      <c r="BI336" s="13">
        <v>568461.20715450612</v>
      </c>
      <c r="BJ336" s="113">
        <v>736000</v>
      </c>
      <c r="BK336" s="113">
        <v>736000</v>
      </c>
      <c r="BL336" s="113">
        <v>707730.8</v>
      </c>
      <c r="BM336" s="8">
        <f t="shared" si="124"/>
        <v>659519</v>
      </c>
      <c r="BN336" s="13">
        <v>528963.33464740217</v>
      </c>
      <c r="BO336" s="13">
        <v>406894.872805694</v>
      </c>
      <c r="BP336" s="113">
        <v>616000</v>
      </c>
      <c r="BQ336" s="113">
        <v>616000</v>
      </c>
      <c r="BR336" s="113">
        <v>592502.4</v>
      </c>
      <c r="BS336" s="8">
        <f t="shared" si="125"/>
        <v>552072</v>
      </c>
      <c r="BT336" s="45" t="e">
        <f>K336+Q336+#REF!+W336+#REF!+#REF!+#REF!+#REF!+AC336+AI336+AO336+AU336+BA336+#REF!+BG336+BM336+BS336</f>
        <v>#REF!</v>
      </c>
      <c r="BU336" s="9"/>
      <c r="BV336" s="9"/>
      <c r="BW336" s="9"/>
      <c r="BX336" s="10"/>
      <c r="BY336" s="10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</row>
    <row r="337" spans="1:77" s="6" customFormat="1" ht="30" customHeight="1" x14ac:dyDescent="0.35">
      <c r="A337" s="388"/>
      <c r="B337" s="31">
        <v>304</v>
      </c>
      <c r="C337" s="49" t="s">
        <v>344</v>
      </c>
      <c r="D337" s="11" t="s">
        <v>272</v>
      </c>
      <c r="F337" s="13">
        <v>213745.7610168244</v>
      </c>
      <c r="G337" s="13">
        <v>202236.37388514925</v>
      </c>
      <c r="H337" s="113">
        <v>274000</v>
      </c>
      <c r="I337" s="113">
        <v>279000</v>
      </c>
      <c r="J337" s="113">
        <v>263362.40000000002</v>
      </c>
      <c r="K337" s="8">
        <f t="shared" si="115"/>
        <v>246469</v>
      </c>
      <c r="L337" s="13">
        <v>213745.7610168244</v>
      </c>
      <c r="M337" s="13">
        <v>202236.37388514925</v>
      </c>
      <c r="N337" s="113">
        <v>274000</v>
      </c>
      <c r="O337" s="113">
        <v>279000</v>
      </c>
      <c r="P337" s="113">
        <v>263362.40000000002</v>
      </c>
      <c r="Q337" s="8">
        <f t="shared" si="116"/>
        <v>246469</v>
      </c>
      <c r="R337" s="13">
        <v>389445.0122717882</v>
      </c>
      <c r="S337" s="13">
        <v>368474.89622638427</v>
      </c>
      <c r="T337" s="113">
        <v>499000</v>
      </c>
      <c r="U337" s="113">
        <v>499000</v>
      </c>
      <c r="V337" s="113">
        <v>479847.2</v>
      </c>
      <c r="W337" s="8">
        <f t="shared" si="117"/>
        <v>447153</v>
      </c>
      <c r="X337" s="13">
        <v>465452.42409112718</v>
      </c>
      <c r="Y337" s="13">
        <v>438376.22093766223</v>
      </c>
      <c r="Z337" s="113">
        <v>595000</v>
      </c>
      <c r="AA337" s="113">
        <v>595000</v>
      </c>
      <c r="AB337" s="113">
        <v>572223.4</v>
      </c>
      <c r="AC337" s="8">
        <f t="shared" si="118"/>
        <v>533210</v>
      </c>
      <c r="AD337" s="13">
        <v>423700.3236967228</v>
      </c>
      <c r="AE337" s="13">
        <v>438376.22093766223</v>
      </c>
      <c r="AF337" s="113">
        <v>568000</v>
      </c>
      <c r="AG337" s="113">
        <v>579000</v>
      </c>
      <c r="AH337" s="113">
        <v>545790</v>
      </c>
      <c r="AI337" s="8">
        <f t="shared" si="119"/>
        <v>510973</v>
      </c>
      <c r="AJ337" s="13">
        <v>458988.48651608679</v>
      </c>
      <c r="AK337" s="13">
        <v>438376.22093766223</v>
      </c>
      <c r="AL337" s="113">
        <v>591000</v>
      </c>
      <c r="AM337" s="113">
        <v>603000</v>
      </c>
      <c r="AN337" s="113">
        <v>568131.19999999995</v>
      </c>
      <c r="AO337" s="8">
        <f t="shared" si="120"/>
        <v>531899</v>
      </c>
      <c r="AP337" s="13">
        <v>547738.10482795048</v>
      </c>
      <c r="AQ337" s="13">
        <v>438376.22093766223</v>
      </c>
      <c r="AR337" s="113">
        <v>649000</v>
      </c>
      <c r="AS337" s="113">
        <v>662000</v>
      </c>
      <c r="AT337" s="113">
        <v>624318.80000000005</v>
      </c>
      <c r="AU337" s="8">
        <f t="shared" si="121"/>
        <v>584287</v>
      </c>
      <c r="AV337" s="13">
        <v>316836.33749525942</v>
      </c>
      <c r="AW337" s="13">
        <v>243720.259611738</v>
      </c>
      <c r="AX337" s="113">
        <v>369000</v>
      </c>
      <c r="AY337" s="113">
        <v>369000</v>
      </c>
      <c r="AZ337" s="113">
        <v>354894.4</v>
      </c>
      <c r="BA337" s="8">
        <f t="shared" si="122"/>
        <v>330690</v>
      </c>
      <c r="BB337" s="13">
        <v>496306.77489651449</v>
      </c>
      <c r="BC337" s="13">
        <v>438376.22093766223</v>
      </c>
      <c r="BD337" s="113">
        <v>615000</v>
      </c>
      <c r="BE337" s="113">
        <v>615000</v>
      </c>
      <c r="BF337" s="113">
        <v>591757.6</v>
      </c>
      <c r="BG337" s="8">
        <f t="shared" si="123"/>
        <v>551288</v>
      </c>
      <c r="BH337" s="13">
        <v>657414.91560197179</v>
      </c>
      <c r="BI337" s="13">
        <v>438376.22093766223</v>
      </c>
      <c r="BJ337" s="113">
        <v>722000</v>
      </c>
      <c r="BK337" s="113">
        <v>722000</v>
      </c>
      <c r="BL337" s="113">
        <v>693757.4</v>
      </c>
      <c r="BM337" s="8">
        <f t="shared" si="124"/>
        <v>646710</v>
      </c>
      <c r="BN337" s="13">
        <v>358828.58417728142</v>
      </c>
      <c r="BO337" s="13">
        <v>276021.98782867799</v>
      </c>
      <c r="BP337" s="113">
        <v>418000</v>
      </c>
      <c r="BQ337" s="113">
        <v>418000</v>
      </c>
      <c r="BR337" s="113">
        <v>401930.2</v>
      </c>
      <c r="BS337" s="8">
        <f t="shared" si="125"/>
        <v>374556</v>
      </c>
      <c r="BT337" s="45" t="e">
        <f>K337+Q337+#REF!+W337+#REF!+#REF!+#REF!+#REF!+AC337+AI337+AO337+AU337+BA337+#REF!+BG337+BM337+BS337</f>
        <v>#REF!</v>
      </c>
      <c r="BU337" s="9"/>
      <c r="BV337" s="9"/>
      <c r="BW337" s="9"/>
      <c r="BX337" s="10"/>
      <c r="BY337" s="10"/>
    </row>
    <row r="338" spans="1:77" s="6" customFormat="1" ht="24.75" customHeight="1" x14ac:dyDescent="0.35">
      <c r="A338" s="388"/>
      <c r="B338" s="31">
        <v>305</v>
      </c>
      <c r="C338" s="49" t="s">
        <v>345</v>
      </c>
      <c r="D338" s="11" t="s">
        <v>283</v>
      </c>
      <c r="F338" s="13">
        <v>262390.94929654879</v>
      </c>
      <c r="G338" s="13">
        <v>248262.2058728885</v>
      </c>
      <c r="H338" s="113">
        <v>336000</v>
      </c>
      <c r="I338" s="113">
        <v>343000</v>
      </c>
      <c r="J338" s="113">
        <v>323300.59999999998</v>
      </c>
      <c r="K338" s="8">
        <f t="shared" si="115"/>
        <v>302591</v>
      </c>
      <c r="L338" s="13">
        <v>262390.94929654879</v>
      </c>
      <c r="M338" s="13">
        <v>248262.2058728885</v>
      </c>
      <c r="N338" s="113">
        <v>336000</v>
      </c>
      <c r="O338" s="113">
        <v>343000</v>
      </c>
      <c r="P338" s="113">
        <v>323300.59999999998</v>
      </c>
      <c r="Q338" s="8">
        <f t="shared" si="116"/>
        <v>302591</v>
      </c>
      <c r="R338" s="13">
        <v>422790.88081120799</v>
      </c>
      <c r="S338" s="13">
        <v>400025.21799829678</v>
      </c>
      <c r="T338" s="113">
        <v>542000</v>
      </c>
      <c r="U338" s="113">
        <v>542000</v>
      </c>
      <c r="V338" s="113">
        <v>520933</v>
      </c>
      <c r="W338" s="8">
        <f t="shared" si="117"/>
        <v>485550</v>
      </c>
      <c r="X338" s="13">
        <v>490722.26192103658</v>
      </c>
      <c r="Y338" s="13">
        <v>453970.97705637681</v>
      </c>
      <c r="Z338" s="113">
        <v>622000</v>
      </c>
      <c r="AA338" s="113">
        <v>622000</v>
      </c>
      <c r="AB338" s="113">
        <v>598095.4</v>
      </c>
      <c r="AC338" s="8">
        <f t="shared" si="118"/>
        <v>557358</v>
      </c>
      <c r="AD338" s="13">
        <v>440144.78545668547</v>
      </c>
      <c r="AE338" s="13">
        <v>453970.97705637681</v>
      </c>
      <c r="AF338" s="113">
        <v>589000</v>
      </c>
      <c r="AG338" s="113">
        <v>601000</v>
      </c>
      <c r="AH338" s="113">
        <v>566074.6</v>
      </c>
      <c r="AI338" s="8">
        <f t="shared" si="119"/>
        <v>530038</v>
      </c>
      <c r="AJ338" s="13">
        <v>490377.60752677062</v>
      </c>
      <c r="AK338" s="13">
        <v>453970.97705637681</v>
      </c>
      <c r="AL338" s="113">
        <v>622000</v>
      </c>
      <c r="AM338" s="113">
        <v>634000</v>
      </c>
      <c r="AN338" s="113">
        <v>597877</v>
      </c>
      <c r="AO338" s="8">
        <f t="shared" si="120"/>
        <v>559645</v>
      </c>
      <c r="AP338" s="13">
        <v>566418.37299716764</v>
      </c>
      <c r="AQ338" s="13">
        <v>453970.97705637681</v>
      </c>
      <c r="AR338" s="113">
        <v>672000</v>
      </c>
      <c r="AS338" s="113">
        <v>685000</v>
      </c>
      <c r="AT338" s="113">
        <v>646018.80000000005</v>
      </c>
      <c r="AU338" s="8">
        <f t="shared" si="121"/>
        <v>604682</v>
      </c>
      <c r="AV338" s="13">
        <v>377905.76079408883</v>
      </c>
      <c r="AW338" s="13">
        <v>290696.73907237599</v>
      </c>
      <c r="AX338" s="113">
        <v>440000</v>
      </c>
      <c r="AY338" s="113">
        <v>440000</v>
      </c>
      <c r="AZ338" s="113">
        <v>423299.8</v>
      </c>
      <c r="BA338" s="8">
        <f t="shared" si="122"/>
        <v>394380</v>
      </c>
      <c r="BB338" s="13">
        <v>516246.69928735547</v>
      </c>
      <c r="BC338" s="13">
        <v>453970.97705637681</v>
      </c>
      <c r="BD338" s="113">
        <v>639000</v>
      </c>
      <c r="BE338" s="113">
        <v>639000</v>
      </c>
      <c r="BF338" s="113">
        <v>614255.6</v>
      </c>
      <c r="BG338" s="8">
        <f t="shared" si="123"/>
        <v>572495</v>
      </c>
      <c r="BH338" s="13">
        <v>446722.12544532295</v>
      </c>
      <c r="BI338" s="13">
        <v>453970.97705637681</v>
      </c>
      <c r="BJ338" s="113">
        <v>593000</v>
      </c>
      <c r="BK338" s="113">
        <v>593000</v>
      </c>
      <c r="BL338" s="113">
        <v>570238.19999999995</v>
      </c>
      <c r="BM338" s="8">
        <f t="shared" si="124"/>
        <v>531386</v>
      </c>
      <c r="BN338" s="13">
        <v>440491.66342768865</v>
      </c>
      <c r="BO338" s="13">
        <v>338839.74109822203</v>
      </c>
      <c r="BP338" s="113">
        <v>513000</v>
      </c>
      <c r="BQ338" s="113">
        <v>513000</v>
      </c>
      <c r="BR338" s="113">
        <v>493403.4</v>
      </c>
      <c r="BS338" s="8">
        <f t="shared" si="125"/>
        <v>459747</v>
      </c>
      <c r="BT338" s="45" t="e">
        <f>K338+Q338+#REF!+W338+#REF!+#REF!+#REF!+#REF!+AC338+AI338+AO338+AU338+BA338+#REF!+BG338+BM338+BS338</f>
        <v>#REF!</v>
      </c>
      <c r="BU338" s="9"/>
      <c r="BV338" s="9"/>
      <c r="BW338" s="9"/>
      <c r="BX338" s="10"/>
      <c r="BY338" s="10"/>
    </row>
    <row r="339" spans="1:77" s="6" customFormat="1" ht="24" customHeight="1" thickBot="1" x14ac:dyDescent="0.4">
      <c r="A339" s="388"/>
      <c r="B339" s="31">
        <v>306</v>
      </c>
      <c r="C339" s="49" t="s">
        <v>346</v>
      </c>
      <c r="D339" s="11" t="s">
        <v>272</v>
      </c>
      <c r="F339" s="13">
        <v>776883.24653825338</v>
      </c>
      <c r="G339" s="13">
        <v>735051.07172465522</v>
      </c>
      <c r="H339" s="115">
        <v>996000</v>
      </c>
      <c r="I339" s="115">
        <v>1016000</v>
      </c>
      <c r="J339" s="115">
        <v>957222</v>
      </c>
      <c r="K339" s="8">
        <f t="shared" si="115"/>
        <v>896231</v>
      </c>
      <c r="L339" s="13">
        <v>776883.24653825338</v>
      </c>
      <c r="M339" s="13">
        <v>735051.07172465522</v>
      </c>
      <c r="N339" s="115">
        <v>996000</v>
      </c>
      <c r="O339" s="115">
        <v>1016000</v>
      </c>
      <c r="P339" s="115">
        <v>957222</v>
      </c>
      <c r="Q339" s="8">
        <f t="shared" si="116"/>
        <v>896231</v>
      </c>
      <c r="R339" s="13">
        <v>1269705.6766875754</v>
      </c>
      <c r="S339" s="13">
        <v>1201336.9094813215</v>
      </c>
      <c r="T339" s="115">
        <v>1627000</v>
      </c>
      <c r="U339" s="115">
        <v>1627000</v>
      </c>
      <c r="V339" s="115">
        <v>1564442.6</v>
      </c>
      <c r="W339" s="8">
        <f t="shared" si="117"/>
        <v>1457897</v>
      </c>
      <c r="X339" s="13">
        <v>1519464.4865400908</v>
      </c>
      <c r="Y339" s="13">
        <v>1358100.7627931288</v>
      </c>
      <c r="Z339" s="115">
        <v>1895000</v>
      </c>
      <c r="AA339" s="115">
        <v>1895000</v>
      </c>
      <c r="AB339" s="115">
        <v>1821817.2</v>
      </c>
      <c r="AC339" s="8">
        <f t="shared" si="118"/>
        <v>1697876</v>
      </c>
      <c r="AD339" s="13">
        <v>1325553.0300190905</v>
      </c>
      <c r="AE339" s="13">
        <v>1358100.7627931288</v>
      </c>
      <c r="AF339" s="115">
        <v>1767000</v>
      </c>
      <c r="AG339" s="115">
        <v>1802000</v>
      </c>
      <c r="AH339" s="115">
        <v>1699049.8</v>
      </c>
      <c r="AI339" s="8">
        <f t="shared" si="119"/>
        <v>1590341</v>
      </c>
      <c r="AJ339" s="13">
        <v>1493587.6122609258</v>
      </c>
      <c r="AK339" s="13">
        <v>1358100.7627931288</v>
      </c>
      <c r="AL339" s="115">
        <v>1878000</v>
      </c>
      <c r="AM339" s="115">
        <v>1916000</v>
      </c>
      <c r="AN339" s="115">
        <v>1805434.4</v>
      </c>
      <c r="AO339" s="8">
        <f t="shared" si="120"/>
        <v>1690225</v>
      </c>
      <c r="AP339" s="13">
        <v>1682777.303580482</v>
      </c>
      <c r="AQ339" s="13">
        <v>1358100.7627931288</v>
      </c>
      <c r="AR339" s="115">
        <v>2002000</v>
      </c>
      <c r="AS339" s="115">
        <v>2042000</v>
      </c>
      <c r="AT339" s="115">
        <v>1925212.8</v>
      </c>
      <c r="AU339" s="8">
        <f t="shared" si="121"/>
        <v>1802018</v>
      </c>
      <c r="AV339" s="13">
        <v>1146004.7674320335</v>
      </c>
      <c r="AW339" s="13">
        <v>881542.12879387208</v>
      </c>
      <c r="AX339" s="115">
        <v>1335000</v>
      </c>
      <c r="AY339" s="115">
        <v>1335000</v>
      </c>
      <c r="AZ339" s="115">
        <v>1283661.3999999999</v>
      </c>
      <c r="BA339" s="8">
        <f t="shared" si="122"/>
        <v>1196242</v>
      </c>
      <c r="BB339" s="13">
        <v>1692633.3074681212</v>
      </c>
      <c r="BC339" s="13">
        <v>1358100.7627931288</v>
      </c>
      <c r="BD339" s="115">
        <v>2009000</v>
      </c>
      <c r="BE339" s="115">
        <v>2009000</v>
      </c>
      <c r="BF339" s="115">
        <v>1931452.6</v>
      </c>
      <c r="BG339" s="8">
        <f t="shared" si="123"/>
        <v>1800037</v>
      </c>
      <c r="BH339" s="13">
        <v>2075929.0182731829</v>
      </c>
      <c r="BI339" s="13">
        <v>1358100.7627931288</v>
      </c>
      <c r="BJ339" s="115">
        <v>2261000</v>
      </c>
      <c r="BK339" s="115">
        <v>2261000</v>
      </c>
      <c r="BL339" s="115">
        <v>2174120.2000000002</v>
      </c>
      <c r="BM339" s="8">
        <f t="shared" si="124"/>
        <v>2026030</v>
      </c>
      <c r="BN339" s="13">
        <v>1304201.1344001277</v>
      </c>
      <c r="BO339" s="13">
        <v>1003231.6418462519</v>
      </c>
      <c r="BP339" s="115">
        <v>1519000</v>
      </c>
      <c r="BQ339" s="115">
        <v>1519000</v>
      </c>
      <c r="BR339" s="115">
        <v>1460860.8</v>
      </c>
      <c r="BS339" s="8">
        <f t="shared" si="125"/>
        <v>1361259</v>
      </c>
      <c r="BT339" s="45" t="e">
        <f>K339+Q339+#REF!+W339+#REF!+#REF!+#REF!+#REF!+AC339+AI339+AO339+AU339+BA339+#REF!+BG339+BM339+BS339</f>
        <v>#REF!</v>
      </c>
      <c r="BU339" s="9"/>
      <c r="BV339" s="9"/>
      <c r="BW339" s="9"/>
      <c r="BX339" s="10"/>
      <c r="BY339" s="10"/>
    </row>
    <row r="340" spans="1:77" s="6" customFormat="1" ht="24.75" customHeight="1" thickBot="1" x14ac:dyDescent="0.4">
      <c r="A340" s="388"/>
      <c r="B340" s="289" t="s">
        <v>115</v>
      </c>
      <c r="C340" s="272"/>
      <c r="D340" s="273"/>
      <c r="F340" s="119">
        <f>+SUM(F341:F355)</f>
        <v>4637064.8018929595</v>
      </c>
      <c r="G340" s="119">
        <f t="shared" ref="G340:BS340" si="127">+SUM(G341:G355)</f>
        <v>4387376.6971756462</v>
      </c>
      <c r="H340" s="119">
        <f t="shared" si="127"/>
        <v>5944000</v>
      </c>
      <c r="I340" s="119">
        <f t="shared" si="127"/>
        <v>6063000</v>
      </c>
      <c r="J340" s="119">
        <f t="shared" si="127"/>
        <v>5713470</v>
      </c>
      <c r="K340" s="119">
        <f t="shared" si="127"/>
        <v>5348983</v>
      </c>
      <c r="L340" s="119">
        <f t="shared" si="127"/>
        <v>4637064.8018929595</v>
      </c>
      <c r="M340" s="119">
        <f t="shared" si="127"/>
        <v>4387376.6971756462</v>
      </c>
      <c r="N340" s="119">
        <f t="shared" si="127"/>
        <v>5944000</v>
      </c>
      <c r="O340" s="119">
        <f t="shared" si="127"/>
        <v>6063000</v>
      </c>
      <c r="P340" s="119">
        <f t="shared" si="127"/>
        <v>5713470</v>
      </c>
      <c r="Q340" s="119">
        <f t="shared" si="127"/>
        <v>5348983</v>
      </c>
      <c r="R340" s="119">
        <f t="shared" si="127"/>
        <v>6810935.7047095923</v>
      </c>
      <c r="S340" s="119">
        <f t="shared" si="127"/>
        <v>6444193.0129175363</v>
      </c>
      <c r="T340" s="119">
        <f t="shared" si="127"/>
        <v>8727000</v>
      </c>
      <c r="U340" s="119">
        <f t="shared" si="127"/>
        <v>8727000</v>
      </c>
      <c r="V340" s="119">
        <f t="shared" si="127"/>
        <v>8391961.1999999993</v>
      </c>
      <c r="W340" s="119">
        <f t="shared" si="127"/>
        <v>7820218</v>
      </c>
      <c r="X340" s="119">
        <f t="shared" si="127"/>
        <v>7871497.3124379767</v>
      </c>
      <c r="Y340" s="119">
        <f t="shared" si="127"/>
        <v>7514225.7576092258</v>
      </c>
      <c r="Z340" s="119">
        <f t="shared" si="127"/>
        <v>10131000</v>
      </c>
      <c r="AA340" s="119">
        <f t="shared" si="127"/>
        <v>10131000</v>
      </c>
      <c r="AB340" s="119">
        <f t="shared" si="127"/>
        <v>9740859.7999999989</v>
      </c>
      <c r="AC340" s="119">
        <f t="shared" si="127"/>
        <v>9077719</v>
      </c>
      <c r="AD340" s="119">
        <f t="shared" si="127"/>
        <v>7078886.7076375093</v>
      </c>
      <c r="AE340" s="119">
        <f t="shared" si="127"/>
        <v>7514225.7576092258</v>
      </c>
      <c r="AF340" s="119">
        <f t="shared" si="127"/>
        <v>9608000</v>
      </c>
      <c r="AG340" s="119">
        <f t="shared" si="127"/>
        <v>9802000</v>
      </c>
      <c r="AH340" s="119">
        <f t="shared" si="127"/>
        <v>9239055</v>
      </c>
      <c r="AI340" s="119">
        <f t="shared" si="127"/>
        <v>8648434</v>
      </c>
      <c r="AJ340" s="119">
        <f t="shared" si="127"/>
        <v>7695267.7381311916</v>
      </c>
      <c r="AK340" s="119">
        <f t="shared" si="127"/>
        <v>7514225.7576092258</v>
      </c>
      <c r="AL340" s="119">
        <f t="shared" si="127"/>
        <v>10015000</v>
      </c>
      <c r="AM340" s="119">
        <f t="shared" si="127"/>
        <v>10216000</v>
      </c>
      <c r="AN340" s="119">
        <f t="shared" si="127"/>
        <v>9629292.4000000004</v>
      </c>
      <c r="AO340" s="119">
        <f t="shared" si="127"/>
        <v>9013959</v>
      </c>
      <c r="AP340" s="119">
        <f t="shared" si="127"/>
        <v>8983008.8457341976</v>
      </c>
      <c r="AQ340" s="119">
        <f t="shared" si="127"/>
        <v>7514225.7576092258</v>
      </c>
      <c r="AR340" s="119">
        <f t="shared" si="127"/>
        <v>10860000</v>
      </c>
      <c r="AS340" s="119">
        <f t="shared" si="127"/>
        <v>11075000</v>
      </c>
      <c r="AT340" s="119">
        <f t="shared" si="127"/>
        <v>10444572.599999998</v>
      </c>
      <c r="AU340" s="119">
        <f t="shared" si="127"/>
        <v>9775361</v>
      </c>
      <c r="AV340" s="119">
        <f t="shared" si="127"/>
        <v>6687449.3706091894</v>
      </c>
      <c r="AW340" s="119">
        <f t="shared" si="127"/>
        <v>5144191.8235455314</v>
      </c>
      <c r="AX340" s="119">
        <f t="shared" si="127"/>
        <v>7791000</v>
      </c>
      <c r="AY340" s="119">
        <f t="shared" si="127"/>
        <v>7791000</v>
      </c>
      <c r="AZ340" s="119">
        <f t="shared" si="127"/>
        <v>7490736.3999999994</v>
      </c>
      <c r="BA340" s="119">
        <f t="shared" si="127"/>
        <v>6980876</v>
      </c>
      <c r="BB340" s="119">
        <f t="shared" si="127"/>
        <v>8996739.4320864063</v>
      </c>
      <c r="BC340" s="119">
        <f t="shared" si="127"/>
        <v>7514225.7576092258</v>
      </c>
      <c r="BD340" s="119">
        <f t="shared" si="127"/>
        <v>10872000</v>
      </c>
      <c r="BE340" s="119">
        <f t="shared" si="127"/>
        <v>10872000</v>
      </c>
      <c r="BF340" s="119">
        <f t="shared" si="127"/>
        <v>10453266.599999998</v>
      </c>
      <c r="BG340" s="119">
        <f t="shared" si="127"/>
        <v>9741647</v>
      </c>
      <c r="BH340" s="119">
        <f t="shared" si="127"/>
        <v>8835497.8767767176</v>
      </c>
      <c r="BI340" s="119">
        <f t="shared" si="127"/>
        <v>7514225.7576092258</v>
      </c>
      <c r="BJ340" s="119">
        <f t="shared" si="127"/>
        <v>10767000</v>
      </c>
      <c r="BK340" s="119">
        <f t="shared" si="127"/>
        <v>10767000</v>
      </c>
      <c r="BL340" s="119">
        <f t="shared" si="127"/>
        <v>10351180</v>
      </c>
      <c r="BM340" s="119">
        <f t="shared" si="127"/>
        <v>9646980</v>
      </c>
      <c r="BN340" s="119">
        <f t="shared" si="127"/>
        <v>7575548.1430236064</v>
      </c>
      <c r="BO340" s="119">
        <f t="shared" si="127"/>
        <v>5827344.7254027724</v>
      </c>
      <c r="BP340" s="119">
        <f t="shared" si="127"/>
        <v>8828000</v>
      </c>
      <c r="BQ340" s="119">
        <f t="shared" si="127"/>
        <v>8828000</v>
      </c>
      <c r="BR340" s="119">
        <f t="shared" si="127"/>
        <v>8485512</v>
      </c>
      <c r="BS340" s="119">
        <f t="shared" si="127"/>
        <v>7908882</v>
      </c>
      <c r="BT340" s="45" t="e">
        <f>K340+Q340+#REF!+W340+#REF!+#REF!+#REF!+#REF!+AC340+AI340+AO340+AU340+BA340+#REF!+BG340+BM340+BS340</f>
        <v>#REF!</v>
      </c>
      <c r="BU340" s="9"/>
      <c r="BV340" s="9"/>
      <c r="BW340" s="9"/>
      <c r="BX340" s="10"/>
      <c r="BY340" s="10"/>
    </row>
    <row r="341" spans="1:77" s="6" customFormat="1" ht="24.75" customHeight="1" x14ac:dyDescent="0.35">
      <c r="A341" s="388"/>
      <c r="B341" s="31">
        <v>307</v>
      </c>
      <c r="C341" s="50" t="s">
        <v>347</v>
      </c>
      <c r="D341" s="31" t="s">
        <v>283</v>
      </c>
      <c r="F341" s="13">
        <v>362193.96756903356</v>
      </c>
      <c r="G341" s="13">
        <v>342691.21546916256</v>
      </c>
      <c r="H341" s="120">
        <v>464000</v>
      </c>
      <c r="I341" s="120">
        <v>473000</v>
      </c>
      <c r="J341" s="120">
        <v>446269.6</v>
      </c>
      <c r="K341" s="8">
        <f t="shared" si="115"/>
        <v>417631</v>
      </c>
      <c r="L341" s="13">
        <v>362193.96756903356</v>
      </c>
      <c r="M341" s="13">
        <v>342691.21546916256</v>
      </c>
      <c r="N341" s="120">
        <v>464000</v>
      </c>
      <c r="O341" s="120">
        <v>473000</v>
      </c>
      <c r="P341" s="120">
        <v>446269.6</v>
      </c>
      <c r="Q341" s="8">
        <f t="shared" si="116"/>
        <v>417631</v>
      </c>
      <c r="R341" s="13">
        <v>582127.94264548551</v>
      </c>
      <c r="S341" s="13">
        <v>550782.59188765183</v>
      </c>
      <c r="T341" s="120">
        <v>746000</v>
      </c>
      <c r="U341" s="120">
        <v>746000</v>
      </c>
      <c r="V341" s="120">
        <v>717257.8</v>
      </c>
      <c r="W341" s="8">
        <f t="shared" si="117"/>
        <v>668434</v>
      </c>
      <c r="X341" s="13">
        <v>705497.53896718472</v>
      </c>
      <c r="Y341" s="13">
        <v>642296.72329134855</v>
      </c>
      <c r="Z341" s="120">
        <v>887000</v>
      </c>
      <c r="AA341" s="120">
        <v>887000</v>
      </c>
      <c r="AB341" s="120">
        <v>853302.8</v>
      </c>
      <c r="AC341" s="8">
        <f t="shared" si="118"/>
        <v>795019</v>
      </c>
      <c r="AD341" s="13">
        <v>619530.72694192675</v>
      </c>
      <c r="AE341" s="13">
        <v>642296.72329134855</v>
      </c>
      <c r="AF341" s="120">
        <v>831000</v>
      </c>
      <c r="AG341" s="120">
        <v>848000</v>
      </c>
      <c r="AH341" s="120">
        <v>798876.4</v>
      </c>
      <c r="AI341" s="8">
        <f t="shared" si="119"/>
        <v>747941</v>
      </c>
      <c r="AJ341" s="13">
        <v>690212.67247567174</v>
      </c>
      <c r="AK341" s="13">
        <v>642296.72329134855</v>
      </c>
      <c r="AL341" s="120">
        <v>877000</v>
      </c>
      <c r="AM341" s="120">
        <v>895000</v>
      </c>
      <c r="AN341" s="120">
        <v>843626</v>
      </c>
      <c r="AO341" s="8">
        <f t="shared" si="120"/>
        <v>789627</v>
      </c>
      <c r="AP341" s="13">
        <v>807098.3190316956</v>
      </c>
      <c r="AQ341" s="13">
        <v>642296.72329134855</v>
      </c>
      <c r="AR341" s="120">
        <v>954000</v>
      </c>
      <c r="AS341" s="120">
        <v>973000</v>
      </c>
      <c r="AT341" s="120">
        <v>917627.2</v>
      </c>
      <c r="AU341" s="8">
        <f t="shared" si="121"/>
        <v>858804</v>
      </c>
      <c r="AV341" s="13">
        <v>545880.30646401981</v>
      </c>
      <c r="AW341" s="13">
        <v>419907.92804924602</v>
      </c>
      <c r="AX341" s="120">
        <v>636000</v>
      </c>
      <c r="AY341" s="120">
        <v>636000</v>
      </c>
      <c r="AZ341" s="120">
        <v>611451.4</v>
      </c>
      <c r="BA341" s="8">
        <f t="shared" si="122"/>
        <v>569848</v>
      </c>
      <c r="BB341" s="13">
        <v>777841.60811198666</v>
      </c>
      <c r="BC341" s="13">
        <v>642296.72329134855</v>
      </c>
      <c r="BD341" s="120">
        <v>935000</v>
      </c>
      <c r="BE341" s="120">
        <v>935000</v>
      </c>
      <c r="BF341" s="120">
        <v>899105.2</v>
      </c>
      <c r="BG341" s="8">
        <f t="shared" si="123"/>
        <v>837849</v>
      </c>
      <c r="BH341" s="13">
        <v>736347.44261909742</v>
      </c>
      <c r="BI341" s="13">
        <v>642296.72329134855</v>
      </c>
      <c r="BJ341" s="120">
        <v>908000</v>
      </c>
      <c r="BK341" s="120">
        <v>908000</v>
      </c>
      <c r="BL341" s="120">
        <v>872834.2</v>
      </c>
      <c r="BM341" s="8">
        <f t="shared" si="124"/>
        <v>813496</v>
      </c>
      <c r="BN341" s="13">
        <v>608035.9469989714</v>
      </c>
      <c r="BO341" s="13">
        <v>467719.95922997803</v>
      </c>
      <c r="BP341" s="120">
        <v>708000</v>
      </c>
      <c r="BQ341" s="120">
        <v>708000</v>
      </c>
      <c r="BR341" s="120">
        <v>681072</v>
      </c>
      <c r="BS341" s="8">
        <f t="shared" si="125"/>
        <v>634566</v>
      </c>
      <c r="BT341" s="45" t="e">
        <f>K341+Q341+#REF!+W341+#REF!+#REF!+#REF!+#REF!+AC341+AI341+AO341+AU341+BA341+#REF!+BG341+BM341+BS341</f>
        <v>#REF!</v>
      </c>
      <c r="BU341" s="9"/>
      <c r="BV341" s="9"/>
      <c r="BW341" s="9"/>
      <c r="BX341" s="10"/>
      <c r="BY341" s="10"/>
    </row>
    <row r="342" spans="1:77" s="6" customFormat="1" ht="24" customHeight="1" x14ac:dyDescent="0.35">
      <c r="A342" s="388"/>
      <c r="B342" s="11">
        <v>308</v>
      </c>
      <c r="C342" s="51" t="s">
        <v>348</v>
      </c>
      <c r="D342" s="11" t="s">
        <v>283</v>
      </c>
      <c r="F342" s="13">
        <v>357119.76545474317</v>
      </c>
      <c r="G342" s="13">
        <v>337890.23962256475</v>
      </c>
      <c r="H342" s="113">
        <v>458000</v>
      </c>
      <c r="I342" s="113">
        <v>467000</v>
      </c>
      <c r="J342" s="113">
        <v>440018.6</v>
      </c>
      <c r="K342" s="8">
        <f t="shared" si="115"/>
        <v>412006</v>
      </c>
      <c r="L342" s="13">
        <v>357119.76545474317</v>
      </c>
      <c r="M342" s="13">
        <v>337890.23962256475</v>
      </c>
      <c r="N342" s="113">
        <v>458000</v>
      </c>
      <c r="O342" s="113">
        <v>467000</v>
      </c>
      <c r="P342" s="113">
        <v>440018.6</v>
      </c>
      <c r="Q342" s="8">
        <f t="shared" si="116"/>
        <v>412006</v>
      </c>
      <c r="R342" s="13">
        <v>567933.74054356944</v>
      </c>
      <c r="S342" s="13">
        <v>537352.69297583879</v>
      </c>
      <c r="T342" s="113">
        <v>728000</v>
      </c>
      <c r="U342" s="113">
        <v>728000</v>
      </c>
      <c r="V342" s="113">
        <v>699769</v>
      </c>
      <c r="W342" s="8">
        <f t="shared" si="117"/>
        <v>652211</v>
      </c>
      <c r="X342" s="13">
        <v>672897.68042309547</v>
      </c>
      <c r="Y342" s="13">
        <v>660661.19225057424</v>
      </c>
      <c r="Z342" s="113">
        <v>878000</v>
      </c>
      <c r="AA342" s="113">
        <v>878000</v>
      </c>
      <c r="AB342" s="113">
        <v>844289.6</v>
      </c>
      <c r="AC342" s="8">
        <f t="shared" si="118"/>
        <v>786770</v>
      </c>
      <c r="AD342" s="13">
        <v>584399.32628253556</v>
      </c>
      <c r="AE342" s="13">
        <v>660661.19225057424</v>
      </c>
      <c r="AF342" s="113">
        <v>820000</v>
      </c>
      <c r="AG342" s="113">
        <v>836000</v>
      </c>
      <c r="AH342" s="113">
        <v>788261.6</v>
      </c>
      <c r="AI342" s="8">
        <f t="shared" si="119"/>
        <v>737864</v>
      </c>
      <c r="AJ342" s="13">
        <v>651141.09383796202</v>
      </c>
      <c r="AK342" s="13">
        <v>660661.19225057424</v>
      </c>
      <c r="AL342" s="113">
        <v>864000</v>
      </c>
      <c r="AM342" s="113">
        <v>881000</v>
      </c>
      <c r="AN342" s="113">
        <v>830516.4</v>
      </c>
      <c r="AO342" s="8">
        <f t="shared" si="120"/>
        <v>777464</v>
      </c>
      <c r="AP342" s="13">
        <v>778539.81120746734</v>
      </c>
      <c r="AQ342" s="13">
        <v>660661.19225057424</v>
      </c>
      <c r="AR342" s="113">
        <v>948000</v>
      </c>
      <c r="AS342" s="113">
        <v>967000</v>
      </c>
      <c r="AT342" s="113">
        <v>911173.2</v>
      </c>
      <c r="AU342" s="8">
        <f t="shared" si="121"/>
        <v>853075</v>
      </c>
      <c r="AV342" s="13">
        <v>541264.16115759267</v>
      </c>
      <c r="AW342" s="13">
        <v>416357.04704430205</v>
      </c>
      <c r="AX342" s="113">
        <v>631000</v>
      </c>
      <c r="AY342" s="113">
        <v>631000</v>
      </c>
      <c r="AZ342" s="113">
        <v>606279.80000000005</v>
      </c>
      <c r="BA342" s="8">
        <f t="shared" si="122"/>
        <v>565180</v>
      </c>
      <c r="BB342" s="13">
        <v>745301.78613980184</v>
      </c>
      <c r="BC342" s="13">
        <v>660661.19225057424</v>
      </c>
      <c r="BD342" s="113">
        <v>926000</v>
      </c>
      <c r="BE342" s="113">
        <v>926000</v>
      </c>
      <c r="BF342" s="113">
        <v>890129.8</v>
      </c>
      <c r="BG342" s="8">
        <f t="shared" si="123"/>
        <v>829619</v>
      </c>
      <c r="BH342" s="13">
        <v>717691.63379398943</v>
      </c>
      <c r="BI342" s="13">
        <v>660661.19225057424</v>
      </c>
      <c r="BJ342" s="113">
        <v>908000</v>
      </c>
      <c r="BK342" s="113">
        <v>908000</v>
      </c>
      <c r="BL342" s="113">
        <v>872649.4</v>
      </c>
      <c r="BM342" s="8">
        <f t="shared" si="124"/>
        <v>813400</v>
      </c>
      <c r="BN342" s="13">
        <v>599518.53630712687</v>
      </c>
      <c r="BO342" s="13">
        <v>461168.10485163599</v>
      </c>
      <c r="BP342" s="113">
        <v>698000</v>
      </c>
      <c r="BQ342" s="113">
        <v>698000</v>
      </c>
      <c r="BR342" s="113">
        <v>671532.4</v>
      </c>
      <c r="BS342" s="8">
        <f t="shared" si="125"/>
        <v>625644</v>
      </c>
      <c r="BT342" s="45" t="e">
        <f>K342+Q342+#REF!+W342+#REF!+#REF!+#REF!+#REF!+AC342+AI342+AO342+AU342+BA342+#REF!+BG342+BM342+BS342</f>
        <v>#REF!</v>
      </c>
      <c r="BU342" s="9"/>
      <c r="BV342" s="9"/>
      <c r="BW342" s="9"/>
      <c r="BX342" s="10"/>
      <c r="BY342" s="10"/>
    </row>
    <row r="343" spans="1:77" s="6" customFormat="1" ht="24.75" customHeight="1" x14ac:dyDescent="0.35">
      <c r="A343" s="388"/>
      <c r="B343" s="31">
        <v>309</v>
      </c>
      <c r="C343" s="51" t="s">
        <v>349</v>
      </c>
      <c r="D343" s="11" t="s">
        <v>272</v>
      </c>
      <c r="F343" s="13">
        <v>511695.03770630708</v>
      </c>
      <c r="G343" s="13">
        <v>484142.22798365972</v>
      </c>
      <c r="H343" s="113">
        <v>656000</v>
      </c>
      <c r="I343" s="113">
        <v>669000</v>
      </c>
      <c r="J343" s="113">
        <v>630474.6</v>
      </c>
      <c r="K343" s="8">
        <f t="shared" si="115"/>
        <v>590262</v>
      </c>
      <c r="L343" s="13">
        <v>511695.03770630708</v>
      </c>
      <c r="M343" s="13">
        <v>484142.22798365972</v>
      </c>
      <c r="N343" s="113">
        <v>656000</v>
      </c>
      <c r="O343" s="113">
        <v>669000</v>
      </c>
      <c r="P343" s="113">
        <v>630474.6</v>
      </c>
      <c r="Q343" s="8">
        <f t="shared" si="116"/>
        <v>590262</v>
      </c>
      <c r="R343" s="13">
        <v>779697.18289917998</v>
      </c>
      <c r="S343" s="13">
        <v>737713.48843537795</v>
      </c>
      <c r="T343" s="113">
        <v>999000</v>
      </c>
      <c r="U343" s="113">
        <v>999000</v>
      </c>
      <c r="V343" s="113">
        <v>960688.4</v>
      </c>
      <c r="W343" s="8">
        <f t="shared" si="117"/>
        <v>895220</v>
      </c>
      <c r="X343" s="13">
        <v>910828.17382207559</v>
      </c>
      <c r="Y343" s="13">
        <v>910071.04594305903</v>
      </c>
      <c r="Z343" s="113">
        <v>1199000</v>
      </c>
      <c r="AA343" s="113">
        <v>1199000</v>
      </c>
      <c r="AB343" s="113">
        <v>1152830</v>
      </c>
      <c r="AC343" s="8">
        <f t="shared" si="118"/>
        <v>1074346</v>
      </c>
      <c r="AD343" s="13">
        <v>817076.61963988049</v>
      </c>
      <c r="AE343" s="13">
        <v>910071.04594305903</v>
      </c>
      <c r="AF343" s="113">
        <v>1137000</v>
      </c>
      <c r="AG343" s="113">
        <v>1160000</v>
      </c>
      <c r="AH343" s="113">
        <v>1093475.6000000001</v>
      </c>
      <c r="AI343" s="8">
        <f t="shared" si="119"/>
        <v>1023525</v>
      </c>
      <c r="AJ343" s="13">
        <v>916551.66034362838</v>
      </c>
      <c r="AK343" s="13">
        <v>910071.04594305903</v>
      </c>
      <c r="AL343" s="113">
        <v>1203000</v>
      </c>
      <c r="AM343" s="113">
        <v>1227000</v>
      </c>
      <c r="AN343" s="113">
        <v>1156454.6000000001</v>
      </c>
      <c r="AO343" s="8">
        <f t="shared" si="120"/>
        <v>1082615</v>
      </c>
      <c r="AP343" s="13">
        <v>1092286.4888263876</v>
      </c>
      <c r="AQ343" s="13">
        <v>910071.04594305903</v>
      </c>
      <c r="AR343" s="113">
        <v>1318000</v>
      </c>
      <c r="AS343" s="113">
        <v>1344000</v>
      </c>
      <c r="AT343" s="113">
        <v>1267714</v>
      </c>
      <c r="AU343" s="8">
        <f t="shared" si="121"/>
        <v>1186414</v>
      </c>
      <c r="AV343" s="13">
        <v>748401.45211145852</v>
      </c>
      <c r="AW343" s="13">
        <v>575693.4247011221</v>
      </c>
      <c r="AX343" s="113">
        <v>872000</v>
      </c>
      <c r="AY343" s="113">
        <v>872000</v>
      </c>
      <c r="AZ343" s="113">
        <v>838299</v>
      </c>
      <c r="BA343" s="8">
        <f t="shared" si="122"/>
        <v>781279</v>
      </c>
      <c r="BB343" s="13">
        <v>1084230.470307512</v>
      </c>
      <c r="BC343" s="13">
        <v>910071.04594305903</v>
      </c>
      <c r="BD343" s="113">
        <v>1313000</v>
      </c>
      <c r="BE343" s="113">
        <v>1313000</v>
      </c>
      <c r="BF343" s="113">
        <v>1262613.8</v>
      </c>
      <c r="BG343" s="8">
        <f t="shared" si="123"/>
        <v>1176583</v>
      </c>
      <c r="BH343" s="13">
        <v>1034223.3412762523</v>
      </c>
      <c r="BI343" s="13">
        <v>910071.04594305903</v>
      </c>
      <c r="BJ343" s="113">
        <v>1280000</v>
      </c>
      <c r="BK343" s="113">
        <v>1280000</v>
      </c>
      <c r="BL343" s="113">
        <v>1230952.8</v>
      </c>
      <c r="BM343" s="8">
        <f t="shared" si="124"/>
        <v>1147049</v>
      </c>
      <c r="BN343" s="13">
        <v>859014.38869184128</v>
      </c>
      <c r="BO343" s="13">
        <v>660780.29899372393</v>
      </c>
      <c r="BP343" s="113">
        <v>1001000</v>
      </c>
      <c r="BQ343" s="113">
        <v>1001000</v>
      </c>
      <c r="BR343" s="113">
        <v>962197.60000000009</v>
      </c>
      <c r="BS343" s="8">
        <f t="shared" si="125"/>
        <v>896798</v>
      </c>
      <c r="BT343" s="45" t="e">
        <f>K343+Q343+#REF!+W343+#REF!+#REF!+#REF!+#REF!+AC343+AI343+AO343+AU343+BA343+#REF!+BG343+BM343+BS343</f>
        <v>#REF!</v>
      </c>
      <c r="BU343" s="9"/>
      <c r="BV343" s="9"/>
      <c r="BW343" s="9"/>
      <c r="BX343" s="10"/>
      <c r="BY343" s="10"/>
    </row>
    <row r="344" spans="1:77" s="6" customFormat="1" ht="24.75" customHeight="1" x14ac:dyDescent="0.35">
      <c r="A344" s="388"/>
      <c r="B344" s="11">
        <v>310</v>
      </c>
      <c r="C344" s="51" t="s">
        <v>350</v>
      </c>
      <c r="D344" s="11" t="s">
        <v>272</v>
      </c>
      <c r="F344" s="13">
        <v>963516.93639839825</v>
      </c>
      <c r="G344" s="13">
        <v>911635.25520771521</v>
      </c>
      <c r="H344" s="113">
        <v>1235000</v>
      </c>
      <c r="I344" s="113">
        <v>1260000</v>
      </c>
      <c r="J344" s="113">
        <v>1187179</v>
      </c>
      <c r="K344" s="8">
        <f t="shared" si="115"/>
        <v>1111466</v>
      </c>
      <c r="L344" s="13">
        <v>963516.93639839825</v>
      </c>
      <c r="M344" s="13">
        <v>911635.25520771521</v>
      </c>
      <c r="N344" s="113">
        <v>1235000</v>
      </c>
      <c r="O344" s="113">
        <v>1260000</v>
      </c>
      <c r="P344" s="113">
        <v>1187179</v>
      </c>
      <c r="Q344" s="8">
        <f t="shared" si="116"/>
        <v>1111466</v>
      </c>
      <c r="R344" s="13">
        <v>1591486.1370579989</v>
      </c>
      <c r="S344" s="13">
        <v>1505790.7296779531</v>
      </c>
      <c r="T344" s="113">
        <v>2039000</v>
      </c>
      <c r="U344" s="113">
        <v>2039000</v>
      </c>
      <c r="V344" s="113">
        <v>1960918.4</v>
      </c>
      <c r="W344" s="8">
        <f t="shared" si="117"/>
        <v>1827239</v>
      </c>
      <c r="X344" s="13">
        <v>1815028.977178927</v>
      </c>
      <c r="Y344" s="13">
        <v>1742995.1226456191</v>
      </c>
      <c r="Z344" s="113">
        <v>2343000</v>
      </c>
      <c r="AA344" s="113">
        <v>2343000</v>
      </c>
      <c r="AB344" s="113">
        <v>2252622.4</v>
      </c>
      <c r="AC344" s="8">
        <f t="shared" si="118"/>
        <v>2099329</v>
      </c>
      <c r="AD344" s="13">
        <v>1645351.1717283004</v>
      </c>
      <c r="AE344" s="13">
        <v>1742995.1226456191</v>
      </c>
      <c r="AF344" s="113">
        <v>2231000</v>
      </c>
      <c r="AG344" s="113">
        <v>2276000</v>
      </c>
      <c r="AH344" s="113">
        <v>2145197.6</v>
      </c>
      <c r="AI344" s="8">
        <f t="shared" si="119"/>
        <v>2008109</v>
      </c>
      <c r="AJ344" s="13">
        <v>1760307.8654648033</v>
      </c>
      <c r="AK344" s="13">
        <v>1742995.1226456191</v>
      </c>
      <c r="AL344" s="113">
        <v>2307000</v>
      </c>
      <c r="AM344" s="113">
        <v>2353000</v>
      </c>
      <c r="AN344" s="113">
        <v>2217978</v>
      </c>
      <c r="AO344" s="8">
        <f t="shared" si="120"/>
        <v>2076256</v>
      </c>
      <c r="AP344" s="13">
        <v>2122783.1154910927</v>
      </c>
      <c r="AQ344" s="13">
        <v>1742995.1226456191</v>
      </c>
      <c r="AR344" s="113">
        <v>2545000</v>
      </c>
      <c r="AS344" s="113">
        <v>2596000</v>
      </c>
      <c r="AT344" s="113">
        <v>2447464.6</v>
      </c>
      <c r="AU344" s="8">
        <f t="shared" si="121"/>
        <v>2290849</v>
      </c>
      <c r="AV344" s="13">
        <v>1383883.0067776896</v>
      </c>
      <c r="AW344" s="13">
        <v>1064525.3898289921</v>
      </c>
      <c r="AX344" s="113">
        <v>1612000</v>
      </c>
      <c r="AY344" s="113">
        <v>1612000</v>
      </c>
      <c r="AZ344" s="113">
        <v>1550113.6</v>
      </c>
      <c r="BA344" s="8">
        <f t="shared" si="122"/>
        <v>1444504</v>
      </c>
      <c r="BB344" s="13">
        <v>2049331.705131165</v>
      </c>
      <c r="BC344" s="13">
        <v>1742995.1226456191</v>
      </c>
      <c r="BD344" s="113">
        <v>2497000</v>
      </c>
      <c r="BE344" s="113">
        <v>2497000</v>
      </c>
      <c r="BF344" s="113">
        <v>2400962.2000000002</v>
      </c>
      <c r="BG344" s="8">
        <f t="shared" si="123"/>
        <v>2237458</v>
      </c>
      <c r="BH344" s="13">
        <v>2038627.4067182844</v>
      </c>
      <c r="BI344" s="13">
        <v>1742995.1226456191</v>
      </c>
      <c r="BJ344" s="113">
        <v>2490000</v>
      </c>
      <c r="BK344" s="113">
        <v>2490000</v>
      </c>
      <c r="BL344" s="113">
        <v>2394184.7999999998</v>
      </c>
      <c r="BM344" s="8">
        <f t="shared" si="124"/>
        <v>2231161</v>
      </c>
      <c r="BN344" s="13">
        <v>1617515.3263436621</v>
      </c>
      <c r="BO344" s="13">
        <v>1244242.558725894</v>
      </c>
      <c r="BP344" s="113">
        <v>1884000</v>
      </c>
      <c r="BQ344" s="113">
        <v>1884000</v>
      </c>
      <c r="BR344" s="113">
        <v>1811808.6</v>
      </c>
      <c r="BS344" s="8">
        <f t="shared" si="125"/>
        <v>1688313</v>
      </c>
      <c r="BT344" s="45" t="e">
        <f>K344+Q344+#REF!+W344+#REF!+#REF!+#REF!+#REF!+AC344+AI344+AO344+AU344+BA344+#REF!+BG344+BM344+BS344</f>
        <v>#REF!</v>
      </c>
      <c r="BU344" s="9"/>
      <c r="BV344" s="9"/>
      <c r="BW344" s="9"/>
      <c r="BX344" s="10"/>
      <c r="BY344" s="10"/>
    </row>
    <row r="345" spans="1:77" s="6" customFormat="1" ht="24.75" customHeight="1" x14ac:dyDescent="0.35">
      <c r="A345" s="388"/>
      <c r="B345" s="31">
        <v>311</v>
      </c>
      <c r="C345" s="51" t="s">
        <v>351</v>
      </c>
      <c r="D345" s="11" t="s">
        <v>283</v>
      </c>
      <c r="F345" s="13">
        <v>205849.84002302721</v>
      </c>
      <c r="G345" s="13">
        <v>194765.61786794112</v>
      </c>
      <c r="H345" s="113">
        <v>264000</v>
      </c>
      <c r="I345" s="113">
        <v>269000</v>
      </c>
      <c r="J345" s="113">
        <v>253633.8</v>
      </c>
      <c r="K345" s="8">
        <f t="shared" si="115"/>
        <v>237450</v>
      </c>
      <c r="L345" s="13">
        <v>205849.84002302721</v>
      </c>
      <c r="M345" s="13">
        <v>194765.61786794112</v>
      </c>
      <c r="N345" s="113">
        <v>264000</v>
      </c>
      <c r="O345" s="113">
        <v>269000</v>
      </c>
      <c r="P345" s="113">
        <v>253633.8</v>
      </c>
      <c r="Q345" s="8">
        <f t="shared" si="116"/>
        <v>237450</v>
      </c>
      <c r="R345" s="13">
        <v>327342.73757852934</v>
      </c>
      <c r="S345" s="13">
        <v>309716.59017045476</v>
      </c>
      <c r="T345" s="113">
        <v>419000</v>
      </c>
      <c r="U345" s="113">
        <v>419000</v>
      </c>
      <c r="V345" s="113">
        <v>403328.8</v>
      </c>
      <c r="W345" s="8">
        <f t="shared" si="117"/>
        <v>375678</v>
      </c>
      <c r="X345" s="13">
        <v>357538.90966970543</v>
      </c>
      <c r="Y345" s="13">
        <v>348595.65837603231</v>
      </c>
      <c r="Z345" s="113">
        <v>465000</v>
      </c>
      <c r="AA345" s="113">
        <v>465000</v>
      </c>
      <c r="AB345" s="113">
        <v>447060.6</v>
      </c>
      <c r="AC345" s="8">
        <f t="shared" si="118"/>
        <v>416639</v>
      </c>
      <c r="AD345" s="13">
        <v>341947.18958845903</v>
      </c>
      <c r="AE345" s="13">
        <v>348595.65837603231</v>
      </c>
      <c r="AF345" s="113">
        <v>455000</v>
      </c>
      <c r="AG345" s="113">
        <v>464000</v>
      </c>
      <c r="AH345" s="113">
        <v>437190.6</v>
      </c>
      <c r="AI345" s="8">
        <f t="shared" si="119"/>
        <v>409347</v>
      </c>
      <c r="AJ345" s="13">
        <v>378886.35813519399</v>
      </c>
      <c r="AK345" s="13">
        <v>348595.65837603231</v>
      </c>
      <c r="AL345" s="113">
        <v>479000</v>
      </c>
      <c r="AM345" s="113">
        <v>489000</v>
      </c>
      <c r="AN345" s="113">
        <v>460576.2</v>
      </c>
      <c r="AO345" s="8">
        <f t="shared" si="120"/>
        <v>431212</v>
      </c>
      <c r="AP345" s="13">
        <v>421356.67381571402</v>
      </c>
      <c r="AQ345" s="13">
        <v>348595.65837603231</v>
      </c>
      <c r="AR345" s="113">
        <v>507000</v>
      </c>
      <c r="AS345" s="113">
        <v>517000</v>
      </c>
      <c r="AT345" s="113">
        <v>487464.6</v>
      </c>
      <c r="AU345" s="8">
        <f t="shared" si="121"/>
        <v>456283</v>
      </c>
      <c r="AV345" s="13">
        <v>286692.41945740761</v>
      </c>
      <c r="AW345" s="13">
        <v>220532.63035185199</v>
      </c>
      <c r="AX345" s="113">
        <v>334000</v>
      </c>
      <c r="AY345" s="113">
        <v>334000</v>
      </c>
      <c r="AZ345" s="113">
        <v>321129.2</v>
      </c>
      <c r="BA345" s="8">
        <f t="shared" si="122"/>
        <v>299271</v>
      </c>
      <c r="BB345" s="13">
        <v>415381.92312285758</v>
      </c>
      <c r="BC345" s="13">
        <v>348595.65837603231</v>
      </c>
      <c r="BD345" s="113">
        <v>503000</v>
      </c>
      <c r="BE345" s="113">
        <v>503000</v>
      </c>
      <c r="BF345" s="113">
        <v>483681.80000000005</v>
      </c>
      <c r="BG345" s="8">
        <f t="shared" si="123"/>
        <v>450732</v>
      </c>
      <c r="BH345" s="13">
        <v>415360.79914385424</v>
      </c>
      <c r="BI345" s="13">
        <v>348595.65837603231</v>
      </c>
      <c r="BJ345" s="113">
        <v>503000</v>
      </c>
      <c r="BK345" s="113">
        <v>503000</v>
      </c>
      <c r="BL345" s="113">
        <v>483669.2</v>
      </c>
      <c r="BM345" s="8">
        <f t="shared" si="124"/>
        <v>450725</v>
      </c>
      <c r="BN345" s="13">
        <v>345572.73145846359</v>
      </c>
      <c r="BO345" s="13">
        <v>265825.17804497201</v>
      </c>
      <c r="BP345" s="113">
        <v>403000</v>
      </c>
      <c r="BQ345" s="113">
        <v>403000</v>
      </c>
      <c r="BR345" s="113">
        <v>387081.8</v>
      </c>
      <c r="BS345" s="8">
        <f t="shared" si="125"/>
        <v>360896</v>
      </c>
      <c r="BT345" s="45" t="e">
        <f>K345+Q345+#REF!+W345+#REF!+#REF!+#REF!+#REF!+AC345+AI345+AO345+AU345+BA345+#REF!+BG345+BM345+BS345</f>
        <v>#REF!</v>
      </c>
      <c r="BU345" s="9"/>
      <c r="BV345" s="9"/>
      <c r="BW345" s="9"/>
      <c r="BX345" s="10"/>
      <c r="BY345" s="10"/>
    </row>
    <row r="346" spans="1:77" s="6" customFormat="1" ht="24.75" customHeight="1" x14ac:dyDescent="0.35">
      <c r="A346" s="388"/>
      <c r="B346" s="11">
        <v>312</v>
      </c>
      <c r="C346" s="51" t="s">
        <v>352</v>
      </c>
      <c r="D346" s="11" t="s">
        <v>283</v>
      </c>
      <c r="F346" s="13">
        <v>195618.05166680139</v>
      </c>
      <c r="G346" s="13">
        <v>185084.77196166595</v>
      </c>
      <c r="H346" s="113">
        <v>251000</v>
      </c>
      <c r="I346" s="113">
        <v>256000</v>
      </c>
      <c r="J346" s="113">
        <v>241026.8</v>
      </c>
      <c r="K346" s="8">
        <f t="shared" si="115"/>
        <v>225746</v>
      </c>
      <c r="L346" s="13">
        <v>195618.05166680139</v>
      </c>
      <c r="M346" s="13">
        <v>185084.77196166595</v>
      </c>
      <c r="N346" s="113">
        <v>251000</v>
      </c>
      <c r="O346" s="113">
        <v>256000</v>
      </c>
      <c r="P346" s="113">
        <v>241026.8</v>
      </c>
      <c r="Q346" s="8">
        <f t="shared" si="116"/>
        <v>225746</v>
      </c>
      <c r="R346" s="13">
        <v>321661.49901498342</v>
      </c>
      <c r="S346" s="13">
        <v>304341.26445263822</v>
      </c>
      <c r="T346" s="113">
        <v>412000</v>
      </c>
      <c r="U346" s="113">
        <v>412000</v>
      </c>
      <c r="V346" s="113">
        <v>396328.8</v>
      </c>
      <c r="W346" s="8">
        <f t="shared" si="117"/>
        <v>369266</v>
      </c>
      <c r="X346" s="13">
        <v>383613.6822784812</v>
      </c>
      <c r="Y346" s="13">
        <v>362957.56092502456</v>
      </c>
      <c r="Z346" s="113">
        <v>492000</v>
      </c>
      <c r="AA346" s="113">
        <v>492000</v>
      </c>
      <c r="AB346" s="113">
        <v>472662.4</v>
      </c>
      <c r="AC346" s="8">
        <f t="shared" si="118"/>
        <v>440647</v>
      </c>
      <c r="AD346" s="13">
        <v>338092.61931452283</v>
      </c>
      <c r="AE346" s="13">
        <v>362957.56092502456</v>
      </c>
      <c r="AF346" s="113">
        <v>462000</v>
      </c>
      <c r="AG346" s="113">
        <v>471000</v>
      </c>
      <c r="AH346" s="113">
        <v>443842</v>
      </c>
      <c r="AI346" s="8">
        <f t="shared" si="119"/>
        <v>415578</v>
      </c>
      <c r="AJ346" s="13">
        <v>374617.09079977003</v>
      </c>
      <c r="AK346" s="13">
        <v>362957.56092502456</v>
      </c>
      <c r="AL346" s="113">
        <v>486000</v>
      </c>
      <c r="AM346" s="113">
        <v>496000</v>
      </c>
      <c r="AN346" s="113">
        <v>466965.80000000005</v>
      </c>
      <c r="AO346" s="8">
        <f t="shared" si="120"/>
        <v>437308</v>
      </c>
      <c r="AP346" s="13">
        <v>416464.80499387404</v>
      </c>
      <c r="AQ346" s="13">
        <v>362957.56092502456</v>
      </c>
      <c r="AR346" s="113">
        <v>513000</v>
      </c>
      <c r="AS346" s="113">
        <v>523000</v>
      </c>
      <c r="AT346" s="113">
        <v>493460.80000000005</v>
      </c>
      <c r="AU346" s="8">
        <f t="shared" si="121"/>
        <v>461777</v>
      </c>
      <c r="AV346" s="13">
        <v>287193.8360116462</v>
      </c>
      <c r="AW346" s="13">
        <v>220918.335393574</v>
      </c>
      <c r="AX346" s="113">
        <v>335000</v>
      </c>
      <c r="AY346" s="113">
        <v>335000</v>
      </c>
      <c r="AZ346" s="113">
        <v>321690.59999999998</v>
      </c>
      <c r="BA346" s="8">
        <f t="shared" si="122"/>
        <v>299961</v>
      </c>
      <c r="BB346" s="13">
        <v>425137.86605732265</v>
      </c>
      <c r="BC346" s="13">
        <v>362957.56092502456</v>
      </c>
      <c r="BD346" s="113">
        <v>519000</v>
      </c>
      <c r="BE346" s="113">
        <v>519000</v>
      </c>
      <c r="BF346" s="113">
        <v>498951.6</v>
      </c>
      <c r="BG346" s="8">
        <f t="shared" si="123"/>
        <v>465009</v>
      </c>
      <c r="BH346" s="13">
        <v>422527.3869678498</v>
      </c>
      <c r="BI346" s="13">
        <v>362957.56092502456</v>
      </c>
      <c r="BJ346" s="113">
        <v>517000</v>
      </c>
      <c r="BK346" s="113">
        <v>517000</v>
      </c>
      <c r="BL346" s="113">
        <v>497298.2</v>
      </c>
      <c r="BM346" s="8">
        <f t="shared" si="124"/>
        <v>463357</v>
      </c>
      <c r="BN346" s="13">
        <v>328396.71295196225</v>
      </c>
      <c r="BO346" s="13">
        <v>252612.85611689402</v>
      </c>
      <c r="BP346" s="113">
        <v>383000</v>
      </c>
      <c r="BQ346" s="113">
        <v>383000</v>
      </c>
      <c r="BR346" s="113">
        <v>367843</v>
      </c>
      <c r="BS346" s="8">
        <f t="shared" si="125"/>
        <v>342971</v>
      </c>
      <c r="BT346" s="45" t="e">
        <f>K346+Q346+#REF!+W346+#REF!+#REF!+#REF!+#REF!+AC346+AI346+AO346+AU346+BA346+#REF!+BG346+BM346+BS346</f>
        <v>#REF!</v>
      </c>
      <c r="BU346" s="9"/>
      <c r="BV346" s="9"/>
      <c r="BW346" s="9"/>
      <c r="BX346" s="10"/>
      <c r="BY346" s="10"/>
    </row>
    <row r="347" spans="1:77" s="6" customFormat="1" ht="24.75" customHeight="1" x14ac:dyDescent="0.35">
      <c r="A347" s="388"/>
      <c r="B347" s="31">
        <v>313</v>
      </c>
      <c r="C347" s="51" t="s">
        <v>353</v>
      </c>
      <c r="D347" s="11" t="s">
        <v>272</v>
      </c>
      <c r="F347" s="13">
        <v>164427.94077409699</v>
      </c>
      <c r="G347" s="13">
        <v>155574.12857856869</v>
      </c>
      <c r="H347" s="113">
        <v>211000</v>
      </c>
      <c r="I347" s="113">
        <v>215000</v>
      </c>
      <c r="J347" s="113">
        <v>202596.8</v>
      </c>
      <c r="K347" s="8">
        <f t="shared" si="115"/>
        <v>189720</v>
      </c>
      <c r="L347" s="13">
        <v>164427.94077409699</v>
      </c>
      <c r="M347" s="13">
        <v>155574.12857856869</v>
      </c>
      <c r="N347" s="113">
        <v>211000</v>
      </c>
      <c r="O347" s="113">
        <v>215000</v>
      </c>
      <c r="P347" s="113">
        <v>202596.8</v>
      </c>
      <c r="Q347" s="8">
        <f t="shared" si="116"/>
        <v>189720</v>
      </c>
      <c r="R347" s="13">
        <v>265160.41412273137</v>
      </c>
      <c r="S347" s="13">
        <v>250882.54566996894</v>
      </c>
      <c r="T347" s="113">
        <v>340000</v>
      </c>
      <c r="U347" s="113">
        <v>340000</v>
      </c>
      <c r="V347" s="113">
        <v>326712.40000000002</v>
      </c>
      <c r="W347" s="8">
        <f t="shared" si="117"/>
        <v>304551</v>
      </c>
      <c r="X347" s="13">
        <v>313384.23461075639</v>
      </c>
      <c r="Y347" s="13">
        <v>296509.69890094642</v>
      </c>
      <c r="Z347" s="113">
        <v>402000</v>
      </c>
      <c r="AA347" s="113">
        <v>402000</v>
      </c>
      <c r="AB347" s="113">
        <v>386129.8</v>
      </c>
      <c r="AC347" s="8">
        <f t="shared" si="118"/>
        <v>360005</v>
      </c>
      <c r="AD347" s="13">
        <v>284007.45054723864</v>
      </c>
      <c r="AE347" s="13">
        <v>296509.69890094642</v>
      </c>
      <c r="AF347" s="113">
        <v>382000</v>
      </c>
      <c r="AG347" s="113">
        <v>390000</v>
      </c>
      <c r="AH347" s="113">
        <v>367532.2</v>
      </c>
      <c r="AI347" s="8">
        <f t="shared" si="119"/>
        <v>344010</v>
      </c>
      <c r="AJ347" s="13">
        <v>305639.51683508878</v>
      </c>
      <c r="AK347" s="13">
        <v>296509.69890094642</v>
      </c>
      <c r="AL347" s="113">
        <v>396000</v>
      </c>
      <c r="AM347" s="113">
        <v>404000</v>
      </c>
      <c r="AN347" s="113">
        <v>381227</v>
      </c>
      <c r="AO347" s="8">
        <f t="shared" si="120"/>
        <v>356675</v>
      </c>
      <c r="AP347" s="13">
        <v>339607.98686092458</v>
      </c>
      <c r="AQ347" s="13">
        <v>296509.69890094642</v>
      </c>
      <c r="AR347" s="113">
        <v>419000</v>
      </c>
      <c r="AS347" s="113">
        <v>427000</v>
      </c>
      <c r="AT347" s="113">
        <v>402732.4</v>
      </c>
      <c r="AU347" s="8">
        <f t="shared" si="121"/>
        <v>376970</v>
      </c>
      <c r="AV347" s="13">
        <v>227012.73161932823</v>
      </c>
      <c r="AW347" s="13">
        <v>174625.17816871405</v>
      </c>
      <c r="AX347" s="113">
        <v>264000</v>
      </c>
      <c r="AY347" s="113">
        <v>264000</v>
      </c>
      <c r="AZ347" s="113">
        <v>254280.6</v>
      </c>
      <c r="BA347" s="8">
        <f t="shared" si="122"/>
        <v>236784</v>
      </c>
      <c r="BB347" s="13">
        <v>343151.2563916528</v>
      </c>
      <c r="BC347" s="13">
        <v>296509.69890094642</v>
      </c>
      <c r="BD347" s="113">
        <v>421000</v>
      </c>
      <c r="BE347" s="113">
        <v>421000</v>
      </c>
      <c r="BF347" s="113">
        <v>404976.6</v>
      </c>
      <c r="BG347" s="8">
        <f t="shared" si="123"/>
        <v>377328</v>
      </c>
      <c r="BH347" s="13">
        <v>334783.93712956924</v>
      </c>
      <c r="BI347" s="13">
        <v>296509.69890094642</v>
      </c>
      <c r="BJ347" s="113">
        <v>416000</v>
      </c>
      <c r="BK347" s="113">
        <v>416000</v>
      </c>
      <c r="BL347" s="113">
        <v>399679</v>
      </c>
      <c r="BM347" s="8">
        <f t="shared" si="124"/>
        <v>372595</v>
      </c>
      <c r="BN347" s="13">
        <v>276034.81615600799</v>
      </c>
      <c r="BO347" s="13">
        <v>212334.47396616</v>
      </c>
      <c r="BP347" s="113">
        <v>322000</v>
      </c>
      <c r="BQ347" s="113">
        <v>322000</v>
      </c>
      <c r="BR347" s="113">
        <v>309191.40000000002</v>
      </c>
      <c r="BS347" s="8">
        <f t="shared" si="125"/>
        <v>288312</v>
      </c>
      <c r="BT347" s="45" t="e">
        <f>K347+Q347+#REF!+W347+#REF!+#REF!+#REF!+#REF!+AC347+AI347+AO347+AU347+BA347+#REF!+BG347+BM347+BS347</f>
        <v>#REF!</v>
      </c>
      <c r="BU347" s="9"/>
      <c r="BV347" s="9"/>
      <c r="BW347" s="9"/>
      <c r="BX347" s="10"/>
      <c r="BY347" s="10"/>
    </row>
    <row r="348" spans="1:77" s="6" customFormat="1" ht="24.75" customHeight="1" x14ac:dyDescent="0.35">
      <c r="A348" s="388"/>
      <c r="B348" s="11">
        <v>314</v>
      </c>
      <c r="C348" s="51" t="s">
        <v>354</v>
      </c>
      <c r="D348" s="11" t="s">
        <v>283</v>
      </c>
      <c r="F348" s="13">
        <v>580685.95313141146</v>
      </c>
      <c r="G348" s="13">
        <v>549418.24796279694</v>
      </c>
      <c r="H348" s="113">
        <v>744000</v>
      </c>
      <c r="I348" s="113">
        <v>759000</v>
      </c>
      <c r="J348" s="113">
        <v>715481.2</v>
      </c>
      <c r="K348" s="8">
        <f t="shared" si="115"/>
        <v>669717</v>
      </c>
      <c r="L348" s="13">
        <v>580685.95313141146</v>
      </c>
      <c r="M348" s="13">
        <v>549418.24796279694</v>
      </c>
      <c r="N348" s="113">
        <v>744000</v>
      </c>
      <c r="O348" s="113">
        <v>759000</v>
      </c>
      <c r="P348" s="113">
        <v>715481.2</v>
      </c>
      <c r="Q348" s="8">
        <f t="shared" si="116"/>
        <v>669717</v>
      </c>
      <c r="R348" s="13">
        <v>922381.87854856683</v>
      </c>
      <c r="S348" s="13">
        <v>872715.16201133642</v>
      </c>
      <c r="T348" s="113">
        <v>1182000</v>
      </c>
      <c r="U348" s="113">
        <v>1182000</v>
      </c>
      <c r="V348" s="113">
        <v>1136494.8</v>
      </c>
      <c r="W348" s="8">
        <f t="shared" si="117"/>
        <v>1059118</v>
      </c>
      <c r="X348" s="13">
        <v>1039528.7953712116</v>
      </c>
      <c r="Y348" s="13">
        <v>983554.16792814643</v>
      </c>
      <c r="Z348" s="113">
        <v>1332000</v>
      </c>
      <c r="AA348" s="113">
        <v>1332000</v>
      </c>
      <c r="AB348" s="113">
        <v>1280834.8</v>
      </c>
      <c r="AC348" s="8">
        <f t="shared" si="118"/>
        <v>1193584</v>
      </c>
      <c r="AD348" s="13">
        <v>931728.68336338713</v>
      </c>
      <c r="AE348" s="13">
        <v>983554.16792814643</v>
      </c>
      <c r="AF348" s="113">
        <v>1261000</v>
      </c>
      <c r="AG348" s="113">
        <v>1286000</v>
      </c>
      <c r="AH348" s="113">
        <v>1212586.2</v>
      </c>
      <c r="AI348" s="8">
        <f t="shared" si="119"/>
        <v>1134974</v>
      </c>
      <c r="AJ348" s="13">
        <v>992902.61476886494</v>
      </c>
      <c r="AK348" s="13">
        <v>983554.16792814643</v>
      </c>
      <c r="AL348" s="113">
        <v>1301000</v>
      </c>
      <c r="AM348" s="113">
        <v>1327000</v>
      </c>
      <c r="AN348" s="113">
        <v>1251315.8</v>
      </c>
      <c r="AO348" s="8">
        <f t="shared" si="120"/>
        <v>1171155</v>
      </c>
      <c r="AP348" s="13">
        <v>1157698.5574929682</v>
      </c>
      <c r="AQ348" s="13">
        <v>983554.16792814643</v>
      </c>
      <c r="AR348" s="113">
        <v>1410000</v>
      </c>
      <c r="AS348" s="113">
        <v>1438000</v>
      </c>
      <c r="AT348" s="113">
        <v>1355649.4</v>
      </c>
      <c r="AU348" s="8">
        <f t="shared" si="121"/>
        <v>1268980</v>
      </c>
      <c r="AV348" s="13">
        <v>945052.35517268942</v>
      </c>
      <c r="AW348" s="13">
        <v>726963.35013283789</v>
      </c>
      <c r="AX348" s="113">
        <v>1101000</v>
      </c>
      <c r="AY348" s="113">
        <v>1101000</v>
      </c>
      <c r="AZ348" s="113">
        <v>1058570.8</v>
      </c>
      <c r="BA348" s="8">
        <f t="shared" si="122"/>
        <v>986517</v>
      </c>
      <c r="BB348" s="13">
        <v>1158014.3053896509</v>
      </c>
      <c r="BC348" s="13">
        <v>983554.16792814643</v>
      </c>
      <c r="BD348" s="113">
        <v>1410000</v>
      </c>
      <c r="BE348" s="113">
        <v>1410000</v>
      </c>
      <c r="BF348" s="113">
        <v>1355849.6</v>
      </c>
      <c r="BG348" s="8">
        <f t="shared" si="123"/>
        <v>1263484</v>
      </c>
      <c r="BH348" s="13">
        <v>1131720.5104722609</v>
      </c>
      <c r="BI348" s="13">
        <v>983554.16792814643</v>
      </c>
      <c r="BJ348" s="113">
        <v>1393000</v>
      </c>
      <c r="BK348" s="113">
        <v>1393000</v>
      </c>
      <c r="BL348" s="113">
        <v>1339202.2</v>
      </c>
      <c r="BM348" s="8">
        <f t="shared" si="124"/>
        <v>1248095</v>
      </c>
      <c r="BN348" s="13">
        <v>974831.60662564042</v>
      </c>
      <c r="BO348" s="13">
        <v>749870.46663510788</v>
      </c>
      <c r="BP348" s="113">
        <v>1136000</v>
      </c>
      <c r="BQ348" s="113">
        <v>1136000</v>
      </c>
      <c r="BR348" s="113">
        <v>1091927.2</v>
      </c>
      <c r="BS348" s="8">
        <f t="shared" si="125"/>
        <v>1017726</v>
      </c>
      <c r="BT348" s="45" t="e">
        <f>K348+Q348+#REF!+W348+#REF!+#REF!+#REF!+#REF!+AC348+AI348+AO348+AU348+BA348+#REF!+BG348+BM348+BS348</f>
        <v>#REF!</v>
      </c>
      <c r="BU348" s="9"/>
      <c r="BV348" s="9"/>
      <c r="BW348" s="9"/>
      <c r="BX348" s="10"/>
      <c r="BY348" s="10"/>
    </row>
    <row r="349" spans="1:77" s="6" customFormat="1" ht="24.75" customHeight="1" x14ac:dyDescent="0.35">
      <c r="A349" s="388"/>
      <c r="B349" s="31">
        <v>315</v>
      </c>
      <c r="C349" s="51" t="s">
        <v>355</v>
      </c>
      <c r="D349" s="11" t="s">
        <v>272</v>
      </c>
      <c r="F349" s="13">
        <v>99859.719479283376</v>
      </c>
      <c r="G349" s="13">
        <v>94482.657661168138</v>
      </c>
      <c r="H349" s="113">
        <v>128000</v>
      </c>
      <c r="I349" s="113">
        <v>131000</v>
      </c>
      <c r="J349" s="113">
        <v>123040.4</v>
      </c>
      <c r="K349" s="8">
        <f t="shared" si="115"/>
        <v>115277</v>
      </c>
      <c r="L349" s="13">
        <v>99859.719479283376</v>
      </c>
      <c r="M349" s="13">
        <v>94482.657661168138</v>
      </c>
      <c r="N349" s="113">
        <v>128000</v>
      </c>
      <c r="O349" s="113">
        <v>131000</v>
      </c>
      <c r="P349" s="113">
        <v>123040.4</v>
      </c>
      <c r="Q349" s="8">
        <f t="shared" si="116"/>
        <v>115277</v>
      </c>
      <c r="R349" s="13">
        <v>162869.21348131981</v>
      </c>
      <c r="S349" s="13">
        <v>154099.33275540257</v>
      </c>
      <c r="T349" s="113">
        <v>209000</v>
      </c>
      <c r="U349" s="113">
        <v>209000</v>
      </c>
      <c r="V349" s="113">
        <v>200676</v>
      </c>
      <c r="W349" s="8">
        <f t="shared" si="117"/>
        <v>187129</v>
      </c>
      <c r="X349" s="13">
        <v>199026.794804929</v>
      </c>
      <c r="Y349" s="13">
        <v>188309.9673923559</v>
      </c>
      <c r="Z349" s="113">
        <v>255000</v>
      </c>
      <c r="AA349" s="113">
        <v>255000</v>
      </c>
      <c r="AB349" s="113">
        <v>245226.8</v>
      </c>
      <c r="AC349" s="8">
        <f t="shared" si="118"/>
        <v>228513</v>
      </c>
      <c r="AD349" s="13">
        <v>173889.25979088299</v>
      </c>
      <c r="AE349" s="13">
        <v>188309.9673923559</v>
      </c>
      <c r="AF349" s="113">
        <v>238000</v>
      </c>
      <c r="AG349" s="113">
        <v>243000</v>
      </c>
      <c r="AH349" s="113">
        <v>229311.6</v>
      </c>
      <c r="AI349" s="8">
        <f t="shared" si="119"/>
        <v>214502</v>
      </c>
      <c r="AJ349" s="13">
        <v>190879.60963982818</v>
      </c>
      <c r="AK349" s="13">
        <v>188309.9673923559</v>
      </c>
      <c r="AL349" s="113">
        <v>250000</v>
      </c>
      <c r="AM349" s="113">
        <v>255000</v>
      </c>
      <c r="AN349" s="113">
        <v>240069.2</v>
      </c>
      <c r="AO349" s="8">
        <f t="shared" si="120"/>
        <v>224852</v>
      </c>
      <c r="AP349" s="13">
        <v>214808.63069720601</v>
      </c>
      <c r="AQ349" s="13">
        <v>188309.9673923559</v>
      </c>
      <c r="AR349" s="113">
        <v>265000</v>
      </c>
      <c r="AS349" s="113">
        <v>270000</v>
      </c>
      <c r="AT349" s="113">
        <v>255218.6</v>
      </c>
      <c r="AU349" s="8">
        <f t="shared" si="121"/>
        <v>238667</v>
      </c>
      <c r="AV349" s="13">
        <v>149096.37917110301</v>
      </c>
      <c r="AW349" s="13">
        <v>114689.52243931001</v>
      </c>
      <c r="AX349" s="113">
        <v>174000</v>
      </c>
      <c r="AY349" s="113">
        <v>174000</v>
      </c>
      <c r="AZ349" s="113">
        <v>167006</v>
      </c>
      <c r="BA349" s="8">
        <f t="shared" si="122"/>
        <v>155758</v>
      </c>
      <c r="BB349" s="13">
        <v>210520.46295951577</v>
      </c>
      <c r="BC349" s="13">
        <v>188309.9673923559</v>
      </c>
      <c r="BD349" s="113">
        <v>263000</v>
      </c>
      <c r="BE349" s="113">
        <v>263000</v>
      </c>
      <c r="BF349" s="113">
        <v>252504</v>
      </c>
      <c r="BG349" s="8">
        <f t="shared" si="123"/>
        <v>235467</v>
      </c>
      <c r="BH349" s="13">
        <v>210631.6417963758</v>
      </c>
      <c r="BI349" s="13">
        <v>188309.9673923559</v>
      </c>
      <c r="BJ349" s="113">
        <v>263000</v>
      </c>
      <c r="BK349" s="113">
        <v>263000</v>
      </c>
      <c r="BL349" s="113">
        <v>252574</v>
      </c>
      <c r="BM349" s="8">
        <f t="shared" si="124"/>
        <v>235503</v>
      </c>
      <c r="BN349" s="13">
        <v>167641.009159351</v>
      </c>
      <c r="BO349" s="13">
        <v>128954.62243027</v>
      </c>
      <c r="BP349" s="113">
        <v>195000</v>
      </c>
      <c r="BQ349" s="113">
        <v>195000</v>
      </c>
      <c r="BR349" s="113">
        <v>187777.8</v>
      </c>
      <c r="BS349" s="8">
        <f t="shared" si="125"/>
        <v>174875</v>
      </c>
      <c r="BT349" s="45" t="e">
        <f>K349+Q349+#REF!+W349+#REF!+#REF!+#REF!+#REF!+AC349+AI349+AO349+AU349+BA349+#REF!+BG349+BM349+BS349</f>
        <v>#REF!</v>
      </c>
      <c r="BU349" s="9"/>
      <c r="BV349" s="9"/>
      <c r="BW349" s="9"/>
      <c r="BX349" s="10"/>
      <c r="BY349" s="10"/>
    </row>
    <row r="350" spans="1:77" s="6" customFormat="1" ht="24.75" customHeight="1" x14ac:dyDescent="0.35">
      <c r="A350" s="388"/>
      <c r="B350" s="11">
        <v>316</v>
      </c>
      <c r="C350" s="51" t="s">
        <v>356</v>
      </c>
      <c r="D350" s="11" t="s">
        <v>357</v>
      </c>
      <c r="F350" s="13">
        <v>239615.9645657778</v>
      </c>
      <c r="G350" s="13">
        <v>226713.56647377435</v>
      </c>
      <c r="H350" s="113">
        <v>307000</v>
      </c>
      <c r="I350" s="113">
        <v>313000</v>
      </c>
      <c r="J350" s="113">
        <v>295237.59999999998</v>
      </c>
      <c r="K350" s="8">
        <f t="shared" si="115"/>
        <v>276313</v>
      </c>
      <c r="L350" s="13">
        <v>239615.9645657778</v>
      </c>
      <c r="M350" s="13">
        <v>226713.56647377435</v>
      </c>
      <c r="N350" s="113">
        <v>307000</v>
      </c>
      <c r="O350" s="113">
        <v>313000</v>
      </c>
      <c r="P350" s="113">
        <v>295237.59999999998</v>
      </c>
      <c r="Q350" s="8">
        <f t="shared" si="116"/>
        <v>276313</v>
      </c>
      <c r="R350" s="13">
        <v>413202.81792040158</v>
      </c>
      <c r="S350" s="13">
        <v>390953.43541699537</v>
      </c>
      <c r="T350" s="113">
        <v>529000</v>
      </c>
      <c r="U350" s="113">
        <v>529000</v>
      </c>
      <c r="V350" s="113">
        <v>509119.80000000005</v>
      </c>
      <c r="W350" s="8">
        <f t="shared" si="117"/>
        <v>474255</v>
      </c>
      <c r="X350" s="13">
        <v>483403.35909054277</v>
      </c>
      <c r="Y350" s="13">
        <v>452377.31395217095</v>
      </c>
      <c r="Z350" s="113">
        <v>616000</v>
      </c>
      <c r="AA350" s="113">
        <v>616000</v>
      </c>
      <c r="AB350" s="113">
        <v>592452</v>
      </c>
      <c r="AC350" s="8">
        <f t="shared" si="118"/>
        <v>552047</v>
      </c>
      <c r="AD350" s="13">
        <v>421629.06196602096</v>
      </c>
      <c r="AE350" s="13">
        <v>452377.31395217095</v>
      </c>
      <c r="AF350" s="113">
        <v>575000</v>
      </c>
      <c r="AG350" s="113">
        <v>587000</v>
      </c>
      <c r="AH350" s="113">
        <v>553343</v>
      </c>
      <c r="AI350" s="8">
        <f t="shared" si="119"/>
        <v>517870</v>
      </c>
      <c r="AJ350" s="13">
        <v>446200.69670044957</v>
      </c>
      <c r="AK350" s="13">
        <v>452377.31395217095</v>
      </c>
      <c r="AL350" s="113">
        <v>592000</v>
      </c>
      <c r="AM350" s="113">
        <v>604000</v>
      </c>
      <c r="AN350" s="113">
        <v>568899.80000000005</v>
      </c>
      <c r="AO350" s="8">
        <f t="shared" si="120"/>
        <v>532696</v>
      </c>
      <c r="AP350" s="13">
        <v>547164.42202975275</v>
      </c>
      <c r="AQ350" s="13">
        <v>452377.31395217095</v>
      </c>
      <c r="AR350" s="113">
        <v>658000</v>
      </c>
      <c r="AS350" s="113">
        <v>671000</v>
      </c>
      <c r="AT350" s="113">
        <v>632821</v>
      </c>
      <c r="AU350" s="8">
        <f t="shared" si="121"/>
        <v>592273</v>
      </c>
      <c r="AV350" s="13">
        <v>359664.6490304686</v>
      </c>
      <c r="AW350" s="13">
        <v>276665.11463882204</v>
      </c>
      <c r="AX350" s="113">
        <v>419000</v>
      </c>
      <c r="AY350" s="113">
        <v>419000</v>
      </c>
      <c r="AZ350" s="113">
        <v>402866.8</v>
      </c>
      <c r="BA350" s="8">
        <f t="shared" si="122"/>
        <v>375439</v>
      </c>
      <c r="BB350" s="13">
        <v>504499.54338472779</v>
      </c>
      <c r="BC350" s="13">
        <v>452377.31395217095</v>
      </c>
      <c r="BD350" s="113">
        <v>630000</v>
      </c>
      <c r="BE350" s="113">
        <v>630000</v>
      </c>
      <c r="BF350" s="113">
        <v>605809.4</v>
      </c>
      <c r="BG350" s="8">
        <f t="shared" si="123"/>
        <v>564537</v>
      </c>
      <c r="BH350" s="13">
        <v>519419.74329133978</v>
      </c>
      <c r="BI350" s="13">
        <v>452377.31395217095</v>
      </c>
      <c r="BJ350" s="113">
        <v>640000</v>
      </c>
      <c r="BK350" s="113">
        <v>640000</v>
      </c>
      <c r="BL350" s="113">
        <v>615255.19999999995</v>
      </c>
      <c r="BM350" s="8">
        <f t="shared" si="124"/>
        <v>573410</v>
      </c>
      <c r="BN350" s="13">
        <v>402258.37321990321</v>
      </c>
      <c r="BO350" s="13">
        <v>309429.51786146406</v>
      </c>
      <c r="BP350" s="113">
        <v>469000</v>
      </c>
      <c r="BQ350" s="113">
        <v>469000</v>
      </c>
      <c r="BR350" s="113">
        <v>450577.4</v>
      </c>
      <c r="BS350" s="8">
        <f t="shared" si="125"/>
        <v>420053</v>
      </c>
      <c r="BT350" s="45" t="e">
        <f>K350+Q350+#REF!+W350+#REF!+#REF!+#REF!+#REF!+AC350+AI350+AO350+AU350+BA350+#REF!+BG350+BM350+BS350</f>
        <v>#REF!</v>
      </c>
      <c r="BU350" s="9"/>
      <c r="BV350" s="9"/>
      <c r="BW350" s="9"/>
      <c r="BX350" s="10"/>
      <c r="BY350" s="10"/>
    </row>
    <row r="351" spans="1:77" s="6" customFormat="1" ht="24.75" customHeight="1" x14ac:dyDescent="0.35">
      <c r="A351" s="388"/>
      <c r="B351" s="31">
        <v>317</v>
      </c>
      <c r="C351" s="51" t="s">
        <v>358</v>
      </c>
      <c r="D351" s="11" t="s">
        <v>272</v>
      </c>
      <c r="F351" s="13">
        <v>20881.609139045202</v>
      </c>
      <c r="G351" s="13">
        <v>19757.214800788923</v>
      </c>
      <c r="H351" s="113">
        <v>27000</v>
      </c>
      <c r="I351" s="113">
        <v>28000</v>
      </c>
      <c r="J351" s="113">
        <v>25729.200000000001</v>
      </c>
      <c r="K351" s="8">
        <f t="shared" si="115"/>
        <v>24274</v>
      </c>
      <c r="L351" s="13">
        <v>20881.609139045202</v>
      </c>
      <c r="M351" s="13">
        <v>19757.214800788923</v>
      </c>
      <c r="N351" s="113">
        <v>27000</v>
      </c>
      <c r="O351" s="113">
        <v>28000</v>
      </c>
      <c r="P351" s="113">
        <v>25729.200000000001</v>
      </c>
      <c r="Q351" s="8">
        <f t="shared" si="116"/>
        <v>24274</v>
      </c>
      <c r="R351" s="13">
        <v>26600.648507123602</v>
      </c>
      <c r="S351" s="13">
        <v>25168.305895201556</v>
      </c>
      <c r="T351" s="113">
        <v>34000</v>
      </c>
      <c r="U351" s="113">
        <v>34000</v>
      </c>
      <c r="V351" s="113">
        <v>32775.4</v>
      </c>
      <c r="W351" s="8">
        <f t="shared" si="117"/>
        <v>30509</v>
      </c>
      <c r="X351" s="13">
        <v>34785.634476756801</v>
      </c>
      <c r="Y351" s="13">
        <v>32912.56185108528</v>
      </c>
      <c r="Z351" s="113">
        <v>45000</v>
      </c>
      <c r="AA351" s="113">
        <v>45000</v>
      </c>
      <c r="AB351" s="113">
        <v>42861</v>
      </c>
      <c r="AC351" s="8">
        <f t="shared" si="118"/>
        <v>40112</v>
      </c>
      <c r="AD351" s="13">
        <v>31629.267298301405</v>
      </c>
      <c r="AE351" s="13">
        <v>32912.56185108528</v>
      </c>
      <c r="AF351" s="113">
        <v>42000</v>
      </c>
      <c r="AG351" s="113">
        <v>43000</v>
      </c>
      <c r="AH351" s="113">
        <v>40861.800000000003</v>
      </c>
      <c r="AI351" s="8">
        <f t="shared" si="119"/>
        <v>38081</v>
      </c>
      <c r="AJ351" s="13">
        <v>35480.502207131794</v>
      </c>
      <c r="AK351" s="13">
        <v>32912.56185108528</v>
      </c>
      <c r="AL351" s="113">
        <v>45000</v>
      </c>
      <c r="AM351" s="113">
        <v>46000</v>
      </c>
      <c r="AN351" s="113">
        <v>43300.6</v>
      </c>
      <c r="AO351" s="8">
        <f t="shared" si="120"/>
        <v>40539</v>
      </c>
      <c r="AP351" s="13">
        <v>37655.160256113399</v>
      </c>
      <c r="AQ351" s="13">
        <v>32912.56185108528</v>
      </c>
      <c r="AR351" s="113">
        <v>46000</v>
      </c>
      <c r="AS351" s="113">
        <v>47000</v>
      </c>
      <c r="AT351" s="113">
        <v>44676.800000000003</v>
      </c>
      <c r="AU351" s="8">
        <f t="shared" si="121"/>
        <v>41649</v>
      </c>
      <c r="AV351" s="13">
        <v>29422.367386630402</v>
      </c>
      <c r="AW351" s="13">
        <v>22632.590297408002</v>
      </c>
      <c r="AX351" s="113">
        <v>34000</v>
      </c>
      <c r="AY351" s="113">
        <v>34000</v>
      </c>
      <c r="AZ351" s="113">
        <v>32956</v>
      </c>
      <c r="BA351" s="8">
        <f t="shared" si="122"/>
        <v>30602</v>
      </c>
      <c r="BB351" s="13">
        <v>34108.555360279403</v>
      </c>
      <c r="BC351" s="13">
        <v>32912.56185108528</v>
      </c>
      <c r="BD351" s="113">
        <v>44000</v>
      </c>
      <c r="BE351" s="113">
        <v>44000</v>
      </c>
      <c r="BF351" s="113">
        <v>42431.199999999997</v>
      </c>
      <c r="BG351" s="8">
        <f t="shared" si="123"/>
        <v>39490</v>
      </c>
      <c r="BH351" s="13">
        <v>34956.849885521195</v>
      </c>
      <c r="BI351" s="13">
        <v>32912.56185108528</v>
      </c>
      <c r="BJ351" s="113">
        <v>45000</v>
      </c>
      <c r="BK351" s="113">
        <v>45000</v>
      </c>
      <c r="BL351" s="113">
        <v>42968.800000000003</v>
      </c>
      <c r="BM351" s="8">
        <f t="shared" si="124"/>
        <v>40168</v>
      </c>
      <c r="BN351" s="13">
        <v>35055.799050326597</v>
      </c>
      <c r="BO351" s="13">
        <v>26965.999269482003</v>
      </c>
      <c r="BP351" s="113">
        <v>41000</v>
      </c>
      <c r="BQ351" s="113">
        <v>41000</v>
      </c>
      <c r="BR351" s="113">
        <v>39267.199999999997</v>
      </c>
      <c r="BS351" s="8">
        <f t="shared" si="125"/>
        <v>36658</v>
      </c>
      <c r="BT351" s="45" t="e">
        <f>K351+Q351+#REF!+W351+#REF!+#REF!+#REF!+#REF!+AC351+AI351+AO351+AU351+BA351+#REF!+BG351+BM351+BS351</f>
        <v>#REF!</v>
      </c>
      <c r="BU351" s="9"/>
      <c r="BV351" s="9"/>
      <c r="BW351" s="9"/>
      <c r="BX351" s="10"/>
      <c r="BY351" s="10"/>
    </row>
    <row r="352" spans="1:77" s="6" customFormat="1" ht="24.75" customHeight="1" x14ac:dyDescent="0.35">
      <c r="A352" s="388"/>
      <c r="B352" s="11">
        <v>318</v>
      </c>
      <c r="C352" s="51" t="s">
        <v>359</v>
      </c>
      <c r="D352" s="11" t="s">
        <v>272</v>
      </c>
      <c r="F352" s="13">
        <v>102552.4709080326</v>
      </c>
      <c r="G352" s="13">
        <v>97030.414782215463</v>
      </c>
      <c r="H352" s="113">
        <v>131000</v>
      </c>
      <c r="I352" s="113">
        <v>134000</v>
      </c>
      <c r="J352" s="113">
        <v>126358.39999999999</v>
      </c>
      <c r="K352" s="8">
        <f t="shared" si="115"/>
        <v>118188</v>
      </c>
      <c r="L352" s="13">
        <v>102552.4709080326</v>
      </c>
      <c r="M352" s="13">
        <v>97030.414782215463</v>
      </c>
      <c r="N352" s="113">
        <v>131000</v>
      </c>
      <c r="O352" s="113">
        <v>134000</v>
      </c>
      <c r="P352" s="113">
        <v>126358.39999999999</v>
      </c>
      <c r="Q352" s="8">
        <f t="shared" si="116"/>
        <v>118188</v>
      </c>
      <c r="R352" s="13">
        <v>171258.76851077538</v>
      </c>
      <c r="S352" s="13">
        <v>162037.14251404133</v>
      </c>
      <c r="T352" s="113">
        <v>219000</v>
      </c>
      <c r="U352" s="113">
        <v>219000</v>
      </c>
      <c r="V352" s="113">
        <v>211013.6</v>
      </c>
      <c r="W352" s="8">
        <f t="shared" si="117"/>
        <v>196462</v>
      </c>
      <c r="X352" s="13">
        <v>205312.84624099339</v>
      </c>
      <c r="Y352" s="13">
        <v>188658.15385274676</v>
      </c>
      <c r="Z352" s="113">
        <v>259000</v>
      </c>
      <c r="AA352" s="113">
        <v>259000</v>
      </c>
      <c r="AB352" s="113">
        <v>249426.8</v>
      </c>
      <c r="AC352" s="8">
        <f t="shared" si="118"/>
        <v>232280</v>
      </c>
      <c r="AD352" s="13">
        <v>182517.84931958764</v>
      </c>
      <c r="AE352" s="13">
        <v>188658.15385274676</v>
      </c>
      <c r="AF352" s="113">
        <v>244000</v>
      </c>
      <c r="AG352" s="113">
        <v>249000</v>
      </c>
      <c r="AH352" s="113">
        <v>234995.6</v>
      </c>
      <c r="AI352" s="8">
        <f t="shared" si="119"/>
        <v>219834</v>
      </c>
      <c r="AJ352" s="13">
        <v>202235.41603670857</v>
      </c>
      <c r="AK352" s="13">
        <v>188658.15385274676</v>
      </c>
      <c r="AL352" s="113">
        <v>257000</v>
      </c>
      <c r="AM352" s="113">
        <v>262000</v>
      </c>
      <c r="AN352" s="113">
        <v>247479.40000000002</v>
      </c>
      <c r="AO352" s="8">
        <f t="shared" si="120"/>
        <v>231475</v>
      </c>
      <c r="AP352" s="13">
        <v>228225.69272947079</v>
      </c>
      <c r="AQ352" s="13">
        <v>188658.15385274676</v>
      </c>
      <c r="AR352" s="113">
        <v>274000</v>
      </c>
      <c r="AS352" s="113">
        <v>279000</v>
      </c>
      <c r="AT352" s="113">
        <v>263933.59999999998</v>
      </c>
      <c r="AU352" s="8">
        <f t="shared" si="121"/>
        <v>246763</v>
      </c>
      <c r="AV352" s="13">
        <v>155948.33088678477</v>
      </c>
      <c r="AW352" s="13">
        <v>119960.25452829599</v>
      </c>
      <c r="AX352" s="113">
        <v>182000</v>
      </c>
      <c r="AY352" s="113">
        <v>182000</v>
      </c>
      <c r="AZ352" s="113">
        <v>174680.8</v>
      </c>
      <c r="BA352" s="8">
        <f t="shared" si="122"/>
        <v>162918</v>
      </c>
      <c r="BB352" s="13">
        <v>212711.79783402639</v>
      </c>
      <c r="BC352" s="13">
        <v>188658.15385274676</v>
      </c>
      <c r="BD352" s="113">
        <v>264000</v>
      </c>
      <c r="BE352" s="113">
        <v>264000</v>
      </c>
      <c r="BF352" s="113">
        <v>254111.2</v>
      </c>
      <c r="BG352" s="8">
        <f t="shared" si="123"/>
        <v>236696</v>
      </c>
      <c r="BH352" s="13">
        <v>221541.62105744763</v>
      </c>
      <c r="BI352" s="13">
        <v>188658.15385274676</v>
      </c>
      <c r="BJ352" s="113">
        <v>270000</v>
      </c>
      <c r="BK352" s="113">
        <v>270000</v>
      </c>
      <c r="BL352" s="113">
        <v>259701.40000000002</v>
      </c>
      <c r="BM352" s="8">
        <f t="shared" si="124"/>
        <v>241980</v>
      </c>
      <c r="BN352" s="13">
        <v>172161.5406660786</v>
      </c>
      <c r="BO352" s="13">
        <v>132431.95435852202</v>
      </c>
      <c r="BP352" s="113">
        <v>201000</v>
      </c>
      <c r="BQ352" s="113">
        <v>201000</v>
      </c>
      <c r="BR352" s="113">
        <v>192841.60000000001</v>
      </c>
      <c r="BS352" s="8">
        <f t="shared" si="125"/>
        <v>179887</v>
      </c>
      <c r="BT352" s="45" t="e">
        <f>K352+Q352+#REF!+W352+#REF!+#REF!+#REF!+#REF!+AC352+AI352+AO352+AU352+BA352+#REF!+BG352+BM352+BS352</f>
        <v>#REF!</v>
      </c>
      <c r="BU352" s="9"/>
      <c r="BV352" s="9"/>
      <c r="BW352" s="9"/>
      <c r="BX352" s="10"/>
      <c r="BY352" s="10"/>
    </row>
    <row r="353" spans="1:77" s="6" customFormat="1" ht="30" customHeight="1" x14ac:dyDescent="0.35">
      <c r="A353" s="388"/>
      <c r="B353" s="31">
        <v>319</v>
      </c>
      <c r="C353" s="51" t="s">
        <v>360</v>
      </c>
      <c r="D353" s="11" t="s">
        <v>283</v>
      </c>
      <c r="F353" s="13">
        <v>404739.88485861837</v>
      </c>
      <c r="G353" s="13">
        <v>382946.19875084667</v>
      </c>
      <c r="H353" s="113">
        <v>519000</v>
      </c>
      <c r="I353" s="113">
        <v>529000</v>
      </c>
      <c r="J353" s="113">
        <v>498692.6</v>
      </c>
      <c r="K353" s="8">
        <f t="shared" si="115"/>
        <v>466876</v>
      </c>
      <c r="L353" s="13">
        <v>404739.88485861837</v>
      </c>
      <c r="M353" s="13">
        <v>382946.19875084667</v>
      </c>
      <c r="N353" s="113">
        <v>519000</v>
      </c>
      <c r="O353" s="113">
        <v>529000</v>
      </c>
      <c r="P353" s="113">
        <v>498692.6</v>
      </c>
      <c r="Q353" s="8">
        <f t="shared" si="116"/>
        <v>466876</v>
      </c>
      <c r="R353" s="13">
        <v>173340.03633679461</v>
      </c>
      <c r="S353" s="13">
        <v>164006.34207250565</v>
      </c>
      <c r="T353" s="113">
        <v>222000</v>
      </c>
      <c r="U353" s="113">
        <v>222000</v>
      </c>
      <c r="V353" s="113">
        <v>213577</v>
      </c>
      <c r="W353" s="8">
        <f t="shared" si="117"/>
        <v>198985</v>
      </c>
      <c r="X353" s="13">
        <v>211626.6923862728</v>
      </c>
      <c r="Y353" s="13">
        <v>200231.40895008889</v>
      </c>
      <c r="Z353" s="113">
        <v>271000</v>
      </c>
      <c r="AA353" s="113">
        <v>271000</v>
      </c>
      <c r="AB353" s="113">
        <v>260751.40000000002</v>
      </c>
      <c r="AC353" s="8">
        <f t="shared" si="118"/>
        <v>242922</v>
      </c>
      <c r="AD353" s="13">
        <v>189625.5123600474</v>
      </c>
      <c r="AE353" s="13">
        <v>200231.40895008889</v>
      </c>
      <c r="AF353" s="113">
        <v>257000</v>
      </c>
      <c r="AG353" s="113">
        <v>262000</v>
      </c>
      <c r="AH353" s="113">
        <v>246822.8</v>
      </c>
      <c r="AI353" s="8">
        <f t="shared" si="119"/>
        <v>231136</v>
      </c>
      <c r="AJ353" s="13">
        <v>210110.21305150242</v>
      </c>
      <c r="AK353" s="13">
        <v>200231.40895008889</v>
      </c>
      <c r="AL353" s="113">
        <v>270000</v>
      </c>
      <c r="AM353" s="113">
        <v>275000</v>
      </c>
      <c r="AN353" s="113">
        <v>259791</v>
      </c>
      <c r="AO353" s="8">
        <f t="shared" si="120"/>
        <v>243027</v>
      </c>
      <c r="AP353" s="13">
        <v>245497.32503567182</v>
      </c>
      <c r="AQ353" s="13">
        <v>200231.40895008889</v>
      </c>
      <c r="AR353" s="113">
        <v>293000</v>
      </c>
      <c r="AS353" s="113">
        <v>299000</v>
      </c>
      <c r="AT353" s="113">
        <v>282195.20000000001</v>
      </c>
      <c r="AU353" s="8">
        <f t="shared" si="121"/>
        <v>263985</v>
      </c>
      <c r="AV353" s="13">
        <v>539359.66768218076</v>
      </c>
      <c r="AW353" s="13">
        <v>414892.05206321599</v>
      </c>
      <c r="AX353" s="113">
        <v>628000</v>
      </c>
      <c r="AY353" s="113">
        <v>628000</v>
      </c>
      <c r="AZ353" s="113">
        <v>604146.19999999995</v>
      </c>
      <c r="BA353" s="8">
        <f t="shared" si="122"/>
        <v>562880</v>
      </c>
      <c r="BB353" s="13">
        <v>471906.3555708502</v>
      </c>
      <c r="BC353" s="13">
        <v>200231.40895008889</v>
      </c>
      <c r="BD353" s="113">
        <v>443000</v>
      </c>
      <c r="BE353" s="113">
        <v>443000</v>
      </c>
      <c r="BF353" s="113">
        <v>425537</v>
      </c>
      <c r="BG353" s="8">
        <f t="shared" si="123"/>
        <v>396735</v>
      </c>
      <c r="BH353" s="13">
        <v>464031.55855605641</v>
      </c>
      <c r="BI353" s="13">
        <v>200231.40895008889</v>
      </c>
      <c r="BJ353" s="113">
        <v>437000</v>
      </c>
      <c r="BK353" s="113">
        <v>437000</v>
      </c>
      <c r="BL353" s="113">
        <v>420551.6</v>
      </c>
      <c r="BM353" s="8">
        <f t="shared" si="124"/>
        <v>391763</v>
      </c>
      <c r="BN353" s="13">
        <v>679461.67895130976</v>
      </c>
      <c r="BO353" s="13">
        <v>522662.82996254601</v>
      </c>
      <c r="BP353" s="113">
        <v>792000</v>
      </c>
      <c r="BQ353" s="113">
        <v>792000</v>
      </c>
      <c r="BR353" s="113">
        <v>761077.8</v>
      </c>
      <c r="BS353" s="8">
        <f t="shared" si="125"/>
        <v>709440</v>
      </c>
      <c r="BT353" s="45" t="e">
        <f>K353+Q353+#REF!+W353+#REF!+#REF!+#REF!+#REF!+AC353+AI353+AO353+AU353+BA353+#REF!+BG353+BM353+BS353</f>
        <v>#REF!</v>
      </c>
      <c r="BU353" s="9"/>
      <c r="BV353" s="9"/>
      <c r="BW353" s="9"/>
      <c r="BX353" s="10"/>
      <c r="BY353" s="10"/>
    </row>
    <row r="354" spans="1:77" s="6" customFormat="1" ht="20.25" customHeight="1" x14ac:dyDescent="0.35">
      <c r="A354" s="388"/>
      <c r="B354" s="11">
        <v>320</v>
      </c>
      <c r="C354" s="51" t="s">
        <v>361</v>
      </c>
      <c r="D354" s="11" t="s">
        <v>283</v>
      </c>
      <c r="F354" s="13">
        <v>307879.85592</v>
      </c>
      <c r="G354" s="13">
        <v>291301.70983200002</v>
      </c>
      <c r="H354" s="113">
        <v>395000</v>
      </c>
      <c r="I354" s="113">
        <v>403000</v>
      </c>
      <c r="J354" s="113">
        <v>379348.2</v>
      </c>
      <c r="K354" s="8">
        <f t="shared" si="115"/>
        <v>355306</v>
      </c>
      <c r="L354" s="13">
        <v>307879.85592</v>
      </c>
      <c r="M354" s="13">
        <v>291301.70983200002</v>
      </c>
      <c r="N354" s="113">
        <v>395000</v>
      </c>
      <c r="O354" s="113">
        <v>403000</v>
      </c>
      <c r="P354" s="113">
        <v>379348.2</v>
      </c>
      <c r="Q354" s="8">
        <f t="shared" si="116"/>
        <v>355306</v>
      </c>
      <c r="R354" s="13">
        <v>307879.85592</v>
      </c>
      <c r="S354" s="13">
        <v>291301.70983200002</v>
      </c>
      <c r="T354" s="113">
        <v>395000</v>
      </c>
      <c r="U354" s="113">
        <v>395000</v>
      </c>
      <c r="V354" s="113">
        <v>379348.2</v>
      </c>
      <c r="W354" s="8">
        <f t="shared" si="117"/>
        <v>353706</v>
      </c>
      <c r="X354" s="13">
        <v>307879.85592</v>
      </c>
      <c r="Y354" s="13">
        <v>291301.70983200002</v>
      </c>
      <c r="Z354" s="113">
        <v>395000</v>
      </c>
      <c r="AA354" s="113">
        <v>395000</v>
      </c>
      <c r="AB354" s="113">
        <v>379348.2</v>
      </c>
      <c r="AC354" s="8">
        <f t="shared" si="118"/>
        <v>353706</v>
      </c>
      <c r="AD354" s="13">
        <v>307879.85592</v>
      </c>
      <c r="AE354" s="13">
        <v>291301.70983200002</v>
      </c>
      <c r="AF354" s="113">
        <v>395000</v>
      </c>
      <c r="AG354" s="113">
        <v>403000</v>
      </c>
      <c r="AH354" s="113">
        <v>379348.2</v>
      </c>
      <c r="AI354" s="8">
        <f t="shared" si="119"/>
        <v>355306</v>
      </c>
      <c r="AJ354" s="13">
        <v>307879.85592</v>
      </c>
      <c r="AK354" s="13">
        <v>291301.70983200002</v>
      </c>
      <c r="AL354" s="113">
        <v>395000</v>
      </c>
      <c r="AM354" s="113">
        <v>403000</v>
      </c>
      <c r="AN354" s="113">
        <v>379348.2</v>
      </c>
      <c r="AO354" s="8">
        <f t="shared" si="120"/>
        <v>355306</v>
      </c>
      <c r="AP354" s="13">
        <v>307879.85592</v>
      </c>
      <c r="AQ354" s="13">
        <v>291301.70983200002</v>
      </c>
      <c r="AR354" s="113">
        <v>395000</v>
      </c>
      <c r="AS354" s="113">
        <v>403000</v>
      </c>
      <c r="AT354" s="113">
        <v>379348.2</v>
      </c>
      <c r="AU354" s="8">
        <f t="shared" si="121"/>
        <v>355306</v>
      </c>
      <c r="AV354" s="13">
        <v>307879.85592</v>
      </c>
      <c r="AW354" s="13">
        <v>236830.65840000001</v>
      </c>
      <c r="AX354" s="113">
        <v>359000</v>
      </c>
      <c r="AY354" s="113">
        <v>359000</v>
      </c>
      <c r="AZ354" s="113">
        <v>344862</v>
      </c>
      <c r="BA354" s="8">
        <f t="shared" si="122"/>
        <v>321515</v>
      </c>
      <c r="BB354" s="13">
        <v>307879.85592</v>
      </c>
      <c r="BC354" s="13">
        <v>291301.70983200002</v>
      </c>
      <c r="BD354" s="113">
        <v>395000</v>
      </c>
      <c r="BE354" s="113">
        <v>395000</v>
      </c>
      <c r="BF354" s="113">
        <v>379348.2</v>
      </c>
      <c r="BG354" s="8">
        <f t="shared" si="123"/>
        <v>353706</v>
      </c>
      <c r="BH354" s="13">
        <v>307879.85592</v>
      </c>
      <c r="BI354" s="13">
        <v>291301.70983200002</v>
      </c>
      <c r="BJ354" s="113">
        <v>395000</v>
      </c>
      <c r="BK354" s="113">
        <v>395000</v>
      </c>
      <c r="BL354" s="113">
        <v>379348.2</v>
      </c>
      <c r="BM354" s="8">
        <f t="shared" si="124"/>
        <v>353706</v>
      </c>
      <c r="BN354" s="13">
        <v>307879.85592</v>
      </c>
      <c r="BO354" s="13">
        <v>236830.65840000001</v>
      </c>
      <c r="BP354" s="113">
        <v>359000</v>
      </c>
      <c r="BQ354" s="113">
        <v>359000</v>
      </c>
      <c r="BR354" s="113">
        <v>344862</v>
      </c>
      <c r="BS354" s="8">
        <f t="shared" si="125"/>
        <v>321515</v>
      </c>
      <c r="BT354" s="45" t="e">
        <f>K354+Q354+#REF!+W354+#REF!+#REF!+#REF!+#REF!+AC354+AI354+AO354+AU354+BA354+#REF!+BG354+BM354+BS354</f>
        <v>#REF!</v>
      </c>
      <c r="BU354" s="9"/>
      <c r="BV354" s="9"/>
      <c r="BW354" s="9"/>
      <c r="BX354" s="10"/>
      <c r="BY354" s="10"/>
    </row>
    <row r="355" spans="1:77" s="6" customFormat="1" ht="20.25" customHeight="1" thickBot="1" x14ac:dyDescent="0.4">
      <c r="A355" s="388"/>
      <c r="B355" s="31">
        <v>321</v>
      </c>
      <c r="C355" s="51" t="s">
        <v>362</v>
      </c>
      <c r="D355" s="11" t="s">
        <v>272</v>
      </c>
      <c r="F355" s="13">
        <v>120427.8042983834</v>
      </c>
      <c r="G355" s="13">
        <v>113943.23022077813</v>
      </c>
      <c r="H355" s="115">
        <v>154000</v>
      </c>
      <c r="I355" s="115">
        <v>157000</v>
      </c>
      <c r="J355" s="115">
        <v>148383.20000000001</v>
      </c>
      <c r="K355" s="8">
        <f t="shared" si="115"/>
        <v>138751</v>
      </c>
      <c r="L355" s="13">
        <v>120427.8042983834</v>
      </c>
      <c r="M355" s="13">
        <v>113943.23022077813</v>
      </c>
      <c r="N355" s="115">
        <v>154000</v>
      </c>
      <c r="O355" s="115">
        <v>157000</v>
      </c>
      <c r="P355" s="115">
        <v>148383.20000000001</v>
      </c>
      <c r="Q355" s="8">
        <f t="shared" si="116"/>
        <v>138751</v>
      </c>
      <c r="R355" s="13">
        <v>197992.83162213102</v>
      </c>
      <c r="S355" s="13">
        <v>187331.67915017006</v>
      </c>
      <c r="T355" s="115">
        <v>254000</v>
      </c>
      <c r="U355" s="115">
        <v>254000</v>
      </c>
      <c r="V355" s="115">
        <v>243952.8</v>
      </c>
      <c r="W355" s="8">
        <f t="shared" si="117"/>
        <v>227455</v>
      </c>
      <c r="X355" s="13">
        <v>231144.13719704578</v>
      </c>
      <c r="Y355" s="13">
        <v>212793.47151802739</v>
      </c>
      <c r="Z355" s="115">
        <v>292000</v>
      </c>
      <c r="AA355" s="115">
        <v>292000</v>
      </c>
      <c r="AB355" s="115">
        <v>281061.2</v>
      </c>
      <c r="AC355" s="8">
        <f t="shared" si="118"/>
        <v>261800</v>
      </c>
      <c r="AD355" s="13">
        <v>209582.11357641738</v>
      </c>
      <c r="AE355" s="13">
        <v>212793.47151802739</v>
      </c>
      <c r="AF355" s="115">
        <v>278000</v>
      </c>
      <c r="AG355" s="115">
        <v>284000</v>
      </c>
      <c r="AH355" s="115">
        <v>267409.8</v>
      </c>
      <c r="AI355" s="8">
        <f t="shared" si="119"/>
        <v>250357</v>
      </c>
      <c r="AJ355" s="13">
        <v>232222.57191458778</v>
      </c>
      <c r="AK355" s="13">
        <v>212793.47151802739</v>
      </c>
      <c r="AL355" s="115">
        <v>293000</v>
      </c>
      <c r="AM355" s="115">
        <v>299000</v>
      </c>
      <c r="AN355" s="115">
        <v>281744.40000000002</v>
      </c>
      <c r="AO355" s="8">
        <f t="shared" si="120"/>
        <v>263752</v>
      </c>
      <c r="AP355" s="13">
        <v>265942.00134585722</v>
      </c>
      <c r="AQ355" s="13">
        <v>212793.47151802739</v>
      </c>
      <c r="AR355" s="115">
        <v>315000</v>
      </c>
      <c r="AS355" s="115">
        <v>321000</v>
      </c>
      <c r="AT355" s="115">
        <v>303093</v>
      </c>
      <c r="AU355" s="8">
        <f t="shared" si="121"/>
        <v>283566</v>
      </c>
      <c r="AV355" s="13">
        <v>180697.8517601894</v>
      </c>
      <c r="AW355" s="13">
        <v>138998.34750783799</v>
      </c>
      <c r="AX355" s="115">
        <v>210000</v>
      </c>
      <c r="AY355" s="115">
        <v>210000</v>
      </c>
      <c r="AZ355" s="115">
        <v>202403.6</v>
      </c>
      <c r="BA355" s="8">
        <f t="shared" si="122"/>
        <v>188420</v>
      </c>
      <c r="BB355" s="13">
        <v>256721.94040505739</v>
      </c>
      <c r="BC355" s="13">
        <v>212793.47151802739</v>
      </c>
      <c r="BD355" s="115">
        <v>309000</v>
      </c>
      <c r="BE355" s="115">
        <v>309000</v>
      </c>
      <c r="BF355" s="115">
        <v>297255</v>
      </c>
      <c r="BG355" s="8">
        <f t="shared" si="123"/>
        <v>276954</v>
      </c>
      <c r="BH355" s="13">
        <v>245754.14814881841</v>
      </c>
      <c r="BI355" s="13">
        <v>212793.47151802739</v>
      </c>
      <c r="BJ355" s="115">
        <v>302000</v>
      </c>
      <c r="BK355" s="115">
        <v>302000</v>
      </c>
      <c r="BL355" s="115">
        <v>290311</v>
      </c>
      <c r="BM355" s="8">
        <f t="shared" si="124"/>
        <v>270572</v>
      </c>
      <c r="BN355" s="13">
        <v>202169.82052296121</v>
      </c>
      <c r="BO355" s="13">
        <v>155515.24655612401</v>
      </c>
      <c r="BP355" s="115">
        <v>236000</v>
      </c>
      <c r="BQ355" s="115">
        <v>236000</v>
      </c>
      <c r="BR355" s="115">
        <v>226454.2</v>
      </c>
      <c r="BS355" s="8">
        <f t="shared" si="125"/>
        <v>211228</v>
      </c>
      <c r="BT355" s="45" t="e">
        <f>K355+Q355+#REF!+W355+#REF!+#REF!+#REF!+#REF!+AC355+AI355+AO355+AU355+BA355+#REF!+BG355+BM355+BS355</f>
        <v>#REF!</v>
      </c>
      <c r="BU355" s="9"/>
      <c r="BV355" s="9"/>
      <c r="BW355" s="9"/>
      <c r="BX355" s="10"/>
      <c r="BY355" s="10"/>
    </row>
    <row r="356" spans="1:77" s="6" customFormat="1" ht="20.25" customHeight="1" thickBot="1" x14ac:dyDescent="0.4">
      <c r="A356" s="388"/>
      <c r="B356" s="289" t="s">
        <v>131</v>
      </c>
      <c r="C356" s="272"/>
      <c r="D356" s="273"/>
      <c r="F356" s="119">
        <f>+SUM(F357:F370)</f>
        <v>8819082.3215143364</v>
      </c>
      <c r="G356" s="119">
        <f t="shared" ref="G356:BS356" si="128">+SUM(G357:G370)</f>
        <v>8344208.6580481799</v>
      </c>
      <c r="H356" s="119">
        <f t="shared" si="128"/>
        <v>11301000</v>
      </c>
      <c r="I356" s="119">
        <f t="shared" si="128"/>
        <v>11528000</v>
      </c>
      <c r="J356" s="119">
        <f t="shared" si="128"/>
        <v>10866263.800000001</v>
      </c>
      <c r="K356" s="119">
        <f t="shared" si="128"/>
        <v>10171710</v>
      </c>
      <c r="L356" s="119">
        <f t="shared" si="128"/>
        <v>8819082.3215143364</v>
      </c>
      <c r="M356" s="119">
        <f t="shared" si="128"/>
        <v>8344208.6580481799</v>
      </c>
      <c r="N356" s="119">
        <f t="shared" si="128"/>
        <v>11301000</v>
      </c>
      <c r="O356" s="119">
        <f t="shared" si="128"/>
        <v>11528000</v>
      </c>
      <c r="P356" s="119">
        <f t="shared" si="128"/>
        <v>10866263.800000001</v>
      </c>
      <c r="Q356" s="119">
        <f t="shared" si="128"/>
        <v>10171710</v>
      </c>
      <c r="R356" s="119">
        <f t="shared" si="128"/>
        <v>16319557.981214415</v>
      </c>
      <c r="S356" s="119">
        <f t="shared" si="128"/>
        <v>15440812.551456716</v>
      </c>
      <c r="T356" s="119">
        <f t="shared" si="128"/>
        <v>20912000</v>
      </c>
      <c r="U356" s="119">
        <f t="shared" si="128"/>
        <v>20912000</v>
      </c>
      <c r="V356" s="119">
        <f t="shared" si="128"/>
        <v>20107829</v>
      </c>
      <c r="W356" s="119">
        <f t="shared" si="128"/>
        <v>18738441</v>
      </c>
      <c r="X356" s="119">
        <f t="shared" si="128"/>
        <v>14590376.854705306</v>
      </c>
      <c r="Y356" s="119">
        <f t="shared" si="128"/>
        <v>13845305.426510438</v>
      </c>
      <c r="Z356" s="119">
        <f t="shared" si="128"/>
        <v>18722000</v>
      </c>
      <c r="AA356" s="119">
        <f t="shared" si="128"/>
        <v>18722000</v>
      </c>
      <c r="AB356" s="119">
        <f t="shared" si="128"/>
        <v>18002933.200000003</v>
      </c>
      <c r="AC356" s="119">
        <f t="shared" si="128"/>
        <v>16776525</v>
      </c>
      <c r="AD356" s="119">
        <f t="shared" si="128"/>
        <v>13522070.529201251</v>
      </c>
      <c r="AE356" s="119">
        <f t="shared" si="128"/>
        <v>13845305.426510438</v>
      </c>
      <c r="AF356" s="119">
        <f t="shared" si="128"/>
        <v>18019000</v>
      </c>
      <c r="AG356" s="119">
        <f t="shared" si="128"/>
        <v>18379000</v>
      </c>
      <c r="AH356" s="119">
        <f t="shared" si="128"/>
        <v>17326576.399999999</v>
      </c>
      <c r="AI356" s="119">
        <f t="shared" si="128"/>
        <v>16218390</v>
      </c>
      <c r="AJ356" s="119">
        <f t="shared" si="128"/>
        <v>14516494.070458362</v>
      </c>
      <c r="AK356" s="119">
        <f t="shared" si="128"/>
        <v>13845305.426510438</v>
      </c>
      <c r="AL356" s="119">
        <f t="shared" si="128"/>
        <v>18675000</v>
      </c>
      <c r="AM356" s="119">
        <f t="shared" si="128"/>
        <v>19048000</v>
      </c>
      <c r="AN356" s="119">
        <f t="shared" si="128"/>
        <v>17956157.799999997</v>
      </c>
      <c r="AO356" s="119">
        <f t="shared" si="128"/>
        <v>16808192</v>
      </c>
      <c r="AP356" s="119">
        <f t="shared" si="128"/>
        <v>22352641.986194521</v>
      </c>
      <c r="AQ356" s="119">
        <f t="shared" si="128"/>
        <v>13845305.426510438</v>
      </c>
      <c r="AR356" s="119">
        <f t="shared" si="128"/>
        <v>23833000</v>
      </c>
      <c r="AS356" s="119">
        <f t="shared" si="128"/>
        <v>24308000</v>
      </c>
      <c r="AT356" s="119">
        <f t="shared" si="128"/>
        <v>22917305.600000001</v>
      </c>
      <c r="AU356" s="119">
        <f t="shared" si="128"/>
        <v>21451250</v>
      </c>
      <c r="AV356" s="119">
        <f t="shared" si="128"/>
        <v>11596967.832800712</v>
      </c>
      <c r="AW356" s="119">
        <f t="shared" si="128"/>
        <v>8920744.4867697805</v>
      </c>
      <c r="AX356" s="119">
        <f t="shared" si="128"/>
        <v>13511000</v>
      </c>
      <c r="AY356" s="119">
        <f t="shared" si="128"/>
        <v>13511000</v>
      </c>
      <c r="AZ356" s="119">
        <f t="shared" si="128"/>
        <v>12989981.200000001</v>
      </c>
      <c r="BA356" s="119">
        <f t="shared" si="128"/>
        <v>12105941</v>
      </c>
      <c r="BB356" s="119">
        <f t="shared" si="128"/>
        <v>15175255.361774707</v>
      </c>
      <c r="BC356" s="119">
        <f t="shared" si="128"/>
        <v>13845305.426510438</v>
      </c>
      <c r="BD356" s="119">
        <f t="shared" si="128"/>
        <v>19107000</v>
      </c>
      <c r="BE356" s="119">
        <f t="shared" si="128"/>
        <v>19107000</v>
      </c>
      <c r="BF356" s="119">
        <f t="shared" si="128"/>
        <v>18373226.199999999</v>
      </c>
      <c r="BG356" s="119">
        <f t="shared" si="128"/>
        <v>17121557</v>
      </c>
      <c r="BH356" s="119">
        <f t="shared" si="128"/>
        <v>15165198.124192351</v>
      </c>
      <c r="BI356" s="119">
        <f t="shared" si="128"/>
        <v>13845305.426510438</v>
      </c>
      <c r="BJ356" s="119">
        <f t="shared" si="128"/>
        <v>19101000</v>
      </c>
      <c r="BK356" s="119">
        <f t="shared" si="128"/>
        <v>19101000</v>
      </c>
      <c r="BL356" s="119">
        <f t="shared" si="128"/>
        <v>18366859</v>
      </c>
      <c r="BM356" s="119">
        <f t="shared" si="128"/>
        <v>17115872</v>
      </c>
      <c r="BN356" s="119">
        <f t="shared" si="128"/>
        <v>12483164.335316457</v>
      </c>
      <c r="BO356" s="119">
        <f t="shared" si="128"/>
        <v>9602434.1040895842</v>
      </c>
      <c r="BP356" s="119">
        <f t="shared" si="128"/>
        <v>14541000</v>
      </c>
      <c r="BQ356" s="119">
        <f t="shared" si="128"/>
        <v>14541000</v>
      </c>
      <c r="BR356" s="119">
        <f t="shared" si="128"/>
        <v>13982626</v>
      </c>
      <c r="BS356" s="119">
        <f t="shared" si="128"/>
        <v>13030046</v>
      </c>
      <c r="BT356" s="45" t="e">
        <f>K356+Q356+#REF!+W356+#REF!+#REF!+#REF!+#REF!+AC356+AI356+AO356+AU356+BA356+#REF!+BG356+BM356+BS356</f>
        <v>#REF!</v>
      </c>
      <c r="BU356" s="9"/>
      <c r="BV356" s="9"/>
      <c r="BW356" s="9"/>
      <c r="BX356" s="10"/>
      <c r="BY356" s="10"/>
    </row>
    <row r="357" spans="1:77" s="6" customFormat="1" ht="20.25" customHeight="1" x14ac:dyDescent="0.35">
      <c r="A357" s="388"/>
      <c r="B357" s="31">
        <v>322</v>
      </c>
      <c r="C357" s="50" t="s">
        <v>363</v>
      </c>
      <c r="D357" s="31" t="s">
        <v>272</v>
      </c>
      <c r="F357" s="13">
        <v>1115753.0059224276</v>
      </c>
      <c r="G357" s="13">
        <v>1055673.99791122</v>
      </c>
      <c r="H357" s="120">
        <v>1430000</v>
      </c>
      <c r="I357" s="120">
        <v>1459000</v>
      </c>
      <c r="J357" s="120">
        <v>1374753.8</v>
      </c>
      <c r="K357" s="8">
        <f t="shared" si="115"/>
        <v>1287036</v>
      </c>
      <c r="L357" s="13">
        <v>1115753.0059224276</v>
      </c>
      <c r="M357" s="13">
        <v>1055673.99791122</v>
      </c>
      <c r="N357" s="120">
        <v>1430000</v>
      </c>
      <c r="O357" s="120">
        <v>1459000</v>
      </c>
      <c r="P357" s="120">
        <v>1374753.8</v>
      </c>
      <c r="Q357" s="8">
        <f t="shared" si="116"/>
        <v>1287036</v>
      </c>
      <c r="R357" s="13">
        <v>3425337.6913173236</v>
      </c>
      <c r="S357" s="13">
        <v>3240896.4310156219</v>
      </c>
      <c r="T357" s="120">
        <v>4389000</v>
      </c>
      <c r="U357" s="120">
        <v>4389000</v>
      </c>
      <c r="V357" s="120">
        <v>4220463.8</v>
      </c>
      <c r="W357" s="8">
        <f t="shared" si="117"/>
        <v>3932940</v>
      </c>
      <c r="X357" s="13">
        <v>2264804.073484425</v>
      </c>
      <c r="Y357" s="13">
        <v>2187192.6845857068</v>
      </c>
      <c r="Z357" s="120">
        <v>2931000</v>
      </c>
      <c r="AA357" s="120">
        <v>2931000</v>
      </c>
      <c r="AB357" s="120">
        <v>2818606</v>
      </c>
      <c r="AC357" s="8">
        <f t="shared" si="118"/>
        <v>2626521</v>
      </c>
      <c r="AD357" s="13">
        <v>2053179.6046748897</v>
      </c>
      <c r="AE357" s="13">
        <v>2187192.6845857068</v>
      </c>
      <c r="AF357" s="120">
        <v>2792000</v>
      </c>
      <c r="AG357" s="120">
        <v>2848000</v>
      </c>
      <c r="AH357" s="120">
        <v>2684624.6</v>
      </c>
      <c r="AI357" s="8">
        <f t="shared" si="119"/>
        <v>2512999</v>
      </c>
      <c r="AJ357" s="13">
        <v>2238024.4270499568</v>
      </c>
      <c r="AK357" s="13">
        <v>2187192.6845857068</v>
      </c>
      <c r="AL357" s="120">
        <v>2914000</v>
      </c>
      <c r="AM357" s="120">
        <v>2972000</v>
      </c>
      <c r="AN357" s="120">
        <v>2801652</v>
      </c>
      <c r="AO357" s="8">
        <f t="shared" si="120"/>
        <v>2622574</v>
      </c>
      <c r="AP357" s="13">
        <v>4819235.6877193609</v>
      </c>
      <c r="AQ357" s="13">
        <v>2187192.6845857068</v>
      </c>
      <c r="AR357" s="120">
        <v>4613000</v>
      </c>
      <c r="AS357" s="120">
        <v>4705000</v>
      </c>
      <c r="AT357" s="120">
        <v>4435844</v>
      </c>
      <c r="AU357" s="8">
        <f t="shared" si="121"/>
        <v>4152054</v>
      </c>
      <c r="AV357" s="13">
        <v>1708216.1332424188</v>
      </c>
      <c r="AW357" s="13">
        <v>1314012.4101864758</v>
      </c>
      <c r="AX357" s="120">
        <v>1990000</v>
      </c>
      <c r="AY357" s="120">
        <v>1990000</v>
      </c>
      <c r="AZ357" s="120">
        <v>1913405.2000000002</v>
      </c>
      <c r="BA357" s="8">
        <f t="shared" si="122"/>
        <v>1783127</v>
      </c>
      <c r="BB357" s="13">
        <v>2428807.3111017169</v>
      </c>
      <c r="BC357" s="13">
        <v>2187192.6845857068</v>
      </c>
      <c r="BD357" s="120">
        <v>3039000</v>
      </c>
      <c r="BE357" s="120">
        <v>3039000</v>
      </c>
      <c r="BF357" s="120">
        <v>2922438.4</v>
      </c>
      <c r="BG357" s="8">
        <f t="shared" si="123"/>
        <v>2723288</v>
      </c>
      <c r="BH357" s="13">
        <v>2390558.4558567707</v>
      </c>
      <c r="BI357" s="13">
        <v>2187192.6845857068</v>
      </c>
      <c r="BJ357" s="120">
        <v>3014000</v>
      </c>
      <c r="BK357" s="120">
        <v>3014000</v>
      </c>
      <c r="BL357" s="120">
        <v>2898222.6</v>
      </c>
      <c r="BM357" s="8">
        <f t="shared" si="124"/>
        <v>2700795</v>
      </c>
      <c r="BN357" s="13">
        <v>1873082.1186337443</v>
      </c>
      <c r="BO357" s="13">
        <v>1440832.398949034</v>
      </c>
      <c r="BP357" s="120">
        <v>2182000</v>
      </c>
      <c r="BQ357" s="120">
        <v>2182000</v>
      </c>
      <c r="BR357" s="120">
        <v>2098075</v>
      </c>
      <c r="BS357" s="8">
        <f t="shared" si="125"/>
        <v>1955198</v>
      </c>
      <c r="BT357" s="45" t="e">
        <f>K357+Q357+#REF!+W357+#REF!+#REF!+#REF!+#REF!+AC357+AI357+AO357+AU357+BA357+#REF!+BG357+BM357+BS357</f>
        <v>#REF!</v>
      </c>
      <c r="BU357" s="9"/>
      <c r="BV357" s="9"/>
      <c r="BW357" s="9"/>
      <c r="BX357" s="10"/>
      <c r="BY357" s="10"/>
    </row>
    <row r="358" spans="1:77" s="6" customFormat="1" ht="20.25" customHeight="1" x14ac:dyDescent="0.35">
      <c r="A358" s="388"/>
      <c r="B358" s="11">
        <v>323</v>
      </c>
      <c r="C358" s="51" t="s">
        <v>364</v>
      </c>
      <c r="D358" s="11" t="s">
        <v>272</v>
      </c>
      <c r="F358" s="13">
        <v>598655.27540000004</v>
      </c>
      <c r="G358" s="13">
        <v>566419.99133999995</v>
      </c>
      <c r="H358" s="113">
        <v>767000</v>
      </c>
      <c r="I358" s="113">
        <v>782000</v>
      </c>
      <c r="J358" s="113">
        <v>737622.2</v>
      </c>
      <c r="K358" s="8">
        <f t="shared" si="115"/>
        <v>690339</v>
      </c>
      <c r="L358" s="13">
        <v>598655.27540000004</v>
      </c>
      <c r="M358" s="13">
        <v>566419.99133999995</v>
      </c>
      <c r="N358" s="113">
        <v>767000</v>
      </c>
      <c r="O358" s="113">
        <v>782000</v>
      </c>
      <c r="P358" s="113">
        <v>737622.2</v>
      </c>
      <c r="Q358" s="8">
        <f t="shared" si="116"/>
        <v>690339</v>
      </c>
      <c r="R358" s="13">
        <v>598655.27540000004</v>
      </c>
      <c r="S358" s="13">
        <v>566419.99133999995</v>
      </c>
      <c r="T358" s="113">
        <v>767000</v>
      </c>
      <c r="U358" s="113">
        <v>767000</v>
      </c>
      <c r="V358" s="113">
        <v>737622.2</v>
      </c>
      <c r="W358" s="8">
        <f t="shared" si="117"/>
        <v>687339</v>
      </c>
      <c r="X358" s="13">
        <v>598655.27540000004</v>
      </c>
      <c r="Y358" s="13">
        <v>566419.99133999995</v>
      </c>
      <c r="Z358" s="113">
        <v>767000</v>
      </c>
      <c r="AA358" s="113">
        <v>767000</v>
      </c>
      <c r="AB358" s="113">
        <v>737622.2</v>
      </c>
      <c r="AC358" s="8">
        <f t="shared" si="118"/>
        <v>687339</v>
      </c>
      <c r="AD358" s="13">
        <v>598655.27540000004</v>
      </c>
      <c r="AE358" s="13">
        <v>566419.99133999995</v>
      </c>
      <c r="AF358" s="113">
        <v>767000</v>
      </c>
      <c r="AG358" s="113">
        <v>782000</v>
      </c>
      <c r="AH358" s="113">
        <v>737622.2</v>
      </c>
      <c r="AI358" s="8">
        <f t="shared" si="119"/>
        <v>690339</v>
      </c>
      <c r="AJ358" s="13">
        <v>598655.27540000004</v>
      </c>
      <c r="AK358" s="13">
        <v>566419.99133999995</v>
      </c>
      <c r="AL358" s="113">
        <v>767000</v>
      </c>
      <c r="AM358" s="113">
        <v>782000</v>
      </c>
      <c r="AN358" s="113">
        <v>737622.2</v>
      </c>
      <c r="AO358" s="8">
        <f t="shared" si="120"/>
        <v>690339</v>
      </c>
      <c r="AP358" s="13">
        <v>598655.27540000004</v>
      </c>
      <c r="AQ358" s="13">
        <v>566419.99133999995</v>
      </c>
      <c r="AR358" s="113">
        <v>767000</v>
      </c>
      <c r="AS358" s="113">
        <v>782000</v>
      </c>
      <c r="AT358" s="113">
        <v>737622.2</v>
      </c>
      <c r="AU358" s="8">
        <f t="shared" si="121"/>
        <v>690339</v>
      </c>
      <c r="AV358" s="13">
        <v>598655.27540000004</v>
      </c>
      <c r="AW358" s="13">
        <v>460504.05799999996</v>
      </c>
      <c r="AX358" s="113">
        <v>697000</v>
      </c>
      <c r="AY358" s="113">
        <v>697000</v>
      </c>
      <c r="AZ358" s="113">
        <v>670565</v>
      </c>
      <c r="BA358" s="8">
        <f t="shared" si="122"/>
        <v>624745</v>
      </c>
      <c r="BB358" s="13">
        <v>598655.27540000004</v>
      </c>
      <c r="BC358" s="13">
        <v>566419.99133999995</v>
      </c>
      <c r="BD358" s="113">
        <v>767000</v>
      </c>
      <c r="BE358" s="113">
        <v>767000</v>
      </c>
      <c r="BF358" s="113">
        <v>737622.2</v>
      </c>
      <c r="BG358" s="8">
        <f t="shared" si="123"/>
        <v>687339</v>
      </c>
      <c r="BH358" s="13">
        <v>598655.27540000004</v>
      </c>
      <c r="BI358" s="13">
        <v>566419.99133999995</v>
      </c>
      <c r="BJ358" s="113">
        <v>767000</v>
      </c>
      <c r="BK358" s="113">
        <v>767000</v>
      </c>
      <c r="BL358" s="113">
        <v>737622.2</v>
      </c>
      <c r="BM358" s="8">
        <f t="shared" si="124"/>
        <v>687339</v>
      </c>
      <c r="BN358" s="13">
        <v>598655.27540000004</v>
      </c>
      <c r="BO358" s="13">
        <v>460504.05799999996</v>
      </c>
      <c r="BP358" s="113">
        <v>697000</v>
      </c>
      <c r="BQ358" s="113">
        <v>697000</v>
      </c>
      <c r="BR358" s="113">
        <v>670565</v>
      </c>
      <c r="BS358" s="8">
        <f t="shared" si="125"/>
        <v>624745</v>
      </c>
      <c r="BT358" s="45" t="e">
        <f>K358+Q358+#REF!+W358+#REF!+#REF!+#REF!+#REF!+AC358+AI358+AO358+AU358+BA358+#REF!+BG358+BM358+BS358</f>
        <v>#REF!</v>
      </c>
      <c r="BU358" s="9"/>
      <c r="BV358" s="9"/>
      <c r="BW358" s="9"/>
      <c r="BX358" s="10"/>
      <c r="BY358" s="10"/>
    </row>
    <row r="359" spans="1:77" s="6" customFormat="1" ht="20.25" customHeight="1" x14ac:dyDescent="0.35">
      <c r="A359" s="388"/>
      <c r="B359" s="31">
        <v>324</v>
      </c>
      <c r="C359" s="51" t="s">
        <v>365</v>
      </c>
      <c r="D359" s="11" t="s">
        <v>272</v>
      </c>
      <c r="F359" s="13">
        <v>185584.16164018639</v>
      </c>
      <c r="G359" s="13">
        <v>175591.16832109948</v>
      </c>
      <c r="H359" s="113">
        <v>238000</v>
      </c>
      <c r="I359" s="113">
        <v>243000</v>
      </c>
      <c r="J359" s="113">
        <v>228663.4</v>
      </c>
      <c r="K359" s="8">
        <f t="shared" si="115"/>
        <v>214168</v>
      </c>
      <c r="L359" s="13">
        <v>185584.16164018639</v>
      </c>
      <c r="M359" s="13">
        <v>175591.16832109948</v>
      </c>
      <c r="N359" s="113">
        <v>238000</v>
      </c>
      <c r="O359" s="113">
        <v>243000</v>
      </c>
      <c r="P359" s="113">
        <v>228663.4</v>
      </c>
      <c r="Q359" s="8">
        <f t="shared" si="116"/>
        <v>214168</v>
      </c>
      <c r="R359" s="13">
        <v>289932.17076350801</v>
      </c>
      <c r="S359" s="13">
        <v>274320.43849162676</v>
      </c>
      <c r="T359" s="113">
        <v>372000</v>
      </c>
      <c r="U359" s="113">
        <v>372000</v>
      </c>
      <c r="V359" s="113">
        <v>357233.8</v>
      </c>
      <c r="W359" s="8">
        <f t="shared" si="117"/>
        <v>333097</v>
      </c>
      <c r="X359" s="13">
        <v>378653.99436615658</v>
      </c>
      <c r="Y359" s="13">
        <v>354293.92440605437</v>
      </c>
      <c r="Z359" s="113">
        <v>483000</v>
      </c>
      <c r="AA359" s="113">
        <v>483000</v>
      </c>
      <c r="AB359" s="113">
        <v>464037</v>
      </c>
      <c r="AC359" s="8">
        <f t="shared" si="118"/>
        <v>432597</v>
      </c>
      <c r="AD359" s="13">
        <v>339017.62723719794</v>
      </c>
      <c r="AE359" s="13">
        <v>354293.92440605437</v>
      </c>
      <c r="AF359" s="113">
        <v>457000</v>
      </c>
      <c r="AG359" s="113">
        <v>466000</v>
      </c>
      <c r="AH359" s="113">
        <v>438943.4</v>
      </c>
      <c r="AI359" s="8">
        <f t="shared" si="119"/>
        <v>411051</v>
      </c>
      <c r="AJ359" s="13">
        <v>375641.04788725055</v>
      </c>
      <c r="AK359" s="13">
        <v>354293.92440605437</v>
      </c>
      <c r="AL359" s="113">
        <v>481000</v>
      </c>
      <c r="AM359" s="113">
        <v>491000</v>
      </c>
      <c r="AN359" s="113">
        <v>462130.2</v>
      </c>
      <c r="AO359" s="8">
        <f t="shared" si="120"/>
        <v>432813</v>
      </c>
      <c r="AP359" s="13">
        <v>428772.30223427597</v>
      </c>
      <c r="AQ359" s="13">
        <v>354293.92440605437</v>
      </c>
      <c r="AR359" s="113">
        <v>516000</v>
      </c>
      <c r="AS359" s="113">
        <v>526000</v>
      </c>
      <c r="AT359" s="113">
        <v>495768</v>
      </c>
      <c r="AU359" s="8">
        <f t="shared" si="121"/>
        <v>464167</v>
      </c>
      <c r="AV359" s="13">
        <v>278564.134694573</v>
      </c>
      <c r="AW359" s="13">
        <v>214280.10361121001</v>
      </c>
      <c r="AX359" s="113">
        <v>325000</v>
      </c>
      <c r="AY359" s="113">
        <v>325000</v>
      </c>
      <c r="AZ359" s="113">
        <v>312025</v>
      </c>
      <c r="BA359" s="8">
        <f t="shared" si="122"/>
        <v>290974</v>
      </c>
      <c r="BB359" s="13">
        <v>394776.03749922517</v>
      </c>
      <c r="BC359" s="13">
        <v>354293.92440605437</v>
      </c>
      <c r="BD359" s="113">
        <v>493000</v>
      </c>
      <c r="BE359" s="113">
        <v>493000</v>
      </c>
      <c r="BF359" s="113">
        <v>474244.4</v>
      </c>
      <c r="BG359" s="8">
        <f t="shared" si="123"/>
        <v>441863</v>
      </c>
      <c r="BH359" s="13">
        <v>394015.57425510278</v>
      </c>
      <c r="BI359" s="13">
        <v>354293.92440605437</v>
      </c>
      <c r="BJ359" s="113">
        <v>493000</v>
      </c>
      <c r="BK359" s="113">
        <v>493000</v>
      </c>
      <c r="BL359" s="113">
        <v>473762.80000000005</v>
      </c>
      <c r="BM359" s="8">
        <f t="shared" si="124"/>
        <v>441614</v>
      </c>
      <c r="BN359" s="13">
        <v>311550.89559093502</v>
      </c>
      <c r="BO359" s="13">
        <v>239654.53506995001</v>
      </c>
      <c r="BP359" s="113">
        <v>363000</v>
      </c>
      <c r="BQ359" s="113">
        <v>363000</v>
      </c>
      <c r="BR359" s="113">
        <v>348973.8</v>
      </c>
      <c r="BS359" s="8">
        <f t="shared" si="125"/>
        <v>325236</v>
      </c>
      <c r="BT359" s="45" t="e">
        <f>K359+Q359+#REF!+W359+#REF!+#REF!+#REF!+#REF!+AC359+AI359+AO359+AU359+BA359+#REF!+BG359+BM359+BS359</f>
        <v>#REF!</v>
      </c>
      <c r="BU359" s="9"/>
      <c r="BV359" s="9"/>
      <c r="BW359" s="9"/>
      <c r="BX359" s="10"/>
      <c r="BY359" s="10"/>
    </row>
    <row r="360" spans="1:77" s="6" customFormat="1" ht="20.25" customHeight="1" x14ac:dyDescent="0.35">
      <c r="A360" s="388"/>
      <c r="B360" s="11">
        <v>325</v>
      </c>
      <c r="C360" s="51" t="s">
        <v>366</v>
      </c>
      <c r="D360" s="11" t="s">
        <v>272</v>
      </c>
      <c r="F360" s="13">
        <v>684177.45759999997</v>
      </c>
      <c r="G360" s="13">
        <v>647337.13296000008</v>
      </c>
      <c r="H360" s="113">
        <v>877000</v>
      </c>
      <c r="I360" s="113">
        <v>895000</v>
      </c>
      <c r="J360" s="113">
        <v>842996</v>
      </c>
      <c r="K360" s="8">
        <f t="shared" si="115"/>
        <v>789302</v>
      </c>
      <c r="L360" s="13">
        <v>684177.45759999997</v>
      </c>
      <c r="M360" s="13">
        <v>647337.13296000008</v>
      </c>
      <c r="N360" s="113">
        <v>877000</v>
      </c>
      <c r="O360" s="113">
        <v>895000</v>
      </c>
      <c r="P360" s="113">
        <v>842996</v>
      </c>
      <c r="Q360" s="8">
        <f t="shared" si="116"/>
        <v>789302</v>
      </c>
      <c r="R360" s="13">
        <v>855221.82199999993</v>
      </c>
      <c r="S360" s="13">
        <v>809171.41619999998</v>
      </c>
      <c r="T360" s="113">
        <v>1096000</v>
      </c>
      <c r="U360" s="113">
        <v>1096000</v>
      </c>
      <c r="V360" s="113">
        <v>1053745</v>
      </c>
      <c r="W360" s="8">
        <f t="shared" si="117"/>
        <v>982028</v>
      </c>
      <c r="X360" s="13">
        <v>855221.82199999993</v>
      </c>
      <c r="Y360" s="13">
        <v>809171.41619999998</v>
      </c>
      <c r="Z360" s="113">
        <v>1096000</v>
      </c>
      <c r="AA360" s="113">
        <v>1096000</v>
      </c>
      <c r="AB360" s="113">
        <v>1053745</v>
      </c>
      <c r="AC360" s="8">
        <f t="shared" si="118"/>
        <v>982028</v>
      </c>
      <c r="AD360" s="13">
        <v>855221.82199999993</v>
      </c>
      <c r="AE360" s="13">
        <v>809171.41619999998</v>
      </c>
      <c r="AF360" s="113">
        <v>1096000</v>
      </c>
      <c r="AG360" s="113">
        <v>1118000</v>
      </c>
      <c r="AH360" s="113">
        <v>1053745</v>
      </c>
      <c r="AI360" s="8">
        <f t="shared" si="119"/>
        <v>986428</v>
      </c>
      <c r="AJ360" s="13">
        <v>855221.82199999993</v>
      </c>
      <c r="AK360" s="13">
        <v>809171.41619999998</v>
      </c>
      <c r="AL360" s="113">
        <v>1096000</v>
      </c>
      <c r="AM360" s="113">
        <v>1118000</v>
      </c>
      <c r="AN360" s="113">
        <v>1053745</v>
      </c>
      <c r="AO360" s="8">
        <f t="shared" si="120"/>
        <v>986428</v>
      </c>
      <c r="AP360" s="13">
        <v>855221.82199999993</v>
      </c>
      <c r="AQ360" s="13">
        <v>809171.41619999998</v>
      </c>
      <c r="AR360" s="113">
        <v>1096000</v>
      </c>
      <c r="AS360" s="113">
        <v>1118000</v>
      </c>
      <c r="AT360" s="113">
        <v>1053745</v>
      </c>
      <c r="AU360" s="8">
        <f t="shared" si="121"/>
        <v>986428</v>
      </c>
      <c r="AV360" s="13">
        <v>684177.45759999997</v>
      </c>
      <c r="AW360" s="13">
        <v>526290.35199999996</v>
      </c>
      <c r="AX360" s="113">
        <v>797000</v>
      </c>
      <c r="AY360" s="113">
        <v>797000</v>
      </c>
      <c r="AZ360" s="113">
        <v>766360</v>
      </c>
      <c r="BA360" s="8">
        <f t="shared" si="122"/>
        <v>714166</v>
      </c>
      <c r="BB360" s="13">
        <v>855221.82199999993</v>
      </c>
      <c r="BC360" s="13">
        <v>809171.41619999998</v>
      </c>
      <c r="BD360" s="113">
        <v>1096000</v>
      </c>
      <c r="BE360" s="113">
        <v>1096000</v>
      </c>
      <c r="BF360" s="113">
        <v>1053745</v>
      </c>
      <c r="BG360" s="8">
        <f t="shared" si="123"/>
        <v>982028</v>
      </c>
      <c r="BH360" s="13">
        <v>855221.82199999993</v>
      </c>
      <c r="BI360" s="13">
        <v>809171.41619999998</v>
      </c>
      <c r="BJ360" s="113">
        <v>1096000</v>
      </c>
      <c r="BK360" s="113">
        <v>1096000</v>
      </c>
      <c r="BL360" s="113">
        <v>1053745</v>
      </c>
      <c r="BM360" s="8">
        <f t="shared" si="124"/>
        <v>982028</v>
      </c>
      <c r="BN360" s="13">
        <v>684177.45759999997</v>
      </c>
      <c r="BO360" s="13">
        <v>526290.35199999996</v>
      </c>
      <c r="BP360" s="113">
        <v>797000</v>
      </c>
      <c r="BQ360" s="113">
        <v>797000</v>
      </c>
      <c r="BR360" s="113">
        <v>766360</v>
      </c>
      <c r="BS360" s="8">
        <f t="shared" si="125"/>
        <v>714166</v>
      </c>
      <c r="BT360" s="45" t="e">
        <f>K360+Q360+#REF!+W360+#REF!+#REF!+#REF!+#REF!+AC360+AI360+AO360+AU360+BA360+#REF!+BG360+BM360+BS360</f>
        <v>#REF!</v>
      </c>
      <c r="BU360" s="9"/>
      <c r="BV360" s="9"/>
      <c r="BW360" s="9"/>
      <c r="BX360" s="10"/>
      <c r="BY360" s="10"/>
    </row>
    <row r="361" spans="1:77" s="6" customFormat="1" ht="20.25" customHeight="1" x14ac:dyDescent="0.35">
      <c r="A361" s="388"/>
      <c r="B361" s="31">
        <v>326</v>
      </c>
      <c r="C361" s="51" t="s">
        <v>367</v>
      </c>
      <c r="D361" s="11" t="s">
        <v>272</v>
      </c>
      <c r="F361" s="13">
        <v>324984.29235999996</v>
      </c>
      <c r="G361" s="13">
        <v>307485.138156</v>
      </c>
      <c r="H361" s="113">
        <v>416000</v>
      </c>
      <c r="I361" s="113">
        <v>424000</v>
      </c>
      <c r="J361" s="113">
        <v>400423.8</v>
      </c>
      <c r="K361" s="8">
        <f t="shared" si="115"/>
        <v>374579</v>
      </c>
      <c r="L361" s="13">
        <v>324984.29235999996</v>
      </c>
      <c r="M361" s="13">
        <v>307485.138156</v>
      </c>
      <c r="N361" s="113">
        <v>416000</v>
      </c>
      <c r="O361" s="113">
        <v>424000</v>
      </c>
      <c r="P361" s="113">
        <v>400423.8</v>
      </c>
      <c r="Q361" s="8">
        <f t="shared" si="116"/>
        <v>374579</v>
      </c>
      <c r="R361" s="13">
        <v>376297.60167999996</v>
      </c>
      <c r="S361" s="13">
        <v>356035.42312799999</v>
      </c>
      <c r="T361" s="113">
        <v>482000</v>
      </c>
      <c r="U361" s="113">
        <v>482000</v>
      </c>
      <c r="V361" s="113">
        <v>463647.80000000005</v>
      </c>
      <c r="W361" s="8">
        <f t="shared" si="117"/>
        <v>431996</v>
      </c>
      <c r="X361" s="13">
        <v>376297.60167999996</v>
      </c>
      <c r="Y361" s="13">
        <v>356035.42312799999</v>
      </c>
      <c r="Z361" s="113">
        <v>482000</v>
      </c>
      <c r="AA361" s="113">
        <v>482000</v>
      </c>
      <c r="AB361" s="113">
        <v>463647.80000000005</v>
      </c>
      <c r="AC361" s="8">
        <f t="shared" si="118"/>
        <v>431996</v>
      </c>
      <c r="AD361" s="13">
        <v>376297.60167999996</v>
      </c>
      <c r="AE361" s="13">
        <v>356035.42312799999</v>
      </c>
      <c r="AF361" s="113">
        <v>482000</v>
      </c>
      <c r="AG361" s="113">
        <v>492000</v>
      </c>
      <c r="AH361" s="113">
        <v>463647.80000000005</v>
      </c>
      <c r="AI361" s="8">
        <f t="shared" si="119"/>
        <v>433996</v>
      </c>
      <c r="AJ361" s="13">
        <v>376297.60167999996</v>
      </c>
      <c r="AK361" s="13">
        <v>356035.42312799999</v>
      </c>
      <c r="AL361" s="113">
        <v>482000</v>
      </c>
      <c r="AM361" s="113">
        <v>492000</v>
      </c>
      <c r="AN361" s="113">
        <v>463647.80000000005</v>
      </c>
      <c r="AO361" s="8">
        <f t="shared" si="120"/>
        <v>433996</v>
      </c>
      <c r="AP361" s="13">
        <v>376297.60167999996</v>
      </c>
      <c r="AQ361" s="13">
        <v>356035.42312799999</v>
      </c>
      <c r="AR361" s="113">
        <v>482000</v>
      </c>
      <c r="AS361" s="113">
        <v>492000</v>
      </c>
      <c r="AT361" s="113">
        <v>463647.80000000005</v>
      </c>
      <c r="AU361" s="8">
        <f t="shared" si="121"/>
        <v>433996</v>
      </c>
      <c r="AV361" s="13">
        <v>324984.29235999996</v>
      </c>
      <c r="AW361" s="13">
        <v>249987.9172</v>
      </c>
      <c r="AX361" s="113">
        <v>379000</v>
      </c>
      <c r="AY361" s="113">
        <v>379000</v>
      </c>
      <c r="AZ361" s="113">
        <v>364021</v>
      </c>
      <c r="BA361" s="8">
        <f t="shared" si="122"/>
        <v>339399</v>
      </c>
      <c r="BB361" s="13">
        <v>376297.60167999996</v>
      </c>
      <c r="BC361" s="13">
        <v>356035.42312799999</v>
      </c>
      <c r="BD361" s="113">
        <v>482000</v>
      </c>
      <c r="BE361" s="113">
        <v>482000</v>
      </c>
      <c r="BF361" s="113">
        <v>463647.80000000005</v>
      </c>
      <c r="BG361" s="8">
        <f t="shared" si="123"/>
        <v>431996</v>
      </c>
      <c r="BH361" s="13">
        <v>376297.60167999996</v>
      </c>
      <c r="BI361" s="13">
        <v>356035.42312799999</v>
      </c>
      <c r="BJ361" s="113">
        <v>482000</v>
      </c>
      <c r="BK361" s="113">
        <v>482000</v>
      </c>
      <c r="BL361" s="113">
        <v>463647.80000000005</v>
      </c>
      <c r="BM361" s="8">
        <f t="shared" si="124"/>
        <v>431996</v>
      </c>
      <c r="BN361" s="13">
        <v>324984.29235999996</v>
      </c>
      <c r="BO361" s="13">
        <v>249987.9172</v>
      </c>
      <c r="BP361" s="113">
        <v>379000</v>
      </c>
      <c r="BQ361" s="113">
        <v>379000</v>
      </c>
      <c r="BR361" s="113">
        <v>364021</v>
      </c>
      <c r="BS361" s="8">
        <f t="shared" si="125"/>
        <v>339399</v>
      </c>
      <c r="BT361" s="45" t="e">
        <f>K361+Q361+#REF!+W361+#REF!+#REF!+#REF!+#REF!+AC361+AI361+AO361+AU361+BA361+#REF!+BG361+BM361+BS361</f>
        <v>#REF!</v>
      </c>
      <c r="BU361" s="9"/>
      <c r="BV361" s="9"/>
      <c r="BW361" s="9"/>
      <c r="BX361" s="10"/>
      <c r="BY361" s="10"/>
    </row>
    <row r="362" spans="1:77" s="6" customFormat="1" ht="20.25" customHeight="1" x14ac:dyDescent="0.35">
      <c r="A362" s="388"/>
      <c r="B362" s="11">
        <v>327</v>
      </c>
      <c r="C362" s="51" t="s">
        <v>368</v>
      </c>
      <c r="D362" s="11" t="s">
        <v>272</v>
      </c>
      <c r="F362" s="13">
        <v>646582.76152670197</v>
      </c>
      <c r="G362" s="13">
        <v>611766.76667526411</v>
      </c>
      <c r="H362" s="113">
        <v>829000</v>
      </c>
      <c r="I362" s="113">
        <v>846000</v>
      </c>
      <c r="J362" s="113">
        <v>796674.2</v>
      </c>
      <c r="K362" s="8">
        <f t="shared" si="115"/>
        <v>746005</v>
      </c>
      <c r="L362" s="13">
        <v>646582.76152670197</v>
      </c>
      <c r="M362" s="13">
        <v>611766.76667526411</v>
      </c>
      <c r="N362" s="113">
        <v>829000</v>
      </c>
      <c r="O362" s="113">
        <v>846000</v>
      </c>
      <c r="P362" s="113">
        <v>796674.2</v>
      </c>
      <c r="Q362" s="8">
        <f t="shared" si="116"/>
        <v>746005</v>
      </c>
      <c r="R362" s="13">
        <v>1085900.376437149</v>
      </c>
      <c r="S362" s="13">
        <v>1027428.817705918</v>
      </c>
      <c r="T362" s="113">
        <v>1391000</v>
      </c>
      <c r="U362" s="113">
        <v>1391000</v>
      </c>
      <c r="V362" s="113">
        <v>1337971.6000000001</v>
      </c>
      <c r="W362" s="8">
        <f t="shared" si="117"/>
        <v>1246660</v>
      </c>
      <c r="X362" s="13">
        <v>1359895.060936776</v>
      </c>
      <c r="Y362" s="13">
        <v>1268163.4637281811</v>
      </c>
      <c r="Z362" s="113">
        <v>1730000</v>
      </c>
      <c r="AA362" s="113">
        <v>1730000</v>
      </c>
      <c r="AB362" s="113">
        <v>1663852.4</v>
      </c>
      <c r="AC362" s="8">
        <f t="shared" si="118"/>
        <v>1550382</v>
      </c>
      <c r="AD362" s="13">
        <v>1227626.7105128025</v>
      </c>
      <c r="AE362" s="13">
        <v>1268163.4637281811</v>
      </c>
      <c r="AF362" s="113">
        <v>1643000</v>
      </c>
      <c r="AG362" s="113">
        <v>1676000</v>
      </c>
      <c r="AH362" s="113">
        <v>1580111.4</v>
      </c>
      <c r="AI362" s="8">
        <f t="shared" si="119"/>
        <v>1478980</v>
      </c>
      <c r="AJ362" s="13">
        <v>1326502.497285875</v>
      </c>
      <c r="AK362" s="13">
        <v>1268163.4637281811</v>
      </c>
      <c r="AL362" s="113">
        <v>1708000</v>
      </c>
      <c r="AM362" s="113">
        <v>1742000</v>
      </c>
      <c r="AN362" s="113">
        <v>1642711</v>
      </c>
      <c r="AO362" s="8">
        <f t="shared" si="120"/>
        <v>1537475</v>
      </c>
      <c r="AP362" s="13">
        <v>1537256.4358027969</v>
      </c>
      <c r="AQ362" s="13">
        <v>1268163.4637281811</v>
      </c>
      <c r="AR362" s="113">
        <v>1847000</v>
      </c>
      <c r="AS362" s="113">
        <v>1884000</v>
      </c>
      <c r="AT362" s="113">
        <v>1776140.8</v>
      </c>
      <c r="AU362" s="8">
        <f t="shared" si="121"/>
        <v>1662512</v>
      </c>
      <c r="AV362" s="13">
        <v>1036786.0134658753</v>
      </c>
      <c r="AW362" s="13">
        <v>797527.70266605786</v>
      </c>
      <c r="AX362" s="113">
        <v>1208000</v>
      </c>
      <c r="AY362" s="113">
        <v>1208000</v>
      </c>
      <c r="AZ362" s="113">
        <v>1161323.8</v>
      </c>
      <c r="BA362" s="8">
        <f t="shared" si="122"/>
        <v>1082328</v>
      </c>
      <c r="BB362" s="13">
        <v>1424594.4732590842</v>
      </c>
      <c r="BC362" s="13">
        <v>1268163.4637281811</v>
      </c>
      <c r="BD362" s="113">
        <v>1773000</v>
      </c>
      <c r="BE362" s="113">
        <v>1773000</v>
      </c>
      <c r="BF362" s="113">
        <v>1704813.6</v>
      </c>
      <c r="BG362" s="8">
        <f t="shared" si="123"/>
        <v>1588714</v>
      </c>
      <c r="BH362" s="13">
        <v>1432023.4431380695</v>
      </c>
      <c r="BI362" s="13">
        <v>1268163.4637281811</v>
      </c>
      <c r="BJ362" s="113">
        <v>1778000</v>
      </c>
      <c r="BK362" s="113">
        <v>1778000</v>
      </c>
      <c r="BL362" s="113">
        <v>1709517.6</v>
      </c>
      <c r="BM362" s="8">
        <f t="shared" si="124"/>
        <v>1593141</v>
      </c>
      <c r="BN362" s="13">
        <v>1085457.8846664461</v>
      </c>
      <c r="BO362" s="13">
        <v>834967.60358957411</v>
      </c>
      <c r="BP362" s="113">
        <v>1264000</v>
      </c>
      <c r="BQ362" s="113">
        <v>1264000</v>
      </c>
      <c r="BR362" s="113">
        <v>1215841.2</v>
      </c>
      <c r="BS362" s="8">
        <f t="shared" si="125"/>
        <v>1132853</v>
      </c>
      <c r="BT362" s="45" t="e">
        <f>K362+Q362+#REF!+W362+#REF!+#REF!+#REF!+#REF!+AC362+AI362+AO362+AU362+BA362+#REF!+BG362+BM362+BS362</f>
        <v>#REF!</v>
      </c>
      <c r="BU362" s="9"/>
      <c r="BV362" s="9"/>
      <c r="BW362" s="9"/>
      <c r="BX362" s="10"/>
      <c r="BY362" s="10"/>
    </row>
    <row r="363" spans="1:77" s="6" customFormat="1" ht="20.25" customHeight="1" x14ac:dyDescent="0.35">
      <c r="A363" s="388"/>
      <c r="B363" s="31">
        <v>328</v>
      </c>
      <c r="C363" s="51" t="s">
        <v>369</v>
      </c>
      <c r="D363" s="11" t="s">
        <v>272</v>
      </c>
      <c r="F363" s="13">
        <v>598209.96139728464</v>
      </c>
      <c r="G363" s="13">
        <v>565998.65578358469</v>
      </c>
      <c r="H363" s="113">
        <v>767000</v>
      </c>
      <c r="I363" s="113">
        <v>782000</v>
      </c>
      <c r="J363" s="113">
        <v>737073.4</v>
      </c>
      <c r="K363" s="8">
        <f t="shared" si="115"/>
        <v>690056</v>
      </c>
      <c r="L363" s="13">
        <v>598209.96139728464</v>
      </c>
      <c r="M363" s="13">
        <v>565998.65578358469</v>
      </c>
      <c r="N363" s="113">
        <v>767000</v>
      </c>
      <c r="O363" s="113">
        <v>782000</v>
      </c>
      <c r="P363" s="113">
        <v>737073.4</v>
      </c>
      <c r="Q363" s="8">
        <f t="shared" si="116"/>
        <v>690056</v>
      </c>
      <c r="R363" s="13">
        <v>1847973.4901172814</v>
      </c>
      <c r="S363" s="13">
        <v>1748467.2252648128</v>
      </c>
      <c r="T363" s="113">
        <v>2368000</v>
      </c>
      <c r="U363" s="113">
        <v>2368000</v>
      </c>
      <c r="V363" s="113">
        <v>2276944.6</v>
      </c>
      <c r="W363" s="8">
        <f t="shared" si="117"/>
        <v>2121877</v>
      </c>
      <c r="X363" s="13">
        <v>1207383.2678973337</v>
      </c>
      <c r="Y363" s="13">
        <v>1131903.6904343152</v>
      </c>
      <c r="Z363" s="113">
        <v>1540000</v>
      </c>
      <c r="AA363" s="113">
        <v>1540000</v>
      </c>
      <c r="AB363" s="113">
        <v>1481027.8</v>
      </c>
      <c r="AC363" s="8">
        <f t="shared" si="118"/>
        <v>1380063</v>
      </c>
      <c r="AD363" s="13">
        <v>1086530.7604421454</v>
      </c>
      <c r="AE363" s="13">
        <v>1131903.6904343152</v>
      </c>
      <c r="AF363" s="113">
        <v>1461000</v>
      </c>
      <c r="AG363" s="113">
        <v>1490000</v>
      </c>
      <c r="AH363" s="113">
        <v>1404515</v>
      </c>
      <c r="AI363" s="8">
        <f t="shared" si="119"/>
        <v>1314790</v>
      </c>
      <c r="AJ363" s="13">
        <v>1178460.093488205</v>
      </c>
      <c r="AK363" s="13">
        <v>1131903.6904343152</v>
      </c>
      <c r="AL363" s="113">
        <v>1521000</v>
      </c>
      <c r="AM363" s="113">
        <v>1551000</v>
      </c>
      <c r="AN363" s="113">
        <v>1462715.8</v>
      </c>
      <c r="AO363" s="8">
        <f t="shared" si="120"/>
        <v>1369016</v>
      </c>
      <c r="AP363" s="13">
        <v>2842383.6899139681</v>
      </c>
      <c r="AQ363" s="13">
        <v>1131903.6904343152</v>
      </c>
      <c r="AR363" s="113">
        <v>2617000</v>
      </c>
      <c r="AS363" s="113">
        <v>2669000</v>
      </c>
      <c r="AT363" s="113">
        <v>2516164</v>
      </c>
      <c r="AU363" s="8">
        <f t="shared" si="121"/>
        <v>2355290</v>
      </c>
      <c r="AV363" s="13">
        <v>888328.91260671732</v>
      </c>
      <c r="AW363" s="13">
        <v>683329.93277439801</v>
      </c>
      <c r="AX363" s="113">
        <v>1035000</v>
      </c>
      <c r="AY363" s="113">
        <v>1035000</v>
      </c>
      <c r="AZ363" s="113">
        <v>995033.2</v>
      </c>
      <c r="BA363" s="8">
        <f t="shared" si="122"/>
        <v>927338</v>
      </c>
      <c r="BB363" s="13">
        <v>1273886.0009535116</v>
      </c>
      <c r="BC363" s="13">
        <v>1131903.6904343152</v>
      </c>
      <c r="BD363" s="113">
        <v>1584000</v>
      </c>
      <c r="BE363" s="113">
        <v>1584000</v>
      </c>
      <c r="BF363" s="113">
        <v>1523131.4</v>
      </c>
      <c r="BG363" s="8">
        <f t="shared" si="123"/>
        <v>1419384</v>
      </c>
      <c r="BH363" s="13">
        <v>1262598.0136471153</v>
      </c>
      <c r="BI363" s="13">
        <v>1131903.6904343152</v>
      </c>
      <c r="BJ363" s="113">
        <v>1577000</v>
      </c>
      <c r="BK363" s="113">
        <v>1577000</v>
      </c>
      <c r="BL363" s="113">
        <v>1515984.4</v>
      </c>
      <c r="BM363" s="8">
        <f t="shared" si="124"/>
        <v>1412897</v>
      </c>
      <c r="BN363" s="13">
        <v>1004250.638647165</v>
      </c>
      <c r="BO363" s="13">
        <v>772500.49126705003</v>
      </c>
      <c r="BP363" s="113">
        <v>1170000</v>
      </c>
      <c r="BQ363" s="113">
        <v>1170000</v>
      </c>
      <c r="BR363" s="113">
        <v>1124880.3999999999</v>
      </c>
      <c r="BS363" s="8">
        <f t="shared" si="125"/>
        <v>1048326</v>
      </c>
      <c r="BT363" s="45" t="e">
        <f>K363+Q363+#REF!+W363+#REF!+#REF!+#REF!+#REF!+AC363+AI363+AO363+AU363+BA363+#REF!+BG363+BM363+BS363</f>
        <v>#REF!</v>
      </c>
      <c r="BU363" s="9"/>
      <c r="BV363" s="9"/>
      <c r="BW363" s="9"/>
      <c r="BX363" s="10"/>
      <c r="BY363" s="10"/>
    </row>
    <row r="364" spans="1:77" s="6" customFormat="1" ht="20.25" customHeight="1" x14ac:dyDescent="0.35">
      <c r="A364" s="388"/>
      <c r="B364" s="11">
        <v>329</v>
      </c>
      <c r="C364" s="51" t="s">
        <v>370</v>
      </c>
      <c r="D364" s="11" t="s">
        <v>272</v>
      </c>
      <c r="F364" s="13">
        <v>410506.47455999994</v>
      </c>
      <c r="G364" s="13">
        <v>388402.27977600001</v>
      </c>
      <c r="H364" s="113">
        <v>526000</v>
      </c>
      <c r="I364" s="113">
        <v>537000</v>
      </c>
      <c r="J364" s="113">
        <v>505797.6</v>
      </c>
      <c r="K364" s="8">
        <f t="shared" si="115"/>
        <v>473541</v>
      </c>
      <c r="L364" s="13">
        <v>410506.47455999994</v>
      </c>
      <c r="M364" s="13">
        <v>388402.27977600001</v>
      </c>
      <c r="N364" s="113">
        <v>526000</v>
      </c>
      <c r="O364" s="113">
        <v>537000</v>
      </c>
      <c r="P364" s="113">
        <v>505797.6</v>
      </c>
      <c r="Q364" s="8">
        <f t="shared" si="116"/>
        <v>473541</v>
      </c>
      <c r="R364" s="13">
        <v>410506.47455999994</v>
      </c>
      <c r="S364" s="13">
        <v>388402.27977600001</v>
      </c>
      <c r="T364" s="113">
        <v>526000</v>
      </c>
      <c r="U364" s="113">
        <v>526000</v>
      </c>
      <c r="V364" s="113">
        <v>505797.6</v>
      </c>
      <c r="W364" s="8">
        <f t="shared" si="117"/>
        <v>471341</v>
      </c>
      <c r="X364" s="13">
        <v>410506.47455999994</v>
      </c>
      <c r="Y364" s="13">
        <v>388402.27977600001</v>
      </c>
      <c r="Z364" s="113">
        <v>526000</v>
      </c>
      <c r="AA364" s="113">
        <v>526000</v>
      </c>
      <c r="AB364" s="113">
        <v>505797.6</v>
      </c>
      <c r="AC364" s="8">
        <f t="shared" si="118"/>
        <v>471341</v>
      </c>
      <c r="AD364" s="13">
        <v>410506.47455999994</v>
      </c>
      <c r="AE364" s="13">
        <v>388402.27977600001</v>
      </c>
      <c r="AF364" s="113">
        <v>526000</v>
      </c>
      <c r="AG364" s="113">
        <v>537000</v>
      </c>
      <c r="AH364" s="113">
        <v>505797.6</v>
      </c>
      <c r="AI364" s="8">
        <f t="shared" si="119"/>
        <v>473541</v>
      </c>
      <c r="AJ364" s="13">
        <v>410506.47455999994</v>
      </c>
      <c r="AK364" s="13">
        <v>388402.27977600001</v>
      </c>
      <c r="AL364" s="113">
        <v>526000</v>
      </c>
      <c r="AM364" s="113">
        <v>537000</v>
      </c>
      <c r="AN364" s="113">
        <v>505797.6</v>
      </c>
      <c r="AO364" s="8">
        <f t="shared" si="120"/>
        <v>473541</v>
      </c>
      <c r="AP364" s="13">
        <v>410506.47455999994</v>
      </c>
      <c r="AQ364" s="13">
        <v>388402.27977600001</v>
      </c>
      <c r="AR364" s="113">
        <v>526000</v>
      </c>
      <c r="AS364" s="113">
        <v>537000</v>
      </c>
      <c r="AT364" s="113">
        <v>505797.6</v>
      </c>
      <c r="AU364" s="8">
        <f t="shared" si="121"/>
        <v>473541</v>
      </c>
      <c r="AV364" s="13">
        <v>410506.47455999994</v>
      </c>
      <c r="AW364" s="13">
        <v>315774.21120000002</v>
      </c>
      <c r="AX364" s="113">
        <v>478000</v>
      </c>
      <c r="AY364" s="113">
        <v>478000</v>
      </c>
      <c r="AZ364" s="113">
        <v>459816</v>
      </c>
      <c r="BA364" s="8">
        <f t="shared" si="122"/>
        <v>428419</v>
      </c>
      <c r="BB364" s="13">
        <v>410506.47455999994</v>
      </c>
      <c r="BC364" s="13">
        <v>388402.27977600001</v>
      </c>
      <c r="BD364" s="113">
        <v>526000</v>
      </c>
      <c r="BE364" s="113">
        <v>526000</v>
      </c>
      <c r="BF364" s="113">
        <v>505797.6</v>
      </c>
      <c r="BG364" s="8">
        <f t="shared" si="123"/>
        <v>471341</v>
      </c>
      <c r="BH364" s="13">
        <v>410506.47455999994</v>
      </c>
      <c r="BI364" s="13">
        <v>388402.27977600001</v>
      </c>
      <c r="BJ364" s="113">
        <v>526000</v>
      </c>
      <c r="BK364" s="113">
        <v>526000</v>
      </c>
      <c r="BL364" s="113">
        <v>505797.6</v>
      </c>
      <c r="BM364" s="8">
        <f t="shared" si="124"/>
        <v>471341</v>
      </c>
      <c r="BN364" s="13">
        <v>410506.47455999994</v>
      </c>
      <c r="BO364" s="13">
        <v>315774.21120000002</v>
      </c>
      <c r="BP364" s="113">
        <v>478000</v>
      </c>
      <c r="BQ364" s="113">
        <v>478000</v>
      </c>
      <c r="BR364" s="113">
        <v>459816</v>
      </c>
      <c r="BS364" s="8">
        <f t="shared" si="125"/>
        <v>428419</v>
      </c>
      <c r="BT364" s="45" t="e">
        <f>K364+Q364+#REF!+W364+#REF!+#REF!+#REF!+#REF!+AC364+AI364+AO364+AU364+BA364+#REF!+BG364+BM364+BS364</f>
        <v>#REF!</v>
      </c>
      <c r="BU364" s="9"/>
      <c r="BV364" s="9"/>
      <c r="BW364" s="9"/>
      <c r="BX364" s="10"/>
      <c r="BY364" s="10"/>
    </row>
    <row r="365" spans="1:77" s="6" customFormat="1" ht="20.25" customHeight="1" x14ac:dyDescent="0.35">
      <c r="A365" s="388"/>
      <c r="B365" s="31">
        <v>330</v>
      </c>
      <c r="C365" s="51" t="s">
        <v>371</v>
      </c>
      <c r="D365" s="11" t="s">
        <v>272</v>
      </c>
      <c r="F365" s="13">
        <v>393698.71457005176</v>
      </c>
      <c r="G365" s="13">
        <v>372499.55301627977</v>
      </c>
      <c r="H365" s="113">
        <v>504000</v>
      </c>
      <c r="I365" s="113">
        <v>514000</v>
      </c>
      <c r="J365" s="113">
        <v>485088.80000000005</v>
      </c>
      <c r="K365" s="8">
        <f t="shared" si="115"/>
        <v>453857</v>
      </c>
      <c r="L365" s="13">
        <v>393698.71457005176</v>
      </c>
      <c r="M365" s="13">
        <v>372499.55301627977</v>
      </c>
      <c r="N365" s="113">
        <v>504000</v>
      </c>
      <c r="O365" s="113">
        <v>514000</v>
      </c>
      <c r="P365" s="113">
        <v>485088.80000000005</v>
      </c>
      <c r="Q365" s="8">
        <f t="shared" si="116"/>
        <v>453857</v>
      </c>
      <c r="R365" s="13">
        <v>1258448.8194555002</v>
      </c>
      <c r="S365" s="13">
        <v>1190686.1907155889</v>
      </c>
      <c r="T365" s="113">
        <v>1613000</v>
      </c>
      <c r="U365" s="113">
        <v>1613000</v>
      </c>
      <c r="V365" s="113">
        <v>1550572.8</v>
      </c>
      <c r="W365" s="8">
        <f t="shared" si="117"/>
        <v>1445142</v>
      </c>
      <c r="X365" s="13">
        <v>730292.64316370175</v>
      </c>
      <c r="Y365" s="13">
        <v>686738.35948045156</v>
      </c>
      <c r="Z365" s="113">
        <v>933000</v>
      </c>
      <c r="AA365" s="113">
        <v>933000</v>
      </c>
      <c r="AB365" s="113">
        <v>897136.8</v>
      </c>
      <c r="AC365" s="8">
        <f t="shared" si="118"/>
        <v>836034</v>
      </c>
      <c r="AD365" s="13">
        <v>639429.51516312954</v>
      </c>
      <c r="AE365" s="13">
        <v>686738.35948045156</v>
      </c>
      <c r="AF365" s="113">
        <v>873000</v>
      </c>
      <c r="AG365" s="113">
        <v>890000</v>
      </c>
      <c r="AH365" s="113">
        <v>839610.8</v>
      </c>
      <c r="AI365" s="8">
        <f t="shared" si="119"/>
        <v>785756</v>
      </c>
      <c r="AJ365" s="13">
        <v>712914.27917411528</v>
      </c>
      <c r="AK365" s="13">
        <v>686738.35948045156</v>
      </c>
      <c r="AL365" s="113">
        <v>922000</v>
      </c>
      <c r="AM365" s="113">
        <v>940000</v>
      </c>
      <c r="AN365" s="113">
        <v>886135.6</v>
      </c>
      <c r="AO365" s="8">
        <f t="shared" si="120"/>
        <v>829558</v>
      </c>
      <c r="AP365" s="13">
        <v>1842352.28812564</v>
      </c>
      <c r="AQ365" s="13">
        <v>686738.35948045156</v>
      </c>
      <c r="AR365" s="113">
        <v>1665000</v>
      </c>
      <c r="AS365" s="113">
        <v>1698000</v>
      </c>
      <c r="AT365" s="113">
        <v>1601194</v>
      </c>
      <c r="AU365" s="8">
        <f t="shared" si="121"/>
        <v>1498657</v>
      </c>
      <c r="AV365" s="13">
        <v>583581.05004324589</v>
      </c>
      <c r="AW365" s="13">
        <v>448908.50003326603</v>
      </c>
      <c r="AX365" s="113">
        <v>680000</v>
      </c>
      <c r="AY365" s="113">
        <v>680000</v>
      </c>
      <c r="AZ365" s="113">
        <v>653679.6</v>
      </c>
      <c r="BA365" s="8">
        <f t="shared" si="122"/>
        <v>609234</v>
      </c>
      <c r="BB365" s="13">
        <v>790064.60943637497</v>
      </c>
      <c r="BC365" s="13">
        <v>686738.35948045156</v>
      </c>
      <c r="BD365" s="113">
        <v>972000</v>
      </c>
      <c r="BE365" s="113">
        <v>972000</v>
      </c>
      <c r="BF365" s="113">
        <v>934980.2</v>
      </c>
      <c r="BG365" s="8">
        <f t="shared" si="123"/>
        <v>871157</v>
      </c>
      <c r="BH365" s="13">
        <v>796755.35183860967</v>
      </c>
      <c r="BI365" s="13">
        <v>686738.35948045156</v>
      </c>
      <c r="BJ365" s="113">
        <v>977000</v>
      </c>
      <c r="BK365" s="113">
        <v>977000</v>
      </c>
      <c r="BL365" s="113">
        <v>939215.2</v>
      </c>
      <c r="BM365" s="8">
        <f t="shared" si="124"/>
        <v>875342</v>
      </c>
      <c r="BN365" s="13">
        <v>660925.94327001064</v>
      </c>
      <c r="BO365" s="13">
        <v>508404.57174616202</v>
      </c>
      <c r="BP365" s="113">
        <v>770000</v>
      </c>
      <c r="BQ365" s="113">
        <v>770000</v>
      </c>
      <c r="BR365" s="113">
        <v>740315.8</v>
      </c>
      <c r="BS365" s="8">
        <f t="shared" si="125"/>
        <v>689929</v>
      </c>
      <c r="BT365" s="45" t="e">
        <f>K365+Q365+#REF!+W365+#REF!+#REF!+#REF!+#REF!+AC365+AI365+AO365+AU365+BA365+#REF!+BG365+BM365+BS365</f>
        <v>#REF!</v>
      </c>
      <c r="BU365" s="9"/>
      <c r="BV365" s="9"/>
      <c r="BW365" s="9"/>
      <c r="BX365" s="10"/>
      <c r="BY365" s="10"/>
    </row>
    <row r="366" spans="1:77" s="6" customFormat="1" ht="20.25" customHeight="1" x14ac:dyDescent="0.35">
      <c r="A366" s="388"/>
      <c r="B366" s="11">
        <v>331</v>
      </c>
      <c r="C366" s="51" t="s">
        <v>372</v>
      </c>
      <c r="D366" s="11" t="s">
        <v>272</v>
      </c>
      <c r="F366" s="13">
        <v>167437.55188789719</v>
      </c>
      <c r="G366" s="13">
        <v>158421.68370931811</v>
      </c>
      <c r="H366" s="115">
        <v>215000</v>
      </c>
      <c r="I366" s="115">
        <v>219000</v>
      </c>
      <c r="J366" s="115">
        <v>206305.4</v>
      </c>
      <c r="K366" s="8">
        <f t="shared" si="115"/>
        <v>193233</v>
      </c>
      <c r="L366" s="13">
        <v>167437.55188789719</v>
      </c>
      <c r="M366" s="13">
        <v>158421.68370931811</v>
      </c>
      <c r="N366" s="115">
        <v>215000</v>
      </c>
      <c r="O366" s="115">
        <v>219000</v>
      </c>
      <c r="P366" s="115">
        <v>206305.4</v>
      </c>
      <c r="Q366" s="8">
        <f t="shared" si="116"/>
        <v>193233</v>
      </c>
      <c r="R366" s="13">
        <v>262383.16677796858</v>
      </c>
      <c r="S366" s="13">
        <v>248254.84241300105</v>
      </c>
      <c r="T366" s="115">
        <v>336000</v>
      </c>
      <c r="U366" s="115">
        <v>336000</v>
      </c>
      <c r="V366" s="115">
        <v>323290.8</v>
      </c>
      <c r="W366" s="8">
        <f t="shared" si="117"/>
        <v>301186</v>
      </c>
      <c r="X366" s="13">
        <v>346623.37146679056</v>
      </c>
      <c r="Y366" s="13">
        <v>324199.46384616883</v>
      </c>
      <c r="Z366" s="115">
        <v>442000</v>
      </c>
      <c r="AA366" s="115">
        <v>442000</v>
      </c>
      <c r="AB366" s="115">
        <v>424705.4</v>
      </c>
      <c r="AC366" s="8">
        <f t="shared" si="118"/>
        <v>395906</v>
      </c>
      <c r="AD366" s="13">
        <v>312163.4909820336</v>
      </c>
      <c r="AE366" s="13">
        <v>324199.46384616883</v>
      </c>
      <c r="AF366" s="115">
        <v>419000</v>
      </c>
      <c r="AG366" s="115">
        <v>427000</v>
      </c>
      <c r="AH366" s="115">
        <v>402887.8</v>
      </c>
      <c r="AI366" s="8">
        <f t="shared" si="119"/>
        <v>377050</v>
      </c>
      <c r="AJ366" s="13">
        <v>344318.63417868281</v>
      </c>
      <c r="AK366" s="13">
        <v>324199.46384616883</v>
      </c>
      <c r="AL366" s="115">
        <v>440000</v>
      </c>
      <c r="AM366" s="115">
        <v>449000</v>
      </c>
      <c r="AN366" s="115">
        <v>423245.2</v>
      </c>
      <c r="AO366" s="8">
        <f t="shared" si="120"/>
        <v>396153</v>
      </c>
      <c r="AP366" s="13">
        <v>393744.29789316439</v>
      </c>
      <c r="AQ366" s="13">
        <v>324199.46384616883</v>
      </c>
      <c r="AR366" s="115">
        <v>473000</v>
      </c>
      <c r="AS366" s="115">
        <v>482000</v>
      </c>
      <c r="AT366" s="115">
        <v>454538</v>
      </c>
      <c r="AU366" s="8">
        <f t="shared" si="121"/>
        <v>425496</v>
      </c>
      <c r="AV366" s="13">
        <v>252880.71159154442</v>
      </c>
      <c r="AW366" s="13">
        <v>194523.62430118799</v>
      </c>
      <c r="AX366" s="115">
        <v>295000</v>
      </c>
      <c r="AY366" s="115">
        <v>295000</v>
      </c>
      <c r="AZ366" s="115">
        <v>283256.40000000002</v>
      </c>
      <c r="BA366" s="8">
        <f t="shared" si="122"/>
        <v>264132</v>
      </c>
      <c r="BB366" s="13">
        <v>360847.59185465897</v>
      </c>
      <c r="BC366" s="13">
        <v>324199.46384616883</v>
      </c>
      <c r="BD366" s="115">
        <v>451000</v>
      </c>
      <c r="BE366" s="115">
        <v>451000</v>
      </c>
      <c r="BF366" s="115">
        <v>433710.2</v>
      </c>
      <c r="BG366" s="8">
        <f t="shared" si="123"/>
        <v>404151</v>
      </c>
      <c r="BH366" s="13">
        <v>356667.26758872299</v>
      </c>
      <c r="BI366" s="13">
        <v>324199.46384616883</v>
      </c>
      <c r="BJ366" s="115">
        <v>448000</v>
      </c>
      <c r="BK366" s="115">
        <v>448000</v>
      </c>
      <c r="BL366" s="115">
        <v>431064.2</v>
      </c>
      <c r="BM366" s="8">
        <f t="shared" si="124"/>
        <v>401586</v>
      </c>
      <c r="BN366" s="13">
        <v>281087.89429129497</v>
      </c>
      <c r="BO366" s="13">
        <v>216221.45714715001</v>
      </c>
      <c r="BP366" s="115">
        <v>327000</v>
      </c>
      <c r="BQ366" s="115">
        <v>327000</v>
      </c>
      <c r="BR366" s="115">
        <v>314851.59999999998</v>
      </c>
      <c r="BS366" s="8">
        <f t="shared" si="125"/>
        <v>293232</v>
      </c>
      <c r="BT366" s="45" t="e">
        <f>K366+Q366+#REF!+W366+#REF!+#REF!+#REF!+#REF!+AC366+AI366+AO366+AU366+BA366+#REF!+BG366+BM366+BS366</f>
        <v>#REF!</v>
      </c>
      <c r="BU366" s="9"/>
      <c r="BV366" s="9"/>
      <c r="BW366" s="9"/>
      <c r="BX366" s="10"/>
      <c r="BY366" s="10"/>
    </row>
    <row r="367" spans="1:77" s="6" customFormat="1" ht="20.25" customHeight="1" x14ac:dyDescent="0.35">
      <c r="A367" s="388"/>
      <c r="B367" s="31">
        <v>332</v>
      </c>
      <c r="C367" s="51" t="s">
        <v>373</v>
      </c>
      <c r="D367" s="11" t="s">
        <v>272</v>
      </c>
      <c r="F367" s="13">
        <v>205253.23727999997</v>
      </c>
      <c r="G367" s="13">
        <v>194201.13988800001</v>
      </c>
      <c r="H367" s="115">
        <v>263000</v>
      </c>
      <c r="I367" s="115">
        <v>268000</v>
      </c>
      <c r="J367" s="115">
        <v>252898.8</v>
      </c>
      <c r="K367" s="8">
        <f t="shared" si="115"/>
        <v>236671</v>
      </c>
      <c r="L367" s="13">
        <v>205253.23727999997</v>
      </c>
      <c r="M367" s="13">
        <v>194201.13988800001</v>
      </c>
      <c r="N367" s="115">
        <v>263000</v>
      </c>
      <c r="O367" s="115">
        <v>268000</v>
      </c>
      <c r="P367" s="115">
        <v>252898.8</v>
      </c>
      <c r="Q367" s="8">
        <f t="shared" si="116"/>
        <v>236671</v>
      </c>
      <c r="R367" s="13">
        <v>205253.23727999997</v>
      </c>
      <c r="S367" s="13">
        <v>194201.13988800001</v>
      </c>
      <c r="T367" s="115">
        <v>263000</v>
      </c>
      <c r="U367" s="115">
        <v>263000</v>
      </c>
      <c r="V367" s="115">
        <v>252898.8</v>
      </c>
      <c r="W367" s="8">
        <f t="shared" si="117"/>
        <v>235671</v>
      </c>
      <c r="X367" s="13">
        <v>205253.23727999997</v>
      </c>
      <c r="Y367" s="13">
        <v>194201.13988800001</v>
      </c>
      <c r="Z367" s="115">
        <v>263000</v>
      </c>
      <c r="AA367" s="115">
        <v>263000</v>
      </c>
      <c r="AB367" s="115">
        <v>252898.8</v>
      </c>
      <c r="AC367" s="8">
        <f t="shared" si="118"/>
        <v>235671</v>
      </c>
      <c r="AD367" s="13">
        <v>205253.23727999997</v>
      </c>
      <c r="AE367" s="13">
        <v>194201.13988800001</v>
      </c>
      <c r="AF367" s="115">
        <v>263000</v>
      </c>
      <c r="AG367" s="115">
        <v>268000</v>
      </c>
      <c r="AH367" s="115">
        <v>252898.8</v>
      </c>
      <c r="AI367" s="8">
        <f t="shared" si="119"/>
        <v>236671</v>
      </c>
      <c r="AJ367" s="13">
        <v>205253.23727999997</v>
      </c>
      <c r="AK367" s="13">
        <v>194201.13988800001</v>
      </c>
      <c r="AL367" s="115">
        <v>263000</v>
      </c>
      <c r="AM367" s="115">
        <v>268000</v>
      </c>
      <c r="AN367" s="115">
        <v>252898.8</v>
      </c>
      <c r="AO367" s="8">
        <f t="shared" si="120"/>
        <v>236671</v>
      </c>
      <c r="AP367" s="13">
        <v>205253.23727999997</v>
      </c>
      <c r="AQ367" s="13">
        <v>194201.13988800001</v>
      </c>
      <c r="AR367" s="115">
        <v>263000</v>
      </c>
      <c r="AS367" s="115">
        <v>268000</v>
      </c>
      <c r="AT367" s="115">
        <v>252898.8</v>
      </c>
      <c r="AU367" s="8">
        <f t="shared" si="121"/>
        <v>236671</v>
      </c>
      <c r="AV367" s="13">
        <v>205253.23727999997</v>
      </c>
      <c r="AW367" s="13">
        <v>157887.10560000001</v>
      </c>
      <c r="AX367" s="115">
        <v>239000</v>
      </c>
      <c r="AY367" s="115">
        <v>239000</v>
      </c>
      <c r="AZ367" s="115">
        <v>229908</v>
      </c>
      <c r="BA367" s="8">
        <f t="shared" si="122"/>
        <v>214210</v>
      </c>
      <c r="BB367" s="13">
        <v>205253.23727999997</v>
      </c>
      <c r="BC367" s="13">
        <v>194201.13988800001</v>
      </c>
      <c r="BD367" s="115">
        <v>263000</v>
      </c>
      <c r="BE367" s="115">
        <v>263000</v>
      </c>
      <c r="BF367" s="115">
        <v>252898.8</v>
      </c>
      <c r="BG367" s="8">
        <f t="shared" si="123"/>
        <v>235671</v>
      </c>
      <c r="BH367" s="13">
        <v>205253.23727999997</v>
      </c>
      <c r="BI367" s="13">
        <v>194201.13988800001</v>
      </c>
      <c r="BJ367" s="115">
        <v>263000</v>
      </c>
      <c r="BK367" s="115">
        <v>263000</v>
      </c>
      <c r="BL367" s="115">
        <v>252898.8</v>
      </c>
      <c r="BM367" s="8">
        <f t="shared" si="124"/>
        <v>235671</v>
      </c>
      <c r="BN367" s="13">
        <v>205253.23727999997</v>
      </c>
      <c r="BO367" s="13">
        <v>157887.10560000001</v>
      </c>
      <c r="BP367" s="115">
        <v>239000</v>
      </c>
      <c r="BQ367" s="115">
        <v>239000</v>
      </c>
      <c r="BR367" s="115">
        <v>229908</v>
      </c>
      <c r="BS367" s="8">
        <f t="shared" si="125"/>
        <v>214210</v>
      </c>
      <c r="BT367" s="45" t="e">
        <f>K367+Q367+#REF!+W367+#REF!+#REF!+#REF!+#REF!+AC367+AI367+AO367+AU367+BA367+#REF!+BG367+BM367+BS367</f>
        <v>#REF!</v>
      </c>
      <c r="BU367" s="9"/>
      <c r="BV367" s="9"/>
      <c r="BW367" s="9"/>
      <c r="BX367" s="10"/>
      <c r="BY367" s="10"/>
    </row>
    <row r="368" spans="1:77" s="6" customFormat="1" ht="38.5" customHeight="1" x14ac:dyDescent="0.35">
      <c r="A368" s="388"/>
      <c r="B368" s="11">
        <v>333</v>
      </c>
      <c r="C368" s="51" t="s">
        <v>374</v>
      </c>
      <c r="D368" s="11" t="s">
        <v>272</v>
      </c>
      <c r="F368" s="13">
        <v>652649.79065415217</v>
      </c>
      <c r="G368" s="13">
        <v>617507.10961892852</v>
      </c>
      <c r="H368" s="115">
        <v>836000</v>
      </c>
      <c r="I368" s="115">
        <v>853000</v>
      </c>
      <c r="J368" s="115">
        <v>804150.2</v>
      </c>
      <c r="K368" s="8">
        <f t="shared" si="115"/>
        <v>752661</v>
      </c>
      <c r="L368" s="13">
        <v>652649.79065415217</v>
      </c>
      <c r="M368" s="13">
        <v>617507.10961892852</v>
      </c>
      <c r="N368" s="115">
        <v>836000</v>
      </c>
      <c r="O368" s="115">
        <v>853000</v>
      </c>
      <c r="P368" s="115">
        <v>804150.2</v>
      </c>
      <c r="Q368" s="8">
        <f t="shared" si="116"/>
        <v>752661</v>
      </c>
      <c r="R368" s="13">
        <v>1973516.6326995939</v>
      </c>
      <c r="S368" s="13">
        <v>1867250.3524773079</v>
      </c>
      <c r="T368" s="115">
        <v>2529000</v>
      </c>
      <c r="U368" s="115">
        <v>2529000</v>
      </c>
      <c r="V368" s="115">
        <v>2431630.6</v>
      </c>
      <c r="W368" s="8">
        <f t="shared" si="117"/>
        <v>2266080</v>
      </c>
      <c r="X368" s="13">
        <v>1316749.889716516</v>
      </c>
      <c r="Y368" s="13">
        <v>1250233.4389023134</v>
      </c>
      <c r="Z368" s="115">
        <v>1690000</v>
      </c>
      <c r="AA368" s="115">
        <v>1690000</v>
      </c>
      <c r="AB368" s="115">
        <v>1625184.4</v>
      </c>
      <c r="AC368" s="8">
        <f t="shared" si="118"/>
        <v>1514434</v>
      </c>
      <c r="AD368" s="13">
        <v>1184667.2079500984</v>
      </c>
      <c r="AE368" s="13">
        <v>1250233.4389023134</v>
      </c>
      <c r="AF368" s="115">
        <v>1603000</v>
      </c>
      <c r="AG368" s="115">
        <v>1635000</v>
      </c>
      <c r="AH368" s="115">
        <v>1541561</v>
      </c>
      <c r="AI368" s="8">
        <f t="shared" si="119"/>
        <v>1442892</v>
      </c>
      <c r="AJ368" s="13">
        <v>1326352.4058561141</v>
      </c>
      <c r="AK368" s="13">
        <v>1250233.4389023134</v>
      </c>
      <c r="AL368" s="115">
        <v>1697000</v>
      </c>
      <c r="AM368" s="115">
        <v>1731000</v>
      </c>
      <c r="AN368" s="115">
        <v>1631263.2</v>
      </c>
      <c r="AO368" s="8">
        <f t="shared" si="120"/>
        <v>1527170</v>
      </c>
      <c r="AP368" s="13">
        <v>3031375.4829039141</v>
      </c>
      <c r="AQ368" s="13">
        <v>1250233.4389023134</v>
      </c>
      <c r="AR368" s="115">
        <v>2819000</v>
      </c>
      <c r="AS368" s="115">
        <v>2875000</v>
      </c>
      <c r="AT368" s="115">
        <v>2710731.8</v>
      </c>
      <c r="AU368" s="8">
        <f t="shared" si="121"/>
        <v>2537268</v>
      </c>
      <c r="AV368" s="13">
        <v>981888.12740114459</v>
      </c>
      <c r="AW368" s="13">
        <v>755298.55953934195</v>
      </c>
      <c r="AX368" s="115">
        <v>1144000</v>
      </c>
      <c r="AY368" s="115">
        <v>1144000</v>
      </c>
      <c r="AZ368" s="115">
        <v>1099831.6000000001</v>
      </c>
      <c r="BA368" s="8">
        <f t="shared" si="122"/>
        <v>1025004</v>
      </c>
      <c r="BB368" s="13">
        <v>1397860.4101477289</v>
      </c>
      <c r="BC368" s="13">
        <v>1250233.4389023134</v>
      </c>
      <c r="BD368" s="115">
        <v>1744000</v>
      </c>
      <c r="BE368" s="115">
        <v>1744000</v>
      </c>
      <c r="BF368" s="115">
        <v>1676536.4</v>
      </c>
      <c r="BG368" s="8">
        <f t="shared" si="123"/>
        <v>1562526</v>
      </c>
      <c r="BH368" s="13">
        <v>1394392.7422260656</v>
      </c>
      <c r="BI368" s="13">
        <v>1250233.4389023134</v>
      </c>
      <c r="BJ368" s="115">
        <v>1741000</v>
      </c>
      <c r="BK368" s="115">
        <v>1741000</v>
      </c>
      <c r="BL368" s="115">
        <v>1674341.2</v>
      </c>
      <c r="BM368" s="8">
        <f t="shared" si="124"/>
        <v>1560193</v>
      </c>
      <c r="BN368" s="13">
        <v>1095644.0896995594</v>
      </c>
      <c r="BO368" s="13">
        <v>842803.14592273801</v>
      </c>
      <c r="BP368" s="115">
        <v>1276000</v>
      </c>
      <c r="BQ368" s="115">
        <v>1276000</v>
      </c>
      <c r="BR368" s="115">
        <v>1227251.2</v>
      </c>
      <c r="BS368" s="8">
        <f t="shared" si="125"/>
        <v>1143540</v>
      </c>
      <c r="BT368" s="45" t="e">
        <f>K368+Q368+#REF!+W368+#REF!+#REF!+#REF!+#REF!+AC368+AI368+AO368+AU368+BA368+#REF!+BG368+BM368+BS368</f>
        <v>#REF!</v>
      </c>
      <c r="BU368" s="9"/>
      <c r="BV368" s="9"/>
      <c r="BW368" s="9"/>
      <c r="BX368" s="10"/>
      <c r="BY368" s="10"/>
    </row>
    <row r="369" spans="1:77" s="6" customFormat="1" ht="24.75" customHeight="1" x14ac:dyDescent="0.35">
      <c r="A369" s="388"/>
      <c r="B369" s="31">
        <v>334</v>
      </c>
      <c r="C369" s="51" t="s">
        <v>375</v>
      </c>
      <c r="D369" s="11" t="s">
        <v>272</v>
      </c>
      <c r="F369" s="13">
        <v>1197310.5508000001</v>
      </c>
      <c r="G369" s="13">
        <v>1132839.9826799999</v>
      </c>
      <c r="H369" s="115">
        <v>1534000</v>
      </c>
      <c r="I369" s="115">
        <v>1565000</v>
      </c>
      <c r="J369" s="115">
        <v>1475243</v>
      </c>
      <c r="K369" s="8">
        <f t="shared" si="115"/>
        <v>1380879</v>
      </c>
      <c r="L369" s="13">
        <v>1197310.5508000001</v>
      </c>
      <c r="M369" s="13">
        <v>1132839.9826799999</v>
      </c>
      <c r="N369" s="115">
        <v>1534000</v>
      </c>
      <c r="O369" s="115">
        <v>1565000</v>
      </c>
      <c r="P369" s="115">
        <v>1475243</v>
      </c>
      <c r="Q369" s="8">
        <f t="shared" si="116"/>
        <v>1380879</v>
      </c>
      <c r="R369" s="13">
        <v>1197310.5508000001</v>
      </c>
      <c r="S369" s="13">
        <v>1132839.9826799999</v>
      </c>
      <c r="T369" s="115">
        <v>1534000</v>
      </c>
      <c r="U369" s="115">
        <v>1534000</v>
      </c>
      <c r="V369" s="115">
        <v>1475243</v>
      </c>
      <c r="W369" s="8">
        <f t="shared" si="117"/>
        <v>1374679</v>
      </c>
      <c r="X369" s="13">
        <v>1197310.5508000001</v>
      </c>
      <c r="Y369" s="13">
        <v>1132839.9826799999</v>
      </c>
      <c r="Z369" s="115">
        <v>1534000</v>
      </c>
      <c r="AA369" s="115">
        <v>1534000</v>
      </c>
      <c r="AB369" s="115">
        <v>1475243</v>
      </c>
      <c r="AC369" s="8">
        <f t="shared" si="118"/>
        <v>1374679</v>
      </c>
      <c r="AD369" s="13">
        <v>1197310.5508000001</v>
      </c>
      <c r="AE369" s="13">
        <v>1132839.9826799999</v>
      </c>
      <c r="AF369" s="115">
        <v>1534000</v>
      </c>
      <c r="AG369" s="115">
        <v>1565000</v>
      </c>
      <c r="AH369" s="115">
        <v>1475243</v>
      </c>
      <c r="AI369" s="8">
        <f t="shared" si="119"/>
        <v>1380879</v>
      </c>
      <c r="AJ369" s="13">
        <v>1197310.5508000001</v>
      </c>
      <c r="AK369" s="13">
        <v>1132839.9826799999</v>
      </c>
      <c r="AL369" s="115">
        <v>1534000</v>
      </c>
      <c r="AM369" s="115">
        <v>1565000</v>
      </c>
      <c r="AN369" s="115">
        <v>1475243</v>
      </c>
      <c r="AO369" s="8">
        <f t="shared" si="120"/>
        <v>1380879</v>
      </c>
      <c r="AP369" s="13">
        <v>1197310.5508000001</v>
      </c>
      <c r="AQ369" s="13">
        <v>1132839.9826799999</v>
      </c>
      <c r="AR369" s="115">
        <v>1534000</v>
      </c>
      <c r="AS369" s="115">
        <v>1565000</v>
      </c>
      <c r="AT369" s="115">
        <v>1475243</v>
      </c>
      <c r="AU369" s="8">
        <f t="shared" si="121"/>
        <v>1380879</v>
      </c>
      <c r="AV369" s="13">
        <v>1197310.5508000001</v>
      </c>
      <c r="AW369" s="13">
        <v>921008.11599999992</v>
      </c>
      <c r="AX369" s="115">
        <v>1395000</v>
      </c>
      <c r="AY369" s="115">
        <v>1395000</v>
      </c>
      <c r="AZ369" s="115">
        <v>1341130</v>
      </c>
      <c r="BA369" s="8">
        <f t="shared" si="122"/>
        <v>1249890</v>
      </c>
      <c r="BB369" s="13">
        <v>1197310.5508000001</v>
      </c>
      <c r="BC369" s="13">
        <v>1132839.9826799999</v>
      </c>
      <c r="BD369" s="115">
        <v>1534000</v>
      </c>
      <c r="BE369" s="115">
        <v>1534000</v>
      </c>
      <c r="BF369" s="115">
        <v>1475243</v>
      </c>
      <c r="BG369" s="8">
        <f t="shared" si="123"/>
        <v>1374679</v>
      </c>
      <c r="BH369" s="13">
        <v>1197310.5508000001</v>
      </c>
      <c r="BI369" s="13">
        <v>1132839.9826799999</v>
      </c>
      <c r="BJ369" s="115">
        <v>1534000</v>
      </c>
      <c r="BK369" s="115">
        <v>1534000</v>
      </c>
      <c r="BL369" s="115">
        <v>1475243</v>
      </c>
      <c r="BM369" s="8">
        <f t="shared" si="124"/>
        <v>1374679</v>
      </c>
      <c r="BN369" s="13">
        <v>1197310.5508000001</v>
      </c>
      <c r="BO369" s="13">
        <v>921008.11599999992</v>
      </c>
      <c r="BP369" s="115">
        <v>1395000</v>
      </c>
      <c r="BQ369" s="115">
        <v>1395000</v>
      </c>
      <c r="BR369" s="115">
        <v>1341130</v>
      </c>
      <c r="BS369" s="8">
        <f t="shared" si="125"/>
        <v>1249890</v>
      </c>
      <c r="BT369" s="45" t="e">
        <f>K369+Q369+#REF!+W369+#REF!+#REF!+#REF!+#REF!+AC369+AI369+AO369+AU369+BA369+#REF!+BG369+BM369+BS369</f>
        <v>#REF!</v>
      </c>
      <c r="BU369" s="9"/>
      <c r="BV369" s="9"/>
      <c r="BW369" s="9"/>
      <c r="BX369" s="10"/>
      <c r="BY369" s="10"/>
    </row>
    <row r="370" spans="1:77" s="6" customFormat="1" ht="24.75" customHeight="1" thickBot="1" x14ac:dyDescent="0.4">
      <c r="A370" s="388"/>
      <c r="B370" s="11">
        <v>335</v>
      </c>
      <c r="C370" s="51" t="s">
        <v>376</v>
      </c>
      <c r="D370" s="11" t="s">
        <v>272</v>
      </c>
      <c r="F370" s="13">
        <v>1638279.085915636</v>
      </c>
      <c r="G370" s="13">
        <v>1550064.0582124863</v>
      </c>
      <c r="H370" s="115">
        <v>2099000</v>
      </c>
      <c r="I370" s="115">
        <v>2141000</v>
      </c>
      <c r="J370" s="115">
        <v>2018573.2000000002</v>
      </c>
      <c r="K370" s="8">
        <f t="shared" si="115"/>
        <v>1889383</v>
      </c>
      <c r="L370" s="13">
        <v>1638279.085915636</v>
      </c>
      <c r="M370" s="13">
        <v>1550064.0582124863</v>
      </c>
      <c r="N370" s="115">
        <v>2099000</v>
      </c>
      <c r="O370" s="115">
        <v>2141000</v>
      </c>
      <c r="P370" s="115">
        <v>2018573.2000000002</v>
      </c>
      <c r="Q370" s="8">
        <f t="shared" si="116"/>
        <v>1889383</v>
      </c>
      <c r="R370" s="13">
        <v>2532820.6719260896</v>
      </c>
      <c r="S370" s="13">
        <v>2396438.0203608386</v>
      </c>
      <c r="T370" s="115">
        <v>3246000</v>
      </c>
      <c r="U370" s="115">
        <v>3246000</v>
      </c>
      <c r="V370" s="115">
        <v>3120766.6</v>
      </c>
      <c r="W370" s="8">
        <f t="shared" si="117"/>
        <v>2908405</v>
      </c>
      <c r="X370" s="13">
        <v>3342729.5919536068</v>
      </c>
      <c r="Y370" s="13">
        <v>3195510.1681152466</v>
      </c>
      <c r="Z370" s="115">
        <v>4305000</v>
      </c>
      <c r="AA370" s="115">
        <v>4305000</v>
      </c>
      <c r="AB370" s="115">
        <v>4139429</v>
      </c>
      <c r="AC370" s="8">
        <f t="shared" si="118"/>
        <v>3857534</v>
      </c>
      <c r="AD370" s="13">
        <v>3036210.6505189547</v>
      </c>
      <c r="AE370" s="13">
        <v>3195510.1681152466</v>
      </c>
      <c r="AF370" s="115">
        <v>4103000</v>
      </c>
      <c r="AG370" s="115">
        <v>4185000</v>
      </c>
      <c r="AH370" s="115">
        <v>3945368</v>
      </c>
      <c r="AI370" s="8">
        <f t="shared" si="119"/>
        <v>3693018</v>
      </c>
      <c r="AJ370" s="13">
        <v>3371035.7238181629</v>
      </c>
      <c r="AK370" s="13">
        <v>3195510.1681152466</v>
      </c>
      <c r="AL370" s="115">
        <v>4324000</v>
      </c>
      <c r="AM370" s="115">
        <v>4410000</v>
      </c>
      <c r="AN370" s="115">
        <v>4157350.4000000004</v>
      </c>
      <c r="AO370" s="8">
        <f t="shared" si="120"/>
        <v>3891579</v>
      </c>
      <c r="AP370" s="13">
        <v>3814276.8398813996</v>
      </c>
      <c r="AQ370" s="13">
        <v>3195510.1681152466</v>
      </c>
      <c r="AR370" s="115">
        <v>4615000</v>
      </c>
      <c r="AS370" s="115">
        <v>4707000</v>
      </c>
      <c r="AT370" s="115">
        <v>4437970.5999999996</v>
      </c>
      <c r="AU370" s="8">
        <f t="shared" si="121"/>
        <v>4153952</v>
      </c>
      <c r="AV370" s="13">
        <v>2445835.4617551947</v>
      </c>
      <c r="AW370" s="13">
        <v>1881411.8936578422</v>
      </c>
      <c r="AX370" s="115">
        <v>2849000</v>
      </c>
      <c r="AY370" s="115">
        <v>2849000</v>
      </c>
      <c r="AZ370" s="115">
        <v>2739626.4</v>
      </c>
      <c r="BA370" s="8">
        <f t="shared" si="122"/>
        <v>2552975</v>
      </c>
      <c r="BB370" s="13">
        <v>3461173.9658024069</v>
      </c>
      <c r="BC370" s="13">
        <v>3195510.1681152466</v>
      </c>
      <c r="BD370" s="115">
        <v>4383000</v>
      </c>
      <c r="BE370" s="115">
        <v>4383000</v>
      </c>
      <c r="BF370" s="115">
        <v>4214417.2</v>
      </c>
      <c r="BG370" s="8">
        <f t="shared" si="123"/>
        <v>3927420</v>
      </c>
      <c r="BH370" s="13">
        <v>3494942.3139218953</v>
      </c>
      <c r="BI370" s="13">
        <v>3195510.1681152466</v>
      </c>
      <c r="BJ370" s="115">
        <v>4405000</v>
      </c>
      <c r="BK370" s="115">
        <v>4405000</v>
      </c>
      <c r="BL370" s="115">
        <v>4235796.5999999996</v>
      </c>
      <c r="BM370" s="8">
        <f t="shared" si="124"/>
        <v>3947250</v>
      </c>
      <c r="BN370" s="13">
        <v>2750277.5825173012</v>
      </c>
      <c r="BO370" s="13">
        <v>2115598.140397924</v>
      </c>
      <c r="BP370" s="115">
        <v>3204000</v>
      </c>
      <c r="BQ370" s="115">
        <v>3204000</v>
      </c>
      <c r="BR370" s="115">
        <v>3080637</v>
      </c>
      <c r="BS370" s="8">
        <f t="shared" si="125"/>
        <v>2870903</v>
      </c>
      <c r="BT370" s="45" t="e">
        <f>K370+Q370+#REF!+W370+#REF!+#REF!+#REF!+#REF!+AC370+AI370+AO370+AU370+BA370+#REF!+BG370+BM370+BS370</f>
        <v>#REF!</v>
      </c>
      <c r="BU370" s="9"/>
      <c r="BV370" s="9"/>
      <c r="BW370" s="9"/>
      <c r="BX370" s="10"/>
      <c r="BY370" s="10"/>
    </row>
    <row r="371" spans="1:77" s="6" customFormat="1" ht="24.75" customHeight="1" thickBot="1" x14ac:dyDescent="0.4">
      <c r="A371" s="388"/>
      <c r="B371" s="271" t="s">
        <v>147</v>
      </c>
      <c r="C371" s="272"/>
      <c r="D371" s="273"/>
      <c r="F371" s="119">
        <f>+SUM(F372:F410)</f>
        <v>20789133.233732704</v>
      </c>
      <c r="G371" s="119">
        <f t="shared" ref="G371:BS371" si="129">+SUM(G372:G410)</f>
        <v>19669718.367300943</v>
      </c>
      <c r="H371" s="119">
        <f t="shared" si="129"/>
        <v>26638000</v>
      </c>
      <c r="I371" s="119">
        <f t="shared" si="129"/>
        <v>27172000</v>
      </c>
      <c r="J371" s="119">
        <f t="shared" si="129"/>
        <v>25614927.800000001</v>
      </c>
      <c r="K371" s="119">
        <f t="shared" si="129"/>
        <v>23976759</v>
      </c>
      <c r="L371" s="119">
        <f t="shared" si="129"/>
        <v>20789133.233732704</v>
      </c>
      <c r="M371" s="119">
        <f t="shared" si="129"/>
        <v>19669718.367300943</v>
      </c>
      <c r="N371" s="119">
        <f t="shared" si="129"/>
        <v>26638000</v>
      </c>
      <c r="O371" s="119">
        <f t="shared" si="129"/>
        <v>27172000</v>
      </c>
      <c r="P371" s="119">
        <f t="shared" si="129"/>
        <v>25614927.800000001</v>
      </c>
      <c r="Q371" s="119">
        <f t="shared" si="129"/>
        <v>23976759</v>
      </c>
      <c r="R371" s="119">
        <f t="shared" si="129"/>
        <v>41659013.005489171</v>
      </c>
      <c r="S371" s="119">
        <f t="shared" si="129"/>
        <v>39415835.382116675</v>
      </c>
      <c r="T371" s="119">
        <f t="shared" si="129"/>
        <v>55610000</v>
      </c>
      <c r="U371" s="119">
        <f t="shared" si="129"/>
        <v>55610000</v>
      </c>
      <c r="V371" s="119">
        <f t="shared" si="129"/>
        <v>53471346.599999994</v>
      </c>
      <c r="W371" s="119">
        <f t="shared" si="129"/>
        <v>49153238</v>
      </c>
      <c r="X371" s="119">
        <f t="shared" si="129"/>
        <v>48890584.859629437</v>
      </c>
      <c r="Y371" s="119">
        <f t="shared" si="129"/>
        <v>45861860.7637062</v>
      </c>
      <c r="Z371" s="119">
        <f t="shared" si="129"/>
        <v>65356000</v>
      </c>
      <c r="AA371" s="119">
        <f t="shared" si="129"/>
        <v>65356000</v>
      </c>
      <c r="AB371" s="119">
        <f t="shared" si="129"/>
        <v>62844779.20000001</v>
      </c>
      <c r="AC371" s="119">
        <f t="shared" si="129"/>
        <v>57661842</v>
      </c>
      <c r="AD371" s="119">
        <f t="shared" si="129"/>
        <v>43484903.04324095</v>
      </c>
      <c r="AE371" s="119">
        <f t="shared" si="129"/>
        <v>45861860.7637062</v>
      </c>
      <c r="AF371" s="119">
        <f t="shared" si="129"/>
        <v>61794000</v>
      </c>
      <c r="AG371" s="119">
        <f t="shared" si="129"/>
        <v>63031000</v>
      </c>
      <c r="AH371" s="119">
        <f t="shared" si="129"/>
        <v>59422385.400000006</v>
      </c>
      <c r="AI371" s="119">
        <f t="shared" si="129"/>
        <v>54718831</v>
      </c>
      <c r="AJ371" s="119">
        <f t="shared" si="129"/>
        <v>48147803.497721262</v>
      </c>
      <c r="AK371" s="119">
        <f t="shared" si="129"/>
        <v>45861860.7637062</v>
      </c>
      <c r="AL371" s="119">
        <f t="shared" si="129"/>
        <v>65178000</v>
      </c>
      <c r="AM371" s="119">
        <f t="shared" si="129"/>
        <v>66482000</v>
      </c>
      <c r="AN371" s="119">
        <f t="shared" si="129"/>
        <v>62672516.400000006</v>
      </c>
      <c r="AO371" s="119">
        <f t="shared" si="129"/>
        <v>57668439</v>
      </c>
      <c r="AP371" s="119">
        <f t="shared" si="129"/>
        <v>55107029.449512541</v>
      </c>
      <c r="AQ371" s="119">
        <f t="shared" si="129"/>
        <v>45861860.7637062</v>
      </c>
      <c r="AR371" s="119">
        <f t="shared" si="129"/>
        <v>68524000</v>
      </c>
      <c r="AS371" s="119">
        <f t="shared" si="129"/>
        <v>69894000</v>
      </c>
      <c r="AT371" s="119">
        <f>+SUM(AT372:AT410)</f>
        <v>65888480.200000003</v>
      </c>
      <c r="AU371" s="119">
        <f t="shared" si="129"/>
        <v>61055073</v>
      </c>
      <c r="AV371" s="119">
        <f t="shared" si="129"/>
        <v>28937327.902672186</v>
      </c>
      <c r="AW371" s="119">
        <f t="shared" si="129"/>
        <v>22259483.00205553</v>
      </c>
      <c r="AX371" s="119">
        <f t="shared" si="129"/>
        <v>33712000</v>
      </c>
      <c r="AY371" s="119">
        <f t="shared" si="129"/>
        <v>33712000</v>
      </c>
      <c r="AZ371" s="119">
        <f t="shared" si="129"/>
        <v>32413239.599999998</v>
      </c>
      <c r="BA371" s="119">
        <f t="shared" si="129"/>
        <v>30206811</v>
      </c>
      <c r="BB371" s="119">
        <f t="shared" si="129"/>
        <v>53510752.616374239</v>
      </c>
      <c r="BC371" s="119">
        <f t="shared" si="129"/>
        <v>45861860.7637062</v>
      </c>
      <c r="BD371" s="119">
        <f t="shared" si="129"/>
        <v>68882000</v>
      </c>
      <c r="BE371" s="119">
        <f t="shared" si="129"/>
        <v>68882000</v>
      </c>
      <c r="BF371" s="119">
        <f t="shared" si="129"/>
        <v>66233856.600000001</v>
      </c>
      <c r="BG371" s="119">
        <f t="shared" si="129"/>
        <v>60674096</v>
      </c>
      <c r="BH371" s="119">
        <f t="shared" si="129"/>
        <v>53033768.723323986</v>
      </c>
      <c r="BI371" s="119">
        <f t="shared" si="129"/>
        <v>45861860.7637062</v>
      </c>
      <c r="BJ371" s="119">
        <f t="shared" si="129"/>
        <v>68570000</v>
      </c>
      <c r="BK371" s="119">
        <f t="shared" si="129"/>
        <v>68570000</v>
      </c>
      <c r="BL371" s="119">
        <f t="shared" si="129"/>
        <v>65931872.399999999</v>
      </c>
      <c r="BM371" s="119">
        <f t="shared" si="129"/>
        <v>60393503</v>
      </c>
      <c r="BN371" s="119">
        <f t="shared" si="129"/>
        <v>34458799.142285265</v>
      </c>
      <c r="BO371" s="119">
        <f t="shared" si="129"/>
        <v>26506768.570988663</v>
      </c>
      <c r="BP371" s="119">
        <f t="shared" si="129"/>
        <v>40143000</v>
      </c>
      <c r="BQ371" s="119">
        <f t="shared" si="129"/>
        <v>40143000</v>
      </c>
      <c r="BR371" s="119">
        <f t="shared" si="129"/>
        <v>38597944</v>
      </c>
      <c r="BS371" s="119">
        <f t="shared" si="129"/>
        <v>35969901</v>
      </c>
      <c r="BT371" s="45" t="e">
        <f>K371+Q371+#REF!+W371+#REF!+#REF!+#REF!+#REF!+AC371+AI371+AO371+AU371+BA371+#REF!+BG371+BM371+BS371</f>
        <v>#REF!</v>
      </c>
      <c r="BU371" s="9"/>
      <c r="BV371" s="9"/>
      <c r="BW371" s="9"/>
      <c r="BX371" s="10"/>
      <c r="BY371" s="10"/>
    </row>
    <row r="372" spans="1:77" s="6" customFormat="1" ht="24.75" customHeight="1" x14ac:dyDescent="0.35">
      <c r="A372" s="388"/>
      <c r="B372" s="4">
        <v>336</v>
      </c>
      <c r="C372" s="51" t="s">
        <v>377</v>
      </c>
      <c r="D372" s="11" t="s">
        <v>283</v>
      </c>
      <c r="F372" s="13">
        <v>1038547.0862417378</v>
      </c>
      <c r="G372" s="13">
        <v>982625.32005949039</v>
      </c>
      <c r="H372" s="120">
        <v>1331000</v>
      </c>
      <c r="I372" s="120">
        <v>1358000</v>
      </c>
      <c r="J372" s="120">
        <v>1279625.2</v>
      </c>
      <c r="K372" s="8">
        <f t="shared" si="115"/>
        <v>1197960</v>
      </c>
      <c r="L372" s="13">
        <v>1038547.0862417378</v>
      </c>
      <c r="M372" s="13">
        <v>982625.32005949039</v>
      </c>
      <c r="N372" s="120">
        <v>1331000</v>
      </c>
      <c r="O372" s="120">
        <v>1358000</v>
      </c>
      <c r="P372" s="120">
        <v>1279625.2</v>
      </c>
      <c r="Q372" s="8">
        <f t="shared" si="116"/>
        <v>1197960</v>
      </c>
      <c r="R372" s="13">
        <v>1740950.5181791086</v>
      </c>
      <c r="S372" s="13">
        <v>1647207.028738695</v>
      </c>
      <c r="T372" s="120">
        <v>2231000</v>
      </c>
      <c r="U372" s="120">
        <v>2231000</v>
      </c>
      <c r="V372" s="120">
        <v>2145078.6</v>
      </c>
      <c r="W372" s="8">
        <f t="shared" si="117"/>
        <v>1999047</v>
      </c>
      <c r="X372" s="13">
        <v>2009898.7952736602</v>
      </c>
      <c r="Y372" s="13">
        <v>1923856.4244004285</v>
      </c>
      <c r="Z372" s="120">
        <v>2590000</v>
      </c>
      <c r="AA372" s="120">
        <v>2590000</v>
      </c>
      <c r="AB372" s="120">
        <v>2490502</v>
      </c>
      <c r="AC372" s="8">
        <f t="shared" si="118"/>
        <v>2320851</v>
      </c>
      <c r="AD372" s="13">
        <v>1812803.1768649896</v>
      </c>
      <c r="AE372" s="13">
        <v>1923856.4244004285</v>
      </c>
      <c r="AF372" s="120">
        <v>2460000</v>
      </c>
      <c r="AG372" s="120">
        <v>2509000</v>
      </c>
      <c r="AH372" s="120">
        <v>2365718.6</v>
      </c>
      <c r="AI372" s="8">
        <f t="shared" si="119"/>
        <v>2214276</v>
      </c>
      <c r="AJ372" s="13">
        <v>1950739.4243920858</v>
      </c>
      <c r="AK372" s="13">
        <v>1923856.4244004285</v>
      </c>
      <c r="AL372" s="120">
        <v>2551000</v>
      </c>
      <c r="AM372" s="120">
        <v>2602000</v>
      </c>
      <c r="AN372" s="120">
        <v>2453047.7999999998</v>
      </c>
      <c r="AO372" s="8">
        <f t="shared" si="120"/>
        <v>2296129</v>
      </c>
      <c r="AP372" s="13">
        <v>2270814.401405077</v>
      </c>
      <c r="AQ372" s="13">
        <v>1923856.4244004285</v>
      </c>
      <c r="AR372" s="120">
        <v>2762000</v>
      </c>
      <c r="AS372" s="120">
        <v>2817000</v>
      </c>
      <c r="AT372" s="120">
        <v>2655690.7999999998</v>
      </c>
      <c r="AU372" s="8">
        <f t="shared" si="121"/>
        <v>2485872</v>
      </c>
      <c r="AV372" s="13">
        <v>1581799.1250023872</v>
      </c>
      <c r="AW372" s="13">
        <v>1216768.5576941441</v>
      </c>
      <c r="AX372" s="120">
        <v>1843000</v>
      </c>
      <c r="AY372" s="120">
        <v>1843000</v>
      </c>
      <c r="AZ372" s="120">
        <v>1771802.2</v>
      </c>
      <c r="BA372" s="8">
        <f t="shared" si="122"/>
        <v>1651274</v>
      </c>
      <c r="BB372" s="13">
        <v>2236868.1671466129</v>
      </c>
      <c r="BC372" s="13">
        <v>1923856.4244004285</v>
      </c>
      <c r="BD372" s="120">
        <v>2740000</v>
      </c>
      <c r="BE372" s="120">
        <v>2740000</v>
      </c>
      <c r="BF372" s="120">
        <v>2634199.4</v>
      </c>
      <c r="BG372" s="8">
        <f t="shared" si="123"/>
        <v>2454985</v>
      </c>
      <c r="BH372" s="13">
        <v>2185530.2274381393</v>
      </c>
      <c r="BI372" s="13">
        <v>1923856.4244004285</v>
      </c>
      <c r="BJ372" s="120">
        <v>2706000</v>
      </c>
      <c r="BK372" s="120">
        <v>2706000</v>
      </c>
      <c r="BL372" s="120">
        <v>2601695.6</v>
      </c>
      <c r="BM372" s="8">
        <f t="shared" si="124"/>
        <v>2424616</v>
      </c>
      <c r="BN372" s="13">
        <v>1743472.054199093</v>
      </c>
      <c r="BO372" s="13">
        <v>1341132.3493839181</v>
      </c>
      <c r="BP372" s="120">
        <v>2031000</v>
      </c>
      <c r="BQ372" s="120">
        <v>2031000</v>
      </c>
      <c r="BR372" s="120">
        <v>1952896.4</v>
      </c>
      <c r="BS372" s="8">
        <f t="shared" si="125"/>
        <v>1819900</v>
      </c>
      <c r="BT372" s="45" t="e">
        <f>K372+Q372+#REF!+W372+#REF!+#REF!+#REF!+#REF!+AC372+AI372+AO372+AU372+BA372+#REF!+BG372+BM372+BS372</f>
        <v>#REF!</v>
      </c>
      <c r="BU372" s="9"/>
      <c r="BV372" s="9"/>
      <c r="BW372" s="9"/>
      <c r="BX372" s="10"/>
      <c r="BY372" s="10"/>
    </row>
    <row r="373" spans="1:77" s="6" customFormat="1" ht="24.75" customHeight="1" thickBot="1" x14ac:dyDescent="0.4">
      <c r="A373" s="388"/>
      <c r="B373" s="11">
        <v>337</v>
      </c>
      <c r="C373" s="51" t="s">
        <v>378</v>
      </c>
      <c r="D373" s="11" t="s">
        <v>272</v>
      </c>
      <c r="F373" s="13">
        <v>510508.75951701083</v>
      </c>
      <c r="G373" s="13">
        <v>483019.82631224865</v>
      </c>
      <c r="H373" s="113">
        <v>654000</v>
      </c>
      <c r="I373" s="113">
        <v>667000</v>
      </c>
      <c r="J373" s="113">
        <v>629013</v>
      </c>
      <c r="K373" s="8">
        <f t="shared" si="115"/>
        <v>588708</v>
      </c>
      <c r="L373" s="13">
        <v>510508.75951701083</v>
      </c>
      <c r="M373" s="13">
        <v>483019.82631224865</v>
      </c>
      <c r="N373" s="113">
        <v>654000</v>
      </c>
      <c r="O373" s="113">
        <v>667000</v>
      </c>
      <c r="P373" s="113">
        <v>629013</v>
      </c>
      <c r="Q373" s="8">
        <f t="shared" si="116"/>
        <v>588708</v>
      </c>
      <c r="R373" s="13">
        <v>1868017.9226147709</v>
      </c>
      <c r="S373" s="13">
        <v>1767432.3421662839</v>
      </c>
      <c r="T373" s="113">
        <v>2394000</v>
      </c>
      <c r="U373" s="113">
        <v>2394000</v>
      </c>
      <c r="V373" s="113">
        <v>2301642</v>
      </c>
      <c r="W373" s="8">
        <f t="shared" si="117"/>
        <v>2145018</v>
      </c>
      <c r="X373" s="13">
        <v>2162280.509073976</v>
      </c>
      <c r="Y373" s="13">
        <v>2021392.8140691943</v>
      </c>
      <c r="Z373" s="113">
        <v>2755000</v>
      </c>
      <c r="AA373" s="113">
        <v>2755000</v>
      </c>
      <c r="AB373" s="113">
        <v>2648728.6</v>
      </c>
      <c r="AC373" s="8">
        <f t="shared" si="118"/>
        <v>2468480</v>
      </c>
      <c r="AD373" s="13">
        <v>1880118.6272186139</v>
      </c>
      <c r="AE373" s="13">
        <v>2021392.8140691943</v>
      </c>
      <c r="AF373" s="113">
        <v>2569000</v>
      </c>
      <c r="AG373" s="113">
        <v>2620000</v>
      </c>
      <c r="AH373" s="113">
        <v>2470088.6</v>
      </c>
      <c r="AI373" s="8">
        <f t="shared" si="119"/>
        <v>2312120</v>
      </c>
      <c r="AJ373" s="13">
        <v>2007599.6169273953</v>
      </c>
      <c r="AK373" s="13">
        <v>2021392.8140691943</v>
      </c>
      <c r="AL373" s="113">
        <v>2653000</v>
      </c>
      <c r="AM373" s="113">
        <v>2706000</v>
      </c>
      <c r="AN373" s="113">
        <v>2550797.2000000002</v>
      </c>
      <c r="AO373" s="8">
        <f t="shared" si="120"/>
        <v>2387758</v>
      </c>
      <c r="AP373" s="13">
        <v>2866099.247604575</v>
      </c>
      <c r="AQ373" s="13">
        <v>2021392.8140691943</v>
      </c>
      <c r="AR373" s="113">
        <v>3218000</v>
      </c>
      <c r="AS373" s="113">
        <v>3282000</v>
      </c>
      <c r="AT373" s="113">
        <v>3094323.4</v>
      </c>
      <c r="AU373" s="8">
        <f t="shared" si="121"/>
        <v>2896363</v>
      </c>
      <c r="AV373" s="13">
        <v>713601.36438590987</v>
      </c>
      <c r="AW373" s="13">
        <v>548924.12645069999</v>
      </c>
      <c r="AX373" s="113">
        <v>831000</v>
      </c>
      <c r="AY373" s="113">
        <v>831000</v>
      </c>
      <c r="AZ373" s="113">
        <v>799318.8</v>
      </c>
      <c r="BA373" s="8">
        <f t="shared" si="122"/>
        <v>744769</v>
      </c>
      <c r="BB373" s="13">
        <v>2377289.2616775306</v>
      </c>
      <c r="BC373" s="13">
        <v>2021392.8140691943</v>
      </c>
      <c r="BD373" s="113">
        <v>2896000</v>
      </c>
      <c r="BE373" s="113">
        <v>2896000</v>
      </c>
      <c r="BF373" s="113">
        <v>2784852</v>
      </c>
      <c r="BG373" s="8">
        <f t="shared" si="123"/>
        <v>2595107</v>
      </c>
      <c r="BH373" s="13">
        <v>2319793.1261953809</v>
      </c>
      <c r="BI373" s="13">
        <v>2021392.8140691943</v>
      </c>
      <c r="BJ373" s="113">
        <v>2858000</v>
      </c>
      <c r="BK373" s="113">
        <v>2858000</v>
      </c>
      <c r="BL373" s="113">
        <v>2748450.6</v>
      </c>
      <c r="BM373" s="8">
        <f t="shared" si="124"/>
        <v>2561127</v>
      </c>
      <c r="BN373" s="13">
        <v>857022.06393531</v>
      </c>
      <c r="BO373" s="13">
        <v>659247.74148869992</v>
      </c>
      <c r="BP373" s="113">
        <v>998000</v>
      </c>
      <c r="BQ373" s="113">
        <v>998000</v>
      </c>
      <c r="BR373" s="113">
        <v>959966</v>
      </c>
      <c r="BS373" s="8">
        <f t="shared" si="125"/>
        <v>894447</v>
      </c>
      <c r="BT373" s="45" t="e">
        <f>K373+Q373+#REF!+W373+#REF!+#REF!+#REF!+#REF!+AC373+AI373+AO373+AU373+BA373+#REF!+BG373+BM373+BS373</f>
        <v>#REF!</v>
      </c>
      <c r="BU373" s="9"/>
      <c r="BV373" s="9"/>
      <c r="BW373" s="9"/>
      <c r="BX373" s="10"/>
      <c r="BY373" s="10"/>
    </row>
    <row r="374" spans="1:77" s="6" customFormat="1" ht="24.75" customHeight="1" x14ac:dyDescent="0.35">
      <c r="A374" s="388"/>
      <c r="B374" s="4">
        <v>338</v>
      </c>
      <c r="C374" s="51" t="s">
        <v>379</v>
      </c>
      <c r="D374" s="11" t="s">
        <v>272</v>
      </c>
      <c r="F374" s="13">
        <v>1248787.3785323664</v>
      </c>
      <c r="G374" s="13">
        <v>1181544.9812267774</v>
      </c>
      <c r="H374" s="113">
        <v>1600000</v>
      </c>
      <c r="I374" s="113">
        <v>1632000</v>
      </c>
      <c r="J374" s="113">
        <v>1538668.6</v>
      </c>
      <c r="K374" s="8">
        <f t="shared" si="115"/>
        <v>1440200</v>
      </c>
      <c r="L374" s="13">
        <v>1248787.3785323664</v>
      </c>
      <c r="M374" s="13">
        <v>1181544.9812267774</v>
      </c>
      <c r="N374" s="113">
        <v>1600000</v>
      </c>
      <c r="O374" s="113">
        <v>1632000</v>
      </c>
      <c r="P374" s="113">
        <v>1538668.6</v>
      </c>
      <c r="Q374" s="8">
        <f t="shared" si="116"/>
        <v>1440200</v>
      </c>
      <c r="R374" s="13">
        <v>2079513.4239735492</v>
      </c>
      <c r="S374" s="13">
        <v>1967539.624221127</v>
      </c>
      <c r="T374" s="113">
        <v>2665000</v>
      </c>
      <c r="U374" s="113">
        <v>2665000</v>
      </c>
      <c r="V374" s="113">
        <v>2562232.4</v>
      </c>
      <c r="W374" s="8">
        <f t="shared" si="117"/>
        <v>2387857</v>
      </c>
      <c r="X374" s="13">
        <v>2447973.4307880127</v>
      </c>
      <c r="Y374" s="13">
        <v>2239043.0133443954</v>
      </c>
      <c r="Z374" s="113">
        <v>3086000</v>
      </c>
      <c r="AA374" s="113">
        <v>3086000</v>
      </c>
      <c r="AB374" s="113">
        <v>2967399.4</v>
      </c>
      <c r="AC374" s="8">
        <f t="shared" si="118"/>
        <v>2765283</v>
      </c>
      <c r="AD374" s="13">
        <v>2135481.9622372417</v>
      </c>
      <c r="AE374" s="13">
        <v>2239043.0133443954</v>
      </c>
      <c r="AF374" s="113">
        <v>2880000</v>
      </c>
      <c r="AG374" s="113">
        <v>2938000</v>
      </c>
      <c r="AH374" s="113">
        <v>2769558.4</v>
      </c>
      <c r="AI374" s="8">
        <f t="shared" si="119"/>
        <v>2592417</v>
      </c>
      <c r="AJ374" s="13">
        <v>2325863.490687937</v>
      </c>
      <c r="AK374" s="13">
        <v>2239043.0133443954</v>
      </c>
      <c r="AL374" s="113">
        <v>3006000</v>
      </c>
      <c r="AM374" s="113">
        <v>3066000</v>
      </c>
      <c r="AN374" s="113">
        <v>2890090</v>
      </c>
      <c r="AO374" s="8">
        <f t="shared" si="120"/>
        <v>2705399</v>
      </c>
      <c r="AP374" s="13">
        <v>2769481.5030081291</v>
      </c>
      <c r="AQ374" s="13">
        <v>2239043.0133443954</v>
      </c>
      <c r="AR374" s="113">
        <v>3298000</v>
      </c>
      <c r="AS374" s="113">
        <v>3364000</v>
      </c>
      <c r="AT374" s="113">
        <v>3170949.6</v>
      </c>
      <c r="AU374" s="8">
        <f t="shared" si="121"/>
        <v>2968295</v>
      </c>
      <c r="AV374" s="13">
        <v>1886569.2233332307</v>
      </c>
      <c r="AW374" s="13">
        <v>1451207.0948717159</v>
      </c>
      <c r="AX374" s="113">
        <v>2198000</v>
      </c>
      <c r="AY374" s="113">
        <v>2198000</v>
      </c>
      <c r="AZ374" s="113">
        <v>2113181</v>
      </c>
      <c r="BA374" s="8">
        <f t="shared" si="122"/>
        <v>1969391</v>
      </c>
      <c r="BB374" s="13">
        <v>2710379.9451217214</v>
      </c>
      <c r="BC374" s="13">
        <v>2239043.0133443954</v>
      </c>
      <c r="BD374" s="113">
        <v>3259000</v>
      </c>
      <c r="BE374" s="113">
        <v>3259000</v>
      </c>
      <c r="BF374" s="113">
        <v>3133531.8</v>
      </c>
      <c r="BG374" s="8">
        <f t="shared" si="123"/>
        <v>2920191</v>
      </c>
      <c r="BH374" s="13">
        <v>2516191.65329694</v>
      </c>
      <c r="BI374" s="13">
        <v>2239043.0133443954</v>
      </c>
      <c r="BJ374" s="113">
        <v>3131000</v>
      </c>
      <c r="BK374" s="113">
        <v>3131000</v>
      </c>
      <c r="BL374" s="113">
        <v>3010589.4</v>
      </c>
      <c r="BM374" s="8">
        <f t="shared" si="124"/>
        <v>2805565</v>
      </c>
      <c r="BN374" s="13">
        <v>2096414.8307530065</v>
      </c>
      <c r="BO374" s="13">
        <v>1612626.792886928</v>
      </c>
      <c r="BP374" s="113">
        <v>2442000</v>
      </c>
      <c r="BQ374" s="113">
        <v>2442000</v>
      </c>
      <c r="BR374" s="113">
        <v>2348234</v>
      </c>
      <c r="BS374" s="8">
        <f t="shared" si="125"/>
        <v>2188255</v>
      </c>
      <c r="BT374" s="45" t="e">
        <f>K374+Q374+#REF!+W374+#REF!+#REF!+#REF!+#REF!+AC374+AI374+AO374+AU374+BA374+#REF!+BG374+BM374+BS374</f>
        <v>#REF!</v>
      </c>
      <c r="BU374" s="9"/>
      <c r="BV374" s="9"/>
      <c r="BW374" s="9"/>
      <c r="BX374" s="10"/>
      <c r="BY374" s="10"/>
    </row>
    <row r="375" spans="1:77" s="6" customFormat="1" ht="24.75" customHeight="1" thickBot="1" x14ac:dyDescent="0.4">
      <c r="A375" s="388"/>
      <c r="B375" s="11">
        <v>339</v>
      </c>
      <c r="C375" s="51" t="s">
        <v>380</v>
      </c>
      <c r="D375" s="11" t="s">
        <v>272</v>
      </c>
      <c r="F375" s="13">
        <v>632925.55320681969</v>
      </c>
      <c r="G375" s="13">
        <v>598844.94649568317</v>
      </c>
      <c r="H375" s="113">
        <v>811000</v>
      </c>
      <c r="I375" s="113">
        <v>827000</v>
      </c>
      <c r="J375" s="113">
        <v>779847.6</v>
      </c>
      <c r="K375" s="8">
        <f t="shared" si="115"/>
        <v>729924</v>
      </c>
      <c r="L375" s="13">
        <v>632925.55320681969</v>
      </c>
      <c r="M375" s="13">
        <v>598844.94649568317</v>
      </c>
      <c r="N375" s="113">
        <v>811000</v>
      </c>
      <c r="O375" s="113">
        <v>827000</v>
      </c>
      <c r="P375" s="113">
        <v>779847.6</v>
      </c>
      <c r="Q375" s="8">
        <f t="shared" si="116"/>
        <v>729924</v>
      </c>
      <c r="R375" s="13">
        <v>340210.57615670573</v>
      </c>
      <c r="S375" s="13">
        <v>321891.54513288318</v>
      </c>
      <c r="T375" s="113">
        <v>436000</v>
      </c>
      <c r="U375" s="113">
        <v>436000</v>
      </c>
      <c r="V375" s="113">
        <v>419183.8</v>
      </c>
      <c r="W375" s="8">
        <f t="shared" si="117"/>
        <v>390657</v>
      </c>
      <c r="X375" s="13">
        <v>452364.45141596795</v>
      </c>
      <c r="Y375" s="13">
        <v>428006.36557049281</v>
      </c>
      <c r="Z375" s="113">
        <v>580000</v>
      </c>
      <c r="AA375" s="113">
        <v>580000</v>
      </c>
      <c r="AB375" s="113">
        <v>557372.19999999995</v>
      </c>
      <c r="AC375" s="8">
        <f t="shared" si="118"/>
        <v>519549</v>
      </c>
      <c r="AD375" s="13">
        <v>407862.89838601579</v>
      </c>
      <c r="AE375" s="13">
        <v>428006.36557049281</v>
      </c>
      <c r="AF375" s="113">
        <v>550000</v>
      </c>
      <c r="AG375" s="113">
        <v>561000</v>
      </c>
      <c r="AH375" s="113">
        <v>529197.19999999995</v>
      </c>
      <c r="AI375" s="8">
        <f t="shared" si="119"/>
        <v>495213</v>
      </c>
      <c r="AJ375" s="13">
        <v>451924.18322200247</v>
      </c>
      <c r="AK375" s="13">
        <v>428006.36557049281</v>
      </c>
      <c r="AL375" s="113">
        <v>579000</v>
      </c>
      <c r="AM375" s="113">
        <v>591000</v>
      </c>
      <c r="AN375" s="113">
        <v>557093.6</v>
      </c>
      <c r="AO375" s="8">
        <f t="shared" si="120"/>
        <v>521405</v>
      </c>
      <c r="AP375" s="13">
        <v>522571.6633163208</v>
      </c>
      <c r="AQ375" s="13">
        <v>428006.36557049281</v>
      </c>
      <c r="AR375" s="113">
        <v>626000</v>
      </c>
      <c r="AS375" s="113">
        <v>639000</v>
      </c>
      <c r="AT375" s="113">
        <v>601820.80000000005</v>
      </c>
      <c r="AU375" s="8">
        <f t="shared" si="121"/>
        <v>563480</v>
      </c>
      <c r="AV375" s="13">
        <v>283649.45469254942</v>
      </c>
      <c r="AW375" s="13">
        <v>218191.88822503801</v>
      </c>
      <c r="AX375" s="113">
        <v>330000</v>
      </c>
      <c r="AY375" s="113">
        <v>330000</v>
      </c>
      <c r="AZ375" s="113">
        <v>317721.59999999998</v>
      </c>
      <c r="BA375" s="8">
        <f t="shared" si="122"/>
        <v>295913</v>
      </c>
      <c r="BB375" s="13">
        <v>456471.39764957642</v>
      </c>
      <c r="BC375" s="13">
        <v>428006.36557049281</v>
      </c>
      <c r="BD375" s="113">
        <v>582000</v>
      </c>
      <c r="BE375" s="113">
        <v>582000</v>
      </c>
      <c r="BF375" s="113">
        <v>559972</v>
      </c>
      <c r="BG375" s="8">
        <f t="shared" si="123"/>
        <v>521690</v>
      </c>
      <c r="BH375" s="13">
        <v>455776.52991920145</v>
      </c>
      <c r="BI375" s="13">
        <v>428006.36557049281</v>
      </c>
      <c r="BJ375" s="113">
        <v>582000</v>
      </c>
      <c r="BK375" s="113">
        <v>582000</v>
      </c>
      <c r="BL375" s="113">
        <v>559532.4</v>
      </c>
      <c r="BM375" s="8">
        <f t="shared" si="124"/>
        <v>521463</v>
      </c>
      <c r="BN375" s="13">
        <v>1062529.4731408083</v>
      </c>
      <c r="BO375" s="13">
        <v>817330.36395446805</v>
      </c>
      <c r="BP375" s="113">
        <v>1238000</v>
      </c>
      <c r="BQ375" s="113">
        <v>1238000</v>
      </c>
      <c r="BR375" s="113">
        <v>1190159.6000000001</v>
      </c>
      <c r="BS375" s="8">
        <f t="shared" si="125"/>
        <v>1109204</v>
      </c>
      <c r="BT375" s="45" t="e">
        <f>K375+Q375+#REF!+W375+#REF!+#REF!+#REF!+#REF!+AC375+AI375+AO375+AU375+BA375+#REF!+BG375+BM375+BS375</f>
        <v>#REF!</v>
      </c>
      <c r="BU375" s="9"/>
      <c r="BV375" s="9"/>
      <c r="BW375" s="9"/>
      <c r="BX375" s="10"/>
      <c r="BY375" s="10"/>
    </row>
    <row r="376" spans="1:77" s="6" customFormat="1" ht="24.75" customHeight="1" x14ac:dyDescent="0.35">
      <c r="A376" s="388"/>
      <c r="B376" s="4">
        <v>340</v>
      </c>
      <c r="C376" s="51" t="s">
        <v>381</v>
      </c>
      <c r="D376" s="11" t="s">
        <v>283</v>
      </c>
      <c r="F376" s="13">
        <v>28251.654234494599</v>
      </c>
      <c r="G376" s="13">
        <v>26730.411314175664</v>
      </c>
      <c r="H376" s="113">
        <v>36000</v>
      </c>
      <c r="I376" s="113">
        <v>37000</v>
      </c>
      <c r="J376" s="113">
        <v>34809.599999999999</v>
      </c>
      <c r="K376" s="8">
        <f t="shared" si="115"/>
        <v>32558</v>
      </c>
      <c r="L376" s="13">
        <v>28251.654234494599</v>
      </c>
      <c r="M376" s="13">
        <v>26730.411314175664</v>
      </c>
      <c r="N376" s="113">
        <v>36000</v>
      </c>
      <c r="O376" s="113">
        <v>37000</v>
      </c>
      <c r="P376" s="113">
        <v>34809.599999999999</v>
      </c>
      <c r="Q376" s="8">
        <f t="shared" si="116"/>
        <v>32558</v>
      </c>
      <c r="R376" s="13">
        <v>49320.043819464598</v>
      </c>
      <c r="S376" s="13">
        <v>46664.349152262657</v>
      </c>
      <c r="T376" s="113">
        <v>63000</v>
      </c>
      <c r="U376" s="113">
        <v>63000</v>
      </c>
      <c r="V376" s="113">
        <v>60768.4</v>
      </c>
      <c r="W376" s="8">
        <f t="shared" si="117"/>
        <v>56551</v>
      </c>
      <c r="X376" s="13">
        <v>58918.112805588396</v>
      </c>
      <c r="Y376" s="13">
        <v>54818.855016159781</v>
      </c>
      <c r="Z376" s="113">
        <v>75000</v>
      </c>
      <c r="AA376" s="113">
        <v>75000</v>
      </c>
      <c r="AB376" s="113">
        <v>72007.600000000006</v>
      </c>
      <c r="AC376" s="8">
        <f t="shared" si="118"/>
        <v>67149</v>
      </c>
      <c r="AD376" s="13">
        <v>52012.795248213806</v>
      </c>
      <c r="AE376" s="13">
        <v>54818.855016159781</v>
      </c>
      <c r="AF376" s="113">
        <v>70000</v>
      </c>
      <c r="AG376" s="113">
        <v>71000</v>
      </c>
      <c r="AH376" s="113">
        <v>67636.800000000003</v>
      </c>
      <c r="AI376" s="8">
        <f t="shared" si="119"/>
        <v>63094</v>
      </c>
      <c r="AJ376" s="13">
        <v>59885.368686270398</v>
      </c>
      <c r="AK376" s="13">
        <v>54818.855016159781</v>
      </c>
      <c r="AL376" s="113">
        <v>76000</v>
      </c>
      <c r="AM376" s="113">
        <v>78000</v>
      </c>
      <c r="AN376" s="113">
        <v>72620.800000000003</v>
      </c>
      <c r="AO376" s="8">
        <f t="shared" si="120"/>
        <v>68265</v>
      </c>
      <c r="AP376" s="13">
        <v>66556.098897870397</v>
      </c>
      <c r="AQ376" s="13">
        <v>54818.855016159781</v>
      </c>
      <c r="AR376" s="113">
        <v>80000</v>
      </c>
      <c r="AS376" s="113">
        <v>82000</v>
      </c>
      <c r="AT376" s="113">
        <v>76843.199999999997</v>
      </c>
      <c r="AU376" s="8">
        <f t="shared" si="121"/>
        <v>72044</v>
      </c>
      <c r="AV376" s="13">
        <v>41439.687862827799</v>
      </c>
      <c r="AW376" s="13">
        <v>31876.682971406</v>
      </c>
      <c r="AX376" s="113">
        <v>48000</v>
      </c>
      <c r="AY376" s="113">
        <v>48000</v>
      </c>
      <c r="AZ376" s="113">
        <v>46417</v>
      </c>
      <c r="BA376" s="8">
        <f t="shared" si="122"/>
        <v>43147</v>
      </c>
      <c r="BB376" s="13">
        <v>64880.633826390207</v>
      </c>
      <c r="BC376" s="13">
        <v>54818.855016159781</v>
      </c>
      <c r="BD376" s="113">
        <v>79000</v>
      </c>
      <c r="BE376" s="113">
        <v>79000</v>
      </c>
      <c r="BF376" s="113">
        <v>75783.399999999994</v>
      </c>
      <c r="BG376" s="8">
        <f t="shared" si="123"/>
        <v>70697</v>
      </c>
      <c r="BH376" s="13">
        <v>61354.041121190996</v>
      </c>
      <c r="BI376" s="13">
        <v>54818.855016159781</v>
      </c>
      <c r="BJ376" s="113">
        <v>76000</v>
      </c>
      <c r="BK376" s="113">
        <v>76000</v>
      </c>
      <c r="BL376" s="113">
        <v>73550.399999999994</v>
      </c>
      <c r="BM376" s="8">
        <f t="shared" si="124"/>
        <v>68345</v>
      </c>
      <c r="BN376" s="13">
        <v>47426.668227738803</v>
      </c>
      <c r="BO376" s="13">
        <v>36482.05248287601</v>
      </c>
      <c r="BP376" s="113">
        <v>55000</v>
      </c>
      <c r="BQ376" s="113">
        <v>55000</v>
      </c>
      <c r="BR376" s="113">
        <v>53123</v>
      </c>
      <c r="BS376" s="8">
        <f t="shared" si="125"/>
        <v>49406</v>
      </c>
      <c r="BT376" s="45" t="e">
        <f>K376+Q376+#REF!+W376+#REF!+#REF!+#REF!+#REF!+AC376+AI376+AO376+AU376+BA376+#REF!+BG376+BM376+BS376</f>
        <v>#REF!</v>
      </c>
      <c r="BU376" s="9"/>
      <c r="BV376" s="9"/>
      <c r="BW376" s="9"/>
      <c r="BX376" s="10"/>
      <c r="BY376" s="10"/>
    </row>
    <row r="377" spans="1:77" s="6" customFormat="1" ht="24.75" customHeight="1" thickBot="1" x14ac:dyDescent="0.4">
      <c r="A377" s="388"/>
      <c r="B377" s="11">
        <v>341</v>
      </c>
      <c r="C377" s="51" t="s">
        <v>382</v>
      </c>
      <c r="D377" s="11" t="s">
        <v>272</v>
      </c>
      <c r="F377" s="13">
        <v>976030.1144869912</v>
      </c>
      <c r="G377" s="13">
        <v>923474.64678384562</v>
      </c>
      <c r="H377" s="113">
        <v>1251000</v>
      </c>
      <c r="I377" s="113">
        <v>1276000</v>
      </c>
      <c r="J377" s="113">
        <v>1202597.2</v>
      </c>
      <c r="K377" s="8">
        <f t="shared" si="115"/>
        <v>1125820</v>
      </c>
      <c r="L377" s="13">
        <v>976030.1144869912</v>
      </c>
      <c r="M377" s="13">
        <v>923474.64678384562</v>
      </c>
      <c r="N377" s="113">
        <v>1251000</v>
      </c>
      <c r="O377" s="113">
        <v>1276000</v>
      </c>
      <c r="P377" s="113">
        <v>1202597.2</v>
      </c>
      <c r="Q377" s="8">
        <f t="shared" si="116"/>
        <v>1125820</v>
      </c>
      <c r="R377" s="13">
        <v>1841662.9793371086</v>
      </c>
      <c r="S377" s="13">
        <v>1742496.5112189562</v>
      </c>
      <c r="T377" s="113">
        <v>2360000</v>
      </c>
      <c r="U377" s="113">
        <v>2360000</v>
      </c>
      <c r="V377" s="113">
        <v>2269169</v>
      </c>
      <c r="W377" s="8">
        <f t="shared" si="117"/>
        <v>2114666</v>
      </c>
      <c r="X377" s="13">
        <v>2385686.5992255663</v>
      </c>
      <c r="Y377" s="13">
        <v>2194516.1714051669</v>
      </c>
      <c r="Z377" s="113">
        <v>3016000</v>
      </c>
      <c r="AA377" s="113">
        <v>3016000</v>
      </c>
      <c r="AB377" s="113">
        <v>2899775.2</v>
      </c>
      <c r="AC377" s="8">
        <f t="shared" si="118"/>
        <v>2702396</v>
      </c>
      <c r="AD377" s="13">
        <v>2188744.4076117617</v>
      </c>
      <c r="AE377" s="13">
        <v>2194516.1714051669</v>
      </c>
      <c r="AF377" s="113">
        <v>2886000</v>
      </c>
      <c r="AG377" s="113">
        <v>2944000</v>
      </c>
      <c r="AH377" s="113">
        <v>2775088.4</v>
      </c>
      <c r="AI377" s="8">
        <f t="shared" si="119"/>
        <v>2597670</v>
      </c>
      <c r="AJ377" s="13">
        <v>2393096.6687022853</v>
      </c>
      <c r="AK377" s="13">
        <v>2194516.1714051669</v>
      </c>
      <c r="AL377" s="113">
        <v>3021000</v>
      </c>
      <c r="AM377" s="113">
        <v>3081000</v>
      </c>
      <c r="AN377" s="113">
        <v>2904466.6</v>
      </c>
      <c r="AO377" s="8">
        <f t="shared" si="120"/>
        <v>2718816</v>
      </c>
      <c r="AP377" s="13">
        <v>2758963.9850411727</v>
      </c>
      <c r="AQ377" s="13">
        <v>2194516.1714051669</v>
      </c>
      <c r="AR377" s="113">
        <v>3262000</v>
      </c>
      <c r="AS377" s="113">
        <v>3327000</v>
      </c>
      <c r="AT377" s="113">
        <v>3136100.8</v>
      </c>
      <c r="AU377" s="8">
        <f t="shared" si="121"/>
        <v>2935716</v>
      </c>
      <c r="AV377" s="13">
        <v>1091012.3793559719</v>
      </c>
      <c r="AW377" s="13">
        <v>839240.29181228601</v>
      </c>
      <c r="AX377" s="113">
        <v>1271000</v>
      </c>
      <c r="AY377" s="113">
        <v>1271000</v>
      </c>
      <c r="AZ377" s="113">
        <v>1222062.8</v>
      </c>
      <c r="BA377" s="8">
        <f t="shared" si="122"/>
        <v>1138863</v>
      </c>
      <c r="BB377" s="13">
        <v>2443042.649373271</v>
      </c>
      <c r="BC377" s="13">
        <v>2194516.1714051669</v>
      </c>
      <c r="BD377" s="113">
        <v>3054000</v>
      </c>
      <c r="BE377" s="113">
        <v>3054000</v>
      </c>
      <c r="BF377" s="113">
        <v>2936087</v>
      </c>
      <c r="BG377" s="8">
        <f t="shared" si="123"/>
        <v>2736329</v>
      </c>
      <c r="BH377" s="13">
        <v>2537681.4106736095</v>
      </c>
      <c r="BI377" s="13">
        <v>2194516.1714051669</v>
      </c>
      <c r="BJ377" s="113">
        <v>3116000</v>
      </c>
      <c r="BK377" s="113">
        <v>3116000</v>
      </c>
      <c r="BL377" s="113">
        <v>2996004.2</v>
      </c>
      <c r="BM377" s="8">
        <f t="shared" si="124"/>
        <v>2792040</v>
      </c>
      <c r="BN377" s="13">
        <v>1638520.3439916216</v>
      </c>
      <c r="BO377" s="13">
        <v>1260400.2646089399</v>
      </c>
      <c r="BP377" s="113">
        <v>1909000</v>
      </c>
      <c r="BQ377" s="113">
        <v>1909000</v>
      </c>
      <c r="BR377" s="113">
        <v>1835337</v>
      </c>
      <c r="BS377" s="8">
        <f t="shared" si="125"/>
        <v>1710452</v>
      </c>
      <c r="BT377" s="45" t="e">
        <f>K377+Q377+#REF!+W377+#REF!+#REF!+#REF!+#REF!+AC377+AI377+AO377+AU377+BA377+#REF!+BG377+BM377+BS377</f>
        <v>#REF!</v>
      </c>
      <c r="BU377" s="9"/>
      <c r="BV377" s="9"/>
      <c r="BW377" s="9"/>
      <c r="BX377" s="10"/>
      <c r="BY377" s="10"/>
    </row>
    <row r="378" spans="1:77" s="6" customFormat="1" ht="24.75" customHeight="1" x14ac:dyDescent="0.35">
      <c r="A378" s="388"/>
      <c r="B378" s="4">
        <v>342</v>
      </c>
      <c r="C378" s="51" t="s">
        <v>383</v>
      </c>
      <c r="D378" s="11" t="s">
        <v>272</v>
      </c>
      <c r="F378" s="13">
        <v>463841.44274502579</v>
      </c>
      <c r="G378" s="13">
        <v>438865.36505875521</v>
      </c>
      <c r="H378" s="113">
        <v>594000</v>
      </c>
      <c r="I378" s="113">
        <v>606000</v>
      </c>
      <c r="J378" s="113">
        <v>571513.59999999998</v>
      </c>
      <c r="K378" s="8">
        <f t="shared" si="115"/>
        <v>534844</v>
      </c>
      <c r="L378" s="13">
        <v>463841.44274502579</v>
      </c>
      <c r="M378" s="13">
        <v>438865.36505875521</v>
      </c>
      <c r="N378" s="113">
        <v>594000</v>
      </c>
      <c r="O378" s="113">
        <v>606000</v>
      </c>
      <c r="P378" s="113">
        <v>571513.59999999998</v>
      </c>
      <c r="Q378" s="8">
        <f t="shared" si="116"/>
        <v>534844</v>
      </c>
      <c r="R378" s="13">
        <v>184610.23502929279</v>
      </c>
      <c r="S378" s="13">
        <v>174669.68391233083</v>
      </c>
      <c r="T378" s="113">
        <v>237000</v>
      </c>
      <c r="U378" s="113">
        <v>237000</v>
      </c>
      <c r="V378" s="113">
        <v>227463.6</v>
      </c>
      <c r="W378" s="8">
        <f t="shared" si="117"/>
        <v>212149</v>
      </c>
      <c r="X378" s="13">
        <v>225386.18523606641</v>
      </c>
      <c r="Y378" s="13">
        <v>213250.00603104747</v>
      </c>
      <c r="Z378" s="113">
        <v>289000</v>
      </c>
      <c r="AA378" s="113">
        <v>289000</v>
      </c>
      <c r="AB378" s="113">
        <v>277705.40000000002</v>
      </c>
      <c r="AC378" s="8">
        <f t="shared" si="118"/>
        <v>258868</v>
      </c>
      <c r="AD378" s="13">
        <v>201953.02179108417</v>
      </c>
      <c r="AE378" s="13">
        <v>213250.00603104747</v>
      </c>
      <c r="AF378" s="113">
        <v>273000</v>
      </c>
      <c r="AG378" s="113">
        <v>278000</v>
      </c>
      <c r="AH378" s="113">
        <v>262869.59999999998</v>
      </c>
      <c r="AI378" s="8">
        <f t="shared" si="119"/>
        <v>245815</v>
      </c>
      <c r="AJ378" s="13">
        <v>223769.644948122</v>
      </c>
      <c r="AK378" s="13">
        <v>213250.00603104747</v>
      </c>
      <c r="AL378" s="113">
        <v>288000</v>
      </c>
      <c r="AM378" s="113">
        <v>294000</v>
      </c>
      <c r="AN378" s="113">
        <v>276682</v>
      </c>
      <c r="AO378" s="8">
        <f t="shared" si="120"/>
        <v>259140</v>
      </c>
      <c r="AP378" s="13">
        <v>261458.15885529338</v>
      </c>
      <c r="AQ378" s="13">
        <v>213250.00603104747</v>
      </c>
      <c r="AR378" s="113">
        <v>313000</v>
      </c>
      <c r="AS378" s="113">
        <v>319000</v>
      </c>
      <c r="AT378" s="113">
        <v>300542.2</v>
      </c>
      <c r="AU378" s="8">
        <f t="shared" si="121"/>
        <v>281450</v>
      </c>
      <c r="AV378" s="13">
        <v>686819.49437470478</v>
      </c>
      <c r="AW378" s="13">
        <v>528322.68798054196</v>
      </c>
      <c r="AX378" s="113">
        <v>800000</v>
      </c>
      <c r="AY378" s="113">
        <v>800000</v>
      </c>
      <c r="AZ378" s="113">
        <v>769319.6</v>
      </c>
      <c r="BA378" s="8">
        <f t="shared" si="122"/>
        <v>716892</v>
      </c>
      <c r="BB378" s="13">
        <v>239967.28969025539</v>
      </c>
      <c r="BC378" s="13">
        <v>213250.00603104747</v>
      </c>
      <c r="BD378" s="113">
        <v>298000</v>
      </c>
      <c r="BE378" s="113">
        <v>298000</v>
      </c>
      <c r="BF378" s="113">
        <v>286937</v>
      </c>
      <c r="BG378" s="8">
        <f t="shared" si="123"/>
        <v>267231</v>
      </c>
      <c r="BH378" s="13">
        <v>237554.70893039336</v>
      </c>
      <c r="BI378" s="13">
        <v>213250.00603104747</v>
      </c>
      <c r="BJ378" s="113">
        <v>297000</v>
      </c>
      <c r="BK378" s="113">
        <v>297000</v>
      </c>
      <c r="BL378" s="113">
        <v>285409.59999999998</v>
      </c>
      <c r="BM378" s="8">
        <f t="shared" si="124"/>
        <v>266043</v>
      </c>
      <c r="BN378" s="13">
        <v>778678.78475354228</v>
      </c>
      <c r="BO378" s="13">
        <v>598983.680579648</v>
      </c>
      <c r="BP378" s="113">
        <v>907000</v>
      </c>
      <c r="BQ378" s="113">
        <v>907000</v>
      </c>
      <c r="BR378" s="113">
        <v>872212.6</v>
      </c>
      <c r="BS378" s="8">
        <f t="shared" si="125"/>
        <v>812775</v>
      </c>
      <c r="BT378" s="45" t="e">
        <f>K378+Q378+#REF!+W378+#REF!+#REF!+#REF!+#REF!+AC378+AI378+AO378+AU378+BA378+#REF!+BG378+BM378+BS378</f>
        <v>#REF!</v>
      </c>
      <c r="BU378" s="9"/>
      <c r="BV378" s="9"/>
      <c r="BW378" s="9"/>
      <c r="BX378" s="10"/>
      <c r="BY378" s="10"/>
    </row>
    <row r="379" spans="1:77" s="6" customFormat="1" ht="24.75" customHeight="1" thickBot="1" x14ac:dyDescent="0.4">
      <c r="A379" s="388"/>
      <c r="B379" s="11">
        <v>343</v>
      </c>
      <c r="C379" s="51" t="s">
        <v>384</v>
      </c>
      <c r="D379" s="11" t="s">
        <v>272</v>
      </c>
      <c r="F379" s="13">
        <v>116497.63241538242</v>
      </c>
      <c r="G379" s="13">
        <v>110224.68297763105</v>
      </c>
      <c r="H379" s="113">
        <v>149000</v>
      </c>
      <c r="I379" s="113">
        <v>152000</v>
      </c>
      <c r="J379" s="113">
        <v>143540.6</v>
      </c>
      <c r="K379" s="8">
        <f t="shared" si="115"/>
        <v>134253</v>
      </c>
      <c r="L379" s="13">
        <v>116497.63241538242</v>
      </c>
      <c r="M379" s="13">
        <v>110224.68297763105</v>
      </c>
      <c r="N379" s="113">
        <v>149000</v>
      </c>
      <c r="O379" s="113">
        <v>152000</v>
      </c>
      <c r="P379" s="113">
        <v>143540.6</v>
      </c>
      <c r="Q379" s="8">
        <f t="shared" si="116"/>
        <v>134253</v>
      </c>
      <c r="R379" s="13">
        <v>161923.08157964121</v>
      </c>
      <c r="S379" s="13">
        <v>153204.14641766052</v>
      </c>
      <c r="T379" s="113">
        <v>207000</v>
      </c>
      <c r="U379" s="113">
        <v>207000</v>
      </c>
      <c r="V379" s="113">
        <v>199509.8</v>
      </c>
      <c r="W379" s="8">
        <f t="shared" si="117"/>
        <v>185727</v>
      </c>
      <c r="X379" s="13">
        <v>194490.69826104099</v>
      </c>
      <c r="Y379" s="13">
        <v>190228.67465444934</v>
      </c>
      <c r="Z379" s="113">
        <v>253000</v>
      </c>
      <c r="AA379" s="113">
        <v>253000</v>
      </c>
      <c r="AB379" s="113">
        <v>243570.6</v>
      </c>
      <c r="AC379" s="8">
        <f t="shared" si="118"/>
        <v>226858</v>
      </c>
      <c r="AD379" s="13">
        <v>180375.43313329542</v>
      </c>
      <c r="AE379" s="13">
        <v>190228.67465444934</v>
      </c>
      <c r="AF379" s="113">
        <v>244000</v>
      </c>
      <c r="AG379" s="113">
        <v>249000</v>
      </c>
      <c r="AH379" s="113">
        <v>234633</v>
      </c>
      <c r="AI379" s="8">
        <f t="shared" si="119"/>
        <v>219647</v>
      </c>
      <c r="AJ379" s="13">
        <v>199861.7478697476</v>
      </c>
      <c r="AK379" s="13">
        <v>190228.67465444934</v>
      </c>
      <c r="AL379" s="113">
        <v>257000</v>
      </c>
      <c r="AM379" s="113">
        <v>262000</v>
      </c>
      <c r="AN379" s="113">
        <v>246969.8</v>
      </c>
      <c r="AO379" s="8">
        <f t="shared" si="120"/>
        <v>231212</v>
      </c>
      <c r="AP379" s="13">
        <v>228461.39186361394</v>
      </c>
      <c r="AQ379" s="13">
        <v>190228.67465444934</v>
      </c>
      <c r="AR379" s="113">
        <v>276000</v>
      </c>
      <c r="AS379" s="113">
        <v>282000</v>
      </c>
      <c r="AT379" s="113">
        <v>265077.40000000002</v>
      </c>
      <c r="AU379" s="8">
        <f t="shared" si="121"/>
        <v>248353</v>
      </c>
      <c r="AV379" s="13">
        <v>147166.31456321341</v>
      </c>
      <c r="AW379" s="13">
        <v>113204.85735631801</v>
      </c>
      <c r="AX379" s="113">
        <v>171000</v>
      </c>
      <c r="AY379" s="113">
        <v>171000</v>
      </c>
      <c r="AZ379" s="113">
        <v>164844.4</v>
      </c>
      <c r="BA379" s="8">
        <f t="shared" si="122"/>
        <v>153443</v>
      </c>
      <c r="BB379" s="13">
        <v>214801.95996699441</v>
      </c>
      <c r="BC379" s="13">
        <v>190228.67465444934</v>
      </c>
      <c r="BD379" s="113">
        <v>267000</v>
      </c>
      <c r="BE379" s="113">
        <v>267000</v>
      </c>
      <c r="BF379" s="113">
        <v>256429.6</v>
      </c>
      <c r="BG379" s="8">
        <f t="shared" si="123"/>
        <v>239092</v>
      </c>
      <c r="BH379" s="13">
        <v>214985.4050478134</v>
      </c>
      <c r="BI379" s="13">
        <v>190228.67465444934</v>
      </c>
      <c r="BJ379" s="113">
        <v>267000</v>
      </c>
      <c r="BK379" s="113">
        <v>267000</v>
      </c>
      <c r="BL379" s="113">
        <v>256545.8</v>
      </c>
      <c r="BM379" s="8">
        <f t="shared" si="124"/>
        <v>239152</v>
      </c>
      <c r="BN379" s="13">
        <v>195571.35655532021</v>
      </c>
      <c r="BO379" s="13">
        <v>150439.505042554</v>
      </c>
      <c r="BP379" s="113">
        <v>228000</v>
      </c>
      <c r="BQ379" s="113">
        <v>228000</v>
      </c>
      <c r="BR379" s="113">
        <v>219063.6</v>
      </c>
      <c r="BS379" s="8">
        <f t="shared" si="125"/>
        <v>204215</v>
      </c>
      <c r="BT379" s="45" t="e">
        <f>K379+Q379+#REF!+W379+#REF!+#REF!+#REF!+#REF!+AC379+AI379+AO379+AU379+BA379+#REF!+BG379+BM379+BS379</f>
        <v>#REF!</v>
      </c>
      <c r="BU379" s="9"/>
      <c r="BV379" s="9"/>
      <c r="BW379" s="9"/>
      <c r="BX379" s="10"/>
      <c r="BY379" s="10"/>
    </row>
    <row r="380" spans="1:77" s="6" customFormat="1" ht="24.75" customHeight="1" x14ac:dyDescent="0.35">
      <c r="A380" s="388"/>
      <c r="B380" s="4">
        <v>344</v>
      </c>
      <c r="C380" s="51" t="s">
        <v>367</v>
      </c>
      <c r="D380" s="11" t="s">
        <v>272</v>
      </c>
      <c r="F380" s="13">
        <v>120442.25754717521</v>
      </c>
      <c r="G380" s="13">
        <v>113956.90521771193</v>
      </c>
      <c r="H380" s="113">
        <v>154000</v>
      </c>
      <c r="I380" s="113">
        <v>157000</v>
      </c>
      <c r="J380" s="113">
        <v>148400</v>
      </c>
      <c r="K380" s="8">
        <f t="shared" si="115"/>
        <v>138760</v>
      </c>
      <c r="L380" s="13">
        <v>120442.25754717521</v>
      </c>
      <c r="M380" s="13">
        <v>113956.90521771193</v>
      </c>
      <c r="N380" s="113">
        <v>154000</v>
      </c>
      <c r="O380" s="113">
        <v>157000</v>
      </c>
      <c r="P380" s="113">
        <v>148400</v>
      </c>
      <c r="Q380" s="8">
        <f t="shared" si="116"/>
        <v>138760</v>
      </c>
      <c r="R380" s="13">
        <v>199295.8475901302</v>
      </c>
      <c r="S380" s="13">
        <v>188564.53271989242</v>
      </c>
      <c r="T380" s="113">
        <v>255000</v>
      </c>
      <c r="U380" s="113">
        <v>255000</v>
      </c>
      <c r="V380" s="113">
        <v>245558.6</v>
      </c>
      <c r="W380" s="8">
        <f t="shared" si="117"/>
        <v>228684</v>
      </c>
      <c r="X380" s="13">
        <v>218255.17463986599</v>
      </c>
      <c r="Y380" s="13">
        <v>214947.80949651831</v>
      </c>
      <c r="Z380" s="113">
        <v>285000</v>
      </c>
      <c r="AA380" s="113">
        <v>285000</v>
      </c>
      <c r="AB380" s="113">
        <v>274265.59999999998</v>
      </c>
      <c r="AC380" s="8">
        <f t="shared" si="118"/>
        <v>255494</v>
      </c>
      <c r="AD380" s="13">
        <v>206096.65704085637</v>
      </c>
      <c r="AE380" s="13">
        <v>214947.80949651831</v>
      </c>
      <c r="AF380" s="113">
        <v>277000</v>
      </c>
      <c r="AG380" s="113">
        <v>283000</v>
      </c>
      <c r="AH380" s="113">
        <v>266568.40000000002</v>
      </c>
      <c r="AI380" s="8">
        <f t="shared" si="119"/>
        <v>249523</v>
      </c>
      <c r="AJ380" s="13">
        <v>230859.5193746842</v>
      </c>
      <c r="AK380" s="13">
        <v>214947.80949651831</v>
      </c>
      <c r="AL380" s="113">
        <v>294000</v>
      </c>
      <c r="AM380" s="113">
        <v>300000</v>
      </c>
      <c r="AN380" s="113">
        <v>282245.59999999998</v>
      </c>
      <c r="AO380" s="8">
        <f t="shared" si="120"/>
        <v>264411</v>
      </c>
      <c r="AP380" s="13">
        <v>261110.16909592159</v>
      </c>
      <c r="AQ380" s="13">
        <v>214947.80949651831</v>
      </c>
      <c r="AR380" s="113">
        <v>313000</v>
      </c>
      <c r="AS380" s="113">
        <v>319000</v>
      </c>
      <c r="AT380" s="113">
        <v>301397.59999999998</v>
      </c>
      <c r="AU380" s="8">
        <f t="shared" si="121"/>
        <v>281891</v>
      </c>
      <c r="AV380" s="13">
        <v>181361.5894162436</v>
      </c>
      <c r="AW380" s="13">
        <v>139508.91493557201</v>
      </c>
      <c r="AX380" s="113">
        <v>211000</v>
      </c>
      <c r="AY380" s="113">
        <v>211000</v>
      </c>
      <c r="AZ380" s="113">
        <v>203147</v>
      </c>
      <c r="BA380" s="8">
        <f t="shared" si="122"/>
        <v>189204</v>
      </c>
      <c r="BB380" s="13">
        <v>241142.44999586558</v>
      </c>
      <c r="BC380" s="13">
        <v>214947.80949651831</v>
      </c>
      <c r="BD380" s="113">
        <v>300000</v>
      </c>
      <c r="BE380" s="113">
        <v>300000</v>
      </c>
      <c r="BF380" s="113">
        <v>288755.59999999998</v>
      </c>
      <c r="BG380" s="8">
        <f t="shared" si="123"/>
        <v>268969</v>
      </c>
      <c r="BH380" s="13">
        <v>252677.25432009058</v>
      </c>
      <c r="BI380" s="13">
        <v>214947.80949651831</v>
      </c>
      <c r="BJ380" s="113">
        <v>308000</v>
      </c>
      <c r="BK380" s="113">
        <v>308000</v>
      </c>
      <c r="BL380" s="113">
        <v>296058</v>
      </c>
      <c r="BM380" s="8">
        <f t="shared" si="124"/>
        <v>275937</v>
      </c>
      <c r="BN380" s="13">
        <v>202194.27986707041</v>
      </c>
      <c r="BO380" s="13">
        <v>155534.06143620799</v>
      </c>
      <c r="BP380" s="113">
        <v>236000</v>
      </c>
      <c r="BQ380" s="113">
        <v>236000</v>
      </c>
      <c r="BR380" s="113">
        <v>226482.2</v>
      </c>
      <c r="BS380" s="8">
        <f t="shared" si="125"/>
        <v>211242</v>
      </c>
      <c r="BT380" s="45" t="e">
        <f>K380+Q380+#REF!+W380+#REF!+#REF!+#REF!+#REF!+AC380+AI380+AO380+AU380+BA380+#REF!+BG380+BM380+BS380</f>
        <v>#REF!</v>
      </c>
      <c r="BU380" s="9"/>
      <c r="BV380" s="9"/>
      <c r="BW380" s="9"/>
      <c r="BX380" s="10"/>
      <c r="BY380" s="10"/>
    </row>
    <row r="381" spans="1:77" s="6" customFormat="1" ht="24.75" customHeight="1" thickBot="1" x14ac:dyDescent="0.4">
      <c r="A381" s="388"/>
      <c r="B381" s="11">
        <v>345</v>
      </c>
      <c r="C381" s="51" t="s">
        <v>385</v>
      </c>
      <c r="D381" s="11" t="s">
        <v>272</v>
      </c>
      <c r="F381" s="13">
        <v>121701.913768799</v>
      </c>
      <c r="G381" s="13">
        <v>115148.73379663291</v>
      </c>
      <c r="H381" s="113">
        <v>156000</v>
      </c>
      <c r="I381" s="113">
        <v>159000</v>
      </c>
      <c r="J381" s="113">
        <v>149952.6</v>
      </c>
      <c r="K381" s="8">
        <f t="shared" si="115"/>
        <v>140361</v>
      </c>
      <c r="L381" s="13">
        <v>121701.913768799</v>
      </c>
      <c r="M381" s="13">
        <v>115148.73379663291</v>
      </c>
      <c r="N381" s="113">
        <v>156000</v>
      </c>
      <c r="O381" s="113">
        <v>159000</v>
      </c>
      <c r="P381" s="113">
        <v>149952.6</v>
      </c>
      <c r="Q381" s="8">
        <f t="shared" si="116"/>
        <v>140361</v>
      </c>
      <c r="R381" s="13">
        <v>196936.63267196104</v>
      </c>
      <c r="S381" s="13">
        <v>186332.35245116311</v>
      </c>
      <c r="T381" s="113">
        <v>252000</v>
      </c>
      <c r="U381" s="113">
        <v>252000</v>
      </c>
      <c r="V381" s="113">
        <v>242652.2</v>
      </c>
      <c r="W381" s="8">
        <f t="shared" si="117"/>
        <v>225984</v>
      </c>
      <c r="X381" s="13">
        <v>233297.67126702401</v>
      </c>
      <c r="Y381" s="13">
        <v>219538.40077490412</v>
      </c>
      <c r="Z381" s="113">
        <v>298000</v>
      </c>
      <c r="AA381" s="113">
        <v>298000</v>
      </c>
      <c r="AB381" s="113">
        <v>286694.8</v>
      </c>
      <c r="AC381" s="8">
        <f t="shared" si="118"/>
        <v>267106</v>
      </c>
      <c r="AD381" s="13">
        <v>202506.69239864696</v>
      </c>
      <c r="AE381" s="13">
        <v>219538.40077490412</v>
      </c>
      <c r="AF381" s="113">
        <v>278000</v>
      </c>
      <c r="AG381" s="113">
        <v>284000</v>
      </c>
      <c r="AH381" s="113">
        <v>267201.2</v>
      </c>
      <c r="AI381" s="8">
        <f t="shared" si="119"/>
        <v>250249</v>
      </c>
      <c r="AJ381" s="13">
        <v>224383.35212758923</v>
      </c>
      <c r="AK381" s="13">
        <v>219538.40077490412</v>
      </c>
      <c r="AL381" s="113">
        <v>292000</v>
      </c>
      <c r="AM381" s="113">
        <v>298000</v>
      </c>
      <c r="AN381" s="113">
        <v>281051.40000000002</v>
      </c>
      <c r="AO381" s="8">
        <f t="shared" si="120"/>
        <v>262995</v>
      </c>
      <c r="AP381" s="13">
        <v>260851.12240603779</v>
      </c>
      <c r="AQ381" s="13">
        <v>219538.40077490412</v>
      </c>
      <c r="AR381" s="113">
        <v>316000</v>
      </c>
      <c r="AS381" s="113">
        <v>322000</v>
      </c>
      <c r="AT381" s="113">
        <v>304140.2</v>
      </c>
      <c r="AU381" s="8">
        <f t="shared" si="121"/>
        <v>284506</v>
      </c>
      <c r="AV381" s="13">
        <v>179191.37852073638</v>
      </c>
      <c r="AW381" s="13">
        <v>137839.521939028</v>
      </c>
      <c r="AX381" s="113">
        <v>209000</v>
      </c>
      <c r="AY381" s="113">
        <v>209000</v>
      </c>
      <c r="AZ381" s="113">
        <v>200715.2</v>
      </c>
      <c r="BA381" s="8">
        <f t="shared" si="122"/>
        <v>187149</v>
      </c>
      <c r="BB381" s="13">
        <v>258027.17994979379</v>
      </c>
      <c r="BC381" s="13">
        <v>219538.40077490412</v>
      </c>
      <c r="BD381" s="113">
        <v>314000</v>
      </c>
      <c r="BE381" s="113">
        <v>314000</v>
      </c>
      <c r="BF381" s="113">
        <v>302352.40000000002</v>
      </c>
      <c r="BG381" s="8">
        <f t="shared" si="123"/>
        <v>281584</v>
      </c>
      <c r="BH381" s="13">
        <v>253847.96747222636</v>
      </c>
      <c r="BI381" s="13">
        <v>219538.40077490412</v>
      </c>
      <c r="BJ381" s="113">
        <v>312000</v>
      </c>
      <c r="BK381" s="113">
        <v>312000</v>
      </c>
      <c r="BL381" s="113">
        <v>299706.40000000002</v>
      </c>
      <c r="BM381" s="8">
        <f t="shared" si="124"/>
        <v>279419</v>
      </c>
      <c r="BN381" s="13">
        <v>204308.90134414763</v>
      </c>
      <c r="BO381" s="13">
        <v>157160.69334165202</v>
      </c>
      <c r="BP381" s="113">
        <v>238000</v>
      </c>
      <c r="BQ381" s="113">
        <v>238000</v>
      </c>
      <c r="BR381" s="113">
        <v>228849.6</v>
      </c>
      <c r="BS381" s="8">
        <f t="shared" si="125"/>
        <v>213264</v>
      </c>
      <c r="BT381" s="45" t="e">
        <f>K381+Q381+#REF!+W381+#REF!+#REF!+#REF!+#REF!+AC381+AI381+AO381+AU381+BA381+#REF!+BG381+BM381+BS381</f>
        <v>#REF!</v>
      </c>
      <c r="BU381" s="9"/>
      <c r="BV381" s="9"/>
      <c r="BW381" s="9"/>
      <c r="BX381" s="10"/>
      <c r="BY381" s="10"/>
    </row>
    <row r="382" spans="1:77" s="6" customFormat="1" ht="24.75" customHeight="1" x14ac:dyDescent="0.35">
      <c r="A382" s="388"/>
      <c r="B382" s="4">
        <v>346</v>
      </c>
      <c r="C382" s="51" t="s">
        <v>386</v>
      </c>
      <c r="D382" s="11" t="s">
        <v>272</v>
      </c>
      <c r="F382" s="13">
        <v>324984.29235999996</v>
      </c>
      <c r="G382" s="13">
        <v>307485.138156</v>
      </c>
      <c r="H382" s="113">
        <v>416000</v>
      </c>
      <c r="I382" s="113">
        <v>424000</v>
      </c>
      <c r="J382" s="113">
        <v>400423.8</v>
      </c>
      <c r="K382" s="8">
        <f t="shared" si="115"/>
        <v>374579</v>
      </c>
      <c r="L382" s="13">
        <v>324984.29235999996</v>
      </c>
      <c r="M382" s="13">
        <v>307485.138156</v>
      </c>
      <c r="N382" s="113">
        <v>416000</v>
      </c>
      <c r="O382" s="113">
        <v>424000</v>
      </c>
      <c r="P382" s="113">
        <v>400423.8</v>
      </c>
      <c r="Q382" s="8">
        <f t="shared" si="116"/>
        <v>374579</v>
      </c>
      <c r="R382" s="13">
        <v>324984.29235999996</v>
      </c>
      <c r="S382" s="13">
        <v>307485.138156</v>
      </c>
      <c r="T382" s="113">
        <v>416000</v>
      </c>
      <c r="U382" s="113">
        <v>416000</v>
      </c>
      <c r="V382" s="113">
        <v>400423.8</v>
      </c>
      <c r="W382" s="8">
        <f t="shared" si="117"/>
        <v>372979</v>
      </c>
      <c r="X382" s="13">
        <v>324984.29235999996</v>
      </c>
      <c r="Y382" s="13">
        <v>307485.138156</v>
      </c>
      <c r="Z382" s="113">
        <v>416000</v>
      </c>
      <c r="AA382" s="113">
        <v>416000</v>
      </c>
      <c r="AB382" s="113">
        <v>400423.8</v>
      </c>
      <c r="AC382" s="8">
        <f t="shared" si="118"/>
        <v>372979</v>
      </c>
      <c r="AD382" s="13">
        <v>324984.29235999996</v>
      </c>
      <c r="AE382" s="13">
        <v>307485.138156</v>
      </c>
      <c r="AF382" s="113">
        <v>416000</v>
      </c>
      <c r="AG382" s="113">
        <v>424000</v>
      </c>
      <c r="AH382" s="113">
        <v>400423.8</v>
      </c>
      <c r="AI382" s="8">
        <f t="shared" si="119"/>
        <v>374579</v>
      </c>
      <c r="AJ382" s="13">
        <v>324984.29235999996</v>
      </c>
      <c r="AK382" s="13">
        <v>307485.138156</v>
      </c>
      <c r="AL382" s="113">
        <v>416000</v>
      </c>
      <c r="AM382" s="113">
        <v>424000</v>
      </c>
      <c r="AN382" s="113">
        <v>400423.8</v>
      </c>
      <c r="AO382" s="8">
        <f t="shared" si="120"/>
        <v>374579</v>
      </c>
      <c r="AP382" s="13">
        <v>324984.29235999996</v>
      </c>
      <c r="AQ382" s="13">
        <v>307485.138156</v>
      </c>
      <c r="AR382" s="113">
        <v>416000</v>
      </c>
      <c r="AS382" s="113">
        <v>424000</v>
      </c>
      <c r="AT382" s="113">
        <v>400423.8</v>
      </c>
      <c r="AU382" s="8">
        <f t="shared" si="121"/>
        <v>374579</v>
      </c>
      <c r="AV382" s="13">
        <v>324984.29235999996</v>
      </c>
      <c r="AW382" s="13">
        <v>249987.9172</v>
      </c>
      <c r="AX382" s="113">
        <v>379000</v>
      </c>
      <c r="AY382" s="113">
        <v>379000</v>
      </c>
      <c r="AZ382" s="113">
        <v>364021</v>
      </c>
      <c r="BA382" s="8">
        <f t="shared" si="122"/>
        <v>339399</v>
      </c>
      <c r="BB382" s="13">
        <v>324984.29235999996</v>
      </c>
      <c r="BC382" s="13">
        <v>307485.138156</v>
      </c>
      <c r="BD382" s="113">
        <v>416000</v>
      </c>
      <c r="BE382" s="113">
        <v>416000</v>
      </c>
      <c r="BF382" s="113">
        <v>400423.8</v>
      </c>
      <c r="BG382" s="8">
        <f t="shared" si="123"/>
        <v>372979</v>
      </c>
      <c r="BH382" s="13">
        <v>324984.29235999996</v>
      </c>
      <c r="BI382" s="13">
        <v>307485.138156</v>
      </c>
      <c r="BJ382" s="113">
        <v>416000</v>
      </c>
      <c r="BK382" s="113">
        <v>416000</v>
      </c>
      <c r="BL382" s="113">
        <v>400423.8</v>
      </c>
      <c r="BM382" s="8">
        <f t="shared" si="124"/>
        <v>372979</v>
      </c>
      <c r="BN382" s="13">
        <v>324984.29235999996</v>
      </c>
      <c r="BO382" s="13">
        <v>249987.9172</v>
      </c>
      <c r="BP382" s="113">
        <v>379000</v>
      </c>
      <c r="BQ382" s="113">
        <v>379000</v>
      </c>
      <c r="BR382" s="113">
        <v>364021</v>
      </c>
      <c r="BS382" s="8">
        <f t="shared" si="125"/>
        <v>339399</v>
      </c>
      <c r="BT382" s="45" t="e">
        <f>K382+Q382+#REF!+W382+#REF!+#REF!+#REF!+#REF!+AC382+AI382+AO382+AU382+BA382+#REF!+BG382+BM382+BS382</f>
        <v>#REF!</v>
      </c>
      <c r="BU382" s="9"/>
      <c r="BV382" s="9"/>
      <c r="BW382" s="9"/>
      <c r="BX382" s="10"/>
      <c r="BY382" s="10"/>
    </row>
    <row r="383" spans="1:77" s="6" customFormat="1" ht="24.75" customHeight="1" thickBot="1" x14ac:dyDescent="0.4">
      <c r="A383" s="388"/>
      <c r="B383" s="11">
        <v>347</v>
      </c>
      <c r="C383" s="51" t="s">
        <v>387</v>
      </c>
      <c r="D383" s="11" t="s">
        <v>272</v>
      </c>
      <c r="F383" s="13">
        <v>226699.20729938301</v>
      </c>
      <c r="G383" s="13">
        <v>214492.32690633929</v>
      </c>
      <c r="H383" s="113">
        <v>290000</v>
      </c>
      <c r="I383" s="113">
        <v>296000</v>
      </c>
      <c r="J383" s="113">
        <v>279322.40000000002</v>
      </c>
      <c r="K383" s="8">
        <f t="shared" si="115"/>
        <v>261303</v>
      </c>
      <c r="L383" s="13">
        <v>226699.20729938301</v>
      </c>
      <c r="M383" s="13">
        <v>214492.32690633929</v>
      </c>
      <c r="N383" s="113">
        <v>290000</v>
      </c>
      <c r="O383" s="113">
        <v>296000</v>
      </c>
      <c r="P383" s="113">
        <v>279322.40000000002</v>
      </c>
      <c r="Q383" s="8">
        <f t="shared" si="116"/>
        <v>261303</v>
      </c>
      <c r="R383" s="13">
        <v>364506.48737572163</v>
      </c>
      <c r="S383" s="13">
        <v>344879.21497856732</v>
      </c>
      <c r="T383" s="113">
        <v>467000</v>
      </c>
      <c r="U383" s="113">
        <v>467000</v>
      </c>
      <c r="V383" s="113">
        <v>449120</v>
      </c>
      <c r="W383" s="8">
        <f t="shared" si="117"/>
        <v>418501</v>
      </c>
      <c r="X383" s="13">
        <v>438547.14557100716</v>
      </c>
      <c r="Y383" s="13">
        <v>419254.36753287353</v>
      </c>
      <c r="Z383" s="113">
        <v>565000</v>
      </c>
      <c r="AA383" s="113">
        <v>565000</v>
      </c>
      <c r="AB383" s="113">
        <v>543083.80000000005</v>
      </c>
      <c r="AC383" s="8">
        <f t="shared" si="118"/>
        <v>506177</v>
      </c>
      <c r="AD383" s="13">
        <v>381377.87586922664</v>
      </c>
      <c r="AE383" s="13">
        <v>419254.36753287353</v>
      </c>
      <c r="AF383" s="113">
        <v>527000</v>
      </c>
      <c r="AG383" s="113">
        <v>538000</v>
      </c>
      <c r="AH383" s="113">
        <v>506888.2</v>
      </c>
      <c r="AI383" s="8">
        <f t="shared" si="119"/>
        <v>474504</v>
      </c>
      <c r="AJ383" s="13">
        <v>436153.46521341143</v>
      </c>
      <c r="AK383" s="13">
        <v>419254.36753287353</v>
      </c>
      <c r="AL383" s="113">
        <v>563000</v>
      </c>
      <c r="AM383" s="113">
        <v>574000</v>
      </c>
      <c r="AN383" s="113">
        <v>541567.6</v>
      </c>
      <c r="AO383" s="8">
        <f t="shared" si="120"/>
        <v>506795</v>
      </c>
      <c r="AP383" s="13">
        <v>488945.62410801381</v>
      </c>
      <c r="AQ383" s="13">
        <v>419254.36753287353</v>
      </c>
      <c r="AR383" s="113">
        <v>598000</v>
      </c>
      <c r="AS383" s="113">
        <v>610000</v>
      </c>
      <c r="AT383" s="113">
        <v>574991.19999999995</v>
      </c>
      <c r="AU383" s="8">
        <f t="shared" si="121"/>
        <v>538238</v>
      </c>
      <c r="AV383" s="13">
        <v>329606.33869699901</v>
      </c>
      <c r="AW383" s="13">
        <v>253543.33745922998</v>
      </c>
      <c r="AX383" s="113">
        <v>384000</v>
      </c>
      <c r="AY383" s="113">
        <v>384000</v>
      </c>
      <c r="AZ383" s="113">
        <v>369198.2</v>
      </c>
      <c r="BA383" s="8">
        <f t="shared" si="122"/>
        <v>344070</v>
      </c>
      <c r="BB383" s="13">
        <v>481695.65215637319</v>
      </c>
      <c r="BC383" s="13">
        <v>419254.36753287353</v>
      </c>
      <c r="BD383" s="113">
        <v>593000</v>
      </c>
      <c r="BE383" s="113">
        <v>593000</v>
      </c>
      <c r="BF383" s="113">
        <v>570400.6</v>
      </c>
      <c r="BG383" s="8">
        <f t="shared" si="123"/>
        <v>531470</v>
      </c>
      <c r="BH383" s="13">
        <v>466875.51320293522</v>
      </c>
      <c r="BI383" s="13">
        <v>419254.36753287353</v>
      </c>
      <c r="BJ383" s="113">
        <v>583000</v>
      </c>
      <c r="BK383" s="113">
        <v>583000</v>
      </c>
      <c r="BL383" s="113">
        <v>561017.80000000005</v>
      </c>
      <c r="BM383" s="8">
        <f t="shared" si="124"/>
        <v>522630</v>
      </c>
      <c r="BN383" s="13">
        <v>380574.05287872883</v>
      </c>
      <c r="BO383" s="13">
        <v>292749.27144517598</v>
      </c>
      <c r="BP383" s="113">
        <v>443000</v>
      </c>
      <c r="BQ383" s="113">
        <v>443000</v>
      </c>
      <c r="BR383" s="113">
        <v>426288.8</v>
      </c>
      <c r="BS383" s="8">
        <f t="shared" si="125"/>
        <v>397122</v>
      </c>
      <c r="BT383" s="45" t="e">
        <f>K383+Q383+#REF!+W383+#REF!+#REF!+#REF!+#REF!+AC383+AI383+AO383+AU383+BA383+#REF!+BG383+BM383+BS383</f>
        <v>#REF!</v>
      </c>
      <c r="BU383" s="9"/>
      <c r="BV383" s="9"/>
      <c r="BW383" s="9"/>
      <c r="BX383" s="10"/>
      <c r="BY383" s="10"/>
    </row>
    <row r="384" spans="1:77" s="6" customFormat="1" ht="24.75" customHeight="1" x14ac:dyDescent="0.35">
      <c r="A384" s="388"/>
      <c r="B384" s="4">
        <v>348</v>
      </c>
      <c r="C384" s="51" t="s">
        <v>388</v>
      </c>
      <c r="D384" s="11" t="s">
        <v>272</v>
      </c>
      <c r="F384" s="13">
        <v>103227.32644777279</v>
      </c>
      <c r="G384" s="13">
        <v>97668.9319467389</v>
      </c>
      <c r="H384" s="113">
        <v>132000</v>
      </c>
      <c r="I384" s="113">
        <v>135000</v>
      </c>
      <c r="J384" s="113">
        <v>127190</v>
      </c>
      <c r="K384" s="8">
        <f t="shared" si="115"/>
        <v>119017</v>
      </c>
      <c r="L384" s="13">
        <v>103227.32644777279</v>
      </c>
      <c r="M384" s="13">
        <v>97668.9319467389</v>
      </c>
      <c r="N384" s="113">
        <v>132000</v>
      </c>
      <c r="O384" s="113">
        <v>135000</v>
      </c>
      <c r="P384" s="113">
        <v>127190</v>
      </c>
      <c r="Q384" s="8">
        <f t="shared" si="116"/>
        <v>119017</v>
      </c>
      <c r="R384" s="13">
        <v>171696.81312800376</v>
      </c>
      <c r="S384" s="13">
        <v>162451.60011341897</v>
      </c>
      <c r="T384" s="113">
        <v>220000</v>
      </c>
      <c r="U384" s="113">
        <v>220000</v>
      </c>
      <c r="V384" s="113">
        <v>211552.6</v>
      </c>
      <c r="W384" s="8">
        <f t="shared" si="117"/>
        <v>197140</v>
      </c>
      <c r="X384" s="13">
        <v>197608.15284659542</v>
      </c>
      <c r="Y384" s="13">
        <v>186967.71384716337</v>
      </c>
      <c r="Z384" s="113">
        <v>253000</v>
      </c>
      <c r="AA384" s="113">
        <v>253000</v>
      </c>
      <c r="AB384" s="113">
        <v>243479.6</v>
      </c>
      <c r="AC384" s="8">
        <f t="shared" si="118"/>
        <v>226811</v>
      </c>
      <c r="AD384" s="13">
        <v>170579.46581756079</v>
      </c>
      <c r="AE384" s="13">
        <v>186967.71384716337</v>
      </c>
      <c r="AF384" s="113">
        <v>235000</v>
      </c>
      <c r="AG384" s="113">
        <v>240000</v>
      </c>
      <c r="AH384" s="113">
        <v>226367.4</v>
      </c>
      <c r="AI384" s="8">
        <f t="shared" si="119"/>
        <v>211783</v>
      </c>
      <c r="AJ384" s="13">
        <v>196489.69374778381</v>
      </c>
      <c r="AK384" s="13">
        <v>186967.71384716337</v>
      </c>
      <c r="AL384" s="113">
        <v>252000</v>
      </c>
      <c r="AM384" s="113">
        <v>257000</v>
      </c>
      <c r="AN384" s="113">
        <v>242771.20000000001</v>
      </c>
      <c r="AO384" s="8">
        <f t="shared" si="120"/>
        <v>227046</v>
      </c>
      <c r="AP384" s="13">
        <v>219841.69664185823</v>
      </c>
      <c r="AQ384" s="13">
        <v>186967.71384716337</v>
      </c>
      <c r="AR384" s="113">
        <v>268000</v>
      </c>
      <c r="AS384" s="113">
        <v>273000</v>
      </c>
      <c r="AT384" s="113">
        <v>257555.20000000001</v>
      </c>
      <c r="AU384" s="8">
        <f t="shared" si="121"/>
        <v>241073</v>
      </c>
      <c r="AV384" s="13">
        <v>156028.37964932399</v>
      </c>
      <c r="AW384" s="13">
        <v>120021.83049948</v>
      </c>
      <c r="AX384" s="113">
        <v>182000</v>
      </c>
      <c r="AY384" s="113">
        <v>182000</v>
      </c>
      <c r="AZ384" s="113">
        <v>174770.4</v>
      </c>
      <c r="BA384" s="8">
        <f t="shared" si="122"/>
        <v>162964</v>
      </c>
      <c r="BB384" s="13">
        <v>217896.06699680822</v>
      </c>
      <c r="BC384" s="13">
        <v>186967.71384716337</v>
      </c>
      <c r="BD384" s="113">
        <v>267000</v>
      </c>
      <c r="BE384" s="113">
        <v>267000</v>
      </c>
      <c r="BF384" s="113">
        <v>256323.20000000001</v>
      </c>
      <c r="BG384" s="8">
        <f t="shared" si="123"/>
        <v>239037</v>
      </c>
      <c r="BH384" s="13">
        <v>219207.97727175619</v>
      </c>
      <c r="BI384" s="13">
        <v>186967.71384716337</v>
      </c>
      <c r="BJ384" s="113">
        <v>267000</v>
      </c>
      <c r="BK384" s="113">
        <v>267000</v>
      </c>
      <c r="BL384" s="113">
        <v>257154.8</v>
      </c>
      <c r="BM384" s="8">
        <f t="shared" si="124"/>
        <v>239466</v>
      </c>
      <c r="BN384" s="13">
        <v>173293.3412253134</v>
      </c>
      <c r="BO384" s="13">
        <v>133302.570173318</v>
      </c>
      <c r="BP384" s="113">
        <v>202000</v>
      </c>
      <c r="BQ384" s="113">
        <v>202000</v>
      </c>
      <c r="BR384" s="113">
        <v>194108.6</v>
      </c>
      <c r="BS384" s="8">
        <f t="shared" si="125"/>
        <v>180941</v>
      </c>
      <c r="BT384" s="45" t="e">
        <f>K384+Q384+#REF!+W384+#REF!+#REF!+#REF!+#REF!+AC384+AI384+AO384+AU384+BA384+#REF!+BG384+BM384+BS384</f>
        <v>#REF!</v>
      </c>
      <c r="BU384" s="9"/>
      <c r="BV384" s="9"/>
      <c r="BW384" s="9"/>
      <c r="BX384" s="10"/>
      <c r="BY384" s="10"/>
    </row>
    <row r="385" spans="1:77" s="6" customFormat="1" ht="24.75" customHeight="1" thickBot="1" x14ac:dyDescent="0.4">
      <c r="A385" s="388"/>
      <c r="B385" s="11">
        <v>349</v>
      </c>
      <c r="C385" s="51" t="s">
        <v>389</v>
      </c>
      <c r="D385" s="11" t="s">
        <v>283</v>
      </c>
      <c r="F385" s="13">
        <v>324984.29235999996</v>
      </c>
      <c r="G385" s="13">
        <v>307485.138156</v>
      </c>
      <c r="H385" s="113">
        <v>416000</v>
      </c>
      <c r="I385" s="113">
        <v>424000</v>
      </c>
      <c r="J385" s="113">
        <v>400423.8</v>
      </c>
      <c r="K385" s="8">
        <f t="shared" si="115"/>
        <v>374579</v>
      </c>
      <c r="L385" s="13">
        <v>324984.29235999996</v>
      </c>
      <c r="M385" s="13">
        <v>307485.138156</v>
      </c>
      <c r="N385" s="113">
        <v>416000</v>
      </c>
      <c r="O385" s="113">
        <v>424000</v>
      </c>
      <c r="P385" s="113">
        <v>400423.8</v>
      </c>
      <c r="Q385" s="8">
        <f t="shared" si="116"/>
        <v>374579</v>
      </c>
      <c r="R385" s="13">
        <v>324984.29235999996</v>
      </c>
      <c r="S385" s="13">
        <v>307485.138156</v>
      </c>
      <c r="T385" s="113">
        <v>416000</v>
      </c>
      <c r="U385" s="113">
        <v>416000</v>
      </c>
      <c r="V385" s="113">
        <v>400423.8</v>
      </c>
      <c r="W385" s="8">
        <f t="shared" si="117"/>
        <v>372979</v>
      </c>
      <c r="X385" s="13">
        <v>324984.29235999996</v>
      </c>
      <c r="Y385" s="13">
        <v>307485.138156</v>
      </c>
      <c r="Z385" s="113">
        <v>416000</v>
      </c>
      <c r="AA385" s="113">
        <v>416000</v>
      </c>
      <c r="AB385" s="113">
        <v>400423.8</v>
      </c>
      <c r="AC385" s="8">
        <f t="shared" si="118"/>
        <v>372979</v>
      </c>
      <c r="AD385" s="13">
        <v>324984.29235999996</v>
      </c>
      <c r="AE385" s="13">
        <v>307485.138156</v>
      </c>
      <c r="AF385" s="113">
        <v>416000</v>
      </c>
      <c r="AG385" s="113">
        <v>424000</v>
      </c>
      <c r="AH385" s="113">
        <v>400423.8</v>
      </c>
      <c r="AI385" s="8">
        <f t="shared" si="119"/>
        <v>374579</v>
      </c>
      <c r="AJ385" s="13">
        <v>324984.29235999996</v>
      </c>
      <c r="AK385" s="13">
        <v>307485.138156</v>
      </c>
      <c r="AL385" s="113">
        <v>416000</v>
      </c>
      <c r="AM385" s="113">
        <v>424000</v>
      </c>
      <c r="AN385" s="113">
        <v>400423.8</v>
      </c>
      <c r="AO385" s="8">
        <f t="shared" si="120"/>
        <v>374579</v>
      </c>
      <c r="AP385" s="13">
        <v>324984.29235999996</v>
      </c>
      <c r="AQ385" s="13">
        <v>307485.138156</v>
      </c>
      <c r="AR385" s="113">
        <v>416000</v>
      </c>
      <c r="AS385" s="113">
        <v>424000</v>
      </c>
      <c r="AT385" s="113">
        <v>400423.8</v>
      </c>
      <c r="AU385" s="8">
        <f t="shared" si="121"/>
        <v>374579</v>
      </c>
      <c r="AV385" s="13">
        <v>324984.29235999996</v>
      </c>
      <c r="AW385" s="13">
        <v>249987.9172</v>
      </c>
      <c r="AX385" s="113">
        <v>379000</v>
      </c>
      <c r="AY385" s="113">
        <v>379000</v>
      </c>
      <c r="AZ385" s="113">
        <v>364021</v>
      </c>
      <c r="BA385" s="8">
        <f t="shared" si="122"/>
        <v>339399</v>
      </c>
      <c r="BB385" s="13">
        <v>324984.29235999996</v>
      </c>
      <c r="BC385" s="13">
        <v>307485.138156</v>
      </c>
      <c r="BD385" s="113">
        <v>416000</v>
      </c>
      <c r="BE385" s="113">
        <v>416000</v>
      </c>
      <c r="BF385" s="113">
        <v>400423.8</v>
      </c>
      <c r="BG385" s="8">
        <f t="shared" si="123"/>
        <v>372979</v>
      </c>
      <c r="BH385" s="13">
        <v>324984.29235999996</v>
      </c>
      <c r="BI385" s="13">
        <v>307485.138156</v>
      </c>
      <c r="BJ385" s="113">
        <v>416000</v>
      </c>
      <c r="BK385" s="113">
        <v>416000</v>
      </c>
      <c r="BL385" s="113">
        <v>400423.8</v>
      </c>
      <c r="BM385" s="8">
        <f t="shared" si="124"/>
        <v>372979</v>
      </c>
      <c r="BN385" s="13">
        <v>324984.29235999996</v>
      </c>
      <c r="BO385" s="13">
        <v>249987.9172</v>
      </c>
      <c r="BP385" s="113">
        <v>379000</v>
      </c>
      <c r="BQ385" s="113">
        <v>379000</v>
      </c>
      <c r="BR385" s="113">
        <v>364021</v>
      </c>
      <c r="BS385" s="8">
        <f t="shared" si="125"/>
        <v>339399</v>
      </c>
      <c r="BT385" s="45" t="e">
        <f>K385+Q385+#REF!+W385+#REF!+#REF!+#REF!+#REF!+AC385+AI385+AO385+AU385+BA385+#REF!+BG385+BM385+BS385</f>
        <v>#REF!</v>
      </c>
      <c r="BU385" s="9"/>
      <c r="BV385" s="9"/>
      <c r="BW385" s="9"/>
      <c r="BX385" s="10"/>
      <c r="BY385" s="10"/>
    </row>
    <row r="386" spans="1:77" s="6" customFormat="1" ht="24.75" customHeight="1" x14ac:dyDescent="0.35">
      <c r="A386" s="388"/>
      <c r="B386" s="4">
        <v>350</v>
      </c>
      <c r="C386" s="51" t="s">
        <v>390</v>
      </c>
      <c r="D386" s="11" t="s">
        <v>272</v>
      </c>
      <c r="F386" s="13">
        <v>426793.31893816794</v>
      </c>
      <c r="G386" s="13">
        <v>403812.1402261128</v>
      </c>
      <c r="H386" s="115">
        <v>547000</v>
      </c>
      <c r="I386" s="115">
        <v>558000</v>
      </c>
      <c r="J386" s="115">
        <v>525865.19999999995</v>
      </c>
      <c r="K386" s="8">
        <f t="shared" si="115"/>
        <v>492294</v>
      </c>
      <c r="L386" s="13">
        <v>426793.31893816794</v>
      </c>
      <c r="M386" s="13">
        <v>403812.1402261128</v>
      </c>
      <c r="N386" s="115">
        <v>547000</v>
      </c>
      <c r="O386" s="115">
        <v>558000</v>
      </c>
      <c r="P386" s="115">
        <v>525865.19999999995</v>
      </c>
      <c r="Q386" s="8">
        <f t="shared" si="116"/>
        <v>492294</v>
      </c>
      <c r="R386" s="13">
        <v>723738.65073080477</v>
      </c>
      <c r="S386" s="13">
        <v>684768.1079991461</v>
      </c>
      <c r="T386" s="115">
        <v>927000</v>
      </c>
      <c r="U386" s="115">
        <v>927000</v>
      </c>
      <c r="V386" s="115">
        <v>891741.2</v>
      </c>
      <c r="W386" s="8">
        <f t="shared" si="117"/>
        <v>830850</v>
      </c>
      <c r="X386" s="13">
        <v>858810.93142038735</v>
      </c>
      <c r="Y386" s="13">
        <v>812567.26588236669</v>
      </c>
      <c r="Z386" s="115">
        <v>1100000</v>
      </c>
      <c r="AA386" s="115">
        <v>1100000</v>
      </c>
      <c r="AB386" s="115">
        <v>1058167.6000000001</v>
      </c>
      <c r="AC386" s="8">
        <f t="shared" si="118"/>
        <v>985909</v>
      </c>
      <c r="AD386" s="13">
        <v>741213.74030845962</v>
      </c>
      <c r="AE386" s="13">
        <v>812567.26588236669</v>
      </c>
      <c r="AF386" s="115">
        <v>1023000</v>
      </c>
      <c r="AG386" s="115">
        <v>1043000</v>
      </c>
      <c r="AH386" s="115">
        <v>983715.60000000009</v>
      </c>
      <c r="AI386" s="8">
        <f t="shared" si="119"/>
        <v>920699</v>
      </c>
      <c r="AJ386" s="13">
        <v>833721.20330619125</v>
      </c>
      <c r="AK386" s="13">
        <v>812567.26588236669</v>
      </c>
      <c r="AL386" s="115">
        <v>1084000</v>
      </c>
      <c r="AM386" s="115">
        <v>1106000</v>
      </c>
      <c r="AN386" s="115">
        <v>1042283.2</v>
      </c>
      <c r="AO386" s="8">
        <f t="shared" si="120"/>
        <v>975714</v>
      </c>
      <c r="AP386" s="13">
        <v>945878.4139305593</v>
      </c>
      <c r="AQ386" s="13">
        <v>812567.26588236669</v>
      </c>
      <c r="AR386" s="115">
        <v>1158000</v>
      </c>
      <c r="AS386" s="115">
        <v>1181000</v>
      </c>
      <c r="AT386" s="115">
        <v>1113291.2</v>
      </c>
      <c r="AU386" s="8">
        <f t="shared" si="121"/>
        <v>1042147</v>
      </c>
      <c r="AV386" s="13">
        <v>651530.21976697212</v>
      </c>
      <c r="AW386" s="13">
        <v>501177.09212843998</v>
      </c>
      <c r="AX386" s="115">
        <v>759000</v>
      </c>
      <c r="AY386" s="115">
        <v>759000</v>
      </c>
      <c r="AZ386" s="115">
        <v>729790.6</v>
      </c>
      <c r="BA386" s="8">
        <f t="shared" si="122"/>
        <v>680100</v>
      </c>
      <c r="BB386" s="13">
        <v>938377.17780761502</v>
      </c>
      <c r="BC386" s="13">
        <v>812567.26588236669</v>
      </c>
      <c r="BD386" s="115">
        <v>1153000</v>
      </c>
      <c r="BE386" s="115">
        <v>1153000</v>
      </c>
      <c r="BF386" s="115">
        <v>1108541</v>
      </c>
      <c r="BG386" s="8">
        <f t="shared" si="123"/>
        <v>1033097</v>
      </c>
      <c r="BH386" s="13">
        <v>911269.55380440981</v>
      </c>
      <c r="BI386" s="13">
        <v>812567.26588236669</v>
      </c>
      <c r="BJ386" s="115">
        <v>1135000</v>
      </c>
      <c r="BK386" s="115">
        <v>1135000</v>
      </c>
      <c r="BL386" s="115">
        <v>1091379.8</v>
      </c>
      <c r="BM386" s="8">
        <f t="shared" si="124"/>
        <v>1017043</v>
      </c>
      <c r="BN386" s="13">
        <v>716483.11983732122</v>
      </c>
      <c r="BO386" s="13">
        <v>551140.86141332402</v>
      </c>
      <c r="BP386" s="115">
        <v>835000</v>
      </c>
      <c r="BQ386" s="115">
        <v>835000</v>
      </c>
      <c r="BR386" s="115">
        <v>802545.8</v>
      </c>
      <c r="BS386" s="8">
        <f t="shared" si="125"/>
        <v>748034</v>
      </c>
      <c r="BT386" s="45" t="e">
        <f>K386+Q386+#REF!+W386+#REF!+#REF!+#REF!+#REF!+AC386+AI386+AO386+AU386+BA386+#REF!+BG386+BM386+BS386</f>
        <v>#REF!</v>
      </c>
      <c r="BU386" s="9"/>
      <c r="BV386" s="9"/>
      <c r="BW386" s="9"/>
      <c r="BX386" s="10"/>
      <c r="BY386" s="10"/>
    </row>
    <row r="387" spans="1:77" s="6" customFormat="1" ht="24.75" customHeight="1" thickBot="1" x14ac:dyDescent="0.4">
      <c r="A387" s="388"/>
      <c r="B387" s="11">
        <v>351</v>
      </c>
      <c r="C387" s="51" t="s">
        <v>391</v>
      </c>
      <c r="D387" s="11" t="s">
        <v>272</v>
      </c>
      <c r="F387" s="13">
        <v>223447.22632122802</v>
      </c>
      <c r="G387" s="13">
        <v>211415.45259623881</v>
      </c>
      <c r="H387" s="115">
        <v>286000</v>
      </c>
      <c r="I387" s="115">
        <v>292000</v>
      </c>
      <c r="J387" s="115">
        <v>275315.59999999998</v>
      </c>
      <c r="K387" s="8">
        <f t="shared" si="115"/>
        <v>257636</v>
      </c>
      <c r="L387" s="13">
        <v>223447.22632122802</v>
      </c>
      <c r="M387" s="13">
        <v>211415.45259623881</v>
      </c>
      <c r="N387" s="115">
        <v>286000</v>
      </c>
      <c r="O387" s="115">
        <v>292000</v>
      </c>
      <c r="P387" s="115">
        <v>275315.59999999998</v>
      </c>
      <c r="Q387" s="8">
        <f t="shared" si="116"/>
        <v>257636</v>
      </c>
      <c r="R387" s="13">
        <v>378752.94353096205</v>
      </c>
      <c r="S387" s="13">
        <v>358358.55426391016</v>
      </c>
      <c r="T387" s="115">
        <v>485000</v>
      </c>
      <c r="U387" s="115">
        <v>485000</v>
      </c>
      <c r="V387" s="115">
        <v>466673.2</v>
      </c>
      <c r="W387" s="8">
        <f t="shared" si="117"/>
        <v>434757</v>
      </c>
      <c r="X387" s="13">
        <v>452165.44129798864</v>
      </c>
      <c r="Y387" s="13">
        <v>417442.95640056836</v>
      </c>
      <c r="Z387" s="115">
        <v>573000</v>
      </c>
      <c r="AA387" s="115">
        <v>573000</v>
      </c>
      <c r="AB387" s="115">
        <v>550558.4</v>
      </c>
      <c r="AC387" s="8">
        <f t="shared" si="118"/>
        <v>513233</v>
      </c>
      <c r="AD387" s="13">
        <v>373628.71094008459</v>
      </c>
      <c r="AE387" s="13">
        <v>417442.95640056836</v>
      </c>
      <c r="AF387" s="115">
        <v>521000</v>
      </c>
      <c r="AG387" s="115">
        <v>531000</v>
      </c>
      <c r="AH387" s="115">
        <v>500836</v>
      </c>
      <c r="AI387" s="8">
        <f t="shared" si="119"/>
        <v>468782</v>
      </c>
      <c r="AJ387" s="13">
        <v>443810.35170795961</v>
      </c>
      <c r="AK387" s="13">
        <v>417442.95640056836</v>
      </c>
      <c r="AL387" s="115">
        <v>567000</v>
      </c>
      <c r="AM387" s="115">
        <v>578000</v>
      </c>
      <c r="AN387" s="115">
        <v>545269.19999999995</v>
      </c>
      <c r="AO387" s="8">
        <f t="shared" si="120"/>
        <v>510305</v>
      </c>
      <c r="AP387" s="13">
        <v>497706.5164525818</v>
      </c>
      <c r="AQ387" s="13">
        <v>417442.95640056836</v>
      </c>
      <c r="AR387" s="115">
        <v>603000</v>
      </c>
      <c r="AS387" s="115">
        <v>615000</v>
      </c>
      <c r="AT387" s="115">
        <v>579391.4</v>
      </c>
      <c r="AU387" s="8">
        <f t="shared" si="121"/>
        <v>542508</v>
      </c>
      <c r="AV387" s="13">
        <v>346601.13569941855</v>
      </c>
      <c r="AW387" s="13">
        <v>266616.25823032204</v>
      </c>
      <c r="AX387" s="115">
        <v>404000</v>
      </c>
      <c r="AY387" s="115">
        <v>404000</v>
      </c>
      <c r="AZ387" s="115">
        <v>388234</v>
      </c>
      <c r="BA387" s="8">
        <f t="shared" si="122"/>
        <v>361890</v>
      </c>
      <c r="BB387" s="13">
        <v>504824.18558835896</v>
      </c>
      <c r="BC387" s="13">
        <v>417442.95640056836</v>
      </c>
      <c r="BD387" s="115">
        <v>607000</v>
      </c>
      <c r="BE387" s="115">
        <v>607000</v>
      </c>
      <c r="BF387" s="115">
        <v>583896.6</v>
      </c>
      <c r="BG387" s="8">
        <f t="shared" si="123"/>
        <v>544033</v>
      </c>
      <c r="BH387" s="13">
        <v>480758.4145616435</v>
      </c>
      <c r="BI387" s="13">
        <v>417442.95640056836</v>
      </c>
      <c r="BJ387" s="115">
        <v>591000</v>
      </c>
      <c r="BK387" s="115">
        <v>591000</v>
      </c>
      <c r="BL387" s="115">
        <v>568660.4</v>
      </c>
      <c r="BM387" s="8">
        <f t="shared" si="124"/>
        <v>529772</v>
      </c>
      <c r="BN387" s="13">
        <v>375114.06020053424</v>
      </c>
      <c r="BO387" s="13">
        <v>288549.277077334</v>
      </c>
      <c r="BP387" s="115">
        <v>437000</v>
      </c>
      <c r="BQ387" s="115">
        <v>437000</v>
      </c>
      <c r="BR387" s="115">
        <v>420172.2</v>
      </c>
      <c r="BS387" s="8">
        <f t="shared" si="125"/>
        <v>391567</v>
      </c>
      <c r="BT387" s="45" t="e">
        <f>K387+Q387+#REF!+W387+#REF!+#REF!+#REF!+#REF!+AC387+AI387+AO387+AU387+BA387+#REF!+BG387+BM387+BS387</f>
        <v>#REF!</v>
      </c>
      <c r="BU387" s="9"/>
      <c r="BV387" s="9"/>
      <c r="BW387" s="9"/>
      <c r="BX387" s="10"/>
      <c r="BY387" s="10"/>
    </row>
    <row r="388" spans="1:77" s="6" customFormat="1" ht="24.75" customHeight="1" x14ac:dyDescent="0.35">
      <c r="A388" s="388"/>
      <c r="B388" s="4">
        <v>352</v>
      </c>
      <c r="C388" s="51" t="s">
        <v>392</v>
      </c>
      <c r="D388" s="11" t="s">
        <v>272</v>
      </c>
      <c r="F388" s="13">
        <v>227889.93264215361</v>
      </c>
      <c r="G388" s="13">
        <v>215618.93626911458</v>
      </c>
      <c r="H388" s="113">
        <v>292000</v>
      </c>
      <c r="I388" s="113">
        <v>298000</v>
      </c>
      <c r="J388" s="113">
        <v>280789.59999999998</v>
      </c>
      <c r="K388" s="8">
        <f t="shared" si="115"/>
        <v>262860</v>
      </c>
      <c r="L388" s="13">
        <v>227889.93264215361</v>
      </c>
      <c r="M388" s="13">
        <v>215618.93626911458</v>
      </c>
      <c r="N388" s="113">
        <v>292000</v>
      </c>
      <c r="O388" s="113">
        <v>298000</v>
      </c>
      <c r="P388" s="113">
        <v>280789.59999999998</v>
      </c>
      <c r="Q388" s="8">
        <f t="shared" si="116"/>
        <v>262860</v>
      </c>
      <c r="R388" s="13">
        <v>388342.11821013707</v>
      </c>
      <c r="S388" s="13">
        <v>367431.38876805262</v>
      </c>
      <c r="T388" s="113">
        <v>498000</v>
      </c>
      <c r="U388" s="113">
        <v>498000</v>
      </c>
      <c r="V388" s="113">
        <v>478487.80000000005</v>
      </c>
      <c r="W388" s="8">
        <f t="shared" si="117"/>
        <v>446052</v>
      </c>
      <c r="X388" s="13">
        <v>438455.97892478207</v>
      </c>
      <c r="Y388" s="13">
        <v>414846.81082883215</v>
      </c>
      <c r="Z388" s="113">
        <v>562000</v>
      </c>
      <c r="AA388" s="113">
        <v>562000</v>
      </c>
      <c r="AB388" s="113">
        <v>540234.80000000005</v>
      </c>
      <c r="AC388" s="8">
        <f t="shared" si="118"/>
        <v>503508</v>
      </c>
      <c r="AD388" s="13">
        <v>402979.92387112463</v>
      </c>
      <c r="AE388" s="13">
        <v>414846.81082883215</v>
      </c>
      <c r="AF388" s="113">
        <v>538000</v>
      </c>
      <c r="AG388" s="113">
        <v>549000</v>
      </c>
      <c r="AH388" s="113">
        <v>517774.6</v>
      </c>
      <c r="AI388" s="8">
        <f t="shared" si="119"/>
        <v>484520</v>
      </c>
      <c r="AJ388" s="13">
        <v>441107.59418389294</v>
      </c>
      <c r="AK388" s="13">
        <v>414846.81082883215</v>
      </c>
      <c r="AL388" s="113">
        <v>564000</v>
      </c>
      <c r="AM388" s="113">
        <v>575000</v>
      </c>
      <c r="AN388" s="113">
        <v>541913.4</v>
      </c>
      <c r="AO388" s="8">
        <f t="shared" si="120"/>
        <v>507374</v>
      </c>
      <c r="AP388" s="13">
        <v>500789.50559870963</v>
      </c>
      <c r="AQ388" s="13">
        <v>414846.81082883215</v>
      </c>
      <c r="AR388" s="113">
        <v>603000</v>
      </c>
      <c r="AS388" s="113">
        <v>615000</v>
      </c>
      <c r="AT388" s="113">
        <v>579699.4</v>
      </c>
      <c r="AU388" s="8">
        <f t="shared" si="121"/>
        <v>542667</v>
      </c>
      <c r="AV388" s="13">
        <v>355475.43045758386</v>
      </c>
      <c r="AW388" s="13">
        <v>273442.63881352602</v>
      </c>
      <c r="AX388" s="113">
        <v>414000</v>
      </c>
      <c r="AY388" s="113">
        <v>414000</v>
      </c>
      <c r="AZ388" s="113">
        <v>398174</v>
      </c>
      <c r="BA388" s="8">
        <f t="shared" si="122"/>
        <v>371018</v>
      </c>
      <c r="BB388" s="13">
        <v>489379.22157176776</v>
      </c>
      <c r="BC388" s="13">
        <v>414846.81082883215</v>
      </c>
      <c r="BD388" s="113">
        <v>595000</v>
      </c>
      <c r="BE388" s="113">
        <v>595000</v>
      </c>
      <c r="BF388" s="113">
        <v>572475.4</v>
      </c>
      <c r="BG388" s="8">
        <f t="shared" si="123"/>
        <v>533340</v>
      </c>
      <c r="BH388" s="13">
        <v>492882.46672122646</v>
      </c>
      <c r="BI388" s="13">
        <v>414846.81082883215</v>
      </c>
      <c r="BJ388" s="113">
        <v>598000</v>
      </c>
      <c r="BK388" s="113">
        <v>598000</v>
      </c>
      <c r="BL388" s="113">
        <v>574693</v>
      </c>
      <c r="BM388" s="8">
        <f t="shared" si="124"/>
        <v>535684</v>
      </c>
      <c r="BN388" s="13">
        <v>382573.04836547159</v>
      </c>
      <c r="BO388" s="13">
        <v>294286.96028113196</v>
      </c>
      <c r="BP388" s="113">
        <v>446000</v>
      </c>
      <c r="BQ388" s="113">
        <v>446000</v>
      </c>
      <c r="BR388" s="113">
        <v>428527.4</v>
      </c>
      <c r="BS388" s="8">
        <f t="shared" si="125"/>
        <v>399477</v>
      </c>
      <c r="BT388" s="45" t="e">
        <f>K388+Q388+#REF!+W388+#REF!+#REF!+#REF!+#REF!+AC388+AI388+AO388+AU388+BA388+#REF!+BG388+BM388+BS388</f>
        <v>#REF!</v>
      </c>
      <c r="BU388" s="9"/>
      <c r="BV388" s="9"/>
      <c r="BW388" s="9"/>
      <c r="BX388" s="10"/>
      <c r="BY388" s="10"/>
    </row>
    <row r="389" spans="1:77" s="6" customFormat="1" ht="24.75" customHeight="1" x14ac:dyDescent="0.35">
      <c r="A389" s="388"/>
      <c r="B389" s="31">
        <v>353</v>
      </c>
      <c r="C389" s="51" t="s">
        <v>514</v>
      </c>
      <c r="D389" s="11"/>
      <c r="F389" s="13">
        <v>0</v>
      </c>
      <c r="G389" s="13">
        <v>0</v>
      </c>
      <c r="H389" s="123" t="s">
        <v>536</v>
      </c>
      <c r="I389" s="123" t="s">
        <v>536</v>
      </c>
      <c r="J389" s="123" t="s">
        <v>536</v>
      </c>
      <c r="K389" s="8" t="s">
        <v>537</v>
      </c>
      <c r="L389" s="13">
        <v>0</v>
      </c>
      <c r="M389" s="13">
        <v>0</v>
      </c>
      <c r="N389" s="123" t="s">
        <v>536</v>
      </c>
      <c r="O389" s="123" t="s">
        <v>536</v>
      </c>
      <c r="P389" s="123" t="s">
        <v>536</v>
      </c>
      <c r="Q389" s="8" t="s">
        <v>537</v>
      </c>
      <c r="R389" s="13">
        <v>0</v>
      </c>
      <c r="S389" s="13">
        <v>0</v>
      </c>
      <c r="T389" s="123">
        <v>2228000</v>
      </c>
      <c r="U389" s="123">
        <v>2228000</v>
      </c>
      <c r="V389" s="123">
        <v>2142000</v>
      </c>
      <c r="W389" s="8">
        <f t="shared" si="117"/>
        <v>1319600</v>
      </c>
      <c r="X389" s="13">
        <v>0</v>
      </c>
      <c r="Y389" s="13">
        <v>0</v>
      </c>
      <c r="Z389" s="123">
        <v>2970000</v>
      </c>
      <c r="AA389" s="123">
        <v>2970000</v>
      </c>
      <c r="AB389" s="123">
        <v>2856000</v>
      </c>
      <c r="AC389" s="8">
        <f t="shared" si="118"/>
        <v>1759200</v>
      </c>
      <c r="AD389" s="13">
        <v>0</v>
      </c>
      <c r="AE389" s="13">
        <v>0</v>
      </c>
      <c r="AF389" s="123">
        <v>2970000</v>
      </c>
      <c r="AG389" s="123">
        <v>3029000</v>
      </c>
      <c r="AH389" s="123">
        <v>2856000</v>
      </c>
      <c r="AI389" s="8">
        <f t="shared" si="119"/>
        <v>1771000</v>
      </c>
      <c r="AJ389" s="13">
        <v>0</v>
      </c>
      <c r="AK389" s="13">
        <v>0</v>
      </c>
      <c r="AL389" s="123">
        <v>3280000</v>
      </c>
      <c r="AM389" s="123">
        <v>3346000</v>
      </c>
      <c r="AN389" s="123">
        <v>3154000</v>
      </c>
      <c r="AO389" s="8">
        <f t="shared" si="120"/>
        <v>1956000</v>
      </c>
      <c r="AP389" s="13">
        <v>0</v>
      </c>
      <c r="AQ389" s="13">
        <v>0</v>
      </c>
      <c r="AR389" s="123">
        <v>2043000</v>
      </c>
      <c r="AS389" s="123">
        <v>2084000</v>
      </c>
      <c r="AT389" s="123">
        <v>1964000</v>
      </c>
      <c r="AU389" s="8">
        <f t="shared" si="121"/>
        <v>1218200</v>
      </c>
      <c r="AV389" s="13">
        <v>0</v>
      </c>
      <c r="AW389" s="13">
        <v>0</v>
      </c>
      <c r="AX389" s="123" t="s">
        <v>536</v>
      </c>
      <c r="AY389" s="123" t="s">
        <v>536</v>
      </c>
      <c r="AZ389" s="123" t="s">
        <v>536</v>
      </c>
      <c r="BA389" s="8" t="s">
        <v>537</v>
      </c>
      <c r="BB389" s="13">
        <v>0</v>
      </c>
      <c r="BC389" s="13">
        <v>0</v>
      </c>
      <c r="BD389" s="123">
        <v>3453000</v>
      </c>
      <c r="BE389" s="123">
        <v>3453000</v>
      </c>
      <c r="BF389" s="123">
        <v>3320000</v>
      </c>
      <c r="BG389" s="8">
        <f t="shared" si="123"/>
        <v>2045200</v>
      </c>
      <c r="BH389" s="13">
        <v>0</v>
      </c>
      <c r="BI389" s="13">
        <v>0</v>
      </c>
      <c r="BJ389" s="123">
        <v>3453000</v>
      </c>
      <c r="BK389" s="123">
        <v>3453000</v>
      </c>
      <c r="BL389" s="123">
        <v>3320000</v>
      </c>
      <c r="BM389" s="8">
        <f t="shared" si="124"/>
        <v>2045200</v>
      </c>
      <c r="BN389" s="13">
        <v>0</v>
      </c>
      <c r="BO389" s="13">
        <v>0</v>
      </c>
      <c r="BP389" s="123" t="s">
        <v>536</v>
      </c>
      <c r="BQ389" s="123" t="s">
        <v>536</v>
      </c>
      <c r="BR389" s="123" t="s">
        <v>536</v>
      </c>
      <c r="BS389" s="8" t="s">
        <v>537</v>
      </c>
      <c r="BT389" s="45"/>
      <c r="BU389" s="9"/>
      <c r="BV389" s="9"/>
      <c r="BW389" s="9"/>
      <c r="BX389" s="10"/>
      <c r="BY389" s="10"/>
    </row>
    <row r="390" spans="1:77" s="6" customFormat="1" ht="24.75" customHeight="1" x14ac:dyDescent="0.35">
      <c r="A390" s="388"/>
      <c r="B390" s="11">
        <v>354</v>
      </c>
      <c r="C390" s="51" t="s">
        <v>393</v>
      </c>
      <c r="D390" s="11" t="s">
        <v>272</v>
      </c>
      <c r="F390" s="13">
        <v>514050.9172593705</v>
      </c>
      <c r="G390" s="13">
        <v>486371.25248386583</v>
      </c>
      <c r="H390" s="113">
        <v>659000</v>
      </c>
      <c r="I390" s="113">
        <v>672000</v>
      </c>
      <c r="J390" s="113">
        <v>633378.19999999995</v>
      </c>
      <c r="K390" s="8">
        <f t="shared" ref="K390:K453" si="130">ROUND(((F390+G390+H390+I390+J390)/5),0)</f>
        <v>592960</v>
      </c>
      <c r="L390" s="13">
        <v>514050.9172593705</v>
      </c>
      <c r="M390" s="13">
        <v>486371.25248386583</v>
      </c>
      <c r="N390" s="113">
        <v>659000</v>
      </c>
      <c r="O390" s="113">
        <v>672000</v>
      </c>
      <c r="P390" s="113">
        <v>633378.19999999995</v>
      </c>
      <c r="Q390" s="8">
        <f t="shared" ref="Q390:Q453" si="131">ROUND(((L390+M390+N390+O390+P390)/5),0)</f>
        <v>592960</v>
      </c>
      <c r="R390" s="13">
        <v>1756853.5390035631</v>
      </c>
      <c r="S390" s="13">
        <v>1662253.7330572174</v>
      </c>
      <c r="T390" s="113">
        <v>2251000</v>
      </c>
      <c r="U390" s="113">
        <v>2251000</v>
      </c>
      <c r="V390" s="113">
        <v>2164673</v>
      </c>
      <c r="W390" s="8">
        <f t="shared" ref="W390:W453" si="132">ROUND(((R390+S390+T390+U390+V390)/5),0)</f>
        <v>2017156</v>
      </c>
      <c r="X390" s="13">
        <v>2024194.1701171191</v>
      </c>
      <c r="Y390" s="13">
        <v>1860413.9059332591</v>
      </c>
      <c r="Z390" s="113">
        <v>2558000</v>
      </c>
      <c r="AA390" s="113">
        <v>2558000</v>
      </c>
      <c r="AB390" s="113">
        <v>2459387</v>
      </c>
      <c r="AC390" s="8">
        <f t="shared" ref="AC390:AC453" si="133">ROUND(((X390+Y390+Z390+AA390+AB390)/5),0)</f>
        <v>2291999</v>
      </c>
      <c r="AD390" s="13">
        <v>1794832.2296749388</v>
      </c>
      <c r="AE390" s="13">
        <v>1860413.9059332591</v>
      </c>
      <c r="AF390" s="113">
        <v>2407000</v>
      </c>
      <c r="AG390" s="113">
        <v>2455000</v>
      </c>
      <c r="AH390" s="113">
        <v>2314174.7999999998</v>
      </c>
      <c r="AI390" s="8">
        <f t="shared" ref="AI390:AI453" si="134">ROUND(((AD390+AE390+AF390+AG390+AH390)/5),0)</f>
        <v>2166284</v>
      </c>
      <c r="AJ390" s="13">
        <v>1988723.6740053047</v>
      </c>
      <c r="AK390" s="13">
        <v>1860413.9059332591</v>
      </c>
      <c r="AL390" s="113">
        <v>2534000</v>
      </c>
      <c r="AM390" s="113">
        <v>2585000</v>
      </c>
      <c r="AN390" s="113">
        <v>2436929.6</v>
      </c>
      <c r="AO390" s="8">
        <f t="shared" ref="AO390:AO453" si="135">ROUND(((AJ390+AK390+AL390+AM390+AN390)/5),0)</f>
        <v>2281013</v>
      </c>
      <c r="AP390" s="13">
        <v>2365233.0286084316</v>
      </c>
      <c r="AQ390" s="13">
        <v>1860413.9059332591</v>
      </c>
      <c r="AR390" s="113">
        <v>2782000</v>
      </c>
      <c r="AS390" s="113">
        <v>2838000</v>
      </c>
      <c r="AT390" s="113">
        <v>2675302</v>
      </c>
      <c r="AU390" s="8">
        <f t="shared" ref="AU390:AU453" si="136">ROUND(((AP390+AQ390+AR390+AS390+AT390)/5),0)</f>
        <v>2504190</v>
      </c>
      <c r="AV390" s="13">
        <v>825667.40836405288</v>
      </c>
      <c r="AW390" s="13">
        <v>635128.77566465596</v>
      </c>
      <c r="AX390" s="113">
        <v>962000</v>
      </c>
      <c r="AY390" s="113">
        <v>962000</v>
      </c>
      <c r="AZ390" s="113">
        <v>924845.60000000009</v>
      </c>
      <c r="BA390" s="8">
        <f t="shared" ref="BA390:BA453" si="137">ROUND(((AV390+AW390+AX390+AY390+AZ390)/5),0)</f>
        <v>861928</v>
      </c>
      <c r="BB390" s="13">
        <v>2248068.3231718894</v>
      </c>
      <c r="BC390" s="13">
        <v>1860413.9059332591</v>
      </c>
      <c r="BD390" s="113">
        <v>2705000</v>
      </c>
      <c r="BE390" s="113">
        <v>2705000</v>
      </c>
      <c r="BF390" s="113">
        <v>2601123</v>
      </c>
      <c r="BG390" s="8">
        <f t="shared" ref="BG390:BG453" si="138">ROUND(((BB390+BC390+BD390+BE390+BF390)/5),0)</f>
        <v>2423921</v>
      </c>
      <c r="BH390" s="13">
        <v>2197450.822326269</v>
      </c>
      <c r="BI390" s="13">
        <v>1860413.9059332591</v>
      </c>
      <c r="BJ390" s="113">
        <v>2672000</v>
      </c>
      <c r="BK390" s="113">
        <v>2672000</v>
      </c>
      <c r="BL390" s="113">
        <v>2569077</v>
      </c>
      <c r="BM390" s="8">
        <f t="shared" ref="BM390:BM453" si="139">ROUND(((BH390+BI390+BJ390+BK390+BL390)/5),0)</f>
        <v>2394188</v>
      </c>
      <c r="BN390" s="13">
        <v>862969.01991895144</v>
      </c>
      <c r="BO390" s="13">
        <v>663822.32301457808</v>
      </c>
      <c r="BP390" s="113">
        <v>1005000</v>
      </c>
      <c r="BQ390" s="113">
        <v>1005000</v>
      </c>
      <c r="BR390" s="113">
        <v>966627.2</v>
      </c>
      <c r="BS390" s="8">
        <f t="shared" ref="BS390:BS453" si="140">ROUND(((BN390+BO390+BP390+BQ390+BR390)/5),0)</f>
        <v>900684</v>
      </c>
      <c r="BT390" s="45" t="e">
        <f>K390+Q390+#REF!+W390+#REF!+#REF!+#REF!+#REF!+AC390+AI390+AO390+AU390+BA390+#REF!+BG390+BM390+BS390</f>
        <v>#REF!</v>
      </c>
      <c r="BU390" s="9"/>
      <c r="BV390" s="9"/>
      <c r="BW390" s="9"/>
      <c r="BX390" s="10"/>
      <c r="BY390" s="10"/>
    </row>
    <row r="391" spans="1:77" s="6" customFormat="1" ht="24.75" customHeight="1" x14ac:dyDescent="0.35">
      <c r="A391" s="388"/>
      <c r="B391" s="31">
        <v>355</v>
      </c>
      <c r="C391" s="51" t="s">
        <v>394</v>
      </c>
      <c r="D391" s="11" t="s">
        <v>283</v>
      </c>
      <c r="F391" s="13">
        <v>431081.48667585826</v>
      </c>
      <c r="G391" s="13">
        <v>407869.4066240812</v>
      </c>
      <c r="H391" s="113">
        <v>552000</v>
      </c>
      <c r="I391" s="113">
        <v>563000</v>
      </c>
      <c r="J391" s="113">
        <v>531148.80000000005</v>
      </c>
      <c r="K391" s="8">
        <f t="shared" si="130"/>
        <v>497020</v>
      </c>
      <c r="L391" s="13">
        <v>431081.48667585826</v>
      </c>
      <c r="M391" s="13">
        <v>407869.4066240812</v>
      </c>
      <c r="N391" s="113">
        <v>552000</v>
      </c>
      <c r="O391" s="113">
        <v>563000</v>
      </c>
      <c r="P391" s="113">
        <v>531148.80000000005</v>
      </c>
      <c r="Q391" s="8">
        <f t="shared" si="131"/>
        <v>497020</v>
      </c>
      <c r="R391" s="13">
        <v>699814.07682690141</v>
      </c>
      <c r="S391" s="13">
        <v>662131.78038237605</v>
      </c>
      <c r="T391" s="113">
        <v>897000</v>
      </c>
      <c r="U391" s="113">
        <v>897000</v>
      </c>
      <c r="V391" s="113">
        <v>862262.8</v>
      </c>
      <c r="W391" s="8">
        <f t="shared" si="132"/>
        <v>803642</v>
      </c>
      <c r="X391" s="13">
        <v>817862.65401648078</v>
      </c>
      <c r="Y391" s="13">
        <v>757745.25509768352</v>
      </c>
      <c r="Z391" s="113">
        <v>1037000</v>
      </c>
      <c r="AA391" s="113">
        <v>1037000</v>
      </c>
      <c r="AB391" s="113">
        <v>997533.60000000009</v>
      </c>
      <c r="AC391" s="8">
        <f t="shared" si="133"/>
        <v>929428</v>
      </c>
      <c r="AD391" s="13">
        <v>726432.51394792262</v>
      </c>
      <c r="AE391" s="13">
        <v>757745.25509768352</v>
      </c>
      <c r="AF391" s="113">
        <v>977000</v>
      </c>
      <c r="AG391" s="113">
        <v>997000</v>
      </c>
      <c r="AH391" s="113">
        <v>939649.2</v>
      </c>
      <c r="AI391" s="8">
        <f t="shared" si="134"/>
        <v>879565</v>
      </c>
      <c r="AJ391" s="13">
        <v>804908.0959455535</v>
      </c>
      <c r="AK391" s="13">
        <v>757745.25509768352</v>
      </c>
      <c r="AL391" s="113">
        <v>1029000</v>
      </c>
      <c r="AM391" s="113">
        <v>1050000</v>
      </c>
      <c r="AN391" s="113">
        <v>989332.4</v>
      </c>
      <c r="AO391" s="8">
        <f t="shared" si="135"/>
        <v>926197</v>
      </c>
      <c r="AP391" s="13">
        <v>935742.23937403294</v>
      </c>
      <c r="AQ391" s="13">
        <v>757745.25509768352</v>
      </c>
      <c r="AR391" s="113">
        <v>1115000</v>
      </c>
      <c r="AS391" s="113">
        <v>1137000</v>
      </c>
      <c r="AT391" s="113">
        <v>1072164.8</v>
      </c>
      <c r="AU391" s="8">
        <f t="shared" si="136"/>
        <v>1003530</v>
      </c>
      <c r="AV391" s="13">
        <v>616498.8800607546</v>
      </c>
      <c r="AW391" s="13">
        <v>474229.90773904196</v>
      </c>
      <c r="AX391" s="113">
        <v>718000</v>
      </c>
      <c r="AY391" s="113">
        <v>718000</v>
      </c>
      <c r="AZ391" s="113">
        <v>690551.4</v>
      </c>
      <c r="BA391" s="8">
        <f t="shared" si="137"/>
        <v>643456</v>
      </c>
      <c r="BB391" s="13">
        <v>899242.22723289498</v>
      </c>
      <c r="BC391" s="13">
        <v>757745.25509768352</v>
      </c>
      <c r="BD391" s="113">
        <v>1091000</v>
      </c>
      <c r="BE391" s="113">
        <v>1091000</v>
      </c>
      <c r="BF391" s="113">
        <v>1049056.3999999999</v>
      </c>
      <c r="BG391" s="8">
        <f t="shared" si="138"/>
        <v>977609</v>
      </c>
      <c r="BH391" s="13">
        <v>894792.85018175782</v>
      </c>
      <c r="BI391" s="13">
        <v>757745.25509768352</v>
      </c>
      <c r="BJ391" s="113">
        <v>1088000</v>
      </c>
      <c r="BK391" s="113">
        <v>1088000</v>
      </c>
      <c r="BL391" s="113">
        <v>1046239.6000000001</v>
      </c>
      <c r="BM391" s="8">
        <f t="shared" si="139"/>
        <v>974956</v>
      </c>
      <c r="BN391" s="13">
        <v>723683.06131237466</v>
      </c>
      <c r="BO391" s="13">
        <v>556679.27793259604</v>
      </c>
      <c r="BP391" s="113">
        <v>843000</v>
      </c>
      <c r="BQ391" s="113">
        <v>843000</v>
      </c>
      <c r="BR391" s="113">
        <v>810611.19999999995</v>
      </c>
      <c r="BS391" s="8">
        <f t="shared" si="140"/>
        <v>755395</v>
      </c>
      <c r="BT391" s="45" t="e">
        <f>K391+Q391+#REF!+W391+#REF!+#REF!+#REF!+#REF!+AC391+AI391+AO391+AU391+BA391+#REF!+BG391+BM391+BS391</f>
        <v>#REF!</v>
      </c>
      <c r="BU391" s="9"/>
      <c r="BV391" s="9"/>
      <c r="BW391" s="9"/>
      <c r="BX391" s="10"/>
      <c r="BY391" s="10"/>
    </row>
    <row r="392" spans="1:77" s="6" customFormat="1" ht="24.75" customHeight="1" x14ac:dyDescent="0.35">
      <c r="A392" s="388"/>
      <c r="B392" s="11">
        <v>356</v>
      </c>
      <c r="C392" s="51" t="s">
        <v>395</v>
      </c>
      <c r="D392" s="11" t="s">
        <v>283</v>
      </c>
      <c r="F392" s="13">
        <v>438571.60491511645</v>
      </c>
      <c r="G392" s="13">
        <v>414956.21080430236</v>
      </c>
      <c r="H392" s="113">
        <v>562000</v>
      </c>
      <c r="I392" s="113">
        <v>573000</v>
      </c>
      <c r="J392" s="113">
        <v>540377.59999999998</v>
      </c>
      <c r="K392" s="8">
        <f t="shared" si="130"/>
        <v>505781</v>
      </c>
      <c r="L392" s="13">
        <v>438571.60491511645</v>
      </c>
      <c r="M392" s="13">
        <v>414956.21080430236</v>
      </c>
      <c r="N392" s="113">
        <v>562000</v>
      </c>
      <c r="O392" s="113">
        <v>573000</v>
      </c>
      <c r="P392" s="113">
        <v>540377.59999999998</v>
      </c>
      <c r="Q392" s="8">
        <f t="shared" si="131"/>
        <v>505781</v>
      </c>
      <c r="R392" s="13">
        <v>702137.71451727557</v>
      </c>
      <c r="S392" s="13">
        <v>664330.29912019125</v>
      </c>
      <c r="T392" s="113">
        <v>900000</v>
      </c>
      <c r="U392" s="113">
        <v>900000</v>
      </c>
      <c r="V392" s="113">
        <v>865125.8</v>
      </c>
      <c r="W392" s="8">
        <f t="shared" si="132"/>
        <v>806319</v>
      </c>
      <c r="X392" s="13">
        <v>815690.21954423643</v>
      </c>
      <c r="Y392" s="13">
        <v>794719.29103810154</v>
      </c>
      <c r="Z392" s="113">
        <v>1060000</v>
      </c>
      <c r="AA392" s="113">
        <v>1060000</v>
      </c>
      <c r="AB392" s="113">
        <v>1019566.8</v>
      </c>
      <c r="AC392" s="8">
        <f t="shared" si="133"/>
        <v>949995</v>
      </c>
      <c r="AD392" s="13">
        <v>744544.65826078528</v>
      </c>
      <c r="AE392" s="13">
        <v>794719.29103810154</v>
      </c>
      <c r="AF392" s="113">
        <v>1014000</v>
      </c>
      <c r="AG392" s="113">
        <v>1034000</v>
      </c>
      <c r="AH392" s="113">
        <v>974524.60000000009</v>
      </c>
      <c r="AI392" s="8">
        <f t="shared" si="134"/>
        <v>912358</v>
      </c>
      <c r="AJ392" s="13">
        <v>791419.87945769855</v>
      </c>
      <c r="AK392" s="13">
        <v>794719.29103810154</v>
      </c>
      <c r="AL392" s="113">
        <v>1044000</v>
      </c>
      <c r="AM392" s="113">
        <v>1065000</v>
      </c>
      <c r="AN392" s="113">
        <v>1004201.8</v>
      </c>
      <c r="AO392" s="8">
        <f t="shared" si="135"/>
        <v>939868</v>
      </c>
      <c r="AP392" s="13">
        <v>920460.70824762597</v>
      </c>
      <c r="AQ392" s="13">
        <v>794719.29103810154</v>
      </c>
      <c r="AR392" s="113">
        <v>1129000</v>
      </c>
      <c r="AS392" s="113">
        <v>1152000</v>
      </c>
      <c r="AT392" s="113">
        <v>1085898.8</v>
      </c>
      <c r="AU392" s="8">
        <f t="shared" si="136"/>
        <v>1016416</v>
      </c>
      <c r="AV392" s="13">
        <v>651814.83758933365</v>
      </c>
      <c r="AW392" s="13">
        <v>501396.02891487203</v>
      </c>
      <c r="AX392" s="113">
        <v>759000</v>
      </c>
      <c r="AY392" s="113">
        <v>759000</v>
      </c>
      <c r="AZ392" s="113">
        <v>730109.8</v>
      </c>
      <c r="BA392" s="8">
        <f t="shared" si="137"/>
        <v>680264</v>
      </c>
      <c r="BB392" s="13">
        <v>923907.25219028594</v>
      </c>
      <c r="BC392" s="13">
        <v>794719.29103810154</v>
      </c>
      <c r="BD392" s="113">
        <v>1132000</v>
      </c>
      <c r="BE392" s="113">
        <v>1132000</v>
      </c>
      <c r="BF392" s="113">
        <v>1088080</v>
      </c>
      <c r="BG392" s="8">
        <f t="shared" si="138"/>
        <v>1014141</v>
      </c>
      <c r="BH392" s="13">
        <v>891990.03170451731</v>
      </c>
      <c r="BI392" s="13">
        <v>794719.29103810154</v>
      </c>
      <c r="BJ392" s="113">
        <v>1111000</v>
      </c>
      <c r="BK392" s="113">
        <v>1111000</v>
      </c>
      <c r="BL392" s="113">
        <v>1067873.8</v>
      </c>
      <c r="BM392" s="8">
        <f t="shared" si="139"/>
        <v>995317</v>
      </c>
      <c r="BN392" s="13">
        <v>736256.27597287204</v>
      </c>
      <c r="BO392" s="13">
        <v>566350.98151759396</v>
      </c>
      <c r="BP392" s="113">
        <v>858000</v>
      </c>
      <c r="BQ392" s="113">
        <v>858000</v>
      </c>
      <c r="BR392" s="113">
        <v>824693.8</v>
      </c>
      <c r="BS392" s="8">
        <f t="shared" si="140"/>
        <v>768660</v>
      </c>
      <c r="BT392" s="45" t="e">
        <f>K392+Q392+#REF!+W392+#REF!+#REF!+#REF!+#REF!+AC392+AI392+AO392+AU392+BA392+#REF!+BG392+BM392+BS392</f>
        <v>#REF!</v>
      </c>
      <c r="BU392" s="9"/>
      <c r="BV392" s="9"/>
      <c r="BW392" s="9"/>
      <c r="BX392" s="10"/>
      <c r="BY392" s="10"/>
    </row>
    <row r="393" spans="1:77" s="6" customFormat="1" ht="24.75" customHeight="1" x14ac:dyDescent="0.35">
      <c r="A393" s="388"/>
      <c r="B393" s="31">
        <v>357</v>
      </c>
      <c r="C393" s="51" t="s">
        <v>396</v>
      </c>
      <c r="D393" s="11" t="s">
        <v>283</v>
      </c>
      <c r="F393" s="13">
        <v>229368.6111723916</v>
      </c>
      <c r="G393" s="13">
        <v>217017.99364772433</v>
      </c>
      <c r="H393" s="113">
        <v>294000</v>
      </c>
      <c r="I393" s="113">
        <v>300000</v>
      </c>
      <c r="J393" s="113">
        <v>282612.40000000002</v>
      </c>
      <c r="K393" s="8">
        <f t="shared" si="130"/>
        <v>264600</v>
      </c>
      <c r="L393" s="13">
        <v>229368.6111723916</v>
      </c>
      <c r="M393" s="13">
        <v>217017.99364772433</v>
      </c>
      <c r="N393" s="113">
        <v>294000</v>
      </c>
      <c r="O393" s="113">
        <v>300000</v>
      </c>
      <c r="P393" s="113">
        <v>282612.40000000002</v>
      </c>
      <c r="Q393" s="8">
        <f t="shared" si="131"/>
        <v>264600</v>
      </c>
      <c r="R393" s="13">
        <v>378599.51673609525</v>
      </c>
      <c r="S393" s="13">
        <v>358213.38891184388</v>
      </c>
      <c r="T393" s="113">
        <v>485000</v>
      </c>
      <c r="U393" s="113">
        <v>485000</v>
      </c>
      <c r="V393" s="113">
        <v>466484.2</v>
      </c>
      <c r="W393" s="8">
        <f t="shared" si="132"/>
        <v>434659</v>
      </c>
      <c r="X393" s="13">
        <v>417871.21728015295</v>
      </c>
      <c r="Y393" s="13">
        <v>426673.57933086978</v>
      </c>
      <c r="Z393" s="113">
        <v>556000</v>
      </c>
      <c r="AA393" s="113">
        <v>556000</v>
      </c>
      <c r="AB393" s="113">
        <v>534690.80000000005</v>
      </c>
      <c r="AC393" s="8">
        <f t="shared" si="133"/>
        <v>498247</v>
      </c>
      <c r="AD393" s="13">
        <v>406735.54498025542</v>
      </c>
      <c r="AE393" s="13">
        <v>426673.57933086978</v>
      </c>
      <c r="AF393" s="113">
        <v>549000</v>
      </c>
      <c r="AG393" s="113">
        <v>560000</v>
      </c>
      <c r="AH393" s="113">
        <v>527640.4</v>
      </c>
      <c r="AI393" s="8">
        <f t="shared" si="134"/>
        <v>494010</v>
      </c>
      <c r="AJ393" s="13">
        <v>434445.7582792418</v>
      </c>
      <c r="AK393" s="13">
        <v>426673.57933086978</v>
      </c>
      <c r="AL393" s="113">
        <v>567000</v>
      </c>
      <c r="AM393" s="113">
        <v>578000</v>
      </c>
      <c r="AN393" s="113">
        <v>545183.80000000005</v>
      </c>
      <c r="AO393" s="8">
        <f t="shared" si="135"/>
        <v>510261</v>
      </c>
      <c r="AP393" s="13">
        <v>496890.46379002946</v>
      </c>
      <c r="AQ393" s="13">
        <v>426673.57933086978</v>
      </c>
      <c r="AR393" s="113">
        <v>608000</v>
      </c>
      <c r="AS393" s="113">
        <v>620000</v>
      </c>
      <c r="AT393" s="113">
        <v>584718.4</v>
      </c>
      <c r="AU393" s="8">
        <f t="shared" si="136"/>
        <v>547256</v>
      </c>
      <c r="AV393" s="13">
        <v>338731.89762646775</v>
      </c>
      <c r="AW393" s="13">
        <v>260562.998174206</v>
      </c>
      <c r="AX393" s="113">
        <v>395000</v>
      </c>
      <c r="AY393" s="113">
        <v>395000</v>
      </c>
      <c r="AZ393" s="113">
        <v>379419.6</v>
      </c>
      <c r="BA393" s="8">
        <f t="shared" si="137"/>
        <v>353743</v>
      </c>
      <c r="BB393" s="13">
        <v>488627.65263459418</v>
      </c>
      <c r="BC393" s="13">
        <v>426673.57933086978</v>
      </c>
      <c r="BD393" s="113">
        <v>603000</v>
      </c>
      <c r="BE393" s="113">
        <v>603000</v>
      </c>
      <c r="BF393" s="113">
        <v>579486.6</v>
      </c>
      <c r="BG393" s="8">
        <f t="shared" si="138"/>
        <v>540158</v>
      </c>
      <c r="BH393" s="13">
        <v>473316.10322223499</v>
      </c>
      <c r="BI393" s="13">
        <v>426673.57933086978</v>
      </c>
      <c r="BJ393" s="113">
        <v>593000</v>
      </c>
      <c r="BK393" s="113">
        <v>593000</v>
      </c>
      <c r="BL393" s="113">
        <v>569793</v>
      </c>
      <c r="BM393" s="8">
        <f t="shared" si="139"/>
        <v>531157</v>
      </c>
      <c r="BN393" s="13">
        <v>385054.56000418676</v>
      </c>
      <c r="BO393" s="13">
        <v>296195.81538783602</v>
      </c>
      <c r="BP393" s="113">
        <v>449000</v>
      </c>
      <c r="BQ393" s="113">
        <v>449000</v>
      </c>
      <c r="BR393" s="113">
        <v>431306.4</v>
      </c>
      <c r="BS393" s="8">
        <f t="shared" si="140"/>
        <v>402111</v>
      </c>
      <c r="BT393" s="45" t="e">
        <f>K393+Q393+#REF!+W393+#REF!+#REF!+#REF!+#REF!+AC393+AI393+AO393+AU393+BA393+#REF!+BG393+BM393+BS393</f>
        <v>#REF!</v>
      </c>
      <c r="BU393" s="9"/>
      <c r="BV393" s="9"/>
      <c r="BW393" s="9"/>
      <c r="BX393" s="10"/>
      <c r="BY393" s="10"/>
    </row>
    <row r="394" spans="1:77" s="6" customFormat="1" ht="24.75" customHeight="1" x14ac:dyDescent="0.35">
      <c r="A394" s="388"/>
      <c r="B394" s="11">
        <v>358</v>
      </c>
      <c r="C394" s="51" t="s">
        <v>397</v>
      </c>
      <c r="D394" s="11" t="s">
        <v>283</v>
      </c>
      <c r="F394" s="13">
        <v>607891.41451105347</v>
      </c>
      <c r="G394" s="13">
        <v>575158.79988353525</v>
      </c>
      <c r="H394" s="113">
        <v>779000</v>
      </c>
      <c r="I394" s="113">
        <v>795000</v>
      </c>
      <c r="J394" s="113">
        <v>749001.4</v>
      </c>
      <c r="K394" s="8">
        <f t="shared" si="130"/>
        <v>701210</v>
      </c>
      <c r="L394" s="13">
        <v>607891.41451105347</v>
      </c>
      <c r="M394" s="13">
        <v>575158.79988353525</v>
      </c>
      <c r="N394" s="113">
        <v>779000</v>
      </c>
      <c r="O394" s="113">
        <v>795000</v>
      </c>
      <c r="P394" s="113">
        <v>749001.4</v>
      </c>
      <c r="Q394" s="8">
        <f t="shared" si="131"/>
        <v>701210</v>
      </c>
      <c r="R394" s="13">
        <v>984011.6431851706</v>
      </c>
      <c r="S394" s="13">
        <v>931026.4008598153</v>
      </c>
      <c r="T394" s="113">
        <v>1261000</v>
      </c>
      <c r="U394" s="113">
        <v>1261000</v>
      </c>
      <c r="V394" s="113">
        <v>1212430.8</v>
      </c>
      <c r="W394" s="8">
        <f t="shared" si="132"/>
        <v>1129894</v>
      </c>
      <c r="X394" s="13">
        <v>1168932.0671693028</v>
      </c>
      <c r="Y394" s="13">
        <v>1100171.386010899</v>
      </c>
      <c r="Z394" s="113">
        <v>1494000</v>
      </c>
      <c r="AA394" s="113">
        <v>1494000</v>
      </c>
      <c r="AB394" s="113">
        <v>1436593.2</v>
      </c>
      <c r="AC394" s="8">
        <f t="shared" si="133"/>
        <v>1338739</v>
      </c>
      <c r="AD394" s="13">
        <v>1021243.2120728474</v>
      </c>
      <c r="AE394" s="13">
        <v>1100171.386010899</v>
      </c>
      <c r="AF394" s="113">
        <v>1397000</v>
      </c>
      <c r="AG394" s="113">
        <v>1425000</v>
      </c>
      <c r="AH394" s="113">
        <v>1343090</v>
      </c>
      <c r="AI394" s="8">
        <f t="shared" si="134"/>
        <v>1257301</v>
      </c>
      <c r="AJ394" s="13">
        <v>1137655.2367838474</v>
      </c>
      <c r="AK394" s="13">
        <v>1100171.386010899</v>
      </c>
      <c r="AL394" s="113">
        <v>1473000</v>
      </c>
      <c r="AM394" s="113">
        <v>1502000</v>
      </c>
      <c r="AN394" s="113">
        <v>1416791.6</v>
      </c>
      <c r="AO394" s="8">
        <f t="shared" si="135"/>
        <v>1325924</v>
      </c>
      <c r="AP394" s="13">
        <v>1254169.5460247591</v>
      </c>
      <c r="AQ394" s="13">
        <v>1100171.386010899</v>
      </c>
      <c r="AR394" s="113">
        <v>1550000</v>
      </c>
      <c r="AS394" s="113">
        <v>1581000</v>
      </c>
      <c r="AT394" s="113">
        <v>1490557.6</v>
      </c>
      <c r="AU394" s="8">
        <f t="shared" si="136"/>
        <v>1395180</v>
      </c>
      <c r="AV394" s="13">
        <v>865403.83644618548</v>
      </c>
      <c r="AW394" s="13">
        <v>665695.25880475796</v>
      </c>
      <c r="AX394" s="113">
        <v>1008000</v>
      </c>
      <c r="AY394" s="113">
        <v>1008000</v>
      </c>
      <c r="AZ394" s="113">
        <v>969354.4</v>
      </c>
      <c r="BA394" s="8">
        <f t="shared" si="137"/>
        <v>903291</v>
      </c>
      <c r="BB394" s="13">
        <v>1269446.6299976916</v>
      </c>
      <c r="BC394" s="13">
        <v>1100171.386010899</v>
      </c>
      <c r="BD394" s="113">
        <v>1560000</v>
      </c>
      <c r="BE394" s="113">
        <v>1560000</v>
      </c>
      <c r="BF394" s="113">
        <v>1500230.2</v>
      </c>
      <c r="BG394" s="8">
        <f t="shared" si="138"/>
        <v>1397970</v>
      </c>
      <c r="BH394" s="13">
        <v>1228985.3158992317</v>
      </c>
      <c r="BI394" s="13">
        <v>1100171.386010899</v>
      </c>
      <c r="BJ394" s="113">
        <v>1534000</v>
      </c>
      <c r="BK394" s="113">
        <v>1534000</v>
      </c>
      <c r="BL394" s="113">
        <v>1474614.4</v>
      </c>
      <c r="BM394" s="8">
        <f t="shared" si="139"/>
        <v>1374354</v>
      </c>
      <c r="BN394" s="13">
        <v>1020503.8728077284</v>
      </c>
      <c r="BO394" s="13">
        <v>785002.97908286797</v>
      </c>
      <c r="BP394" s="113">
        <v>1189000</v>
      </c>
      <c r="BQ394" s="113">
        <v>1189000</v>
      </c>
      <c r="BR394" s="113">
        <v>1143086</v>
      </c>
      <c r="BS394" s="8">
        <f t="shared" si="140"/>
        <v>1065319</v>
      </c>
      <c r="BT394" s="45" t="e">
        <f>K394+Q394+#REF!+W394+#REF!+#REF!+#REF!+#REF!+AC394+AI394+AO394+AU394+BA394+#REF!+BG394+BM394+BS394</f>
        <v>#REF!</v>
      </c>
      <c r="BU394" s="9"/>
      <c r="BV394" s="9"/>
      <c r="BW394" s="9"/>
      <c r="BX394" s="10"/>
      <c r="BY394" s="10"/>
    </row>
    <row r="395" spans="1:77" s="6" customFormat="1" ht="24.75" customHeight="1" x14ac:dyDescent="0.35">
      <c r="A395" s="388"/>
      <c r="B395" s="31">
        <v>359</v>
      </c>
      <c r="C395" s="51" t="s">
        <v>398</v>
      </c>
      <c r="D395" s="11" t="s">
        <v>283</v>
      </c>
      <c r="F395" s="13">
        <v>432950.40292347479</v>
      </c>
      <c r="G395" s="13">
        <v>409637.68891990307</v>
      </c>
      <c r="H395" s="113">
        <v>555000</v>
      </c>
      <c r="I395" s="113">
        <v>566000</v>
      </c>
      <c r="J395" s="113">
        <v>533451.80000000005</v>
      </c>
      <c r="K395" s="8">
        <f t="shared" si="130"/>
        <v>499408</v>
      </c>
      <c r="L395" s="13">
        <v>432950.40292347479</v>
      </c>
      <c r="M395" s="13">
        <v>409637.68891990307</v>
      </c>
      <c r="N395" s="113">
        <v>555000</v>
      </c>
      <c r="O395" s="113">
        <v>566000</v>
      </c>
      <c r="P395" s="113">
        <v>533451.80000000005</v>
      </c>
      <c r="Q395" s="8">
        <f t="shared" si="131"/>
        <v>499408</v>
      </c>
      <c r="R395" s="13">
        <v>703233.937848715</v>
      </c>
      <c r="S395" s="13">
        <v>665367.49504147656</v>
      </c>
      <c r="T395" s="113">
        <v>901000</v>
      </c>
      <c r="U395" s="113">
        <v>901000</v>
      </c>
      <c r="V395" s="113">
        <v>866475.4</v>
      </c>
      <c r="W395" s="8">
        <f t="shared" si="132"/>
        <v>807415</v>
      </c>
      <c r="X395" s="13">
        <v>829135.07628571615</v>
      </c>
      <c r="Y395" s="13">
        <v>758706.71257441246</v>
      </c>
      <c r="Z395" s="113">
        <v>1045000</v>
      </c>
      <c r="AA395" s="113">
        <v>1045000</v>
      </c>
      <c r="AB395" s="113">
        <v>1005279.8</v>
      </c>
      <c r="AC395" s="8">
        <f t="shared" si="133"/>
        <v>936624</v>
      </c>
      <c r="AD395" s="13">
        <v>731415.5494159878</v>
      </c>
      <c r="AE395" s="13">
        <v>758706.71257441246</v>
      </c>
      <c r="AF395" s="113">
        <v>981000</v>
      </c>
      <c r="AG395" s="113">
        <v>1001000</v>
      </c>
      <c r="AH395" s="113">
        <v>943412.4</v>
      </c>
      <c r="AI395" s="8">
        <f t="shared" si="134"/>
        <v>883107</v>
      </c>
      <c r="AJ395" s="13">
        <v>801464.88736799941</v>
      </c>
      <c r="AK395" s="13">
        <v>758706.71257441246</v>
      </c>
      <c r="AL395" s="113">
        <v>1027000</v>
      </c>
      <c r="AM395" s="113">
        <v>1048000</v>
      </c>
      <c r="AN395" s="113">
        <v>987761.60000000009</v>
      </c>
      <c r="AO395" s="8">
        <f t="shared" si="135"/>
        <v>924587</v>
      </c>
      <c r="AP395" s="13">
        <v>890558.04828576045</v>
      </c>
      <c r="AQ395" s="13">
        <v>758706.71257441246</v>
      </c>
      <c r="AR395" s="113">
        <v>1086000</v>
      </c>
      <c r="AS395" s="113">
        <v>1108000</v>
      </c>
      <c r="AT395" s="113">
        <v>1044167.6000000001</v>
      </c>
      <c r="AU395" s="8">
        <f t="shared" si="136"/>
        <v>977486</v>
      </c>
      <c r="AV395" s="13">
        <v>616374.35976347141</v>
      </c>
      <c r="AW395" s="13">
        <v>474134.12289497798</v>
      </c>
      <c r="AX395" s="113">
        <v>718000</v>
      </c>
      <c r="AY395" s="113">
        <v>718000</v>
      </c>
      <c r="AZ395" s="113">
        <v>690412.8</v>
      </c>
      <c r="BA395" s="8">
        <f t="shared" si="137"/>
        <v>643384</v>
      </c>
      <c r="BB395" s="13">
        <v>899503.49749951588</v>
      </c>
      <c r="BC395" s="13">
        <v>758706.71257441246</v>
      </c>
      <c r="BD395" s="113">
        <v>1092000</v>
      </c>
      <c r="BE395" s="113">
        <v>1092000</v>
      </c>
      <c r="BF395" s="113">
        <v>1049830.6000000001</v>
      </c>
      <c r="BG395" s="8">
        <f t="shared" si="138"/>
        <v>978408</v>
      </c>
      <c r="BH395" s="13">
        <v>879527.99588087969</v>
      </c>
      <c r="BI395" s="13">
        <v>758706.71257441246</v>
      </c>
      <c r="BJ395" s="113">
        <v>1079000</v>
      </c>
      <c r="BK395" s="113">
        <v>1079000</v>
      </c>
      <c r="BL395" s="113">
        <v>1037184.4</v>
      </c>
      <c r="BM395" s="8">
        <f t="shared" si="139"/>
        <v>966684</v>
      </c>
      <c r="BN395" s="13">
        <v>726819.4163001955</v>
      </c>
      <c r="BO395" s="13">
        <v>559091.85869245802</v>
      </c>
      <c r="BP395" s="113">
        <v>847000</v>
      </c>
      <c r="BQ395" s="113">
        <v>847000</v>
      </c>
      <c r="BR395" s="113">
        <v>814123.8</v>
      </c>
      <c r="BS395" s="8">
        <f t="shared" si="140"/>
        <v>758807</v>
      </c>
      <c r="BT395" s="45" t="e">
        <f>K395+Q395+#REF!+W395+#REF!+#REF!+#REF!+#REF!+AC395+AI395+AO395+AU395+BA395+#REF!+BG395+BM395+BS395</f>
        <v>#REF!</v>
      </c>
      <c r="BU395" s="9"/>
      <c r="BV395" s="9"/>
      <c r="BW395" s="9"/>
      <c r="BX395" s="10"/>
      <c r="BY395" s="10"/>
    </row>
    <row r="396" spans="1:77" s="6" customFormat="1" ht="24.75" customHeight="1" x14ac:dyDescent="0.35">
      <c r="A396" s="388"/>
      <c r="B396" s="11">
        <v>360</v>
      </c>
      <c r="C396" s="51" t="s">
        <v>399</v>
      </c>
      <c r="D396" s="11" t="s">
        <v>283</v>
      </c>
      <c r="F396" s="13">
        <v>247112.75353524758</v>
      </c>
      <c r="G396" s="13">
        <v>233806.68219104191</v>
      </c>
      <c r="H396" s="113">
        <v>317000</v>
      </c>
      <c r="I396" s="113">
        <v>323000</v>
      </c>
      <c r="J396" s="113">
        <v>304474.8</v>
      </c>
      <c r="K396" s="8">
        <f t="shared" si="130"/>
        <v>285079</v>
      </c>
      <c r="L396" s="13">
        <v>247112.75353524758</v>
      </c>
      <c r="M396" s="13">
        <v>233806.68219104191</v>
      </c>
      <c r="N396" s="113">
        <v>317000</v>
      </c>
      <c r="O396" s="113">
        <v>323000</v>
      </c>
      <c r="P396" s="113">
        <v>304474.8</v>
      </c>
      <c r="Q396" s="8">
        <f t="shared" si="131"/>
        <v>285079</v>
      </c>
      <c r="R396" s="13">
        <v>408925.7680663974</v>
      </c>
      <c r="S396" s="13">
        <v>386906.68824743759</v>
      </c>
      <c r="T396" s="113">
        <v>524000</v>
      </c>
      <c r="U396" s="113">
        <v>524000</v>
      </c>
      <c r="V396" s="113">
        <v>503850.2</v>
      </c>
      <c r="W396" s="8">
        <f t="shared" si="132"/>
        <v>469537</v>
      </c>
      <c r="X396" s="13">
        <v>465705.91183916799</v>
      </c>
      <c r="Y396" s="13">
        <v>451269.63920053467</v>
      </c>
      <c r="Z396" s="113">
        <v>604000</v>
      </c>
      <c r="AA396" s="113">
        <v>604000</v>
      </c>
      <c r="AB396" s="113">
        <v>580546.4</v>
      </c>
      <c r="AC396" s="8">
        <f t="shared" si="133"/>
        <v>541104</v>
      </c>
      <c r="AD396" s="13">
        <v>417661.08927848761</v>
      </c>
      <c r="AE396" s="13">
        <v>451269.63920053467</v>
      </c>
      <c r="AF396" s="113">
        <v>572000</v>
      </c>
      <c r="AG396" s="113">
        <v>583000</v>
      </c>
      <c r="AH396" s="113">
        <v>550128.6</v>
      </c>
      <c r="AI396" s="8">
        <f t="shared" si="134"/>
        <v>514812</v>
      </c>
      <c r="AJ396" s="13">
        <v>471099.19721524662</v>
      </c>
      <c r="AK396" s="13">
        <v>451269.63920053467</v>
      </c>
      <c r="AL396" s="113">
        <v>607000</v>
      </c>
      <c r="AM396" s="113">
        <v>619000</v>
      </c>
      <c r="AN396" s="113">
        <v>583961</v>
      </c>
      <c r="AO396" s="8">
        <f t="shared" si="135"/>
        <v>546466</v>
      </c>
      <c r="AP396" s="13">
        <v>503070.89533107675</v>
      </c>
      <c r="AQ396" s="13">
        <v>451269.63920053467</v>
      </c>
      <c r="AR396" s="113">
        <v>628000</v>
      </c>
      <c r="AS396" s="113">
        <v>641000</v>
      </c>
      <c r="AT396" s="113">
        <v>604203.6</v>
      </c>
      <c r="AU396" s="8">
        <f t="shared" si="136"/>
        <v>565509</v>
      </c>
      <c r="AV396" s="13">
        <v>369602.92525738396</v>
      </c>
      <c r="AW396" s="13">
        <v>284309.94250568002</v>
      </c>
      <c r="AX396" s="113">
        <v>431000</v>
      </c>
      <c r="AY396" s="113">
        <v>431000</v>
      </c>
      <c r="AZ396" s="113">
        <v>413999.6</v>
      </c>
      <c r="BA396" s="8">
        <f t="shared" si="137"/>
        <v>385982</v>
      </c>
      <c r="BB396" s="13">
        <v>531435.95197916857</v>
      </c>
      <c r="BC396" s="13">
        <v>451269.63920053467</v>
      </c>
      <c r="BD396" s="113">
        <v>647000</v>
      </c>
      <c r="BE396" s="113">
        <v>647000</v>
      </c>
      <c r="BF396" s="113">
        <v>622161.4</v>
      </c>
      <c r="BG396" s="8">
        <f t="shared" si="138"/>
        <v>579773</v>
      </c>
      <c r="BH396" s="13">
        <v>516011.00015321217</v>
      </c>
      <c r="BI396" s="13">
        <v>451269.63920053467</v>
      </c>
      <c r="BJ396" s="113">
        <v>637000</v>
      </c>
      <c r="BK396" s="113">
        <v>637000</v>
      </c>
      <c r="BL396" s="113">
        <v>612395</v>
      </c>
      <c r="BM396" s="8">
        <f t="shared" si="139"/>
        <v>570735</v>
      </c>
      <c r="BN396" s="13">
        <v>414843.81755245524</v>
      </c>
      <c r="BO396" s="13">
        <v>319110.62888650404</v>
      </c>
      <c r="BP396" s="113">
        <v>483000</v>
      </c>
      <c r="BQ396" s="113">
        <v>483000</v>
      </c>
      <c r="BR396" s="113">
        <v>464674</v>
      </c>
      <c r="BS396" s="8">
        <f t="shared" si="140"/>
        <v>432926</v>
      </c>
      <c r="BT396" s="45" t="e">
        <f>K396+Q396+#REF!+W396+#REF!+#REF!+#REF!+#REF!+AC396+AI396+AO396+AU396+BA396+#REF!+BG396+BM396+BS396</f>
        <v>#REF!</v>
      </c>
      <c r="BU396" s="9"/>
      <c r="BV396" s="9"/>
      <c r="BW396" s="9"/>
      <c r="BX396" s="10"/>
      <c r="BY396" s="10"/>
    </row>
    <row r="397" spans="1:77" s="6" customFormat="1" ht="24.75" customHeight="1" x14ac:dyDescent="0.35">
      <c r="A397" s="388"/>
      <c r="B397" s="31">
        <v>361</v>
      </c>
      <c r="C397" s="51" t="s">
        <v>400</v>
      </c>
      <c r="D397" s="11" t="s">
        <v>283</v>
      </c>
      <c r="F397" s="13">
        <v>255860.30441939243</v>
      </c>
      <c r="G397" s="13">
        <v>242083.21110450203</v>
      </c>
      <c r="H397" s="113">
        <v>328000</v>
      </c>
      <c r="I397" s="113">
        <v>335000</v>
      </c>
      <c r="J397" s="113">
        <v>315253.40000000002</v>
      </c>
      <c r="K397" s="8">
        <f t="shared" si="130"/>
        <v>295239</v>
      </c>
      <c r="L397" s="13">
        <v>255860.30441939243</v>
      </c>
      <c r="M397" s="13">
        <v>242083.21110450203</v>
      </c>
      <c r="N397" s="113">
        <v>328000</v>
      </c>
      <c r="O397" s="113">
        <v>335000</v>
      </c>
      <c r="P397" s="113">
        <v>315253.40000000002</v>
      </c>
      <c r="Q397" s="8">
        <f t="shared" si="131"/>
        <v>295239</v>
      </c>
      <c r="R397" s="13">
        <v>407687.23582377704</v>
      </c>
      <c r="S397" s="13">
        <v>385734.84620249667</v>
      </c>
      <c r="T397" s="113">
        <v>522000</v>
      </c>
      <c r="U397" s="113">
        <v>522000</v>
      </c>
      <c r="V397" s="113">
        <v>502324.2</v>
      </c>
      <c r="W397" s="8">
        <f t="shared" si="132"/>
        <v>467949</v>
      </c>
      <c r="X397" s="13">
        <v>477145.10236369347</v>
      </c>
      <c r="Y397" s="13">
        <v>468097.24888897146</v>
      </c>
      <c r="Z397" s="113">
        <v>622000</v>
      </c>
      <c r="AA397" s="113">
        <v>622000</v>
      </c>
      <c r="AB397" s="113">
        <v>598442.6</v>
      </c>
      <c r="AC397" s="8">
        <f t="shared" si="133"/>
        <v>557537</v>
      </c>
      <c r="AD397" s="13">
        <v>437269.70073548588</v>
      </c>
      <c r="AE397" s="13">
        <v>468097.24888897146</v>
      </c>
      <c r="AF397" s="113">
        <v>596000</v>
      </c>
      <c r="AG397" s="113">
        <v>608000</v>
      </c>
      <c r="AH397" s="113">
        <v>573197.80000000005</v>
      </c>
      <c r="AI397" s="8">
        <f t="shared" si="134"/>
        <v>536513</v>
      </c>
      <c r="AJ397" s="13">
        <v>484507.36494056263</v>
      </c>
      <c r="AK397" s="13">
        <v>468097.24888897146</v>
      </c>
      <c r="AL397" s="113">
        <v>627000</v>
      </c>
      <c r="AM397" s="113">
        <v>640000</v>
      </c>
      <c r="AN397" s="113">
        <v>603104.6</v>
      </c>
      <c r="AO397" s="8">
        <f t="shared" si="135"/>
        <v>564542</v>
      </c>
      <c r="AP397" s="13">
        <v>560344.6731395059</v>
      </c>
      <c r="AQ397" s="13">
        <v>468097.24888897146</v>
      </c>
      <c r="AR397" s="113">
        <v>677000</v>
      </c>
      <c r="AS397" s="113">
        <v>691000</v>
      </c>
      <c r="AT397" s="113">
        <v>651117.6</v>
      </c>
      <c r="AU397" s="8">
        <f t="shared" si="136"/>
        <v>609512</v>
      </c>
      <c r="AV397" s="13">
        <v>373523.09104506765</v>
      </c>
      <c r="AW397" s="13">
        <v>287325.45465005195</v>
      </c>
      <c r="AX397" s="113">
        <v>435000</v>
      </c>
      <c r="AY397" s="113">
        <v>435000</v>
      </c>
      <c r="AZ397" s="113">
        <v>418390</v>
      </c>
      <c r="BA397" s="8">
        <f t="shared" si="137"/>
        <v>389848</v>
      </c>
      <c r="BB397" s="13">
        <v>538155.600878987</v>
      </c>
      <c r="BC397" s="13">
        <v>468097.24888897146</v>
      </c>
      <c r="BD397" s="113">
        <v>663000</v>
      </c>
      <c r="BE397" s="113">
        <v>663000</v>
      </c>
      <c r="BF397" s="113">
        <v>637070</v>
      </c>
      <c r="BG397" s="8">
        <f t="shared" si="138"/>
        <v>593865</v>
      </c>
      <c r="BH397" s="13">
        <v>532730.07364021894</v>
      </c>
      <c r="BI397" s="13">
        <v>468097.24888897146</v>
      </c>
      <c r="BJ397" s="113">
        <v>659000</v>
      </c>
      <c r="BK397" s="113">
        <v>659000</v>
      </c>
      <c r="BL397" s="113">
        <v>633634.4</v>
      </c>
      <c r="BM397" s="8">
        <f t="shared" si="139"/>
        <v>590492</v>
      </c>
      <c r="BN397" s="13">
        <v>429527.20653655543</v>
      </c>
      <c r="BO397" s="13">
        <v>330405.54348965798</v>
      </c>
      <c r="BP397" s="113">
        <v>500000</v>
      </c>
      <c r="BQ397" s="113">
        <v>500000</v>
      </c>
      <c r="BR397" s="113">
        <v>481121.2</v>
      </c>
      <c r="BS397" s="8">
        <f t="shared" si="140"/>
        <v>448211</v>
      </c>
      <c r="BT397" s="45" t="e">
        <f>K397+Q397+#REF!+W397+#REF!+#REF!+#REF!+#REF!+AC397+AI397+AO397+AU397+BA397+#REF!+BG397+BM397+BS397</f>
        <v>#REF!</v>
      </c>
      <c r="BU397" s="9"/>
      <c r="BV397" s="9"/>
      <c r="BW397" s="9"/>
      <c r="BX397" s="10"/>
      <c r="BY397" s="10"/>
    </row>
    <row r="398" spans="1:77" s="6" customFormat="1" ht="24.75" customHeight="1" x14ac:dyDescent="0.35">
      <c r="A398" s="388"/>
      <c r="B398" s="11">
        <v>362</v>
      </c>
      <c r="C398" s="51" t="s">
        <v>401</v>
      </c>
      <c r="D398" s="11" t="s">
        <v>283</v>
      </c>
      <c r="F398" s="13">
        <v>155615.90616457339</v>
      </c>
      <c r="G398" s="13">
        <v>147236.58814032716</v>
      </c>
      <c r="H398" s="113">
        <v>199000</v>
      </c>
      <c r="I398" s="113">
        <v>203000</v>
      </c>
      <c r="J398" s="113">
        <v>191739.8</v>
      </c>
      <c r="K398" s="8">
        <f t="shared" si="130"/>
        <v>179318</v>
      </c>
      <c r="L398" s="13">
        <v>155615.90616457339</v>
      </c>
      <c r="M398" s="13">
        <v>147236.58814032716</v>
      </c>
      <c r="N398" s="113">
        <v>199000</v>
      </c>
      <c r="O398" s="113">
        <v>203000</v>
      </c>
      <c r="P398" s="113">
        <v>191739.8</v>
      </c>
      <c r="Q398" s="8">
        <f t="shared" si="131"/>
        <v>179318</v>
      </c>
      <c r="R398" s="13">
        <v>248612.55604448897</v>
      </c>
      <c r="S398" s="13">
        <v>235225.7261036319</v>
      </c>
      <c r="T398" s="113">
        <v>319000</v>
      </c>
      <c r="U398" s="113">
        <v>319000</v>
      </c>
      <c r="V398" s="113">
        <v>306322.8</v>
      </c>
      <c r="W398" s="8">
        <f t="shared" si="132"/>
        <v>285632</v>
      </c>
      <c r="X398" s="13">
        <v>298469.59364598745</v>
      </c>
      <c r="Y398" s="13">
        <v>279191.89316857565</v>
      </c>
      <c r="Z398" s="113">
        <v>380000</v>
      </c>
      <c r="AA398" s="113">
        <v>380000</v>
      </c>
      <c r="AB398" s="113">
        <v>365723.4</v>
      </c>
      <c r="AC398" s="8">
        <f t="shared" si="133"/>
        <v>340677</v>
      </c>
      <c r="AD398" s="13">
        <v>261664.95149185302</v>
      </c>
      <c r="AE398" s="13">
        <v>279191.89316857565</v>
      </c>
      <c r="AF398" s="113">
        <v>356000</v>
      </c>
      <c r="AG398" s="113">
        <v>363000</v>
      </c>
      <c r="AH398" s="113">
        <v>342421.8</v>
      </c>
      <c r="AI398" s="8">
        <f t="shared" si="134"/>
        <v>320456</v>
      </c>
      <c r="AJ398" s="13">
        <v>289932.17076350801</v>
      </c>
      <c r="AK398" s="13">
        <v>279191.89316857565</v>
      </c>
      <c r="AL398" s="113">
        <v>375000</v>
      </c>
      <c r="AM398" s="113">
        <v>383000</v>
      </c>
      <c r="AN398" s="113">
        <v>360318</v>
      </c>
      <c r="AO398" s="8">
        <f t="shared" si="135"/>
        <v>337488</v>
      </c>
      <c r="AP398" s="13">
        <v>336976.38379244838</v>
      </c>
      <c r="AQ398" s="13">
        <v>279191.89316857565</v>
      </c>
      <c r="AR398" s="113">
        <v>406000</v>
      </c>
      <c r="AS398" s="113">
        <v>414000</v>
      </c>
      <c r="AT398" s="113">
        <v>390103</v>
      </c>
      <c r="AU398" s="8">
        <f t="shared" si="136"/>
        <v>365254</v>
      </c>
      <c r="AV398" s="13">
        <v>234814.15060179442</v>
      </c>
      <c r="AW398" s="13">
        <v>180626.26969368799</v>
      </c>
      <c r="AX398" s="113">
        <v>274000</v>
      </c>
      <c r="AY398" s="113">
        <v>274000</v>
      </c>
      <c r="AZ398" s="113">
        <v>263019.40000000002</v>
      </c>
      <c r="BA398" s="8">
        <f t="shared" si="137"/>
        <v>245292</v>
      </c>
      <c r="BB398" s="13">
        <v>325486.0510029674</v>
      </c>
      <c r="BC398" s="13">
        <v>279191.89316857565</v>
      </c>
      <c r="BD398" s="113">
        <v>398000</v>
      </c>
      <c r="BE398" s="113">
        <v>398000</v>
      </c>
      <c r="BF398" s="113">
        <v>382828.6</v>
      </c>
      <c r="BG398" s="8">
        <f t="shared" si="138"/>
        <v>356701</v>
      </c>
      <c r="BH398" s="13">
        <v>325661.71356520621</v>
      </c>
      <c r="BI398" s="13">
        <v>279191.89316857565</v>
      </c>
      <c r="BJ398" s="113">
        <v>398000</v>
      </c>
      <c r="BK398" s="113">
        <v>398000</v>
      </c>
      <c r="BL398" s="113">
        <v>382939.2</v>
      </c>
      <c r="BM398" s="8">
        <f t="shared" si="139"/>
        <v>356759</v>
      </c>
      <c r="BN398" s="13">
        <v>261241.36012341641</v>
      </c>
      <c r="BO398" s="13">
        <v>200954.89240262797</v>
      </c>
      <c r="BP398" s="113">
        <v>304000</v>
      </c>
      <c r="BQ398" s="113">
        <v>304000</v>
      </c>
      <c r="BR398" s="113">
        <v>292621</v>
      </c>
      <c r="BS398" s="8">
        <f t="shared" si="140"/>
        <v>272563</v>
      </c>
      <c r="BT398" s="45" t="e">
        <f>K398+Q398+#REF!+W398+#REF!+#REF!+#REF!+#REF!+AC398+AI398+AO398+AU398+BA398+#REF!+BG398+BM398+BS398</f>
        <v>#REF!</v>
      </c>
      <c r="BU398" s="9"/>
      <c r="BV398" s="9"/>
      <c r="BW398" s="9"/>
      <c r="BX398" s="10"/>
      <c r="BY398" s="10"/>
    </row>
    <row r="399" spans="1:77" s="6" customFormat="1" ht="24.75" customHeight="1" x14ac:dyDescent="0.35">
      <c r="A399" s="388"/>
      <c r="B399" s="31">
        <v>363</v>
      </c>
      <c r="C399" s="51" t="s">
        <v>402</v>
      </c>
      <c r="D399" s="11" t="s">
        <v>283</v>
      </c>
      <c r="F399" s="13">
        <v>462621.81090467161</v>
      </c>
      <c r="G399" s="13">
        <v>437711.40570211236</v>
      </c>
      <c r="H399" s="113">
        <v>593000</v>
      </c>
      <c r="I399" s="113">
        <v>605000</v>
      </c>
      <c r="J399" s="113">
        <v>570010</v>
      </c>
      <c r="K399" s="8">
        <f t="shared" si="130"/>
        <v>533669</v>
      </c>
      <c r="L399" s="13">
        <v>462621.81090467161</v>
      </c>
      <c r="M399" s="13">
        <v>437711.40570211236</v>
      </c>
      <c r="N399" s="113">
        <v>593000</v>
      </c>
      <c r="O399" s="113">
        <v>605000</v>
      </c>
      <c r="P399" s="113">
        <v>570010</v>
      </c>
      <c r="Q399" s="8">
        <f t="shared" si="131"/>
        <v>533669</v>
      </c>
      <c r="R399" s="13">
        <v>732900.89867643733</v>
      </c>
      <c r="S399" s="13">
        <v>693437.00413232157</v>
      </c>
      <c r="T399" s="113">
        <v>939000</v>
      </c>
      <c r="U399" s="113">
        <v>939000</v>
      </c>
      <c r="V399" s="113">
        <v>903029.4</v>
      </c>
      <c r="W399" s="8">
        <f t="shared" si="132"/>
        <v>841473</v>
      </c>
      <c r="X399" s="13">
        <v>895061.90296695905</v>
      </c>
      <c r="Y399" s="13">
        <v>855663.49275775382</v>
      </c>
      <c r="Z399" s="113">
        <v>1153000</v>
      </c>
      <c r="AA399" s="113">
        <v>1153000</v>
      </c>
      <c r="AB399" s="113">
        <v>1108402.3999999999</v>
      </c>
      <c r="AC399" s="8">
        <f t="shared" si="133"/>
        <v>1033026</v>
      </c>
      <c r="AD399" s="13">
        <v>803319.35036682419</v>
      </c>
      <c r="AE399" s="13">
        <v>855663.49275775382</v>
      </c>
      <c r="AF399" s="113">
        <v>1092000</v>
      </c>
      <c r="AG399" s="113">
        <v>1114000</v>
      </c>
      <c r="AH399" s="113">
        <v>1050319.2</v>
      </c>
      <c r="AI399" s="8">
        <f t="shared" si="134"/>
        <v>983060</v>
      </c>
      <c r="AJ399" s="13">
        <v>876302.69782357116</v>
      </c>
      <c r="AK399" s="13">
        <v>855663.49275775382</v>
      </c>
      <c r="AL399" s="113">
        <v>1140000</v>
      </c>
      <c r="AM399" s="113">
        <v>1163000</v>
      </c>
      <c r="AN399" s="113">
        <v>1096526.2</v>
      </c>
      <c r="AO399" s="8">
        <f t="shared" si="135"/>
        <v>1026298</v>
      </c>
      <c r="AP399" s="13">
        <v>1014594.7176286194</v>
      </c>
      <c r="AQ399" s="13">
        <v>855663.49275775382</v>
      </c>
      <c r="AR399" s="113">
        <v>1231000</v>
      </c>
      <c r="AS399" s="113">
        <v>1256000</v>
      </c>
      <c r="AT399" s="113">
        <v>1184080.8</v>
      </c>
      <c r="AU399" s="8">
        <f t="shared" si="136"/>
        <v>1108268</v>
      </c>
      <c r="AV399" s="13">
        <v>694264.02929085027</v>
      </c>
      <c r="AW399" s="13">
        <v>534049.25330065389</v>
      </c>
      <c r="AX399" s="113">
        <v>809000</v>
      </c>
      <c r="AY399" s="113">
        <v>809000</v>
      </c>
      <c r="AZ399" s="113">
        <v>777658</v>
      </c>
      <c r="BA399" s="8">
        <f t="shared" si="137"/>
        <v>724794</v>
      </c>
      <c r="BB399" s="13">
        <v>973320.68623271293</v>
      </c>
      <c r="BC399" s="13">
        <v>855663.49275775382</v>
      </c>
      <c r="BD399" s="113">
        <v>1204000</v>
      </c>
      <c r="BE399" s="113">
        <v>1204000</v>
      </c>
      <c r="BF399" s="113">
        <v>1157949.8</v>
      </c>
      <c r="BG399" s="8">
        <f t="shared" si="138"/>
        <v>1078987</v>
      </c>
      <c r="BH399" s="13">
        <v>968757.90676797857</v>
      </c>
      <c r="BI399" s="13">
        <v>855663.49275775382</v>
      </c>
      <c r="BJ399" s="113">
        <v>1201000</v>
      </c>
      <c r="BK399" s="113">
        <v>1201000</v>
      </c>
      <c r="BL399" s="113">
        <v>1155060.2</v>
      </c>
      <c r="BM399" s="8">
        <f t="shared" si="139"/>
        <v>1076296</v>
      </c>
      <c r="BN399" s="13">
        <v>776631.98236694979</v>
      </c>
      <c r="BO399" s="13">
        <v>597409.21720534598</v>
      </c>
      <c r="BP399" s="113">
        <v>905000</v>
      </c>
      <c r="BQ399" s="113">
        <v>905000</v>
      </c>
      <c r="BR399" s="113">
        <v>869919.4</v>
      </c>
      <c r="BS399" s="8">
        <f t="shared" si="140"/>
        <v>810792</v>
      </c>
      <c r="BT399" s="45" t="e">
        <f>K399+Q399+#REF!+W399+#REF!+#REF!+#REF!+#REF!+AC399+AI399+AO399+AU399+BA399+#REF!+BG399+BM399+BS399</f>
        <v>#REF!</v>
      </c>
      <c r="BU399" s="9"/>
      <c r="BV399" s="9"/>
      <c r="BW399" s="9"/>
      <c r="BX399" s="10"/>
      <c r="BY399" s="10"/>
    </row>
    <row r="400" spans="1:77" s="6" customFormat="1" ht="24.75" customHeight="1" x14ac:dyDescent="0.35">
      <c r="A400" s="388"/>
      <c r="B400" s="11">
        <v>364</v>
      </c>
      <c r="C400" s="51" t="s">
        <v>403</v>
      </c>
      <c r="D400" s="11" t="s">
        <v>283</v>
      </c>
      <c r="F400" s="13">
        <v>460150.30536127376</v>
      </c>
      <c r="G400" s="13">
        <v>435372.98122643598</v>
      </c>
      <c r="H400" s="113">
        <v>590000</v>
      </c>
      <c r="I400" s="113">
        <v>602000</v>
      </c>
      <c r="J400" s="113">
        <v>566965</v>
      </c>
      <c r="K400" s="8">
        <f t="shared" si="130"/>
        <v>530898</v>
      </c>
      <c r="L400" s="13">
        <v>460150.30536127376</v>
      </c>
      <c r="M400" s="13">
        <v>435372.98122643598</v>
      </c>
      <c r="N400" s="113">
        <v>590000</v>
      </c>
      <c r="O400" s="113">
        <v>602000</v>
      </c>
      <c r="P400" s="113">
        <v>566965</v>
      </c>
      <c r="Q400" s="8">
        <f t="shared" si="131"/>
        <v>530898</v>
      </c>
      <c r="R400" s="13">
        <v>745026.06262438907</v>
      </c>
      <c r="S400" s="13">
        <v>704909.27463692182</v>
      </c>
      <c r="T400" s="113">
        <v>955000</v>
      </c>
      <c r="U400" s="113">
        <v>955000</v>
      </c>
      <c r="V400" s="113">
        <v>917968.8</v>
      </c>
      <c r="W400" s="8">
        <f t="shared" si="132"/>
        <v>855581</v>
      </c>
      <c r="X400" s="13">
        <v>885740.66928461671</v>
      </c>
      <c r="Y400" s="13">
        <v>842459.75725676864</v>
      </c>
      <c r="Z400" s="113">
        <v>1138000</v>
      </c>
      <c r="AA400" s="113">
        <v>1138000</v>
      </c>
      <c r="AB400" s="113">
        <v>1094142</v>
      </c>
      <c r="AC400" s="8">
        <f t="shared" si="133"/>
        <v>1019668</v>
      </c>
      <c r="AD400" s="13">
        <v>807460.76203985908</v>
      </c>
      <c r="AE400" s="13">
        <v>842459.75725676864</v>
      </c>
      <c r="AF400" s="113">
        <v>1086000</v>
      </c>
      <c r="AG400" s="113">
        <v>1108000</v>
      </c>
      <c r="AH400" s="113">
        <v>1044582</v>
      </c>
      <c r="AI400" s="8">
        <f t="shared" si="134"/>
        <v>977701</v>
      </c>
      <c r="AJ400" s="13">
        <v>857825.88692580792</v>
      </c>
      <c r="AK400" s="13">
        <v>842459.75725676864</v>
      </c>
      <c r="AL400" s="113">
        <v>1120000</v>
      </c>
      <c r="AM400" s="113">
        <v>1142000</v>
      </c>
      <c r="AN400" s="113">
        <v>1076468.3999999999</v>
      </c>
      <c r="AO400" s="8">
        <f t="shared" si="135"/>
        <v>1007751</v>
      </c>
      <c r="AP400" s="13">
        <v>1035535.2515512003</v>
      </c>
      <c r="AQ400" s="13">
        <v>842459.75725676864</v>
      </c>
      <c r="AR400" s="113">
        <v>1237000</v>
      </c>
      <c r="AS400" s="113">
        <v>1262000</v>
      </c>
      <c r="AT400" s="113">
        <v>1188978</v>
      </c>
      <c r="AU400" s="8">
        <f t="shared" si="136"/>
        <v>1113195</v>
      </c>
      <c r="AV400" s="13">
        <v>683207.29396512313</v>
      </c>
      <c r="AW400" s="13">
        <v>525544.072280864</v>
      </c>
      <c r="AX400" s="113">
        <v>796000</v>
      </c>
      <c r="AY400" s="113">
        <v>796000</v>
      </c>
      <c r="AZ400" s="113">
        <v>765273.59999999998</v>
      </c>
      <c r="BA400" s="8">
        <f t="shared" si="137"/>
        <v>713205</v>
      </c>
      <c r="BB400" s="13">
        <v>952433.51815182483</v>
      </c>
      <c r="BC400" s="13">
        <v>842459.75725676864</v>
      </c>
      <c r="BD400" s="113">
        <v>1182000</v>
      </c>
      <c r="BE400" s="113">
        <v>1182000</v>
      </c>
      <c r="BF400" s="113">
        <v>1136366</v>
      </c>
      <c r="BG400" s="8">
        <f t="shared" si="138"/>
        <v>1059052</v>
      </c>
      <c r="BH400" s="13">
        <v>958535.01271870162</v>
      </c>
      <c r="BI400" s="13">
        <v>842459.75725676864</v>
      </c>
      <c r="BJ400" s="113">
        <v>1186000</v>
      </c>
      <c r="BK400" s="113">
        <v>1186000</v>
      </c>
      <c r="BL400" s="113">
        <v>1140228.6000000001</v>
      </c>
      <c r="BM400" s="8">
        <f t="shared" si="139"/>
        <v>1062645</v>
      </c>
      <c r="BN400" s="13">
        <v>772481.67638696579</v>
      </c>
      <c r="BO400" s="13">
        <v>594216.67414382007</v>
      </c>
      <c r="BP400" s="113">
        <v>900000</v>
      </c>
      <c r="BQ400" s="113">
        <v>900000</v>
      </c>
      <c r="BR400" s="113">
        <v>865271.4</v>
      </c>
      <c r="BS400" s="8">
        <f t="shared" si="140"/>
        <v>806394</v>
      </c>
      <c r="BT400" s="45" t="e">
        <f>K400+Q400+#REF!+W400+#REF!+#REF!+#REF!+#REF!+AC400+AI400+AO400+AU400+BA400+#REF!+BG400+BM400+BS400</f>
        <v>#REF!</v>
      </c>
      <c r="BU400" s="9"/>
      <c r="BV400" s="9"/>
      <c r="BW400" s="9"/>
      <c r="BX400" s="10"/>
      <c r="BY400" s="10"/>
    </row>
    <row r="401" spans="1:77" s="6" customFormat="1" ht="24.75" customHeight="1" x14ac:dyDescent="0.35">
      <c r="A401" s="388"/>
      <c r="B401" s="31">
        <v>365</v>
      </c>
      <c r="C401" s="51" t="s">
        <v>404</v>
      </c>
      <c r="D401" s="11" t="s">
        <v>272</v>
      </c>
      <c r="F401" s="13">
        <v>129110.87145714941</v>
      </c>
      <c r="G401" s="13">
        <v>122158.74760945675</v>
      </c>
      <c r="H401" s="113">
        <v>165000</v>
      </c>
      <c r="I401" s="113">
        <v>168000</v>
      </c>
      <c r="J401" s="113">
        <v>159082</v>
      </c>
      <c r="K401" s="8">
        <f t="shared" si="130"/>
        <v>148670</v>
      </c>
      <c r="L401" s="13">
        <v>129110.87145714941</v>
      </c>
      <c r="M401" s="13">
        <v>122158.74760945675</v>
      </c>
      <c r="N401" s="113">
        <v>165000</v>
      </c>
      <c r="O401" s="113">
        <v>168000</v>
      </c>
      <c r="P401" s="113">
        <v>159082</v>
      </c>
      <c r="Q401" s="8">
        <f t="shared" si="131"/>
        <v>148670</v>
      </c>
      <c r="R401" s="13">
        <v>202199.8388089134</v>
      </c>
      <c r="S401" s="13">
        <v>191312.15518074116</v>
      </c>
      <c r="T401" s="113">
        <v>259000</v>
      </c>
      <c r="U401" s="113">
        <v>259000</v>
      </c>
      <c r="V401" s="113">
        <v>249137</v>
      </c>
      <c r="W401" s="8">
        <f t="shared" si="132"/>
        <v>232130</v>
      </c>
      <c r="X401" s="13">
        <v>251479.85824710838</v>
      </c>
      <c r="Y401" s="13">
        <v>232494.93440824017</v>
      </c>
      <c r="Z401" s="113">
        <v>319000</v>
      </c>
      <c r="AA401" s="113">
        <v>319000</v>
      </c>
      <c r="AB401" s="113">
        <v>306409.59999999998</v>
      </c>
      <c r="AC401" s="8">
        <f t="shared" si="133"/>
        <v>285677</v>
      </c>
      <c r="AD401" s="13">
        <v>224248.82573498858</v>
      </c>
      <c r="AE401" s="13">
        <v>232494.93440824017</v>
      </c>
      <c r="AF401" s="113">
        <v>301000</v>
      </c>
      <c r="AG401" s="113">
        <v>307000</v>
      </c>
      <c r="AH401" s="113">
        <v>289170</v>
      </c>
      <c r="AI401" s="8">
        <f t="shared" si="134"/>
        <v>270783</v>
      </c>
      <c r="AJ401" s="13">
        <v>238528.63554128699</v>
      </c>
      <c r="AK401" s="13">
        <v>232494.93440824017</v>
      </c>
      <c r="AL401" s="113">
        <v>310000</v>
      </c>
      <c r="AM401" s="113">
        <v>316000</v>
      </c>
      <c r="AN401" s="113">
        <v>298209.8</v>
      </c>
      <c r="AO401" s="8">
        <f t="shared" si="135"/>
        <v>279047</v>
      </c>
      <c r="AP401" s="13">
        <v>285724.05178835703</v>
      </c>
      <c r="AQ401" s="13">
        <v>232494.93440824017</v>
      </c>
      <c r="AR401" s="113">
        <v>341000</v>
      </c>
      <c r="AS401" s="113">
        <v>348000</v>
      </c>
      <c r="AT401" s="113">
        <v>328090</v>
      </c>
      <c r="AU401" s="8">
        <f t="shared" si="136"/>
        <v>307062</v>
      </c>
      <c r="AV401" s="13">
        <v>190726.18284496138</v>
      </c>
      <c r="AW401" s="13">
        <v>146712.44834227799</v>
      </c>
      <c r="AX401" s="113">
        <v>222000</v>
      </c>
      <c r="AY401" s="113">
        <v>222000</v>
      </c>
      <c r="AZ401" s="113">
        <v>213635.8</v>
      </c>
      <c r="BA401" s="8">
        <f t="shared" si="137"/>
        <v>199015</v>
      </c>
      <c r="BB401" s="13">
        <v>268125.55370178755</v>
      </c>
      <c r="BC401" s="13">
        <v>232494.93440824017</v>
      </c>
      <c r="BD401" s="113">
        <v>330000</v>
      </c>
      <c r="BE401" s="113">
        <v>330000</v>
      </c>
      <c r="BF401" s="113">
        <v>316948.8</v>
      </c>
      <c r="BG401" s="8">
        <f t="shared" si="138"/>
        <v>295514</v>
      </c>
      <c r="BH401" s="13">
        <v>258824.33221008</v>
      </c>
      <c r="BI401" s="13">
        <v>232494.93440824017</v>
      </c>
      <c r="BJ401" s="113">
        <v>324000</v>
      </c>
      <c r="BK401" s="113">
        <v>324000</v>
      </c>
      <c r="BL401" s="113">
        <v>311059</v>
      </c>
      <c r="BM401" s="8">
        <f t="shared" si="139"/>
        <v>290076</v>
      </c>
      <c r="BN401" s="13">
        <v>216746.47782367581</v>
      </c>
      <c r="BO401" s="13">
        <v>166728.05986436599</v>
      </c>
      <c r="BP401" s="113">
        <v>252000</v>
      </c>
      <c r="BQ401" s="113">
        <v>252000</v>
      </c>
      <c r="BR401" s="113">
        <v>242782.40000000002</v>
      </c>
      <c r="BS401" s="8">
        <f t="shared" si="140"/>
        <v>226051</v>
      </c>
      <c r="BT401" s="45" t="e">
        <f>K401+Q401+#REF!+W401+#REF!+#REF!+#REF!+#REF!+AC401+AI401+AO401+AU401+BA401+#REF!+BG401+BM401+BS401</f>
        <v>#REF!</v>
      </c>
      <c r="BU401" s="9"/>
      <c r="BV401" s="9"/>
      <c r="BW401" s="9"/>
      <c r="BX401" s="10"/>
      <c r="BY401" s="10"/>
    </row>
    <row r="402" spans="1:77" s="6" customFormat="1" ht="24.75" customHeight="1" x14ac:dyDescent="0.35">
      <c r="A402" s="388"/>
      <c r="B402" s="11">
        <v>366</v>
      </c>
      <c r="C402" s="51" t="s">
        <v>405</v>
      </c>
      <c r="D402" s="11" t="s">
        <v>283</v>
      </c>
      <c r="F402" s="13">
        <v>1080492.6378122785</v>
      </c>
      <c r="G402" s="13">
        <v>1022312.265007002</v>
      </c>
      <c r="H402" s="113">
        <v>1385000</v>
      </c>
      <c r="I402" s="113">
        <v>1413000</v>
      </c>
      <c r="J402" s="113">
        <v>1331307.6000000001</v>
      </c>
      <c r="K402" s="8">
        <f t="shared" si="130"/>
        <v>1246423</v>
      </c>
      <c r="L402" s="13">
        <v>1080492.6378122785</v>
      </c>
      <c r="M402" s="13">
        <v>1022312.265007002</v>
      </c>
      <c r="N402" s="113">
        <v>1385000</v>
      </c>
      <c r="O402" s="113">
        <v>1413000</v>
      </c>
      <c r="P402" s="113">
        <v>1331307.6000000001</v>
      </c>
      <c r="Q402" s="8">
        <f t="shared" si="131"/>
        <v>1246423</v>
      </c>
      <c r="R402" s="13">
        <v>1775123.5572647669</v>
      </c>
      <c r="S402" s="13">
        <v>1679539.9811043565</v>
      </c>
      <c r="T402" s="113">
        <v>2275000</v>
      </c>
      <c r="U402" s="113">
        <v>2275000</v>
      </c>
      <c r="V402" s="113">
        <v>2187183.6</v>
      </c>
      <c r="W402" s="8">
        <f t="shared" si="132"/>
        <v>2038369</v>
      </c>
      <c r="X402" s="13">
        <v>1964621.2139624252</v>
      </c>
      <c r="Y402" s="13">
        <v>1858833.9178259869</v>
      </c>
      <c r="Z402" s="113">
        <v>2517000</v>
      </c>
      <c r="AA402" s="113">
        <v>2517000</v>
      </c>
      <c r="AB402" s="113">
        <v>2420670</v>
      </c>
      <c r="AC402" s="8">
        <f t="shared" si="133"/>
        <v>2255625</v>
      </c>
      <c r="AD402" s="13">
        <v>1841290.5302336272</v>
      </c>
      <c r="AE402" s="13">
        <v>1858833.9178259869</v>
      </c>
      <c r="AF402" s="113">
        <v>2436000</v>
      </c>
      <c r="AG402" s="113">
        <v>2485000</v>
      </c>
      <c r="AH402" s="113">
        <v>2342587.7999999998</v>
      </c>
      <c r="AI402" s="8">
        <f t="shared" si="134"/>
        <v>2192742</v>
      </c>
      <c r="AJ402" s="13">
        <v>1931963.5424231687</v>
      </c>
      <c r="AK402" s="13">
        <v>1858833.9178259869</v>
      </c>
      <c r="AL402" s="113">
        <v>2496000</v>
      </c>
      <c r="AM402" s="113">
        <v>2546000</v>
      </c>
      <c r="AN402" s="113">
        <v>2399993.4</v>
      </c>
      <c r="AO402" s="8">
        <f t="shared" si="135"/>
        <v>2246558</v>
      </c>
      <c r="AP402" s="13">
        <v>2298868.1573099606</v>
      </c>
      <c r="AQ402" s="13">
        <v>1858833.9178259869</v>
      </c>
      <c r="AR402" s="113">
        <v>2738000</v>
      </c>
      <c r="AS402" s="113">
        <v>2793000</v>
      </c>
      <c r="AT402" s="113">
        <v>2632285.6</v>
      </c>
      <c r="AU402" s="8">
        <f t="shared" si="136"/>
        <v>2464198</v>
      </c>
      <c r="AV402" s="13">
        <v>1503971.7156236498</v>
      </c>
      <c r="AW402" s="13">
        <v>1156901.3197105001</v>
      </c>
      <c r="AX402" s="113">
        <v>1752000</v>
      </c>
      <c r="AY402" s="113">
        <v>1752000</v>
      </c>
      <c r="AZ402" s="113">
        <v>1684627</v>
      </c>
      <c r="BA402" s="8">
        <f t="shared" si="137"/>
        <v>1569900</v>
      </c>
      <c r="BB402" s="13">
        <v>2154550.2445471003</v>
      </c>
      <c r="BC402" s="13">
        <v>1858833.9178259869</v>
      </c>
      <c r="BD402" s="113">
        <v>2643000</v>
      </c>
      <c r="BE402" s="113">
        <v>2643000</v>
      </c>
      <c r="BF402" s="113">
        <v>2540916</v>
      </c>
      <c r="BG402" s="8">
        <f t="shared" si="138"/>
        <v>2368060</v>
      </c>
      <c r="BH402" s="13">
        <v>2168956.7982274191</v>
      </c>
      <c r="BI402" s="13">
        <v>1858833.9178259869</v>
      </c>
      <c r="BJ402" s="113">
        <v>2652000</v>
      </c>
      <c r="BK402" s="113">
        <v>2652000</v>
      </c>
      <c r="BL402" s="113">
        <v>2550037</v>
      </c>
      <c r="BM402" s="8">
        <f t="shared" si="139"/>
        <v>2376366</v>
      </c>
      <c r="BN402" s="13">
        <v>1813888.2823127429</v>
      </c>
      <c r="BO402" s="13">
        <v>1395298.6787021097</v>
      </c>
      <c r="BP402" s="113">
        <v>2113000</v>
      </c>
      <c r="BQ402" s="113">
        <v>2113000</v>
      </c>
      <c r="BR402" s="113">
        <v>2031769.6000000001</v>
      </c>
      <c r="BS402" s="8">
        <f t="shared" si="140"/>
        <v>1893391</v>
      </c>
      <c r="BT402" s="45" t="e">
        <f>K402+Q402+#REF!+W402+#REF!+#REF!+#REF!+#REF!+AC402+AI402+AO402+AU402+BA402+#REF!+BG402+BM402+BS402</f>
        <v>#REF!</v>
      </c>
      <c r="BU402" s="9"/>
      <c r="BV402" s="9"/>
      <c r="BW402" s="9"/>
      <c r="BX402" s="10"/>
      <c r="BY402" s="10"/>
    </row>
    <row r="403" spans="1:77" s="6" customFormat="1" ht="24.75" customHeight="1" x14ac:dyDescent="0.35">
      <c r="A403" s="388"/>
      <c r="B403" s="31">
        <v>367</v>
      </c>
      <c r="C403" s="51" t="s">
        <v>406</v>
      </c>
      <c r="D403" s="11" t="s">
        <v>272</v>
      </c>
      <c r="F403" s="13">
        <v>181663.99585250279</v>
      </c>
      <c r="G403" s="13">
        <v>171882.08838352186</v>
      </c>
      <c r="H403" s="113">
        <v>233000</v>
      </c>
      <c r="I403" s="113">
        <v>238000</v>
      </c>
      <c r="J403" s="113">
        <v>223833.4</v>
      </c>
      <c r="K403" s="8">
        <f t="shared" si="130"/>
        <v>209676</v>
      </c>
      <c r="L403" s="13">
        <v>181663.99585250279</v>
      </c>
      <c r="M403" s="13">
        <v>171882.08838352186</v>
      </c>
      <c r="N403" s="113">
        <v>233000</v>
      </c>
      <c r="O403" s="113">
        <v>238000</v>
      </c>
      <c r="P403" s="113">
        <v>223833.4</v>
      </c>
      <c r="Q403" s="8">
        <f t="shared" si="131"/>
        <v>209676</v>
      </c>
      <c r="R403" s="13">
        <v>296301.60632721742</v>
      </c>
      <c r="S403" s="13">
        <v>280346.9044480595</v>
      </c>
      <c r="T403" s="113">
        <v>380000</v>
      </c>
      <c r="U403" s="113">
        <v>380000</v>
      </c>
      <c r="V403" s="113">
        <v>365082.2</v>
      </c>
      <c r="W403" s="8">
        <f t="shared" si="132"/>
        <v>340346</v>
      </c>
      <c r="X403" s="13">
        <v>336308.19898291986</v>
      </c>
      <c r="Y403" s="13">
        <v>318199.2959607626</v>
      </c>
      <c r="Z403" s="113">
        <v>431000</v>
      </c>
      <c r="AA403" s="113">
        <v>431000</v>
      </c>
      <c r="AB403" s="113">
        <v>414376.2</v>
      </c>
      <c r="AC403" s="8">
        <f t="shared" si="133"/>
        <v>386177</v>
      </c>
      <c r="AD403" s="13">
        <v>305155.88889474777</v>
      </c>
      <c r="AE403" s="13">
        <v>318199.2959607626</v>
      </c>
      <c r="AF403" s="113">
        <v>410000</v>
      </c>
      <c r="AG403" s="113">
        <v>418000</v>
      </c>
      <c r="AH403" s="113">
        <v>394653</v>
      </c>
      <c r="AI403" s="8">
        <f t="shared" si="134"/>
        <v>369202</v>
      </c>
      <c r="AJ403" s="13">
        <v>347422.74730381399</v>
      </c>
      <c r="AK403" s="13">
        <v>318199.2959607626</v>
      </c>
      <c r="AL403" s="113">
        <v>438000</v>
      </c>
      <c r="AM403" s="113">
        <v>447000</v>
      </c>
      <c r="AN403" s="113">
        <v>421412.6</v>
      </c>
      <c r="AO403" s="8">
        <f t="shared" si="135"/>
        <v>394407</v>
      </c>
      <c r="AP403" s="13">
        <v>395696.59826842602</v>
      </c>
      <c r="AQ403" s="13">
        <v>318199.2959607626</v>
      </c>
      <c r="AR403" s="113">
        <v>470000</v>
      </c>
      <c r="AS403" s="113">
        <v>479000</v>
      </c>
      <c r="AT403" s="113">
        <v>451974.6</v>
      </c>
      <c r="AU403" s="8">
        <f t="shared" si="136"/>
        <v>422974</v>
      </c>
      <c r="AV403" s="13">
        <v>260114.00671765598</v>
      </c>
      <c r="AW403" s="13">
        <v>200087.69747512002</v>
      </c>
      <c r="AX403" s="113">
        <v>303000</v>
      </c>
      <c r="AY403" s="113">
        <v>303000</v>
      </c>
      <c r="AZ403" s="113">
        <v>291358.2</v>
      </c>
      <c r="BA403" s="8">
        <f t="shared" si="137"/>
        <v>271512</v>
      </c>
      <c r="BB403" s="13">
        <v>388427.72591451928</v>
      </c>
      <c r="BC403" s="13">
        <v>318199.2959607626</v>
      </c>
      <c r="BD403" s="113">
        <v>465000</v>
      </c>
      <c r="BE403" s="113">
        <v>465000</v>
      </c>
      <c r="BF403" s="113">
        <v>447372.79999999999</v>
      </c>
      <c r="BG403" s="8">
        <f t="shared" si="138"/>
        <v>416800</v>
      </c>
      <c r="BH403" s="13">
        <v>357210.93210096844</v>
      </c>
      <c r="BI403" s="13">
        <v>318199.2959607626</v>
      </c>
      <c r="BJ403" s="113">
        <v>445000</v>
      </c>
      <c r="BK403" s="113">
        <v>445000</v>
      </c>
      <c r="BL403" s="113">
        <v>427609</v>
      </c>
      <c r="BM403" s="8">
        <f t="shared" si="139"/>
        <v>398604</v>
      </c>
      <c r="BN403" s="13">
        <v>304971.33202556026</v>
      </c>
      <c r="BO403" s="13">
        <v>234593.33232735403</v>
      </c>
      <c r="BP403" s="113">
        <v>355000</v>
      </c>
      <c r="BQ403" s="113">
        <v>355000</v>
      </c>
      <c r="BR403" s="113">
        <v>341604.2</v>
      </c>
      <c r="BS403" s="8">
        <f t="shared" si="140"/>
        <v>318234</v>
      </c>
      <c r="BT403" s="45" t="e">
        <f>K403+Q403+#REF!+W403+#REF!+#REF!+#REF!+#REF!+AC403+AI403+AO403+AU403+BA403+#REF!+BG403+BM403+BS403</f>
        <v>#REF!</v>
      </c>
      <c r="BU403" s="9"/>
      <c r="BV403" s="9"/>
      <c r="BW403" s="9"/>
      <c r="BX403" s="10"/>
      <c r="BY403" s="10"/>
    </row>
    <row r="404" spans="1:77" s="6" customFormat="1" ht="24.75" customHeight="1" x14ac:dyDescent="0.35">
      <c r="A404" s="388"/>
      <c r="B404" s="11">
        <v>368</v>
      </c>
      <c r="C404" s="51" t="s">
        <v>407</v>
      </c>
      <c r="D404" s="11" t="s">
        <v>272</v>
      </c>
      <c r="F404" s="13">
        <v>2920600.2252217154</v>
      </c>
      <c r="G404" s="13">
        <v>2763337.1361713149</v>
      </c>
      <c r="H404" s="113">
        <v>3743000</v>
      </c>
      <c r="I404" s="113">
        <v>3818000</v>
      </c>
      <c r="J404" s="113">
        <v>3598561.4</v>
      </c>
      <c r="K404" s="8">
        <f t="shared" si="130"/>
        <v>3368700</v>
      </c>
      <c r="L404" s="13">
        <v>2920600.2252217154</v>
      </c>
      <c r="M404" s="13">
        <v>2763337.1361713149</v>
      </c>
      <c r="N404" s="113">
        <v>3743000</v>
      </c>
      <c r="O404" s="113">
        <v>3818000</v>
      </c>
      <c r="P404" s="113">
        <v>3598561.4</v>
      </c>
      <c r="Q404" s="8">
        <f t="shared" si="131"/>
        <v>3368700</v>
      </c>
      <c r="R404" s="13">
        <v>4714730.9164360678</v>
      </c>
      <c r="S404" s="13">
        <v>4460860.7901664339</v>
      </c>
      <c r="T404" s="113">
        <v>6042000</v>
      </c>
      <c r="U404" s="113">
        <v>6042000</v>
      </c>
      <c r="V404" s="113">
        <v>5809164.2000000002</v>
      </c>
      <c r="W404" s="8">
        <f t="shared" si="132"/>
        <v>5413751</v>
      </c>
      <c r="X404" s="13">
        <v>5329007.3315479914</v>
      </c>
      <c r="Y404" s="13">
        <v>5042060.7829261767</v>
      </c>
      <c r="Z404" s="113">
        <v>6829000</v>
      </c>
      <c r="AA404" s="113">
        <v>6829000</v>
      </c>
      <c r="AB404" s="113">
        <v>6566033.5999999996</v>
      </c>
      <c r="AC404" s="8">
        <f t="shared" si="133"/>
        <v>6119020</v>
      </c>
      <c r="AD404" s="13">
        <v>4892226.8176946891</v>
      </c>
      <c r="AE404" s="13">
        <v>5042060.7829261767</v>
      </c>
      <c r="AF404" s="113">
        <v>6541000</v>
      </c>
      <c r="AG404" s="113">
        <v>6672000</v>
      </c>
      <c r="AH404" s="113">
        <v>6289502.7999999998</v>
      </c>
      <c r="AI404" s="8">
        <f t="shared" si="134"/>
        <v>5887358</v>
      </c>
      <c r="AJ404" s="13">
        <v>5570719.0171885798</v>
      </c>
      <c r="AK404" s="13">
        <v>5042060.7829261767</v>
      </c>
      <c r="AL404" s="113">
        <v>6988000</v>
      </c>
      <c r="AM404" s="113">
        <v>7128000</v>
      </c>
      <c r="AN404" s="113">
        <v>6719063.4000000004</v>
      </c>
      <c r="AO404" s="8">
        <f t="shared" si="135"/>
        <v>6289569</v>
      </c>
      <c r="AP404" s="13">
        <v>6308438.4066545302</v>
      </c>
      <c r="AQ404" s="13">
        <v>5042060.7829261767</v>
      </c>
      <c r="AR404" s="113">
        <v>7474000</v>
      </c>
      <c r="AS404" s="113">
        <v>7623000</v>
      </c>
      <c r="AT404" s="113">
        <v>7186121.5999999996</v>
      </c>
      <c r="AU404" s="8">
        <f t="shared" si="136"/>
        <v>6726724</v>
      </c>
      <c r="AV404" s="13">
        <v>4085643.2566776555</v>
      </c>
      <c r="AW404" s="13">
        <v>3142802.505136658</v>
      </c>
      <c r="AX404" s="113">
        <v>4759000</v>
      </c>
      <c r="AY404" s="113">
        <v>4759000</v>
      </c>
      <c r="AZ404" s="113">
        <v>4576405.4000000004</v>
      </c>
      <c r="BA404" s="8">
        <f t="shared" si="137"/>
        <v>4264570</v>
      </c>
      <c r="BB404" s="13">
        <v>6218642.5954878135</v>
      </c>
      <c r="BC404" s="13">
        <v>5042060.7829261767</v>
      </c>
      <c r="BD404" s="113">
        <v>7414000</v>
      </c>
      <c r="BE404" s="113">
        <v>7414000</v>
      </c>
      <c r="BF404" s="113">
        <v>7129270.4000000004</v>
      </c>
      <c r="BG404" s="8">
        <f t="shared" si="138"/>
        <v>6643595</v>
      </c>
      <c r="BH404" s="13">
        <v>6186397.397433307</v>
      </c>
      <c r="BI404" s="13">
        <v>5042060.7829261767</v>
      </c>
      <c r="BJ404" s="113">
        <v>7393000</v>
      </c>
      <c r="BK404" s="113">
        <v>7393000</v>
      </c>
      <c r="BL404" s="113">
        <v>7108855.5999999996</v>
      </c>
      <c r="BM404" s="8">
        <f t="shared" si="139"/>
        <v>6624663</v>
      </c>
      <c r="BN404" s="13">
        <v>4902987.8173143687</v>
      </c>
      <c r="BO404" s="13">
        <v>3771529.0902418224</v>
      </c>
      <c r="BP404" s="113">
        <v>5712000</v>
      </c>
      <c r="BQ404" s="113">
        <v>5712000</v>
      </c>
      <c r="BR404" s="113">
        <v>5491928.4000000004</v>
      </c>
      <c r="BS404" s="8">
        <f t="shared" si="140"/>
        <v>5118089</v>
      </c>
      <c r="BT404" s="45" t="e">
        <f>K404+Q404+#REF!+W404+#REF!+#REF!+#REF!+#REF!+AC404+AI404+AO404+AU404+BA404+#REF!+BG404+BM404+BS404</f>
        <v>#REF!</v>
      </c>
      <c r="BU404" s="9"/>
      <c r="BV404" s="9"/>
      <c r="BW404" s="9"/>
      <c r="BX404" s="10"/>
      <c r="BY404" s="10"/>
    </row>
    <row r="405" spans="1:77" s="6" customFormat="1" ht="24.75" customHeight="1" x14ac:dyDescent="0.35">
      <c r="A405" s="388"/>
      <c r="B405" s="31">
        <v>369</v>
      </c>
      <c r="C405" s="51" t="s">
        <v>408</v>
      </c>
      <c r="D405" s="11" t="s">
        <v>272</v>
      </c>
      <c r="F405" s="13">
        <v>1649154.599737281</v>
      </c>
      <c r="G405" s="13">
        <v>1560353.9674437351</v>
      </c>
      <c r="H405" s="113">
        <v>2113000</v>
      </c>
      <c r="I405" s="113">
        <v>2155000</v>
      </c>
      <c r="J405" s="113">
        <v>2031974</v>
      </c>
      <c r="K405" s="8">
        <f t="shared" si="130"/>
        <v>1901897</v>
      </c>
      <c r="L405" s="13">
        <v>1649154.599737281</v>
      </c>
      <c r="M405" s="13">
        <v>1560353.9674437351</v>
      </c>
      <c r="N405" s="113">
        <v>2113000</v>
      </c>
      <c r="O405" s="113">
        <v>2155000</v>
      </c>
      <c r="P405" s="113">
        <v>2031974</v>
      </c>
      <c r="Q405" s="8">
        <f t="shared" si="131"/>
        <v>1901897</v>
      </c>
      <c r="R405" s="13">
        <v>2726062.8318491932</v>
      </c>
      <c r="S405" s="13">
        <v>2579274.8332111593</v>
      </c>
      <c r="T405" s="113">
        <v>3493000</v>
      </c>
      <c r="U405" s="113">
        <v>3493000</v>
      </c>
      <c r="V405" s="113">
        <v>3358866</v>
      </c>
      <c r="W405" s="8">
        <f t="shared" si="132"/>
        <v>3130041</v>
      </c>
      <c r="X405" s="13">
        <v>3491009.9184621563</v>
      </c>
      <c r="Y405" s="13">
        <v>3303032.4613141944</v>
      </c>
      <c r="Z405" s="113">
        <v>4473000</v>
      </c>
      <c r="AA405" s="113">
        <v>4473000</v>
      </c>
      <c r="AB405" s="113">
        <v>4301379.5999999996</v>
      </c>
      <c r="AC405" s="8">
        <f t="shared" si="133"/>
        <v>4008284</v>
      </c>
      <c r="AD405" s="13">
        <v>2963503.0265776208</v>
      </c>
      <c r="AE405" s="13">
        <v>3303032.4613141944</v>
      </c>
      <c r="AF405" s="113">
        <v>4126000</v>
      </c>
      <c r="AG405" s="113">
        <v>4209000</v>
      </c>
      <c r="AH405" s="113">
        <v>3967409.6</v>
      </c>
      <c r="AI405" s="8">
        <f t="shared" si="134"/>
        <v>3713789</v>
      </c>
      <c r="AJ405" s="13">
        <v>3396700.2465189244</v>
      </c>
      <c r="AK405" s="13">
        <v>3303032.4613141944</v>
      </c>
      <c r="AL405" s="113">
        <v>4411000</v>
      </c>
      <c r="AM405" s="113">
        <v>4499000</v>
      </c>
      <c r="AN405" s="113">
        <v>4241672.4000000004</v>
      </c>
      <c r="AO405" s="8">
        <f t="shared" si="135"/>
        <v>3970281</v>
      </c>
      <c r="AP405" s="13">
        <v>3638334.1069737114</v>
      </c>
      <c r="AQ405" s="13">
        <v>3303032.4613141944</v>
      </c>
      <c r="AR405" s="113">
        <v>4570000</v>
      </c>
      <c r="AS405" s="113">
        <v>4661000</v>
      </c>
      <c r="AT405" s="113">
        <v>4394653.2</v>
      </c>
      <c r="AU405" s="8">
        <f t="shared" si="136"/>
        <v>4113404</v>
      </c>
      <c r="AV405" s="13">
        <v>2249734.8939364203</v>
      </c>
      <c r="AW405" s="13">
        <v>1730565.3030280159</v>
      </c>
      <c r="AX405" s="113">
        <v>2621000</v>
      </c>
      <c r="AY405" s="113">
        <v>2621000</v>
      </c>
      <c r="AZ405" s="113">
        <v>2519970.6</v>
      </c>
      <c r="BA405" s="8">
        <f t="shared" si="137"/>
        <v>2348454</v>
      </c>
      <c r="BB405" s="13">
        <v>3402801.7410858017</v>
      </c>
      <c r="BC405" s="13">
        <v>3303032.4613141944</v>
      </c>
      <c r="BD405" s="113">
        <v>4415000</v>
      </c>
      <c r="BE405" s="113">
        <v>4415000</v>
      </c>
      <c r="BF405" s="113">
        <v>4245535</v>
      </c>
      <c r="BG405" s="8">
        <f t="shared" si="138"/>
        <v>3956274</v>
      </c>
      <c r="BH405" s="13">
        <v>3458187.7022443484</v>
      </c>
      <c r="BI405" s="13">
        <v>3303032.4613141944</v>
      </c>
      <c r="BJ405" s="113">
        <v>4452000</v>
      </c>
      <c r="BK405" s="113">
        <v>4452000</v>
      </c>
      <c r="BL405" s="113">
        <v>4280600.8</v>
      </c>
      <c r="BM405" s="8">
        <f t="shared" si="139"/>
        <v>3989164</v>
      </c>
      <c r="BN405" s="13">
        <v>2768535.3711064504</v>
      </c>
      <c r="BO405" s="13">
        <v>2129642.5931588081</v>
      </c>
      <c r="BP405" s="113">
        <v>3225000</v>
      </c>
      <c r="BQ405" s="113">
        <v>3225000</v>
      </c>
      <c r="BR405" s="113">
        <v>3101088.2</v>
      </c>
      <c r="BS405" s="8">
        <f t="shared" si="140"/>
        <v>2889853</v>
      </c>
      <c r="BT405" s="45" t="e">
        <f>K405+Q405+#REF!+W405+#REF!+#REF!+#REF!+#REF!+AC405+AI405+AO405+AU405+BA405+#REF!+BG405+BM405+BS405</f>
        <v>#REF!</v>
      </c>
      <c r="BU405" s="9"/>
      <c r="BV405" s="9"/>
      <c r="BW405" s="9"/>
      <c r="BX405" s="10"/>
      <c r="BY405" s="10"/>
    </row>
    <row r="406" spans="1:77" s="6" customFormat="1" ht="24.75" customHeight="1" x14ac:dyDescent="0.35">
      <c r="A406" s="388"/>
      <c r="B406" s="11">
        <v>370</v>
      </c>
      <c r="C406" s="51" t="s">
        <v>409</v>
      </c>
      <c r="D406" s="11" t="s">
        <v>272</v>
      </c>
      <c r="F406" s="13">
        <v>401932.61922790337</v>
      </c>
      <c r="G406" s="13">
        <v>380290.09357717016</v>
      </c>
      <c r="H406" s="113">
        <v>515000</v>
      </c>
      <c r="I406" s="113">
        <v>525000</v>
      </c>
      <c r="J406" s="113">
        <v>495233.2</v>
      </c>
      <c r="K406" s="8">
        <f t="shared" si="130"/>
        <v>463491</v>
      </c>
      <c r="L406" s="13">
        <v>401932.61922790337</v>
      </c>
      <c r="M406" s="13">
        <v>380290.09357717016</v>
      </c>
      <c r="N406" s="113">
        <v>515000</v>
      </c>
      <c r="O406" s="113">
        <v>525000</v>
      </c>
      <c r="P406" s="113">
        <v>495233.2</v>
      </c>
      <c r="Q406" s="8">
        <f t="shared" si="131"/>
        <v>463491</v>
      </c>
      <c r="R406" s="13">
        <v>520313.62113969412</v>
      </c>
      <c r="S406" s="13">
        <v>492296.73384755675</v>
      </c>
      <c r="T406" s="113">
        <v>667000</v>
      </c>
      <c r="U406" s="113">
        <v>667000</v>
      </c>
      <c r="V406" s="113">
        <v>641095</v>
      </c>
      <c r="W406" s="8">
        <f t="shared" si="132"/>
        <v>597541</v>
      </c>
      <c r="X406" s="13">
        <v>676846.75270836276</v>
      </c>
      <c r="Y406" s="13">
        <v>640401.15833175858</v>
      </c>
      <c r="Z406" s="113">
        <v>867000</v>
      </c>
      <c r="AA406" s="113">
        <v>867000</v>
      </c>
      <c r="AB406" s="113">
        <v>833963.2</v>
      </c>
      <c r="AC406" s="8">
        <f t="shared" si="133"/>
        <v>777042</v>
      </c>
      <c r="AD406" s="13">
        <v>590596.4346491117</v>
      </c>
      <c r="AE406" s="13">
        <v>640401.15833175858</v>
      </c>
      <c r="AF406" s="113">
        <v>811000</v>
      </c>
      <c r="AG406" s="113">
        <v>827000</v>
      </c>
      <c r="AH406" s="113">
        <v>779357.6</v>
      </c>
      <c r="AI406" s="8">
        <f t="shared" si="134"/>
        <v>729671</v>
      </c>
      <c r="AJ406" s="13">
        <v>680442.2762924151</v>
      </c>
      <c r="AK406" s="13">
        <v>640401.15833175858</v>
      </c>
      <c r="AL406" s="113">
        <v>870000</v>
      </c>
      <c r="AM406" s="113">
        <v>887000</v>
      </c>
      <c r="AN406" s="113">
        <v>836239.6</v>
      </c>
      <c r="AO406" s="8">
        <f t="shared" si="135"/>
        <v>782817</v>
      </c>
      <c r="AP406" s="13">
        <v>646345.95060419012</v>
      </c>
      <c r="AQ406" s="13">
        <v>640401.15833175858</v>
      </c>
      <c r="AR406" s="113">
        <v>847000</v>
      </c>
      <c r="AS406" s="113">
        <v>864000</v>
      </c>
      <c r="AT406" s="113">
        <v>814653</v>
      </c>
      <c r="AU406" s="8">
        <f t="shared" si="136"/>
        <v>762480</v>
      </c>
      <c r="AV406" s="13">
        <v>528438.5705374229</v>
      </c>
      <c r="AW406" s="13">
        <v>406491.20810570993</v>
      </c>
      <c r="AX406" s="113">
        <v>616000</v>
      </c>
      <c r="AY406" s="113">
        <v>616000</v>
      </c>
      <c r="AZ406" s="113">
        <v>591914.4</v>
      </c>
      <c r="BA406" s="8">
        <f t="shared" si="137"/>
        <v>551769</v>
      </c>
      <c r="BB406" s="13">
        <v>681634.11342355411</v>
      </c>
      <c r="BC406" s="13">
        <v>640401.15833175858</v>
      </c>
      <c r="BD406" s="113">
        <v>870000</v>
      </c>
      <c r="BE406" s="113">
        <v>870000</v>
      </c>
      <c r="BF406" s="113">
        <v>836994.2</v>
      </c>
      <c r="BG406" s="8">
        <f t="shared" si="138"/>
        <v>779806</v>
      </c>
      <c r="BH406" s="13">
        <v>666580.49891271011</v>
      </c>
      <c r="BI406" s="13">
        <v>640401.15833175858</v>
      </c>
      <c r="BJ406" s="113">
        <v>861000</v>
      </c>
      <c r="BK406" s="113">
        <v>861000</v>
      </c>
      <c r="BL406" s="113">
        <v>827464.4</v>
      </c>
      <c r="BM406" s="8">
        <f t="shared" si="139"/>
        <v>771289</v>
      </c>
      <c r="BN406" s="13">
        <v>674747.69626844593</v>
      </c>
      <c r="BO406" s="13">
        <v>519036.68943726597</v>
      </c>
      <c r="BP406" s="113">
        <v>786000</v>
      </c>
      <c r="BQ406" s="113">
        <v>786000</v>
      </c>
      <c r="BR406" s="113">
        <v>755797</v>
      </c>
      <c r="BS406" s="8">
        <f t="shared" si="140"/>
        <v>704316</v>
      </c>
      <c r="BT406" s="45" t="e">
        <f>K406+Q406+#REF!+W406+#REF!+#REF!+#REF!+#REF!+AC406+AI406+AO406+AU406+BA406+#REF!+BG406+BM406+BS406</f>
        <v>#REF!</v>
      </c>
      <c r="BU406" s="9"/>
      <c r="BV406" s="9"/>
      <c r="BW406" s="9"/>
      <c r="BX406" s="10"/>
      <c r="BY406" s="10"/>
    </row>
    <row r="407" spans="1:77" s="6" customFormat="1" ht="24.75" customHeight="1" x14ac:dyDescent="0.35">
      <c r="A407" s="388"/>
      <c r="B407" s="31">
        <v>371</v>
      </c>
      <c r="C407" s="51" t="s">
        <v>410</v>
      </c>
      <c r="D407" s="11" t="s">
        <v>272</v>
      </c>
      <c r="F407" s="13">
        <v>66993.031726730202</v>
      </c>
      <c r="G407" s="13">
        <v>63385.714633752425</v>
      </c>
      <c r="H407" s="115">
        <v>86000</v>
      </c>
      <c r="I407" s="115">
        <v>88000</v>
      </c>
      <c r="J407" s="115">
        <v>82544</v>
      </c>
      <c r="K407" s="8">
        <f t="shared" si="130"/>
        <v>77385</v>
      </c>
      <c r="L407" s="13">
        <v>66993.031726730202</v>
      </c>
      <c r="M407" s="13">
        <v>63385.714633752425</v>
      </c>
      <c r="N407" s="115">
        <v>86000</v>
      </c>
      <c r="O407" s="115">
        <v>88000</v>
      </c>
      <c r="P407" s="115">
        <v>82544</v>
      </c>
      <c r="Q407" s="8">
        <f t="shared" si="131"/>
        <v>77385</v>
      </c>
      <c r="R407" s="13">
        <v>106369.24037743639</v>
      </c>
      <c r="S407" s="13">
        <v>100641.66589557444</v>
      </c>
      <c r="T407" s="115">
        <v>136000</v>
      </c>
      <c r="U407" s="115">
        <v>136000</v>
      </c>
      <c r="V407" s="115">
        <v>131061</v>
      </c>
      <c r="W407" s="8">
        <f t="shared" si="132"/>
        <v>122014</v>
      </c>
      <c r="X407" s="13">
        <v>125516.45966146562</v>
      </c>
      <c r="Y407" s="13">
        <v>118757.88106430978</v>
      </c>
      <c r="Z407" s="115">
        <v>161000</v>
      </c>
      <c r="AA407" s="115">
        <v>161000</v>
      </c>
      <c r="AB407" s="115">
        <v>154652.4</v>
      </c>
      <c r="AC407" s="8">
        <f t="shared" si="133"/>
        <v>144185</v>
      </c>
      <c r="AD407" s="13">
        <v>107840.13638909419</v>
      </c>
      <c r="AE407" s="13">
        <v>118757.88106430978</v>
      </c>
      <c r="AF407" s="115">
        <v>149000</v>
      </c>
      <c r="AG407" s="115">
        <v>152000</v>
      </c>
      <c r="AH407" s="115">
        <v>143462.20000000001</v>
      </c>
      <c r="AI407" s="8">
        <f t="shared" si="134"/>
        <v>134212</v>
      </c>
      <c r="AJ407" s="13">
        <v>127467.64824835863</v>
      </c>
      <c r="AK407" s="13">
        <v>118757.88106430978</v>
      </c>
      <c r="AL407" s="115">
        <v>162000</v>
      </c>
      <c r="AM407" s="115">
        <v>165000</v>
      </c>
      <c r="AN407" s="115">
        <v>155888.6</v>
      </c>
      <c r="AO407" s="8">
        <f t="shared" si="135"/>
        <v>145823</v>
      </c>
      <c r="AP407" s="13">
        <v>145190.66663221119</v>
      </c>
      <c r="AQ407" s="13">
        <v>118757.88106430978</v>
      </c>
      <c r="AR407" s="115">
        <v>174000</v>
      </c>
      <c r="AS407" s="115">
        <v>177000</v>
      </c>
      <c r="AT407" s="115">
        <v>167108.20000000001</v>
      </c>
      <c r="AU407" s="8">
        <f t="shared" si="136"/>
        <v>156411</v>
      </c>
      <c r="AV407" s="13">
        <v>96399.834076200219</v>
      </c>
      <c r="AW407" s="13">
        <v>74153.718520153998</v>
      </c>
      <c r="AX407" s="115">
        <v>112000</v>
      </c>
      <c r="AY407" s="115">
        <v>112000</v>
      </c>
      <c r="AZ407" s="115">
        <v>107979.2</v>
      </c>
      <c r="BA407" s="8">
        <f t="shared" si="137"/>
        <v>100507</v>
      </c>
      <c r="BB407" s="13">
        <v>141907.5555797354</v>
      </c>
      <c r="BC407" s="13">
        <v>118757.88106430978</v>
      </c>
      <c r="BD407" s="115">
        <v>172000</v>
      </c>
      <c r="BE407" s="115">
        <v>172000</v>
      </c>
      <c r="BF407" s="115">
        <v>165030.6</v>
      </c>
      <c r="BG407" s="8">
        <f t="shared" si="138"/>
        <v>153939</v>
      </c>
      <c r="BH407" s="13">
        <v>138970.21070989419</v>
      </c>
      <c r="BI407" s="13">
        <v>118757.88106430978</v>
      </c>
      <c r="BJ407" s="115">
        <v>170000</v>
      </c>
      <c r="BK407" s="115">
        <v>170000</v>
      </c>
      <c r="BL407" s="115">
        <v>163170</v>
      </c>
      <c r="BM407" s="8">
        <f t="shared" si="139"/>
        <v>152180</v>
      </c>
      <c r="BN407" s="13">
        <v>112465.17600247021</v>
      </c>
      <c r="BO407" s="13">
        <v>86511.673848054008</v>
      </c>
      <c r="BP407" s="115">
        <v>131000</v>
      </c>
      <c r="BQ407" s="115">
        <v>131000</v>
      </c>
      <c r="BR407" s="115">
        <v>125974.8</v>
      </c>
      <c r="BS407" s="8">
        <f t="shared" si="140"/>
        <v>117390</v>
      </c>
      <c r="BT407" s="45" t="e">
        <f>K407+Q407+#REF!+W407+#REF!+#REF!+#REF!+#REF!+AC407+AI407+AO407+AU407+BA407+#REF!+BG407+BM407+BS407</f>
        <v>#REF!</v>
      </c>
      <c r="BU407" s="9"/>
      <c r="BV407" s="9"/>
      <c r="BW407" s="9"/>
      <c r="BX407" s="10"/>
      <c r="BY407" s="10"/>
    </row>
    <row r="408" spans="1:77" s="6" customFormat="1" ht="28.5" customHeight="1" x14ac:dyDescent="0.35">
      <c r="A408" s="388"/>
      <c r="B408" s="11">
        <v>372</v>
      </c>
      <c r="C408" s="51" t="s">
        <v>411</v>
      </c>
      <c r="D408" s="11" t="s">
        <v>272</v>
      </c>
      <c r="F408" s="13">
        <v>16921.418970092</v>
      </c>
      <c r="G408" s="13">
        <v>16010.265640933199</v>
      </c>
      <c r="H408" s="115">
        <v>22000</v>
      </c>
      <c r="I408" s="115">
        <v>22000</v>
      </c>
      <c r="J408" s="115">
        <v>20848.8</v>
      </c>
      <c r="K408" s="8">
        <f t="shared" si="130"/>
        <v>19556</v>
      </c>
      <c r="L408" s="13">
        <v>16921.418970092</v>
      </c>
      <c r="M408" s="13">
        <v>16010.265640933199</v>
      </c>
      <c r="N408" s="115">
        <v>22000</v>
      </c>
      <c r="O408" s="115">
        <v>22000</v>
      </c>
      <c r="P408" s="115">
        <v>20848.8</v>
      </c>
      <c r="Q408" s="8">
        <f t="shared" si="131"/>
        <v>19556</v>
      </c>
      <c r="R408" s="13">
        <v>20235.660096888598</v>
      </c>
      <c r="S408" s="13">
        <v>19146.04763013306</v>
      </c>
      <c r="T408" s="115">
        <v>26000</v>
      </c>
      <c r="U408" s="115">
        <v>26000</v>
      </c>
      <c r="V408" s="115">
        <v>24932.6</v>
      </c>
      <c r="W408" s="8">
        <f t="shared" si="132"/>
        <v>23263</v>
      </c>
      <c r="X408" s="13">
        <v>26582.859893225996</v>
      </c>
      <c r="Y408" s="13">
        <v>25151.475129744595</v>
      </c>
      <c r="Z408" s="115">
        <v>34000</v>
      </c>
      <c r="AA408" s="115">
        <v>34000</v>
      </c>
      <c r="AB408" s="115">
        <v>32753</v>
      </c>
      <c r="AC408" s="8">
        <f t="shared" si="133"/>
        <v>30497</v>
      </c>
      <c r="AD408" s="13">
        <v>24086.895005718994</v>
      </c>
      <c r="AE408" s="13">
        <v>25151.475129744595</v>
      </c>
      <c r="AF408" s="115">
        <v>32000</v>
      </c>
      <c r="AG408" s="115">
        <v>33000</v>
      </c>
      <c r="AH408" s="115">
        <v>31173.800000000003</v>
      </c>
      <c r="AI408" s="8">
        <f t="shared" si="134"/>
        <v>29082</v>
      </c>
      <c r="AJ408" s="13">
        <v>26073.660820407204</v>
      </c>
      <c r="AK408" s="13">
        <v>25151.475129744595</v>
      </c>
      <c r="AL408" s="115">
        <v>34000</v>
      </c>
      <c r="AM408" s="115">
        <v>35000</v>
      </c>
      <c r="AN408" s="115">
        <v>32431</v>
      </c>
      <c r="AO408" s="8">
        <f t="shared" si="135"/>
        <v>30531</v>
      </c>
      <c r="AP408" s="13">
        <v>28308.355441293199</v>
      </c>
      <c r="AQ408" s="13">
        <v>25151.475129744595</v>
      </c>
      <c r="AR408" s="115">
        <v>35000</v>
      </c>
      <c r="AS408" s="115">
        <v>36000</v>
      </c>
      <c r="AT408" s="115">
        <v>33846.400000000001</v>
      </c>
      <c r="AU408" s="8">
        <f t="shared" si="136"/>
        <v>31661</v>
      </c>
      <c r="AV408" s="13">
        <v>22936.194044217995</v>
      </c>
      <c r="AW408" s="13">
        <v>17643.22618786</v>
      </c>
      <c r="AX408" s="115">
        <v>27000</v>
      </c>
      <c r="AY408" s="115">
        <v>27000</v>
      </c>
      <c r="AZ408" s="115">
        <v>25691.4</v>
      </c>
      <c r="BA408" s="8">
        <f t="shared" si="137"/>
        <v>24054</v>
      </c>
      <c r="BB408" s="13">
        <v>26237.093710591394</v>
      </c>
      <c r="BC408" s="13">
        <v>25151.475129744595</v>
      </c>
      <c r="BD408" s="115">
        <v>34000</v>
      </c>
      <c r="BE408" s="115">
        <v>34000</v>
      </c>
      <c r="BF408" s="115">
        <v>32534.6</v>
      </c>
      <c r="BG408" s="8">
        <f t="shared" si="138"/>
        <v>30385</v>
      </c>
      <c r="BH408" s="13">
        <v>26829.676911055198</v>
      </c>
      <c r="BI408" s="13">
        <v>25151.475129744595</v>
      </c>
      <c r="BJ408" s="115">
        <v>34000</v>
      </c>
      <c r="BK408" s="115">
        <v>34000</v>
      </c>
      <c r="BL408" s="115">
        <v>32909.800000000003</v>
      </c>
      <c r="BM408" s="8">
        <f t="shared" si="139"/>
        <v>30578</v>
      </c>
      <c r="BN408" s="13">
        <v>28406.192817729996</v>
      </c>
      <c r="BO408" s="13">
        <v>21850.917552099996</v>
      </c>
      <c r="BP408" s="115">
        <v>33000</v>
      </c>
      <c r="BQ408" s="115">
        <v>33000</v>
      </c>
      <c r="BR408" s="115">
        <v>31817.800000000003</v>
      </c>
      <c r="BS408" s="8">
        <f t="shared" si="140"/>
        <v>29615</v>
      </c>
      <c r="BT408" s="45" t="e">
        <f>K408+Q408+#REF!+W408+#REF!+#REF!+#REF!+#REF!+AC408+AI408+AO408+AU408+BA408+#REF!+BG408+BM408+BS408</f>
        <v>#REF!</v>
      </c>
      <c r="BU408" s="9"/>
      <c r="BV408" s="9"/>
      <c r="BW408" s="9"/>
      <c r="BX408" s="10"/>
      <c r="BY408" s="10"/>
    </row>
    <row r="409" spans="1:77" s="6" customFormat="1" ht="24.75" customHeight="1" x14ac:dyDescent="0.35">
      <c r="A409" s="388"/>
      <c r="B409" s="31">
        <v>373</v>
      </c>
      <c r="C409" s="51" t="s">
        <v>412</v>
      </c>
      <c r="D409" s="11" t="s">
        <v>272</v>
      </c>
      <c r="F409" s="13">
        <v>189189.69131955618</v>
      </c>
      <c r="G409" s="13">
        <v>179002.55409465701</v>
      </c>
      <c r="H409" s="115">
        <v>242000</v>
      </c>
      <c r="I409" s="115">
        <v>247000</v>
      </c>
      <c r="J409" s="115">
        <v>233107</v>
      </c>
      <c r="K409" s="8">
        <f t="shared" si="130"/>
        <v>218060</v>
      </c>
      <c r="L409" s="13">
        <v>189189.69131955618</v>
      </c>
      <c r="M409" s="13">
        <v>179002.55409465701</v>
      </c>
      <c r="N409" s="115">
        <v>242000</v>
      </c>
      <c r="O409" s="115">
        <v>247000</v>
      </c>
      <c r="P409" s="115">
        <v>233107</v>
      </c>
      <c r="Q409" s="8">
        <f t="shared" si="131"/>
        <v>218060</v>
      </c>
      <c r="R409" s="13">
        <v>306612.3316576138</v>
      </c>
      <c r="S409" s="13">
        <v>290102.43687604996</v>
      </c>
      <c r="T409" s="115">
        <v>393000</v>
      </c>
      <c r="U409" s="115">
        <v>393000</v>
      </c>
      <c r="V409" s="115">
        <v>377785.8</v>
      </c>
      <c r="W409" s="8">
        <f t="shared" si="132"/>
        <v>352100</v>
      </c>
      <c r="X409" s="13">
        <v>364105.13177465706</v>
      </c>
      <c r="Y409" s="13">
        <v>342588.12703073875</v>
      </c>
      <c r="Z409" s="115">
        <v>465000</v>
      </c>
      <c r="AA409" s="115">
        <v>465000</v>
      </c>
      <c r="AB409" s="115">
        <v>447414.8</v>
      </c>
      <c r="AC409" s="8">
        <f t="shared" si="133"/>
        <v>416822</v>
      </c>
      <c r="AD409" s="13">
        <v>322971.18571319425</v>
      </c>
      <c r="AE409" s="13">
        <v>342588.12703073875</v>
      </c>
      <c r="AF409" s="115">
        <v>438000</v>
      </c>
      <c r="AG409" s="115">
        <v>447000</v>
      </c>
      <c r="AH409" s="115">
        <v>421372</v>
      </c>
      <c r="AI409" s="8">
        <f t="shared" si="134"/>
        <v>394386</v>
      </c>
      <c r="AJ409" s="13">
        <v>359854.76484149927</v>
      </c>
      <c r="AK409" s="13">
        <v>342588.12703073875</v>
      </c>
      <c r="AL409" s="115">
        <v>463000</v>
      </c>
      <c r="AM409" s="115">
        <v>472000</v>
      </c>
      <c r="AN409" s="115">
        <v>444724</v>
      </c>
      <c r="AO409" s="8">
        <f t="shared" si="135"/>
        <v>416433</v>
      </c>
      <c r="AP409" s="13">
        <v>402173.8773038896</v>
      </c>
      <c r="AQ409" s="13">
        <v>342588.12703073875</v>
      </c>
      <c r="AR409" s="115">
        <v>490000</v>
      </c>
      <c r="AS409" s="115">
        <v>500000</v>
      </c>
      <c r="AT409" s="115">
        <v>471517.2</v>
      </c>
      <c r="AU409" s="8">
        <f t="shared" si="136"/>
        <v>441256</v>
      </c>
      <c r="AV409" s="13">
        <v>282004.00790702138</v>
      </c>
      <c r="AW409" s="13">
        <v>216926.15992847801</v>
      </c>
      <c r="AX409" s="115">
        <v>329000</v>
      </c>
      <c r="AY409" s="115">
        <v>329000</v>
      </c>
      <c r="AZ409" s="115">
        <v>315877.8</v>
      </c>
      <c r="BA409" s="8">
        <f t="shared" si="137"/>
        <v>294562</v>
      </c>
      <c r="BB409" s="13">
        <v>403635.87900859857</v>
      </c>
      <c r="BC409" s="13">
        <v>342588.12703073875</v>
      </c>
      <c r="BD409" s="115">
        <v>491000</v>
      </c>
      <c r="BE409" s="115">
        <v>491000</v>
      </c>
      <c r="BF409" s="115">
        <v>472442.6</v>
      </c>
      <c r="BG409" s="8">
        <f t="shared" si="138"/>
        <v>440133</v>
      </c>
      <c r="BH409" s="13">
        <v>388037.48819714057</v>
      </c>
      <c r="BI409" s="13">
        <v>342588.12703073875</v>
      </c>
      <c r="BJ409" s="115">
        <v>481000</v>
      </c>
      <c r="BK409" s="115">
        <v>481000</v>
      </c>
      <c r="BL409" s="115">
        <v>462567</v>
      </c>
      <c r="BM409" s="8">
        <f t="shared" si="139"/>
        <v>431039</v>
      </c>
      <c r="BN409" s="13">
        <v>317604.58325796202</v>
      </c>
      <c r="BO409" s="13">
        <v>244311.21789073999</v>
      </c>
      <c r="BP409" s="115">
        <v>370000</v>
      </c>
      <c r="BQ409" s="115">
        <v>370000</v>
      </c>
      <c r="BR409" s="115">
        <v>355755.4</v>
      </c>
      <c r="BS409" s="8">
        <f t="shared" si="140"/>
        <v>331534</v>
      </c>
      <c r="BT409" s="45" t="e">
        <f>K409+Q409+#REF!+W409+#REF!+#REF!+#REF!+#REF!+AC409+AI409+AO409+AU409+BA409+#REF!+BG409+BM409+BS409</f>
        <v>#REF!</v>
      </c>
      <c r="BU409" s="9"/>
      <c r="BV409" s="9"/>
      <c r="BW409" s="9"/>
      <c r="BX409" s="10"/>
      <c r="BY409" s="10"/>
    </row>
    <row r="410" spans="1:77" s="6" customFormat="1" ht="24.75" customHeight="1" thickBot="1" x14ac:dyDescent="0.4">
      <c r="A410" s="388"/>
      <c r="B410" s="11">
        <v>374</v>
      </c>
      <c r="C410" s="51" t="s">
        <v>413</v>
      </c>
      <c r="D410" s="11" t="s">
        <v>272</v>
      </c>
      <c r="F410" s="13">
        <v>2802239.2355005592</v>
      </c>
      <c r="G410" s="13">
        <v>2651349.4305120674</v>
      </c>
      <c r="H410" s="115">
        <v>3591000</v>
      </c>
      <c r="I410" s="115">
        <v>3663000</v>
      </c>
      <c r="J410" s="115">
        <v>3452724.8</v>
      </c>
      <c r="K410" s="8">
        <f t="shared" si="130"/>
        <v>3232063</v>
      </c>
      <c r="L410" s="13">
        <v>2802239.2355005592</v>
      </c>
      <c r="M410" s="13">
        <v>2651349.4305120674</v>
      </c>
      <c r="N410" s="115">
        <v>3591000</v>
      </c>
      <c r="O410" s="115">
        <v>3663000</v>
      </c>
      <c r="P410" s="115">
        <v>3452724.8</v>
      </c>
      <c r="Q410" s="8">
        <f t="shared" si="131"/>
        <v>3232063</v>
      </c>
      <c r="R410" s="13">
        <v>11883813.593530808</v>
      </c>
      <c r="S410" s="13">
        <v>11243915.938494531</v>
      </c>
      <c r="T410" s="115">
        <v>15228000</v>
      </c>
      <c r="U410" s="115">
        <v>15228000</v>
      </c>
      <c r="V410" s="115">
        <v>14642411</v>
      </c>
      <c r="W410" s="8">
        <f t="shared" si="132"/>
        <v>13645228</v>
      </c>
      <c r="X410" s="13">
        <v>13805190.687108165</v>
      </c>
      <c r="Y410" s="13">
        <v>12819580.642889895</v>
      </c>
      <c r="Z410" s="115">
        <v>17531000</v>
      </c>
      <c r="AA410" s="115">
        <v>17531000</v>
      </c>
      <c r="AB410" s="115">
        <v>16856425.600000001</v>
      </c>
      <c r="AC410" s="8">
        <f t="shared" si="133"/>
        <v>15708639</v>
      </c>
      <c r="AD410" s="13">
        <v>12072699.766625734</v>
      </c>
      <c r="AE410" s="13">
        <v>12819580.642889895</v>
      </c>
      <c r="AF410" s="115">
        <v>16390000</v>
      </c>
      <c r="AG410" s="115">
        <v>16718000</v>
      </c>
      <c r="AH410" s="115">
        <v>15759566.199999999</v>
      </c>
      <c r="AI410" s="8">
        <f t="shared" si="134"/>
        <v>14751969</v>
      </c>
      <c r="AJ410" s="13">
        <v>13461112.199217103</v>
      </c>
      <c r="AK410" s="13">
        <v>12819580.642889895</v>
      </c>
      <c r="AL410" s="115">
        <v>17304000</v>
      </c>
      <c r="AM410" s="115">
        <v>17650000</v>
      </c>
      <c r="AN410" s="115">
        <v>16638585.600000001</v>
      </c>
      <c r="AO410" s="8">
        <f t="shared" si="135"/>
        <v>15574656</v>
      </c>
      <c r="AP410" s="13">
        <v>15074875.23981674</v>
      </c>
      <c r="AQ410" s="13">
        <v>12819580.642889895</v>
      </c>
      <c r="AR410" s="115">
        <v>18367000</v>
      </c>
      <c r="AS410" s="115">
        <v>18734000</v>
      </c>
      <c r="AT410" s="115">
        <v>17660276.199999999</v>
      </c>
      <c r="AU410" s="8">
        <f t="shared" si="136"/>
        <v>16531146</v>
      </c>
      <c r="AV410" s="13">
        <v>4165636.4297984252</v>
      </c>
      <c r="AW410" s="13">
        <v>3204335.7152295583</v>
      </c>
      <c r="AX410" s="115">
        <v>4853000</v>
      </c>
      <c r="AY410" s="115">
        <v>4853000</v>
      </c>
      <c r="AZ410" s="115">
        <v>4666006.8</v>
      </c>
      <c r="BA410" s="8">
        <f t="shared" si="137"/>
        <v>4348396</v>
      </c>
      <c r="BB410" s="13">
        <v>15250150.899703266</v>
      </c>
      <c r="BC410" s="13">
        <v>12819580.642889895</v>
      </c>
      <c r="BD410" s="115">
        <v>18482000</v>
      </c>
      <c r="BE410" s="115">
        <v>18482000</v>
      </c>
      <c r="BF410" s="115">
        <v>17771244.399999999</v>
      </c>
      <c r="BG410" s="8">
        <f t="shared" si="138"/>
        <v>16560995</v>
      </c>
      <c r="BH410" s="13">
        <v>15259660.025619904</v>
      </c>
      <c r="BI410" s="13">
        <v>12819580.642889895</v>
      </c>
      <c r="BJ410" s="115">
        <v>18488000</v>
      </c>
      <c r="BK410" s="115">
        <v>18488000</v>
      </c>
      <c r="BL410" s="115">
        <v>17777264.399999999</v>
      </c>
      <c r="BM410" s="8">
        <f t="shared" si="139"/>
        <v>16566501</v>
      </c>
      <c r="BN410" s="13">
        <v>4704289.0000781761</v>
      </c>
      <c r="BO410" s="13">
        <v>3618683.8462139815</v>
      </c>
      <c r="BP410" s="115">
        <v>5480000</v>
      </c>
      <c r="BQ410" s="115">
        <v>5480000</v>
      </c>
      <c r="BR410" s="115">
        <v>5269362</v>
      </c>
      <c r="BS410" s="8">
        <f t="shared" si="140"/>
        <v>4910467</v>
      </c>
      <c r="BT410" s="45" t="e">
        <f>K410+Q410+#REF!+W410+#REF!+#REF!+#REF!+#REF!+AC410+AI410+AO410+AU410+BA410+#REF!+BG410+BM410+BS410</f>
        <v>#REF!</v>
      </c>
      <c r="BU410" s="9"/>
      <c r="BV410" s="9"/>
      <c r="BW410" s="9"/>
      <c r="BX410" s="10"/>
      <c r="BY410" s="10"/>
    </row>
    <row r="411" spans="1:77" s="6" customFormat="1" ht="24.75" customHeight="1" thickBot="1" x14ac:dyDescent="0.4">
      <c r="A411" s="388"/>
      <c r="B411" s="271" t="s">
        <v>187</v>
      </c>
      <c r="C411" s="272"/>
      <c r="D411" s="273"/>
      <c r="F411" s="119">
        <f>+SUM(F412:F426)</f>
        <v>13302248.417139117</v>
      </c>
      <c r="G411" s="119">
        <f t="shared" ref="G411:BS411" si="141">+SUM(G412:G426)</f>
        <v>12585973.502370089</v>
      </c>
      <c r="H411" s="119">
        <f t="shared" si="141"/>
        <v>17048000</v>
      </c>
      <c r="I411" s="119">
        <f t="shared" si="141"/>
        <v>17389000</v>
      </c>
      <c r="J411" s="119">
        <f t="shared" si="141"/>
        <v>16390108.000000002</v>
      </c>
      <c r="K411" s="119">
        <f t="shared" si="141"/>
        <v>15343067</v>
      </c>
      <c r="L411" s="119">
        <f t="shared" si="141"/>
        <v>13302248.417139117</v>
      </c>
      <c r="M411" s="119">
        <f t="shared" si="141"/>
        <v>12585973.502370089</v>
      </c>
      <c r="N411" s="119">
        <f t="shared" si="141"/>
        <v>17048000</v>
      </c>
      <c r="O411" s="119">
        <f t="shared" si="141"/>
        <v>17389000</v>
      </c>
      <c r="P411" s="119">
        <f t="shared" si="141"/>
        <v>16390108.000000002</v>
      </c>
      <c r="Q411" s="119">
        <f t="shared" si="141"/>
        <v>15343067</v>
      </c>
      <c r="R411" s="119">
        <f t="shared" si="141"/>
        <v>24071537.787461344</v>
      </c>
      <c r="S411" s="119">
        <f t="shared" si="141"/>
        <v>22775378.060444191</v>
      </c>
      <c r="T411" s="119">
        <f t="shared" si="141"/>
        <v>30846000</v>
      </c>
      <c r="U411" s="119">
        <f t="shared" si="141"/>
        <v>30846000</v>
      </c>
      <c r="V411" s="119">
        <f t="shared" si="141"/>
        <v>29659277.199999999</v>
      </c>
      <c r="W411" s="119">
        <f t="shared" si="141"/>
        <v>27639638</v>
      </c>
      <c r="X411" s="119">
        <f t="shared" si="141"/>
        <v>25194223.905650359</v>
      </c>
      <c r="Y411" s="119">
        <f t="shared" si="141"/>
        <v>23787058.541296609</v>
      </c>
      <c r="Z411" s="119">
        <f t="shared" si="141"/>
        <v>32251000</v>
      </c>
      <c r="AA411" s="119">
        <f t="shared" si="141"/>
        <v>32251000</v>
      </c>
      <c r="AB411" s="119">
        <f t="shared" si="141"/>
        <v>31010571.199999999</v>
      </c>
      <c r="AC411" s="119">
        <f t="shared" si="141"/>
        <v>28898770</v>
      </c>
      <c r="AD411" s="119">
        <f t="shared" si="141"/>
        <v>24438054.388207495</v>
      </c>
      <c r="AE411" s="119">
        <f t="shared" si="141"/>
        <v>23787058.541296609</v>
      </c>
      <c r="AF411" s="119">
        <f t="shared" si="141"/>
        <v>31754000</v>
      </c>
      <c r="AG411" s="119">
        <f t="shared" si="141"/>
        <v>32390000</v>
      </c>
      <c r="AH411" s="119">
        <f t="shared" si="141"/>
        <v>30531829.999999996</v>
      </c>
      <c r="AI411" s="119">
        <f t="shared" si="141"/>
        <v>28580188</v>
      </c>
      <c r="AJ411" s="119">
        <f t="shared" si="141"/>
        <v>25099303.861892767</v>
      </c>
      <c r="AK411" s="119">
        <f t="shared" si="141"/>
        <v>23787058.541296609</v>
      </c>
      <c r="AL411" s="119">
        <f t="shared" si="141"/>
        <v>32189000</v>
      </c>
      <c r="AM411" s="119">
        <f t="shared" si="141"/>
        <v>32833000</v>
      </c>
      <c r="AN411" s="119">
        <f t="shared" si="141"/>
        <v>30950473.400000006</v>
      </c>
      <c r="AO411" s="119">
        <f t="shared" si="141"/>
        <v>28971768</v>
      </c>
      <c r="AP411" s="119">
        <f t="shared" si="141"/>
        <v>26156139.866797976</v>
      </c>
      <c r="AQ411" s="119">
        <f t="shared" si="141"/>
        <v>23787058.541296609</v>
      </c>
      <c r="AR411" s="119">
        <f t="shared" si="141"/>
        <v>32884000</v>
      </c>
      <c r="AS411" s="119">
        <f t="shared" si="141"/>
        <v>33542000</v>
      </c>
      <c r="AT411" s="119">
        <f t="shared" si="141"/>
        <v>31619569.800000004</v>
      </c>
      <c r="AU411" s="119">
        <f t="shared" si="141"/>
        <v>29597755</v>
      </c>
      <c r="AV411" s="119">
        <f t="shared" si="141"/>
        <v>15224388.197537335</v>
      </c>
      <c r="AW411" s="119">
        <f t="shared" si="141"/>
        <v>11711067.844259489</v>
      </c>
      <c r="AX411" s="119">
        <f t="shared" si="141"/>
        <v>17735000</v>
      </c>
      <c r="AY411" s="119">
        <f t="shared" si="141"/>
        <v>17735000</v>
      </c>
      <c r="AZ411" s="119">
        <f t="shared" si="141"/>
        <v>17053122.800000001</v>
      </c>
      <c r="BA411" s="119">
        <f t="shared" si="141"/>
        <v>15891714</v>
      </c>
      <c r="BB411" s="119">
        <f t="shared" si="141"/>
        <v>25994484.726215165</v>
      </c>
      <c r="BC411" s="119">
        <f t="shared" si="141"/>
        <v>23787058.541296609</v>
      </c>
      <c r="BD411" s="119">
        <f t="shared" si="141"/>
        <v>32779000</v>
      </c>
      <c r="BE411" s="119">
        <f t="shared" si="141"/>
        <v>32779000</v>
      </c>
      <c r="BF411" s="119">
        <f t="shared" si="141"/>
        <v>31517222.799999997</v>
      </c>
      <c r="BG411" s="119">
        <f t="shared" si="141"/>
        <v>29371353</v>
      </c>
      <c r="BH411" s="119">
        <f t="shared" si="141"/>
        <v>25868394.583755504</v>
      </c>
      <c r="BI411" s="119">
        <f t="shared" si="141"/>
        <v>23787058.541296609</v>
      </c>
      <c r="BJ411" s="119">
        <f t="shared" si="141"/>
        <v>32695000</v>
      </c>
      <c r="BK411" s="119">
        <f t="shared" si="141"/>
        <v>32695000</v>
      </c>
      <c r="BL411" s="119">
        <f t="shared" si="141"/>
        <v>31437394.800000001</v>
      </c>
      <c r="BM411" s="119">
        <f t="shared" si="141"/>
        <v>29296568</v>
      </c>
      <c r="BN411" s="119">
        <f t="shared" si="141"/>
        <v>15922671.341780676</v>
      </c>
      <c r="BO411" s="119">
        <f t="shared" si="141"/>
        <v>12248208.724446675</v>
      </c>
      <c r="BP411" s="119">
        <f t="shared" si="141"/>
        <v>18548000</v>
      </c>
      <c r="BQ411" s="119">
        <f t="shared" si="141"/>
        <v>18548000</v>
      </c>
      <c r="BR411" s="119">
        <f t="shared" si="141"/>
        <v>17835281.799999997</v>
      </c>
      <c r="BS411" s="119">
        <f t="shared" si="141"/>
        <v>16620432</v>
      </c>
      <c r="BT411" s="45" t="e">
        <f>K411+Q411+#REF!+W411+#REF!+#REF!+#REF!+#REF!+AC411+AI411+AO411+AU411+BA411+#REF!+BG411+BM411+BS411</f>
        <v>#REF!</v>
      </c>
      <c r="BU411" s="9"/>
      <c r="BV411" s="9"/>
      <c r="BW411" s="9"/>
      <c r="BX411" s="10"/>
      <c r="BY411" s="10"/>
    </row>
    <row r="412" spans="1:77" s="6" customFormat="1" ht="24.75" customHeight="1" x14ac:dyDescent="0.35">
      <c r="A412" s="388"/>
      <c r="B412" s="4">
        <v>375</v>
      </c>
      <c r="C412" s="51" t="s">
        <v>414</v>
      </c>
      <c r="D412" s="11" t="s">
        <v>272</v>
      </c>
      <c r="F412" s="13">
        <v>87220.909305038585</v>
      </c>
      <c r="G412" s="13">
        <v>82524.398803998061</v>
      </c>
      <c r="H412" s="120">
        <v>112000</v>
      </c>
      <c r="I412" s="120">
        <v>114000</v>
      </c>
      <c r="J412" s="120">
        <v>107468.2</v>
      </c>
      <c r="K412" s="8">
        <f t="shared" si="130"/>
        <v>100643</v>
      </c>
      <c r="L412" s="13">
        <v>87220.909305038585</v>
      </c>
      <c r="M412" s="13">
        <v>82524.398803998061</v>
      </c>
      <c r="N412" s="120">
        <v>112000</v>
      </c>
      <c r="O412" s="120">
        <v>114000</v>
      </c>
      <c r="P412" s="120">
        <v>107468.2</v>
      </c>
      <c r="Q412" s="8">
        <f t="shared" si="131"/>
        <v>100643</v>
      </c>
      <c r="R412" s="13">
        <v>174205.0076875654</v>
      </c>
      <c r="S412" s="13">
        <v>164824.73804285034</v>
      </c>
      <c r="T412" s="120">
        <v>223000</v>
      </c>
      <c r="U412" s="120">
        <v>223000</v>
      </c>
      <c r="V412" s="120">
        <v>214643.8</v>
      </c>
      <c r="W412" s="8">
        <f t="shared" si="132"/>
        <v>199935</v>
      </c>
      <c r="X412" s="13">
        <v>207549.76443861664</v>
      </c>
      <c r="Y412" s="13">
        <v>193382.33933194721</v>
      </c>
      <c r="Z412" s="120">
        <v>264000</v>
      </c>
      <c r="AA412" s="120">
        <v>264000</v>
      </c>
      <c r="AB412" s="120">
        <v>253834</v>
      </c>
      <c r="AC412" s="8">
        <f t="shared" si="133"/>
        <v>236553</v>
      </c>
      <c r="AD412" s="13">
        <v>185286.20235740161</v>
      </c>
      <c r="AE412" s="13">
        <v>193382.33933194721</v>
      </c>
      <c r="AF412" s="120">
        <v>249000</v>
      </c>
      <c r="AG412" s="120">
        <v>254000</v>
      </c>
      <c r="AH412" s="120">
        <v>239738.8</v>
      </c>
      <c r="AI412" s="8">
        <f t="shared" si="134"/>
        <v>224281</v>
      </c>
      <c r="AJ412" s="13">
        <v>188524.84187513337</v>
      </c>
      <c r="AK412" s="13">
        <v>193382.33933194721</v>
      </c>
      <c r="AL412" s="120">
        <v>251000</v>
      </c>
      <c r="AM412" s="120">
        <v>256000</v>
      </c>
      <c r="AN412" s="120">
        <v>241789.8</v>
      </c>
      <c r="AO412" s="8">
        <f t="shared" si="135"/>
        <v>226139</v>
      </c>
      <c r="AP412" s="13">
        <v>228879.42429020759</v>
      </c>
      <c r="AQ412" s="13">
        <v>193382.33933194721</v>
      </c>
      <c r="AR412" s="120">
        <v>278000</v>
      </c>
      <c r="AS412" s="120">
        <v>284000</v>
      </c>
      <c r="AT412" s="120">
        <v>267338.40000000002</v>
      </c>
      <c r="AU412" s="8">
        <f t="shared" si="136"/>
        <v>250320</v>
      </c>
      <c r="AV412" s="13">
        <v>149774.57007594898</v>
      </c>
      <c r="AW412" s="13">
        <v>115211.20775073001</v>
      </c>
      <c r="AX412" s="120">
        <v>174000</v>
      </c>
      <c r="AY412" s="120">
        <v>174000</v>
      </c>
      <c r="AZ412" s="120">
        <v>167764.79999999999</v>
      </c>
      <c r="BA412" s="8">
        <f t="shared" si="137"/>
        <v>156150</v>
      </c>
      <c r="BB412" s="13">
        <v>227229.53035120526</v>
      </c>
      <c r="BC412" s="13">
        <v>193382.33933194721</v>
      </c>
      <c r="BD412" s="120">
        <v>277000</v>
      </c>
      <c r="BE412" s="120">
        <v>277000</v>
      </c>
      <c r="BF412" s="120">
        <v>266294</v>
      </c>
      <c r="BG412" s="8">
        <f t="shared" si="138"/>
        <v>248181</v>
      </c>
      <c r="BH412" s="13">
        <v>219092.35128142181</v>
      </c>
      <c r="BI412" s="13">
        <v>193382.33933194721</v>
      </c>
      <c r="BJ412" s="120">
        <v>272000</v>
      </c>
      <c r="BK412" s="120">
        <v>272000</v>
      </c>
      <c r="BL412" s="120">
        <v>261142</v>
      </c>
      <c r="BM412" s="8">
        <f t="shared" si="139"/>
        <v>243523</v>
      </c>
      <c r="BN412" s="13">
        <v>146422.52814461998</v>
      </c>
      <c r="BO412" s="13">
        <v>112632.71395739999</v>
      </c>
      <c r="BP412" s="120">
        <v>171000</v>
      </c>
      <c r="BQ412" s="120">
        <v>171000</v>
      </c>
      <c r="BR412" s="120">
        <v>164010</v>
      </c>
      <c r="BS412" s="8">
        <f t="shared" si="140"/>
        <v>153013</v>
      </c>
      <c r="BT412" s="45" t="e">
        <f>K412+Q412+#REF!+W412+#REF!+#REF!+#REF!+#REF!+AC412+AI412+AO412+AU412+BA412+#REF!+BG412+BM412+BS412</f>
        <v>#REF!</v>
      </c>
      <c r="BU412" s="9"/>
      <c r="BV412" s="9"/>
      <c r="BW412" s="9"/>
      <c r="BX412" s="10"/>
      <c r="BY412" s="10"/>
    </row>
    <row r="413" spans="1:77" s="6" customFormat="1" ht="24.75" customHeight="1" thickBot="1" x14ac:dyDescent="0.4">
      <c r="A413" s="388"/>
      <c r="B413" s="11">
        <v>376</v>
      </c>
      <c r="C413" s="51" t="s">
        <v>415</v>
      </c>
      <c r="D413" s="11" t="s">
        <v>272</v>
      </c>
      <c r="F413" s="13">
        <v>184231.11519560023</v>
      </c>
      <c r="G413" s="13">
        <v>174310.97822352944</v>
      </c>
      <c r="H413" s="113">
        <v>236000</v>
      </c>
      <c r="I413" s="113">
        <v>241000</v>
      </c>
      <c r="J413" s="113">
        <v>226997.4</v>
      </c>
      <c r="K413" s="8">
        <f t="shared" si="130"/>
        <v>212508</v>
      </c>
      <c r="L413" s="13">
        <v>184231.11519560023</v>
      </c>
      <c r="M413" s="13">
        <v>174310.97822352944</v>
      </c>
      <c r="N413" s="113">
        <v>236000</v>
      </c>
      <c r="O413" s="113">
        <v>241000</v>
      </c>
      <c r="P413" s="113">
        <v>226997.4</v>
      </c>
      <c r="Q413" s="8">
        <f t="shared" si="131"/>
        <v>212508</v>
      </c>
      <c r="R413" s="13">
        <v>301251.28814422461</v>
      </c>
      <c r="S413" s="13">
        <v>285030.06493645866</v>
      </c>
      <c r="T413" s="113">
        <v>386000</v>
      </c>
      <c r="U413" s="113">
        <v>386000</v>
      </c>
      <c r="V413" s="113">
        <v>371180.6</v>
      </c>
      <c r="W413" s="8">
        <f t="shared" si="132"/>
        <v>345892</v>
      </c>
      <c r="X413" s="13">
        <v>361545.79495013983</v>
      </c>
      <c r="Y413" s="13">
        <v>343764.17676704371</v>
      </c>
      <c r="Z413" s="113">
        <v>464000</v>
      </c>
      <c r="AA413" s="113">
        <v>464000</v>
      </c>
      <c r="AB413" s="113">
        <v>446539.8</v>
      </c>
      <c r="AC413" s="8">
        <f t="shared" si="133"/>
        <v>415970</v>
      </c>
      <c r="AD413" s="13">
        <v>318060.41648908798</v>
      </c>
      <c r="AE413" s="13">
        <v>343764.17676704371</v>
      </c>
      <c r="AF413" s="113">
        <v>436000</v>
      </c>
      <c r="AG413" s="113">
        <v>445000</v>
      </c>
      <c r="AH413" s="113">
        <v>419008.8</v>
      </c>
      <c r="AI413" s="8">
        <f t="shared" si="134"/>
        <v>392367</v>
      </c>
      <c r="AJ413" s="13">
        <v>359470.08606596355</v>
      </c>
      <c r="AK413" s="13">
        <v>343764.17676704371</v>
      </c>
      <c r="AL413" s="113">
        <v>463000</v>
      </c>
      <c r="AM413" s="113">
        <v>472000</v>
      </c>
      <c r="AN413" s="113">
        <v>445225.2</v>
      </c>
      <c r="AO413" s="8">
        <f t="shared" si="135"/>
        <v>416692</v>
      </c>
      <c r="AP413" s="13">
        <v>399593.41650036903</v>
      </c>
      <c r="AQ413" s="13">
        <v>343764.17676704371</v>
      </c>
      <c r="AR413" s="113">
        <v>489000</v>
      </c>
      <c r="AS413" s="113">
        <v>499000</v>
      </c>
      <c r="AT413" s="113">
        <v>470628.2</v>
      </c>
      <c r="AU413" s="8">
        <f t="shared" si="136"/>
        <v>440397</v>
      </c>
      <c r="AV413" s="13">
        <v>267022.65964013641</v>
      </c>
      <c r="AW413" s="13">
        <v>205402.04587702799</v>
      </c>
      <c r="AX413" s="113">
        <v>311000</v>
      </c>
      <c r="AY413" s="113">
        <v>311000</v>
      </c>
      <c r="AZ413" s="113">
        <v>299097.40000000002</v>
      </c>
      <c r="BA413" s="8">
        <f t="shared" si="137"/>
        <v>278704</v>
      </c>
      <c r="BB413" s="13">
        <v>397125.246322077</v>
      </c>
      <c r="BC413" s="13">
        <v>343764.17676704371</v>
      </c>
      <c r="BD413" s="113">
        <v>488000</v>
      </c>
      <c r="BE413" s="113">
        <v>488000</v>
      </c>
      <c r="BF413" s="113">
        <v>469064.4</v>
      </c>
      <c r="BG413" s="8">
        <f t="shared" si="138"/>
        <v>437191</v>
      </c>
      <c r="BH413" s="13">
        <v>363518.10751603619</v>
      </c>
      <c r="BI413" s="13">
        <v>343764.17676704371</v>
      </c>
      <c r="BJ413" s="113">
        <v>466000</v>
      </c>
      <c r="BK413" s="113">
        <v>466000</v>
      </c>
      <c r="BL413" s="113">
        <v>447788.6</v>
      </c>
      <c r="BM413" s="8">
        <f t="shared" si="139"/>
        <v>417414</v>
      </c>
      <c r="BN413" s="13">
        <v>309280.62374225375</v>
      </c>
      <c r="BO413" s="13">
        <v>237908.17210942603</v>
      </c>
      <c r="BP413" s="113">
        <v>360000</v>
      </c>
      <c r="BQ413" s="113">
        <v>360000</v>
      </c>
      <c r="BR413" s="113">
        <v>346431.4</v>
      </c>
      <c r="BS413" s="8">
        <f t="shared" si="140"/>
        <v>322724</v>
      </c>
      <c r="BT413" s="45" t="e">
        <f>K413+Q413+#REF!+W413+#REF!+#REF!+#REF!+#REF!+AC413+AI413+AO413+AU413+BA413+#REF!+BG413+BM413+BS413</f>
        <v>#REF!</v>
      </c>
      <c r="BU413" s="9"/>
      <c r="BV413" s="9"/>
      <c r="BW413" s="9"/>
      <c r="BX413" s="10"/>
      <c r="BY413" s="10"/>
    </row>
    <row r="414" spans="1:77" s="6" customFormat="1" ht="24.75" customHeight="1" x14ac:dyDescent="0.35">
      <c r="A414" s="388"/>
      <c r="B414" s="4">
        <v>377</v>
      </c>
      <c r="C414" s="51" t="s">
        <v>416</v>
      </c>
      <c r="D414" s="11" t="s">
        <v>272</v>
      </c>
      <c r="F414" s="13">
        <v>143341.7625752294</v>
      </c>
      <c r="G414" s="13">
        <v>135623.35997502474</v>
      </c>
      <c r="H414" s="113">
        <v>184000</v>
      </c>
      <c r="I414" s="113">
        <v>188000</v>
      </c>
      <c r="J414" s="113">
        <v>176615.6</v>
      </c>
      <c r="K414" s="8">
        <f t="shared" si="130"/>
        <v>165516</v>
      </c>
      <c r="L414" s="13">
        <v>143341.7625752294</v>
      </c>
      <c r="M414" s="13">
        <v>135623.35997502474</v>
      </c>
      <c r="N414" s="113">
        <v>184000</v>
      </c>
      <c r="O414" s="113">
        <v>188000</v>
      </c>
      <c r="P414" s="113">
        <v>176615.6</v>
      </c>
      <c r="Q414" s="8">
        <f t="shared" si="131"/>
        <v>165516</v>
      </c>
      <c r="R414" s="13">
        <v>239784.95639780498</v>
      </c>
      <c r="S414" s="13">
        <v>226873.45874561553</v>
      </c>
      <c r="T414" s="113">
        <v>307000</v>
      </c>
      <c r="U414" s="113">
        <v>307000</v>
      </c>
      <c r="V414" s="113">
        <v>295446.2</v>
      </c>
      <c r="W414" s="8">
        <f t="shared" si="132"/>
        <v>275221</v>
      </c>
      <c r="X414" s="13">
        <v>271786.67279958742</v>
      </c>
      <c r="Y414" s="13">
        <v>261614.26249446304</v>
      </c>
      <c r="Z414" s="113">
        <v>351000</v>
      </c>
      <c r="AA414" s="113">
        <v>351000</v>
      </c>
      <c r="AB414" s="113">
        <v>337702.40000000002</v>
      </c>
      <c r="AC414" s="8">
        <f t="shared" si="133"/>
        <v>314621</v>
      </c>
      <c r="AD414" s="13">
        <v>248003.29601849624</v>
      </c>
      <c r="AE414" s="13">
        <v>261614.26249446304</v>
      </c>
      <c r="AF414" s="113">
        <v>336000</v>
      </c>
      <c r="AG414" s="113">
        <v>343000</v>
      </c>
      <c r="AH414" s="113">
        <v>322644</v>
      </c>
      <c r="AI414" s="8">
        <f t="shared" si="134"/>
        <v>302252</v>
      </c>
      <c r="AJ414" s="13">
        <v>277890.39094320143</v>
      </c>
      <c r="AK414" s="13">
        <v>261614.26249446304</v>
      </c>
      <c r="AL414" s="113">
        <v>355000</v>
      </c>
      <c r="AM414" s="113">
        <v>362000</v>
      </c>
      <c r="AN414" s="113">
        <v>341566.4</v>
      </c>
      <c r="AO414" s="8">
        <f t="shared" si="135"/>
        <v>319614</v>
      </c>
      <c r="AP414" s="13">
        <v>314168.04541061947</v>
      </c>
      <c r="AQ414" s="13">
        <v>261614.26249446304</v>
      </c>
      <c r="AR414" s="113">
        <v>379000</v>
      </c>
      <c r="AS414" s="113">
        <v>387000</v>
      </c>
      <c r="AT414" s="113">
        <v>364533.4</v>
      </c>
      <c r="AU414" s="8">
        <f t="shared" si="136"/>
        <v>341263</v>
      </c>
      <c r="AV414" s="13">
        <v>202721.26755378681</v>
      </c>
      <c r="AW414" s="13">
        <v>155939.43657983598</v>
      </c>
      <c r="AX414" s="113">
        <v>236000</v>
      </c>
      <c r="AY414" s="113">
        <v>236000</v>
      </c>
      <c r="AZ414" s="113">
        <v>227071.6</v>
      </c>
      <c r="BA414" s="8">
        <f t="shared" si="137"/>
        <v>211546</v>
      </c>
      <c r="BB414" s="13">
        <v>301512.55841084564</v>
      </c>
      <c r="BC414" s="13">
        <v>261614.26249446304</v>
      </c>
      <c r="BD414" s="113">
        <v>371000</v>
      </c>
      <c r="BE414" s="113">
        <v>371000</v>
      </c>
      <c r="BF414" s="113">
        <v>356521.2</v>
      </c>
      <c r="BG414" s="8">
        <f t="shared" si="138"/>
        <v>332330</v>
      </c>
      <c r="BH414" s="13">
        <v>303415.94009788876</v>
      </c>
      <c r="BI414" s="13">
        <v>261614.26249446304</v>
      </c>
      <c r="BJ414" s="113">
        <v>372000</v>
      </c>
      <c r="BK414" s="113">
        <v>372000</v>
      </c>
      <c r="BL414" s="113">
        <v>357726.6</v>
      </c>
      <c r="BM414" s="8">
        <f t="shared" si="139"/>
        <v>333351</v>
      </c>
      <c r="BN414" s="13">
        <v>240636.58628815258</v>
      </c>
      <c r="BO414" s="13">
        <v>185105.06637550198</v>
      </c>
      <c r="BP414" s="113">
        <v>280000</v>
      </c>
      <c r="BQ414" s="113">
        <v>280000</v>
      </c>
      <c r="BR414" s="113">
        <v>269542</v>
      </c>
      <c r="BS414" s="8">
        <f t="shared" si="140"/>
        <v>251057</v>
      </c>
      <c r="BT414" s="45" t="e">
        <f>K414+Q414+#REF!+W414+#REF!+#REF!+#REF!+#REF!+AC414+AI414+AO414+AU414+BA414+#REF!+BG414+BM414+BS414</f>
        <v>#REF!</v>
      </c>
      <c r="BU414" s="9"/>
      <c r="BV414" s="9"/>
      <c r="BW414" s="9"/>
      <c r="BX414" s="10"/>
      <c r="BY414" s="10"/>
    </row>
    <row r="415" spans="1:77" s="6" customFormat="1" ht="24.75" customHeight="1" thickBot="1" x14ac:dyDescent="0.4">
      <c r="A415" s="388"/>
      <c r="B415" s="11">
        <v>378</v>
      </c>
      <c r="C415" s="51" t="s">
        <v>417</v>
      </c>
      <c r="D415" s="11" t="s">
        <v>272</v>
      </c>
      <c r="F415" s="13">
        <v>2394621.1016000002</v>
      </c>
      <c r="G415" s="13">
        <v>2265679.9653599998</v>
      </c>
      <c r="H415" s="113">
        <v>3069000</v>
      </c>
      <c r="I415" s="113">
        <v>3130000</v>
      </c>
      <c r="J415" s="113">
        <v>2950486</v>
      </c>
      <c r="K415" s="8">
        <f t="shared" si="130"/>
        <v>2761957</v>
      </c>
      <c r="L415" s="13">
        <v>2394621.1016000002</v>
      </c>
      <c r="M415" s="13">
        <v>2265679.9653599998</v>
      </c>
      <c r="N415" s="113">
        <v>3069000</v>
      </c>
      <c r="O415" s="113">
        <v>3130000</v>
      </c>
      <c r="P415" s="113">
        <v>2950486</v>
      </c>
      <c r="Q415" s="8">
        <f t="shared" si="131"/>
        <v>2761957</v>
      </c>
      <c r="R415" s="13">
        <v>2736709.8303999999</v>
      </c>
      <c r="S415" s="13">
        <v>2589348.5318400003</v>
      </c>
      <c r="T415" s="113">
        <v>3507000</v>
      </c>
      <c r="U415" s="113">
        <v>3507000</v>
      </c>
      <c r="V415" s="113">
        <v>3371984</v>
      </c>
      <c r="W415" s="8">
        <f t="shared" si="132"/>
        <v>3142408</v>
      </c>
      <c r="X415" s="13">
        <v>2736709.8303999999</v>
      </c>
      <c r="Y415" s="13">
        <v>2589348.5318400003</v>
      </c>
      <c r="Z415" s="113">
        <v>3507000</v>
      </c>
      <c r="AA415" s="113">
        <v>3507000</v>
      </c>
      <c r="AB415" s="113">
        <v>3371984</v>
      </c>
      <c r="AC415" s="8">
        <f t="shared" si="133"/>
        <v>3142408</v>
      </c>
      <c r="AD415" s="13">
        <v>2736709.8303999999</v>
      </c>
      <c r="AE415" s="13">
        <v>2589348.5318400003</v>
      </c>
      <c r="AF415" s="113">
        <v>3507000</v>
      </c>
      <c r="AG415" s="113">
        <v>3577000</v>
      </c>
      <c r="AH415" s="113">
        <v>3371984</v>
      </c>
      <c r="AI415" s="8">
        <f t="shared" si="134"/>
        <v>3156408</v>
      </c>
      <c r="AJ415" s="13">
        <v>2736709.8303999999</v>
      </c>
      <c r="AK415" s="13">
        <v>2589348.5318400003</v>
      </c>
      <c r="AL415" s="113">
        <v>3507000</v>
      </c>
      <c r="AM415" s="113">
        <v>3577000</v>
      </c>
      <c r="AN415" s="113">
        <v>3371984</v>
      </c>
      <c r="AO415" s="8">
        <f t="shared" si="135"/>
        <v>3156408</v>
      </c>
      <c r="AP415" s="13">
        <v>2736709.8303999999</v>
      </c>
      <c r="AQ415" s="13">
        <v>2589348.5318400003</v>
      </c>
      <c r="AR415" s="113">
        <v>3507000</v>
      </c>
      <c r="AS415" s="113">
        <v>3577000</v>
      </c>
      <c r="AT415" s="113">
        <v>3371984</v>
      </c>
      <c r="AU415" s="8">
        <f t="shared" si="136"/>
        <v>3156408</v>
      </c>
      <c r="AV415" s="13">
        <v>2394621.1016000002</v>
      </c>
      <c r="AW415" s="13">
        <v>1842016.2319999998</v>
      </c>
      <c r="AX415" s="113">
        <v>2790000</v>
      </c>
      <c r="AY415" s="113">
        <v>2790000</v>
      </c>
      <c r="AZ415" s="113">
        <v>2682260</v>
      </c>
      <c r="BA415" s="8">
        <f t="shared" si="137"/>
        <v>2499779</v>
      </c>
      <c r="BB415" s="13">
        <v>2736709.8303999999</v>
      </c>
      <c r="BC415" s="13">
        <v>2589348.5318400003</v>
      </c>
      <c r="BD415" s="113">
        <v>3507000</v>
      </c>
      <c r="BE415" s="113">
        <v>3507000</v>
      </c>
      <c r="BF415" s="113">
        <v>3371984</v>
      </c>
      <c r="BG415" s="8">
        <f t="shared" si="138"/>
        <v>3142408</v>
      </c>
      <c r="BH415" s="13">
        <v>2736709.8303999999</v>
      </c>
      <c r="BI415" s="13">
        <v>2589348.5318400003</v>
      </c>
      <c r="BJ415" s="113">
        <v>3507000</v>
      </c>
      <c r="BK415" s="113">
        <v>3507000</v>
      </c>
      <c r="BL415" s="113">
        <v>3371984</v>
      </c>
      <c r="BM415" s="8">
        <f t="shared" si="139"/>
        <v>3142408</v>
      </c>
      <c r="BN415" s="13">
        <v>2394621.1016000002</v>
      </c>
      <c r="BO415" s="13">
        <v>1842016.2319999998</v>
      </c>
      <c r="BP415" s="113">
        <v>2790000</v>
      </c>
      <c r="BQ415" s="113">
        <v>2790000</v>
      </c>
      <c r="BR415" s="113">
        <v>2682260</v>
      </c>
      <c r="BS415" s="8">
        <f t="shared" si="140"/>
        <v>2499779</v>
      </c>
      <c r="BT415" s="45" t="e">
        <f>K415+Q415+#REF!+W415+#REF!+#REF!+#REF!+#REF!+AC415+AI415+AO415+AU415+BA415+#REF!+BG415+BM415+BS415</f>
        <v>#REF!</v>
      </c>
      <c r="BU415" s="9"/>
      <c r="BV415" s="9"/>
      <c r="BW415" s="9"/>
      <c r="BX415" s="10"/>
      <c r="BY415" s="10"/>
    </row>
    <row r="416" spans="1:77" s="6" customFormat="1" ht="24.75" customHeight="1" x14ac:dyDescent="0.35">
      <c r="A416" s="388"/>
      <c r="B416" s="4">
        <v>379</v>
      </c>
      <c r="C416" s="51" t="s">
        <v>418</v>
      </c>
      <c r="D416" s="11" t="s">
        <v>272</v>
      </c>
      <c r="F416" s="13">
        <v>1074336.6656153405</v>
      </c>
      <c r="G416" s="13">
        <v>1016487.7682360527</v>
      </c>
      <c r="H416" s="113">
        <v>1377000</v>
      </c>
      <c r="I416" s="113">
        <v>1405000</v>
      </c>
      <c r="J416" s="113">
        <v>1323723.8</v>
      </c>
      <c r="K416" s="8">
        <f t="shared" si="130"/>
        <v>1239310</v>
      </c>
      <c r="L416" s="13">
        <v>1074336.6656153405</v>
      </c>
      <c r="M416" s="13">
        <v>1016487.7682360527</v>
      </c>
      <c r="N416" s="113">
        <v>1377000</v>
      </c>
      <c r="O416" s="113">
        <v>1405000</v>
      </c>
      <c r="P416" s="113">
        <v>1323723.8</v>
      </c>
      <c r="Q416" s="8">
        <f t="shared" si="131"/>
        <v>1239310</v>
      </c>
      <c r="R416" s="13">
        <v>1758897.0060250498</v>
      </c>
      <c r="S416" s="13">
        <v>1664187.1672390858</v>
      </c>
      <c r="T416" s="113">
        <v>2254000</v>
      </c>
      <c r="U416" s="113">
        <v>2254000</v>
      </c>
      <c r="V416" s="113">
        <v>2167190.2000000002</v>
      </c>
      <c r="W416" s="8">
        <f t="shared" si="132"/>
        <v>2019655</v>
      </c>
      <c r="X416" s="13">
        <v>2073315.2038186041</v>
      </c>
      <c r="Y416" s="13">
        <v>1921645.2825885203</v>
      </c>
      <c r="Z416" s="113">
        <v>2630000</v>
      </c>
      <c r="AA416" s="113">
        <v>2630000</v>
      </c>
      <c r="AB416" s="113">
        <v>2529251.2000000002</v>
      </c>
      <c r="AC416" s="8">
        <f t="shared" si="133"/>
        <v>2356842</v>
      </c>
      <c r="AD416" s="13">
        <v>1821873.1463760284</v>
      </c>
      <c r="AE416" s="13">
        <v>1921645.2825885203</v>
      </c>
      <c r="AF416" s="113">
        <v>2465000</v>
      </c>
      <c r="AG416" s="113">
        <v>2514000</v>
      </c>
      <c r="AH416" s="113">
        <v>2370061.4</v>
      </c>
      <c r="AI416" s="8">
        <f t="shared" si="134"/>
        <v>2218516</v>
      </c>
      <c r="AJ416" s="13">
        <v>2008225.5537789171</v>
      </c>
      <c r="AK416" s="13">
        <v>1921645.2825885203</v>
      </c>
      <c r="AL416" s="113">
        <v>2588000</v>
      </c>
      <c r="AM416" s="113">
        <v>2640000</v>
      </c>
      <c r="AN416" s="113">
        <v>2488042.2000000002</v>
      </c>
      <c r="AO416" s="8">
        <f t="shared" si="135"/>
        <v>2329183</v>
      </c>
      <c r="AP416" s="13">
        <v>2288193.8771830322</v>
      </c>
      <c r="AQ416" s="13">
        <v>1921645.2825885203</v>
      </c>
      <c r="AR416" s="113">
        <v>2772000</v>
      </c>
      <c r="AS416" s="113">
        <v>2827000</v>
      </c>
      <c r="AT416" s="113">
        <v>2665293.4</v>
      </c>
      <c r="AU416" s="8">
        <f t="shared" si="136"/>
        <v>2494827</v>
      </c>
      <c r="AV416" s="13">
        <v>1596054.4754645764</v>
      </c>
      <c r="AW416" s="13">
        <v>1227734.2118958281</v>
      </c>
      <c r="AX416" s="113">
        <v>1859000</v>
      </c>
      <c r="AY416" s="113">
        <v>1859000</v>
      </c>
      <c r="AZ416" s="113">
        <v>1787770.6</v>
      </c>
      <c r="BA416" s="8">
        <f t="shared" si="137"/>
        <v>1665912</v>
      </c>
      <c r="BB416" s="13">
        <v>2301645.4046547236</v>
      </c>
      <c r="BC416" s="13">
        <v>1921645.2825885203</v>
      </c>
      <c r="BD416" s="113">
        <v>2781000</v>
      </c>
      <c r="BE416" s="113">
        <v>2781000</v>
      </c>
      <c r="BF416" s="113">
        <v>2673809.6</v>
      </c>
      <c r="BG416" s="8">
        <f t="shared" si="138"/>
        <v>2491820</v>
      </c>
      <c r="BH416" s="13">
        <v>2276448.9448571419</v>
      </c>
      <c r="BI416" s="13">
        <v>1921645.2825885203</v>
      </c>
      <c r="BJ416" s="113">
        <v>2764000</v>
      </c>
      <c r="BK416" s="113">
        <v>2764000</v>
      </c>
      <c r="BL416" s="113">
        <v>2657858</v>
      </c>
      <c r="BM416" s="8">
        <f t="shared" si="139"/>
        <v>2476790</v>
      </c>
      <c r="BN416" s="13">
        <v>1803554.2094266058</v>
      </c>
      <c r="BO416" s="13">
        <v>1387349.3918666202</v>
      </c>
      <c r="BP416" s="113">
        <v>2101000</v>
      </c>
      <c r="BQ416" s="113">
        <v>2101000</v>
      </c>
      <c r="BR416" s="113">
        <v>2020194.4</v>
      </c>
      <c r="BS416" s="8">
        <f t="shared" si="140"/>
        <v>1882620</v>
      </c>
      <c r="BT416" s="45" t="e">
        <f>K416+Q416+#REF!+W416+#REF!+#REF!+#REF!+#REF!+AC416+AI416+AO416+AU416+BA416+#REF!+BG416+BM416+BS416</f>
        <v>#REF!</v>
      </c>
      <c r="BU416" s="9"/>
      <c r="BV416" s="9"/>
      <c r="BW416" s="9"/>
      <c r="BX416" s="10"/>
      <c r="BY416" s="10"/>
    </row>
    <row r="417" spans="1:77" s="6" customFormat="1" ht="24.75" customHeight="1" thickBot="1" x14ac:dyDescent="0.4">
      <c r="A417" s="388"/>
      <c r="B417" s="11">
        <v>380</v>
      </c>
      <c r="C417" s="51" t="s">
        <v>419</v>
      </c>
      <c r="D417" s="11" t="s">
        <v>283</v>
      </c>
      <c r="F417" s="13">
        <v>389958.65849808144</v>
      </c>
      <c r="G417" s="13">
        <v>368960.88457895396</v>
      </c>
      <c r="H417" s="113">
        <v>500000</v>
      </c>
      <c r="I417" s="113">
        <v>510000</v>
      </c>
      <c r="J417" s="113">
        <v>480480</v>
      </c>
      <c r="K417" s="8">
        <f t="shared" si="130"/>
        <v>449880</v>
      </c>
      <c r="L417" s="13">
        <v>389958.65849808144</v>
      </c>
      <c r="M417" s="13">
        <v>368960.88457895396</v>
      </c>
      <c r="N417" s="113">
        <v>500000</v>
      </c>
      <c r="O417" s="113">
        <v>510000</v>
      </c>
      <c r="P417" s="113">
        <v>480480</v>
      </c>
      <c r="Q417" s="8">
        <f t="shared" si="131"/>
        <v>449880</v>
      </c>
      <c r="R417" s="13">
        <v>645327.55245855264</v>
      </c>
      <c r="S417" s="13">
        <v>610579.14578770753</v>
      </c>
      <c r="T417" s="113">
        <v>827000</v>
      </c>
      <c r="U417" s="113">
        <v>827000</v>
      </c>
      <c r="V417" s="113">
        <v>795127.2</v>
      </c>
      <c r="W417" s="8">
        <f t="shared" si="132"/>
        <v>741007</v>
      </c>
      <c r="X417" s="13">
        <v>789105.13607427326</v>
      </c>
      <c r="Y417" s="13">
        <v>730505.71312843484</v>
      </c>
      <c r="Z417" s="113">
        <v>1001000</v>
      </c>
      <c r="AA417" s="113">
        <v>1001000</v>
      </c>
      <c r="AB417" s="113">
        <v>962081.4</v>
      </c>
      <c r="AC417" s="8">
        <f t="shared" si="133"/>
        <v>896738</v>
      </c>
      <c r="AD417" s="13">
        <v>702728.07414100203</v>
      </c>
      <c r="AE417" s="13">
        <v>730505.71312843484</v>
      </c>
      <c r="AF417" s="113">
        <v>944000</v>
      </c>
      <c r="AG417" s="113">
        <v>963000</v>
      </c>
      <c r="AH417" s="113">
        <v>907396</v>
      </c>
      <c r="AI417" s="8">
        <f t="shared" si="134"/>
        <v>849526</v>
      </c>
      <c r="AJ417" s="13">
        <v>765161.66176810348</v>
      </c>
      <c r="AK417" s="13">
        <v>730505.71312843484</v>
      </c>
      <c r="AL417" s="113">
        <v>985000</v>
      </c>
      <c r="AM417" s="113">
        <v>1005000</v>
      </c>
      <c r="AN417" s="113">
        <v>946922.2</v>
      </c>
      <c r="AO417" s="8">
        <f t="shared" si="135"/>
        <v>886518</v>
      </c>
      <c r="AP417" s="13">
        <v>897203.20736488258</v>
      </c>
      <c r="AQ417" s="13">
        <v>730505.71312843484</v>
      </c>
      <c r="AR417" s="113">
        <v>1072000</v>
      </c>
      <c r="AS417" s="113">
        <v>1093000</v>
      </c>
      <c r="AT417" s="113">
        <v>1030520.4</v>
      </c>
      <c r="AU417" s="8">
        <f t="shared" si="136"/>
        <v>964646</v>
      </c>
      <c r="AV417" s="13">
        <v>586004.74868679384</v>
      </c>
      <c r="AW417" s="13">
        <v>450772.88360522606</v>
      </c>
      <c r="AX417" s="113">
        <v>683000</v>
      </c>
      <c r="AY417" s="113">
        <v>683000</v>
      </c>
      <c r="AZ417" s="113">
        <v>656395.6</v>
      </c>
      <c r="BA417" s="8">
        <f t="shared" si="137"/>
        <v>611835</v>
      </c>
      <c r="BB417" s="13">
        <v>854727.33274251956</v>
      </c>
      <c r="BC417" s="13">
        <v>730505.71312843484</v>
      </c>
      <c r="BD417" s="113">
        <v>1044000</v>
      </c>
      <c r="BE417" s="113">
        <v>1044000</v>
      </c>
      <c r="BF417" s="113">
        <v>1003627.8</v>
      </c>
      <c r="BG417" s="8">
        <f t="shared" si="138"/>
        <v>935372</v>
      </c>
      <c r="BH417" s="13">
        <v>832609.41493759118</v>
      </c>
      <c r="BI417" s="13">
        <v>730505.71312843484</v>
      </c>
      <c r="BJ417" s="113">
        <v>1029000</v>
      </c>
      <c r="BK417" s="113">
        <v>1029000</v>
      </c>
      <c r="BL417" s="113">
        <v>989625</v>
      </c>
      <c r="BM417" s="8">
        <f t="shared" si="139"/>
        <v>922148</v>
      </c>
      <c r="BN417" s="13">
        <v>654647.67435252643</v>
      </c>
      <c r="BO417" s="13">
        <v>503575.1341173281</v>
      </c>
      <c r="BP417" s="113">
        <v>763000</v>
      </c>
      <c r="BQ417" s="113">
        <v>763000</v>
      </c>
      <c r="BR417" s="113">
        <v>733283.6</v>
      </c>
      <c r="BS417" s="8">
        <f t="shared" si="140"/>
        <v>683501</v>
      </c>
      <c r="BT417" s="45" t="e">
        <f>K417+Q417+#REF!+W417+#REF!+#REF!+#REF!+#REF!+AC417+AI417+AO417+AU417+BA417+#REF!+BG417+BM417+BS417</f>
        <v>#REF!</v>
      </c>
      <c r="BU417" s="9"/>
      <c r="BV417" s="9"/>
      <c r="BW417" s="9"/>
      <c r="BX417" s="10"/>
      <c r="BY417" s="10"/>
    </row>
    <row r="418" spans="1:77" s="6" customFormat="1" ht="24.75" customHeight="1" x14ac:dyDescent="0.35">
      <c r="A418" s="388"/>
      <c r="B418" s="4">
        <v>381</v>
      </c>
      <c r="C418" s="51" t="s">
        <v>420</v>
      </c>
      <c r="D418" s="11" t="s">
        <v>272</v>
      </c>
      <c r="F418" s="13">
        <v>503341.05990464665</v>
      </c>
      <c r="G418" s="13">
        <v>476238.07975593489</v>
      </c>
      <c r="H418" s="113">
        <v>645000</v>
      </c>
      <c r="I418" s="113">
        <v>658000</v>
      </c>
      <c r="J418" s="113">
        <v>620181.80000000005</v>
      </c>
      <c r="K418" s="8">
        <f t="shared" si="130"/>
        <v>580552</v>
      </c>
      <c r="L418" s="13">
        <v>503341.05990464665</v>
      </c>
      <c r="M418" s="13">
        <v>476238.07975593489</v>
      </c>
      <c r="N418" s="113">
        <v>645000</v>
      </c>
      <c r="O418" s="113">
        <v>658000</v>
      </c>
      <c r="P418" s="113">
        <v>620181.80000000005</v>
      </c>
      <c r="Q418" s="8">
        <f t="shared" si="131"/>
        <v>580552</v>
      </c>
      <c r="R418" s="13">
        <v>878560.74000019778</v>
      </c>
      <c r="S418" s="13">
        <v>831253.62323095638</v>
      </c>
      <c r="T418" s="113">
        <v>1126000</v>
      </c>
      <c r="U418" s="113">
        <v>1126000</v>
      </c>
      <c r="V418" s="113">
        <v>1082501</v>
      </c>
      <c r="W418" s="8">
        <f t="shared" si="132"/>
        <v>1008863</v>
      </c>
      <c r="X418" s="13">
        <v>999819.05020992528</v>
      </c>
      <c r="Y418" s="13">
        <v>914098.85850147763</v>
      </c>
      <c r="Z418" s="113">
        <v>1260000</v>
      </c>
      <c r="AA418" s="113">
        <v>1260000</v>
      </c>
      <c r="AB418" s="113">
        <v>1211722.3999999999</v>
      </c>
      <c r="AC418" s="8">
        <f t="shared" si="133"/>
        <v>1129128</v>
      </c>
      <c r="AD418" s="13">
        <v>911574.18381740618</v>
      </c>
      <c r="AE418" s="13">
        <v>914098.85850147763</v>
      </c>
      <c r="AF418" s="113">
        <v>1202000</v>
      </c>
      <c r="AG418" s="113">
        <v>1226000</v>
      </c>
      <c r="AH418" s="113">
        <v>1155852.6000000001</v>
      </c>
      <c r="AI418" s="8">
        <f t="shared" si="134"/>
        <v>1081905</v>
      </c>
      <c r="AJ418" s="13">
        <v>1004539.703623001</v>
      </c>
      <c r="AK418" s="13">
        <v>914098.85850147763</v>
      </c>
      <c r="AL418" s="113">
        <v>1263000</v>
      </c>
      <c r="AM418" s="113">
        <v>1288000</v>
      </c>
      <c r="AN418" s="113">
        <v>1214710</v>
      </c>
      <c r="AO418" s="8">
        <f t="shared" si="135"/>
        <v>1136870</v>
      </c>
      <c r="AP418" s="13">
        <v>1128533.0132194844</v>
      </c>
      <c r="AQ418" s="13">
        <v>914098.85850147763</v>
      </c>
      <c r="AR418" s="113">
        <v>1345000</v>
      </c>
      <c r="AS418" s="113">
        <v>1372000</v>
      </c>
      <c r="AT418" s="113">
        <v>1293212.2</v>
      </c>
      <c r="AU418" s="8">
        <f t="shared" si="136"/>
        <v>1210569</v>
      </c>
      <c r="AV418" s="13">
        <v>776116.11256391939</v>
      </c>
      <c r="AW418" s="13">
        <v>597012.39427993796</v>
      </c>
      <c r="AX418" s="113">
        <v>904000</v>
      </c>
      <c r="AY418" s="113">
        <v>904000</v>
      </c>
      <c r="AZ418" s="113">
        <v>869342.6</v>
      </c>
      <c r="BA418" s="8">
        <f t="shared" si="137"/>
        <v>810094</v>
      </c>
      <c r="BB418" s="13">
        <v>1109818.2796108411</v>
      </c>
      <c r="BC418" s="13">
        <v>914098.85850147763</v>
      </c>
      <c r="BD418" s="113">
        <v>1333000</v>
      </c>
      <c r="BE418" s="113">
        <v>1333000</v>
      </c>
      <c r="BF418" s="113">
        <v>1281364</v>
      </c>
      <c r="BG418" s="8">
        <f t="shared" si="138"/>
        <v>1194256</v>
      </c>
      <c r="BH418" s="13">
        <v>1078872.7621592283</v>
      </c>
      <c r="BI418" s="13">
        <v>914098.85850147763</v>
      </c>
      <c r="BJ418" s="113">
        <v>1312000</v>
      </c>
      <c r="BK418" s="113">
        <v>1312000</v>
      </c>
      <c r="BL418" s="113">
        <v>1261771</v>
      </c>
      <c r="BM418" s="8">
        <f t="shared" si="139"/>
        <v>1175749</v>
      </c>
      <c r="BN418" s="13">
        <v>844989.17842195218</v>
      </c>
      <c r="BO418" s="13">
        <v>649991.67570919392</v>
      </c>
      <c r="BP418" s="113">
        <v>984000</v>
      </c>
      <c r="BQ418" s="113">
        <v>984000</v>
      </c>
      <c r="BR418" s="113">
        <v>946488.2</v>
      </c>
      <c r="BS418" s="8">
        <f t="shared" si="140"/>
        <v>881894</v>
      </c>
      <c r="BT418" s="45" t="e">
        <f>K418+Q418+#REF!+W418+#REF!+#REF!+#REF!+#REF!+AC418+AI418+AO418+AU418+BA418+#REF!+BG418+BM418+BS418</f>
        <v>#REF!</v>
      </c>
      <c r="BU418" s="9"/>
      <c r="BV418" s="9"/>
      <c r="BW418" s="9"/>
      <c r="BX418" s="10"/>
      <c r="BY418" s="10"/>
    </row>
    <row r="419" spans="1:77" s="6" customFormat="1" ht="24.75" customHeight="1" thickBot="1" x14ac:dyDescent="0.4">
      <c r="A419" s="388"/>
      <c r="B419" s="11">
        <v>382</v>
      </c>
      <c r="C419" s="51" t="s">
        <v>421</v>
      </c>
      <c r="D419" s="11" t="s">
        <v>283</v>
      </c>
      <c r="F419" s="13">
        <v>326224.27847971779</v>
      </c>
      <c r="G419" s="13">
        <v>308658.35579234839</v>
      </c>
      <c r="H419" s="113">
        <v>418000</v>
      </c>
      <c r="I419" s="113">
        <v>426000</v>
      </c>
      <c r="J419" s="113">
        <v>401951.2</v>
      </c>
      <c r="K419" s="8">
        <f t="shared" si="130"/>
        <v>376167</v>
      </c>
      <c r="L419" s="13">
        <v>326224.27847971779</v>
      </c>
      <c r="M419" s="13">
        <v>308658.35579234839</v>
      </c>
      <c r="N419" s="113">
        <v>418000</v>
      </c>
      <c r="O419" s="113">
        <v>426000</v>
      </c>
      <c r="P419" s="113">
        <v>401951.2</v>
      </c>
      <c r="Q419" s="8">
        <f t="shared" si="131"/>
        <v>376167</v>
      </c>
      <c r="R419" s="13">
        <v>560317.99021865951</v>
      </c>
      <c r="S419" s="13">
        <v>530147.02151457779</v>
      </c>
      <c r="T419" s="113">
        <v>718000</v>
      </c>
      <c r="U419" s="113">
        <v>718000</v>
      </c>
      <c r="V419" s="113">
        <v>690384.8</v>
      </c>
      <c r="W419" s="8">
        <f t="shared" si="132"/>
        <v>643370</v>
      </c>
      <c r="X419" s="13">
        <v>626103.61977709003</v>
      </c>
      <c r="Y419" s="13">
        <v>588673.90454547398</v>
      </c>
      <c r="Z419" s="113">
        <v>800000</v>
      </c>
      <c r="AA419" s="113">
        <v>800000</v>
      </c>
      <c r="AB419" s="113">
        <v>769088.6</v>
      </c>
      <c r="AC419" s="8">
        <f t="shared" si="133"/>
        <v>716773</v>
      </c>
      <c r="AD419" s="13">
        <v>575300.45027391298</v>
      </c>
      <c r="AE419" s="13">
        <v>588673.90454547398</v>
      </c>
      <c r="AF419" s="113">
        <v>766000</v>
      </c>
      <c r="AG419" s="113">
        <v>781000</v>
      </c>
      <c r="AH419" s="113">
        <v>736925</v>
      </c>
      <c r="AI419" s="8">
        <f t="shared" si="134"/>
        <v>689580</v>
      </c>
      <c r="AJ419" s="13">
        <v>625854.57918252365</v>
      </c>
      <c r="AK419" s="13">
        <v>588673.90454547398</v>
      </c>
      <c r="AL419" s="113">
        <v>800000</v>
      </c>
      <c r="AM419" s="113">
        <v>816000</v>
      </c>
      <c r="AN419" s="113">
        <v>768930.4</v>
      </c>
      <c r="AO419" s="8">
        <f t="shared" si="135"/>
        <v>719892</v>
      </c>
      <c r="AP419" s="13">
        <v>701944.26334113907</v>
      </c>
      <c r="AQ419" s="13">
        <v>588673.90454547398</v>
      </c>
      <c r="AR419" s="113">
        <v>850000</v>
      </c>
      <c r="AS419" s="113">
        <v>867000</v>
      </c>
      <c r="AT419" s="113">
        <v>817104.4</v>
      </c>
      <c r="AU419" s="8">
        <f t="shared" si="136"/>
        <v>764945</v>
      </c>
      <c r="AV419" s="13">
        <v>514816.93944533583</v>
      </c>
      <c r="AW419" s="13">
        <v>396013.03034256602</v>
      </c>
      <c r="AX419" s="113">
        <v>600000</v>
      </c>
      <c r="AY419" s="113">
        <v>600000</v>
      </c>
      <c r="AZ419" s="113">
        <v>576655.80000000005</v>
      </c>
      <c r="BA419" s="8">
        <f t="shared" si="137"/>
        <v>537497</v>
      </c>
      <c r="BB419" s="13">
        <v>727015.09105306899</v>
      </c>
      <c r="BC419" s="13">
        <v>588673.90454547398</v>
      </c>
      <c r="BD419" s="113">
        <v>866000</v>
      </c>
      <c r="BE419" s="113">
        <v>866000</v>
      </c>
      <c r="BF419" s="113">
        <v>832976.2</v>
      </c>
      <c r="BG419" s="8">
        <f t="shared" si="138"/>
        <v>776133</v>
      </c>
      <c r="BH419" s="13">
        <v>709592.25552873849</v>
      </c>
      <c r="BI419" s="13">
        <v>588673.90454547398</v>
      </c>
      <c r="BJ419" s="113">
        <v>855000</v>
      </c>
      <c r="BK419" s="113">
        <v>855000</v>
      </c>
      <c r="BL419" s="113">
        <v>821945.6</v>
      </c>
      <c r="BM419" s="8">
        <f t="shared" si="139"/>
        <v>766042</v>
      </c>
      <c r="BN419" s="13">
        <v>547653.60891193675</v>
      </c>
      <c r="BO419" s="13">
        <v>421272.00685533602</v>
      </c>
      <c r="BP419" s="113">
        <v>638000</v>
      </c>
      <c r="BQ419" s="113">
        <v>638000</v>
      </c>
      <c r="BR419" s="113">
        <v>613436.6</v>
      </c>
      <c r="BS419" s="8">
        <f t="shared" si="140"/>
        <v>571672</v>
      </c>
      <c r="BT419" s="45" t="e">
        <f>K419+Q419+#REF!+W419+#REF!+#REF!+#REF!+#REF!+AC419+AI419+AO419+AU419+BA419+#REF!+BG419+BM419+BS419</f>
        <v>#REF!</v>
      </c>
      <c r="BU419" s="9"/>
      <c r="BV419" s="9"/>
      <c r="BW419" s="9"/>
      <c r="BX419" s="10"/>
      <c r="BY419" s="10"/>
    </row>
    <row r="420" spans="1:77" s="6" customFormat="1" ht="24.75" customHeight="1" x14ac:dyDescent="0.35">
      <c r="A420" s="388"/>
      <c r="B420" s="4">
        <v>383</v>
      </c>
      <c r="C420" s="51" t="s">
        <v>422</v>
      </c>
      <c r="D420" s="11" t="s">
        <v>283</v>
      </c>
      <c r="F420" s="13">
        <v>102275.63560425121</v>
      </c>
      <c r="G420" s="13">
        <v>96768.485994791539</v>
      </c>
      <c r="H420" s="113">
        <v>131000</v>
      </c>
      <c r="I420" s="113">
        <v>134000</v>
      </c>
      <c r="J420" s="113">
        <v>126016.8</v>
      </c>
      <c r="K420" s="8">
        <f t="shared" si="130"/>
        <v>118012</v>
      </c>
      <c r="L420" s="13">
        <v>102275.63560425121</v>
      </c>
      <c r="M420" s="13">
        <v>96768.485994791539</v>
      </c>
      <c r="N420" s="113">
        <v>131000</v>
      </c>
      <c r="O420" s="113">
        <v>134000</v>
      </c>
      <c r="P420" s="113">
        <v>126016.8</v>
      </c>
      <c r="Q420" s="8">
        <f t="shared" si="131"/>
        <v>118012</v>
      </c>
      <c r="R420" s="13">
        <v>167003.95442414319</v>
      </c>
      <c r="S420" s="13">
        <v>158011.43380130472</v>
      </c>
      <c r="T420" s="113">
        <v>214000</v>
      </c>
      <c r="U420" s="113">
        <v>214000</v>
      </c>
      <c r="V420" s="113">
        <v>205770.6</v>
      </c>
      <c r="W420" s="8">
        <f t="shared" si="132"/>
        <v>191757</v>
      </c>
      <c r="X420" s="13">
        <v>189910.13018240899</v>
      </c>
      <c r="Y420" s="13">
        <v>178689.08108802114</v>
      </c>
      <c r="Z420" s="113">
        <v>243000</v>
      </c>
      <c r="AA420" s="113">
        <v>243000</v>
      </c>
      <c r="AB420" s="113">
        <v>233364.6</v>
      </c>
      <c r="AC420" s="8">
        <f t="shared" si="133"/>
        <v>217593</v>
      </c>
      <c r="AD420" s="13">
        <v>175093.32659407679</v>
      </c>
      <c r="AE420" s="13">
        <v>178689.08108802114</v>
      </c>
      <c r="AF420" s="113">
        <v>233000</v>
      </c>
      <c r="AG420" s="113">
        <v>238000</v>
      </c>
      <c r="AH420" s="113">
        <v>223983.2</v>
      </c>
      <c r="AI420" s="8">
        <f t="shared" si="134"/>
        <v>209753</v>
      </c>
      <c r="AJ420" s="13">
        <v>191946.92647368417</v>
      </c>
      <c r="AK420" s="13">
        <v>178689.08108802114</v>
      </c>
      <c r="AL420" s="113">
        <v>244000</v>
      </c>
      <c r="AM420" s="113">
        <v>249000</v>
      </c>
      <c r="AN420" s="113">
        <v>234654</v>
      </c>
      <c r="AO420" s="8">
        <f t="shared" si="135"/>
        <v>219658</v>
      </c>
      <c r="AP420" s="13">
        <v>219571.53206828839</v>
      </c>
      <c r="AQ420" s="13">
        <v>178689.08108802114</v>
      </c>
      <c r="AR420" s="113">
        <v>262000</v>
      </c>
      <c r="AS420" s="113">
        <v>267000</v>
      </c>
      <c r="AT420" s="113">
        <v>252142.8</v>
      </c>
      <c r="AU420" s="8">
        <f t="shared" si="136"/>
        <v>235881</v>
      </c>
      <c r="AV420" s="13">
        <v>155104.4835150174</v>
      </c>
      <c r="AW420" s="13">
        <v>119311.141165398</v>
      </c>
      <c r="AX420" s="113">
        <v>181000</v>
      </c>
      <c r="AY420" s="113">
        <v>181000</v>
      </c>
      <c r="AZ420" s="113">
        <v>173735.8</v>
      </c>
      <c r="BA420" s="8">
        <f t="shared" si="137"/>
        <v>162030</v>
      </c>
      <c r="BB420" s="13">
        <v>219915.0746741858</v>
      </c>
      <c r="BC420" s="13">
        <v>178689.08108802114</v>
      </c>
      <c r="BD420" s="113">
        <v>262000</v>
      </c>
      <c r="BE420" s="113">
        <v>262000</v>
      </c>
      <c r="BF420" s="113">
        <v>252361.2</v>
      </c>
      <c r="BG420" s="8">
        <f t="shared" si="138"/>
        <v>234993</v>
      </c>
      <c r="BH420" s="13">
        <v>213003.08638659961</v>
      </c>
      <c r="BI420" s="13">
        <v>178689.08108802114</v>
      </c>
      <c r="BJ420" s="113">
        <v>258000</v>
      </c>
      <c r="BK420" s="113">
        <v>258000</v>
      </c>
      <c r="BL420" s="113">
        <v>247984.8</v>
      </c>
      <c r="BM420" s="8">
        <f t="shared" si="139"/>
        <v>231135</v>
      </c>
      <c r="BN420" s="13">
        <v>171695.70133963521</v>
      </c>
      <c r="BO420" s="13">
        <v>132073.61641510401</v>
      </c>
      <c r="BP420" s="113">
        <v>200000</v>
      </c>
      <c r="BQ420" s="113">
        <v>200000</v>
      </c>
      <c r="BR420" s="113">
        <v>192319.4</v>
      </c>
      <c r="BS420" s="8">
        <f t="shared" si="140"/>
        <v>179218</v>
      </c>
      <c r="BT420" s="45" t="e">
        <f>K420+Q420+#REF!+W420+#REF!+#REF!+#REF!+#REF!+AC420+AI420+AO420+AU420+BA420+#REF!+BG420+BM420+BS420</f>
        <v>#REF!</v>
      </c>
      <c r="BU420" s="9"/>
      <c r="BV420" s="9"/>
      <c r="BW420" s="9"/>
      <c r="BX420" s="10"/>
      <c r="BY420" s="10"/>
    </row>
    <row r="421" spans="1:77" s="6" customFormat="1" ht="24.75" customHeight="1" thickBot="1" x14ac:dyDescent="0.4">
      <c r="A421" s="388"/>
      <c r="B421" s="11">
        <v>384</v>
      </c>
      <c r="C421" s="51" t="s">
        <v>423</v>
      </c>
      <c r="D421" s="52" t="s">
        <v>357</v>
      </c>
      <c r="F421" s="13">
        <v>6841774.5759999994</v>
      </c>
      <c r="G421" s="13">
        <v>6473371.3295999998</v>
      </c>
      <c r="H421" s="115">
        <v>8767000</v>
      </c>
      <c r="I421" s="115">
        <v>8942000</v>
      </c>
      <c r="J421" s="115">
        <v>8429960</v>
      </c>
      <c r="K421" s="8">
        <f t="shared" si="130"/>
        <v>7890821</v>
      </c>
      <c r="L421" s="13">
        <v>6841774.5759999994</v>
      </c>
      <c r="M421" s="13">
        <v>6473371.3295999998</v>
      </c>
      <c r="N421" s="115">
        <v>8767000</v>
      </c>
      <c r="O421" s="115">
        <v>8942000</v>
      </c>
      <c r="P421" s="115">
        <v>8429960</v>
      </c>
      <c r="Q421" s="8">
        <f t="shared" si="131"/>
        <v>7890821</v>
      </c>
      <c r="R421" s="13">
        <v>14538770.973999999</v>
      </c>
      <c r="S421" s="13">
        <v>13755914.0754</v>
      </c>
      <c r="T421" s="115">
        <v>18630000</v>
      </c>
      <c r="U421" s="115">
        <v>18630000</v>
      </c>
      <c r="V421" s="115">
        <v>17913665</v>
      </c>
      <c r="W421" s="8">
        <f t="shared" si="132"/>
        <v>16693670</v>
      </c>
      <c r="X421" s="13">
        <v>14538770.973999999</v>
      </c>
      <c r="Y421" s="13">
        <v>13755914.0754</v>
      </c>
      <c r="Z421" s="115">
        <v>18630000</v>
      </c>
      <c r="AA421" s="115">
        <v>18630000</v>
      </c>
      <c r="AB421" s="115">
        <v>17913665</v>
      </c>
      <c r="AC421" s="8">
        <f t="shared" si="133"/>
        <v>16693670</v>
      </c>
      <c r="AD421" s="13">
        <v>14538770.973999999</v>
      </c>
      <c r="AE421" s="13">
        <v>13755914.0754</v>
      </c>
      <c r="AF421" s="115">
        <v>18630000</v>
      </c>
      <c r="AG421" s="115">
        <v>19003000</v>
      </c>
      <c r="AH421" s="115">
        <v>17913665</v>
      </c>
      <c r="AI421" s="8">
        <f t="shared" si="134"/>
        <v>16768270</v>
      </c>
      <c r="AJ421" s="13">
        <v>14538770.973999999</v>
      </c>
      <c r="AK421" s="13">
        <v>13755914.0754</v>
      </c>
      <c r="AL421" s="115">
        <v>18630000</v>
      </c>
      <c r="AM421" s="115">
        <v>19003000</v>
      </c>
      <c r="AN421" s="115">
        <v>17913665</v>
      </c>
      <c r="AO421" s="8">
        <f t="shared" si="135"/>
        <v>16768270</v>
      </c>
      <c r="AP421" s="13">
        <v>14538770.973999999</v>
      </c>
      <c r="AQ421" s="13">
        <v>13755914.0754</v>
      </c>
      <c r="AR421" s="115">
        <v>18630000</v>
      </c>
      <c r="AS421" s="115">
        <v>19003000</v>
      </c>
      <c r="AT421" s="115">
        <v>17913665</v>
      </c>
      <c r="AU421" s="8">
        <f t="shared" si="136"/>
        <v>16768270</v>
      </c>
      <c r="AV421" s="13">
        <v>6841774.5759999994</v>
      </c>
      <c r="AW421" s="13">
        <v>5262903.5199999996</v>
      </c>
      <c r="AX421" s="115">
        <v>7970000</v>
      </c>
      <c r="AY421" s="115">
        <v>7970000</v>
      </c>
      <c r="AZ421" s="115">
        <v>7663600</v>
      </c>
      <c r="BA421" s="8">
        <f t="shared" si="137"/>
        <v>7141656</v>
      </c>
      <c r="BB421" s="13">
        <v>14538770.973999999</v>
      </c>
      <c r="BC421" s="13">
        <v>13755914.0754</v>
      </c>
      <c r="BD421" s="115">
        <v>18630000</v>
      </c>
      <c r="BE421" s="115">
        <v>18630000</v>
      </c>
      <c r="BF421" s="115">
        <v>17913665</v>
      </c>
      <c r="BG421" s="8">
        <f t="shared" si="138"/>
        <v>16693670</v>
      </c>
      <c r="BH421" s="13">
        <v>14538770.973999999</v>
      </c>
      <c r="BI421" s="13">
        <v>13755914.0754</v>
      </c>
      <c r="BJ421" s="115">
        <v>18630000</v>
      </c>
      <c r="BK421" s="115">
        <v>18630000</v>
      </c>
      <c r="BL421" s="115">
        <v>17913665</v>
      </c>
      <c r="BM421" s="8">
        <f t="shared" si="139"/>
        <v>16693670</v>
      </c>
      <c r="BN421" s="13">
        <v>6841774.5759999994</v>
      </c>
      <c r="BO421" s="13">
        <v>5262903.5199999996</v>
      </c>
      <c r="BP421" s="115">
        <v>7970000</v>
      </c>
      <c r="BQ421" s="115">
        <v>7970000</v>
      </c>
      <c r="BR421" s="115">
        <v>7663600</v>
      </c>
      <c r="BS421" s="8">
        <f t="shared" si="140"/>
        <v>7141656</v>
      </c>
      <c r="BT421" s="45" t="e">
        <f>K421+Q421+#REF!+W421+#REF!+#REF!+#REF!+#REF!+AC421+AI421+AO421+AU421+BA421+#REF!+BG421+BM421+BS421</f>
        <v>#REF!</v>
      </c>
      <c r="BU421" s="9"/>
      <c r="BV421" s="9"/>
      <c r="BW421" s="9"/>
      <c r="BX421" s="10"/>
      <c r="BY421" s="10"/>
    </row>
    <row r="422" spans="1:77" s="6" customFormat="1" ht="24.75" customHeight="1" x14ac:dyDescent="0.35">
      <c r="A422" s="388"/>
      <c r="B422" s="4">
        <v>385</v>
      </c>
      <c r="C422" s="51" t="s">
        <v>424</v>
      </c>
      <c r="D422" s="52" t="s">
        <v>272</v>
      </c>
      <c r="F422" s="13">
        <v>215809.240228946</v>
      </c>
      <c r="G422" s="13">
        <v>204188.74267815659</v>
      </c>
      <c r="H422" s="115">
        <v>277000</v>
      </c>
      <c r="I422" s="115">
        <v>283000</v>
      </c>
      <c r="J422" s="115">
        <v>265904.8</v>
      </c>
      <c r="K422" s="8">
        <f t="shared" si="130"/>
        <v>249181</v>
      </c>
      <c r="L422" s="13">
        <v>215809.240228946</v>
      </c>
      <c r="M422" s="13">
        <v>204188.74267815659</v>
      </c>
      <c r="N422" s="115">
        <v>277000</v>
      </c>
      <c r="O422" s="115">
        <v>283000</v>
      </c>
      <c r="P422" s="115">
        <v>265904.8</v>
      </c>
      <c r="Q422" s="8">
        <f t="shared" si="131"/>
        <v>249181</v>
      </c>
      <c r="R422" s="13">
        <v>340364.00295157259</v>
      </c>
      <c r="S422" s="13">
        <v>322036.71048494946</v>
      </c>
      <c r="T422" s="115">
        <v>436000</v>
      </c>
      <c r="U422" s="115">
        <v>436000</v>
      </c>
      <c r="V422" s="115">
        <v>419372.79999999999</v>
      </c>
      <c r="W422" s="8">
        <f t="shared" si="132"/>
        <v>390755</v>
      </c>
      <c r="X422" s="13">
        <v>397569.96166951704</v>
      </c>
      <c r="Y422" s="13">
        <v>392149.47168728057</v>
      </c>
      <c r="Z422" s="115">
        <v>520000</v>
      </c>
      <c r="AA422" s="115">
        <v>520000</v>
      </c>
      <c r="AB422" s="115">
        <v>499979.2</v>
      </c>
      <c r="AC422" s="8">
        <f t="shared" si="133"/>
        <v>465940</v>
      </c>
      <c r="AD422" s="13">
        <v>369880.87234953395</v>
      </c>
      <c r="AE422" s="13">
        <v>392149.47168728057</v>
      </c>
      <c r="AF422" s="115">
        <v>502000</v>
      </c>
      <c r="AG422" s="115">
        <v>512000</v>
      </c>
      <c r="AH422" s="115">
        <v>482449.80000000005</v>
      </c>
      <c r="AI422" s="8">
        <f t="shared" si="134"/>
        <v>451696</v>
      </c>
      <c r="AJ422" s="13">
        <v>407761.72564447328</v>
      </c>
      <c r="AK422" s="13">
        <v>392149.47168728057</v>
      </c>
      <c r="AL422" s="115">
        <v>527000</v>
      </c>
      <c r="AM422" s="115">
        <v>538000</v>
      </c>
      <c r="AN422" s="115">
        <v>506431.80000000005</v>
      </c>
      <c r="AO422" s="8">
        <f t="shared" si="135"/>
        <v>474269</v>
      </c>
      <c r="AP422" s="13">
        <v>459372.05350325379</v>
      </c>
      <c r="AQ422" s="13">
        <v>392149.47168728057</v>
      </c>
      <c r="AR422" s="115">
        <v>561000</v>
      </c>
      <c r="AS422" s="115">
        <v>572000</v>
      </c>
      <c r="AT422" s="115">
        <v>539107.80000000005</v>
      </c>
      <c r="AU422" s="8">
        <f t="shared" si="136"/>
        <v>504726</v>
      </c>
      <c r="AV422" s="13">
        <v>310066.65811885399</v>
      </c>
      <c r="AW422" s="13">
        <v>238512.81393757998</v>
      </c>
      <c r="AX422" s="115">
        <v>361000</v>
      </c>
      <c r="AY422" s="115">
        <v>361000</v>
      </c>
      <c r="AZ422" s="115">
        <v>347312</v>
      </c>
      <c r="BA422" s="8">
        <f t="shared" si="137"/>
        <v>323578</v>
      </c>
      <c r="BB422" s="13">
        <v>445635.90820920089</v>
      </c>
      <c r="BC422" s="13">
        <v>392149.47168728057</v>
      </c>
      <c r="BD422" s="115">
        <v>552000</v>
      </c>
      <c r="BE422" s="115">
        <v>552000</v>
      </c>
      <c r="BF422" s="115">
        <v>530411</v>
      </c>
      <c r="BG422" s="8">
        <f t="shared" si="138"/>
        <v>494439</v>
      </c>
      <c r="BH422" s="13">
        <v>433939.89457152877</v>
      </c>
      <c r="BI422" s="13">
        <v>392149.47168728057</v>
      </c>
      <c r="BJ422" s="115">
        <v>544000</v>
      </c>
      <c r="BK422" s="115">
        <v>544000</v>
      </c>
      <c r="BL422" s="115">
        <v>523006.4</v>
      </c>
      <c r="BM422" s="8">
        <f t="shared" si="139"/>
        <v>487419</v>
      </c>
      <c r="BN422" s="13">
        <v>362291.80494547042</v>
      </c>
      <c r="BO422" s="13">
        <v>278686.00380420795</v>
      </c>
      <c r="BP422" s="115">
        <v>422000</v>
      </c>
      <c r="BQ422" s="115">
        <v>422000</v>
      </c>
      <c r="BR422" s="115">
        <v>405809.6</v>
      </c>
      <c r="BS422" s="8">
        <f t="shared" si="140"/>
        <v>378157</v>
      </c>
      <c r="BT422" s="45" t="e">
        <f>K422+Q422+#REF!+W422+#REF!+#REF!+#REF!+#REF!+AC422+AI422+AO422+AU422+BA422+#REF!+BG422+BM422+BS422</f>
        <v>#REF!</v>
      </c>
      <c r="BU422" s="9"/>
      <c r="BV422" s="9"/>
      <c r="BW422" s="9"/>
      <c r="BX422" s="10"/>
      <c r="BY422" s="10"/>
    </row>
    <row r="423" spans="1:77" s="6" customFormat="1" ht="24.75" customHeight="1" thickBot="1" x14ac:dyDescent="0.4">
      <c r="A423" s="388"/>
      <c r="B423" s="11">
        <v>386</v>
      </c>
      <c r="C423" s="51" t="s">
        <v>425</v>
      </c>
      <c r="D423" s="52" t="s">
        <v>283</v>
      </c>
      <c r="F423" s="13">
        <v>371959.91659881599</v>
      </c>
      <c r="G423" s="13">
        <v>351931.30570503353</v>
      </c>
      <c r="H423" s="115">
        <v>477000</v>
      </c>
      <c r="I423" s="115">
        <v>487000</v>
      </c>
      <c r="J423" s="115">
        <v>458302.6</v>
      </c>
      <c r="K423" s="8">
        <f t="shared" si="130"/>
        <v>429239</v>
      </c>
      <c r="L423" s="13">
        <v>371959.91659881599</v>
      </c>
      <c r="M423" s="13">
        <v>351931.30570503353</v>
      </c>
      <c r="N423" s="115">
        <v>477000</v>
      </c>
      <c r="O423" s="115">
        <v>487000</v>
      </c>
      <c r="P423" s="115">
        <v>458302.6</v>
      </c>
      <c r="Q423" s="8">
        <f t="shared" si="131"/>
        <v>429239</v>
      </c>
      <c r="R423" s="13">
        <v>583603.28581061773</v>
      </c>
      <c r="S423" s="13">
        <v>552178.49349773838</v>
      </c>
      <c r="T423" s="115">
        <v>748000</v>
      </c>
      <c r="U423" s="115">
        <v>748000</v>
      </c>
      <c r="V423" s="115">
        <v>719075</v>
      </c>
      <c r="W423" s="8">
        <f t="shared" si="132"/>
        <v>670171</v>
      </c>
      <c r="X423" s="13">
        <v>691258.86533052439</v>
      </c>
      <c r="Y423" s="13">
        <v>687437.88816975639</v>
      </c>
      <c r="Z423" s="115">
        <v>908000</v>
      </c>
      <c r="AA423" s="115">
        <v>908000</v>
      </c>
      <c r="AB423" s="115">
        <v>872867.8</v>
      </c>
      <c r="AC423" s="8">
        <f t="shared" si="133"/>
        <v>813513</v>
      </c>
      <c r="AD423" s="13">
        <v>649066.49674215447</v>
      </c>
      <c r="AE423" s="13">
        <v>687437.88816975639</v>
      </c>
      <c r="AF423" s="115">
        <v>880000</v>
      </c>
      <c r="AG423" s="115">
        <v>898000</v>
      </c>
      <c r="AH423" s="115">
        <v>846154.4</v>
      </c>
      <c r="AI423" s="8">
        <f t="shared" si="134"/>
        <v>792132</v>
      </c>
      <c r="AJ423" s="13">
        <v>705294.08169573068</v>
      </c>
      <c r="AK423" s="13">
        <v>687437.88816975639</v>
      </c>
      <c r="AL423" s="115">
        <v>917000</v>
      </c>
      <c r="AM423" s="115">
        <v>935000</v>
      </c>
      <c r="AN423" s="115">
        <v>881753.59999999998</v>
      </c>
      <c r="AO423" s="8">
        <f t="shared" si="135"/>
        <v>825297</v>
      </c>
      <c r="AP423" s="13">
        <v>819990.61695398111</v>
      </c>
      <c r="AQ423" s="13">
        <v>687437.88816975639</v>
      </c>
      <c r="AR423" s="115">
        <v>993000</v>
      </c>
      <c r="AS423" s="115">
        <v>1013000</v>
      </c>
      <c r="AT423" s="115">
        <v>954368.8</v>
      </c>
      <c r="AU423" s="8">
        <f t="shared" si="136"/>
        <v>893559</v>
      </c>
      <c r="AV423" s="13">
        <v>550399.72618237871</v>
      </c>
      <c r="AW423" s="13">
        <v>423384.40475567605</v>
      </c>
      <c r="AX423" s="115">
        <v>641000</v>
      </c>
      <c r="AY423" s="115">
        <v>641000</v>
      </c>
      <c r="AZ423" s="115">
        <v>616512.4</v>
      </c>
      <c r="BA423" s="8">
        <f t="shared" si="137"/>
        <v>574459</v>
      </c>
      <c r="BB423" s="13">
        <v>775346.75501284818</v>
      </c>
      <c r="BC423" s="13">
        <v>687437.88816975639</v>
      </c>
      <c r="BD423" s="115">
        <v>963000</v>
      </c>
      <c r="BE423" s="115">
        <v>963000</v>
      </c>
      <c r="BF423" s="115">
        <v>926104.2</v>
      </c>
      <c r="BG423" s="8">
        <f t="shared" si="138"/>
        <v>862978</v>
      </c>
      <c r="BH423" s="13">
        <v>787223.9901546021</v>
      </c>
      <c r="BI423" s="13">
        <v>687437.88816975639</v>
      </c>
      <c r="BJ423" s="115">
        <v>971000</v>
      </c>
      <c r="BK423" s="115">
        <v>971000</v>
      </c>
      <c r="BL423" s="115">
        <v>933623.60000000009</v>
      </c>
      <c r="BM423" s="8">
        <f t="shared" si="139"/>
        <v>870057</v>
      </c>
      <c r="BN423" s="13">
        <v>624431.49007071555</v>
      </c>
      <c r="BO423" s="13">
        <v>480331.91543901205</v>
      </c>
      <c r="BP423" s="115">
        <v>727000</v>
      </c>
      <c r="BQ423" s="115">
        <v>727000</v>
      </c>
      <c r="BR423" s="115">
        <v>699437.2</v>
      </c>
      <c r="BS423" s="8">
        <f t="shared" si="140"/>
        <v>651640</v>
      </c>
      <c r="BT423" s="45" t="e">
        <f>K423+Q423+#REF!+W423+#REF!+#REF!+#REF!+#REF!+AC423+AI423+AO423+AU423+BA423+#REF!+BG423+BM423+BS423</f>
        <v>#REF!</v>
      </c>
      <c r="BU423" s="9"/>
      <c r="BV423" s="9"/>
      <c r="BW423" s="9"/>
      <c r="BX423" s="10"/>
      <c r="BY423" s="10"/>
    </row>
    <row r="424" spans="1:77" s="6" customFormat="1" ht="27.75" customHeight="1" x14ac:dyDescent="0.35">
      <c r="A424" s="388"/>
      <c r="B424" s="4">
        <v>387</v>
      </c>
      <c r="C424" s="51" t="s">
        <v>426</v>
      </c>
      <c r="D424" s="52" t="s">
        <v>283</v>
      </c>
      <c r="F424" s="13">
        <v>249198.46851474122</v>
      </c>
      <c r="G424" s="13">
        <v>235780.08944087056</v>
      </c>
      <c r="H424" s="115">
        <v>319000</v>
      </c>
      <c r="I424" s="115">
        <v>325000</v>
      </c>
      <c r="J424" s="115">
        <v>307045.2</v>
      </c>
      <c r="K424" s="8">
        <f t="shared" si="130"/>
        <v>287205</v>
      </c>
      <c r="L424" s="13">
        <v>249198.46851474122</v>
      </c>
      <c r="M424" s="13">
        <v>235780.08944087056</v>
      </c>
      <c r="N424" s="115">
        <v>319000</v>
      </c>
      <c r="O424" s="115">
        <v>325000</v>
      </c>
      <c r="P424" s="115">
        <v>307045.2</v>
      </c>
      <c r="Q424" s="8">
        <f t="shared" si="131"/>
        <v>287205</v>
      </c>
      <c r="R424" s="13">
        <v>386001.803694234</v>
      </c>
      <c r="S424" s="13">
        <v>365217.09118762147</v>
      </c>
      <c r="T424" s="115">
        <v>495000</v>
      </c>
      <c r="U424" s="115">
        <v>495000</v>
      </c>
      <c r="V424" s="115">
        <v>475605.2</v>
      </c>
      <c r="W424" s="8">
        <f t="shared" si="132"/>
        <v>443365</v>
      </c>
      <c r="X424" s="13">
        <v>470823.47369983379</v>
      </c>
      <c r="Y424" s="13">
        <v>433111.34711815702</v>
      </c>
      <c r="Z424" s="115">
        <v>595000</v>
      </c>
      <c r="AA424" s="115">
        <v>595000</v>
      </c>
      <c r="AB424" s="115">
        <v>572290.6</v>
      </c>
      <c r="AC424" s="8">
        <f t="shared" si="133"/>
        <v>533245</v>
      </c>
      <c r="AD424" s="13">
        <v>408244.24179644557</v>
      </c>
      <c r="AE424" s="13">
        <v>433111.34711815702</v>
      </c>
      <c r="AF424" s="115">
        <v>554000</v>
      </c>
      <c r="AG424" s="115">
        <v>565000</v>
      </c>
      <c r="AH424" s="115">
        <v>532670.6</v>
      </c>
      <c r="AI424" s="8">
        <f t="shared" si="134"/>
        <v>498605</v>
      </c>
      <c r="AJ424" s="13">
        <v>460088.04521263216</v>
      </c>
      <c r="AK424" s="13">
        <v>433111.34711815702</v>
      </c>
      <c r="AL424" s="115">
        <v>588000</v>
      </c>
      <c r="AM424" s="115">
        <v>600000</v>
      </c>
      <c r="AN424" s="115">
        <v>565493.6</v>
      </c>
      <c r="AO424" s="8">
        <f t="shared" si="135"/>
        <v>529339</v>
      </c>
      <c r="AP424" s="13">
        <v>528956.66391719063</v>
      </c>
      <c r="AQ424" s="13">
        <v>433111.34711815702</v>
      </c>
      <c r="AR424" s="115">
        <v>633000</v>
      </c>
      <c r="AS424" s="115">
        <v>646000</v>
      </c>
      <c r="AT424" s="115">
        <v>609095.19999999995</v>
      </c>
      <c r="AU424" s="8">
        <f t="shared" si="136"/>
        <v>570033</v>
      </c>
      <c r="AV424" s="13">
        <v>359171.01499481028</v>
      </c>
      <c r="AW424" s="13">
        <v>276285.39614985406</v>
      </c>
      <c r="AX424" s="115">
        <v>418000</v>
      </c>
      <c r="AY424" s="115">
        <v>418000</v>
      </c>
      <c r="AZ424" s="115">
        <v>402313.8</v>
      </c>
      <c r="BA424" s="8">
        <f t="shared" si="137"/>
        <v>374754</v>
      </c>
      <c r="BB424" s="13">
        <v>490407.62581272278</v>
      </c>
      <c r="BC424" s="13">
        <v>433111.34711815702</v>
      </c>
      <c r="BD424" s="115">
        <v>608000</v>
      </c>
      <c r="BE424" s="115">
        <v>608000</v>
      </c>
      <c r="BF424" s="115">
        <v>584689</v>
      </c>
      <c r="BG424" s="8">
        <f t="shared" si="138"/>
        <v>544842</v>
      </c>
      <c r="BH424" s="13">
        <v>499583.21521877864</v>
      </c>
      <c r="BI424" s="13">
        <v>433111.34711815702</v>
      </c>
      <c r="BJ424" s="115">
        <v>614000</v>
      </c>
      <c r="BK424" s="115">
        <v>614000</v>
      </c>
      <c r="BL424" s="115">
        <v>590499</v>
      </c>
      <c r="BM424" s="8">
        <f t="shared" si="139"/>
        <v>550239</v>
      </c>
      <c r="BN424" s="13">
        <v>418343.72733680799</v>
      </c>
      <c r="BO424" s="13">
        <v>321802.86718215997</v>
      </c>
      <c r="BP424" s="115">
        <v>487000</v>
      </c>
      <c r="BQ424" s="115">
        <v>487000</v>
      </c>
      <c r="BR424" s="115">
        <v>468594</v>
      </c>
      <c r="BS424" s="8">
        <f t="shared" si="140"/>
        <v>436548</v>
      </c>
      <c r="BT424" s="45" t="e">
        <f>K424+Q424+#REF!+W424+#REF!+#REF!+#REF!+#REF!+AC424+AI424+AO424+AU424+BA424+#REF!+BG424+BM424+BS424</f>
        <v>#REF!</v>
      </c>
      <c r="BU424" s="9"/>
      <c r="BV424" s="9"/>
      <c r="BW424" s="9"/>
      <c r="BX424" s="10"/>
      <c r="BY424" s="10"/>
    </row>
    <row r="425" spans="1:77" s="6" customFormat="1" ht="24.75" customHeight="1" thickBot="1" x14ac:dyDescent="0.4">
      <c r="A425" s="388"/>
      <c r="B425" s="11">
        <v>388</v>
      </c>
      <c r="C425" s="51" t="s">
        <v>427</v>
      </c>
      <c r="D425" s="52" t="s">
        <v>272</v>
      </c>
      <c r="F425" s="13">
        <v>205253.23727999997</v>
      </c>
      <c r="G425" s="13">
        <v>194201.13988800001</v>
      </c>
      <c r="H425" s="115">
        <v>263000</v>
      </c>
      <c r="I425" s="115">
        <v>268000</v>
      </c>
      <c r="J425" s="115">
        <v>252898.8</v>
      </c>
      <c r="K425" s="8">
        <f t="shared" si="130"/>
        <v>236671</v>
      </c>
      <c r="L425" s="13">
        <v>205253.23727999997</v>
      </c>
      <c r="M425" s="13">
        <v>194201.13988800001</v>
      </c>
      <c r="N425" s="115">
        <v>263000</v>
      </c>
      <c r="O425" s="115">
        <v>268000</v>
      </c>
      <c r="P425" s="115">
        <v>252898.8</v>
      </c>
      <c r="Q425" s="8">
        <f t="shared" si="131"/>
        <v>236671</v>
      </c>
      <c r="R425" s="13">
        <v>427610.91099999996</v>
      </c>
      <c r="S425" s="13">
        <v>404585.70809999999</v>
      </c>
      <c r="T425" s="115">
        <v>548000</v>
      </c>
      <c r="U425" s="115">
        <v>548000</v>
      </c>
      <c r="V425" s="115">
        <v>526873.19999999995</v>
      </c>
      <c r="W425" s="8">
        <f t="shared" si="132"/>
        <v>491014</v>
      </c>
      <c r="X425" s="13">
        <v>427610.91099999996</v>
      </c>
      <c r="Y425" s="13">
        <v>404585.70809999999</v>
      </c>
      <c r="Z425" s="115">
        <v>548000</v>
      </c>
      <c r="AA425" s="115">
        <v>548000</v>
      </c>
      <c r="AB425" s="115">
        <v>526873.19999999995</v>
      </c>
      <c r="AC425" s="8">
        <f t="shared" si="133"/>
        <v>491014</v>
      </c>
      <c r="AD425" s="13">
        <v>427610.91099999996</v>
      </c>
      <c r="AE425" s="13">
        <v>404585.70809999999</v>
      </c>
      <c r="AF425" s="115">
        <v>548000</v>
      </c>
      <c r="AG425" s="115">
        <v>559000</v>
      </c>
      <c r="AH425" s="115">
        <v>526873.19999999995</v>
      </c>
      <c r="AI425" s="8">
        <f t="shared" si="134"/>
        <v>493214</v>
      </c>
      <c r="AJ425" s="13">
        <v>427610.91099999996</v>
      </c>
      <c r="AK425" s="13">
        <v>404585.70809999999</v>
      </c>
      <c r="AL425" s="115">
        <v>548000</v>
      </c>
      <c r="AM425" s="115">
        <v>559000</v>
      </c>
      <c r="AN425" s="115">
        <v>526873.19999999995</v>
      </c>
      <c r="AO425" s="8">
        <f t="shared" si="135"/>
        <v>493214</v>
      </c>
      <c r="AP425" s="13">
        <v>427610.91099999996</v>
      </c>
      <c r="AQ425" s="13">
        <v>404585.70809999999</v>
      </c>
      <c r="AR425" s="115">
        <v>548000</v>
      </c>
      <c r="AS425" s="115">
        <v>559000</v>
      </c>
      <c r="AT425" s="115">
        <v>526873.19999999995</v>
      </c>
      <c r="AU425" s="8">
        <f t="shared" si="136"/>
        <v>493214</v>
      </c>
      <c r="AV425" s="13">
        <v>205253.23727999997</v>
      </c>
      <c r="AW425" s="13">
        <v>157887.10560000001</v>
      </c>
      <c r="AX425" s="115">
        <v>239000</v>
      </c>
      <c r="AY425" s="115">
        <v>239000</v>
      </c>
      <c r="AZ425" s="115">
        <v>229908</v>
      </c>
      <c r="BA425" s="8">
        <f t="shared" si="137"/>
        <v>214210</v>
      </c>
      <c r="BB425" s="13">
        <v>427610.91099999996</v>
      </c>
      <c r="BC425" s="13">
        <v>404585.70809999999</v>
      </c>
      <c r="BD425" s="115">
        <v>548000</v>
      </c>
      <c r="BE425" s="115">
        <v>548000</v>
      </c>
      <c r="BF425" s="115">
        <v>526873.19999999995</v>
      </c>
      <c r="BG425" s="8">
        <f t="shared" si="138"/>
        <v>491014</v>
      </c>
      <c r="BH425" s="13">
        <v>427610.91099999996</v>
      </c>
      <c r="BI425" s="13">
        <v>404585.70809999999</v>
      </c>
      <c r="BJ425" s="115">
        <v>548000</v>
      </c>
      <c r="BK425" s="115">
        <v>548000</v>
      </c>
      <c r="BL425" s="115">
        <v>526873.19999999995</v>
      </c>
      <c r="BM425" s="8">
        <f t="shared" si="139"/>
        <v>491014</v>
      </c>
      <c r="BN425" s="13">
        <v>205253.23727999997</v>
      </c>
      <c r="BO425" s="13">
        <v>157887.10560000001</v>
      </c>
      <c r="BP425" s="115">
        <v>239000</v>
      </c>
      <c r="BQ425" s="115">
        <v>239000</v>
      </c>
      <c r="BR425" s="115">
        <v>229908</v>
      </c>
      <c r="BS425" s="8">
        <f t="shared" si="140"/>
        <v>214210</v>
      </c>
      <c r="BT425" s="45" t="e">
        <f>K425+Q425+#REF!+W425+#REF!+#REF!+#REF!+#REF!+AC425+AI425+AO425+AU425+BA425+#REF!+BG425+BM425+BS425</f>
        <v>#REF!</v>
      </c>
      <c r="BU425" s="9"/>
      <c r="BV425" s="9"/>
      <c r="BW425" s="9"/>
      <c r="BX425" s="10"/>
      <c r="BY425" s="10"/>
    </row>
    <row r="426" spans="1:77" s="6" customFormat="1" ht="24.75" customHeight="1" thickBot="1" x14ac:dyDescent="0.4">
      <c r="A426" s="388"/>
      <c r="B426" s="4">
        <v>389</v>
      </c>
      <c r="C426" s="51" t="s">
        <v>428</v>
      </c>
      <c r="D426" s="52" t="s">
        <v>272</v>
      </c>
      <c r="F426" s="13">
        <v>212701.79173870897</v>
      </c>
      <c r="G426" s="13">
        <v>201248.61833739388</v>
      </c>
      <c r="H426" s="115">
        <v>273000</v>
      </c>
      <c r="I426" s="115">
        <v>278000</v>
      </c>
      <c r="J426" s="115">
        <v>262075.8</v>
      </c>
      <c r="K426" s="8">
        <f t="shared" si="130"/>
        <v>245405</v>
      </c>
      <c r="L426" s="13">
        <v>212701.79173870897</v>
      </c>
      <c r="M426" s="13">
        <v>201248.61833739388</v>
      </c>
      <c r="N426" s="115">
        <v>273000</v>
      </c>
      <c r="O426" s="115">
        <v>278000</v>
      </c>
      <c r="P426" s="115">
        <v>262075.8</v>
      </c>
      <c r="Q426" s="8">
        <f t="shared" si="131"/>
        <v>245405</v>
      </c>
      <c r="R426" s="13">
        <v>333128.48424872383</v>
      </c>
      <c r="S426" s="13">
        <v>315190.796635331</v>
      </c>
      <c r="T426" s="115">
        <v>427000</v>
      </c>
      <c r="U426" s="115">
        <v>427000</v>
      </c>
      <c r="V426" s="115">
        <v>410457.59999999998</v>
      </c>
      <c r="W426" s="8">
        <f t="shared" si="132"/>
        <v>382555</v>
      </c>
      <c r="X426" s="13">
        <v>412344.51729984232</v>
      </c>
      <c r="Y426" s="13">
        <v>392137.90053602896</v>
      </c>
      <c r="Z426" s="115">
        <v>530000</v>
      </c>
      <c r="AA426" s="115">
        <v>530000</v>
      </c>
      <c r="AB426" s="115">
        <v>509327</v>
      </c>
      <c r="AC426" s="8">
        <f t="shared" si="133"/>
        <v>474762</v>
      </c>
      <c r="AD426" s="13">
        <v>369851.96585195046</v>
      </c>
      <c r="AE426" s="13">
        <v>392137.90053602896</v>
      </c>
      <c r="AF426" s="115">
        <v>502000</v>
      </c>
      <c r="AG426" s="115">
        <v>512000</v>
      </c>
      <c r="AH426" s="115">
        <v>482423.2</v>
      </c>
      <c r="AI426" s="8">
        <f t="shared" si="134"/>
        <v>451683</v>
      </c>
      <c r="AJ426" s="13">
        <v>401454.5502294054</v>
      </c>
      <c r="AK426" s="13">
        <v>392137.90053602896</v>
      </c>
      <c r="AL426" s="115">
        <v>523000</v>
      </c>
      <c r="AM426" s="115">
        <v>533000</v>
      </c>
      <c r="AN426" s="115">
        <v>502432</v>
      </c>
      <c r="AO426" s="8">
        <f t="shared" si="135"/>
        <v>470405</v>
      </c>
      <c r="AP426" s="13">
        <v>466642.03764552914</v>
      </c>
      <c r="AQ426" s="13">
        <v>392137.90053602896</v>
      </c>
      <c r="AR426" s="115">
        <v>565000</v>
      </c>
      <c r="AS426" s="115">
        <v>576000</v>
      </c>
      <c r="AT426" s="115">
        <v>543702.6</v>
      </c>
      <c r="AU426" s="8">
        <f t="shared" si="136"/>
        <v>508697</v>
      </c>
      <c r="AV426" s="13">
        <v>315486.62641577894</v>
      </c>
      <c r="AW426" s="13">
        <v>242682.02031982999</v>
      </c>
      <c r="AX426" s="115">
        <v>368000</v>
      </c>
      <c r="AY426" s="115">
        <v>368000</v>
      </c>
      <c r="AZ426" s="115">
        <v>353382.40000000002</v>
      </c>
      <c r="BA426" s="8">
        <f t="shared" si="137"/>
        <v>329510</v>
      </c>
      <c r="BB426" s="13">
        <v>441014.20396093064</v>
      </c>
      <c r="BC426" s="13">
        <v>392137.90053602896</v>
      </c>
      <c r="BD426" s="115">
        <v>549000</v>
      </c>
      <c r="BE426" s="115">
        <v>549000</v>
      </c>
      <c r="BF426" s="115">
        <v>527478</v>
      </c>
      <c r="BG426" s="8">
        <f t="shared" si="138"/>
        <v>491726</v>
      </c>
      <c r="BH426" s="13">
        <v>448002.90564595029</v>
      </c>
      <c r="BI426" s="13">
        <v>392137.90053602896</v>
      </c>
      <c r="BJ426" s="115">
        <v>553000</v>
      </c>
      <c r="BK426" s="115">
        <v>553000</v>
      </c>
      <c r="BL426" s="115">
        <v>531902</v>
      </c>
      <c r="BM426" s="8">
        <f t="shared" si="139"/>
        <v>495609</v>
      </c>
      <c r="BN426" s="13">
        <v>357075.29391999927</v>
      </c>
      <c r="BO426" s="13">
        <v>274673.30301538401</v>
      </c>
      <c r="BP426" s="115">
        <v>416000</v>
      </c>
      <c r="BQ426" s="115">
        <v>416000</v>
      </c>
      <c r="BR426" s="115">
        <v>399967.4</v>
      </c>
      <c r="BS426" s="8">
        <f t="shared" si="140"/>
        <v>372743</v>
      </c>
      <c r="BT426" s="45" t="e">
        <f>K426+Q426+#REF!+W426+#REF!+#REF!+#REF!+#REF!+AC426+AI426+AO426+AU426+BA426+#REF!+BG426+BM426+BS426</f>
        <v>#REF!</v>
      </c>
      <c r="BU426" s="9"/>
      <c r="BV426" s="9"/>
      <c r="BW426" s="9"/>
      <c r="BX426" s="10"/>
      <c r="BY426" s="10"/>
    </row>
    <row r="427" spans="1:77" s="6" customFormat="1" ht="24.75" customHeight="1" thickBot="1" x14ac:dyDescent="0.4">
      <c r="A427" s="388"/>
      <c r="B427" s="271" t="s">
        <v>207</v>
      </c>
      <c r="C427" s="272"/>
      <c r="D427" s="273"/>
      <c r="F427" s="119">
        <f>+SUM(F428:F438)</f>
        <v>8713868.5713406056</v>
      </c>
      <c r="G427" s="119">
        <f t="shared" ref="G427:BS427" si="142">+SUM(G428:G438)</f>
        <v>8244660.2636530362</v>
      </c>
      <c r="H427" s="119">
        <f t="shared" si="142"/>
        <v>11165000</v>
      </c>
      <c r="I427" s="119">
        <f t="shared" si="142"/>
        <v>11390000</v>
      </c>
      <c r="J427" s="119">
        <f t="shared" si="142"/>
        <v>10736623.799999999</v>
      </c>
      <c r="K427" s="119">
        <f t="shared" si="142"/>
        <v>10050029</v>
      </c>
      <c r="L427" s="119">
        <f t="shared" si="142"/>
        <v>8713868.5713406056</v>
      </c>
      <c r="M427" s="119">
        <f t="shared" si="142"/>
        <v>8244660.2636530362</v>
      </c>
      <c r="N427" s="119">
        <f t="shared" si="142"/>
        <v>11165000</v>
      </c>
      <c r="O427" s="119">
        <f t="shared" si="142"/>
        <v>11390000</v>
      </c>
      <c r="P427" s="119">
        <f t="shared" si="142"/>
        <v>10736623.799999999</v>
      </c>
      <c r="Q427" s="119">
        <f t="shared" si="142"/>
        <v>10050029</v>
      </c>
      <c r="R427" s="119">
        <f t="shared" si="142"/>
        <v>17103409.147547413</v>
      </c>
      <c r="S427" s="119">
        <f t="shared" si="142"/>
        <v>16182456.34729486</v>
      </c>
      <c r="T427" s="119">
        <f t="shared" si="142"/>
        <v>21917000</v>
      </c>
      <c r="U427" s="119">
        <f t="shared" si="142"/>
        <v>21917000</v>
      </c>
      <c r="V427" s="119">
        <f t="shared" si="142"/>
        <v>21073634.400000002</v>
      </c>
      <c r="W427" s="119">
        <f t="shared" si="142"/>
        <v>19638700</v>
      </c>
      <c r="X427" s="119">
        <f t="shared" si="142"/>
        <v>20388210.118343491</v>
      </c>
      <c r="Y427" s="119">
        <f t="shared" si="142"/>
        <v>19212434.885218065</v>
      </c>
      <c r="Z427" s="119">
        <f t="shared" si="142"/>
        <v>26074000</v>
      </c>
      <c r="AA427" s="119">
        <f t="shared" si="142"/>
        <v>26074000</v>
      </c>
      <c r="AB427" s="119">
        <f t="shared" si="142"/>
        <v>25071587.800000001</v>
      </c>
      <c r="AC427" s="119">
        <f t="shared" si="142"/>
        <v>23364047</v>
      </c>
      <c r="AD427" s="119">
        <f t="shared" si="142"/>
        <v>19032515.393863279</v>
      </c>
      <c r="AE427" s="119">
        <f t="shared" si="142"/>
        <v>19212434.885218065</v>
      </c>
      <c r="AF427" s="119">
        <f t="shared" si="142"/>
        <v>25184000</v>
      </c>
      <c r="AG427" s="119">
        <f t="shared" si="142"/>
        <v>25687000</v>
      </c>
      <c r="AH427" s="119">
        <f t="shared" si="142"/>
        <v>24213284.200000003</v>
      </c>
      <c r="AI427" s="119">
        <f t="shared" si="142"/>
        <v>22665846</v>
      </c>
      <c r="AJ427" s="119">
        <f t="shared" si="142"/>
        <v>20343833.085610814</v>
      </c>
      <c r="AK427" s="119">
        <f t="shared" si="142"/>
        <v>19212434.885218065</v>
      </c>
      <c r="AL427" s="119">
        <f t="shared" si="142"/>
        <v>26045000</v>
      </c>
      <c r="AM427" s="119">
        <f t="shared" si="142"/>
        <v>26566000</v>
      </c>
      <c r="AN427" s="119">
        <f t="shared" si="142"/>
        <v>25043492.599999998</v>
      </c>
      <c r="AO427" s="119">
        <f t="shared" si="142"/>
        <v>23442151</v>
      </c>
      <c r="AP427" s="119">
        <f t="shared" si="142"/>
        <v>34533589.145840988</v>
      </c>
      <c r="AQ427" s="119">
        <f t="shared" si="142"/>
        <v>19212434.885218065</v>
      </c>
      <c r="AR427" s="119">
        <f t="shared" si="142"/>
        <v>35391000</v>
      </c>
      <c r="AS427" s="119">
        <f t="shared" si="142"/>
        <v>36099000</v>
      </c>
      <c r="AT427" s="119">
        <f t="shared" si="142"/>
        <v>34027179.200000003</v>
      </c>
      <c r="AU427" s="119">
        <f t="shared" si="142"/>
        <v>31852640</v>
      </c>
      <c r="AV427" s="119">
        <f t="shared" si="142"/>
        <v>15274927.531108426</v>
      </c>
      <c r="AW427" s="119">
        <f t="shared" si="142"/>
        <v>11749944.254698792</v>
      </c>
      <c r="AX427" s="119">
        <f t="shared" si="142"/>
        <v>17793000</v>
      </c>
      <c r="AY427" s="119">
        <f t="shared" si="142"/>
        <v>17793000</v>
      </c>
      <c r="AZ427" s="119">
        <f t="shared" si="142"/>
        <v>17109734.600000001</v>
      </c>
      <c r="BA427" s="119">
        <f t="shared" si="142"/>
        <v>15944121</v>
      </c>
      <c r="BB427" s="119">
        <f t="shared" si="142"/>
        <v>24929576.53909865</v>
      </c>
      <c r="BC427" s="119">
        <f t="shared" si="142"/>
        <v>19212434.885218065</v>
      </c>
      <c r="BD427" s="119">
        <f t="shared" si="142"/>
        <v>29063000</v>
      </c>
      <c r="BE427" s="119">
        <f t="shared" si="142"/>
        <v>29063000</v>
      </c>
      <c r="BF427" s="119">
        <f t="shared" si="142"/>
        <v>27946776.200000003</v>
      </c>
      <c r="BG427" s="119">
        <f t="shared" si="142"/>
        <v>26042958</v>
      </c>
      <c r="BH427" s="119">
        <f t="shared" si="142"/>
        <v>22073382.214069936</v>
      </c>
      <c r="BI427" s="119">
        <f t="shared" si="142"/>
        <v>19212434.885218065</v>
      </c>
      <c r="BJ427" s="119">
        <f t="shared" si="142"/>
        <v>27185000</v>
      </c>
      <c r="BK427" s="119">
        <f t="shared" si="142"/>
        <v>27185000</v>
      </c>
      <c r="BL427" s="119">
        <f t="shared" si="142"/>
        <v>26138485.799999997</v>
      </c>
      <c r="BM427" s="119">
        <f t="shared" si="142"/>
        <v>24358860</v>
      </c>
      <c r="BN427" s="119">
        <f t="shared" si="142"/>
        <v>14338253.613081507</v>
      </c>
      <c r="BO427" s="119">
        <f t="shared" si="142"/>
        <v>11029425.856216541</v>
      </c>
      <c r="BP427" s="119">
        <f t="shared" si="142"/>
        <v>16703000</v>
      </c>
      <c r="BQ427" s="119">
        <f t="shared" si="142"/>
        <v>16703000</v>
      </c>
      <c r="BR427" s="119">
        <f t="shared" si="142"/>
        <v>16060546.6</v>
      </c>
      <c r="BS427" s="119">
        <f t="shared" si="142"/>
        <v>14966843</v>
      </c>
      <c r="BT427" s="45" t="e">
        <f>K427+Q427+#REF!+W427+#REF!+#REF!+#REF!+#REF!+AC427+AI427+AO427+AU427+BA427+#REF!+BG427+BM427+BS427</f>
        <v>#REF!</v>
      </c>
      <c r="BU427" s="9"/>
      <c r="BV427" s="9"/>
      <c r="BW427" s="9"/>
      <c r="BX427" s="10"/>
      <c r="BY427" s="10"/>
    </row>
    <row r="428" spans="1:77" s="6" customFormat="1" ht="24.75" customHeight="1" x14ac:dyDescent="0.35">
      <c r="A428" s="388"/>
      <c r="B428" s="4">
        <v>390</v>
      </c>
      <c r="C428" s="53" t="s">
        <v>429</v>
      </c>
      <c r="D428" s="4" t="s">
        <v>272</v>
      </c>
      <c r="F428" s="13">
        <v>145919.99980201281</v>
      </c>
      <c r="G428" s="13">
        <v>138062.76904344288</v>
      </c>
      <c r="H428" s="120">
        <v>187000</v>
      </c>
      <c r="I428" s="120">
        <v>191000</v>
      </c>
      <c r="J428" s="120">
        <v>179792.2</v>
      </c>
      <c r="K428" s="8">
        <f t="shared" si="130"/>
        <v>168355</v>
      </c>
      <c r="L428" s="13">
        <v>145919.99980201281</v>
      </c>
      <c r="M428" s="13">
        <v>138062.76904344288</v>
      </c>
      <c r="N428" s="120">
        <v>187000</v>
      </c>
      <c r="O428" s="120">
        <v>191000</v>
      </c>
      <c r="P428" s="120">
        <v>179792.2</v>
      </c>
      <c r="Q428" s="8">
        <f t="shared" si="131"/>
        <v>168355</v>
      </c>
      <c r="R428" s="13">
        <v>241411.50278106681</v>
      </c>
      <c r="S428" s="13">
        <v>228412.42186208628</v>
      </c>
      <c r="T428" s="120">
        <v>309000</v>
      </c>
      <c r="U428" s="120">
        <v>309000</v>
      </c>
      <c r="V428" s="120">
        <v>297451</v>
      </c>
      <c r="W428" s="8">
        <f t="shared" si="132"/>
        <v>277055</v>
      </c>
      <c r="X428" s="13">
        <v>284701.206489245</v>
      </c>
      <c r="Y428" s="13">
        <v>261877.24320472803</v>
      </c>
      <c r="Z428" s="120">
        <v>360000</v>
      </c>
      <c r="AA428" s="120">
        <v>360000</v>
      </c>
      <c r="AB428" s="120">
        <v>346045</v>
      </c>
      <c r="AC428" s="8">
        <f t="shared" si="133"/>
        <v>322525</v>
      </c>
      <c r="AD428" s="13">
        <v>246859.26578720679</v>
      </c>
      <c r="AE428" s="13">
        <v>261877.24320472803</v>
      </c>
      <c r="AF428" s="120">
        <v>335000</v>
      </c>
      <c r="AG428" s="120">
        <v>342000</v>
      </c>
      <c r="AH428" s="120">
        <v>322086.8</v>
      </c>
      <c r="AI428" s="8">
        <f t="shared" si="134"/>
        <v>301565</v>
      </c>
      <c r="AJ428" s="13">
        <v>270393.60197373159</v>
      </c>
      <c r="AK428" s="13">
        <v>261877.24320472803</v>
      </c>
      <c r="AL428" s="120">
        <v>350000</v>
      </c>
      <c r="AM428" s="120">
        <v>357000</v>
      </c>
      <c r="AN428" s="120">
        <v>336987</v>
      </c>
      <c r="AO428" s="8">
        <f t="shared" si="135"/>
        <v>315252</v>
      </c>
      <c r="AP428" s="13">
        <v>319879.30226011761</v>
      </c>
      <c r="AQ428" s="13">
        <v>261877.24320472803</v>
      </c>
      <c r="AR428" s="120">
        <v>383000</v>
      </c>
      <c r="AS428" s="120">
        <v>391000</v>
      </c>
      <c r="AT428" s="120">
        <v>368316.2</v>
      </c>
      <c r="AU428" s="8">
        <f t="shared" si="136"/>
        <v>344815</v>
      </c>
      <c r="AV428" s="13">
        <v>219071.22730241838</v>
      </c>
      <c r="AW428" s="13">
        <v>168516.32869416801</v>
      </c>
      <c r="AX428" s="120">
        <v>255000</v>
      </c>
      <c r="AY428" s="120">
        <v>255000</v>
      </c>
      <c r="AZ428" s="120">
        <v>245386.40000000002</v>
      </c>
      <c r="BA428" s="8">
        <f t="shared" si="137"/>
        <v>228595</v>
      </c>
      <c r="BB428" s="13">
        <v>315920.22387953295</v>
      </c>
      <c r="BC428" s="13">
        <v>261877.24320472803</v>
      </c>
      <c r="BD428" s="120">
        <v>380000</v>
      </c>
      <c r="BE428" s="120">
        <v>380000</v>
      </c>
      <c r="BF428" s="120">
        <v>365810.2</v>
      </c>
      <c r="BG428" s="8">
        <f t="shared" si="138"/>
        <v>340722</v>
      </c>
      <c r="BH428" s="13">
        <v>296660.71397027525</v>
      </c>
      <c r="BI428" s="13">
        <v>261877.24320472803</v>
      </c>
      <c r="BJ428" s="120">
        <v>368000</v>
      </c>
      <c r="BK428" s="120">
        <v>368000</v>
      </c>
      <c r="BL428" s="120">
        <v>353616.2</v>
      </c>
      <c r="BM428" s="8">
        <f t="shared" si="139"/>
        <v>329631</v>
      </c>
      <c r="BN428" s="13">
        <v>244965.89019548101</v>
      </c>
      <c r="BO428" s="13">
        <v>188435.30015036999</v>
      </c>
      <c r="BP428" s="120">
        <v>285000</v>
      </c>
      <c r="BQ428" s="120">
        <v>285000</v>
      </c>
      <c r="BR428" s="120">
        <v>274390.2</v>
      </c>
      <c r="BS428" s="8">
        <f t="shared" si="140"/>
        <v>255558</v>
      </c>
      <c r="BT428" s="45" t="e">
        <f>K428+Q428+#REF!+W428+#REF!+#REF!+#REF!+#REF!+AC428+AI428+AO428+AU428+BA428+#REF!+BG428+BM428+BS428</f>
        <v>#REF!</v>
      </c>
      <c r="BU428" s="9"/>
      <c r="BV428" s="9"/>
      <c r="BW428" s="9"/>
      <c r="BX428" s="10"/>
      <c r="BY428" s="10"/>
    </row>
    <row r="429" spans="1:77" s="6" customFormat="1" ht="24.75" customHeight="1" thickBot="1" x14ac:dyDescent="0.4">
      <c r="A429" s="388"/>
      <c r="B429" s="11">
        <v>391</v>
      </c>
      <c r="C429" s="54" t="s">
        <v>430</v>
      </c>
      <c r="D429" s="11" t="s">
        <v>272</v>
      </c>
      <c r="F429" s="13">
        <v>256196.06450670958</v>
      </c>
      <c r="G429" s="13">
        <v>242400.89180250213</v>
      </c>
      <c r="H429" s="113">
        <v>328000</v>
      </c>
      <c r="I429" s="113">
        <v>335000</v>
      </c>
      <c r="J429" s="113">
        <v>315666.40000000002</v>
      </c>
      <c r="K429" s="8">
        <f t="shared" si="130"/>
        <v>295453</v>
      </c>
      <c r="L429" s="13">
        <v>256196.06450670958</v>
      </c>
      <c r="M429" s="13">
        <v>242400.89180250213</v>
      </c>
      <c r="N429" s="113">
        <v>328000</v>
      </c>
      <c r="O429" s="113">
        <v>335000</v>
      </c>
      <c r="P429" s="113">
        <v>315666.40000000002</v>
      </c>
      <c r="Q429" s="8">
        <f t="shared" si="131"/>
        <v>295453</v>
      </c>
      <c r="R429" s="13">
        <v>413668.65724684496</v>
      </c>
      <c r="S429" s="13">
        <v>391394.19108739949</v>
      </c>
      <c r="T429" s="113">
        <v>530000</v>
      </c>
      <c r="U429" s="113">
        <v>530000</v>
      </c>
      <c r="V429" s="113">
        <v>509693.80000000005</v>
      </c>
      <c r="W429" s="8">
        <f t="shared" si="132"/>
        <v>474951</v>
      </c>
      <c r="X429" s="13">
        <v>487120.06760677259</v>
      </c>
      <c r="Y429" s="13">
        <v>463643.40757992346</v>
      </c>
      <c r="Z429" s="113">
        <v>626000</v>
      </c>
      <c r="AA429" s="113">
        <v>626000</v>
      </c>
      <c r="AB429" s="113">
        <v>601938.4</v>
      </c>
      <c r="AC429" s="8">
        <f t="shared" si="133"/>
        <v>560940</v>
      </c>
      <c r="AD429" s="13">
        <v>421146.54581404856</v>
      </c>
      <c r="AE429" s="13">
        <v>463643.40757992346</v>
      </c>
      <c r="AF429" s="113">
        <v>583000</v>
      </c>
      <c r="AG429" s="113">
        <v>595000</v>
      </c>
      <c r="AH429" s="113">
        <v>560169.4</v>
      </c>
      <c r="AI429" s="8">
        <f t="shared" si="134"/>
        <v>524592</v>
      </c>
      <c r="AJ429" s="13">
        <v>475271.73896260239</v>
      </c>
      <c r="AK429" s="13">
        <v>463643.40757992346</v>
      </c>
      <c r="AL429" s="113">
        <v>618000</v>
      </c>
      <c r="AM429" s="113">
        <v>630000</v>
      </c>
      <c r="AN429" s="113">
        <v>594437.19999999995</v>
      </c>
      <c r="AO429" s="8">
        <f t="shared" si="135"/>
        <v>556270</v>
      </c>
      <c r="AP429" s="13">
        <v>556492.32644230674</v>
      </c>
      <c r="AQ429" s="13">
        <v>463643.40757992346</v>
      </c>
      <c r="AR429" s="113">
        <v>672000</v>
      </c>
      <c r="AS429" s="113">
        <v>685000</v>
      </c>
      <c r="AT429" s="113">
        <v>645859.19999999995</v>
      </c>
      <c r="AU429" s="8">
        <f t="shared" si="136"/>
        <v>604599</v>
      </c>
      <c r="AV429" s="13">
        <v>377120.8382058572</v>
      </c>
      <c r="AW429" s="13">
        <v>290092.95246604405</v>
      </c>
      <c r="AX429" s="113">
        <v>439000</v>
      </c>
      <c r="AY429" s="113">
        <v>439000</v>
      </c>
      <c r="AZ429" s="113">
        <v>422420.6</v>
      </c>
      <c r="BA429" s="8">
        <f t="shared" si="137"/>
        <v>393527</v>
      </c>
      <c r="BB429" s="13">
        <v>543946.90649102454</v>
      </c>
      <c r="BC429" s="13">
        <v>463643.40757992346</v>
      </c>
      <c r="BD429" s="113">
        <v>663000</v>
      </c>
      <c r="BE429" s="113">
        <v>663000</v>
      </c>
      <c r="BF429" s="113">
        <v>637915.6</v>
      </c>
      <c r="BG429" s="8">
        <f t="shared" si="138"/>
        <v>594301</v>
      </c>
      <c r="BH429" s="13">
        <v>518229.01794856915</v>
      </c>
      <c r="BI429" s="13">
        <v>463643.40757992346</v>
      </c>
      <c r="BJ429" s="113">
        <v>646000</v>
      </c>
      <c r="BK429" s="113">
        <v>646000</v>
      </c>
      <c r="BL429" s="113">
        <v>621633.6</v>
      </c>
      <c r="BM429" s="8">
        <f t="shared" si="139"/>
        <v>579101</v>
      </c>
      <c r="BN429" s="13">
        <v>430091.99502780422</v>
      </c>
      <c r="BO429" s="13">
        <v>330839.99617523403</v>
      </c>
      <c r="BP429" s="113">
        <v>501000</v>
      </c>
      <c r="BQ429" s="113">
        <v>501000</v>
      </c>
      <c r="BR429" s="113">
        <v>481754</v>
      </c>
      <c r="BS429" s="8">
        <f t="shared" si="140"/>
        <v>448937</v>
      </c>
      <c r="BT429" s="45" t="e">
        <f>K429+Q429+#REF!+W429+#REF!+#REF!+#REF!+#REF!+AC429+AI429+AO429+AU429+BA429+#REF!+BG429+BM429+BS429</f>
        <v>#REF!</v>
      </c>
      <c r="BU429" s="9"/>
      <c r="BV429" s="9"/>
      <c r="BW429" s="9"/>
      <c r="BX429" s="10"/>
      <c r="BY429" s="10"/>
    </row>
    <row r="430" spans="1:77" s="6" customFormat="1" ht="24.75" customHeight="1" x14ac:dyDescent="0.35">
      <c r="A430" s="388"/>
      <c r="B430" s="4">
        <v>392</v>
      </c>
      <c r="C430" s="54" t="s">
        <v>431</v>
      </c>
      <c r="D430" s="11" t="s">
        <v>272</v>
      </c>
      <c r="F430" s="13">
        <v>176499.73888035581</v>
      </c>
      <c r="G430" s="13">
        <v>166995.90678679818</v>
      </c>
      <c r="H430" s="113">
        <v>226000</v>
      </c>
      <c r="I430" s="113">
        <v>231000</v>
      </c>
      <c r="J430" s="113">
        <v>217470.4</v>
      </c>
      <c r="K430" s="8">
        <f t="shared" si="130"/>
        <v>203593</v>
      </c>
      <c r="L430" s="13">
        <v>176499.73888035581</v>
      </c>
      <c r="M430" s="13">
        <v>166995.90678679818</v>
      </c>
      <c r="N430" s="113">
        <v>226000</v>
      </c>
      <c r="O430" s="113">
        <v>231000</v>
      </c>
      <c r="P430" s="113">
        <v>217470.4</v>
      </c>
      <c r="Q430" s="8">
        <f t="shared" si="131"/>
        <v>203593</v>
      </c>
      <c r="R430" s="13">
        <v>284647.84064755222</v>
      </c>
      <c r="S430" s="13">
        <v>269320.64922806871</v>
      </c>
      <c r="T430" s="113">
        <v>365000</v>
      </c>
      <c r="U430" s="113">
        <v>365000</v>
      </c>
      <c r="V430" s="113">
        <v>350723.8</v>
      </c>
      <c r="W430" s="8">
        <f t="shared" si="132"/>
        <v>326938</v>
      </c>
      <c r="X430" s="13">
        <v>338664.07853598322</v>
      </c>
      <c r="Y430" s="13">
        <v>322078.78739859187</v>
      </c>
      <c r="Z430" s="113">
        <v>435000</v>
      </c>
      <c r="AA430" s="113">
        <v>435000</v>
      </c>
      <c r="AB430" s="113">
        <v>418322.8</v>
      </c>
      <c r="AC430" s="8">
        <f t="shared" si="133"/>
        <v>389813</v>
      </c>
      <c r="AD430" s="13">
        <v>293165.25133939681</v>
      </c>
      <c r="AE430" s="13">
        <v>322078.78739859187</v>
      </c>
      <c r="AF430" s="113">
        <v>405000</v>
      </c>
      <c r="AG430" s="113">
        <v>413000</v>
      </c>
      <c r="AH430" s="113">
        <v>389517.8</v>
      </c>
      <c r="AI430" s="8">
        <f t="shared" si="134"/>
        <v>364552</v>
      </c>
      <c r="AJ430" s="13">
        <v>338655.18422903441</v>
      </c>
      <c r="AK430" s="13">
        <v>322078.78739859187</v>
      </c>
      <c r="AL430" s="113">
        <v>435000</v>
      </c>
      <c r="AM430" s="113">
        <v>444000</v>
      </c>
      <c r="AN430" s="113">
        <v>418317.2</v>
      </c>
      <c r="AO430" s="8">
        <f t="shared" si="135"/>
        <v>391610</v>
      </c>
      <c r="AP430" s="13">
        <v>383715.96680839238</v>
      </c>
      <c r="AQ430" s="13">
        <v>322078.78739859187</v>
      </c>
      <c r="AR430" s="113">
        <v>465000</v>
      </c>
      <c r="AS430" s="113">
        <v>474000</v>
      </c>
      <c r="AT430" s="113">
        <v>446846.4</v>
      </c>
      <c r="AU430" s="8">
        <f t="shared" si="136"/>
        <v>418328</v>
      </c>
      <c r="AV430" s="13">
        <v>263148.07717556541</v>
      </c>
      <c r="AW430" s="13">
        <v>202421.59782735803</v>
      </c>
      <c r="AX430" s="113">
        <v>307000</v>
      </c>
      <c r="AY430" s="113">
        <v>307000</v>
      </c>
      <c r="AZ430" s="113">
        <v>294757.40000000002</v>
      </c>
      <c r="BA430" s="8">
        <f t="shared" si="137"/>
        <v>274865</v>
      </c>
      <c r="BB430" s="13">
        <v>370650.22990060522</v>
      </c>
      <c r="BC430" s="13">
        <v>322078.78739859187</v>
      </c>
      <c r="BD430" s="113">
        <v>456000</v>
      </c>
      <c r="BE430" s="113">
        <v>456000</v>
      </c>
      <c r="BF430" s="113">
        <v>438573.8</v>
      </c>
      <c r="BG430" s="8">
        <f t="shared" si="138"/>
        <v>408661</v>
      </c>
      <c r="BH430" s="13">
        <v>367163.6615766756</v>
      </c>
      <c r="BI430" s="13">
        <v>322078.78739859187</v>
      </c>
      <c r="BJ430" s="113">
        <v>454000</v>
      </c>
      <c r="BK430" s="113">
        <v>454000</v>
      </c>
      <c r="BL430" s="113">
        <v>436366</v>
      </c>
      <c r="BM430" s="8">
        <f t="shared" si="139"/>
        <v>406722</v>
      </c>
      <c r="BN430" s="13">
        <v>296300.49453884887</v>
      </c>
      <c r="BO430" s="13">
        <v>227923.45733757599</v>
      </c>
      <c r="BP430" s="113">
        <v>345000</v>
      </c>
      <c r="BQ430" s="113">
        <v>345000</v>
      </c>
      <c r="BR430" s="113">
        <v>331892.40000000002</v>
      </c>
      <c r="BS430" s="8">
        <f t="shared" si="140"/>
        <v>309223</v>
      </c>
      <c r="BT430" s="45" t="e">
        <f>K430+Q430+#REF!+W430+#REF!+#REF!+#REF!+#REF!+AC430+AI430+AO430+AU430+BA430+#REF!+BG430+BM430+BS430</f>
        <v>#REF!</v>
      </c>
      <c r="BU430" s="9"/>
      <c r="BV430" s="9"/>
      <c r="BW430" s="9"/>
      <c r="BX430" s="10"/>
      <c r="BY430" s="10"/>
    </row>
    <row r="431" spans="1:77" s="6" customFormat="1" ht="24.75" customHeight="1" thickBot="1" x14ac:dyDescent="0.4">
      <c r="A431" s="388"/>
      <c r="B431" s="11">
        <v>393</v>
      </c>
      <c r="C431" s="54" t="s">
        <v>432</v>
      </c>
      <c r="D431" s="11" t="s">
        <v>283</v>
      </c>
      <c r="F431" s="13">
        <v>5951459.8383225976</v>
      </c>
      <c r="G431" s="13">
        <v>5630996.6162590748</v>
      </c>
      <c r="H431" s="113">
        <v>7626000</v>
      </c>
      <c r="I431" s="113">
        <v>7779000</v>
      </c>
      <c r="J431" s="113">
        <v>7332976</v>
      </c>
      <c r="K431" s="8">
        <f t="shared" si="130"/>
        <v>6864086</v>
      </c>
      <c r="L431" s="13">
        <v>5951459.8383225976</v>
      </c>
      <c r="M431" s="13">
        <v>5630996.6162590748</v>
      </c>
      <c r="N431" s="113">
        <v>7626000</v>
      </c>
      <c r="O431" s="113">
        <v>7779000</v>
      </c>
      <c r="P431" s="113">
        <v>7332976</v>
      </c>
      <c r="Q431" s="8">
        <f t="shared" si="131"/>
        <v>6864086</v>
      </c>
      <c r="R431" s="13">
        <v>12672985.436907195</v>
      </c>
      <c r="S431" s="13">
        <v>11990593.913381424</v>
      </c>
      <c r="T431" s="113">
        <v>16239000</v>
      </c>
      <c r="U431" s="113">
        <v>16239000</v>
      </c>
      <c r="V431" s="113">
        <v>15614774</v>
      </c>
      <c r="W431" s="8">
        <f t="shared" si="132"/>
        <v>14551271</v>
      </c>
      <c r="X431" s="13">
        <v>15327930.502182154</v>
      </c>
      <c r="Y431" s="13">
        <v>14352768.702963257</v>
      </c>
      <c r="Z431" s="113">
        <v>19543000</v>
      </c>
      <c r="AA431" s="113">
        <v>19543000</v>
      </c>
      <c r="AB431" s="113">
        <v>18791165.399999999</v>
      </c>
      <c r="AC431" s="8">
        <f t="shared" si="133"/>
        <v>17511573</v>
      </c>
      <c r="AD431" s="13">
        <v>14407207.411879539</v>
      </c>
      <c r="AE431" s="13">
        <v>14352768.702963257</v>
      </c>
      <c r="AF431" s="113">
        <v>18937000</v>
      </c>
      <c r="AG431" s="113">
        <v>19316000</v>
      </c>
      <c r="AH431" s="113">
        <v>18208246</v>
      </c>
      <c r="AI431" s="8">
        <f t="shared" si="134"/>
        <v>17044244</v>
      </c>
      <c r="AJ431" s="13">
        <v>15327930.502182154</v>
      </c>
      <c r="AK431" s="13">
        <v>14352768.702963257</v>
      </c>
      <c r="AL431" s="113">
        <v>19543000</v>
      </c>
      <c r="AM431" s="113">
        <v>19934000</v>
      </c>
      <c r="AN431" s="113">
        <v>18791165.399999999</v>
      </c>
      <c r="AO431" s="8">
        <f t="shared" si="135"/>
        <v>17589773</v>
      </c>
      <c r="AP431" s="13">
        <v>28818729.674417607</v>
      </c>
      <c r="AQ431" s="13">
        <v>14352768.702963257</v>
      </c>
      <c r="AR431" s="113">
        <v>28426000</v>
      </c>
      <c r="AS431" s="113">
        <v>28995000</v>
      </c>
      <c r="AT431" s="113">
        <v>27332333</v>
      </c>
      <c r="AU431" s="8">
        <f t="shared" si="136"/>
        <v>25584966</v>
      </c>
      <c r="AV431" s="13">
        <v>11402624.916870514</v>
      </c>
      <c r="AW431" s="13">
        <v>8771249.9360542428</v>
      </c>
      <c r="AX431" s="113">
        <v>13283000</v>
      </c>
      <c r="AY431" s="113">
        <v>13283000</v>
      </c>
      <c r="AZ431" s="113">
        <v>12772293.800000001</v>
      </c>
      <c r="BA431" s="8">
        <f t="shared" si="137"/>
        <v>11902434</v>
      </c>
      <c r="BB431" s="13">
        <v>19318629.255758107</v>
      </c>
      <c r="BC431" s="13">
        <v>14352768.702963257</v>
      </c>
      <c r="BD431" s="113">
        <v>22170000</v>
      </c>
      <c r="BE431" s="113">
        <v>22170000</v>
      </c>
      <c r="BF431" s="113">
        <v>21317718.800000001</v>
      </c>
      <c r="BG431" s="8">
        <f t="shared" si="138"/>
        <v>19865823</v>
      </c>
      <c r="BH431" s="13">
        <v>16534058.561011339</v>
      </c>
      <c r="BI431" s="13">
        <v>14352768.702963257</v>
      </c>
      <c r="BJ431" s="113">
        <v>20337000</v>
      </c>
      <c r="BK431" s="113">
        <v>20337000</v>
      </c>
      <c r="BL431" s="113">
        <v>19554777.199999999</v>
      </c>
      <c r="BM431" s="8">
        <f t="shared" si="139"/>
        <v>18223121</v>
      </c>
      <c r="BN431" s="13">
        <v>9991075.0565402135</v>
      </c>
      <c r="BO431" s="13">
        <v>7685442.3511847788</v>
      </c>
      <c r="BP431" s="113">
        <v>11639000</v>
      </c>
      <c r="BQ431" s="113">
        <v>11639000</v>
      </c>
      <c r="BR431" s="113">
        <v>11191191.199999999</v>
      </c>
      <c r="BS431" s="8">
        <f t="shared" si="140"/>
        <v>10429142</v>
      </c>
      <c r="BT431" s="45" t="e">
        <f>K431+Q431+#REF!+W431+#REF!+#REF!+#REF!+#REF!+AC431+AI431+AO431+AU431+BA431+#REF!+BG431+BM431+BS431</f>
        <v>#REF!</v>
      </c>
      <c r="BU431" s="9"/>
      <c r="BV431" s="9"/>
      <c r="BW431" s="9"/>
      <c r="BX431" s="10"/>
      <c r="BY431" s="10"/>
    </row>
    <row r="432" spans="1:77" s="6" customFormat="1" ht="24.75" customHeight="1" x14ac:dyDescent="0.35">
      <c r="A432" s="388"/>
      <c r="B432" s="4">
        <v>394</v>
      </c>
      <c r="C432" s="54" t="s">
        <v>433</v>
      </c>
      <c r="D432" s="11" t="s">
        <v>283</v>
      </c>
      <c r="F432" s="13">
        <v>275011.97085689602</v>
      </c>
      <c r="G432" s="13">
        <v>260203.63396460161</v>
      </c>
      <c r="H432" s="113">
        <v>352000</v>
      </c>
      <c r="I432" s="113">
        <v>359000</v>
      </c>
      <c r="J432" s="113">
        <v>338850.4</v>
      </c>
      <c r="K432" s="8">
        <f t="shared" si="130"/>
        <v>317013</v>
      </c>
      <c r="L432" s="13">
        <v>275011.97085689602</v>
      </c>
      <c r="M432" s="13">
        <v>260203.63396460161</v>
      </c>
      <c r="N432" s="113">
        <v>352000</v>
      </c>
      <c r="O432" s="113">
        <v>359000</v>
      </c>
      <c r="P432" s="113">
        <v>338850.4</v>
      </c>
      <c r="Q432" s="8">
        <f t="shared" si="131"/>
        <v>317013</v>
      </c>
      <c r="R432" s="13">
        <v>439755.65952767542</v>
      </c>
      <c r="S432" s="13">
        <v>416076.50863003137</v>
      </c>
      <c r="T432" s="113">
        <v>564000</v>
      </c>
      <c r="U432" s="113">
        <v>564000</v>
      </c>
      <c r="V432" s="113">
        <v>541836.4</v>
      </c>
      <c r="W432" s="8">
        <f t="shared" si="132"/>
        <v>505134</v>
      </c>
      <c r="X432" s="13">
        <v>522965.23639880517</v>
      </c>
      <c r="Y432" s="13">
        <v>497383.83270692301</v>
      </c>
      <c r="Z432" s="113">
        <v>672000</v>
      </c>
      <c r="AA432" s="113">
        <v>672000</v>
      </c>
      <c r="AB432" s="113">
        <v>645993.6</v>
      </c>
      <c r="AC432" s="8">
        <f t="shared" si="133"/>
        <v>602069</v>
      </c>
      <c r="AD432" s="13">
        <v>442326.11423587863</v>
      </c>
      <c r="AE432" s="13">
        <v>497383.83270692301</v>
      </c>
      <c r="AF432" s="113">
        <v>619000</v>
      </c>
      <c r="AG432" s="113">
        <v>631000</v>
      </c>
      <c r="AH432" s="113">
        <v>594939.80000000005</v>
      </c>
      <c r="AI432" s="8">
        <f t="shared" si="134"/>
        <v>556930</v>
      </c>
      <c r="AJ432" s="13">
        <v>509094.56471215159</v>
      </c>
      <c r="AK432" s="13">
        <v>497383.83270692301</v>
      </c>
      <c r="AL432" s="113">
        <v>663000</v>
      </c>
      <c r="AM432" s="113">
        <v>676000</v>
      </c>
      <c r="AN432" s="113">
        <v>637212.80000000005</v>
      </c>
      <c r="AO432" s="8">
        <f t="shared" si="135"/>
        <v>596538</v>
      </c>
      <c r="AP432" s="13">
        <v>586287.14293241827</v>
      </c>
      <c r="AQ432" s="13">
        <v>497383.83270692301</v>
      </c>
      <c r="AR432" s="113">
        <v>714000</v>
      </c>
      <c r="AS432" s="113">
        <v>728000</v>
      </c>
      <c r="AT432" s="113">
        <v>686084</v>
      </c>
      <c r="AU432" s="8">
        <f t="shared" si="136"/>
        <v>642351</v>
      </c>
      <c r="AV432" s="13">
        <v>395791.10027975705</v>
      </c>
      <c r="AW432" s="13">
        <v>304454.69252289005</v>
      </c>
      <c r="AX432" s="113">
        <v>461000</v>
      </c>
      <c r="AY432" s="113">
        <v>461000</v>
      </c>
      <c r="AZ432" s="113">
        <v>443332.4</v>
      </c>
      <c r="BA432" s="8">
        <f t="shared" si="137"/>
        <v>413116</v>
      </c>
      <c r="BB432" s="13">
        <v>579694.23790662002</v>
      </c>
      <c r="BC432" s="13">
        <v>497383.83270692301</v>
      </c>
      <c r="BD432" s="113">
        <v>709000</v>
      </c>
      <c r="BE432" s="113">
        <v>709000</v>
      </c>
      <c r="BF432" s="113">
        <v>681909.2</v>
      </c>
      <c r="BG432" s="8">
        <f t="shared" si="138"/>
        <v>635397</v>
      </c>
      <c r="BH432" s="13">
        <v>570573.12613062572</v>
      </c>
      <c r="BI432" s="13">
        <v>497383.83270692301</v>
      </c>
      <c r="BJ432" s="113">
        <v>703000</v>
      </c>
      <c r="BK432" s="113">
        <v>703000</v>
      </c>
      <c r="BL432" s="113">
        <v>676134.2</v>
      </c>
      <c r="BM432" s="8">
        <f t="shared" si="139"/>
        <v>630018</v>
      </c>
      <c r="BN432" s="13">
        <v>461679.01436809881</v>
      </c>
      <c r="BO432" s="13">
        <v>355137.703360076</v>
      </c>
      <c r="BP432" s="113">
        <v>538000</v>
      </c>
      <c r="BQ432" s="113">
        <v>538000</v>
      </c>
      <c r="BR432" s="113">
        <v>517134.80000000005</v>
      </c>
      <c r="BS432" s="8">
        <f t="shared" si="140"/>
        <v>481990</v>
      </c>
      <c r="BT432" s="45" t="e">
        <f>K432+Q432+#REF!+W432+#REF!+#REF!+#REF!+#REF!+AC432+AI432+AO432+AU432+BA432+#REF!+BG432+BM432+BS432</f>
        <v>#REF!</v>
      </c>
      <c r="BU432" s="9"/>
      <c r="BV432" s="9"/>
      <c r="BW432" s="9"/>
      <c r="BX432" s="10"/>
      <c r="BY432" s="10"/>
    </row>
    <row r="433" spans="1:77" s="6" customFormat="1" ht="24.75" customHeight="1" thickBot="1" x14ac:dyDescent="0.4">
      <c r="A433" s="388"/>
      <c r="B433" s="11">
        <v>395</v>
      </c>
      <c r="C433" s="54" t="s">
        <v>434</v>
      </c>
      <c r="D433" s="11" t="s">
        <v>283</v>
      </c>
      <c r="F433" s="13">
        <v>448248.61087541084</v>
      </c>
      <c r="G433" s="13">
        <v>424112.14721288864</v>
      </c>
      <c r="H433" s="113">
        <v>574000</v>
      </c>
      <c r="I433" s="113">
        <v>585000</v>
      </c>
      <c r="J433" s="113">
        <v>552301.4</v>
      </c>
      <c r="K433" s="8">
        <f t="shared" si="130"/>
        <v>516732</v>
      </c>
      <c r="L433" s="13">
        <v>448248.61087541084</v>
      </c>
      <c r="M433" s="13">
        <v>424112.14721288864</v>
      </c>
      <c r="N433" s="113">
        <v>574000</v>
      </c>
      <c r="O433" s="113">
        <v>585000</v>
      </c>
      <c r="P433" s="113">
        <v>552301.4</v>
      </c>
      <c r="Q433" s="8">
        <f t="shared" si="131"/>
        <v>516732</v>
      </c>
      <c r="R433" s="13">
        <v>739569.40531130019</v>
      </c>
      <c r="S433" s="13">
        <v>699746.43733299943</v>
      </c>
      <c r="T433" s="113">
        <v>948000</v>
      </c>
      <c r="U433" s="113">
        <v>948000</v>
      </c>
      <c r="V433" s="113">
        <v>911246</v>
      </c>
      <c r="W433" s="8">
        <f t="shared" si="132"/>
        <v>849312</v>
      </c>
      <c r="X433" s="13">
        <v>860665.39441921213</v>
      </c>
      <c r="Y433" s="13">
        <v>828521.77961272362</v>
      </c>
      <c r="Z433" s="113">
        <v>1112000</v>
      </c>
      <c r="AA433" s="113">
        <v>1112000</v>
      </c>
      <c r="AB433" s="113">
        <v>1069441.8</v>
      </c>
      <c r="AC433" s="8">
        <f t="shared" si="133"/>
        <v>996526</v>
      </c>
      <c r="AD433" s="13">
        <v>789736.63186763797</v>
      </c>
      <c r="AE433" s="13">
        <v>828521.77961272362</v>
      </c>
      <c r="AF433" s="113">
        <v>1066000</v>
      </c>
      <c r="AG433" s="113">
        <v>1087000</v>
      </c>
      <c r="AH433" s="113">
        <v>1024536.8</v>
      </c>
      <c r="AI433" s="8">
        <f t="shared" si="134"/>
        <v>959159</v>
      </c>
      <c r="AJ433" s="13">
        <v>850389.1345282424</v>
      </c>
      <c r="AK433" s="13">
        <v>828521.77961272362</v>
      </c>
      <c r="AL433" s="113">
        <v>1105000</v>
      </c>
      <c r="AM433" s="113">
        <v>1127000</v>
      </c>
      <c r="AN433" s="113">
        <v>1062936</v>
      </c>
      <c r="AO433" s="8">
        <f t="shared" si="135"/>
        <v>994769</v>
      </c>
      <c r="AP433" s="13">
        <v>983214.49092488445</v>
      </c>
      <c r="AQ433" s="13">
        <v>828521.77961272362</v>
      </c>
      <c r="AR433" s="113">
        <v>1193000</v>
      </c>
      <c r="AS433" s="113">
        <v>1217000</v>
      </c>
      <c r="AT433" s="113">
        <v>1147029.8</v>
      </c>
      <c r="AU433" s="8">
        <f t="shared" si="136"/>
        <v>1073753</v>
      </c>
      <c r="AV433" s="13">
        <v>685893.37466366088</v>
      </c>
      <c r="AW433" s="13">
        <v>527610.28820281604</v>
      </c>
      <c r="AX433" s="113">
        <v>799000</v>
      </c>
      <c r="AY433" s="113">
        <v>799000</v>
      </c>
      <c r="AZ433" s="113">
        <v>768282.2</v>
      </c>
      <c r="BA433" s="8">
        <f t="shared" si="137"/>
        <v>715957</v>
      </c>
      <c r="BB433" s="13">
        <v>961897.06074534799</v>
      </c>
      <c r="BC433" s="13">
        <v>828521.77961272362</v>
      </c>
      <c r="BD433" s="113">
        <v>1179000</v>
      </c>
      <c r="BE433" s="113">
        <v>1179000</v>
      </c>
      <c r="BF433" s="113">
        <v>1133533.8</v>
      </c>
      <c r="BG433" s="8">
        <f t="shared" si="138"/>
        <v>1056391</v>
      </c>
      <c r="BH433" s="13">
        <v>967668.35416675056</v>
      </c>
      <c r="BI433" s="13">
        <v>828521.77961272362</v>
      </c>
      <c r="BJ433" s="113">
        <v>1183000</v>
      </c>
      <c r="BK433" s="113">
        <v>1183000</v>
      </c>
      <c r="BL433" s="113">
        <v>1137186.3999999999</v>
      </c>
      <c r="BM433" s="8">
        <f t="shared" si="139"/>
        <v>1059875</v>
      </c>
      <c r="BN433" s="13">
        <v>752501.72761485539</v>
      </c>
      <c r="BO433" s="13">
        <v>578847.48278065806</v>
      </c>
      <c r="BP433" s="113">
        <v>877000</v>
      </c>
      <c r="BQ433" s="113">
        <v>877000</v>
      </c>
      <c r="BR433" s="113">
        <v>842891</v>
      </c>
      <c r="BS433" s="8">
        <f t="shared" si="140"/>
        <v>785648</v>
      </c>
      <c r="BT433" s="45" t="e">
        <f>K433+Q433+#REF!+W433+#REF!+#REF!+#REF!+#REF!+AC433+AI433+AO433+AU433+BA433+#REF!+BG433+BM433+BS433</f>
        <v>#REF!</v>
      </c>
      <c r="BU433" s="9"/>
      <c r="BV433" s="9"/>
      <c r="BW433" s="9"/>
      <c r="BX433" s="10"/>
      <c r="BY433" s="10"/>
    </row>
    <row r="434" spans="1:77" s="6" customFormat="1" ht="24.75" customHeight="1" x14ac:dyDescent="0.35">
      <c r="A434" s="388"/>
      <c r="B434" s="4">
        <v>396</v>
      </c>
      <c r="C434" s="54" t="s">
        <v>435</v>
      </c>
      <c r="D434" s="11" t="s">
        <v>272</v>
      </c>
      <c r="F434" s="13">
        <v>335456.56909257226</v>
      </c>
      <c r="G434" s="13">
        <v>317393.52306451066</v>
      </c>
      <c r="H434" s="113">
        <v>430000</v>
      </c>
      <c r="I434" s="113">
        <v>439000</v>
      </c>
      <c r="J434" s="113">
        <v>413326.2</v>
      </c>
      <c r="K434" s="8">
        <f t="shared" si="130"/>
        <v>387035</v>
      </c>
      <c r="L434" s="13">
        <v>335456.56909257226</v>
      </c>
      <c r="M434" s="13">
        <v>317393.52306451066</v>
      </c>
      <c r="N434" s="113">
        <v>430000</v>
      </c>
      <c r="O434" s="113">
        <v>439000</v>
      </c>
      <c r="P434" s="113">
        <v>413326.2</v>
      </c>
      <c r="Q434" s="8">
        <f t="shared" si="131"/>
        <v>387035</v>
      </c>
      <c r="R434" s="13">
        <v>499315.27422194602</v>
      </c>
      <c r="S434" s="13">
        <v>472429.06714845658</v>
      </c>
      <c r="T434" s="113">
        <v>640000</v>
      </c>
      <c r="U434" s="113">
        <v>640000</v>
      </c>
      <c r="V434" s="113">
        <v>615221.6</v>
      </c>
      <c r="W434" s="8">
        <f t="shared" si="132"/>
        <v>573393</v>
      </c>
      <c r="X434" s="13">
        <v>616494.43290728016</v>
      </c>
      <c r="Y434" s="13">
        <v>589904.65426951414</v>
      </c>
      <c r="Z434" s="113">
        <v>794000</v>
      </c>
      <c r="AA434" s="113">
        <v>794000</v>
      </c>
      <c r="AB434" s="113">
        <v>763784</v>
      </c>
      <c r="AC434" s="8">
        <f t="shared" si="133"/>
        <v>711637</v>
      </c>
      <c r="AD434" s="13">
        <v>565547.84270455374</v>
      </c>
      <c r="AE434" s="13">
        <v>589904.65426951414</v>
      </c>
      <c r="AF434" s="113">
        <v>761000</v>
      </c>
      <c r="AG434" s="113">
        <v>776000</v>
      </c>
      <c r="AH434" s="113">
        <v>731529.4</v>
      </c>
      <c r="AI434" s="8">
        <f t="shared" si="134"/>
        <v>684796</v>
      </c>
      <c r="AJ434" s="13">
        <v>630072.70425299217</v>
      </c>
      <c r="AK434" s="13">
        <v>589904.65426951414</v>
      </c>
      <c r="AL434" s="113">
        <v>803000</v>
      </c>
      <c r="AM434" s="113">
        <v>819000</v>
      </c>
      <c r="AN434" s="113">
        <v>772380</v>
      </c>
      <c r="AO434" s="8">
        <f t="shared" si="135"/>
        <v>722871</v>
      </c>
      <c r="AP434" s="13">
        <v>720156.46860717563</v>
      </c>
      <c r="AQ434" s="13">
        <v>589904.65426951414</v>
      </c>
      <c r="AR434" s="113">
        <v>863000</v>
      </c>
      <c r="AS434" s="113">
        <v>880000</v>
      </c>
      <c r="AT434" s="113">
        <v>829413.2</v>
      </c>
      <c r="AU434" s="8">
        <f t="shared" si="136"/>
        <v>776495</v>
      </c>
      <c r="AV434" s="13">
        <v>488910.04688021867</v>
      </c>
      <c r="AW434" s="13">
        <v>376084.65144632198</v>
      </c>
      <c r="AX434" s="113">
        <v>570000</v>
      </c>
      <c r="AY434" s="113">
        <v>570000</v>
      </c>
      <c r="AZ434" s="113">
        <v>547638</v>
      </c>
      <c r="BA434" s="8">
        <f t="shared" si="137"/>
        <v>510527</v>
      </c>
      <c r="BB434" s="13">
        <v>689935.83717189054</v>
      </c>
      <c r="BC434" s="13">
        <v>589904.65426951414</v>
      </c>
      <c r="BD434" s="113">
        <v>843000</v>
      </c>
      <c r="BE434" s="113">
        <v>843000</v>
      </c>
      <c r="BF434" s="113">
        <v>810280.8</v>
      </c>
      <c r="BG434" s="8">
        <f t="shared" si="138"/>
        <v>755224</v>
      </c>
      <c r="BH434" s="13">
        <v>690204.88995709165</v>
      </c>
      <c r="BI434" s="13">
        <v>589904.65426951414</v>
      </c>
      <c r="BJ434" s="113">
        <v>843000</v>
      </c>
      <c r="BK434" s="113">
        <v>843000</v>
      </c>
      <c r="BL434" s="113">
        <v>810451.6</v>
      </c>
      <c r="BM434" s="8">
        <f t="shared" si="139"/>
        <v>755312</v>
      </c>
      <c r="BN434" s="13">
        <v>563151.93877022085</v>
      </c>
      <c r="BO434" s="13">
        <v>433193.79905401601</v>
      </c>
      <c r="BP434" s="113">
        <v>656000</v>
      </c>
      <c r="BQ434" s="113">
        <v>656000</v>
      </c>
      <c r="BR434" s="113">
        <v>630796.6</v>
      </c>
      <c r="BS434" s="8">
        <f t="shared" si="140"/>
        <v>587828</v>
      </c>
      <c r="BT434" s="45" t="e">
        <f>K434+Q434+#REF!+W434+#REF!+#REF!+#REF!+#REF!+AC434+AI434+AO434+AU434+BA434+#REF!+BG434+BM434+BS434</f>
        <v>#REF!</v>
      </c>
      <c r="BU434" s="9"/>
      <c r="BV434" s="9"/>
      <c r="BW434" s="9"/>
      <c r="BX434" s="10"/>
      <c r="BY434" s="10"/>
    </row>
    <row r="435" spans="1:77" s="6" customFormat="1" ht="24.75" customHeight="1" thickBot="1" x14ac:dyDescent="0.4">
      <c r="A435" s="388"/>
      <c r="B435" s="11">
        <v>397</v>
      </c>
      <c r="C435" s="54" t="s">
        <v>436</v>
      </c>
      <c r="D435" s="11" t="s">
        <v>272</v>
      </c>
      <c r="F435" s="13">
        <v>119099.21719790639</v>
      </c>
      <c r="G435" s="13">
        <v>112686.18242571145</v>
      </c>
      <c r="H435" s="113">
        <v>153000</v>
      </c>
      <c r="I435" s="113">
        <v>156000</v>
      </c>
      <c r="J435" s="113">
        <v>146745.20000000001</v>
      </c>
      <c r="K435" s="8">
        <f t="shared" si="130"/>
        <v>137506</v>
      </c>
      <c r="L435" s="13">
        <v>119099.21719790639</v>
      </c>
      <c r="M435" s="13">
        <v>112686.18242571145</v>
      </c>
      <c r="N435" s="113">
        <v>153000</v>
      </c>
      <c r="O435" s="113">
        <v>156000</v>
      </c>
      <c r="P435" s="113">
        <v>146745.20000000001</v>
      </c>
      <c r="Q435" s="8">
        <f t="shared" si="131"/>
        <v>137506</v>
      </c>
      <c r="R435" s="13">
        <v>191474.41641702919</v>
      </c>
      <c r="S435" s="13">
        <v>181164.25553303529</v>
      </c>
      <c r="T435" s="113">
        <v>245000</v>
      </c>
      <c r="U435" s="113">
        <v>245000</v>
      </c>
      <c r="V435" s="113">
        <v>235921</v>
      </c>
      <c r="W435" s="8">
        <f t="shared" si="132"/>
        <v>219712</v>
      </c>
      <c r="X435" s="13">
        <v>217648.13819061042</v>
      </c>
      <c r="Y435" s="13">
        <v>212203.34280419277</v>
      </c>
      <c r="Z435" s="113">
        <v>283000</v>
      </c>
      <c r="AA435" s="113">
        <v>283000</v>
      </c>
      <c r="AB435" s="113">
        <v>272143.2</v>
      </c>
      <c r="AC435" s="8">
        <f t="shared" si="133"/>
        <v>253599</v>
      </c>
      <c r="AD435" s="13">
        <v>200418.75384241616</v>
      </c>
      <c r="AE435" s="13">
        <v>212203.34280419277</v>
      </c>
      <c r="AF435" s="113">
        <v>272000</v>
      </c>
      <c r="AG435" s="113">
        <v>277000</v>
      </c>
      <c r="AH435" s="113">
        <v>261235.8</v>
      </c>
      <c r="AI435" s="8">
        <f t="shared" si="134"/>
        <v>244572</v>
      </c>
      <c r="AJ435" s="13">
        <v>223155.93776865484</v>
      </c>
      <c r="AK435" s="13">
        <v>212203.34280419277</v>
      </c>
      <c r="AL435" s="113">
        <v>287000</v>
      </c>
      <c r="AM435" s="113">
        <v>293000</v>
      </c>
      <c r="AN435" s="113">
        <v>275630.59999999998</v>
      </c>
      <c r="AO435" s="8">
        <f t="shared" si="135"/>
        <v>258198</v>
      </c>
      <c r="AP435" s="13">
        <v>258346.26321158197</v>
      </c>
      <c r="AQ435" s="13">
        <v>212203.34280419277</v>
      </c>
      <c r="AR435" s="113">
        <v>310000</v>
      </c>
      <c r="AS435" s="113">
        <v>316000</v>
      </c>
      <c r="AT435" s="113">
        <v>297910.2</v>
      </c>
      <c r="AU435" s="8">
        <f t="shared" si="136"/>
        <v>278892</v>
      </c>
      <c r="AV435" s="13">
        <v>169332.03926799161</v>
      </c>
      <c r="AW435" s="13">
        <v>130255.414821532</v>
      </c>
      <c r="AX435" s="113">
        <v>197000</v>
      </c>
      <c r="AY435" s="113">
        <v>197000</v>
      </c>
      <c r="AZ435" s="113">
        <v>189672</v>
      </c>
      <c r="BA435" s="8">
        <f t="shared" si="137"/>
        <v>176652</v>
      </c>
      <c r="BB435" s="13">
        <v>231188.60873178983</v>
      </c>
      <c r="BC435" s="13">
        <v>212203.34280419277</v>
      </c>
      <c r="BD435" s="113">
        <v>292000</v>
      </c>
      <c r="BE435" s="113">
        <v>292000</v>
      </c>
      <c r="BF435" s="113">
        <v>280716.79999999999</v>
      </c>
      <c r="BG435" s="8">
        <f t="shared" si="138"/>
        <v>261622</v>
      </c>
      <c r="BH435" s="13">
        <v>241298.10036746957</v>
      </c>
      <c r="BI435" s="13">
        <v>212203.34280419277</v>
      </c>
      <c r="BJ435" s="113">
        <v>299000</v>
      </c>
      <c r="BK435" s="113">
        <v>299000</v>
      </c>
      <c r="BL435" s="113">
        <v>287116.2</v>
      </c>
      <c r="BM435" s="8">
        <f t="shared" si="139"/>
        <v>267724</v>
      </c>
      <c r="BN435" s="13">
        <v>199939.57305554961</v>
      </c>
      <c r="BO435" s="13">
        <v>153799.671581192</v>
      </c>
      <c r="BP435" s="113">
        <v>233000</v>
      </c>
      <c r="BQ435" s="113">
        <v>233000</v>
      </c>
      <c r="BR435" s="113">
        <v>223956.6</v>
      </c>
      <c r="BS435" s="8">
        <f t="shared" si="140"/>
        <v>208739</v>
      </c>
      <c r="BT435" s="45" t="e">
        <f>K435+Q435+#REF!+W435+#REF!+#REF!+#REF!+#REF!+AC435+AI435+AO435+AU435+BA435+#REF!+BG435+BM435+BS435</f>
        <v>#REF!</v>
      </c>
      <c r="BU435" s="9"/>
      <c r="BV435" s="9"/>
      <c r="BW435" s="9"/>
      <c r="BX435" s="10"/>
      <c r="BY435" s="10"/>
    </row>
    <row r="436" spans="1:77" s="6" customFormat="1" ht="27.75" customHeight="1" x14ac:dyDescent="0.35">
      <c r="A436" s="388"/>
      <c r="B436" s="4">
        <v>398</v>
      </c>
      <c r="C436" s="54" t="s">
        <v>437</v>
      </c>
      <c r="D436" s="11" t="s">
        <v>272</v>
      </c>
      <c r="F436" s="13">
        <v>304565.52927102125</v>
      </c>
      <c r="G436" s="13">
        <v>288165.84692565852</v>
      </c>
      <c r="H436" s="115">
        <v>390000</v>
      </c>
      <c r="I436" s="115">
        <v>398000</v>
      </c>
      <c r="J436" s="115">
        <v>375264.4</v>
      </c>
      <c r="K436" s="8">
        <f t="shared" si="130"/>
        <v>351199</v>
      </c>
      <c r="L436" s="13">
        <v>304565.52927102125</v>
      </c>
      <c r="M436" s="13">
        <v>288165.84692565852</v>
      </c>
      <c r="N436" s="115">
        <v>390000</v>
      </c>
      <c r="O436" s="115">
        <v>398000</v>
      </c>
      <c r="P436" s="115">
        <v>375264.4</v>
      </c>
      <c r="Q436" s="8">
        <f t="shared" si="131"/>
        <v>351199</v>
      </c>
      <c r="R436" s="13">
        <v>515743.05915637966</v>
      </c>
      <c r="S436" s="13">
        <v>487972.27904795913</v>
      </c>
      <c r="T436" s="115">
        <v>661000</v>
      </c>
      <c r="U436" s="115">
        <v>661000</v>
      </c>
      <c r="V436" s="115">
        <v>635462.80000000005</v>
      </c>
      <c r="W436" s="8">
        <f t="shared" si="132"/>
        <v>592236</v>
      </c>
      <c r="X436" s="13">
        <v>563990.22720014513</v>
      </c>
      <c r="Y436" s="13">
        <v>557425.48462894559</v>
      </c>
      <c r="Z436" s="115">
        <v>738000</v>
      </c>
      <c r="AA436" s="115">
        <v>738000</v>
      </c>
      <c r="AB436" s="115">
        <v>709980.6</v>
      </c>
      <c r="AC436" s="8">
        <f t="shared" si="133"/>
        <v>661479</v>
      </c>
      <c r="AD436" s="13">
        <v>528234.00147760054</v>
      </c>
      <c r="AE436" s="13">
        <v>557425.48462894559</v>
      </c>
      <c r="AF436" s="115">
        <v>715000</v>
      </c>
      <c r="AG436" s="115">
        <v>729000</v>
      </c>
      <c r="AH436" s="115">
        <v>687342.6</v>
      </c>
      <c r="AI436" s="8">
        <f t="shared" si="134"/>
        <v>643400</v>
      </c>
      <c r="AJ436" s="13">
        <v>567591.30972604058</v>
      </c>
      <c r="AK436" s="13">
        <v>557425.48462894559</v>
      </c>
      <c r="AL436" s="115">
        <v>741000</v>
      </c>
      <c r="AM436" s="115">
        <v>756000</v>
      </c>
      <c r="AN436" s="115">
        <v>712259.8</v>
      </c>
      <c r="AO436" s="8">
        <f t="shared" si="135"/>
        <v>666855</v>
      </c>
      <c r="AP436" s="13">
        <v>648274.90342371108</v>
      </c>
      <c r="AQ436" s="13">
        <v>557425.48462894559</v>
      </c>
      <c r="AR436" s="115">
        <v>794000</v>
      </c>
      <c r="AS436" s="115">
        <v>810000</v>
      </c>
      <c r="AT436" s="115">
        <v>763341.6</v>
      </c>
      <c r="AU436" s="8">
        <f t="shared" si="136"/>
        <v>714608</v>
      </c>
      <c r="AV436" s="13">
        <v>448478.75106771098</v>
      </c>
      <c r="AW436" s="13">
        <v>344983.65466747002</v>
      </c>
      <c r="AX436" s="115">
        <v>522000</v>
      </c>
      <c r="AY436" s="115">
        <v>522000</v>
      </c>
      <c r="AZ436" s="115">
        <v>502349.4</v>
      </c>
      <c r="BA436" s="8">
        <f t="shared" si="137"/>
        <v>467962</v>
      </c>
      <c r="BB436" s="13">
        <v>657988.5984001694</v>
      </c>
      <c r="BC436" s="13">
        <v>557425.48462894559</v>
      </c>
      <c r="BD436" s="115">
        <v>800000</v>
      </c>
      <c r="BE436" s="115">
        <v>800000</v>
      </c>
      <c r="BF436" s="115">
        <v>769491.8</v>
      </c>
      <c r="BG436" s="8">
        <f t="shared" si="138"/>
        <v>716981</v>
      </c>
      <c r="BH436" s="13">
        <v>646333.72093213559</v>
      </c>
      <c r="BI436" s="13">
        <v>557425.48462894559</v>
      </c>
      <c r="BJ436" s="115">
        <v>793000</v>
      </c>
      <c r="BK436" s="115">
        <v>793000</v>
      </c>
      <c r="BL436" s="115">
        <v>762112.4</v>
      </c>
      <c r="BM436" s="8">
        <f t="shared" si="139"/>
        <v>710374</v>
      </c>
      <c r="BN436" s="13">
        <v>511291.45852850517</v>
      </c>
      <c r="BO436" s="13">
        <v>393301.12194500398</v>
      </c>
      <c r="BP436" s="115">
        <v>596000</v>
      </c>
      <c r="BQ436" s="115">
        <v>596000</v>
      </c>
      <c r="BR436" s="115">
        <v>572707.80000000005</v>
      </c>
      <c r="BS436" s="8">
        <f t="shared" si="140"/>
        <v>533860</v>
      </c>
      <c r="BT436" s="45" t="e">
        <f>K436+Q436+#REF!+W436+#REF!+#REF!+#REF!+#REF!+AC436+AI436+AO436+AU436+BA436+#REF!+BG436+BM436+BS436</f>
        <v>#REF!</v>
      </c>
      <c r="BU436" s="9"/>
      <c r="BV436" s="9"/>
      <c r="BW436" s="9"/>
      <c r="BX436" s="10"/>
      <c r="BY436" s="10"/>
    </row>
    <row r="437" spans="1:77" s="6" customFormat="1" ht="24.75" customHeight="1" thickBot="1" x14ac:dyDescent="0.4">
      <c r="A437" s="388"/>
      <c r="B437" s="11">
        <v>399</v>
      </c>
      <c r="C437" s="48" t="s">
        <v>438</v>
      </c>
      <c r="D437" s="36" t="s">
        <v>272</v>
      </c>
      <c r="F437" s="13">
        <v>273800.12153512199</v>
      </c>
      <c r="G437" s="13">
        <v>259057.03806784621</v>
      </c>
      <c r="H437" s="115">
        <v>351000</v>
      </c>
      <c r="I437" s="115">
        <v>358000</v>
      </c>
      <c r="J437" s="115">
        <v>337358</v>
      </c>
      <c r="K437" s="8">
        <f t="shared" si="130"/>
        <v>315843</v>
      </c>
      <c r="L437" s="13">
        <v>273800.12153512199</v>
      </c>
      <c r="M437" s="13">
        <v>259057.03806784621</v>
      </c>
      <c r="N437" s="115">
        <v>351000</v>
      </c>
      <c r="O437" s="115">
        <v>358000</v>
      </c>
      <c r="P437" s="115">
        <v>337358</v>
      </c>
      <c r="Q437" s="8">
        <f t="shared" si="131"/>
        <v>315843</v>
      </c>
      <c r="R437" s="13">
        <v>454869.3106104238</v>
      </c>
      <c r="S437" s="13">
        <v>430376.34773140098</v>
      </c>
      <c r="T437" s="115">
        <v>583000</v>
      </c>
      <c r="U437" s="115">
        <v>583000</v>
      </c>
      <c r="V437" s="115">
        <v>560457.80000000005</v>
      </c>
      <c r="W437" s="8">
        <f t="shared" si="132"/>
        <v>522341</v>
      </c>
      <c r="X437" s="13">
        <v>518062.24969327915</v>
      </c>
      <c r="Y437" s="13">
        <v>511657.37373726611</v>
      </c>
      <c r="Z437" s="115">
        <v>678000</v>
      </c>
      <c r="AA437" s="115">
        <v>678000</v>
      </c>
      <c r="AB437" s="115">
        <v>651926.80000000005</v>
      </c>
      <c r="AC437" s="8">
        <f t="shared" si="133"/>
        <v>607529</v>
      </c>
      <c r="AD437" s="13">
        <v>487904.99019500409</v>
      </c>
      <c r="AE437" s="13">
        <v>511657.37373726611</v>
      </c>
      <c r="AF437" s="115">
        <v>658000</v>
      </c>
      <c r="AG437" s="115">
        <v>671000</v>
      </c>
      <c r="AH437" s="115">
        <v>632833.6</v>
      </c>
      <c r="AI437" s="8">
        <f t="shared" si="134"/>
        <v>592279</v>
      </c>
      <c r="AJ437" s="13">
        <v>501309.82255521446</v>
      </c>
      <c r="AK437" s="13">
        <v>511657.37373726611</v>
      </c>
      <c r="AL437" s="115">
        <v>667000</v>
      </c>
      <c r="AM437" s="115">
        <v>680000</v>
      </c>
      <c r="AN437" s="115">
        <v>641320.4</v>
      </c>
      <c r="AO437" s="8">
        <f t="shared" si="135"/>
        <v>600258</v>
      </c>
      <c r="AP437" s="13">
        <v>608524.02209278673</v>
      </c>
      <c r="AQ437" s="13">
        <v>511657.37373726611</v>
      </c>
      <c r="AR437" s="115">
        <v>738000</v>
      </c>
      <c r="AS437" s="115">
        <v>753000</v>
      </c>
      <c r="AT437" s="115">
        <v>709199.4</v>
      </c>
      <c r="AU437" s="8">
        <f t="shared" si="136"/>
        <v>664076</v>
      </c>
      <c r="AV437" s="13">
        <v>396946.24839473236</v>
      </c>
      <c r="AW437" s="13">
        <v>305343.26799594803</v>
      </c>
      <c r="AX437" s="115">
        <v>462000</v>
      </c>
      <c r="AY437" s="115">
        <v>462000</v>
      </c>
      <c r="AZ437" s="115">
        <v>444627.4</v>
      </c>
      <c r="BA437" s="8">
        <f t="shared" si="137"/>
        <v>414183</v>
      </c>
      <c r="BB437" s="13">
        <v>609756.99539356411</v>
      </c>
      <c r="BC437" s="13">
        <v>511657.37373726611</v>
      </c>
      <c r="BD437" s="115">
        <v>738000</v>
      </c>
      <c r="BE437" s="115">
        <v>738000</v>
      </c>
      <c r="BF437" s="115">
        <v>709979.2</v>
      </c>
      <c r="BG437" s="8">
        <f t="shared" si="138"/>
        <v>661479</v>
      </c>
      <c r="BH437" s="13">
        <v>591223.48328900232</v>
      </c>
      <c r="BI437" s="13">
        <v>511657.37373726611</v>
      </c>
      <c r="BJ437" s="115">
        <v>726000</v>
      </c>
      <c r="BK437" s="115">
        <v>726000</v>
      </c>
      <c r="BL437" s="115">
        <v>698245.8</v>
      </c>
      <c r="BM437" s="8">
        <f t="shared" si="139"/>
        <v>650625</v>
      </c>
      <c r="BN437" s="13">
        <v>459645.5534419294</v>
      </c>
      <c r="BO437" s="13">
        <v>353573.50264763803</v>
      </c>
      <c r="BP437" s="115">
        <v>535000</v>
      </c>
      <c r="BQ437" s="115">
        <v>535000</v>
      </c>
      <c r="BR437" s="115">
        <v>514857</v>
      </c>
      <c r="BS437" s="8">
        <f t="shared" si="140"/>
        <v>479615</v>
      </c>
      <c r="BT437" s="45" t="e">
        <f>K437+Q437+#REF!+W437+#REF!+#REF!+#REF!+#REF!+AC437+AI437+AO437+AU437+BA437+#REF!+BG437+BM437+BS437</f>
        <v>#REF!</v>
      </c>
      <c r="BU437" s="9"/>
      <c r="BV437" s="9"/>
      <c r="BW437" s="9"/>
      <c r="BX437" s="10"/>
      <c r="BY437" s="10"/>
    </row>
    <row r="438" spans="1:77" s="6" customFormat="1" ht="24.75" customHeight="1" thickBot="1" x14ac:dyDescent="0.4">
      <c r="A438" s="388"/>
      <c r="B438" s="4">
        <v>400</v>
      </c>
      <c r="C438" s="48" t="s">
        <v>439</v>
      </c>
      <c r="D438" s="36" t="s">
        <v>272</v>
      </c>
      <c r="F438" s="13">
        <v>427610.91099999996</v>
      </c>
      <c r="G438" s="13">
        <v>404585.70809999999</v>
      </c>
      <c r="H438" s="115">
        <v>548000</v>
      </c>
      <c r="I438" s="115">
        <v>559000</v>
      </c>
      <c r="J438" s="115">
        <v>526873.19999999995</v>
      </c>
      <c r="K438" s="8">
        <f t="shared" si="130"/>
        <v>493214</v>
      </c>
      <c r="L438" s="13">
        <v>427610.91099999996</v>
      </c>
      <c r="M438" s="13">
        <v>404585.70809999999</v>
      </c>
      <c r="N438" s="115">
        <v>548000</v>
      </c>
      <c r="O438" s="115">
        <v>559000</v>
      </c>
      <c r="P438" s="115">
        <v>526873.19999999995</v>
      </c>
      <c r="Q438" s="8">
        <f t="shared" si="131"/>
        <v>493214</v>
      </c>
      <c r="R438" s="13">
        <v>649968.58471999993</v>
      </c>
      <c r="S438" s="13">
        <v>614970.276312</v>
      </c>
      <c r="T438" s="115">
        <v>833000</v>
      </c>
      <c r="U438" s="115">
        <v>833000</v>
      </c>
      <c r="V438" s="115">
        <v>800846.2</v>
      </c>
      <c r="W438" s="8">
        <f t="shared" si="132"/>
        <v>746357</v>
      </c>
      <c r="X438" s="13">
        <v>649968.58471999993</v>
      </c>
      <c r="Y438" s="13">
        <v>614970.276312</v>
      </c>
      <c r="Z438" s="115">
        <v>833000</v>
      </c>
      <c r="AA438" s="115">
        <v>833000</v>
      </c>
      <c r="AB438" s="115">
        <v>800846.2</v>
      </c>
      <c r="AC438" s="8">
        <f t="shared" si="133"/>
        <v>746357</v>
      </c>
      <c r="AD438" s="13">
        <v>649968.58471999993</v>
      </c>
      <c r="AE438" s="13">
        <v>614970.276312</v>
      </c>
      <c r="AF438" s="115">
        <v>833000</v>
      </c>
      <c r="AG438" s="115">
        <v>850000</v>
      </c>
      <c r="AH438" s="115">
        <v>800846.2</v>
      </c>
      <c r="AI438" s="8">
        <f t="shared" si="134"/>
        <v>749757</v>
      </c>
      <c r="AJ438" s="13">
        <v>649968.58471999993</v>
      </c>
      <c r="AK438" s="13">
        <v>614970.276312</v>
      </c>
      <c r="AL438" s="115">
        <v>833000</v>
      </c>
      <c r="AM438" s="115">
        <v>850000</v>
      </c>
      <c r="AN438" s="115">
        <v>800846.2</v>
      </c>
      <c r="AO438" s="8">
        <f t="shared" si="135"/>
        <v>749757</v>
      </c>
      <c r="AP438" s="13">
        <v>649968.58471999993</v>
      </c>
      <c r="AQ438" s="13">
        <v>614970.276312</v>
      </c>
      <c r="AR438" s="115">
        <v>833000</v>
      </c>
      <c r="AS438" s="115">
        <v>850000</v>
      </c>
      <c r="AT438" s="115">
        <v>800846.2</v>
      </c>
      <c r="AU438" s="8">
        <f t="shared" si="136"/>
        <v>749757</v>
      </c>
      <c r="AV438" s="13">
        <v>427610.91099999996</v>
      </c>
      <c r="AW438" s="13">
        <v>328931.46999999997</v>
      </c>
      <c r="AX438" s="115">
        <v>498000</v>
      </c>
      <c r="AY438" s="115">
        <v>498000</v>
      </c>
      <c r="AZ438" s="115">
        <v>478975</v>
      </c>
      <c r="BA438" s="8">
        <f t="shared" si="137"/>
        <v>446303</v>
      </c>
      <c r="BB438" s="13">
        <v>649968.58471999993</v>
      </c>
      <c r="BC438" s="13">
        <v>614970.276312</v>
      </c>
      <c r="BD438" s="115">
        <v>833000</v>
      </c>
      <c r="BE438" s="115">
        <v>833000</v>
      </c>
      <c r="BF438" s="115">
        <v>800846.2</v>
      </c>
      <c r="BG438" s="8">
        <f t="shared" si="138"/>
        <v>746357</v>
      </c>
      <c r="BH438" s="13">
        <v>649968.58471999993</v>
      </c>
      <c r="BI438" s="13">
        <v>614970.276312</v>
      </c>
      <c r="BJ438" s="115">
        <v>833000</v>
      </c>
      <c r="BK438" s="115">
        <v>833000</v>
      </c>
      <c r="BL438" s="115">
        <v>800846.2</v>
      </c>
      <c r="BM438" s="8">
        <f t="shared" si="139"/>
        <v>746357</v>
      </c>
      <c r="BN438" s="13">
        <v>427610.91099999996</v>
      </c>
      <c r="BO438" s="13">
        <v>328931.46999999997</v>
      </c>
      <c r="BP438" s="115">
        <v>498000</v>
      </c>
      <c r="BQ438" s="115">
        <v>498000</v>
      </c>
      <c r="BR438" s="115">
        <v>478975</v>
      </c>
      <c r="BS438" s="8">
        <f t="shared" si="140"/>
        <v>446303</v>
      </c>
      <c r="BT438" s="45" t="e">
        <f>K438+Q438+#REF!+W438+#REF!+#REF!+#REF!+#REF!+AC438+AI438+AO438+AU438+BA438+#REF!+BG438+BM438+BS438</f>
        <v>#REF!</v>
      </c>
      <c r="BU438" s="9"/>
      <c r="BV438" s="9"/>
      <c r="BW438" s="9"/>
      <c r="BX438" s="10"/>
      <c r="BY438" s="10"/>
    </row>
    <row r="439" spans="1:77" s="6" customFormat="1" ht="24.75" customHeight="1" thickBot="1" x14ac:dyDescent="0.4">
      <c r="A439" s="388"/>
      <c r="B439" s="271" t="s">
        <v>220</v>
      </c>
      <c r="C439" s="272"/>
      <c r="D439" s="273"/>
      <c r="F439" s="119">
        <f>+SUM(F440:F448)</f>
        <v>2953269.0146446582</v>
      </c>
      <c r="G439" s="119">
        <f t="shared" ref="G439:BS439" si="143">+SUM(G440:G448)</f>
        <v>2794246.8369330219</v>
      </c>
      <c r="H439" s="119">
        <f t="shared" si="143"/>
        <v>3784000</v>
      </c>
      <c r="I439" s="119">
        <f t="shared" si="143"/>
        <v>3860000</v>
      </c>
      <c r="J439" s="119">
        <f t="shared" si="143"/>
        <v>3638812.8</v>
      </c>
      <c r="K439" s="119">
        <f t="shared" si="143"/>
        <v>3406065</v>
      </c>
      <c r="L439" s="119">
        <f t="shared" si="143"/>
        <v>2953269.0146446582</v>
      </c>
      <c r="M439" s="119">
        <f t="shared" si="143"/>
        <v>2794246.8369330219</v>
      </c>
      <c r="N439" s="119">
        <f t="shared" si="143"/>
        <v>3784000</v>
      </c>
      <c r="O439" s="119">
        <f t="shared" si="143"/>
        <v>3860000</v>
      </c>
      <c r="P439" s="119">
        <f t="shared" si="143"/>
        <v>3638812.8</v>
      </c>
      <c r="Q439" s="119">
        <f t="shared" si="143"/>
        <v>3406065</v>
      </c>
      <c r="R439" s="119">
        <f t="shared" si="143"/>
        <v>5104341.5851747775</v>
      </c>
      <c r="S439" s="119">
        <f t="shared" si="143"/>
        <v>4829492.4228961356</v>
      </c>
      <c r="T439" s="119">
        <f t="shared" si="143"/>
        <v>6541000</v>
      </c>
      <c r="U439" s="119">
        <f t="shared" si="143"/>
        <v>6541000</v>
      </c>
      <c r="V439" s="119">
        <f t="shared" si="143"/>
        <v>6289215.7999999989</v>
      </c>
      <c r="W439" s="119">
        <f t="shared" si="143"/>
        <v>5861011</v>
      </c>
      <c r="X439" s="119">
        <f t="shared" si="143"/>
        <v>6265625.660156481</v>
      </c>
      <c r="Y439" s="119">
        <f t="shared" si="143"/>
        <v>5930905.0778594865</v>
      </c>
      <c r="Z439" s="119">
        <f t="shared" si="143"/>
        <v>8032000</v>
      </c>
      <c r="AA439" s="119">
        <f t="shared" si="143"/>
        <v>8032000</v>
      </c>
      <c r="AB439" s="119">
        <f t="shared" si="143"/>
        <v>7721751.7999999998</v>
      </c>
      <c r="AC439" s="119">
        <f t="shared" si="143"/>
        <v>7196457</v>
      </c>
      <c r="AD439" s="119">
        <f t="shared" si="143"/>
        <v>5586970.0277724052</v>
      </c>
      <c r="AE439" s="119">
        <f t="shared" si="143"/>
        <v>5930905.0778594865</v>
      </c>
      <c r="AF439" s="119">
        <f t="shared" si="143"/>
        <v>7583000</v>
      </c>
      <c r="AG439" s="119">
        <f t="shared" si="143"/>
        <v>7734000</v>
      </c>
      <c r="AH439" s="119">
        <f t="shared" si="143"/>
        <v>7292090.3999999994</v>
      </c>
      <c r="AI439" s="119">
        <f t="shared" si="143"/>
        <v>6825392</v>
      </c>
      <c r="AJ439" s="119">
        <f t="shared" si="143"/>
        <v>6144440.7279790808</v>
      </c>
      <c r="AK439" s="119">
        <f t="shared" si="143"/>
        <v>5930905.0778594865</v>
      </c>
      <c r="AL439" s="119">
        <f t="shared" si="143"/>
        <v>7950000</v>
      </c>
      <c r="AM439" s="119">
        <f t="shared" si="143"/>
        <v>8110000</v>
      </c>
      <c r="AN439" s="119">
        <f t="shared" si="143"/>
        <v>7645029</v>
      </c>
      <c r="AO439" s="119">
        <f t="shared" si="143"/>
        <v>7156074</v>
      </c>
      <c r="AP439" s="119">
        <f t="shared" si="143"/>
        <v>7240566.2220422439</v>
      </c>
      <c r="AQ439" s="119">
        <f t="shared" si="143"/>
        <v>5930905.0778594865</v>
      </c>
      <c r="AR439" s="119">
        <f t="shared" si="143"/>
        <v>8672000</v>
      </c>
      <c r="AS439" s="119">
        <f t="shared" si="143"/>
        <v>8846000</v>
      </c>
      <c r="AT439" s="119">
        <f t="shared" si="143"/>
        <v>8338997.7999999989</v>
      </c>
      <c r="AU439" s="119">
        <f t="shared" si="143"/>
        <v>7805693</v>
      </c>
      <c r="AV439" s="119">
        <f t="shared" si="143"/>
        <v>4223608.4107023356</v>
      </c>
      <c r="AW439" s="119">
        <f t="shared" si="143"/>
        <v>3248929.5466941036</v>
      </c>
      <c r="AX439" s="119">
        <f t="shared" si="143"/>
        <v>4920000</v>
      </c>
      <c r="AY439" s="119">
        <f t="shared" si="143"/>
        <v>4920000</v>
      </c>
      <c r="AZ439" s="119">
        <f t="shared" si="143"/>
        <v>4730943.0000000009</v>
      </c>
      <c r="BA439" s="119">
        <f t="shared" si="143"/>
        <v>4408695</v>
      </c>
      <c r="BB439" s="119">
        <f t="shared" si="143"/>
        <v>6247944.889730636</v>
      </c>
      <c r="BC439" s="119">
        <f t="shared" si="143"/>
        <v>5930905.0778594865</v>
      </c>
      <c r="BD439" s="119">
        <f t="shared" si="143"/>
        <v>8021000</v>
      </c>
      <c r="BE439" s="119">
        <f t="shared" si="143"/>
        <v>8021000</v>
      </c>
      <c r="BF439" s="119">
        <f t="shared" si="143"/>
        <v>7710558.7999999989</v>
      </c>
      <c r="BG439" s="119">
        <f t="shared" si="143"/>
        <v>7186281</v>
      </c>
      <c r="BH439" s="119">
        <f t="shared" si="143"/>
        <v>6455769.2658962961</v>
      </c>
      <c r="BI439" s="119">
        <f t="shared" si="143"/>
        <v>5930905.0778594865</v>
      </c>
      <c r="BJ439" s="119">
        <f t="shared" si="143"/>
        <v>8156000</v>
      </c>
      <c r="BK439" s="119">
        <f t="shared" si="143"/>
        <v>8156000</v>
      </c>
      <c r="BL439" s="119">
        <f t="shared" si="143"/>
        <v>7842136.4000000004</v>
      </c>
      <c r="BM439" s="119">
        <f t="shared" si="143"/>
        <v>7308161</v>
      </c>
      <c r="BN439" s="119">
        <f t="shared" si="143"/>
        <v>4957831.2257490372</v>
      </c>
      <c r="BO439" s="119">
        <f t="shared" si="143"/>
        <v>3813716.3274992597</v>
      </c>
      <c r="BP439" s="119">
        <f t="shared" si="143"/>
        <v>5774000</v>
      </c>
      <c r="BQ439" s="119">
        <f t="shared" si="143"/>
        <v>5774000</v>
      </c>
      <c r="BR439" s="119">
        <f t="shared" si="143"/>
        <v>5553357.5999999996</v>
      </c>
      <c r="BS439" s="119">
        <f t="shared" si="143"/>
        <v>5174581</v>
      </c>
      <c r="BT439" s="45" t="e">
        <f>K439+Q439+#REF!+W439+#REF!+#REF!+#REF!+#REF!+AC439+AI439+AO439+AU439+BA439+#REF!+BG439+BM439+BS439</f>
        <v>#REF!</v>
      </c>
      <c r="BU439" s="9"/>
      <c r="BV439" s="9"/>
      <c r="BW439" s="9"/>
      <c r="BX439" s="10"/>
      <c r="BY439" s="10"/>
    </row>
    <row r="440" spans="1:77" s="6" customFormat="1" ht="24.75" customHeight="1" x14ac:dyDescent="0.35">
      <c r="A440" s="388"/>
      <c r="B440" s="4">
        <v>401</v>
      </c>
      <c r="C440" s="54" t="s">
        <v>440</v>
      </c>
      <c r="D440" s="4" t="s">
        <v>272</v>
      </c>
      <c r="F440" s="13">
        <v>529647.08449409122</v>
      </c>
      <c r="G440" s="13">
        <v>501127.62609825545</v>
      </c>
      <c r="H440" s="120">
        <v>679000</v>
      </c>
      <c r="I440" s="120">
        <v>693000</v>
      </c>
      <c r="J440" s="120">
        <v>652594.6</v>
      </c>
      <c r="K440" s="8">
        <f t="shared" si="130"/>
        <v>611074</v>
      </c>
      <c r="L440" s="13">
        <v>529647.08449409122</v>
      </c>
      <c r="M440" s="13">
        <v>501127.62609825545</v>
      </c>
      <c r="N440" s="120">
        <v>679000</v>
      </c>
      <c r="O440" s="120">
        <v>693000</v>
      </c>
      <c r="P440" s="120">
        <v>652594.6</v>
      </c>
      <c r="Q440" s="8">
        <f t="shared" si="131"/>
        <v>611074</v>
      </c>
      <c r="R440" s="13">
        <v>870601.44706939056</v>
      </c>
      <c r="S440" s="13">
        <v>823722.90761180792</v>
      </c>
      <c r="T440" s="120">
        <v>1116000</v>
      </c>
      <c r="U440" s="120">
        <v>1116000</v>
      </c>
      <c r="V440" s="120">
        <v>1072695.3999999999</v>
      </c>
      <c r="W440" s="8">
        <f t="shared" si="132"/>
        <v>999804</v>
      </c>
      <c r="X440" s="13">
        <v>1027710.4850129937</v>
      </c>
      <c r="Y440" s="13">
        <v>894871.81281258306</v>
      </c>
      <c r="Z440" s="120">
        <v>1266000</v>
      </c>
      <c r="AA440" s="120">
        <v>1266000</v>
      </c>
      <c r="AB440" s="120">
        <v>1217207.6000000001</v>
      </c>
      <c r="AC440" s="8">
        <f t="shared" si="133"/>
        <v>1134358</v>
      </c>
      <c r="AD440" s="13">
        <v>921793.74250157736</v>
      </c>
      <c r="AE440" s="13">
        <v>894871.81281258306</v>
      </c>
      <c r="AF440" s="120">
        <v>1196000</v>
      </c>
      <c r="AG440" s="120">
        <v>1220000</v>
      </c>
      <c r="AH440" s="120">
        <v>1150150.3999999999</v>
      </c>
      <c r="AI440" s="8">
        <f t="shared" si="134"/>
        <v>1076563</v>
      </c>
      <c r="AJ440" s="13">
        <v>1032835.8293922396</v>
      </c>
      <c r="AK440" s="13">
        <v>894871.81281258306</v>
      </c>
      <c r="AL440" s="120">
        <v>1269000</v>
      </c>
      <c r="AM440" s="120">
        <v>1294000</v>
      </c>
      <c r="AN440" s="120">
        <v>1220452.8</v>
      </c>
      <c r="AO440" s="8">
        <f t="shared" si="135"/>
        <v>1142232</v>
      </c>
      <c r="AP440" s="13">
        <v>1148198.3258832814</v>
      </c>
      <c r="AQ440" s="13">
        <v>894871.81281258306</v>
      </c>
      <c r="AR440" s="120">
        <v>1345000</v>
      </c>
      <c r="AS440" s="120">
        <v>1372000</v>
      </c>
      <c r="AT440" s="120">
        <v>1293489.3999999999</v>
      </c>
      <c r="AU440" s="8">
        <f t="shared" si="136"/>
        <v>1210712</v>
      </c>
      <c r="AV440" s="13">
        <v>756738.7530875901</v>
      </c>
      <c r="AW440" s="13">
        <v>582106.73314429994</v>
      </c>
      <c r="AX440" s="120">
        <v>882000</v>
      </c>
      <c r="AY440" s="120">
        <v>882000</v>
      </c>
      <c r="AZ440" s="120">
        <v>847637</v>
      </c>
      <c r="BA440" s="8">
        <f t="shared" si="137"/>
        <v>790096</v>
      </c>
      <c r="BB440" s="13">
        <v>926131.94071585464</v>
      </c>
      <c r="BC440" s="13">
        <v>894871.81281258306</v>
      </c>
      <c r="BD440" s="120">
        <v>1199000</v>
      </c>
      <c r="BE440" s="120">
        <v>1199000</v>
      </c>
      <c r="BF440" s="120">
        <v>1152897.2</v>
      </c>
      <c r="BG440" s="8">
        <f t="shared" si="138"/>
        <v>1074380</v>
      </c>
      <c r="BH440" s="13">
        <v>1088931.1115299526</v>
      </c>
      <c r="BI440" s="13">
        <v>894871.81281258306</v>
      </c>
      <c r="BJ440" s="120">
        <v>1306000</v>
      </c>
      <c r="BK440" s="120">
        <v>1306000</v>
      </c>
      <c r="BL440" s="120">
        <v>1255966.6000000001</v>
      </c>
      <c r="BM440" s="8">
        <f t="shared" si="139"/>
        <v>1170354</v>
      </c>
      <c r="BN440" s="13">
        <v>889150.52421111288</v>
      </c>
      <c r="BO440" s="13">
        <v>683961.94170085597</v>
      </c>
      <c r="BP440" s="120">
        <v>1036000</v>
      </c>
      <c r="BQ440" s="120">
        <v>1036000</v>
      </c>
      <c r="BR440" s="120">
        <v>995954.4</v>
      </c>
      <c r="BS440" s="8">
        <f t="shared" si="140"/>
        <v>928213</v>
      </c>
      <c r="BT440" s="45" t="e">
        <f>K440+Q440+#REF!+W440+#REF!+#REF!+#REF!+#REF!+AC440+AI440+AO440+AU440+BA440+#REF!+BG440+BM440+BS440</f>
        <v>#REF!</v>
      </c>
      <c r="BU440" s="9"/>
      <c r="BV440" s="9"/>
      <c r="BW440" s="9"/>
      <c r="BX440" s="10"/>
      <c r="BY440" s="10"/>
    </row>
    <row r="441" spans="1:77" s="6" customFormat="1" ht="24.75" customHeight="1" thickBot="1" x14ac:dyDescent="0.4">
      <c r="A441" s="388"/>
      <c r="B441" s="11">
        <v>402</v>
      </c>
      <c r="C441" s="54" t="s">
        <v>441</v>
      </c>
      <c r="D441" s="11" t="s">
        <v>272</v>
      </c>
      <c r="F441" s="13">
        <v>1095929.8193102898</v>
      </c>
      <c r="G441" s="13">
        <v>1036918.2136551202</v>
      </c>
      <c r="H441" s="113">
        <v>1404000</v>
      </c>
      <c r="I441" s="113">
        <v>1432000</v>
      </c>
      <c r="J441" s="113">
        <v>1350328</v>
      </c>
      <c r="K441" s="8">
        <f t="shared" si="130"/>
        <v>1263835</v>
      </c>
      <c r="L441" s="13">
        <v>1095929.8193102898</v>
      </c>
      <c r="M441" s="13">
        <v>1036918.2136551202</v>
      </c>
      <c r="N441" s="113">
        <v>1404000</v>
      </c>
      <c r="O441" s="113">
        <v>1432000</v>
      </c>
      <c r="P441" s="113">
        <v>1350328</v>
      </c>
      <c r="Q441" s="8">
        <f t="shared" si="131"/>
        <v>1263835</v>
      </c>
      <c r="R441" s="13">
        <v>2098269.2937518312</v>
      </c>
      <c r="S441" s="13">
        <v>1985285.5625498097</v>
      </c>
      <c r="T441" s="113">
        <v>2689000</v>
      </c>
      <c r="U441" s="113">
        <v>2689000</v>
      </c>
      <c r="V441" s="113">
        <v>2585342.2000000002</v>
      </c>
      <c r="W441" s="8">
        <f t="shared" si="132"/>
        <v>2409379</v>
      </c>
      <c r="X441" s="13">
        <v>2729399.3087433614</v>
      </c>
      <c r="Y441" s="13">
        <v>2640324.227214918</v>
      </c>
      <c r="Z441" s="113">
        <v>3536000</v>
      </c>
      <c r="AA441" s="113">
        <v>3536000</v>
      </c>
      <c r="AB441" s="113">
        <v>3399628.4</v>
      </c>
      <c r="AC441" s="8">
        <f t="shared" si="133"/>
        <v>3168270</v>
      </c>
      <c r="AD441" s="13">
        <v>2452135.9664400504</v>
      </c>
      <c r="AE441" s="13">
        <v>2640324.227214918</v>
      </c>
      <c r="AF441" s="113">
        <v>3353000</v>
      </c>
      <c r="AG441" s="113">
        <v>3420000</v>
      </c>
      <c r="AH441" s="113">
        <v>3224090.8</v>
      </c>
      <c r="AI441" s="8">
        <f t="shared" si="134"/>
        <v>3017910</v>
      </c>
      <c r="AJ441" s="13">
        <v>2615304.250992524</v>
      </c>
      <c r="AK441" s="13">
        <v>2640324.227214918</v>
      </c>
      <c r="AL441" s="113">
        <v>3460000</v>
      </c>
      <c r="AM441" s="113">
        <v>3529000</v>
      </c>
      <c r="AN441" s="113">
        <v>3327394</v>
      </c>
      <c r="AO441" s="8">
        <f t="shared" si="135"/>
        <v>3114404</v>
      </c>
      <c r="AP441" s="13">
        <v>3276312.4666018113</v>
      </c>
      <c r="AQ441" s="13">
        <v>2640324.227214918</v>
      </c>
      <c r="AR441" s="113">
        <v>3896000</v>
      </c>
      <c r="AS441" s="113">
        <v>3974000</v>
      </c>
      <c r="AT441" s="113">
        <v>3745884.8</v>
      </c>
      <c r="AU441" s="8">
        <f t="shared" si="136"/>
        <v>3506504</v>
      </c>
      <c r="AV441" s="13">
        <v>1481516.9259430361</v>
      </c>
      <c r="AW441" s="13">
        <v>1139628.404571566</v>
      </c>
      <c r="AX441" s="113">
        <v>1726000</v>
      </c>
      <c r="AY441" s="113">
        <v>1726000</v>
      </c>
      <c r="AZ441" s="113">
        <v>1659474.6</v>
      </c>
      <c r="BA441" s="8">
        <f t="shared" si="137"/>
        <v>1546524</v>
      </c>
      <c r="BB441" s="13">
        <v>1998794.2530480837</v>
      </c>
      <c r="BC441" s="13">
        <v>2640324.227214918</v>
      </c>
      <c r="BD441" s="113">
        <v>3055000</v>
      </c>
      <c r="BE441" s="113">
        <v>3055000</v>
      </c>
      <c r="BF441" s="113">
        <v>2937075.4</v>
      </c>
      <c r="BG441" s="8">
        <f t="shared" si="138"/>
        <v>2737239</v>
      </c>
      <c r="BH441" s="13">
        <v>2640191.6336236349</v>
      </c>
      <c r="BI441" s="13">
        <v>2640324.227214918</v>
      </c>
      <c r="BJ441" s="113">
        <v>3477000</v>
      </c>
      <c r="BK441" s="113">
        <v>3477000</v>
      </c>
      <c r="BL441" s="113">
        <v>3343151</v>
      </c>
      <c r="BM441" s="8">
        <f t="shared" si="139"/>
        <v>3115533</v>
      </c>
      <c r="BN441" s="13">
        <v>1839804.069184809</v>
      </c>
      <c r="BO441" s="13">
        <v>1415233.8993729299</v>
      </c>
      <c r="BP441" s="113">
        <v>2143000</v>
      </c>
      <c r="BQ441" s="113">
        <v>2143000</v>
      </c>
      <c r="BR441" s="113">
        <v>2060798.6</v>
      </c>
      <c r="BS441" s="8">
        <f t="shared" si="140"/>
        <v>1920367</v>
      </c>
      <c r="BT441" s="45" t="e">
        <f>K441+Q441+#REF!+W441+#REF!+#REF!+#REF!+#REF!+AC441+AI441+AO441+AU441+BA441+#REF!+BG441+BM441+BS441</f>
        <v>#REF!</v>
      </c>
      <c r="BU441" s="9"/>
      <c r="BV441" s="9"/>
      <c r="BW441" s="9"/>
      <c r="BX441" s="10"/>
      <c r="BY441" s="10"/>
    </row>
    <row r="442" spans="1:77" s="6" customFormat="1" ht="24.75" customHeight="1" x14ac:dyDescent="0.35">
      <c r="A442" s="388"/>
      <c r="B442" s="4">
        <v>403</v>
      </c>
      <c r="C442" s="54" t="s">
        <v>442</v>
      </c>
      <c r="D442" s="11" t="s">
        <v>272</v>
      </c>
      <c r="F442" s="13">
        <v>162814.73585125839</v>
      </c>
      <c r="G442" s="13">
        <v>154047.78853619064</v>
      </c>
      <c r="H442" s="113">
        <v>209000</v>
      </c>
      <c r="I442" s="113">
        <v>213000</v>
      </c>
      <c r="J442" s="113">
        <v>200608.8</v>
      </c>
      <c r="K442" s="8">
        <f t="shared" si="130"/>
        <v>187894</v>
      </c>
      <c r="L442" s="13">
        <v>162814.73585125839</v>
      </c>
      <c r="M442" s="13">
        <v>154047.78853619064</v>
      </c>
      <c r="N442" s="113">
        <v>209000</v>
      </c>
      <c r="O442" s="113">
        <v>213000</v>
      </c>
      <c r="P442" s="113">
        <v>200608.8</v>
      </c>
      <c r="Q442" s="8">
        <f t="shared" si="131"/>
        <v>187894</v>
      </c>
      <c r="R442" s="13">
        <v>269400.77496057184</v>
      </c>
      <c r="S442" s="13">
        <v>254894.57938577179</v>
      </c>
      <c r="T442" s="113">
        <v>345000</v>
      </c>
      <c r="U442" s="113">
        <v>345000</v>
      </c>
      <c r="V442" s="113">
        <v>331937.2</v>
      </c>
      <c r="W442" s="8">
        <f t="shared" si="132"/>
        <v>309247</v>
      </c>
      <c r="X442" s="13">
        <v>314831.78306667361</v>
      </c>
      <c r="Y442" s="13">
        <v>301147.62670718</v>
      </c>
      <c r="Z442" s="113">
        <v>406000</v>
      </c>
      <c r="AA442" s="113">
        <v>406000</v>
      </c>
      <c r="AB442" s="113">
        <v>389982.6</v>
      </c>
      <c r="AC442" s="8">
        <f t="shared" si="133"/>
        <v>363592</v>
      </c>
      <c r="AD442" s="13">
        <v>274671.76361610444</v>
      </c>
      <c r="AE442" s="13">
        <v>301147.62670718</v>
      </c>
      <c r="AF442" s="113">
        <v>379000</v>
      </c>
      <c r="AG442" s="113">
        <v>387000</v>
      </c>
      <c r="AH442" s="113">
        <v>364557.2</v>
      </c>
      <c r="AI442" s="8">
        <f t="shared" si="134"/>
        <v>341275</v>
      </c>
      <c r="AJ442" s="13">
        <v>300917.75163364457</v>
      </c>
      <c r="AK442" s="13">
        <v>301147.62670718</v>
      </c>
      <c r="AL442" s="113">
        <v>396000</v>
      </c>
      <c r="AM442" s="113">
        <v>404000</v>
      </c>
      <c r="AN442" s="113">
        <v>381173.8</v>
      </c>
      <c r="AO442" s="8">
        <f t="shared" si="135"/>
        <v>356648</v>
      </c>
      <c r="AP442" s="13">
        <v>326557.81499029777</v>
      </c>
      <c r="AQ442" s="13">
        <v>301147.62670718</v>
      </c>
      <c r="AR442" s="113">
        <v>413000</v>
      </c>
      <c r="AS442" s="113">
        <v>421000</v>
      </c>
      <c r="AT442" s="113">
        <v>397406.8</v>
      </c>
      <c r="AU442" s="8">
        <f t="shared" si="136"/>
        <v>371822</v>
      </c>
      <c r="AV442" s="13">
        <v>244005.30504501058</v>
      </c>
      <c r="AW442" s="13">
        <v>187696.38849616199</v>
      </c>
      <c r="AX442" s="113">
        <v>284000</v>
      </c>
      <c r="AY442" s="113">
        <v>284000</v>
      </c>
      <c r="AZ442" s="113">
        <v>273315</v>
      </c>
      <c r="BA442" s="8">
        <f t="shared" si="137"/>
        <v>254603</v>
      </c>
      <c r="BB442" s="13">
        <v>435172.86787230615</v>
      </c>
      <c r="BC442" s="13">
        <v>301147.62670718</v>
      </c>
      <c r="BD442" s="113">
        <v>485000</v>
      </c>
      <c r="BE442" s="113">
        <v>485000</v>
      </c>
      <c r="BF442" s="113">
        <v>466172</v>
      </c>
      <c r="BG442" s="8">
        <f t="shared" si="138"/>
        <v>434498</v>
      </c>
      <c r="BH442" s="13">
        <v>329696.3935548556</v>
      </c>
      <c r="BI442" s="13">
        <v>301147.62670718</v>
      </c>
      <c r="BJ442" s="113">
        <v>415000</v>
      </c>
      <c r="BK442" s="113">
        <v>415000</v>
      </c>
      <c r="BL442" s="113">
        <v>399393.4</v>
      </c>
      <c r="BM442" s="8">
        <f t="shared" si="139"/>
        <v>372047</v>
      </c>
      <c r="BN442" s="13">
        <v>273327.61147846701</v>
      </c>
      <c r="BO442" s="13">
        <v>210252.00882959002</v>
      </c>
      <c r="BP442" s="113">
        <v>318000</v>
      </c>
      <c r="BQ442" s="113">
        <v>318000</v>
      </c>
      <c r="BR442" s="113">
        <v>306159</v>
      </c>
      <c r="BS442" s="8">
        <f t="shared" si="140"/>
        <v>285148</v>
      </c>
      <c r="BT442" s="45" t="e">
        <f>K442+Q442+#REF!+W442+#REF!+#REF!+#REF!+#REF!+AC442+AI442+AO442+AU442+BA442+#REF!+BG442+BM442+BS442</f>
        <v>#REF!</v>
      </c>
      <c r="BU442" s="9"/>
      <c r="BV442" s="9"/>
      <c r="BW442" s="9"/>
      <c r="BX442" s="10"/>
      <c r="BY442" s="10"/>
    </row>
    <row r="443" spans="1:77" s="6" customFormat="1" ht="24.75" customHeight="1" thickBot="1" x14ac:dyDescent="0.4">
      <c r="A443" s="388"/>
      <c r="B443" s="11">
        <v>404</v>
      </c>
      <c r="C443" s="54" t="s">
        <v>443</v>
      </c>
      <c r="D443" s="11" t="s">
        <v>272</v>
      </c>
      <c r="F443" s="13">
        <v>345802.87165076373</v>
      </c>
      <c r="G443" s="13">
        <v>327182.71702341497</v>
      </c>
      <c r="H443" s="113">
        <v>443000</v>
      </c>
      <c r="I443" s="113">
        <v>452000</v>
      </c>
      <c r="J443" s="113">
        <v>426074.6</v>
      </c>
      <c r="K443" s="8">
        <f t="shared" si="130"/>
        <v>398812</v>
      </c>
      <c r="L443" s="13">
        <v>345802.87165076373</v>
      </c>
      <c r="M443" s="13">
        <v>327182.71702341497</v>
      </c>
      <c r="N443" s="113">
        <v>443000</v>
      </c>
      <c r="O443" s="113">
        <v>452000</v>
      </c>
      <c r="P443" s="113">
        <v>426074.6</v>
      </c>
      <c r="Q443" s="8">
        <f t="shared" si="131"/>
        <v>398812</v>
      </c>
      <c r="R443" s="13">
        <v>578680.28691445698</v>
      </c>
      <c r="S443" s="13">
        <v>547520.57915752463</v>
      </c>
      <c r="T443" s="113">
        <v>742000</v>
      </c>
      <c r="U443" s="113">
        <v>742000</v>
      </c>
      <c r="V443" s="113">
        <v>713010.2</v>
      </c>
      <c r="W443" s="8">
        <f t="shared" si="132"/>
        <v>664642</v>
      </c>
      <c r="X443" s="13">
        <v>647780.15759968408</v>
      </c>
      <c r="Y443" s="13">
        <v>624231.00041898433</v>
      </c>
      <c r="Z443" s="113">
        <v>838000</v>
      </c>
      <c r="AA443" s="113">
        <v>838000</v>
      </c>
      <c r="AB443" s="113">
        <v>805323.4</v>
      </c>
      <c r="AC443" s="8">
        <f t="shared" si="133"/>
        <v>750667</v>
      </c>
      <c r="AD443" s="13">
        <v>581066.18475347257</v>
      </c>
      <c r="AE443" s="13">
        <v>624231.00041898433</v>
      </c>
      <c r="AF443" s="113">
        <v>794000</v>
      </c>
      <c r="AG443" s="113">
        <v>810000</v>
      </c>
      <c r="AH443" s="113">
        <v>763086.8</v>
      </c>
      <c r="AI443" s="8">
        <f t="shared" si="134"/>
        <v>714477</v>
      </c>
      <c r="AJ443" s="13">
        <v>655643.83673079195</v>
      </c>
      <c r="AK443" s="13">
        <v>624231.00041898433</v>
      </c>
      <c r="AL443" s="113">
        <v>843000</v>
      </c>
      <c r="AM443" s="113">
        <v>860000</v>
      </c>
      <c r="AN443" s="113">
        <v>810301.8</v>
      </c>
      <c r="AO443" s="8">
        <f t="shared" si="135"/>
        <v>758635</v>
      </c>
      <c r="AP443" s="13">
        <v>762825.79440567503</v>
      </c>
      <c r="AQ443" s="13">
        <v>624231.00041898433</v>
      </c>
      <c r="AR443" s="113">
        <v>913000</v>
      </c>
      <c r="AS443" s="113">
        <v>931000</v>
      </c>
      <c r="AT443" s="113">
        <v>878159.8</v>
      </c>
      <c r="AU443" s="8">
        <f t="shared" si="136"/>
        <v>821843</v>
      </c>
      <c r="AV443" s="13">
        <v>519530.92212819983</v>
      </c>
      <c r="AW443" s="13">
        <v>399639.17086784606</v>
      </c>
      <c r="AX443" s="113">
        <v>605000</v>
      </c>
      <c r="AY443" s="113">
        <v>605000</v>
      </c>
      <c r="AZ443" s="113">
        <v>581936.6</v>
      </c>
      <c r="BA443" s="8">
        <f t="shared" si="137"/>
        <v>542221</v>
      </c>
      <c r="BB443" s="13">
        <v>669154.28898601909</v>
      </c>
      <c r="BC443" s="13">
        <v>624231.00041898433</v>
      </c>
      <c r="BD443" s="113">
        <v>852000</v>
      </c>
      <c r="BE443" s="113">
        <v>852000</v>
      </c>
      <c r="BF443" s="113">
        <v>818855.8</v>
      </c>
      <c r="BG443" s="8">
        <f t="shared" si="138"/>
        <v>763248</v>
      </c>
      <c r="BH443" s="13">
        <v>691089.87349849707</v>
      </c>
      <c r="BI443" s="13">
        <v>624231.00041898433</v>
      </c>
      <c r="BJ443" s="113">
        <v>866000</v>
      </c>
      <c r="BK443" s="113">
        <v>866000</v>
      </c>
      <c r="BL443" s="113">
        <v>832743.8</v>
      </c>
      <c r="BM443" s="8">
        <f t="shared" si="139"/>
        <v>776013</v>
      </c>
      <c r="BN443" s="13">
        <v>580520.2966644899</v>
      </c>
      <c r="BO443" s="13">
        <v>446554.07435730001</v>
      </c>
      <c r="BP443" s="113">
        <v>676000</v>
      </c>
      <c r="BQ443" s="113">
        <v>676000</v>
      </c>
      <c r="BR443" s="113">
        <v>650251</v>
      </c>
      <c r="BS443" s="8">
        <f t="shared" si="140"/>
        <v>605865</v>
      </c>
      <c r="BT443" s="45" t="e">
        <f>K443+Q443+#REF!+W443+#REF!+#REF!+#REF!+#REF!+AC443+AI443+AO443+AU443+BA443+#REF!+BG443+BM443+BS443</f>
        <v>#REF!</v>
      </c>
      <c r="BU443" s="9"/>
      <c r="BV443" s="9"/>
      <c r="BW443" s="9"/>
      <c r="BX443" s="10"/>
      <c r="BY443" s="10"/>
    </row>
    <row r="444" spans="1:77" s="6" customFormat="1" ht="24.75" customHeight="1" x14ac:dyDescent="0.35">
      <c r="A444" s="388"/>
      <c r="B444" s="4">
        <v>405</v>
      </c>
      <c r="C444" s="54" t="s">
        <v>444</v>
      </c>
      <c r="D444" s="11" t="s">
        <v>272</v>
      </c>
      <c r="F444" s="13">
        <v>95542.645244009604</v>
      </c>
      <c r="G444" s="13">
        <v>90398.04126933217</v>
      </c>
      <c r="H444" s="113">
        <v>122000</v>
      </c>
      <c r="I444" s="113">
        <v>124000</v>
      </c>
      <c r="J444" s="113">
        <v>117720.4</v>
      </c>
      <c r="K444" s="8">
        <f t="shared" si="130"/>
        <v>109932</v>
      </c>
      <c r="L444" s="13">
        <v>95542.645244009604</v>
      </c>
      <c r="M444" s="13">
        <v>90398.04126933217</v>
      </c>
      <c r="N444" s="113">
        <v>122000</v>
      </c>
      <c r="O444" s="113">
        <v>124000</v>
      </c>
      <c r="P444" s="113">
        <v>117720.4</v>
      </c>
      <c r="Q444" s="8">
        <f t="shared" si="131"/>
        <v>109932</v>
      </c>
      <c r="R444" s="13">
        <v>155773.78011291462</v>
      </c>
      <c r="S444" s="13">
        <v>147385.96118375767</v>
      </c>
      <c r="T444" s="113">
        <v>200000</v>
      </c>
      <c r="U444" s="113">
        <v>200000</v>
      </c>
      <c r="V444" s="113">
        <v>191933</v>
      </c>
      <c r="W444" s="8">
        <f t="shared" si="132"/>
        <v>179019</v>
      </c>
      <c r="X444" s="13">
        <v>176434.14336660839</v>
      </c>
      <c r="Y444" s="13">
        <v>171639.09420723701</v>
      </c>
      <c r="Z444" s="113">
        <v>229000</v>
      </c>
      <c r="AA444" s="113">
        <v>229000</v>
      </c>
      <c r="AB444" s="113">
        <v>220368.4</v>
      </c>
      <c r="AC444" s="8">
        <f t="shared" si="133"/>
        <v>205288</v>
      </c>
      <c r="AD444" s="13">
        <v>158383.14741401878</v>
      </c>
      <c r="AE444" s="13">
        <v>171639.09420723701</v>
      </c>
      <c r="AF444" s="113">
        <v>217000</v>
      </c>
      <c r="AG444" s="113">
        <v>221000</v>
      </c>
      <c r="AH444" s="113">
        <v>208940.2</v>
      </c>
      <c r="AI444" s="8">
        <f t="shared" si="134"/>
        <v>195392</v>
      </c>
      <c r="AJ444" s="13">
        <v>183325.00767519118</v>
      </c>
      <c r="AK444" s="13">
        <v>171639.09420723701</v>
      </c>
      <c r="AL444" s="113">
        <v>234000</v>
      </c>
      <c r="AM444" s="113">
        <v>239000</v>
      </c>
      <c r="AN444" s="113">
        <v>224732.2</v>
      </c>
      <c r="AO444" s="8">
        <f t="shared" si="135"/>
        <v>210539</v>
      </c>
      <c r="AP444" s="13">
        <v>214127.10442725418</v>
      </c>
      <c r="AQ444" s="13">
        <v>171639.09420723701</v>
      </c>
      <c r="AR444" s="113">
        <v>254000</v>
      </c>
      <c r="AS444" s="113">
        <v>259000</v>
      </c>
      <c r="AT444" s="113">
        <v>244232.8</v>
      </c>
      <c r="AU444" s="8">
        <f t="shared" si="136"/>
        <v>228600</v>
      </c>
      <c r="AV444" s="13">
        <v>141042.58422896461</v>
      </c>
      <c r="AW444" s="13">
        <v>108494.29556074202</v>
      </c>
      <c r="AX444" s="113">
        <v>164000</v>
      </c>
      <c r="AY444" s="113">
        <v>164000</v>
      </c>
      <c r="AZ444" s="113">
        <v>157984.4</v>
      </c>
      <c r="BA444" s="8">
        <f t="shared" si="137"/>
        <v>147104</v>
      </c>
      <c r="BB444" s="13">
        <v>347020.27991438081</v>
      </c>
      <c r="BC444" s="13">
        <v>171639.09420723701</v>
      </c>
      <c r="BD444" s="113">
        <v>342000</v>
      </c>
      <c r="BE444" s="113">
        <v>342000</v>
      </c>
      <c r="BF444" s="113">
        <v>328368.59999999998</v>
      </c>
      <c r="BG444" s="8">
        <f t="shared" si="138"/>
        <v>306206</v>
      </c>
      <c r="BH444" s="13">
        <v>204361.1553974718</v>
      </c>
      <c r="BI444" s="13">
        <v>171639.09420723701</v>
      </c>
      <c r="BJ444" s="113">
        <v>248000</v>
      </c>
      <c r="BK444" s="113">
        <v>248000</v>
      </c>
      <c r="BL444" s="113">
        <v>238050.40000000002</v>
      </c>
      <c r="BM444" s="8">
        <f t="shared" si="139"/>
        <v>222010</v>
      </c>
      <c r="BN444" s="13">
        <v>160393.2607844476</v>
      </c>
      <c r="BO444" s="13">
        <v>123379.43137265202</v>
      </c>
      <c r="BP444" s="113">
        <v>187000</v>
      </c>
      <c r="BQ444" s="113">
        <v>187000</v>
      </c>
      <c r="BR444" s="113">
        <v>179659.2</v>
      </c>
      <c r="BS444" s="8">
        <f t="shared" si="140"/>
        <v>167486</v>
      </c>
      <c r="BT444" s="45" t="e">
        <f>K444+Q444+#REF!+W444+#REF!+#REF!+#REF!+#REF!+AC444+AI444+AO444+AU444+BA444+#REF!+BG444+BM444+BS444</f>
        <v>#REF!</v>
      </c>
      <c r="BU444" s="9"/>
      <c r="BV444" s="9"/>
      <c r="BW444" s="9"/>
      <c r="BX444" s="10"/>
      <c r="BY444" s="10"/>
    </row>
    <row r="445" spans="1:77" s="6" customFormat="1" ht="24.75" customHeight="1" thickBot="1" x14ac:dyDescent="0.4">
      <c r="A445" s="388"/>
      <c r="B445" s="11">
        <v>406</v>
      </c>
      <c r="C445" s="54" t="s">
        <v>445</v>
      </c>
      <c r="D445" s="11" t="s">
        <v>272</v>
      </c>
      <c r="F445" s="13">
        <v>73881.672458575806</v>
      </c>
      <c r="G445" s="13">
        <v>69903.428556960193</v>
      </c>
      <c r="H445" s="113">
        <v>95000</v>
      </c>
      <c r="I445" s="113">
        <v>97000</v>
      </c>
      <c r="J445" s="113">
        <v>91032.2</v>
      </c>
      <c r="K445" s="8">
        <f t="shared" si="130"/>
        <v>85363</v>
      </c>
      <c r="L445" s="13">
        <v>73881.672458575806</v>
      </c>
      <c r="M445" s="13">
        <v>69903.428556960193</v>
      </c>
      <c r="N445" s="113">
        <v>95000</v>
      </c>
      <c r="O445" s="113">
        <v>97000</v>
      </c>
      <c r="P445" s="113">
        <v>91032.2</v>
      </c>
      <c r="Q445" s="8">
        <f t="shared" si="131"/>
        <v>85363</v>
      </c>
      <c r="R445" s="13">
        <v>118899.09529155842</v>
      </c>
      <c r="S445" s="13">
        <v>112496.83631432064</v>
      </c>
      <c r="T445" s="113">
        <v>152000</v>
      </c>
      <c r="U445" s="113">
        <v>152000</v>
      </c>
      <c r="V445" s="113">
        <v>146498.79999999999</v>
      </c>
      <c r="W445" s="8">
        <f t="shared" si="132"/>
        <v>136379</v>
      </c>
      <c r="X445" s="13">
        <v>136110.69102585499</v>
      </c>
      <c r="Y445" s="13">
        <v>135872.66568835598</v>
      </c>
      <c r="Z445" s="113">
        <v>179000</v>
      </c>
      <c r="AA445" s="113">
        <v>179000</v>
      </c>
      <c r="AB445" s="113">
        <v>172195.8</v>
      </c>
      <c r="AC445" s="8">
        <f t="shared" si="133"/>
        <v>160436</v>
      </c>
      <c r="AD445" s="13">
        <v>122872.6269209348</v>
      </c>
      <c r="AE445" s="13">
        <v>135872.66568835598</v>
      </c>
      <c r="AF445" s="113">
        <v>170000</v>
      </c>
      <c r="AG445" s="113">
        <v>173000</v>
      </c>
      <c r="AH445" s="113">
        <v>163814</v>
      </c>
      <c r="AI445" s="8">
        <f t="shared" si="134"/>
        <v>153112</v>
      </c>
      <c r="AJ445" s="13">
        <v>141891.99054257502</v>
      </c>
      <c r="AK445" s="13">
        <v>135872.66568835598</v>
      </c>
      <c r="AL445" s="113">
        <v>183000</v>
      </c>
      <c r="AM445" s="113">
        <v>187000</v>
      </c>
      <c r="AN445" s="113">
        <v>175855.4</v>
      </c>
      <c r="AO445" s="8">
        <f t="shared" si="135"/>
        <v>164724</v>
      </c>
      <c r="AP445" s="13">
        <v>158531.01526704265</v>
      </c>
      <c r="AQ445" s="13">
        <v>135872.66568835598</v>
      </c>
      <c r="AR445" s="113">
        <v>194000</v>
      </c>
      <c r="AS445" s="113">
        <v>198000</v>
      </c>
      <c r="AT445" s="113">
        <v>186390.39999999999</v>
      </c>
      <c r="AU445" s="8">
        <f t="shared" si="136"/>
        <v>174559</v>
      </c>
      <c r="AV445" s="13">
        <v>113222.30388148679</v>
      </c>
      <c r="AW445" s="13">
        <v>87094.079908836007</v>
      </c>
      <c r="AX445" s="113">
        <v>132000</v>
      </c>
      <c r="AY445" s="113">
        <v>132000</v>
      </c>
      <c r="AZ445" s="113">
        <v>126821.8</v>
      </c>
      <c r="BA445" s="8">
        <f t="shared" si="137"/>
        <v>118228</v>
      </c>
      <c r="BB445" s="13">
        <v>321113.38734926365</v>
      </c>
      <c r="BC445" s="13">
        <v>135872.66568835598</v>
      </c>
      <c r="BD445" s="113">
        <v>301000</v>
      </c>
      <c r="BE445" s="113">
        <v>301000</v>
      </c>
      <c r="BF445" s="113">
        <v>289322.59999999998</v>
      </c>
      <c r="BG445" s="8">
        <f t="shared" si="138"/>
        <v>269662</v>
      </c>
      <c r="BH445" s="13">
        <v>155929.43048451861</v>
      </c>
      <c r="BI445" s="13">
        <v>135872.66568835598</v>
      </c>
      <c r="BJ445" s="113">
        <v>192000</v>
      </c>
      <c r="BK445" s="113">
        <v>192000</v>
      </c>
      <c r="BL445" s="113">
        <v>184742.6</v>
      </c>
      <c r="BM445" s="8">
        <f t="shared" si="139"/>
        <v>172109</v>
      </c>
      <c r="BN445" s="13">
        <v>124028.88682427879</v>
      </c>
      <c r="BO445" s="13">
        <v>95406.836018675982</v>
      </c>
      <c r="BP445" s="113">
        <v>144000</v>
      </c>
      <c r="BQ445" s="113">
        <v>144000</v>
      </c>
      <c r="BR445" s="113">
        <v>138927.6</v>
      </c>
      <c r="BS445" s="8">
        <f t="shared" si="140"/>
        <v>129273</v>
      </c>
      <c r="BT445" s="45" t="e">
        <f>K445+Q445+#REF!+W445+#REF!+#REF!+#REF!+#REF!+AC445+AI445+AO445+AU445+BA445+#REF!+BG445+BM445+BS445</f>
        <v>#REF!</v>
      </c>
      <c r="BU445" s="9"/>
      <c r="BV445" s="9"/>
      <c r="BW445" s="9"/>
      <c r="BX445" s="10"/>
      <c r="BY445" s="10"/>
    </row>
    <row r="446" spans="1:77" s="6" customFormat="1" ht="24.75" customHeight="1" x14ac:dyDescent="0.35">
      <c r="A446" s="388"/>
      <c r="B446" s="4">
        <v>407</v>
      </c>
      <c r="C446" s="54" t="s">
        <v>446</v>
      </c>
      <c r="D446" s="11" t="s">
        <v>272</v>
      </c>
      <c r="F446" s="13">
        <v>342176.21799239056</v>
      </c>
      <c r="G446" s="13">
        <v>323751.3447158772</v>
      </c>
      <c r="H446" s="113">
        <v>438000</v>
      </c>
      <c r="I446" s="113">
        <v>447000</v>
      </c>
      <c r="J446" s="113">
        <v>421605.8</v>
      </c>
      <c r="K446" s="8">
        <f t="shared" si="130"/>
        <v>394507</v>
      </c>
      <c r="L446" s="13">
        <v>342176.21799239056</v>
      </c>
      <c r="M446" s="13">
        <v>323751.3447158772</v>
      </c>
      <c r="N446" s="113">
        <v>438000</v>
      </c>
      <c r="O446" s="113">
        <v>447000</v>
      </c>
      <c r="P446" s="113">
        <v>421605.8</v>
      </c>
      <c r="Q446" s="8">
        <f t="shared" si="131"/>
        <v>394507</v>
      </c>
      <c r="R446" s="13">
        <v>531743.91735727084</v>
      </c>
      <c r="S446" s="13">
        <v>503111.55257649469</v>
      </c>
      <c r="T446" s="113">
        <v>681000</v>
      </c>
      <c r="U446" s="113">
        <v>681000</v>
      </c>
      <c r="V446" s="113">
        <v>655177.6</v>
      </c>
      <c r="W446" s="8">
        <f t="shared" si="132"/>
        <v>610407</v>
      </c>
      <c r="X446" s="13">
        <v>639418.39727944357</v>
      </c>
      <c r="Y446" s="13">
        <v>615859.79844982876</v>
      </c>
      <c r="Z446" s="113">
        <v>827000</v>
      </c>
      <c r="AA446" s="113">
        <v>827000</v>
      </c>
      <c r="AB446" s="113">
        <v>794729.6</v>
      </c>
      <c r="AC446" s="8">
        <f t="shared" si="133"/>
        <v>740802</v>
      </c>
      <c r="AD446" s="13">
        <v>545998.15603109146</v>
      </c>
      <c r="AE446" s="13">
        <v>615859.79844982876</v>
      </c>
      <c r="AF446" s="113">
        <v>765000</v>
      </c>
      <c r="AG446" s="113">
        <v>780000</v>
      </c>
      <c r="AH446" s="113">
        <v>735585.2</v>
      </c>
      <c r="AI446" s="8">
        <f t="shared" si="134"/>
        <v>688489</v>
      </c>
      <c r="AJ446" s="13">
        <v>642863.82943373511</v>
      </c>
      <c r="AK446" s="13">
        <v>615859.79844982876</v>
      </c>
      <c r="AL446" s="113">
        <v>829000</v>
      </c>
      <c r="AM446" s="113">
        <v>846000</v>
      </c>
      <c r="AN446" s="113">
        <v>796910.8</v>
      </c>
      <c r="AO446" s="8">
        <f t="shared" si="135"/>
        <v>746127</v>
      </c>
      <c r="AP446" s="13">
        <v>713469.06157004682</v>
      </c>
      <c r="AQ446" s="13">
        <v>615859.79844982876</v>
      </c>
      <c r="AR446" s="113">
        <v>875000</v>
      </c>
      <c r="AS446" s="113">
        <v>893000</v>
      </c>
      <c r="AT446" s="113">
        <v>841612.80000000005</v>
      </c>
      <c r="AU446" s="8">
        <f t="shared" si="136"/>
        <v>787788</v>
      </c>
      <c r="AV446" s="13">
        <v>512851.297609651</v>
      </c>
      <c r="AW446" s="13">
        <v>394500.99816126999</v>
      </c>
      <c r="AX446" s="113">
        <v>597000</v>
      </c>
      <c r="AY446" s="113">
        <v>597000</v>
      </c>
      <c r="AZ446" s="113">
        <v>574455</v>
      </c>
      <c r="BA446" s="8">
        <f t="shared" si="137"/>
        <v>535161</v>
      </c>
      <c r="BB446" s="13">
        <v>689013.05282595241</v>
      </c>
      <c r="BC446" s="13">
        <v>615859.79844982876</v>
      </c>
      <c r="BD446" s="113">
        <v>859000</v>
      </c>
      <c r="BE446" s="113">
        <v>859000</v>
      </c>
      <c r="BF446" s="113">
        <v>826128.8</v>
      </c>
      <c r="BG446" s="8">
        <f t="shared" si="138"/>
        <v>769800</v>
      </c>
      <c r="BH446" s="13">
        <v>700431.11937147437</v>
      </c>
      <c r="BI446" s="13">
        <v>615859.79844982876</v>
      </c>
      <c r="BJ446" s="113">
        <v>867000</v>
      </c>
      <c r="BK446" s="113">
        <v>867000</v>
      </c>
      <c r="BL446" s="113">
        <v>833358.4</v>
      </c>
      <c r="BM446" s="8">
        <f t="shared" si="139"/>
        <v>776730</v>
      </c>
      <c r="BN446" s="13">
        <v>574432.14355803642</v>
      </c>
      <c r="BO446" s="13">
        <v>441870.87966002803</v>
      </c>
      <c r="BP446" s="113">
        <v>669000</v>
      </c>
      <c r="BQ446" s="113">
        <v>669000</v>
      </c>
      <c r="BR446" s="113">
        <v>643431.6</v>
      </c>
      <c r="BS446" s="8">
        <f t="shared" si="140"/>
        <v>599547</v>
      </c>
      <c r="BT446" s="45" t="e">
        <f>K446+Q446+#REF!+W446+#REF!+#REF!+#REF!+#REF!+AC446+AI446+AO446+AU446+BA446+#REF!+BG446+BM446+BS446</f>
        <v>#REF!</v>
      </c>
      <c r="BU446" s="9"/>
      <c r="BV446" s="9"/>
      <c r="BW446" s="9"/>
      <c r="BX446" s="10"/>
      <c r="BY446" s="10"/>
    </row>
    <row r="447" spans="1:77" s="6" customFormat="1" ht="24.75" customHeight="1" thickBot="1" x14ac:dyDescent="0.4">
      <c r="A447" s="388"/>
      <c r="B447" s="11">
        <v>408</v>
      </c>
      <c r="C447" s="54" t="s">
        <v>447</v>
      </c>
      <c r="D447" s="11" t="s">
        <v>272</v>
      </c>
      <c r="F447" s="13">
        <v>176118.39546992601</v>
      </c>
      <c r="G447" s="13">
        <v>166635.09725231459</v>
      </c>
      <c r="H447" s="113">
        <v>226000</v>
      </c>
      <c r="I447" s="113">
        <v>231000</v>
      </c>
      <c r="J447" s="113">
        <v>217001.4</v>
      </c>
      <c r="K447" s="8">
        <f t="shared" si="130"/>
        <v>203351</v>
      </c>
      <c r="L447" s="13">
        <v>176118.39546992601</v>
      </c>
      <c r="M447" s="13">
        <v>166635.09725231459</v>
      </c>
      <c r="N447" s="113">
        <v>226000</v>
      </c>
      <c r="O447" s="113">
        <v>231000</v>
      </c>
      <c r="P447" s="113">
        <v>217001.4</v>
      </c>
      <c r="Q447" s="8">
        <f t="shared" si="131"/>
        <v>203351</v>
      </c>
      <c r="R447" s="13">
        <v>278884.3297447298</v>
      </c>
      <c r="S447" s="13">
        <v>263867.48122001364</v>
      </c>
      <c r="T447" s="113">
        <v>357000</v>
      </c>
      <c r="U447" s="113">
        <v>357000</v>
      </c>
      <c r="V447" s="113">
        <v>343621.6</v>
      </c>
      <c r="W447" s="8">
        <f t="shared" si="132"/>
        <v>320075</v>
      </c>
      <c r="X447" s="13">
        <v>344037.351721427</v>
      </c>
      <c r="Y447" s="13">
        <v>317321.99231131858</v>
      </c>
      <c r="Z447" s="113">
        <v>435000</v>
      </c>
      <c r="AA447" s="113">
        <v>435000</v>
      </c>
      <c r="AB447" s="113">
        <v>418713.4</v>
      </c>
      <c r="AC447" s="8">
        <f t="shared" si="133"/>
        <v>390015</v>
      </c>
      <c r="AD447" s="13">
        <v>307204.91485807759</v>
      </c>
      <c r="AE447" s="13">
        <v>317321.99231131858</v>
      </c>
      <c r="AF447" s="113">
        <v>411000</v>
      </c>
      <c r="AG447" s="113">
        <v>419000</v>
      </c>
      <c r="AH447" s="113">
        <v>395395</v>
      </c>
      <c r="AI447" s="8">
        <f t="shared" si="134"/>
        <v>369984</v>
      </c>
      <c r="AJ447" s="13">
        <v>331843.25689462217</v>
      </c>
      <c r="AK447" s="13">
        <v>317321.99231131858</v>
      </c>
      <c r="AL447" s="113">
        <v>427000</v>
      </c>
      <c r="AM447" s="113">
        <v>436000</v>
      </c>
      <c r="AN447" s="113">
        <v>410993.8</v>
      </c>
      <c r="AO447" s="8">
        <f t="shared" si="135"/>
        <v>384632</v>
      </c>
      <c r="AP447" s="13">
        <v>367931.9073393782</v>
      </c>
      <c r="AQ447" s="13">
        <v>317321.99231131858</v>
      </c>
      <c r="AR447" s="113">
        <v>451000</v>
      </c>
      <c r="AS447" s="113">
        <v>460000</v>
      </c>
      <c r="AT447" s="113">
        <v>433841.8</v>
      </c>
      <c r="AU447" s="8">
        <f t="shared" si="136"/>
        <v>406019</v>
      </c>
      <c r="AV447" s="13">
        <v>257630.2715022036</v>
      </c>
      <c r="AW447" s="13">
        <v>198177.13192477199</v>
      </c>
      <c r="AX447" s="113">
        <v>300000</v>
      </c>
      <c r="AY447" s="113">
        <v>300000</v>
      </c>
      <c r="AZ447" s="113">
        <v>288576.40000000002</v>
      </c>
      <c r="BA447" s="8">
        <f t="shared" si="137"/>
        <v>268877</v>
      </c>
      <c r="BB447" s="13">
        <v>459854.56965522619</v>
      </c>
      <c r="BC447" s="13">
        <v>317321.99231131858</v>
      </c>
      <c r="BD447" s="113">
        <v>512000</v>
      </c>
      <c r="BE447" s="113">
        <v>512000</v>
      </c>
      <c r="BF447" s="113">
        <v>492038.40000000002</v>
      </c>
      <c r="BG447" s="8">
        <f t="shared" si="138"/>
        <v>458643</v>
      </c>
      <c r="BH447" s="13">
        <v>372151.14419821522</v>
      </c>
      <c r="BI447" s="13">
        <v>317321.99231131858</v>
      </c>
      <c r="BJ447" s="113">
        <v>454000</v>
      </c>
      <c r="BK447" s="113">
        <v>454000</v>
      </c>
      <c r="BL447" s="113">
        <v>436513</v>
      </c>
      <c r="BM447" s="8">
        <f t="shared" si="139"/>
        <v>406797</v>
      </c>
      <c r="BN447" s="13">
        <v>295660.10443853529</v>
      </c>
      <c r="BO447" s="13">
        <v>227430.84956810402</v>
      </c>
      <c r="BP447" s="113">
        <v>344000</v>
      </c>
      <c r="BQ447" s="113">
        <v>344000</v>
      </c>
      <c r="BR447" s="113">
        <v>331174.2</v>
      </c>
      <c r="BS447" s="8">
        <f t="shared" si="140"/>
        <v>308453</v>
      </c>
      <c r="BT447" s="45" t="e">
        <f>K447+Q447+#REF!+W447+#REF!+#REF!+#REF!+#REF!+AC447+AI447+AO447+AU447+BA447+#REF!+BG447+BM447+BS447</f>
        <v>#REF!</v>
      </c>
      <c r="BU447" s="9"/>
      <c r="BV447" s="9"/>
      <c r="BW447" s="9"/>
      <c r="BX447" s="10"/>
      <c r="BY447" s="10"/>
    </row>
    <row r="448" spans="1:77" s="6" customFormat="1" ht="24.75" customHeight="1" thickBot="1" x14ac:dyDescent="0.4">
      <c r="A448" s="388"/>
      <c r="B448" s="4">
        <v>409</v>
      </c>
      <c r="C448" s="54" t="s">
        <v>448</v>
      </c>
      <c r="D448" s="36" t="s">
        <v>272</v>
      </c>
      <c r="F448" s="13">
        <v>131355.57217335279</v>
      </c>
      <c r="G448" s="13">
        <v>124282.5798255569</v>
      </c>
      <c r="H448" s="115">
        <v>168000</v>
      </c>
      <c r="I448" s="115">
        <v>171000</v>
      </c>
      <c r="J448" s="115">
        <v>161847</v>
      </c>
      <c r="K448" s="8">
        <f t="shared" si="130"/>
        <v>151297</v>
      </c>
      <c r="L448" s="13">
        <v>131355.57217335279</v>
      </c>
      <c r="M448" s="13">
        <v>124282.5798255569</v>
      </c>
      <c r="N448" s="115">
        <v>168000</v>
      </c>
      <c r="O448" s="115">
        <v>171000</v>
      </c>
      <c r="P448" s="115">
        <v>161847</v>
      </c>
      <c r="Q448" s="8">
        <f t="shared" si="131"/>
        <v>151297</v>
      </c>
      <c r="R448" s="13">
        <v>202088.6599720534</v>
      </c>
      <c r="S448" s="13">
        <v>191206.96289663514</v>
      </c>
      <c r="T448" s="115">
        <v>259000</v>
      </c>
      <c r="U448" s="115">
        <v>259000</v>
      </c>
      <c r="V448" s="115">
        <v>248999.8</v>
      </c>
      <c r="W448" s="8">
        <f t="shared" si="132"/>
        <v>232059</v>
      </c>
      <c r="X448" s="13">
        <v>249903.34234043362</v>
      </c>
      <c r="Y448" s="13">
        <v>229636.86004908013</v>
      </c>
      <c r="Z448" s="115">
        <v>316000</v>
      </c>
      <c r="AA448" s="115">
        <v>316000</v>
      </c>
      <c r="AB448" s="115">
        <v>303602.59999999998</v>
      </c>
      <c r="AC448" s="8">
        <f t="shared" si="133"/>
        <v>283029</v>
      </c>
      <c r="AD448" s="13">
        <v>222843.5252370782</v>
      </c>
      <c r="AE448" s="13">
        <v>229636.86004908013</v>
      </c>
      <c r="AF448" s="115">
        <v>298000</v>
      </c>
      <c r="AG448" s="115">
        <v>304000</v>
      </c>
      <c r="AH448" s="115">
        <v>286470.8</v>
      </c>
      <c r="AI448" s="8">
        <f t="shared" si="134"/>
        <v>268190</v>
      </c>
      <c r="AJ448" s="13">
        <v>239814.97468375723</v>
      </c>
      <c r="AK448" s="13">
        <v>229636.86004908013</v>
      </c>
      <c r="AL448" s="115">
        <v>309000</v>
      </c>
      <c r="AM448" s="115">
        <v>315000</v>
      </c>
      <c r="AN448" s="115">
        <v>297214.40000000002</v>
      </c>
      <c r="AO448" s="8">
        <f t="shared" si="135"/>
        <v>278133</v>
      </c>
      <c r="AP448" s="13">
        <v>272612.73155745724</v>
      </c>
      <c r="AQ448" s="13">
        <v>229636.86004908013</v>
      </c>
      <c r="AR448" s="115">
        <v>331000</v>
      </c>
      <c r="AS448" s="115">
        <v>338000</v>
      </c>
      <c r="AT448" s="115">
        <v>317979.2</v>
      </c>
      <c r="AU448" s="8">
        <f t="shared" si="136"/>
        <v>297846</v>
      </c>
      <c r="AV448" s="13">
        <v>197070.04727619301</v>
      </c>
      <c r="AW448" s="13">
        <v>151592.34405860998</v>
      </c>
      <c r="AX448" s="115">
        <v>230000</v>
      </c>
      <c r="AY448" s="115">
        <v>230000</v>
      </c>
      <c r="AZ448" s="115">
        <v>220742.2</v>
      </c>
      <c r="BA448" s="8">
        <f t="shared" si="137"/>
        <v>205881</v>
      </c>
      <c r="BB448" s="13">
        <v>401690.24936354859</v>
      </c>
      <c r="BC448" s="13">
        <v>229636.86004908013</v>
      </c>
      <c r="BD448" s="115">
        <v>416000</v>
      </c>
      <c r="BE448" s="115">
        <v>416000</v>
      </c>
      <c r="BF448" s="115">
        <v>399700</v>
      </c>
      <c r="BG448" s="8">
        <f t="shared" si="138"/>
        <v>372605</v>
      </c>
      <c r="BH448" s="13">
        <v>272987.40423767542</v>
      </c>
      <c r="BI448" s="13">
        <v>229636.86004908013</v>
      </c>
      <c r="BJ448" s="115">
        <v>331000</v>
      </c>
      <c r="BK448" s="115">
        <v>331000</v>
      </c>
      <c r="BL448" s="115">
        <v>318217.2</v>
      </c>
      <c r="BM448" s="8">
        <f t="shared" si="139"/>
        <v>296568</v>
      </c>
      <c r="BN448" s="13">
        <v>220514.32860486116</v>
      </c>
      <c r="BO448" s="13">
        <v>169626.406619124</v>
      </c>
      <c r="BP448" s="115">
        <v>257000</v>
      </c>
      <c r="BQ448" s="115">
        <v>257000</v>
      </c>
      <c r="BR448" s="115">
        <v>247002</v>
      </c>
      <c r="BS448" s="8">
        <f t="shared" si="140"/>
        <v>230229</v>
      </c>
      <c r="BT448" s="45" t="e">
        <f>K448+Q448+#REF!+W448+#REF!+#REF!+#REF!+#REF!+AC448+AI448+AO448+AU448+BA448+#REF!+BG448+BM448+BS448</f>
        <v>#REF!</v>
      </c>
      <c r="BU448" s="9"/>
      <c r="BV448" s="9"/>
      <c r="BW448" s="9"/>
      <c r="BX448" s="10"/>
      <c r="BY448" s="10"/>
    </row>
    <row r="449" spans="1:77" s="6" customFormat="1" ht="24.75" customHeight="1" thickBot="1" x14ac:dyDescent="0.4">
      <c r="A449" s="388"/>
      <c r="B449" s="271" t="s">
        <v>231</v>
      </c>
      <c r="C449" s="272"/>
      <c r="D449" s="273"/>
      <c r="F449" s="119">
        <f>+SUM(F450:F460)</f>
        <v>11708936.980146425</v>
      </c>
      <c r="G449" s="119">
        <f t="shared" ref="G449:BS449" si="144">+SUM(G450:G460)</f>
        <v>11078455.758138541</v>
      </c>
      <c r="H449" s="119">
        <f t="shared" si="144"/>
        <v>15934000</v>
      </c>
      <c r="I449" s="119">
        <f t="shared" si="144"/>
        <v>16252000</v>
      </c>
      <c r="J449" s="119">
        <f t="shared" si="144"/>
        <v>15319942.599999998</v>
      </c>
      <c r="K449" s="119">
        <f t="shared" si="144"/>
        <v>14058665</v>
      </c>
      <c r="L449" s="119">
        <f t="shared" si="144"/>
        <v>11708936.980146425</v>
      </c>
      <c r="M449" s="119">
        <f t="shared" si="144"/>
        <v>11078455.758138541</v>
      </c>
      <c r="N449" s="119">
        <f t="shared" si="144"/>
        <v>15934000</v>
      </c>
      <c r="O449" s="119">
        <f t="shared" si="144"/>
        <v>16252000</v>
      </c>
      <c r="P449" s="119">
        <f t="shared" si="144"/>
        <v>15319942.599999998</v>
      </c>
      <c r="Q449" s="119">
        <f t="shared" si="144"/>
        <v>14058665</v>
      </c>
      <c r="R449" s="119">
        <f t="shared" si="144"/>
        <v>21514814.691876542</v>
      </c>
      <c r="S449" s="119">
        <f t="shared" si="144"/>
        <v>20356324.670006268</v>
      </c>
      <c r="T449" s="119">
        <f t="shared" si="144"/>
        <v>28499000</v>
      </c>
      <c r="U449" s="119">
        <f t="shared" si="144"/>
        <v>28499000</v>
      </c>
      <c r="V449" s="119">
        <f t="shared" si="144"/>
        <v>27402063</v>
      </c>
      <c r="W449" s="119">
        <f t="shared" si="144"/>
        <v>25254241</v>
      </c>
      <c r="X449" s="119">
        <f t="shared" si="144"/>
        <v>23351243.799185187</v>
      </c>
      <c r="Y449" s="119">
        <f t="shared" si="144"/>
        <v>21816242.501094144</v>
      </c>
      <c r="Z449" s="119">
        <f t="shared" si="144"/>
        <v>30667000</v>
      </c>
      <c r="AA449" s="119">
        <f t="shared" si="144"/>
        <v>30667000</v>
      </c>
      <c r="AB449" s="119">
        <f t="shared" si="144"/>
        <v>29489013.600000001</v>
      </c>
      <c r="AC449" s="119">
        <f t="shared" si="144"/>
        <v>27198102</v>
      </c>
      <c r="AD449" s="119">
        <f t="shared" si="144"/>
        <v>20788681.67661069</v>
      </c>
      <c r="AE449" s="119">
        <f t="shared" si="144"/>
        <v>21816242.501094144</v>
      </c>
      <c r="AF449" s="119">
        <f t="shared" si="144"/>
        <v>28981000</v>
      </c>
      <c r="AG449" s="119">
        <f t="shared" si="144"/>
        <v>29561000</v>
      </c>
      <c r="AH449" s="119">
        <f t="shared" si="144"/>
        <v>27866627.800000001</v>
      </c>
      <c r="AI449" s="119">
        <f t="shared" si="144"/>
        <v>25802710</v>
      </c>
      <c r="AJ449" s="119">
        <f t="shared" si="144"/>
        <v>22841491.055758826</v>
      </c>
      <c r="AK449" s="119">
        <f t="shared" si="144"/>
        <v>21816242.501094144</v>
      </c>
      <c r="AL449" s="119">
        <f t="shared" si="144"/>
        <v>30332000</v>
      </c>
      <c r="AM449" s="119">
        <f t="shared" si="144"/>
        <v>30939000</v>
      </c>
      <c r="AN449" s="119">
        <f t="shared" si="144"/>
        <v>29166285.599999998</v>
      </c>
      <c r="AO449" s="119">
        <f t="shared" si="144"/>
        <v>27019004</v>
      </c>
      <c r="AP449" s="119">
        <f t="shared" si="144"/>
        <v>27659273.721602611</v>
      </c>
      <c r="AQ449" s="119">
        <f t="shared" si="144"/>
        <v>21816242.501094144</v>
      </c>
      <c r="AR449" s="119">
        <f t="shared" si="144"/>
        <v>33506000</v>
      </c>
      <c r="AS449" s="119">
        <f t="shared" si="144"/>
        <v>34176000</v>
      </c>
      <c r="AT449" s="119">
        <f t="shared" si="144"/>
        <v>32216473.999999996</v>
      </c>
      <c r="AU449" s="119">
        <f t="shared" si="144"/>
        <v>29874798</v>
      </c>
      <c r="AV449" s="119">
        <f t="shared" si="144"/>
        <v>16592275.477445066</v>
      </c>
      <c r="AW449" s="119">
        <f t="shared" si="144"/>
        <v>12763288.828803899</v>
      </c>
      <c r="AX449" s="119">
        <f t="shared" si="144"/>
        <v>20257000</v>
      </c>
      <c r="AY449" s="119">
        <f t="shared" si="144"/>
        <v>20257000</v>
      </c>
      <c r="AZ449" s="119">
        <f t="shared" si="144"/>
        <v>19478319.200000003</v>
      </c>
      <c r="BA449" s="119">
        <f t="shared" si="144"/>
        <v>17869578</v>
      </c>
      <c r="BB449" s="119">
        <f t="shared" si="144"/>
        <v>26503643.090475246</v>
      </c>
      <c r="BC449" s="119">
        <f t="shared" si="144"/>
        <v>21816242.501094144</v>
      </c>
      <c r="BD449" s="119">
        <f t="shared" si="144"/>
        <v>32746000</v>
      </c>
      <c r="BE449" s="119">
        <f t="shared" si="144"/>
        <v>32746000</v>
      </c>
      <c r="BF449" s="119">
        <f t="shared" si="144"/>
        <v>31484832.599999998</v>
      </c>
      <c r="BG449" s="119">
        <f t="shared" si="144"/>
        <v>29059344</v>
      </c>
      <c r="BH449" s="119">
        <f t="shared" si="144"/>
        <v>26452237.930331558</v>
      </c>
      <c r="BI449" s="119">
        <f t="shared" si="144"/>
        <v>21816242.501094144</v>
      </c>
      <c r="BJ449" s="119">
        <f t="shared" si="144"/>
        <v>32710000</v>
      </c>
      <c r="BK449" s="119">
        <f t="shared" si="144"/>
        <v>32710000</v>
      </c>
      <c r="BL449" s="119">
        <f t="shared" si="144"/>
        <v>31452285.399999999</v>
      </c>
      <c r="BM449" s="119">
        <f t="shared" si="144"/>
        <v>29028153</v>
      </c>
      <c r="BN449" s="119">
        <f t="shared" si="144"/>
        <v>18974975.043412935</v>
      </c>
      <c r="BO449" s="119">
        <f t="shared" si="144"/>
        <v>14596134.64877918</v>
      </c>
      <c r="BP449" s="119">
        <f t="shared" si="144"/>
        <v>23033000</v>
      </c>
      <c r="BQ449" s="119">
        <f t="shared" si="144"/>
        <v>23033000</v>
      </c>
      <c r="BR449" s="119">
        <f t="shared" si="144"/>
        <v>22147225.999999996</v>
      </c>
      <c r="BS449" s="119">
        <f t="shared" si="144"/>
        <v>20356867</v>
      </c>
      <c r="BT449" s="45" t="e">
        <f>K449+Q449+#REF!+W449+#REF!+#REF!+#REF!+#REF!+AC449+AI449+AO449+AU449+BA449+#REF!+BG449+BM449+BS449</f>
        <v>#REF!</v>
      </c>
      <c r="BU449" s="9"/>
      <c r="BV449" s="9"/>
      <c r="BW449" s="9"/>
      <c r="BX449" s="10"/>
      <c r="BY449" s="10"/>
    </row>
    <row r="450" spans="1:77" s="6" customFormat="1" ht="24.75" customHeight="1" x14ac:dyDescent="0.35">
      <c r="A450" s="388"/>
      <c r="B450" s="4">
        <v>410</v>
      </c>
      <c r="C450" s="54" t="s">
        <v>449</v>
      </c>
      <c r="D450" s="4" t="s">
        <v>272</v>
      </c>
      <c r="F450" s="13">
        <v>6031133.9281815803</v>
      </c>
      <c r="G450" s="13">
        <v>5706380.5628179563</v>
      </c>
      <c r="H450" s="120">
        <v>7728000</v>
      </c>
      <c r="I450" s="120">
        <v>7883000</v>
      </c>
      <c r="J450" s="120">
        <v>7431145.4000000004</v>
      </c>
      <c r="K450" s="8">
        <f t="shared" si="130"/>
        <v>6955932</v>
      </c>
      <c r="L450" s="13">
        <v>6031133.9281815803</v>
      </c>
      <c r="M450" s="13">
        <v>5706380.5628179563</v>
      </c>
      <c r="N450" s="120">
        <v>7728000</v>
      </c>
      <c r="O450" s="120">
        <v>7883000</v>
      </c>
      <c r="P450" s="120">
        <v>7431145.4000000004</v>
      </c>
      <c r="Q450" s="8">
        <f t="shared" si="131"/>
        <v>6955932</v>
      </c>
      <c r="R450" s="13">
        <v>9833069.9171715192</v>
      </c>
      <c r="S450" s="13">
        <v>9303596.9216315132</v>
      </c>
      <c r="T450" s="120">
        <v>12600000</v>
      </c>
      <c r="U450" s="120">
        <v>12600000</v>
      </c>
      <c r="V450" s="120">
        <v>12115626.6</v>
      </c>
      <c r="W450" s="8">
        <f t="shared" si="132"/>
        <v>11290459</v>
      </c>
      <c r="X450" s="13">
        <v>11340543.766156258</v>
      </c>
      <c r="Y450" s="13">
        <v>10487425.627346233</v>
      </c>
      <c r="Z450" s="120">
        <v>14372000</v>
      </c>
      <c r="AA450" s="120">
        <v>14372000</v>
      </c>
      <c r="AB450" s="120">
        <v>13819519</v>
      </c>
      <c r="AC450" s="8">
        <f t="shared" si="133"/>
        <v>12878298</v>
      </c>
      <c r="AD450" s="13">
        <v>9714498.7994487006</v>
      </c>
      <c r="AE450" s="13">
        <v>10487425.627346233</v>
      </c>
      <c r="AF450" s="120">
        <v>13302000</v>
      </c>
      <c r="AG450" s="120">
        <v>13568000</v>
      </c>
      <c r="AH450" s="120">
        <v>12790052.800000001</v>
      </c>
      <c r="AI450" s="8">
        <f t="shared" si="134"/>
        <v>11972395</v>
      </c>
      <c r="AJ450" s="13">
        <v>10954216.208470024</v>
      </c>
      <c r="AK450" s="13">
        <v>10487425.627346233</v>
      </c>
      <c r="AL450" s="120">
        <v>14118000</v>
      </c>
      <c r="AM450" s="120">
        <v>14400000</v>
      </c>
      <c r="AN450" s="120">
        <v>13574930.6</v>
      </c>
      <c r="AO450" s="8">
        <f t="shared" si="135"/>
        <v>12706914</v>
      </c>
      <c r="AP450" s="13">
        <v>13113967.399005437</v>
      </c>
      <c r="AQ450" s="13">
        <v>10487425.627346233</v>
      </c>
      <c r="AR450" s="120">
        <v>15540000</v>
      </c>
      <c r="AS450" s="120">
        <v>15851000</v>
      </c>
      <c r="AT450" s="120">
        <v>14942292.4</v>
      </c>
      <c r="AU450" s="8">
        <f t="shared" si="136"/>
        <v>13986937</v>
      </c>
      <c r="AV450" s="13">
        <v>8750686.1273442525</v>
      </c>
      <c r="AW450" s="13">
        <v>6731297.0210340386</v>
      </c>
      <c r="AX450" s="120">
        <v>10194000</v>
      </c>
      <c r="AY450" s="120">
        <v>10194000</v>
      </c>
      <c r="AZ450" s="120">
        <v>9801807.4000000004</v>
      </c>
      <c r="BA450" s="8">
        <f t="shared" si="137"/>
        <v>9134358</v>
      </c>
      <c r="BB450" s="13">
        <v>12437414.158426387</v>
      </c>
      <c r="BC450" s="13">
        <v>10487425.627346233</v>
      </c>
      <c r="BD450" s="120">
        <v>15095000</v>
      </c>
      <c r="BE450" s="120">
        <v>15095000</v>
      </c>
      <c r="BF450" s="120">
        <v>14513959.6</v>
      </c>
      <c r="BG450" s="8">
        <f t="shared" si="138"/>
        <v>13525760</v>
      </c>
      <c r="BH450" s="13">
        <v>11668582.483253531</v>
      </c>
      <c r="BI450" s="13">
        <v>10487425.627346233</v>
      </c>
      <c r="BJ450" s="120">
        <v>14588000</v>
      </c>
      <c r="BK450" s="120">
        <v>14588000</v>
      </c>
      <c r="BL450" s="120">
        <v>14027203.4</v>
      </c>
      <c r="BM450" s="8">
        <f t="shared" si="139"/>
        <v>13071842</v>
      </c>
      <c r="BN450" s="13">
        <v>10124829.868013006</v>
      </c>
      <c r="BO450" s="13">
        <v>7788330.6677023116</v>
      </c>
      <c r="BP450" s="120">
        <v>11795000</v>
      </c>
      <c r="BQ450" s="120">
        <v>11795000</v>
      </c>
      <c r="BR450" s="120">
        <v>11341012.199999999</v>
      </c>
      <c r="BS450" s="8">
        <f t="shared" si="140"/>
        <v>10568835</v>
      </c>
      <c r="BT450" s="45" t="e">
        <f>K450+Q450+#REF!+W450+#REF!+#REF!+#REF!+#REF!+AC450+AI450+AO450+AU450+BA450+#REF!+BG450+BM450+BS450</f>
        <v>#REF!</v>
      </c>
      <c r="BU450" s="9"/>
      <c r="BV450" s="9"/>
      <c r="BW450" s="9"/>
      <c r="BX450" s="10"/>
      <c r="BY450" s="10"/>
    </row>
    <row r="451" spans="1:77" s="6" customFormat="1" ht="24.75" customHeight="1" thickBot="1" x14ac:dyDescent="0.4">
      <c r="A451" s="388"/>
      <c r="B451" s="11">
        <v>411</v>
      </c>
      <c r="C451" s="54" t="s">
        <v>450</v>
      </c>
      <c r="D451" s="11" t="s">
        <v>272</v>
      </c>
      <c r="F451" s="13">
        <v>719537.20248586545</v>
      </c>
      <c r="G451" s="13">
        <v>680792.8915827804</v>
      </c>
      <c r="H451" s="113">
        <v>922000</v>
      </c>
      <c r="I451" s="113">
        <v>940000</v>
      </c>
      <c r="J451" s="113">
        <v>886564</v>
      </c>
      <c r="K451" s="8">
        <f t="shared" si="130"/>
        <v>829779</v>
      </c>
      <c r="L451" s="13">
        <v>719537.20248586545</v>
      </c>
      <c r="M451" s="13">
        <v>680792.8915827804</v>
      </c>
      <c r="N451" s="113">
        <v>922000</v>
      </c>
      <c r="O451" s="113">
        <v>940000</v>
      </c>
      <c r="P451" s="113">
        <v>886564</v>
      </c>
      <c r="Q451" s="8">
        <f t="shared" si="131"/>
        <v>829779</v>
      </c>
      <c r="R451" s="13">
        <v>1181937.7675051857</v>
      </c>
      <c r="S451" s="13">
        <v>1118294.9646395219</v>
      </c>
      <c r="T451" s="113">
        <v>1515000</v>
      </c>
      <c r="U451" s="113">
        <v>1515000</v>
      </c>
      <c r="V451" s="113">
        <v>1456302.4</v>
      </c>
      <c r="W451" s="8">
        <f t="shared" si="132"/>
        <v>1357307</v>
      </c>
      <c r="X451" s="13">
        <v>1411050.6673527991</v>
      </c>
      <c r="Y451" s="13">
        <v>1295846.9171363572</v>
      </c>
      <c r="Z451" s="113">
        <v>1782000</v>
      </c>
      <c r="AA451" s="113">
        <v>1782000</v>
      </c>
      <c r="AB451" s="113">
        <v>1713765.2</v>
      </c>
      <c r="AC451" s="8">
        <f t="shared" si="133"/>
        <v>1596933</v>
      </c>
      <c r="AD451" s="13">
        <v>1249004.1772642431</v>
      </c>
      <c r="AE451" s="13">
        <v>1295846.9171363572</v>
      </c>
      <c r="AF451" s="113">
        <v>1676000</v>
      </c>
      <c r="AG451" s="113">
        <v>1710000</v>
      </c>
      <c r="AH451" s="113">
        <v>1611171.8</v>
      </c>
      <c r="AI451" s="8">
        <f t="shared" si="134"/>
        <v>1508405</v>
      </c>
      <c r="AJ451" s="13">
        <v>1356576.3726565049</v>
      </c>
      <c r="AK451" s="13">
        <v>1295846.9171363572</v>
      </c>
      <c r="AL451" s="113">
        <v>1746000</v>
      </c>
      <c r="AM451" s="113">
        <v>1781000</v>
      </c>
      <c r="AN451" s="113">
        <v>1679277.6</v>
      </c>
      <c r="AO451" s="8">
        <f t="shared" si="135"/>
        <v>1571740</v>
      </c>
      <c r="AP451" s="13">
        <v>1634374.4851651124</v>
      </c>
      <c r="AQ451" s="13">
        <v>1295846.9171363572</v>
      </c>
      <c r="AR451" s="113">
        <v>1929000</v>
      </c>
      <c r="AS451" s="113">
        <v>1968000</v>
      </c>
      <c r="AT451" s="113">
        <v>1855154</v>
      </c>
      <c r="AU451" s="8">
        <f t="shared" si="136"/>
        <v>1736475</v>
      </c>
      <c r="AV451" s="13">
        <v>1053635.1661920082</v>
      </c>
      <c r="AW451" s="13">
        <v>810488.58937846799</v>
      </c>
      <c r="AX451" s="113">
        <v>1227000</v>
      </c>
      <c r="AY451" s="113">
        <v>1227000</v>
      </c>
      <c r="AZ451" s="113">
        <v>1180197.2</v>
      </c>
      <c r="BA451" s="8">
        <f t="shared" si="137"/>
        <v>1099664</v>
      </c>
      <c r="BB451" s="13">
        <v>1551230.5038077303</v>
      </c>
      <c r="BC451" s="13">
        <v>1295846.9171363572</v>
      </c>
      <c r="BD451" s="113">
        <v>1875000</v>
      </c>
      <c r="BE451" s="113">
        <v>1875000</v>
      </c>
      <c r="BF451" s="113">
        <v>1802515.4</v>
      </c>
      <c r="BG451" s="8">
        <f t="shared" si="138"/>
        <v>1679919</v>
      </c>
      <c r="BH451" s="13">
        <v>1432659.3860849089</v>
      </c>
      <c r="BI451" s="13">
        <v>1295846.9171363572</v>
      </c>
      <c r="BJ451" s="113">
        <v>1797000</v>
      </c>
      <c r="BK451" s="113">
        <v>1797000</v>
      </c>
      <c r="BL451" s="113">
        <v>1727446</v>
      </c>
      <c r="BM451" s="8">
        <f t="shared" si="139"/>
        <v>1609990</v>
      </c>
      <c r="BN451" s="13">
        <v>1207931.3795630536</v>
      </c>
      <c r="BO451" s="13">
        <v>929177.98427927203</v>
      </c>
      <c r="BP451" s="113">
        <v>1407000</v>
      </c>
      <c r="BQ451" s="113">
        <v>1407000</v>
      </c>
      <c r="BR451" s="113">
        <v>1353027.2</v>
      </c>
      <c r="BS451" s="8">
        <f t="shared" si="140"/>
        <v>1260827</v>
      </c>
      <c r="BT451" s="45" t="e">
        <f>K451+Q451+#REF!+W451+#REF!+#REF!+#REF!+#REF!+AC451+AI451+AO451+AU451+BA451+#REF!+BG451+BM451+BS451</f>
        <v>#REF!</v>
      </c>
      <c r="BU451" s="9"/>
      <c r="BV451" s="9"/>
      <c r="BW451" s="9"/>
      <c r="BX451" s="10"/>
      <c r="BY451" s="10"/>
    </row>
    <row r="452" spans="1:77" s="6" customFormat="1" ht="24.75" customHeight="1" x14ac:dyDescent="0.35">
      <c r="A452" s="388"/>
      <c r="B452" s="4">
        <v>412</v>
      </c>
      <c r="C452" s="54" t="s">
        <v>451</v>
      </c>
      <c r="D452" s="11" t="s">
        <v>272</v>
      </c>
      <c r="F452" s="13">
        <v>485919.33616868471</v>
      </c>
      <c r="G452" s="13">
        <v>459754.44883652468</v>
      </c>
      <c r="H452" s="113">
        <v>623000</v>
      </c>
      <c r="I452" s="113">
        <v>635000</v>
      </c>
      <c r="J452" s="113">
        <v>598715.6</v>
      </c>
      <c r="K452" s="8">
        <f t="shared" si="130"/>
        <v>560478</v>
      </c>
      <c r="L452" s="13">
        <v>485919.33616868471</v>
      </c>
      <c r="M452" s="13">
        <v>459754.44883652468</v>
      </c>
      <c r="N452" s="113">
        <v>623000</v>
      </c>
      <c r="O452" s="113">
        <v>635000</v>
      </c>
      <c r="P452" s="113">
        <v>598715.6</v>
      </c>
      <c r="Q452" s="8">
        <f t="shared" si="131"/>
        <v>560478</v>
      </c>
      <c r="R452" s="13">
        <v>976782.79521253332</v>
      </c>
      <c r="S452" s="13">
        <v>924186.79854724312</v>
      </c>
      <c r="T452" s="113">
        <v>1252000</v>
      </c>
      <c r="U452" s="113">
        <v>1252000</v>
      </c>
      <c r="V452" s="113">
        <v>1203524</v>
      </c>
      <c r="W452" s="8">
        <f t="shared" si="132"/>
        <v>1121699</v>
      </c>
      <c r="X452" s="13">
        <v>1070929.0342655813</v>
      </c>
      <c r="Y452" s="13">
        <v>1033213.3414089069</v>
      </c>
      <c r="Z452" s="113">
        <v>1385000</v>
      </c>
      <c r="AA452" s="113">
        <v>1385000</v>
      </c>
      <c r="AB452" s="113">
        <v>1332154.6000000001</v>
      </c>
      <c r="AC452" s="8">
        <f t="shared" si="133"/>
        <v>1241259</v>
      </c>
      <c r="AD452" s="13">
        <v>918945.34070122428</v>
      </c>
      <c r="AE452" s="13">
        <v>1033213.3414089069</v>
      </c>
      <c r="AF452" s="113">
        <v>1285000</v>
      </c>
      <c r="AG452" s="113">
        <v>1311000</v>
      </c>
      <c r="AH452" s="113">
        <v>1235932.6000000001</v>
      </c>
      <c r="AI452" s="8">
        <f t="shared" si="134"/>
        <v>1156818</v>
      </c>
      <c r="AJ452" s="13">
        <v>1081051.8673616843</v>
      </c>
      <c r="AK452" s="13">
        <v>1033213.3414089069</v>
      </c>
      <c r="AL452" s="113">
        <v>1392000</v>
      </c>
      <c r="AM452" s="113">
        <v>1420000</v>
      </c>
      <c r="AN452" s="113">
        <v>1338563.8</v>
      </c>
      <c r="AO452" s="8">
        <f t="shared" si="135"/>
        <v>1252966</v>
      </c>
      <c r="AP452" s="13">
        <v>1303943.1994986122</v>
      </c>
      <c r="AQ452" s="13">
        <v>1033213.3414089069</v>
      </c>
      <c r="AR452" s="113">
        <v>1539000</v>
      </c>
      <c r="AS452" s="113">
        <v>1570000</v>
      </c>
      <c r="AT452" s="113">
        <v>1479678.2</v>
      </c>
      <c r="AU452" s="8">
        <f t="shared" si="136"/>
        <v>1385167</v>
      </c>
      <c r="AV452" s="13">
        <v>837591.33861728793</v>
      </c>
      <c r="AW452" s="13">
        <v>644301.02970560594</v>
      </c>
      <c r="AX452" s="113">
        <v>976000</v>
      </c>
      <c r="AY452" s="113">
        <v>976000</v>
      </c>
      <c r="AZ452" s="113">
        <v>938201.60000000009</v>
      </c>
      <c r="BA452" s="8">
        <f t="shared" si="137"/>
        <v>874419</v>
      </c>
      <c r="BB452" s="13">
        <v>1175987.4761564382</v>
      </c>
      <c r="BC452" s="13">
        <v>1033213.3414089069</v>
      </c>
      <c r="BD452" s="113">
        <v>1455000</v>
      </c>
      <c r="BE452" s="113">
        <v>1455000</v>
      </c>
      <c r="BF452" s="113">
        <v>1398668.6</v>
      </c>
      <c r="BG452" s="8">
        <f t="shared" si="138"/>
        <v>1303574</v>
      </c>
      <c r="BH452" s="13">
        <v>1064241.6272284524</v>
      </c>
      <c r="BI452" s="13">
        <v>1033213.3414089069</v>
      </c>
      <c r="BJ452" s="113">
        <v>1381000</v>
      </c>
      <c r="BK452" s="113">
        <v>1381000</v>
      </c>
      <c r="BL452" s="113">
        <v>1327921</v>
      </c>
      <c r="BM452" s="8">
        <f t="shared" si="139"/>
        <v>1237475</v>
      </c>
      <c r="BN452" s="13">
        <v>815741.36180919211</v>
      </c>
      <c r="BO452" s="13">
        <v>627493.35523784009</v>
      </c>
      <c r="BP452" s="113">
        <v>950000</v>
      </c>
      <c r="BQ452" s="113">
        <v>950000</v>
      </c>
      <c r="BR452" s="113">
        <v>913726.8</v>
      </c>
      <c r="BS452" s="8">
        <f t="shared" si="140"/>
        <v>851392</v>
      </c>
      <c r="BT452" s="45" t="e">
        <f>K452+Q452+#REF!+W452+#REF!+#REF!+#REF!+#REF!+AC452+AI452+AO452+AU452+BA452+#REF!+BG452+BM452+BS452</f>
        <v>#REF!</v>
      </c>
      <c r="BU452" s="9"/>
      <c r="BV452" s="9"/>
      <c r="BW452" s="9"/>
      <c r="BX452" s="10"/>
      <c r="BY452" s="10"/>
    </row>
    <row r="453" spans="1:77" s="6" customFormat="1" ht="24.75" customHeight="1" thickBot="1" x14ac:dyDescent="0.4">
      <c r="A453" s="388"/>
      <c r="B453" s="11">
        <v>413</v>
      </c>
      <c r="C453" s="54" t="s">
        <v>452</v>
      </c>
      <c r="D453" s="11" t="s">
        <v>272</v>
      </c>
      <c r="F453" s="13">
        <v>868646.92311739165</v>
      </c>
      <c r="G453" s="13">
        <v>821873.62725722429</v>
      </c>
      <c r="H453" s="113">
        <v>1113000</v>
      </c>
      <c r="I453" s="113">
        <v>1135000</v>
      </c>
      <c r="J453" s="113">
        <v>1070286</v>
      </c>
      <c r="K453" s="8">
        <f t="shared" si="130"/>
        <v>1001761</v>
      </c>
      <c r="L453" s="13">
        <v>868646.92311739165</v>
      </c>
      <c r="M453" s="13">
        <v>821873.62725722429</v>
      </c>
      <c r="N453" s="113">
        <v>1113000</v>
      </c>
      <c r="O453" s="113">
        <v>1135000</v>
      </c>
      <c r="P453" s="113">
        <v>1070286</v>
      </c>
      <c r="Q453" s="8">
        <f t="shared" si="131"/>
        <v>1001761</v>
      </c>
      <c r="R453" s="13">
        <v>1455190.8891629563</v>
      </c>
      <c r="S453" s="13">
        <v>1376834.4566695665</v>
      </c>
      <c r="T453" s="113">
        <v>1865000</v>
      </c>
      <c r="U453" s="113">
        <v>1865000</v>
      </c>
      <c r="V453" s="113">
        <v>1792985.6</v>
      </c>
      <c r="W453" s="8">
        <f t="shared" si="132"/>
        <v>1671002</v>
      </c>
      <c r="X453" s="13">
        <v>1668575.3189599856</v>
      </c>
      <c r="Y453" s="13">
        <v>1586794.0480537785</v>
      </c>
      <c r="Z453" s="113">
        <v>2143000</v>
      </c>
      <c r="AA453" s="113">
        <v>2143000</v>
      </c>
      <c r="AB453" s="113">
        <v>2061008.6</v>
      </c>
      <c r="AC453" s="8">
        <f t="shared" si="133"/>
        <v>1920476</v>
      </c>
      <c r="AD453" s="13">
        <v>1511834.2829663893</v>
      </c>
      <c r="AE453" s="13">
        <v>1586794.0480537785</v>
      </c>
      <c r="AF453" s="113">
        <v>2040000</v>
      </c>
      <c r="AG453" s="113">
        <v>2081000</v>
      </c>
      <c r="AH453" s="113">
        <v>1961773.8</v>
      </c>
      <c r="AI453" s="8">
        <f t="shared" si="134"/>
        <v>1836280</v>
      </c>
      <c r="AJ453" s="13">
        <v>1658355.7602758147</v>
      </c>
      <c r="AK453" s="13">
        <v>1586794.0480537785</v>
      </c>
      <c r="AL453" s="113">
        <v>2137000</v>
      </c>
      <c r="AM453" s="113">
        <v>2180000</v>
      </c>
      <c r="AN453" s="113">
        <v>2054539.2000000002</v>
      </c>
      <c r="AO453" s="8">
        <f t="shared" si="135"/>
        <v>1923338</v>
      </c>
      <c r="AP453" s="13">
        <v>1939609.3110340307</v>
      </c>
      <c r="AQ453" s="13">
        <v>1586794.0480537785</v>
      </c>
      <c r="AR453" s="113">
        <v>2322000</v>
      </c>
      <c r="AS453" s="113">
        <v>2368000</v>
      </c>
      <c r="AT453" s="113">
        <v>2232603.7999999998</v>
      </c>
      <c r="AU453" s="8">
        <f t="shared" si="136"/>
        <v>2089801</v>
      </c>
      <c r="AV453" s="13">
        <v>1245357.5114152352</v>
      </c>
      <c r="AW453" s="13">
        <v>957967.31647325784</v>
      </c>
      <c r="AX453" s="113">
        <v>1451000</v>
      </c>
      <c r="AY453" s="113">
        <v>1451000</v>
      </c>
      <c r="AZ453" s="113">
        <v>1394948.8</v>
      </c>
      <c r="BA453" s="8">
        <f t="shared" si="137"/>
        <v>1300055</v>
      </c>
      <c r="BB453" s="13">
        <v>1851078.7150307819</v>
      </c>
      <c r="BC453" s="13">
        <v>1586794.0480537785</v>
      </c>
      <c r="BD453" s="113">
        <v>2264000</v>
      </c>
      <c r="BE453" s="113">
        <v>2264000</v>
      </c>
      <c r="BF453" s="113">
        <v>2176553.4</v>
      </c>
      <c r="BG453" s="8">
        <f t="shared" si="138"/>
        <v>2028485</v>
      </c>
      <c r="BH453" s="13">
        <v>1645849.2529174332</v>
      </c>
      <c r="BI453" s="13">
        <v>1586794.0480537785</v>
      </c>
      <c r="BJ453" s="113">
        <v>2128000</v>
      </c>
      <c r="BK453" s="113">
        <v>2128000</v>
      </c>
      <c r="BL453" s="113">
        <v>2046620.8</v>
      </c>
      <c r="BM453" s="8">
        <f t="shared" si="139"/>
        <v>1907053</v>
      </c>
      <c r="BN453" s="13">
        <v>1458250.5307533434</v>
      </c>
      <c r="BO453" s="13">
        <v>1121731.1775025721</v>
      </c>
      <c r="BP453" s="113">
        <v>1699000</v>
      </c>
      <c r="BQ453" s="113">
        <v>1699000</v>
      </c>
      <c r="BR453" s="113">
        <v>1633413.6</v>
      </c>
      <c r="BS453" s="8">
        <f t="shared" si="140"/>
        <v>1522279</v>
      </c>
      <c r="BT453" s="45" t="e">
        <f>K453+Q453+#REF!+W453+#REF!+#REF!+#REF!+#REF!+AC453+AI453+AO453+AU453+BA453+#REF!+BG453+BM453+BS453</f>
        <v>#REF!</v>
      </c>
      <c r="BU453" s="9"/>
      <c r="BV453" s="9"/>
      <c r="BW453" s="9"/>
      <c r="BX453" s="10"/>
      <c r="BY453" s="10"/>
    </row>
    <row r="454" spans="1:77" s="6" customFormat="1" ht="24.75" customHeight="1" x14ac:dyDescent="0.35">
      <c r="A454" s="388"/>
      <c r="B454" s="4">
        <v>414</v>
      </c>
      <c r="C454" s="54" t="s">
        <v>453</v>
      </c>
      <c r="D454" s="11" t="s">
        <v>357</v>
      </c>
      <c r="F454" s="13">
        <v>684177.45759999997</v>
      </c>
      <c r="G454" s="13">
        <v>647337.13296000008</v>
      </c>
      <c r="H454" s="113">
        <v>877000</v>
      </c>
      <c r="I454" s="113">
        <v>895000</v>
      </c>
      <c r="J454" s="113">
        <v>842996</v>
      </c>
      <c r="K454" s="8">
        <f t="shared" ref="K454:K497" si="145">ROUND(((F454+G454+H454+I454+J454)/5),0)</f>
        <v>789302</v>
      </c>
      <c r="L454" s="13">
        <v>684177.45759999997</v>
      </c>
      <c r="M454" s="13">
        <v>647337.13296000008</v>
      </c>
      <c r="N454" s="113">
        <v>877000</v>
      </c>
      <c r="O454" s="113">
        <v>895000</v>
      </c>
      <c r="P454" s="113">
        <v>842996</v>
      </c>
      <c r="Q454" s="8">
        <f t="shared" ref="Q454:Q497" si="146">ROUND(((L454+M454+N454+O454+P454)/5),0)</f>
        <v>789302</v>
      </c>
      <c r="R454" s="13">
        <v>1026266.1864</v>
      </c>
      <c r="S454" s="13">
        <v>971005.69944</v>
      </c>
      <c r="T454" s="113">
        <v>1315000</v>
      </c>
      <c r="U454" s="113">
        <v>1315000</v>
      </c>
      <c r="V454" s="113">
        <v>1264494</v>
      </c>
      <c r="W454" s="8">
        <f t="shared" ref="W454:W497" si="147">ROUND(((R454+S454+T454+U454+V454)/5),0)</f>
        <v>1178353</v>
      </c>
      <c r="X454" s="13">
        <v>1026266.1864</v>
      </c>
      <c r="Y454" s="13">
        <v>971005.69944</v>
      </c>
      <c r="Z454" s="113">
        <v>1315000</v>
      </c>
      <c r="AA454" s="113">
        <v>1315000</v>
      </c>
      <c r="AB454" s="113">
        <v>1264494</v>
      </c>
      <c r="AC454" s="8">
        <f t="shared" ref="AC454:AC497" si="148">ROUND(((X454+Y454+Z454+AA454+AB454)/5),0)</f>
        <v>1178353</v>
      </c>
      <c r="AD454" s="13">
        <v>1026266.1864</v>
      </c>
      <c r="AE454" s="13">
        <v>971005.69944</v>
      </c>
      <c r="AF454" s="113">
        <v>1315000</v>
      </c>
      <c r="AG454" s="113">
        <v>1341000</v>
      </c>
      <c r="AH454" s="113">
        <v>1264494</v>
      </c>
      <c r="AI454" s="8">
        <f t="shared" ref="AI454:AI497" si="149">ROUND(((AD454+AE454+AF454+AG454+AH454)/5),0)</f>
        <v>1183553</v>
      </c>
      <c r="AJ454" s="13">
        <v>1026266.1864</v>
      </c>
      <c r="AK454" s="13">
        <v>971005.69944</v>
      </c>
      <c r="AL454" s="113">
        <v>1315000</v>
      </c>
      <c r="AM454" s="113">
        <v>1341000</v>
      </c>
      <c r="AN454" s="113">
        <v>1264494</v>
      </c>
      <c r="AO454" s="8">
        <f t="shared" ref="AO454:AO497" si="150">ROUND(((AJ454+AK454+AL454+AM454+AN454)/5),0)</f>
        <v>1183553</v>
      </c>
      <c r="AP454" s="13">
        <v>1026266.1864</v>
      </c>
      <c r="AQ454" s="13">
        <v>971005.69944</v>
      </c>
      <c r="AR454" s="113">
        <v>1315000</v>
      </c>
      <c r="AS454" s="113">
        <v>1341000</v>
      </c>
      <c r="AT454" s="113">
        <v>1264494</v>
      </c>
      <c r="AU454" s="8">
        <f t="shared" ref="AU454:AU497" si="151">ROUND(((AP454+AQ454+AR454+AS454+AT454)/5),0)</f>
        <v>1183553</v>
      </c>
      <c r="AV454" s="13">
        <v>684177.45759999997</v>
      </c>
      <c r="AW454" s="13">
        <v>526290.35199999996</v>
      </c>
      <c r="AX454" s="113">
        <v>797000</v>
      </c>
      <c r="AY454" s="113">
        <v>797000</v>
      </c>
      <c r="AZ454" s="113">
        <v>766360</v>
      </c>
      <c r="BA454" s="8">
        <f t="shared" ref="BA454:BA497" si="152">ROUND(((AV454+AW454+AX454+AY454+AZ454)/5),0)</f>
        <v>714166</v>
      </c>
      <c r="BB454" s="13">
        <v>1026266.1864</v>
      </c>
      <c r="BC454" s="13">
        <v>971005.69944</v>
      </c>
      <c r="BD454" s="113">
        <v>1315000</v>
      </c>
      <c r="BE454" s="113">
        <v>1315000</v>
      </c>
      <c r="BF454" s="113">
        <v>1264494</v>
      </c>
      <c r="BG454" s="8">
        <f t="shared" ref="BG454:BG497" si="153">ROUND(((BB454+BC454+BD454+BE454+BF454)/5),0)</f>
        <v>1178353</v>
      </c>
      <c r="BH454" s="13">
        <v>1026266.1864</v>
      </c>
      <c r="BI454" s="13">
        <v>971005.69944</v>
      </c>
      <c r="BJ454" s="113">
        <v>1315000</v>
      </c>
      <c r="BK454" s="113">
        <v>1315000</v>
      </c>
      <c r="BL454" s="113">
        <v>1264494</v>
      </c>
      <c r="BM454" s="8">
        <f t="shared" ref="BM454:BM497" si="154">ROUND(((BH454+BI454+BJ454+BK454+BL454)/5),0)</f>
        <v>1178353</v>
      </c>
      <c r="BN454" s="13">
        <v>684177.45759999997</v>
      </c>
      <c r="BO454" s="13">
        <v>526290.35199999996</v>
      </c>
      <c r="BP454" s="113">
        <v>797000</v>
      </c>
      <c r="BQ454" s="113">
        <v>797000</v>
      </c>
      <c r="BR454" s="113">
        <v>766360</v>
      </c>
      <c r="BS454" s="8">
        <f t="shared" ref="BS454:BS497" si="155">ROUND(((BN454+BO454+BP454+BQ454+BR454)/5),0)</f>
        <v>714166</v>
      </c>
      <c r="BT454" s="45" t="e">
        <f>K454+Q454+#REF!+W454+#REF!+#REF!+#REF!+#REF!+AC454+AI454+AO454+AU454+BA454+#REF!+BG454+BM454+BS454</f>
        <v>#REF!</v>
      </c>
      <c r="BU454" s="9"/>
      <c r="BV454" s="9"/>
      <c r="BW454" s="9"/>
      <c r="BX454" s="10"/>
      <c r="BY454" s="10"/>
    </row>
    <row r="455" spans="1:77" s="6" customFormat="1" ht="24.75" customHeight="1" thickBot="1" x14ac:dyDescent="0.4">
      <c r="A455" s="388"/>
      <c r="B455" s="11">
        <v>415</v>
      </c>
      <c r="C455" s="54" t="s">
        <v>454</v>
      </c>
      <c r="D455" s="36" t="s">
        <v>357</v>
      </c>
      <c r="F455" s="13">
        <v>598655.27540000004</v>
      </c>
      <c r="G455" s="13">
        <v>566419.99133999995</v>
      </c>
      <c r="H455" s="113">
        <v>767000</v>
      </c>
      <c r="I455" s="113">
        <v>782000</v>
      </c>
      <c r="J455" s="113">
        <v>737622.2</v>
      </c>
      <c r="K455" s="8">
        <f t="shared" si="145"/>
        <v>690339</v>
      </c>
      <c r="L455" s="13">
        <v>598655.27540000004</v>
      </c>
      <c r="M455" s="13">
        <v>566419.99133999995</v>
      </c>
      <c r="N455" s="113">
        <v>767000</v>
      </c>
      <c r="O455" s="113">
        <v>782000</v>
      </c>
      <c r="P455" s="113">
        <v>737622.2</v>
      </c>
      <c r="Q455" s="8">
        <f t="shared" si="146"/>
        <v>690339</v>
      </c>
      <c r="R455" s="13">
        <v>821012.94911999989</v>
      </c>
      <c r="S455" s="13">
        <v>776804.55955200002</v>
      </c>
      <c r="T455" s="113">
        <v>1052000</v>
      </c>
      <c r="U455" s="113">
        <v>1052000</v>
      </c>
      <c r="V455" s="113">
        <v>1011595.2</v>
      </c>
      <c r="W455" s="8">
        <f t="shared" si="147"/>
        <v>942683</v>
      </c>
      <c r="X455" s="13">
        <v>821012.94911999989</v>
      </c>
      <c r="Y455" s="13">
        <v>776804.55955200002</v>
      </c>
      <c r="Z455" s="113">
        <v>1052000</v>
      </c>
      <c r="AA455" s="113">
        <v>1052000</v>
      </c>
      <c r="AB455" s="113">
        <v>1011595.2</v>
      </c>
      <c r="AC455" s="8">
        <f t="shared" si="148"/>
        <v>942683</v>
      </c>
      <c r="AD455" s="13">
        <v>821012.94911999989</v>
      </c>
      <c r="AE455" s="13">
        <v>776804.55955200002</v>
      </c>
      <c r="AF455" s="113">
        <v>1052000</v>
      </c>
      <c r="AG455" s="113">
        <v>1073000</v>
      </c>
      <c r="AH455" s="113">
        <v>1011595.2</v>
      </c>
      <c r="AI455" s="8">
        <f t="shared" si="149"/>
        <v>946883</v>
      </c>
      <c r="AJ455" s="13">
        <v>821012.94911999989</v>
      </c>
      <c r="AK455" s="13">
        <v>776804.55955200002</v>
      </c>
      <c r="AL455" s="113">
        <v>1052000</v>
      </c>
      <c r="AM455" s="113">
        <v>1073000</v>
      </c>
      <c r="AN455" s="113">
        <v>1011595.2</v>
      </c>
      <c r="AO455" s="8">
        <f t="shared" si="150"/>
        <v>946883</v>
      </c>
      <c r="AP455" s="13">
        <v>821012.94911999989</v>
      </c>
      <c r="AQ455" s="13">
        <v>776804.55955200002</v>
      </c>
      <c r="AR455" s="113">
        <v>1052000</v>
      </c>
      <c r="AS455" s="113">
        <v>1073000</v>
      </c>
      <c r="AT455" s="113">
        <v>1011595.2</v>
      </c>
      <c r="AU455" s="8">
        <f t="shared" si="151"/>
        <v>946883</v>
      </c>
      <c r="AV455" s="13">
        <v>598655.27540000004</v>
      </c>
      <c r="AW455" s="13">
        <v>460504.05799999996</v>
      </c>
      <c r="AX455" s="113">
        <v>697000</v>
      </c>
      <c r="AY455" s="113">
        <v>697000</v>
      </c>
      <c r="AZ455" s="113">
        <v>670565</v>
      </c>
      <c r="BA455" s="8">
        <f t="shared" si="152"/>
        <v>624745</v>
      </c>
      <c r="BB455" s="13">
        <v>821012.94911999989</v>
      </c>
      <c r="BC455" s="13">
        <v>776804.55955200002</v>
      </c>
      <c r="BD455" s="113">
        <v>1052000</v>
      </c>
      <c r="BE455" s="113">
        <v>1052000</v>
      </c>
      <c r="BF455" s="113">
        <v>1011595.2</v>
      </c>
      <c r="BG455" s="8">
        <f t="shared" si="153"/>
        <v>942683</v>
      </c>
      <c r="BH455" s="13">
        <v>821012.94911999989</v>
      </c>
      <c r="BI455" s="13">
        <v>776804.55955200002</v>
      </c>
      <c r="BJ455" s="113">
        <v>1052000</v>
      </c>
      <c r="BK455" s="113">
        <v>1052000</v>
      </c>
      <c r="BL455" s="113">
        <v>1011595.2</v>
      </c>
      <c r="BM455" s="8">
        <f t="shared" si="154"/>
        <v>942683</v>
      </c>
      <c r="BN455" s="13">
        <v>598655.27540000004</v>
      </c>
      <c r="BO455" s="13">
        <v>460504.05799999996</v>
      </c>
      <c r="BP455" s="113">
        <v>697000</v>
      </c>
      <c r="BQ455" s="113">
        <v>697000</v>
      </c>
      <c r="BR455" s="113">
        <v>670565</v>
      </c>
      <c r="BS455" s="8">
        <f t="shared" si="155"/>
        <v>624745</v>
      </c>
      <c r="BT455" s="45" t="e">
        <f>K455+Q455+#REF!+W455+#REF!+#REF!+#REF!+#REF!+AC455+AI455+AO455+AU455+BA455+#REF!+BG455+BM455+BS455</f>
        <v>#REF!</v>
      </c>
      <c r="BU455" s="9"/>
      <c r="BV455" s="9"/>
      <c r="BW455" s="9"/>
      <c r="BX455" s="10"/>
      <c r="BY455" s="10"/>
    </row>
    <row r="456" spans="1:77" s="6" customFormat="1" ht="24.75" customHeight="1" x14ac:dyDescent="0.35">
      <c r="A456" s="388"/>
      <c r="B456" s="4">
        <v>416</v>
      </c>
      <c r="C456" s="54" t="s">
        <v>455</v>
      </c>
      <c r="D456" s="36" t="s">
        <v>357</v>
      </c>
      <c r="F456" s="13">
        <v>598655.27540000004</v>
      </c>
      <c r="G456" s="13">
        <v>566419.99133999995</v>
      </c>
      <c r="H456" s="113">
        <v>767000</v>
      </c>
      <c r="I456" s="113">
        <v>782000</v>
      </c>
      <c r="J456" s="113">
        <v>737622.2</v>
      </c>
      <c r="K456" s="8">
        <f t="shared" si="145"/>
        <v>690339</v>
      </c>
      <c r="L456" s="13">
        <v>598655.27540000004</v>
      </c>
      <c r="M456" s="13">
        <v>566419.99133999995</v>
      </c>
      <c r="N456" s="113">
        <v>767000</v>
      </c>
      <c r="O456" s="113">
        <v>782000</v>
      </c>
      <c r="P456" s="113">
        <v>737622.2</v>
      </c>
      <c r="Q456" s="8">
        <f t="shared" si="146"/>
        <v>690339</v>
      </c>
      <c r="R456" s="13">
        <v>821012.94911999989</v>
      </c>
      <c r="S456" s="13">
        <v>776804.55955200002</v>
      </c>
      <c r="T456" s="113">
        <v>1052000</v>
      </c>
      <c r="U456" s="113">
        <v>1052000</v>
      </c>
      <c r="V456" s="113">
        <v>1011595.2</v>
      </c>
      <c r="W456" s="8">
        <f t="shared" si="147"/>
        <v>942683</v>
      </c>
      <c r="X456" s="13">
        <v>821012.94911999989</v>
      </c>
      <c r="Y456" s="13">
        <v>776804.55955200002</v>
      </c>
      <c r="Z456" s="113">
        <v>1052000</v>
      </c>
      <c r="AA456" s="113">
        <v>1052000</v>
      </c>
      <c r="AB456" s="113">
        <v>1011595.2</v>
      </c>
      <c r="AC456" s="8">
        <f t="shared" si="148"/>
        <v>942683</v>
      </c>
      <c r="AD456" s="13">
        <v>821012.94911999989</v>
      </c>
      <c r="AE456" s="13">
        <v>776804.55955200002</v>
      </c>
      <c r="AF456" s="113">
        <v>1052000</v>
      </c>
      <c r="AG456" s="113">
        <v>1073000</v>
      </c>
      <c r="AH456" s="113">
        <v>1011595.2</v>
      </c>
      <c r="AI456" s="8">
        <f t="shared" si="149"/>
        <v>946883</v>
      </c>
      <c r="AJ456" s="13">
        <v>821012.94911999989</v>
      </c>
      <c r="AK456" s="13">
        <v>776804.55955200002</v>
      </c>
      <c r="AL456" s="113">
        <v>1052000</v>
      </c>
      <c r="AM456" s="113">
        <v>1073000</v>
      </c>
      <c r="AN456" s="113">
        <v>1011595.2</v>
      </c>
      <c r="AO456" s="8">
        <f t="shared" si="150"/>
        <v>946883</v>
      </c>
      <c r="AP456" s="13">
        <v>821012.94911999989</v>
      </c>
      <c r="AQ456" s="13">
        <v>776804.55955200002</v>
      </c>
      <c r="AR456" s="113">
        <v>1052000</v>
      </c>
      <c r="AS456" s="113">
        <v>1073000</v>
      </c>
      <c r="AT456" s="113">
        <v>1011595.2</v>
      </c>
      <c r="AU456" s="8">
        <f t="shared" si="151"/>
        <v>946883</v>
      </c>
      <c r="AV456" s="13">
        <v>598655.27540000004</v>
      </c>
      <c r="AW456" s="13">
        <v>460504.05799999996</v>
      </c>
      <c r="AX456" s="113">
        <v>697000</v>
      </c>
      <c r="AY456" s="113">
        <v>697000</v>
      </c>
      <c r="AZ456" s="113">
        <v>670565</v>
      </c>
      <c r="BA456" s="8">
        <f t="shared" si="152"/>
        <v>624745</v>
      </c>
      <c r="BB456" s="13">
        <v>821012.94911999989</v>
      </c>
      <c r="BC456" s="13">
        <v>776804.55955200002</v>
      </c>
      <c r="BD456" s="113">
        <v>1052000</v>
      </c>
      <c r="BE456" s="113">
        <v>1052000</v>
      </c>
      <c r="BF456" s="113">
        <v>1011595.2</v>
      </c>
      <c r="BG456" s="8">
        <f t="shared" si="153"/>
        <v>942683</v>
      </c>
      <c r="BH456" s="13">
        <v>821012.94911999989</v>
      </c>
      <c r="BI456" s="13">
        <v>776804.55955200002</v>
      </c>
      <c r="BJ456" s="113">
        <v>1052000</v>
      </c>
      <c r="BK456" s="113">
        <v>1052000</v>
      </c>
      <c r="BL456" s="113">
        <v>1011595.2</v>
      </c>
      <c r="BM456" s="8">
        <f t="shared" si="154"/>
        <v>942683</v>
      </c>
      <c r="BN456" s="13">
        <v>598655.27540000004</v>
      </c>
      <c r="BO456" s="13">
        <v>460504.05799999996</v>
      </c>
      <c r="BP456" s="113">
        <v>697000</v>
      </c>
      <c r="BQ456" s="113">
        <v>697000</v>
      </c>
      <c r="BR456" s="113">
        <v>670565</v>
      </c>
      <c r="BS456" s="8">
        <f t="shared" si="155"/>
        <v>624745</v>
      </c>
      <c r="BT456" s="45" t="e">
        <f>K456+Q456+#REF!+W456+#REF!+#REF!+#REF!+#REF!+AC456+AI456+AO456+AU456+BA456+#REF!+BG456+BM456+BS456</f>
        <v>#REF!</v>
      </c>
      <c r="BU456" s="9"/>
      <c r="BV456" s="9"/>
      <c r="BW456" s="9"/>
      <c r="BX456" s="10"/>
      <c r="BY456" s="10"/>
    </row>
    <row r="457" spans="1:77" s="6" customFormat="1" ht="24.75" customHeight="1" x14ac:dyDescent="0.35">
      <c r="A457" s="388"/>
      <c r="B457" s="31">
        <v>417</v>
      </c>
      <c r="C457" s="54" t="s">
        <v>515</v>
      </c>
      <c r="D457" s="36"/>
      <c r="F457" s="13">
        <v>0</v>
      </c>
      <c r="G457" s="13">
        <v>0</v>
      </c>
      <c r="H457" s="123">
        <v>929000</v>
      </c>
      <c r="I457" s="123">
        <v>948000</v>
      </c>
      <c r="J457" s="123">
        <v>893000</v>
      </c>
      <c r="K457" s="8">
        <f t="shared" si="145"/>
        <v>554000</v>
      </c>
      <c r="L457" s="13">
        <v>0</v>
      </c>
      <c r="M457" s="13">
        <v>0</v>
      </c>
      <c r="N457" s="123">
        <v>929000</v>
      </c>
      <c r="O457" s="123">
        <v>948000</v>
      </c>
      <c r="P457" s="123">
        <v>893000</v>
      </c>
      <c r="Q457" s="8">
        <f t="shared" si="146"/>
        <v>554000</v>
      </c>
      <c r="R457" s="13">
        <v>0</v>
      </c>
      <c r="S457" s="13">
        <v>0</v>
      </c>
      <c r="T457" s="123">
        <v>929000</v>
      </c>
      <c r="U457" s="123">
        <v>929000</v>
      </c>
      <c r="V457" s="123">
        <v>893000</v>
      </c>
      <c r="W457" s="8">
        <f t="shared" si="147"/>
        <v>550200</v>
      </c>
      <c r="X457" s="13">
        <v>0</v>
      </c>
      <c r="Y457" s="13">
        <v>0</v>
      </c>
      <c r="Z457" s="123">
        <v>929000</v>
      </c>
      <c r="AA457" s="123">
        <v>929000</v>
      </c>
      <c r="AB457" s="123">
        <v>893000</v>
      </c>
      <c r="AC457" s="8">
        <f t="shared" si="148"/>
        <v>550200</v>
      </c>
      <c r="AD457" s="13">
        <v>0</v>
      </c>
      <c r="AE457" s="13">
        <v>0</v>
      </c>
      <c r="AF457" s="123">
        <v>929000</v>
      </c>
      <c r="AG457" s="123">
        <v>948000</v>
      </c>
      <c r="AH457" s="123">
        <v>893000</v>
      </c>
      <c r="AI457" s="8">
        <f t="shared" si="149"/>
        <v>554000</v>
      </c>
      <c r="AJ457" s="13">
        <v>0</v>
      </c>
      <c r="AK457" s="13">
        <v>0</v>
      </c>
      <c r="AL457" s="123">
        <v>929000</v>
      </c>
      <c r="AM457" s="123">
        <v>948000</v>
      </c>
      <c r="AN457" s="123">
        <v>893000</v>
      </c>
      <c r="AO457" s="8">
        <f t="shared" si="150"/>
        <v>554000</v>
      </c>
      <c r="AP457" s="13">
        <v>0</v>
      </c>
      <c r="AQ457" s="13">
        <v>0</v>
      </c>
      <c r="AR457" s="123">
        <v>929000</v>
      </c>
      <c r="AS457" s="123">
        <v>948000</v>
      </c>
      <c r="AT457" s="123">
        <v>893000</v>
      </c>
      <c r="AU457" s="8">
        <f t="shared" si="151"/>
        <v>554000</v>
      </c>
      <c r="AV457" s="13">
        <v>0</v>
      </c>
      <c r="AW457" s="13">
        <v>0</v>
      </c>
      <c r="AX457" s="123">
        <v>929000</v>
      </c>
      <c r="AY457" s="123">
        <v>929000</v>
      </c>
      <c r="AZ457" s="123">
        <v>893000</v>
      </c>
      <c r="BA457" s="8">
        <f t="shared" si="152"/>
        <v>550200</v>
      </c>
      <c r="BB457" s="13">
        <v>0</v>
      </c>
      <c r="BC457" s="13">
        <v>0</v>
      </c>
      <c r="BD457" s="123">
        <v>929000</v>
      </c>
      <c r="BE457" s="123">
        <v>929000</v>
      </c>
      <c r="BF457" s="123">
        <v>893000</v>
      </c>
      <c r="BG457" s="8">
        <f t="shared" si="153"/>
        <v>550200</v>
      </c>
      <c r="BH457" s="13">
        <v>0</v>
      </c>
      <c r="BI457" s="13">
        <v>0</v>
      </c>
      <c r="BJ457" s="123">
        <v>929000</v>
      </c>
      <c r="BK457" s="123">
        <v>929000</v>
      </c>
      <c r="BL457" s="123">
        <v>893000</v>
      </c>
      <c r="BM457" s="8">
        <f t="shared" si="154"/>
        <v>550200</v>
      </c>
      <c r="BN457" s="13">
        <v>0</v>
      </c>
      <c r="BO457" s="13">
        <v>0</v>
      </c>
      <c r="BP457" s="123">
        <v>929000</v>
      </c>
      <c r="BQ457" s="123">
        <v>929000</v>
      </c>
      <c r="BR457" s="123">
        <v>893000</v>
      </c>
      <c r="BS457" s="8">
        <f t="shared" si="155"/>
        <v>550200</v>
      </c>
      <c r="BT457" s="45"/>
      <c r="BU457" s="9"/>
      <c r="BV457" s="9"/>
      <c r="BW457" s="9"/>
      <c r="BX457" s="10"/>
      <c r="BY457" s="10"/>
    </row>
    <row r="458" spans="1:77" s="6" customFormat="1" ht="25.5" customHeight="1" thickBot="1" x14ac:dyDescent="0.4">
      <c r="A458" s="388"/>
      <c r="B458" s="11">
        <v>418</v>
      </c>
      <c r="C458" s="34" t="s">
        <v>456</v>
      </c>
      <c r="D458" s="36" t="s">
        <v>272</v>
      </c>
      <c r="F458" s="13">
        <v>256566.5466</v>
      </c>
      <c r="G458" s="13">
        <v>242751.42486</v>
      </c>
      <c r="H458" s="113">
        <v>329000</v>
      </c>
      <c r="I458" s="113">
        <v>336000</v>
      </c>
      <c r="J458" s="113">
        <v>316124.2</v>
      </c>
      <c r="K458" s="8">
        <f t="shared" si="145"/>
        <v>296088</v>
      </c>
      <c r="L458" s="13">
        <v>256566.5466</v>
      </c>
      <c r="M458" s="13">
        <v>242751.42486</v>
      </c>
      <c r="N458" s="113">
        <v>329000</v>
      </c>
      <c r="O458" s="113">
        <v>336000</v>
      </c>
      <c r="P458" s="113">
        <v>316124.2</v>
      </c>
      <c r="Q458" s="8">
        <f t="shared" si="146"/>
        <v>296088</v>
      </c>
      <c r="R458" s="13">
        <v>2052532.3728</v>
      </c>
      <c r="S458" s="13">
        <v>1942011.39888</v>
      </c>
      <c r="T458" s="113">
        <v>2630000</v>
      </c>
      <c r="U458" s="113">
        <v>2630000</v>
      </c>
      <c r="V458" s="113">
        <v>2528988</v>
      </c>
      <c r="W458" s="8">
        <f t="shared" si="147"/>
        <v>2356706</v>
      </c>
      <c r="X458" s="13">
        <v>1368354.9151999999</v>
      </c>
      <c r="Y458" s="13">
        <v>1294674.2659200002</v>
      </c>
      <c r="Z458" s="113">
        <v>1753000</v>
      </c>
      <c r="AA458" s="113">
        <v>1753000</v>
      </c>
      <c r="AB458" s="113">
        <v>1685992</v>
      </c>
      <c r="AC458" s="8">
        <f t="shared" si="148"/>
        <v>1571004</v>
      </c>
      <c r="AD458" s="13">
        <v>1368354.9151999999</v>
      </c>
      <c r="AE458" s="13">
        <v>1294674.2659200002</v>
      </c>
      <c r="AF458" s="113">
        <v>1753000</v>
      </c>
      <c r="AG458" s="113">
        <v>1788000</v>
      </c>
      <c r="AH458" s="113">
        <v>1685992</v>
      </c>
      <c r="AI458" s="8">
        <f t="shared" si="149"/>
        <v>1578004</v>
      </c>
      <c r="AJ458" s="13">
        <v>1368354.9151999999</v>
      </c>
      <c r="AK458" s="13">
        <v>1294674.2659200002</v>
      </c>
      <c r="AL458" s="113">
        <v>1753000</v>
      </c>
      <c r="AM458" s="113">
        <v>1788000</v>
      </c>
      <c r="AN458" s="113">
        <v>1685992</v>
      </c>
      <c r="AO458" s="8">
        <f t="shared" si="150"/>
        <v>1578004</v>
      </c>
      <c r="AP458" s="13">
        <v>2565665.466</v>
      </c>
      <c r="AQ458" s="13">
        <v>1294674.2659200002</v>
      </c>
      <c r="AR458" s="113">
        <v>2542000</v>
      </c>
      <c r="AS458" s="113">
        <v>2593000</v>
      </c>
      <c r="AT458" s="113">
        <v>2444022</v>
      </c>
      <c r="AU458" s="8">
        <f t="shared" si="151"/>
        <v>2287872</v>
      </c>
      <c r="AV458" s="13">
        <v>684177.45759999997</v>
      </c>
      <c r="AW458" s="13">
        <v>526290.35199999996</v>
      </c>
      <c r="AX458" s="113">
        <v>797000</v>
      </c>
      <c r="AY458" s="113">
        <v>797000</v>
      </c>
      <c r="AZ458" s="113">
        <v>766360</v>
      </c>
      <c r="BA458" s="8">
        <f t="shared" si="152"/>
        <v>714166</v>
      </c>
      <c r="BB458" s="13">
        <v>2565665.466</v>
      </c>
      <c r="BC458" s="13">
        <v>1294674.2659200002</v>
      </c>
      <c r="BD458" s="113">
        <v>2542000</v>
      </c>
      <c r="BE458" s="113">
        <v>2542000</v>
      </c>
      <c r="BF458" s="113">
        <v>2444022</v>
      </c>
      <c r="BG458" s="8">
        <f t="shared" si="153"/>
        <v>2277672</v>
      </c>
      <c r="BH458" s="13">
        <v>4276109.1099999994</v>
      </c>
      <c r="BI458" s="13">
        <v>1294674.2659200002</v>
      </c>
      <c r="BJ458" s="113">
        <v>3668000</v>
      </c>
      <c r="BK458" s="113">
        <v>3668000</v>
      </c>
      <c r="BL458" s="113">
        <v>3526922</v>
      </c>
      <c r="BM458" s="8">
        <f t="shared" si="154"/>
        <v>3286741</v>
      </c>
      <c r="BN458" s="13">
        <v>1026266.1864</v>
      </c>
      <c r="BO458" s="13">
        <v>789435.52799999993</v>
      </c>
      <c r="BP458" s="113">
        <v>1196000</v>
      </c>
      <c r="BQ458" s="113">
        <v>1196000</v>
      </c>
      <c r="BR458" s="113">
        <v>1149540</v>
      </c>
      <c r="BS458" s="8">
        <f t="shared" si="155"/>
        <v>1071448</v>
      </c>
      <c r="BT458" s="45" t="e">
        <f>K458+Q458+#REF!+W458+#REF!+#REF!+#REF!+#REF!+AC458+AI458+AO458+AU458+BA458+#REF!+BG458+BM458+BS458</f>
        <v>#REF!</v>
      </c>
      <c r="BU458" s="9"/>
      <c r="BV458" s="9"/>
      <c r="BW458" s="9"/>
      <c r="BX458" s="10"/>
      <c r="BY458" s="10"/>
    </row>
    <row r="459" spans="1:77" s="6" customFormat="1" ht="24.75" customHeight="1" x14ac:dyDescent="0.35">
      <c r="A459" s="388"/>
      <c r="B459" s="4">
        <v>419</v>
      </c>
      <c r="C459" s="34" t="s">
        <v>457</v>
      </c>
      <c r="D459" s="36" t="s">
        <v>272</v>
      </c>
      <c r="F459" s="13">
        <v>870531.40440216858</v>
      </c>
      <c r="G459" s="13">
        <v>823656.636472821</v>
      </c>
      <c r="H459" s="115">
        <v>1116000</v>
      </c>
      <c r="I459" s="115">
        <v>1138000</v>
      </c>
      <c r="J459" s="115">
        <v>1072608.6000000001</v>
      </c>
      <c r="K459" s="8">
        <f t="shared" si="145"/>
        <v>1004159</v>
      </c>
      <c r="L459" s="13">
        <v>870531.40440216858</v>
      </c>
      <c r="M459" s="13">
        <v>823656.636472821</v>
      </c>
      <c r="N459" s="115">
        <v>1116000</v>
      </c>
      <c r="O459" s="115">
        <v>1138000</v>
      </c>
      <c r="P459" s="115">
        <v>1072608.6000000001</v>
      </c>
      <c r="Q459" s="8">
        <f t="shared" si="146"/>
        <v>1004159</v>
      </c>
      <c r="R459" s="13">
        <v>1418043.8161912931</v>
      </c>
      <c r="S459" s="13">
        <v>1341687.6107040697</v>
      </c>
      <c r="T459" s="115">
        <v>1817000</v>
      </c>
      <c r="U459" s="115">
        <v>1817000</v>
      </c>
      <c r="V459" s="115">
        <v>1747215.4</v>
      </c>
      <c r="W459" s="8">
        <f t="shared" si="147"/>
        <v>1628189</v>
      </c>
      <c r="X459" s="13">
        <v>1637786.5636683458</v>
      </c>
      <c r="Y459" s="13">
        <v>1525654.1886856891</v>
      </c>
      <c r="Z459" s="115">
        <v>2083000</v>
      </c>
      <c r="AA459" s="115">
        <v>2083000</v>
      </c>
      <c r="AB459" s="115">
        <v>2002807.8</v>
      </c>
      <c r="AC459" s="8">
        <f t="shared" si="148"/>
        <v>1866450</v>
      </c>
      <c r="AD459" s="13">
        <v>1461259.0300787752</v>
      </c>
      <c r="AE459" s="13">
        <v>1525654.1886856891</v>
      </c>
      <c r="AF459" s="115">
        <v>1967000</v>
      </c>
      <c r="AG459" s="115">
        <v>2006000</v>
      </c>
      <c r="AH459" s="115">
        <v>1891045.8</v>
      </c>
      <c r="AI459" s="8">
        <f t="shared" si="149"/>
        <v>1770192</v>
      </c>
      <c r="AJ459" s="13">
        <v>1594134.4169520044</v>
      </c>
      <c r="AK459" s="13">
        <v>1525654.1886856891</v>
      </c>
      <c r="AL459" s="115">
        <v>2054000</v>
      </c>
      <c r="AM459" s="115">
        <v>2095000</v>
      </c>
      <c r="AN459" s="115">
        <v>1975171.8</v>
      </c>
      <c r="AO459" s="8">
        <f t="shared" si="150"/>
        <v>1848792</v>
      </c>
      <c r="AP459" s="13">
        <v>1922940.2680236113</v>
      </c>
      <c r="AQ459" s="13">
        <v>1525654.1886856891</v>
      </c>
      <c r="AR459" s="115">
        <v>2271000</v>
      </c>
      <c r="AS459" s="115">
        <v>2316000</v>
      </c>
      <c r="AT459" s="115">
        <v>2183342</v>
      </c>
      <c r="AU459" s="8">
        <f t="shared" si="151"/>
        <v>2043787</v>
      </c>
      <c r="AV459" s="13">
        <v>1219226.0375996609</v>
      </c>
      <c r="AW459" s="13">
        <v>937866.18276896991</v>
      </c>
      <c r="AX459" s="115">
        <v>1420000</v>
      </c>
      <c r="AY459" s="115">
        <v>1420000</v>
      </c>
      <c r="AZ459" s="115">
        <v>1365677.6</v>
      </c>
      <c r="BA459" s="8">
        <f t="shared" si="152"/>
        <v>1272554</v>
      </c>
      <c r="BB459" s="13">
        <v>1820540.1121220768</v>
      </c>
      <c r="BC459" s="13">
        <v>1525654.1886856891</v>
      </c>
      <c r="BD459" s="115">
        <v>2203000</v>
      </c>
      <c r="BE459" s="115">
        <v>2203000</v>
      </c>
      <c r="BF459" s="115">
        <v>2118510.7999999998</v>
      </c>
      <c r="BG459" s="8">
        <f t="shared" si="153"/>
        <v>1974141</v>
      </c>
      <c r="BH459" s="13">
        <v>1574724.8156129855</v>
      </c>
      <c r="BI459" s="13">
        <v>1525654.1886856891</v>
      </c>
      <c r="BJ459" s="115">
        <v>2041000</v>
      </c>
      <c r="BK459" s="115">
        <v>2041000</v>
      </c>
      <c r="BL459" s="115">
        <v>1962882.6</v>
      </c>
      <c r="BM459" s="8">
        <f t="shared" si="154"/>
        <v>1829052</v>
      </c>
      <c r="BN459" s="13">
        <v>1461413.5686620106</v>
      </c>
      <c r="BO459" s="13">
        <v>1124164.2835861621</v>
      </c>
      <c r="BP459" s="115">
        <v>1702000</v>
      </c>
      <c r="BQ459" s="115">
        <v>1702000</v>
      </c>
      <c r="BR459" s="115">
        <v>1636957</v>
      </c>
      <c r="BS459" s="8">
        <f t="shared" si="155"/>
        <v>1525307</v>
      </c>
      <c r="BT459" s="45" t="e">
        <f>K459+Q459+#REF!+W459+#REF!+#REF!+#REF!+#REF!+AC459+AI459+AO459+AU459+BA459+#REF!+BG459+BM459+BS459</f>
        <v>#REF!</v>
      </c>
      <c r="BU459" s="9"/>
      <c r="BV459" s="9"/>
      <c r="BW459" s="9"/>
      <c r="BX459" s="10"/>
      <c r="BY459" s="10"/>
    </row>
    <row r="460" spans="1:77" s="6" customFormat="1" ht="24.75" customHeight="1" thickBot="1" x14ac:dyDescent="0.4">
      <c r="A460" s="388"/>
      <c r="B460" s="11">
        <v>420</v>
      </c>
      <c r="C460" s="54" t="s">
        <v>458</v>
      </c>
      <c r="D460" s="36" t="s">
        <v>272</v>
      </c>
      <c r="F460" s="13">
        <v>595113.63079073362</v>
      </c>
      <c r="G460" s="13">
        <v>563069.05067123252</v>
      </c>
      <c r="H460" s="115">
        <v>763000</v>
      </c>
      <c r="I460" s="115">
        <v>778000</v>
      </c>
      <c r="J460" s="115">
        <v>733258.4</v>
      </c>
      <c r="K460" s="8">
        <f t="shared" si="145"/>
        <v>686488</v>
      </c>
      <c r="L460" s="13">
        <v>595113.63079073362</v>
      </c>
      <c r="M460" s="13">
        <v>563069.05067123252</v>
      </c>
      <c r="N460" s="115">
        <v>763000</v>
      </c>
      <c r="O460" s="115">
        <v>778000</v>
      </c>
      <c r="P460" s="115">
        <v>733258.4</v>
      </c>
      <c r="Q460" s="8">
        <f t="shared" si="146"/>
        <v>686488</v>
      </c>
      <c r="R460" s="13">
        <v>1928965.0491930547</v>
      </c>
      <c r="S460" s="13">
        <v>1825097.7003903519</v>
      </c>
      <c r="T460" s="115">
        <v>2472000</v>
      </c>
      <c r="U460" s="115">
        <v>2472000</v>
      </c>
      <c r="V460" s="115">
        <v>2376736.6</v>
      </c>
      <c r="W460" s="8">
        <f t="shared" si="147"/>
        <v>2214960</v>
      </c>
      <c r="X460" s="13">
        <v>2185711.4489422212</v>
      </c>
      <c r="Y460" s="13">
        <v>2068019.2939991786</v>
      </c>
      <c r="Z460" s="115">
        <v>2801000</v>
      </c>
      <c r="AA460" s="115">
        <v>2801000</v>
      </c>
      <c r="AB460" s="115">
        <v>2693082</v>
      </c>
      <c r="AC460" s="8">
        <f t="shared" si="148"/>
        <v>2509763</v>
      </c>
      <c r="AD460" s="13">
        <v>1896493.0463113547</v>
      </c>
      <c r="AE460" s="13">
        <v>2068019.2939991786</v>
      </c>
      <c r="AF460" s="115">
        <v>2610000</v>
      </c>
      <c r="AG460" s="115">
        <v>2662000</v>
      </c>
      <c r="AH460" s="115">
        <v>2509974.6</v>
      </c>
      <c r="AI460" s="8">
        <f t="shared" si="149"/>
        <v>2349297</v>
      </c>
      <c r="AJ460" s="13">
        <v>2160509.4302027966</v>
      </c>
      <c r="AK460" s="13">
        <v>2068019.2939991786</v>
      </c>
      <c r="AL460" s="115">
        <v>2784000</v>
      </c>
      <c r="AM460" s="115">
        <v>2840000</v>
      </c>
      <c r="AN460" s="115">
        <v>2677126.2000000002</v>
      </c>
      <c r="AO460" s="8">
        <f t="shared" si="150"/>
        <v>2505931</v>
      </c>
      <c r="AP460" s="13">
        <v>2510481.5082358103</v>
      </c>
      <c r="AQ460" s="13">
        <v>2068019.2939991786</v>
      </c>
      <c r="AR460" s="115">
        <v>3015000</v>
      </c>
      <c r="AS460" s="115">
        <v>3075000</v>
      </c>
      <c r="AT460" s="115">
        <v>2898697.2</v>
      </c>
      <c r="AU460" s="8">
        <f t="shared" si="151"/>
        <v>2713440</v>
      </c>
      <c r="AV460" s="13">
        <v>920113.8302766229</v>
      </c>
      <c r="AW460" s="13">
        <v>707779.86944355606</v>
      </c>
      <c r="AX460" s="115">
        <v>1072000</v>
      </c>
      <c r="AY460" s="115">
        <v>1072000</v>
      </c>
      <c r="AZ460" s="115">
        <v>1030636.6000000001</v>
      </c>
      <c r="BA460" s="8">
        <f t="shared" si="152"/>
        <v>960506</v>
      </c>
      <c r="BB460" s="13">
        <v>2433434.5742918304</v>
      </c>
      <c r="BC460" s="13">
        <v>2068019.2939991786</v>
      </c>
      <c r="BD460" s="115">
        <v>2964000</v>
      </c>
      <c r="BE460" s="115">
        <v>2964000</v>
      </c>
      <c r="BF460" s="115">
        <v>2849918.4</v>
      </c>
      <c r="BG460" s="8">
        <f t="shared" si="153"/>
        <v>2655874</v>
      </c>
      <c r="BH460" s="13">
        <v>2121779.1705942466</v>
      </c>
      <c r="BI460" s="13">
        <v>2068019.2939991786</v>
      </c>
      <c r="BJ460" s="115">
        <v>2759000</v>
      </c>
      <c r="BK460" s="115">
        <v>2759000</v>
      </c>
      <c r="BL460" s="115">
        <v>2652605.2000000002</v>
      </c>
      <c r="BM460" s="8">
        <f t="shared" si="154"/>
        <v>2472081</v>
      </c>
      <c r="BN460" s="13">
        <v>999054.1398123285</v>
      </c>
      <c r="BO460" s="13">
        <v>768503.18447102199</v>
      </c>
      <c r="BP460" s="115">
        <v>1164000</v>
      </c>
      <c r="BQ460" s="115">
        <v>1164000</v>
      </c>
      <c r="BR460" s="115">
        <v>1119059.2</v>
      </c>
      <c r="BS460" s="8">
        <f t="shared" si="155"/>
        <v>1042923</v>
      </c>
      <c r="BT460" s="45" t="e">
        <f>K460+Q460+#REF!+W460+#REF!+#REF!+#REF!+#REF!+AC460+AI460+AO460+AU460+BA460+#REF!+BG460+BM460+BS460</f>
        <v>#REF!</v>
      </c>
      <c r="BU460" s="9"/>
      <c r="BV460" s="9"/>
      <c r="BW460" s="9"/>
      <c r="BX460" s="10"/>
      <c r="BY460" s="10"/>
    </row>
    <row r="461" spans="1:77" s="6" customFormat="1" ht="24.75" customHeight="1" thickBot="1" x14ac:dyDescent="0.4">
      <c r="A461" s="388"/>
      <c r="B461" s="271" t="s">
        <v>251</v>
      </c>
      <c r="C461" s="272"/>
      <c r="D461" s="273"/>
      <c r="F461" s="119">
        <f>+SUM(F462:F497)</f>
        <v>7086202.7882359903</v>
      </c>
      <c r="G461" s="119">
        <f t="shared" ref="G461:BS461" si="156">+SUM(G462:G497)</f>
        <v>6704638.0227155909</v>
      </c>
      <c r="H461" s="119">
        <f t="shared" si="156"/>
        <v>12855000</v>
      </c>
      <c r="I461" s="119">
        <f t="shared" si="156"/>
        <v>13112000</v>
      </c>
      <c r="J461" s="119">
        <f t="shared" si="156"/>
        <v>12360129.399999999</v>
      </c>
      <c r="K461" s="119">
        <f t="shared" si="156"/>
        <v>10423596</v>
      </c>
      <c r="L461" s="119">
        <f t="shared" si="156"/>
        <v>7086202.7882359903</v>
      </c>
      <c r="M461" s="119">
        <f t="shared" si="156"/>
        <v>6695297.6761412518</v>
      </c>
      <c r="N461" s="119">
        <f t="shared" si="156"/>
        <v>13012000</v>
      </c>
      <c r="O461" s="119">
        <f t="shared" si="156"/>
        <v>13272000</v>
      </c>
      <c r="P461" s="119">
        <f t="shared" si="156"/>
        <v>12512215.799999999</v>
      </c>
      <c r="Q461" s="119">
        <f t="shared" si="156"/>
        <v>10515545</v>
      </c>
      <c r="R461" s="119">
        <f t="shared" si="156"/>
        <v>11480135.552086383</v>
      </c>
      <c r="S461" s="119">
        <f t="shared" si="156"/>
        <v>10861974.406974038</v>
      </c>
      <c r="T461" s="119">
        <f t="shared" si="156"/>
        <v>53161000</v>
      </c>
      <c r="U461" s="119">
        <f t="shared" si="156"/>
        <v>53161000</v>
      </c>
      <c r="V461" s="119">
        <f t="shared" si="156"/>
        <v>51116884.199999996</v>
      </c>
      <c r="W461" s="119">
        <f t="shared" si="156"/>
        <v>35956202</v>
      </c>
      <c r="X461" s="119">
        <f t="shared" si="156"/>
        <v>59764098.231910802</v>
      </c>
      <c r="Y461" s="119">
        <f t="shared" si="156"/>
        <v>65103289.069938123</v>
      </c>
      <c r="Z461" s="119">
        <f t="shared" si="156"/>
        <v>86022000</v>
      </c>
      <c r="AA461" s="119">
        <f t="shared" si="156"/>
        <v>86022000</v>
      </c>
      <c r="AB461" s="119">
        <f t="shared" si="156"/>
        <v>82712869.599999994</v>
      </c>
      <c r="AC461" s="119">
        <f t="shared" si="156"/>
        <v>75924852</v>
      </c>
      <c r="AD461" s="119">
        <f t="shared" si="156"/>
        <v>58519616.809730031</v>
      </c>
      <c r="AE461" s="119">
        <f t="shared" si="156"/>
        <v>65103289.069938123</v>
      </c>
      <c r="AF461" s="119">
        <f t="shared" si="156"/>
        <v>85203000</v>
      </c>
      <c r="AG461" s="119">
        <f t="shared" si="156"/>
        <v>86909000</v>
      </c>
      <c r="AH461" s="119">
        <f t="shared" si="156"/>
        <v>81924976.199999988</v>
      </c>
      <c r="AI461" s="119">
        <f t="shared" si="156"/>
        <v>75531977</v>
      </c>
      <c r="AJ461" s="119">
        <f t="shared" si="156"/>
        <v>59646637.790768214</v>
      </c>
      <c r="AK461" s="119">
        <f t="shared" si="156"/>
        <v>65103289.069938123</v>
      </c>
      <c r="AL461" s="119">
        <f t="shared" si="156"/>
        <v>86008000</v>
      </c>
      <c r="AM461" s="119">
        <f t="shared" si="156"/>
        <v>87729000</v>
      </c>
      <c r="AN461" s="119">
        <f t="shared" si="156"/>
        <v>82698505.800000012</v>
      </c>
      <c r="AO461" s="119">
        <f t="shared" si="156"/>
        <v>76237088</v>
      </c>
      <c r="AP461" s="119">
        <f t="shared" si="156"/>
        <v>15239572.31889822</v>
      </c>
      <c r="AQ461" s="119">
        <f t="shared" si="156"/>
        <v>65103289.069938123</v>
      </c>
      <c r="AR461" s="119">
        <f t="shared" si="156"/>
        <v>56503000</v>
      </c>
      <c r="AS461" s="119">
        <f t="shared" si="156"/>
        <v>57632000</v>
      </c>
      <c r="AT461" s="119">
        <f t="shared" si="156"/>
        <v>54329918.600000001</v>
      </c>
      <c r="AU461" s="119">
        <f t="shared" si="156"/>
        <v>49761559</v>
      </c>
      <c r="AV461" s="119">
        <f t="shared" si="156"/>
        <v>8866727.0713066868</v>
      </c>
      <c r="AW461" s="119">
        <f t="shared" si="156"/>
        <v>6820559.2856205273</v>
      </c>
      <c r="AX461" s="119">
        <f t="shared" si="156"/>
        <v>14331000</v>
      </c>
      <c r="AY461" s="119">
        <f t="shared" si="156"/>
        <v>14331000</v>
      </c>
      <c r="AZ461" s="119">
        <f t="shared" si="156"/>
        <v>13778789</v>
      </c>
      <c r="BA461" s="119">
        <f t="shared" si="156"/>
        <v>11625616</v>
      </c>
      <c r="BB461" s="119">
        <f t="shared" si="156"/>
        <v>14223971.005185105</v>
      </c>
      <c r="BC461" s="119">
        <f t="shared" si="156"/>
        <v>65103289.069938123</v>
      </c>
      <c r="BD461" s="119">
        <f t="shared" si="156"/>
        <v>56171000</v>
      </c>
      <c r="BE461" s="119">
        <f t="shared" si="156"/>
        <v>56171000</v>
      </c>
      <c r="BF461" s="119">
        <f t="shared" si="156"/>
        <v>54009932.199999996</v>
      </c>
      <c r="BG461" s="119">
        <f t="shared" si="156"/>
        <v>49135840</v>
      </c>
      <c r="BH461" s="119">
        <f t="shared" si="156"/>
        <v>14147754.577152472</v>
      </c>
      <c r="BI461" s="119">
        <f t="shared" si="156"/>
        <v>65103289.069938123</v>
      </c>
      <c r="BJ461" s="119">
        <f t="shared" si="156"/>
        <v>56245000</v>
      </c>
      <c r="BK461" s="119">
        <f t="shared" si="156"/>
        <v>56245000</v>
      </c>
      <c r="BL461" s="119">
        <f t="shared" si="156"/>
        <v>54080678.399999999</v>
      </c>
      <c r="BM461" s="119">
        <f t="shared" si="156"/>
        <v>49164344</v>
      </c>
      <c r="BN461" s="119">
        <f t="shared" si="156"/>
        <v>9450747.1067111641</v>
      </c>
      <c r="BO461" s="119">
        <f t="shared" si="156"/>
        <v>7269805.4667008957</v>
      </c>
      <c r="BP461" s="119">
        <f t="shared" si="156"/>
        <v>15114000</v>
      </c>
      <c r="BQ461" s="119">
        <f t="shared" si="156"/>
        <v>15114000</v>
      </c>
      <c r="BR461" s="119">
        <f t="shared" si="156"/>
        <v>14214962.800000001</v>
      </c>
      <c r="BS461" s="119">
        <f t="shared" si="156"/>
        <v>12232703</v>
      </c>
      <c r="BT461" s="45" t="e">
        <f>K461+Q461+#REF!+W461+#REF!+#REF!+#REF!+#REF!+AC461+AI461+AO461+AU461+BA461+#REF!+BG461+BM461+BS461</f>
        <v>#REF!</v>
      </c>
      <c r="BU461" s="9"/>
      <c r="BV461" s="9"/>
      <c r="BW461" s="9"/>
      <c r="BX461" s="10"/>
      <c r="BY461" s="10"/>
    </row>
    <row r="462" spans="1:77" s="6" customFormat="1" ht="24" customHeight="1" x14ac:dyDescent="0.35">
      <c r="A462" s="388"/>
      <c r="B462" s="4">
        <v>421</v>
      </c>
      <c r="C462" s="54" t="s">
        <v>459</v>
      </c>
      <c r="D462" s="4" t="s">
        <v>272</v>
      </c>
      <c r="F462" s="13">
        <v>115680.46796446141</v>
      </c>
      <c r="G462" s="13">
        <v>109451.51968945195</v>
      </c>
      <c r="H462" s="120">
        <v>148000</v>
      </c>
      <c r="I462" s="120">
        <v>151000</v>
      </c>
      <c r="J462" s="120">
        <v>142534</v>
      </c>
      <c r="K462" s="8">
        <f t="shared" si="145"/>
        <v>133333</v>
      </c>
      <c r="L462" s="13">
        <v>115680.46796446141</v>
      </c>
      <c r="M462" s="13">
        <v>109451.51968945195</v>
      </c>
      <c r="N462" s="120">
        <v>148000</v>
      </c>
      <c r="O462" s="120">
        <v>151000</v>
      </c>
      <c r="P462" s="120">
        <v>142534</v>
      </c>
      <c r="Q462" s="8">
        <f t="shared" si="146"/>
        <v>133333</v>
      </c>
      <c r="R462" s="13">
        <v>189309.76446336499</v>
      </c>
      <c r="S462" s="13">
        <v>179116.16176149147</v>
      </c>
      <c r="T462" s="120">
        <v>243000</v>
      </c>
      <c r="U462" s="120">
        <v>243000</v>
      </c>
      <c r="V462" s="120">
        <v>233254</v>
      </c>
      <c r="W462" s="8">
        <f t="shared" si="147"/>
        <v>217536</v>
      </c>
      <c r="X462" s="13">
        <v>220687.76759036275</v>
      </c>
      <c r="Y462" s="13">
        <v>212379.01391864973</v>
      </c>
      <c r="Z462" s="120">
        <v>285000</v>
      </c>
      <c r="AA462" s="120">
        <v>285000</v>
      </c>
      <c r="AB462" s="120">
        <v>274178.8</v>
      </c>
      <c r="AC462" s="8">
        <f t="shared" si="148"/>
        <v>255449</v>
      </c>
      <c r="AD462" s="13">
        <v>202425.53184773916</v>
      </c>
      <c r="AE462" s="13">
        <v>212379.01391864973</v>
      </c>
      <c r="AF462" s="120">
        <v>273000</v>
      </c>
      <c r="AG462" s="120">
        <v>278000</v>
      </c>
      <c r="AH462" s="120">
        <v>262617.59999999998</v>
      </c>
      <c r="AI462" s="8">
        <f t="shared" si="149"/>
        <v>245684</v>
      </c>
      <c r="AJ462" s="13">
        <v>218083.95923110162</v>
      </c>
      <c r="AK462" s="13">
        <v>212379.01391864973</v>
      </c>
      <c r="AL462" s="120">
        <v>283000</v>
      </c>
      <c r="AM462" s="120">
        <v>289000</v>
      </c>
      <c r="AN462" s="120">
        <v>272531</v>
      </c>
      <c r="AO462" s="8">
        <f t="shared" si="150"/>
        <v>254999</v>
      </c>
      <c r="AP462" s="13">
        <v>252238.09791449358</v>
      </c>
      <c r="AQ462" s="13">
        <v>212379.01391864973</v>
      </c>
      <c r="AR462" s="120">
        <v>306000</v>
      </c>
      <c r="AS462" s="120">
        <v>312000</v>
      </c>
      <c r="AT462" s="120">
        <v>294154</v>
      </c>
      <c r="AU462" s="8">
        <f t="shared" si="151"/>
        <v>275354</v>
      </c>
      <c r="AV462" s="13">
        <v>176545.32220346836</v>
      </c>
      <c r="AW462" s="13">
        <v>135804.09400266802</v>
      </c>
      <c r="AX462" s="120">
        <v>206000</v>
      </c>
      <c r="AY462" s="120">
        <v>206000</v>
      </c>
      <c r="AZ462" s="120">
        <v>197751.4</v>
      </c>
      <c r="BA462" s="8">
        <f t="shared" si="152"/>
        <v>184420</v>
      </c>
      <c r="BB462" s="13">
        <v>246313.37769822424</v>
      </c>
      <c r="BC462" s="13">
        <v>212379.01391864973</v>
      </c>
      <c r="BD462" s="120">
        <v>302000</v>
      </c>
      <c r="BE462" s="120">
        <v>302000</v>
      </c>
      <c r="BF462" s="120">
        <v>290403.40000000002</v>
      </c>
      <c r="BG462" s="8">
        <f t="shared" si="153"/>
        <v>270619</v>
      </c>
      <c r="BH462" s="13">
        <v>247739.80217513797</v>
      </c>
      <c r="BI462" s="13">
        <v>212379.01391864973</v>
      </c>
      <c r="BJ462" s="120">
        <v>303000</v>
      </c>
      <c r="BK462" s="120">
        <v>303000</v>
      </c>
      <c r="BL462" s="120">
        <v>291306.40000000002</v>
      </c>
      <c r="BM462" s="8">
        <f t="shared" si="154"/>
        <v>271485</v>
      </c>
      <c r="BN462" s="13">
        <v>194199.40970846778</v>
      </c>
      <c r="BO462" s="13">
        <v>149384.16131420597</v>
      </c>
      <c r="BP462" s="120">
        <v>226000</v>
      </c>
      <c r="BQ462" s="120">
        <v>226000</v>
      </c>
      <c r="BR462" s="120">
        <v>217526.39999999999</v>
      </c>
      <c r="BS462" s="8">
        <f t="shared" si="155"/>
        <v>202622</v>
      </c>
      <c r="BT462" s="9"/>
      <c r="BU462" s="9"/>
      <c r="BV462" s="9"/>
      <c r="BW462" s="9"/>
      <c r="BX462" s="10"/>
      <c r="BY462" s="10"/>
    </row>
    <row r="463" spans="1:77" s="6" customFormat="1" ht="24.75" customHeight="1" thickBot="1" x14ac:dyDescent="0.4">
      <c r="A463" s="388"/>
      <c r="B463" s="31">
        <v>422</v>
      </c>
      <c r="C463" s="54" t="s">
        <v>516</v>
      </c>
      <c r="D463" s="31"/>
      <c r="F463" s="13">
        <v>0</v>
      </c>
      <c r="G463" s="13">
        <v>0</v>
      </c>
      <c r="H463" s="123">
        <v>297000</v>
      </c>
      <c r="I463" s="123">
        <v>303000</v>
      </c>
      <c r="J463" s="123">
        <v>286000</v>
      </c>
      <c r="K463" s="8">
        <f t="shared" si="145"/>
        <v>177200</v>
      </c>
      <c r="L463" s="13">
        <v>0</v>
      </c>
      <c r="M463" s="13">
        <v>0</v>
      </c>
      <c r="N463" s="123">
        <v>297000</v>
      </c>
      <c r="O463" s="123">
        <v>303000</v>
      </c>
      <c r="P463" s="123">
        <v>286000</v>
      </c>
      <c r="Q463" s="8">
        <f t="shared" si="146"/>
        <v>177200</v>
      </c>
      <c r="R463" s="13">
        <v>0</v>
      </c>
      <c r="S463" s="13">
        <v>0</v>
      </c>
      <c r="T463" s="123">
        <v>297000</v>
      </c>
      <c r="U463" s="123">
        <v>297000</v>
      </c>
      <c r="V463" s="123">
        <v>286000</v>
      </c>
      <c r="W463" s="8">
        <f t="shared" si="147"/>
        <v>176000</v>
      </c>
      <c r="X463" s="13">
        <v>0</v>
      </c>
      <c r="Y463" s="13">
        <v>0</v>
      </c>
      <c r="Z463" s="123">
        <v>297000</v>
      </c>
      <c r="AA463" s="123">
        <v>297000</v>
      </c>
      <c r="AB463" s="123">
        <v>286000</v>
      </c>
      <c r="AC463" s="8">
        <f t="shared" si="148"/>
        <v>176000</v>
      </c>
      <c r="AD463" s="13">
        <v>0</v>
      </c>
      <c r="AE463" s="13">
        <v>0</v>
      </c>
      <c r="AF463" s="123">
        <v>297000</v>
      </c>
      <c r="AG463" s="123">
        <v>303000</v>
      </c>
      <c r="AH463" s="123">
        <v>286000</v>
      </c>
      <c r="AI463" s="8">
        <f t="shared" si="149"/>
        <v>177200</v>
      </c>
      <c r="AJ463" s="13">
        <v>0</v>
      </c>
      <c r="AK463" s="13">
        <v>0</v>
      </c>
      <c r="AL463" s="123">
        <v>297000</v>
      </c>
      <c r="AM463" s="123">
        <v>303000</v>
      </c>
      <c r="AN463" s="123">
        <v>286000</v>
      </c>
      <c r="AO463" s="8">
        <f t="shared" si="150"/>
        <v>177200</v>
      </c>
      <c r="AP463" s="13">
        <v>0</v>
      </c>
      <c r="AQ463" s="13">
        <v>0</v>
      </c>
      <c r="AR463" s="123">
        <v>297000</v>
      </c>
      <c r="AS463" s="123">
        <v>303000</v>
      </c>
      <c r="AT463" s="123">
        <v>286000</v>
      </c>
      <c r="AU463" s="8">
        <f t="shared" si="151"/>
        <v>177200</v>
      </c>
      <c r="AV463" s="13">
        <v>0</v>
      </c>
      <c r="AW463" s="13">
        <v>0</v>
      </c>
      <c r="AX463" s="123">
        <v>297000</v>
      </c>
      <c r="AY463" s="123">
        <v>297000</v>
      </c>
      <c r="AZ463" s="123">
        <v>286000</v>
      </c>
      <c r="BA463" s="8">
        <f t="shared" si="152"/>
        <v>176000</v>
      </c>
      <c r="BB463" s="13">
        <v>0</v>
      </c>
      <c r="BC463" s="13">
        <v>0</v>
      </c>
      <c r="BD463" s="123">
        <v>297000</v>
      </c>
      <c r="BE463" s="123">
        <v>297000</v>
      </c>
      <c r="BF463" s="123">
        <v>286000</v>
      </c>
      <c r="BG463" s="8">
        <f t="shared" si="153"/>
        <v>176000</v>
      </c>
      <c r="BH463" s="13">
        <v>0</v>
      </c>
      <c r="BI463" s="13">
        <v>0</v>
      </c>
      <c r="BJ463" s="123">
        <v>297000</v>
      </c>
      <c r="BK463" s="123">
        <v>297000</v>
      </c>
      <c r="BL463" s="123">
        <v>286000</v>
      </c>
      <c r="BM463" s="8">
        <f t="shared" si="154"/>
        <v>176000</v>
      </c>
      <c r="BN463" s="13">
        <v>0</v>
      </c>
      <c r="BO463" s="13">
        <v>0</v>
      </c>
      <c r="BP463" s="123">
        <v>297000</v>
      </c>
      <c r="BQ463" s="123">
        <v>297000</v>
      </c>
      <c r="BR463" s="123">
        <v>286000</v>
      </c>
      <c r="BS463" s="8">
        <f t="shared" si="155"/>
        <v>176000</v>
      </c>
      <c r="BT463" s="9"/>
      <c r="BU463" s="9"/>
      <c r="BV463" s="9"/>
      <c r="BW463" s="9"/>
      <c r="BX463" s="10"/>
      <c r="BY463" s="10"/>
    </row>
    <row r="464" spans="1:77" s="6" customFormat="1" ht="24.75" customHeight="1" x14ac:dyDescent="0.35">
      <c r="A464" s="388"/>
      <c r="B464" s="4">
        <v>423</v>
      </c>
      <c r="C464" s="54" t="s">
        <v>460</v>
      </c>
      <c r="D464" s="11" t="s">
        <v>272</v>
      </c>
      <c r="F464" s="13">
        <v>218413.0485882072</v>
      </c>
      <c r="G464" s="13">
        <v>206652.34597191916</v>
      </c>
      <c r="H464" s="113">
        <v>280000</v>
      </c>
      <c r="I464" s="113">
        <v>286000</v>
      </c>
      <c r="J464" s="113">
        <v>269113.59999999998</v>
      </c>
      <c r="K464" s="8">
        <f t="shared" si="145"/>
        <v>252036</v>
      </c>
      <c r="L464" s="13">
        <v>218413.0485882072</v>
      </c>
      <c r="M464" s="13">
        <v>206652.34597191916</v>
      </c>
      <c r="N464" s="113">
        <v>280000</v>
      </c>
      <c r="O464" s="113">
        <v>286000</v>
      </c>
      <c r="P464" s="113">
        <v>269113.59999999998</v>
      </c>
      <c r="Q464" s="8">
        <f t="shared" si="146"/>
        <v>252036</v>
      </c>
      <c r="R464" s="13">
        <v>345780.63588339172</v>
      </c>
      <c r="S464" s="13">
        <v>327161.67856659379</v>
      </c>
      <c r="T464" s="113">
        <v>443000</v>
      </c>
      <c r="U464" s="113">
        <v>443000</v>
      </c>
      <c r="V464" s="113">
        <v>426046.6</v>
      </c>
      <c r="W464" s="8">
        <f t="shared" si="147"/>
        <v>396998</v>
      </c>
      <c r="X464" s="13">
        <v>427005.67051657062</v>
      </c>
      <c r="Y464" s="13">
        <v>408667.8160604458</v>
      </c>
      <c r="Z464" s="113">
        <v>550000</v>
      </c>
      <c r="AA464" s="113">
        <v>550000</v>
      </c>
      <c r="AB464" s="113">
        <v>529074</v>
      </c>
      <c r="AC464" s="8">
        <f t="shared" si="148"/>
        <v>492949</v>
      </c>
      <c r="AD464" s="13">
        <v>391852.03408980719</v>
      </c>
      <c r="AE464" s="13">
        <v>408667.8160604458</v>
      </c>
      <c r="AF464" s="113">
        <v>527000</v>
      </c>
      <c r="AG464" s="113">
        <v>538000</v>
      </c>
      <c r="AH464" s="113">
        <v>506818.2</v>
      </c>
      <c r="AI464" s="8">
        <f t="shared" si="149"/>
        <v>474468</v>
      </c>
      <c r="AJ464" s="13">
        <v>436600.40413758857</v>
      </c>
      <c r="AK464" s="13">
        <v>408667.8160604458</v>
      </c>
      <c r="AL464" s="113">
        <v>557000</v>
      </c>
      <c r="AM464" s="113">
        <v>568000</v>
      </c>
      <c r="AN464" s="113">
        <v>535148.6</v>
      </c>
      <c r="AO464" s="8">
        <f t="shared" si="150"/>
        <v>501083</v>
      </c>
      <c r="AP464" s="13">
        <v>499595.44489083323</v>
      </c>
      <c r="AQ464" s="13">
        <v>408667.8160604458</v>
      </c>
      <c r="AR464" s="113">
        <v>598000</v>
      </c>
      <c r="AS464" s="113">
        <v>610000</v>
      </c>
      <c r="AT464" s="113">
        <v>575030.4</v>
      </c>
      <c r="AU464" s="8">
        <f t="shared" si="151"/>
        <v>538259</v>
      </c>
      <c r="AV464" s="13">
        <v>341709.26687757857</v>
      </c>
      <c r="AW464" s="13">
        <v>262853.282213522</v>
      </c>
      <c r="AX464" s="113">
        <v>398000</v>
      </c>
      <c r="AY464" s="113">
        <v>398000</v>
      </c>
      <c r="AZ464" s="113">
        <v>382754.4</v>
      </c>
      <c r="BA464" s="8">
        <f t="shared" si="152"/>
        <v>356663</v>
      </c>
      <c r="BB464" s="13">
        <v>478491.47807806794</v>
      </c>
      <c r="BC464" s="13">
        <v>408667.8160604458</v>
      </c>
      <c r="BD464" s="113">
        <v>584000</v>
      </c>
      <c r="BE464" s="113">
        <v>584000</v>
      </c>
      <c r="BF464" s="113">
        <v>561670.19999999995</v>
      </c>
      <c r="BG464" s="8">
        <f t="shared" si="153"/>
        <v>523366</v>
      </c>
      <c r="BH464" s="13">
        <v>478728.2890005798</v>
      </c>
      <c r="BI464" s="13">
        <v>408667.8160604458</v>
      </c>
      <c r="BJ464" s="113">
        <v>584000</v>
      </c>
      <c r="BK464" s="113">
        <v>584000</v>
      </c>
      <c r="BL464" s="113">
        <v>561820</v>
      </c>
      <c r="BM464" s="8">
        <f t="shared" si="154"/>
        <v>523443</v>
      </c>
      <c r="BN464" s="13">
        <v>366663.35681080562</v>
      </c>
      <c r="BO464" s="13">
        <v>282048.73600831203</v>
      </c>
      <c r="BP464" s="113">
        <v>427000</v>
      </c>
      <c r="BQ464" s="113">
        <v>427000</v>
      </c>
      <c r="BR464" s="113">
        <v>410706.8</v>
      </c>
      <c r="BS464" s="8">
        <f t="shared" si="155"/>
        <v>382684</v>
      </c>
      <c r="BT464" s="9"/>
      <c r="BU464" s="9"/>
      <c r="BV464" s="9"/>
      <c r="BW464" s="9"/>
      <c r="BX464" s="10"/>
      <c r="BY464" s="10"/>
    </row>
    <row r="465" spans="1:77" s="6" customFormat="1" ht="24.75" customHeight="1" thickBot="1" x14ac:dyDescent="0.4">
      <c r="A465" s="388"/>
      <c r="B465" s="31">
        <v>424</v>
      </c>
      <c r="C465" s="55" t="s">
        <v>461</v>
      </c>
      <c r="D465" s="11" t="s">
        <v>272</v>
      </c>
      <c r="F465" s="13">
        <v>80709.164830148395</v>
      </c>
      <c r="G465" s="13">
        <v>76363.286723909638</v>
      </c>
      <c r="H465" s="113">
        <v>103000</v>
      </c>
      <c r="I465" s="113">
        <v>105000</v>
      </c>
      <c r="J465" s="113">
        <v>99444.800000000003</v>
      </c>
      <c r="K465" s="8">
        <f t="shared" si="145"/>
        <v>92903</v>
      </c>
      <c r="L465" s="13">
        <v>80709.164830148395</v>
      </c>
      <c r="M465" s="13">
        <v>76363.286723909638</v>
      </c>
      <c r="N465" s="113">
        <v>103000</v>
      </c>
      <c r="O465" s="113">
        <v>105000</v>
      </c>
      <c r="P465" s="113">
        <v>99444.800000000003</v>
      </c>
      <c r="Q465" s="8">
        <f t="shared" si="146"/>
        <v>92903</v>
      </c>
      <c r="R465" s="13">
        <v>136188.51621165697</v>
      </c>
      <c r="S465" s="13">
        <v>128855.2884156447</v>
      </c>
      <c r="T465" s="113">
        <v>175000</v>
      </c>
      <c r="U465" s="113">
        <v>175000</v>
      </c>
      <c r="V465" s="113">
        <v>167802.6</v>
      </c>
      <c r="W465" s="8">
        <f t="shared" si="147"/>
        <v>156569</v>
      </c>
      <c r="X465" s="13">
        <v>150568.38697112942</v>
      </c>
      <c r="Y465" s="13">
        <v>147424.88232887688</v>
      </c>
      <c r="Z465" s="113">
        <v>196000</v>
      </c>
      <c r="AA465" s="113">
        <v>196000</v>
      </c>
      <c r="AB465" s="113">
        <v>188662.6</v>
      </c>
      <c r="AC465" s="8">
        <f t="shared" si="148"/>
        <v>175731</v>
      </c>
      <c r="AD465" s="13">
        <v>139015.79403300682</v>
      </c>
      <c r="AE465" s="13">
        <v>147424.88232887688</v>
      </c>
      <c r="AF465" s="113">
        <v>189000</v>
      </c>
      <c r="AG465" s="113">
        <v>193000</v>
      </c>
      <c r="AH465" s="113">
        <v>181349</v>
      </c>
      <c r="AI465" s="8">
        <f t="shared" si="149"/>
        <v>169958</v>
      </c>
      <c r="AJ465" s="13">
        <v>154893.24372498345</v>
      </c>
      <c r="AK465" s="13">
        <v>147424.88232887688</v>
      </c>
      <c r="AL465" s="113">
        <v>199000</v>
      </c>
      <c r="AM465" s="113">
        <v>203000</v>
      </c>
      <c r="AN465" s="113">
        <v>191401</v>
      </c>
      <c r="AO465" s="8">
        <f t="shared" si="150"/>
        <v>179144</v>
      </c>
      <c r="AP465" s="13">
        <v>178835.60624278439</v>
      </c>
      <c r="AQ465" s="13">
        <v>147424.88232887688</v>
      </c>
      <c r="AR465" s="113">
        <v>215000</v>
      </c>
      <c r="AS465" s="113">
        <v>219000</v>
      </c>
      <c r="AT465" s="113">
        <v>206558.8</v>
      </c>
      <c r="AU465" s="8">
        <f t="shared" si="151"/>
        <v>193364</v>
      </c>
      <c r="AV465" s="13">
        <v>120147.63362949621</v>
      </c>
      <c r="AW465" s="13">
        <v>92421.256638074003</v>
      </c>
      <c r="AX465" s="113">
        <v>140000</v>
      </c>
      <c r="AY465" s="113">
        <v>140000</v>
      </c>
      <c r="AZ465" s="113">
        <v>134579.20000000001</v>
      </c>
      <c r="BA465" s="8">
        <f t="shared" si="152"/>
        <v>125430</v>
      </c>
      <c r="BB465" s="13">
        <v>161570.64466679498</v>
      </c>
      <c r="BC465" s="13">
        <v>147424.88232887688</v>
      </c>
      <c r="BD465" s="113">
        <v>203000</v>
      </c>
      <c r="BE465" s="113">
        <v>203000</v>
      </c>
      <c r="BF465" s="113">
        <v>195629</v>
      </c>
      <c r="BG465" s="8">
        <f t="shared" si="153"/>
        <v>182125</v>
      </c>
      <c r="BH465" s="13">
        <v>169578.85628582077</v>
      </c>
      <c r="BI465" s="13">
        <v>147424.88232887688</v>
      </c>
      <c r="BJ465" s="113">
        <v>209000</v>
      </c>
      <c r="BK465" s="113">
        <v>209000</v>
      </c>
      <c r="BL465" s="113">
        <v>200698.4</v>
      </c>
      <c r="BM465" s="8">
        <f t="shared" si="154"/>
        <v>187140</v>
      </c>
      <c r="BN465" s="13">
        <v>135491.42490454478</v>
      </c>
      <c r="BO465" s="13">
        <v>104224.17300349601</v>
      </c>
      <c r="BP465" s="113">
        <v>158000</v>
      </c>
      <c r="BQ465" s="113">
        <v>158000</v>
      </c>
      <c r="BR465" s="113">
        <v>151767</v>
      </c>
      <c r="BS465" s="8">
        <f t="shared" si="155"/>
        <v>141497</v>
      </c>
      <c r="BT465" s="9"/>
      <c r="BU465" s="9"/>
      <c r="BV465" s="9"/>
      <c r="BW465" s="9"/>
      <c r="BX465" s="10"/>
      <c r="BY465" s="10"/>
    </row>
    <row r="466" spans="1:77" s="6" customFormat="1" ht="24.75" customHeight="1" x14ac:dyDescent="0.35">
      <c r="A466" s="388"/>
      <c r="B466" s="4">
        <v>425</v>
      </c>
      <c r="C466" s="54" t="s">
        <v>462</v>
      </c>
      <c r="D466" s="11" t="s">
        <v>272</v>
      </c>
      <c r="F466" s="13">
        <v>171044.36439999999</v>
      </c>
      <c r="G466" s="13">
        <v>161834.28324000002</v>
      </c>
      <c r="H466" s="113">
        <v>219000</v>
      </c>
      <c r="I466" s="113">
        <v>223000</v>
      </c>
      <c r="J466" s="113">
        <v>210749</v>
      </c>
      <c r="K466" s="8">
        <f t="shared" si="145"/>
        <v>197126</v>
      </c>
      <c r="L466" s="13">
        <v>171044.36439999999</v>
      </c>
      <c r="M466" s="13">
        <v>161834.28324000002</v>
      </c>
      <c r="N466" s="113">
        <v>219000</v>
      </c>
      <c r="O466" s="113">
        <v>223000</v>
      </c>
      <c r="P466" s="113">
        <v>210749</v>
      </c>
      <c r="Q466" s="8">
        <f t="shared" si="146"/>
        <v>197126</v>
      </c>
      <c r="R466" s="13">
        <v>256566.5466</v>
      </c>
      <c r="S466" s="13">
        <v>242751.42486</v>
      </c>
      <c r="T466" s="113">
        <v>329000</v>
      </c>
      <c r="U466" s="113">
        <v>329000</v>
      </c>
      <c r="V466" s="113">
        <v>316124.2</v>
      </c>
      <c r="W466" s="8">
        <f t="shared" si="147"/>
        <v>294688</v>
      </c>
      <c r="X466" s="13">
        <v>256566.5466</v>
      </c>
      <c r="Y466" s="13">
        <v>242751.42486</v>
      </c>
      <c r="Z466" s="113">
        <v>329000</v>
      </c>
      <c r="AA466" s="113">
        <v>329000</v>
      </c>
      <c r="AB466" s="113">
        <v>316124.2</v>
      </c>
      <c r="AC466" s="8">
        <f t="shared" si="148"/>
        <v>294688</v>
      </c>
      <c r="AD466" s="13">
        <v>256566.5466</v>
      </c>
      <c r="AE466" s="13">
        <v>242751.42486</v>
      </c>
      <c r="AF466" s="113">
        <v>329000</v>
      </c>
      <c r="AG466" s="113">
        <v>336000</v>
      </c>
      <c r="AH466" s="113">
        <v>316124.2</v>
      </c>
      <c r="AI466" s="8">
        <f t="shared" si="149"/>
        <v>296088</v>
      </c>
      <c r="AJ466" s="13">
        <v>256566.5466</v>
      </c>
      <c r="AK466" s="13">
        <v>242751.42486</v>
      </c>
      <c r="AL466" s="113">
        <v>329000</v>
      </c>
      <c r="AM466" s="113">
        <v>336000</v>
      </c>
      <c r="AN466" s="113">
        <v>316124.2</v>
      </c>
      <c r="AO466" s="8">
        <f t="shared" si="150"/>
        <v>296088</v>
      </c>
      <c r="AP466" s="13">
        <v>256566.5466</v>
      </c>
      <c r="AQ466" s="13">
        <v>242751.42486</v>
      </c>
      <c r="AR466" s="113">
        <v>329000</v>
      </c>
      <c r="AS466" s="113">
        <v>336000</v>
      </c>
      <c r="AT466" s="113">
        <v>316124.2</v>
      </c>
      <c r="AU466" s="8">
        <f t="shared" si="151"/>
        <v>296088</v>
      </c>
      <c r="AV466" s="13">
        <v>171044.36439999999</v>
      </c>
      <c r="AW466" s="13">
        <v>131572.58799999999</v>
      </c>
      <c r="AX466" s="113">
        <v>199000</v>
      </c>
      <c r="AY466" s="113">
        <v>199000</v>
      </c>
      <c r="AZ466" s="113">
        <v>191590</v>
      </c>
      <c r="BA466" s="8">
        <f t="shared" si="152"/>
        <v>178441</v>
      </c>
      <c r="BB466" s="13">
        <v>256566.5466</v>
      </c>
      <c r="BC466" s="13">
        <v>242751.42486</v>
      </c>
      <c r="BD466" s="113">
        <v>329000</v>
      </c>
      <c r="BE466" s="113">
        <v>329000</v>
      </c>
      <c r="BF466" s="113">
        <v>316124.2</v>
      </c>
      <c r="BG466" s="8">
        <f t="shared" si="153"/>
        <v>294688</v>
      </c>
      <c r="BH466" s="13">
        <v>256566.5466</v>
      </c>
      <c r="BI466" s="13">
        <v>242751.42486</v>
      </c>
      <c r="BJ466" s="113">
        <v>329000</v>
      </c>
      <c r="BK466" s="113">
        <v>329000</v>
      </c>
      <c r="BL466" s="113">
        <v>316124.2</v>
      </c>
      <c r="BM466" s="8">
        <f t="shared" si="154"/>
        <v>294688</v>
      </c>
      <c r="BN466" s="13">
        <v>0</v>
      </c>
      <c r="BO466" s="13">
        <v>0</v>
      </c>
      <c r="BP466" s="113">
        <v>329000</v>
      </c>
      <c r="BQ466" s="113">
        <v>329000</v>
      </c>
      <c r="BR466" s="113">
        <v>0</v>
      </c>
      <c r="BS466" s="8">
        <f t="shared" si="155"/>
        <v>131600</v>
      </c>
      <c r="BT466" s="9"/>
      <c r="BU466" s="9"/>
      <c r="BV466" s="9"/>
      <c r="BW466" s="9"/>
      <c r="BX466" s="10"/>
      <c r="BY466" s="10"/>
    </row>
    <row r="467" spans="1:77" s="6" customFormat="1" ht="24.75" customHeight="1" thickBot="1" x14ac:dyDescent="0.4">
      <c r="A467" s="388"/>
      <c r="B467" s="31">
        <v>426</v>
      </c>
      <c r="C467" s="54" t="s">
        <v>463</v>
      </c>
      <c r="D467" s="11" t="s">
        <v>272</v>
      </c>
      <c r="F467" s="13">
        <v>290775.41948000004</v>
      </c>
      <c r="G467" s="13">
        <v>275118.28150799999</v>
      </c>
      <c r="H467" s="113">
        <v>373000</v>
      </c>
      <c r="I467" s="113">
        <v>380000</v>
      </c>
      <c r="J467" s="113">
        <v>358274</v>
      </c>
      <c r="K467" s="8">
        <f t="shared" si="145"/>
        <v>335434</v>
      </c>
      <c r="L467" s="13">
        <v>290775.41948000004</v>
      </c>
      <c r="M467" s="13">
        <v>275118.28150799999</v>
      </c>
      <c r="N467" s="113">
        <v>373000</v>
      </c>
      <c r="O467" s="113">
        <v>380000</v>
      </c>
      <c r="P467" s="113">
        <v>358274</v>
      </c>
      <c r="Q467" s="8">
        <f t="shared" si="146"/>
        <v>335434</v>
      </c>
      <c r="R467" s="13">
        <v>290775.41948000004</v>
      </c>
      <c r="S467" s="13">
        <v>275118.28150799999</v>
      </c>
      <c r="T467" s="113">
        <v>373000</v>
      </c>
      <c r="U467" s="113">
        <v>373000</v>
      </c>
      <c r="V467" s="113">
        <v>358274</v>
      </c>
      <c r="W467" s="8">
        <f t="shared" si="147"/>
        <v>334034</v>
      </c>
      <c r="X467" s="13">
        <v>290775.41948000004</v>
      </c>
      <c r="Y467" s="13">
        <v>275118.28150799999</v>
      </c>
      <c r="Z467" s="113">
        <v>373000</v>
      </c>
      <c r="AA467" s="113">
        <v>373000</v>
      </c>
      <c r="AB467" s="113">
        <v>358274</v>
      </c>
      <c r="AC467" s="8">
        <f t="shared" si="148"/>
        <v>334034</v>
      </c>
      <c r="AD467" s="13">
        <v>290775.41948000004</v>
      </c>
      <c r="AE467" s="13">
        <v>275118.28150799999</v>
      </c>
      <c r="AF467" s="113">
        <v>373000</v>
      </c>
      <c r="AG467" s="113">
        <v>380000</v>
      </c>
      <c r="AH467" s="113">
        <v>358274</v>
      </c>
      <c r="AI467" s="8">
        <f t="shared" si="149"/>
        <v>335434</v>
      </c>
      <c r="AJ467" s="13">
        <v>290775.41948000004</v>
      </c>
      <c r="AK467" s="13">
        <v>275118.28150799999</v>
      </c>
      <c r="AL467" s="113">
        <v>373000</v>
      </c>
      <c r="AM467" s="113">
        <v>380000</v>
      </c>
      <c r="AN467" s="113">
        <v>358274</v>
      </c>
      <c r="AO467" s="8">
        <f t="shared" si="150"/>
        <v>335434</v>
      </c>
      <c r="AP467" s="13">
        <v>290775.41948000004</v>
      </c>
      <c r="AQ467" s="13">
        <v>275118.28150799999</v>
      </c>
      <c r="AR467" s="113">
        <v>373000</v>
      </c>
      <c r="AS467" s="113">
        <v>380000</v>
      </c>
      <c r="AT467" s="113">
        <v>358274</v>
      </c>
      <c r="AU467" s="8">
        <f t="shared" si="151"/>
        <v>335434</v>
      </c>
      <c r="AV467" s="13">
        <v>290775.41948000004</v>
      </c>
      <c r="AW467" s="13">
        <v>223673.3996</v>
      </c>
      <c r="AX467" s="113">
        <v>339000</v>
      </c>
      <c r="AY467" s="113">
        <v>339000</v>
      </c>
      <c r="AZ467" s="113">
        <v>325703</v>
      </c>
      <c r="BA467" s="8">
        <f t="shared" si="152"/>
        <v>303630</v>
      </c>
      <c r="BB467" s="13">
        <v>290775.41948000004</v>
      </c>
      <c r="BC467" s="13">
        <v>275118.28150799999</v>
      </c>
      <c r="BD467" s="113">
        <v>373000</v>
      </c>
      <c r="BE467" s="113">
        <v>373000</v>
      </c>
      <c r="BF467" s="113">
        <v>358274</v>
      </c>
      <c r="BG467" s="8">
        <f t="shared" si="153"/>
        <v>334034</v>
      </c>
      <c r="BH467" s="13">
        <v>290775.41948000004</v>
      </c>
      <c r="BI467" s="13">
        <v>275118.28150799999</v>
      </c>
      <c r="BJ467" s="113">
        <v>373000</v>
      </c>
      <c r="BK467" s="113">
        <v>373000</v>
      </c>
      <c r="BL467" s="113">
        <v>358274</v>
      </c>
      <c r="BM467" s="8">
        <f t="shared" si="154"/>
        <v>334034</v>
      </c>
      <c r="BN467" s="13">
        <v>290775.41948000004</v>
      </c>
      <c r="BO467" s="13">
        <v>223673.3996</v>
      </c>
      <c r="BP467" s="113">
        <v>339000</v>
      </c>
      <c r="BQ467" s="113">
        <v>339000</v>
      </c>
      <c r="BR467" s="113">
        <v>325703</v>
      </c>
      <c r="BS467" s="8">
        <f t="shared" si="155"/>
        <v>303630</v>
      </c>
      <c r="BT467" s="9"/>
      <c r="BU467" s="9"/>
      <c r="BV467" s="9"/>
      <c r="BW467" s="9"/>
      <c r="BX467" s="10"/>
      <c r="BY467" s="10"/>
    </row>
    <row r="468" spans="1:77" s="6" customFormat="1" ht="24.75" customHeight="1" x14ac:dyDescent="0.35">
      <c r="A468" s="388"/>
      <c r="B468" s="4">
        <v>427</v>
      </c>
      <c r="C468" s="54" t="s">
        <v>517</v>
      </c>
      <c r="D468" s="11"/>
      <c r="F468" s="13">
        <v>0</v>
      </c>
      <c r="G468" s="13">
        <v>0</v>
      </c>
      <c r="H468" s="123">
        <v>983000</v>
      </c>
      <c r="I468" s="123">
        <v>1003000</v>
      </c>
      <c r="J468" s="123">
        <v>945000</v>
      </c>
      <c r="K468" s="8">
        <f t="shared" si="145"/>
        <v>586200</v>
      </c>
      <c r="L468" s="13">
        <v>0</v>
      </c>
      <c r="M468" s="13">
        <v>0</v>
      </c>
      <c r="N468" s="123">
        <v>998000</v>
      </c>
      <c r="O468" s="123">
        <v>1018000</v>
      </c>
      <c r="P468" s="123">
        <v>960000</v>
      </c>
      <c r="Q468" s="8">
        <f t="shared" si="146"/>
        <v>595200</v>
      </c>
      <c r="R468" s="13">
        <v>0</v>
      </c>
      <c r="S468" s="13">
        <v>0</v>
      </c>
      <c r="T468" s="123">
        <v>1030000</v>
      </c>
      <c r="U468" s="123">
        <v>1030000</v>
      </c>
      <c r="V468" s="123">
        <v>990000</v>
      </c>
      <c r="W468" s="8">
        <f t="shared" si="147"/>
        <v>610000</v>
      </c>
      <c r="X468" s="13">
        <v>0</v>
      </c>
      <c r="Y468" s="13">
        <v>0</v>
      </c>
      <c r="Z468" s="123">
        <v>988000</v>
      </c>
      <c r="AA468" s="123">
        <v>988000</v>
      </c>
      <c r="AB468" s="123">
        <v>950000</v>
      </c>
      <c r="AC468" s="8">
        <f t="shared" si="148"/>
        <v>585200</v>
      </c>
      <c r="AD468" s="13">
        <v>0</v>
      </c>
      <c r="AE468" s="13">
        <v>0</v>
      </c>
      <c r="AF468" s="123">
        <v>988000</v>
      </c>
      <c r="AG468" s="123">
        <v>1008000</v>
      </c>
      <c r="AH468" s="123">
        <v>950000</v>
      </c>
      <c r="AI468" s="8">
        <f t="shared" si="149"/>
        <v>589200</v>
      </c>
      <c r="AJ468" s="13">
        <v>0</v>
      </c>
      <c r="AK468" s="13">
        <v>0</v>
      </c>
      <c r="AL468" s="123">
        <v>988000</v>
      </c>
      <c r="AM468" s="123">
        <v>1008000</v>
      </c>
      <c r="AN468" s="123">
        <v>950000</v>
      </c>
      <c r="AO468" s="8">
        <f t="shared" si="150"/>
        <v>589200</v>
      </c>
      <c r="AP468" s="13">
        <v>0</v>
      </c>
      <c r="AQ468" s="13">
        <v>0</v>
      </c>
      <c r="AR468" s="123">
        <v>971000</v>
      </c>
      <c r="AS468" s="123">
        <v>990000</v>
      </c>
      <c r="AT468" s="123">
        <v>934000</v>
      </c>
      <c r="AU468" s="8">
        <f t="shared" si="151"/>
        <v>579000</v>
      </c>
      <c r="AV468" s="13">
        <v>0</v>
      </c>
      <c r="AW468" s="13">
        <v>0</v>
      </c>
      <c r="AX468" s="123">
        <v>998000</v>
      </c>
      <c r="AY468" s="123">
        <v>998000</v>
      </c>
      <c r="AZ468" s="123">
        <v>960000</v>
      </c>
      <c r="BA468" s="8">
        <f t="shared" si="152"/>
        <v>591200</v>
      </c>
      <c r="BB468" s="13">
        <v>0</v>
      </c>
      <c r="BC468" s="13">
        <v>0</v>
      </c>
      <c r="BD468" s="123">
        <v>998000</v>
      </c>
      <c r="BE468" s="123">
        <v>998000</v>
      </c>
      <c r="BF468" s="123">
        <v>960000</v>
      </c>
      <c r="BG468" s="8">
        <f t="shared" si="153"/>
        <v>591200</v>
      </c>
      <c r="BH468" s="13">
        <v>0</v>
      </c>
      <c r="BI468" s="13">
        <v>0</v>
      </c>
      <c r="BJ468" s="123">
        <v>998000</v>
      </c>
      <c r="BK468" s="123">
        <v>998000</v>
      </c>
      <c r="BL468" s="123">
        <v>960000</v>
      </c>
      <c r="BM468" s="8">
        <f t="shared" si="154"/>
        <v>591200</v>
      </c>
      <c r="BN468" s="13">
        <v>0</v>
      </c>
      <c r="BO468" s="13">
        <v>0</v>
      </c>
      <c r="BP468" s="123">
        <v>983000</v>
      </c>
      <c r="BQ468" s="123">
        <v>983000</v>
      </c>
      <c r="BR468" s="123">
        <v>945000</v>
      </c>
      <c r="BS468" s="8">
        <f t="shared" si="155"/>
        <v>582200</v>
      </c>
      <c r="BT468" s="9"/>
      <c r="BU468" s="9"/>
      <c r="BV468" s="9"/>
      <c r="BW468" s="9"/>
      <c r="BX468" s="10"/>
      <c r="BY468" s="10"/>
    </row>
    <row r="469" spans="1:77" s="6" customFormat="1" ht="24.75" customHeight="1" thickBot="1" x14ac:dyDescent="0.4">
      <c r="A469" s="388"/>
      <c r="B469" s="31">
        <v>428</v>
      </c>
      <c r="C469" s="54" t="s">
        <v>464</v>
      </c>
      <c r="D469" s="11" t="s">
        <v>272</v>
      </c>
      <c r="F469" s="13">
        <v>96423.181631940795</v>
      </c>
      <c r="G469" s="13">
        <v>91231.164159451699</v>
      </c>
      <c r="H469" s="113">
        <v>124000</v>
      </c>
      <c r="I469" s="113">
        <v>126000</v>
      </c>
      <c r="J469" s="113">
        <v>118805.4</v>
      </c>
      <c r="K469" s="8">
        <f t="shared" si="145"/>
        <v>111292</v>
      </c>
      <c r="L469" s="13">
        <v>96423.181631940795</v>
      </c>
      <c r="M469" s="13">
        <v>91231.164159451699</v>
      </c>
      <c r="N469" s="113">
        <v>124000</v>
      </c>
      <c r="O469" s="113">
        <v>126000</v>
      </c>
      <c r="P469" s="113">
        <v>118805.4</v>
      </c>
      <c r="Q469" s="8">
        <f t="shared" si="146"/>
        <v>111292</v>
      </c>
      <c r="R469" s="13">
        <v>165773.204700103</v>
      </c>
      <c r="S469" s="13">
        <v>156846.95521625131</v>
      </c>
      <c r="T469" s="113">
        <v>212000</v>
      </c>
      <c r="U469" s="113">
        <v>212000</v>
      </c>
      <c r="V469" s="113">
        <v>204254.4</v>
      </c>
      <c r="W469" s="8">
        <f t="shared" si="147"/>
        <v>190175</v>
      </c>
      <c r="X469" s="13">
        <v>182431.12982683675</v>
      </c>
      <c r="Y469" s="13">
        <v>180010.2961763925</v>
      </c>
      <c r="Z469" s="113">
        <v>239000</v>
      </c>
      <c r="AA469" s="113">
        <v>239000</v>
      </c>
      <c r="AB469" s="113">
        <v>229465.60000000001</v>
      </c>
      <c r="AC469" s="8">
        <f t="shared" si="148"/>
        <v>213981</v>
      </c>
      <c r="AD469" s="13">
        <v>170607.26052677579</v>
      </c>
      <c r="AE469" s="13">
        <v>180010.2961763925</v>
      </c>
      <c r="AF469" s="113">
        <v>231000</v>
      </c>
      <c r="AG469" s="113">
        <v>236000</v>
      </c>
      <c r="AH469" s="113">
        <v>221979.8</v>
      </c>
      <c r="AI469" s="8">
        <f t="shared" si="149"/>
        <v>207919</v>
      </c>
      <c r="AJ469" s="13">
        <v>183530.68852338224</v>
      </c>
      <c r="AK469" s="13">
        <v>180010.2961763925</v>
      </c>
      <c r="AL469" s="113">
        <v>239000</v>
      </c>
      <c r="AM469" s="113">
        <v>244000</v>
      </c>
      <c r="AN469" s="113">
        <v>230161.40000000002</v>
      </c>
      <c r="AO469" s="8">
        <f t="shared" si="150"/>
        <v>215340</v>
      </c>
      <c r="AP469" s="13">
        <v>209807.80661524323</v>
      </c>
      <c r="AQ469" s="13">
        <v>180010.2961763925</v>
      </c>
      <c r="AR469" s="113">
        <v>257000</v>
      </c>
      <c r="AS469" s="113">
        <v>262000</v>
      </c>
      <c r="AT469" s="113">
        <v>246797.6</v>
      </c>
      <c r="AU469" s="8">
        <f t="shared" si="151"/>
        <v>231123</v>
      </c>
      <c r="AV469" s="13">
        <v>144350.15462554962</v>
      </c>
      <c r="AW469" s="13">
        <v>111038.58048119201</v>
      </c>
      <c r="AX469" s="113">
        <v>168000</v>
      </c>
      <c r="AY469" s="113">
        <v>168000</v>
      </c>
      <c r="AZ469" s="113">
        <v>161688.79999999999</v>
      </c>
      <c r="BA469" s="8">
        <f t="shared" si="152"/>
        <v>150616</v>
      </c>
      <c r="BB469" s="13">
        <v>211823.47892751498</v>
      </c>
      <c r="BC469" s="13">
        <v>180010.2961763925</v>
      </c>
      <c r="BD469" s="113">
        <v>258000</v>
      </c>
      <c r="BE469" s="113">
        <v>258000</v>
      </c>
      <c r="BF469" s="113">
        <v>248074.40000000002</v>
      </c>
      <c r="BG469" s="8">
        <f t="shared" si="153"/>
        <v>231182</v>
      </c>
      <c r="BH469" s="13">
        <v>208172.36592503265</v>
      </c>
      <c r="BI469" s="13">
        <v>180010.2961763925</v>
      </c>
      <c r="BJ469" s="113">
        <v>256000</v>
      </c>
      <c r="BK469" s="113">
        <v>256000</v>
      </c>
      <c r="BL469" s="113">
        <v>245763</v>
      </c>
      <c r="BM469" s="8">
        <f t="shared" si="154"/>
        <v>229189</v>
      </c>
      <c r="BN469" s="13">
        <v>161871.93931468562</v>
      </c>
      <c r="BO469" s="13">
        <v>124516.876395912</v>
      </c>
      <c r="BP469" s="113">
        <v>189000</v>
      </c>
      <c r="BQ469" s="113">
        <v>189000</v>
      </c>
      <c r="BR469" s="113">
        <v>181315.4</v>
      </c>
      <c r="BS469" s="8">
        <f t="shared" si="155"/>
        <v>169141</v>
      </c>
      <c r="BT469" s="9"/>
      <c r="BU469" s="9"/>
      <c r="BV469" s="9"/>
      <c r="BW469" s="9"/>
      <c r="BX469" s="10"/>
      <c r="BY469" s="10"/>
    </row>
    <row r="470" spans="1:77" s="6" customFormat="1" ht="26.25" customHeight="1" x14ac:dyDescent="0.35">
      <c r="A470" s="388"/>
      <c r="B470" s="4">
        <v>429</v>
      </c>
      <c r="C470" s="54" t="s">
        <v>465</v>
      </c>
      <c r="D470" s="11" t="s">
        <v>272</v>
      </c>
      <c r="F470" s="13">
        <v>239462.11015999998</v>
      </c>
      <c r="G470" s="13">
        <v>226567.99653599999</v>
      </c>
      <c r="H470" s="113">
        <v>307000</v>
      </c>
      <c r="I470" s="113">
        <v>313000</v>
      </c>
      <c r="J470" s="113">
        <v>295048.59999999998</v>
      </c>
      <c r="K470" s="8">
        <f t="shared" si="145"/>
        <v>276216</v>
      </c>
      <c r="L470" s="13">
        <v>239462.11015999998</v>
      </c>
      <c r="M470" s="13">
        <v>226567.99653599999</v>
      </c>
      <c r="N470" s="113">
        <v>307000</v>
      </c>
      <c r="O470" s="113">
        <v>313000</v>
      </c>
      <c r="P470" s="113">
        <v>295048.59999999998</v>
      </c>
      <c r="Q470" s="8">
        <f t="shared" si="146"/>
        <v>276216</v>
      </c>
      <c r="R470" s="13">
        <v>239462.11015999998</v>
      </c>
      <c r="S470" s="13">
        <v>226567.99653599999</v>
      </c>
      <c r="T470" s="113">
        <v>307000</v>
      </c>
      <c r="U470" s="113">
        <v>307000</v>
      </c>
      <c r="V470" s="113">
        <v>295048.59999999998</v>
      </c>
      <c r="W470" s="8">
        <f t="shared" si="147"/>
        <v>275016</v>
      </c>
      <c r="X470" s="13">
        <v>239462.11015999998</v>
      </c>
      <c r="Y470" s="13">
        <v>226567.99653599999</v>
      </c>
      <c r="Z470" s="113">
        <v>307000</v>
      </c>
      <c r="AA470" s="113">
        <v>307000</v>
      </c>
      <c r="AB470" s="113">
        <v>295048.59999999998</v>
      </c>
      <c r="AC470" s="8">
        <f t="shared" si="148"/>
        <v>275016</v>
      </c>
      <c r="AD470" s="13">
        <v>239462.11015999998</v>
      </c>
      <c r="AE470" s="13">
        <v>226567.99653599999</v>
      </c>
      <c r="AF470" s="113">
        <v>307000</v>
      </c>
      <c r="AG470" s="113">
        <v>313000</v>
      </c>
      <c r="AH470" s="113">
        <v>295048.59999999998</v>
      </c>
      <c r="AI470" s="8">
        <f t="shared" si="149"/>
        <v>276216</v>
      </c>
      <c r="AJ470" s="13">
        <v>239462.11015999998</v>
      </c>
      <c r="AK470" s="13">
        <v>226567.99653599999</v>
      </c>
      <c r="AL470" s="113">
        <v>307000</v>
      </c>
      <c r="AM470" s="113">
        <v>313000</v>
      </c>
      <c r="AN470" s="113">
        <v>295048.59999999998</v>
      </c>
      <c r="AO470" s="8">
        <f t="shared" si="150"/>
        <v>276216</v>
      </c>
      <c r="AP470" s="13">
        <v>239462.11015999998</v>
      </c>
      <c r="AQ470" s="13">
        <v>226567.99653599999</v>
      </c>
      <c r="AR470" s="113">
        <v>307000</v>
      </c>
      <c r="AS470" s="113">
        <v>313000</v>
      </c>
      <c r="AT470" s="113">
        <v>295048.59999999998</v>
      </c>
      <c r="AU470" s="8">
        <f t="shared" si="151"/>
        <v>276216</v>
      </c>
      <c r="AV470" s="13">
        <v>239462.11015999998</v>
      </c>
      <c r="AW470" s="13">
        <v>184201.6232</v>
      </c>
      <c r="AX470" s="113">
        <v>279000</v>
      </c>
      <c r="AY470" s="113">
        <v>279000</v>
      </c>
      <c r="AZ470" s="113">
        <v>268226</v>
      </c>
      <c r="BA470" s="8">
        <f t="shared" si="152"/>
        <v>249978</v>
      </c>
      <c r="BB470" s="13">
        <v>239462.11015999998</v>
      </c>
      <c r="BC470" s="13">
        <v>226567.99653599999</v>
      </c>
      <c r="BD470" s="113">
        <v>307000</v>
      </c>
      <c r="BE470" s="113">
        <v>307000</v>
      </c>
      <c r="BF470" s="113">
        <v>295048.59999999998</v>
      </c>
      <c r="BG470" s="8">
        <f t="shared" si="153"/>
        <v>275016</v>
      </c>
      <c r="BH470" s="13">
        <v>239462.11015999998</v>
      </c>
      <c r="BI470" s="13">
        <v>226567.99653599999</v>
      </c>
      <c r="BJ470" s="113">
        <v>307000</v>
      </c>
      <c r="BK470" s="113">
        <v>307000</v>
      </c>
      <c r="BL470" s="113">
        <v>295048.59999999998</v>
      </c>
      <c r="BM470" s="8">
        <f t="shared" si="154"/>
        <v>275016</v>
      </c>
      <c r="BN470" s="13">
        <v>239462.11015999998</v>
      </c>
      <c r="BO470" s="13">
        <v>184201.6232</v>
      </c>
      <c r="BP470" s="113">
        <v>279000</v>
      </c>
      <c r="BQ470" s="113">
        <v>279000</v>
      </c>
      <c r="BR470" s="113">
        <v>268226</v>
      </c>
      <c r="BS470" s="8">
        <f t="shared" si="155"/>
        <v>249978</v>
      </c>
      <c r="BT470" s="9"/>
      <c r="BU470" s="9"/>
      <c r="BV470" s="9"/>
      <c r="BW470" s="9"/>
      <c r="BX470" s="10"/>
      <c r="BY470" s="10"/>
    </row>
    <row r="471" spans="1:77" s="6" customFormat="1" ht="24.75" customHeight="1" thickBot="1" x14ac:dyDescent="0.4">
      <c r="A471" s="388"/>
      <c r="B471" s="31">
        <v>430</v>
      </c>
      <c r="C471" s="54" t="s">
        <v>466</v>
      </c>
      <c r="D471" s="11" t="s">
        <v>272</v>
      </c>
      <c r="F471" s="13">
        <v>119731.05507999999</v>
      </c>
      <c r="G471" s="13">
        <v>113283.998268</v>
      </c>
      <c r="H471" s="113">
        <v>153000</v>
      </c>
      <c r="I471" s="113">
        <v>156000</v>
      </c>
      <c r="J471" s="113">
        <v>147525</v>
      </c>
      <c r="K471" s="8">
        <f t="shared" si="145"/>
        <v>137908</v>
      </c>
      <c r="L471" s="13">
        <v>119731.05507999999</v>
      </c>
      <c r="M471" s="13">
        <v>113283.998268</v>
      </c>
      <c r="N471" s="113">
        <v>153000</v>
      </c>
      <c r="O471" s="113">
        <v>156000</v>
      </c>
      <c r="P471" s="113">
        <v>147525</v>
      </c>
      <c r="Q471" s="8">
        <f t="shared" si="146"/>
        <v>137908</v>
      </c>
      <c r="R471" s="13">
        <v>119731.05507999999</v>
      </c>
      <c r="S471" s="13">
        <v>113283.998268</v>
      </c>
      <c r="T471" s="113">
        <v>153000</v>
      </c>
      <c r="U471" s="113">
        <v>153000</v>
      </c>
      <c r="V471" s="113">
        <v>147525</v>
      </c>
      <c r="W471" s="8">
        <f t="shared" si="147"/>
        <v>137308</v>
      </c>
      <c r="X471" s="13">
        <v>119731.05507999999</v>
      </c>
      <c r="Y471" s="13">
        <v>113283.998268</v>
      </c>
      <c r="Z471" s="113">
        <v>153000</v>
      </c>
      <c r="AA471" s="113">
        <v>153000</v>
      </c>
      <c r="AB471" s="113">
        <v>147525</v>
      </c>
      <c r="AC471" s="8">
        <f t="shared" si="148"/>
        <v>137308</v>
      </c>
      <c r="AD471" s="13">
        <v>119731.05507999999</v>
      </c>
      <c r="AE471" s="13">
        <v>113283.998268</v>
      </c>
      <c r="AF471" s="113">
        <v>153000</v>
      </c>
      <c r="AG471" s="113">
        <v>156000</v>
      </c>
      <c r="AH471" s="113">
        <v>147525</v>
      </c>
      <c r="AI471" s="8">
        <f t="shared" si="149"/>
        <v>137908</v>
      </c>
      <c r="AJ471" s="13">
        <v>119731.05507999999</v>
      </c>
      <c r="AK471" s="13">
        <v>113283.998268</v>
      </c>
      <c r="AL471" s="113">
        <v>153000</v>
      </c>
      <c r="AM471" s="113">
        <v>156000</v>
      </c>
      <c r="AN471" s="113">
        <v>147525</v>
      </c>
      <c r="AO471" s="8">
        <f t="shared" si="150"/>
        <v>137908</v>
      </c>
      <c r="AP471" s="13">
        <v>119731.05507999999</v>
      </c>
      <c r="AQ471" s="13">
        <v>113283.998268</v>
      </c>
      <c r="AR471" s="113">
        <v>153000</v>
      </c>
      <c r="AS471" s="113">
        <v>156000</v>
      </c>
      <c r="AT471" s="113">
        <v>147525</v>
      </c>
      <c r="AU471" s="8">
        <f t="shared" si="151"/>
        <v>137908</v>
      </c>
      <c r="AV471" s="13">
        <v>119731.05507999999</v>
      </c>
      <c r="AW471" s="13">
        <v>92100.811600000001</v>
      </c>
      <c r="AX471" s="113">
        <v>139000</v>
      </c>
      <c r="AY471" s="113">
        <v>139000</v>
      </c>
      <c r="AZ471" s="113">
        <v>134113</v>
      </c>
      <c r="BA471" s="8">
        <f t="shared" si="152"/>
        <v>124789</v>
      </c>
      <c r="BB471" s="13">
        <v>119731.05507999999</v>
      </c>
      <c r="BC471" s="13">
        <v>113283.998268</v>
      </c>
      <c r="BD471" s="113">
        <v>153000</v>
      </c>
      <c r="BE471" s="113">
        <v>153000</v>
      </c>
      <c r="BF471" s="113">
        <v>147525</v>
      </c>
      <c r="BG471" s="8">
        <f t="shared" si="153"/>
        <v>137308</v>
      </c>
      <c r="BH471" s="13">
        <v>119731.05507999999</v>
      </c>
      <c r="BI471" s="13">
        <v>113283.998268</v>
      </c>
      <c r="BJ471" s="113">
        <v>153000</v>
      </c>
      <c r="BK471" s="113">
        <v>153000</v>
      </c>
      <c r="BL471" s="113">
        <v>147525</v>
      </c>
      <c r="BM471" s="8">
        <f t="shared" si="154"/>
        <v>137308</v>
      </c>
      <c r="BN471" s="13">
        <v>119731.05507999999</v>
      </c>
      <c r="BO471" s="13">
        <v>92100.811600000001</v>
      </c>
      <c r="BP471" s="113">
        <v>139000</v>
      </c>
      <c r="BQ471" s="113">
        <v>139000</v>
      </c>
      <c r="BR471" s="113">
        <v>134113</v>
      </c>
      <c r="BS471" s="8">
        <f t="shared" si="155"/>
        <v>124789</v>
      </c>
      <c r="BT471" s="9"/>
      <c r="BU471" s="9"/>
      <c r="BV471" s="9"/>
      <c r="BW471" s="9"/>
      <c r="BX471" s="10"/>
      <c r="BY471" s="10"/>
    </row>
    <row r="472" spans="1:77" s="6" customFormat="1" ht="24.75" customHeight="1" x14ac:dyDescent="0.35">
      <c r="A472" s="388"/>
      <c r="B472" s="4">
        <v>431</v>
      </c>
      <c r="C472" s="54" t="s">
        <v>467</v>
      </c>
      <c r="D472" s="11" t="s">
        <v>272</v>
      </c>
      <c r="F472" s="13">
        <v>205253.23727999997</v>
      </c>
      <c r="G472" s="13">
        <v>194201.13988800001</v>
      </c>
      <c r="H472" s="113">
        <v>263000</v>
      </c>
      <c r="I472" s="113">
        <v>268000</v>
      </c>
      <c r="J472" s="113">
        <v>252898.8</v>
      </c>
      <c r="K472" s="8">
        <f t="shared" si="145"/>
        <v>236671</v>
      </c>
      <c r="L472" s="13">
        <v>205253.23727999997</v>
      </c>
      <c r="M472" s="13">
        <v>194201.13988800001</v>
      </c>
      <c r="N472" s="113">
        <v>263000</v>
      </c>
      <c r="O472" s="113">
        <v>268000</v>
      </c>
      <c r="P472" s="113">
        <v>252898.8</v>
      </c>
      <c r="Q472" s="8">
        <f t="shared" si="146"/>
        <v>236671</v>
      </c>
      <c r="R472" s="13">
        <v>205253.23727999997</v>
      </c>
      <c r="S472" s="13">
        <v>194201.13988800001</v>
      </c>
      <c r="T472" s="113">
        <v>263000</v>
      </c>
      <c r="U472" s="113">
        <v>263000</v>
      </c>
      <c r="V472" s="113">
        <v>252898.8</v>
      </c>
      <c r="W472" s="8">
        <f t="shared" si="147"/>
        <v>235671</v>
      </c>
      <c r="X472" s="13">
        <v>205253.23727999997</v>
      </c>
      <c r="Y472" s="13">
        <v>194201.13988800001</v>
      </c>
      <c r="Z472" s="113">
        <v>263000</v>
      </c>
      <c r="AA472" s="113">
        <v>263000</v>
      </c>
      <c r="AB472" s="113">
        <v>252898.8</v>
      </c>
      <c r="AC472" s="8">
        <f t="shared" si="148"/>
        <v>235671</v>
      </c>
      <c r="AD472" s="13">
        <v>205253.23727999997</v>
      </c>
      <c r="AE472" s="13">
        <v>194201.13988800001</v>
      </c>
      <c r="AF472" s="113">
        <v>263000</v>
      </c>
      <c r="AG472" s="113">
        <v>268000</v>
      </c>
      <c r="AH472" s="113">
        <v>252898.8</v>
      </c>
      <c r="AI472" s="8">
        <f t="shared" si="149"/>
        <v>236671</v>
      </c>
      <c r="AJ472" s="13">
        <v>205253.23727999997</v>
      </c>
      <c r="AK472" s="13">
        <v>194201.13988800001</v>
      </c>
      <c r="AL472" s="113">
        <v>263000</v>
      </c>
      <c r="AM472" s="113">
        <v>268000</v>
      </c>
      <c r="AN472" s="113">
        <v>252898.8</v>
      </c>
      <c r="AO472" s="8">
        <f t="shared" si="150"/>
        <v>236671</v>
      </c>
      <c r="AP472" s="13">
        <v>205253.23727999997</v>
      </c>
      <c r="AQ472" s="13">
        <v>194201.13988800001</v>
      </c>
      <c r="AR472" s="113">
        <v>263000</v>
      </c>
      <c r="AS472" s="113">
        <v>268000</v>
      </c>
      <c r="AT472" s="113">
        <v>252898.8</v>
      </c>
      <c r="AU472" s="8">
        <f t="shared" si="151"/>
        <v>236671</v>
      </c>
      <c r="AV472" s="13">
        <v>205253.23727999997</v>
      </c>
      <c r="AW472" s="13">
        <v>157887.10560000001</v>
      </c>
      <c r="AX472" s="113">
        <v>239000</v>
      </c>
      <c r="AY472" s="113">
        <v>239000</v>
      </c>
      <c r="AZ472" s="113">
        <v>229908</v>
      </c>
      <c r="BA472" s="8">
        <f t="shared" si="152"/>
        <v>214210</v>
      </c>
      <c r="BB472" s="13">
        <v>205253.23727999997</v>
      </c>
      <c r="BC472" s="13">
        <v>194201.13988800001</v>
      </c>
      <c r="BD472" s="113">
        <v>263000</v>
      </c>
      <c r="BE472" s="113">
        <v>263000</v>
      </c>
      <c r="BF472" s="113">
        <v>252898.8</v>
      </c>
      <c r="BG472" s="8">
        <f t="shared" si="153"/>
        <v>235671</v>
      </c>
      <c r="BH472" s="13">
        <v>205253.23727999997</v>
      </c>
      <c r="BI472" s="13">
        <v>194201.13988800001</v>
      </c>
      <c r="BJ472" s="113">
        <v>263000</v>
      </c>
      <c r="BK472" s="113">
        <v>263000</v>
      </c>
      <c r="BL472" s="113">
        <v>252898.8</v>
      </c>
      <c r="BM472" s="8">
        <f t="shared" si="154"/>
        <v>235671</v>
      </c>
      <c r="BN472" s="13">
        <v>205253.23727999997</v>
      </c>
      <c r="BO472" s="13">
        <v>157887.10560000001</v>
      </c>
      <c r="BP472" s="113">
        <v>239000</v>
      </c>
      <c r="BQ472" s="113">
        <v>239000</v>
      </c>
      <c r="BR472" s="113">
        <v>229908</v>
      </c>
      <c r="BS472" s="8">
        <f t="shared" si="155"/>
        <v>214210</v>
      </c>
      <c r="BT472" s="9"/>
      <c r="BU472" s="9"/>
      <c r="BV472" s="9"/>
      <c r="BW472" s="9"/>
      <c r="BX472" s="10"/>
      <c r="BY472" s="10"/>
    </row>
    <row r="473" spans="1:77" s="6" customFormat="1" ht="26.25" customHeight="1" thickBot="1" x14ac:dyDescent="0.4">
      <c r="A473" s="388"/>
      <c r="B473" s="31">
        <v>432</v>
      </c>
      <c r="C473" s="54" t="s">
        <v>468</v>
      </c>
      <c r="D473" s="11" t="s">
        <v>272</v>
      </c>
      <c r="F473" s="13">
        <v>119731.05507999999</v>
      </c>
      <c r="G473" s="13">
        <v>113283.998268</v>
      </c>
      <c r="H473" s="113">
        <v>153000</v>
      </c>
      <c r="I473" s="113">
        <v>156000</v>
      </c>
      <c r="J473" s="113">
        <v>147525</v>
      </c>
      <c r="K473" s="8">
        <f t="shared" si="145"/>
        <v>137908</v>
      </c>
      <c r="L473" s="13">
        <v>119731.05507999999</v>
      </c>
      <c r="M473" s="13">
        <v>113283.998268</v>
      </c>
      <c r="N473" s="113">
        <v>153000</v>
      </c>
      <c r="O473" s="113">
        <v>156000</v>
      </c>
      <c r="P473" s="113">
        <v>147525</v>
      </c>
      <c r="Q473" s="8">
        <f t="shared" si="146"/>
        <v>137908</v>
      </c>
      <c r="R473" s="13">
        <v>119731.05507999999</v>
      </c>
      <c r="S473" s="13">
        <v>113283.998268</v>
      </c>
      <c r="T473" s="113">
        <v>153000</v>
      </c>
      <c r="U473" s="113">
        <v>153000</v>
      </c>
      <c r="V473" s="113">
        <v>147525</v>
      </c>
      <c r="W473" s="8">
        <f t="shared" si="147"/>
        <v>137308</v>
      </c>
      <c r="X473" s="13">
        <v>119731.05507999999</v>
      </c>
      <c r="Y473" s="13">
        <v>113283.998268</v>
      </c>
      <c r="Z473" s="113">
        <v>153000</v>
      </c>
      <c r="AA473" s="113">
        <v>153000</v>
      </c>
      <c r="AB473" s="113">
        <v>147525</v>
      </c>
      <c r="AC473" s="8">
        <f t="shared" si="148"/>
        <v>137308</v>
      </c>
      <c r="AD473" s="13">
        <v>119731.05507999999</v>
      </c>
      <c r="AE473" s="13">
        <v>113283.998268</v>
      </c>
      <c r="AF473" s="113">
        <v>153000</v>
      </c>
      <c r="AG473" s="113">
        <v>156000</v>
      </c>
      <c r="AH473" s="113">
        <v>147525</v>
      </c>
      <c r="AI473" s="8">
        <f t="shared" si="149"/>
        <v>137908</v>
      </c>
      <c r="AJ473" s="13">
        <v>119731.05507999999</v>
      </c>
      <c r="AK473" s="13">
        <v>113283.998268</v>
      </c>
      <c r="AL473" s="113">
        <v>153000</v>
      </c>
      <c r="AM473" s="113">
        <v>156000</v>
      </c>
      <c r="AN473" s="113">
        <v>147525</v>
      </c>
      <c r="AO473" s="8">
        <f t="shared" si="150"/>
        <v>137908</v>
      </c>
      <c r="AP473" s="13">
        <v>119731.05507999999</v>
      </c>
      <c r="AQ473" s="13">
        <v>113283.998268</v>
      </c>
      <c r="AR473" s="113">
        <v>153000</v>
      </c>
      <c r="AS473" s="113">
        <v>156000</v>
      </c>
      <c r="AT473" s="113">
        <v>147525</v>
      </c>
      <c r="AU473" s="8">
        <f t="shared" si="151"/>
        <v>137908</v>
      </c>
      <c r="AV473" s="13">
        <v>119731.05507999999</v>
      </c>
      <c r="AW473" s="13">
        <v>92100.811600000001</v>
      </c>
      <c r="AX473" s="113">
        <v>139000</v>
      </c>
      <c r="AY473" s="113">
        <v>139000</v>
      </c>
      <c r="AZ473" s="113">
        <v>134113</v>
      </c>
      <c r="BA473" s="8">
        <f t="shared" si="152"/>
        <v>124789</v>
      </c>
      <c r="BB473" s="13">
        <v>119731.05507999999</v>
      </c>
      <c r="BC473" s="13">
        <v>113283.998268</v>
      </c>
      <c r="BD473" s="113">
        <v>153000</v>
      </c>
      <c r="BE473" s="113">
        <v>153000</v>
      </c>
      <c r="BF473" s="113">
        <v>147525</v>
      </c>
      <c r="BG473" s="8">
        <f t="shared" si="153"/>
        <v>137308</v>
      </c>
      <c r="BH473" s="13">
        <v>119731.05507999999</v>
      </c>
      <c r="BI473" s="13">
        <v>113283.998268</v>
      </c>
      <c r="BJ473" s="113">
        <v>153000</v>
      </c>
      <c r="BK473" s="113">
        <v>153000</v>
      </c>
      <c r="BL473" s="113">
        <v>147525</v>
      </c>
      <c r="BM473" s="8">
        <f t="shared" si="154"/>
        <v>137308</v>
      </c>
      <c r="BN473" s="13">
        <v>119731.05507999999</v>
      </c>
      <c r="BO473" s="13">
        <v>92100.811600000001</v>
      </c>
      <c r="BP473" s="113">
        <v>139000</v>
      </c>
      <c r="BQ473" s="113">
        <v>139000</v>
      </c>
      <c r="BR473" s="113">
        <v>134113</v>
      </c>
      <c r="BS473" s="8">
        <f t="shared" si="155"/>
        <v>124789</v>
      </c>
      <c r="BT473" s="9"/>
      <c r="BU473" s="9"/>
      <c r="BV473" s="9"/>
      <c r="BW473" s="9"/>
      <c r="BX473" s="10"/>
      <c r="BY473" s="10"/>
    </row>
    <row r="474" spans="1:77" s="6" customFormat="1" ht="26.25" customHeight="1" x14ac:dyDescent="0.35">
      <c r="A474" s="388"/>
      <c r="B474" s="4">
        <v>433</v>
      </c>
      <c r="C474" s="54" t="s">
        <v>469</v>
      </c>
      <c r="D474" s="11" t="s">
        <v>283</v>
      </c>
      <c r="F474" s="13">
        <v>114599.72414799999</v>
      </c>
      <c r="G474" s="13">
        <v>108428.9697708</v>
      </c>
      <c r="H474" s="113">
        <v>147000</v>
      </c>
      <c r="I474" s="113">
        <v>150000</v>
      </c>
      <c r="J474" s="113">
        <v>141201.20000000001</v>
      </c>
      <c r="K474" s="8">
        <f t="shared" si="145"/>
        <v>132246</v>
      </c>
      <c r="L474" s="13">
        <v>114599.72414799999</v>
      </c>
      <c r="M474" s="13">
        <v>108428.9697708</v>
      </c>
      <c r="N474" s="113">
        <v>147000</v>
      </c>
      <c r="O474" s="113">
        <v>150000</v>
      </c>
      <c r="P474" s="113">
        <v>141201.20000000001</v>
      </c>
      <c r="Q474" s="8">
        <f t="shared" si="146"/>
        <v>132246</v>
      </c>
      <c r="R474" s="13">
        <v>114599.72414799999</v>
      </c>
      <c r="S474" s="13">
        <v>108428.9697708</v>
      </c>
      <c r="T474" s="113">
        <v>147000</v>
      </c>
      <c r="U474" s="113">
        <v>147000</v>
      </c>
      <c r="V474" s="113">
        <v>141201.20000000001</v>
      </c>
      <c r="W474" s="8">
        <f t="shared" si="147"/>
        <v>131646</v>
      </c>
      <c r="X474" s="13">
        <v>114599.72414799999</v>
      </c>
      <c r="Y474" s="13">
        <v>108428.9697708</v>
      </c>
      <c r="Z474" s="113">
        <v>147000</v>
      </c>
      <c r="AA474" s="113">
        <v>147000</v>
      </c>
      <c r="AB474" s="113">
        <v>141201.20000000001</v>
      </c>
      <c r="AC474" s="8">
        <f t="shared" si="148"/>
        <v>131646</v>
      </c>
      <c r="AD474" s="13">
        <v>114599.72414799999</v>
      </c>
      <c r="AE474" s="13">
        <v>108428.9697708</v>
      </c>
      <c r="AF474" s="113">
        <v>147000</v>
      </c>
      <c r="AG474" s="113">
        <v>150000</v>
      </c>
      <c r="AH474" s="113">
        <v>141201.20000000001</v>
      </c>
      <c r="AI474" s="8">
        <f t="shared" si="149"/>
        <v>132246</v>
      </c>
      <c r="AJ474" s="13">
        <v>114599.72414799999</v>
      </c>
      <c r="AK474" s="13">
        <v>108428.9697708</v>
      </c>
      <c r="AL474" s="113">
        <v>147000</v>
      </c>
      <c r="AM474" s="113">
        <v>150000</v>
      </c>
      <c r="AN474" s="113">
        <v>141201.20000000001</v>
      </c>
      <c r="AO474" s="8">
        <f t="shared" si="150"/>
        <v>132246</v>
      </c>
      <c r="AP474" s="13">
        <v>114599.72414799999</v>
      </c>
      <c r="AQ474" s="13">
        <v>108428.9697708</v>
      </c>
      <c r="AR474" s="113">
        <v>147000</v>
      </c>
      <c r="AS474" s="113">
        <v>150000</v>
      </c>
      <c r="AT474" s="113">
        <v>141201.20000000001</v>
      </c>
      <c r="AU474" s="8">
        <f t="shared" si="151"/>
        <v>132246</v>
      </c>
      <c r="AV474" s="13">
        <v>114599.72414799999</v>
      </c>
      <c r="AW474" s="13">
        <v>88153.633960000006</v>
      </c>
      <c r="AX474" s="113">
        <v>134000</v>
      </c>
      <c r="AY474" s="113">
        <v>134000</v>
      </c>
      <c r="AZ474" s="113">
        <v>128366</v>
      </c>
      <c r="BA474" s="8">
        <f t="shared" si="152"/>
        <v>119824</v>
      </c>
      <c r="BB474" s="13">
        <v>114599.72414799999</v>
      </c>
      <c r="BC474" s="13">
        <v>108428.9697708</v>
      </c>
      <c r="BD474" s="113">
        <v>147000</v>
      </c>
      <c r="BE474" s="113">
        <v>147000</v>
      </c>
      <c r="BF474" s="113">
        <v>141201.20000000001</v>
      </c>
      <c r="BG474" s="8">
        <f t="shared" si="153"/>
        <v>131646</v>
      </c>
      <c r="BH474" s="13">
        <v>114599.72414799999</v>
      </c>
      <c r="BI474" s="13">
        <v>108428.9697708</v>
      </c>
      <c r="BJ474" s="113">
        <v>147000</v>
      </c>
      <c r="BK474" s="113">
        <v>147000</v>
      </c>
      <c r="BL474" s="113">
        <v>141201.20000000001</v>
      </c>
      <c r="BM474" s="8">
        <f t="shared" si="154"/>
        <v>131646</v>
      </c>
      <c r="BN474" s="13">
        <v>114599.72414799999</v>
      </c>
      <c r="BO474" s="13">
        <v>88153.633960000006</v>
      </c>
      <c r="BP474" s="113">
        <v>134000</v>
      </c>
      <c r="BQ474" s="113">
        <v>134000</v>
      </c>
      <c r="BR474" s="113">
        <v>128366</v>
      </c>
      <c r="BS474" s="8">
        <f t="shared" si="155"/>
        <v>119824</v>
      </c>
      <c r="BT474" s="9"/>
      <c r="BU474" s="9"/>
      <c r="BV474" s="9"/>
      <c r="BW474" s="9"/>
      <c r="BX474" s="10"/>
      <c r="BY474" s="10"/>
    </row>
    <row r="475" spans="1:77" s="6" customFormat="1" ht="26.25" customHeight="1" thickBot="1" x14ac:dyDescent="0.4">
      <c r="A475" s="388"/>
      <c r="B475" s="31">
        <v>434</v>
      </c>
      <c r="C475" s="55" t="s">
        <v>470</v>
      </c>
      <c r="D475" s="11" t="s">
        <v>283</v>
      </c>
      <c r="F475" s="13">
        <v>307879.85592</v>
      </c>
      <c r="G475" s="13">
        <v>291301.70983200002</v>
      </c>
      <c r="H475" s="113">
        <v>395000</v>
      </c>
      <c r="I475" s="113">
        <v>403000</v>
      </c>
      <c r="J475" s="113">
        <v>379348.2</v>
      </c>
      <c r="K475" s="8">
        <f t="shared" si="145"/>
        <v>355306</v>
      </c>
      <c r="L475" s="13">
        <v>307879.85592</v>
      </c>
      <c r="M475" s="13">
        <v>291301.70983200002</v>
      </c>
      <c r="N475" s="113">
        <v>395000</v>
      </c>
      <c r="O475" s="113">
        <v>403000</v>
      </c>
      <c r="P475" s="113">
        <v>379348.2</v>
      </c>
      <c r="Q475" s="8">
        <f t="shared" si="146"/>
        <v>355306</v>
      </c>
      <c r="R475" s="13">
        <v>307879.85592</v>
      </c>
      <c r="S475" s="13">
        <v>291301.70983200002</v>
      </c>
      <c r="T475" s="113">
        <v>395000</v>
      </c>
      <c r="U475" s="113">
        <v>395000</v>
      </c>
      <c r="V475" s="113">
        <v>379348.2</v>
      </c>
      <c r="W475" s="8">
        <f t="shared" si="147"/>
        <v>353706</v>
      </c>
      <c r="X475" s="13">
        <v>307879.85592</v>
      </c>
      <c r="Y475" s="13">
        <v>291301.70983200002</v>
      </c>
      <c r="Z475" s="113">
        <v>395000</v>
      </c>
      <c r="AA475" s="113">
        <v>395000</v>
      </c>
      <c r="AB475" s="113">
        <v>379348.2</v>
      </c>
      <c r="AC475" s="8">
        <f t="shared" si="148"/>
        <v>353706</v>
      </c>
      <c r="AD475" s="13">
        <v>307879.85592</v>
      </c>
      <c r="AE475" s="13">
        <v>291301.70983200002</v>
      </c>
      <c r="AF475" s="113">
        <v>395000</v>
      </c>
      <c r="AG475" s="113">
        <v>403000</v>
      </c>
      <c r="AH475" s="113">
        <v>379348.2</v>
      </c>
      <c r="AI475" s="8">
        <f t="shared" si="149"/>
        <v>355306</v>
      </c>
      <c r="AJ475" s="13">
        <v>307879.85592</v>
      </c>
      <c r="AK475" s="13">
        <v>291301.70983200002</v>
      </c>
      <c r="AL475" s="113">
        <v>395000</v>
      </c>
      <c r="AM475" s="113">
        <v>403000</v>
      </c>
      <c r="AN475" s="113">
        <v>379348.2</v>
      </c>
      <c r="AO475" s="8">
        <f t="shared" si="150"/>
        <v>355306</v>
      </c>
      <c r="AP475" s="13">
        <v>307879.85592</v>
      </c>
      <c r="AQ475" s="13">
        <v>291301.70983200002</v>
      </c>
      <c r="AR475" s="113">
        <v>395000</v>
      </c>
      <c r="AS475" s="113">
        <v>403000</v>
      </c>
      <c r="AT475" s="113">
        <v>379348.2</v>
      </c>
      <c r="AU475" s="8">
        <f t="shared" si="151"/>
        <v>355306</v>
      </c>
      <c r="AV475" s="13">
        <v>307879.85592</v>
      </c>
      <c r="AW475" s="13">
        <v>236830.65840000001</v>
      </c>
      <c r="AX475" s="113">
        <v>359000</v>
      </c>
      <c r="AY475" s="113">
        <v>359000</v>
      </c>
      <c r="AZ475" s="113">
        <v>344862</v>
      </c>
      <c r="BA475" s="8">
        <f t="shared" si="152"/>
        <v>321515</v>
      </c>
      <c r="BB475" s="13">
        <v>307879.85592</v>
      </c>
      <c r="BC475" s="13">
        <v>291301.70983200002</v>
      </c>
      <c r="BD475" s="113">
        <v>395000</v>
      </c>
      <c r="BE475" s="113">
        <v>395000</v>
      </c>
      <c r="BF475" s="113">
        <v>379348.2</v>
      </c>
      <c r="BG475" s="8">
        <f t="shared" si="153"/>
        <v>353706</v>
      </c>
      <c r="BH475" s="13">
        <v>307879.85592</v>
      </c>
      <c r="BI475" s="13">
        <v>291301.70983200002</v>
      </c>
      <c r="BJ475" s="113">
        <v>395000</v>
      </c>
      <c r="BK475" s="113">
        <v>395000</v>
      </c>
      <c r="BL475" s="113">
        <v>379348.2</v>
      </c>
      <c r="BM475" s="8">
        <f t="shared" si="154"/>
        <v>353706</v>
      </c>
      <c r="BN475" s="13">
        <v>307879.85592</v>
      </c>
      <c r="BO475" s="13">
        <v>236830.65840000001</v>
      </c>
      <c r="BP475" s="113">
        <v>359000</v>
      </c>
      <c r="BQ475" s="113">
        <v>359000</v>
      </c>
      <c r="BR475" s="113">
        <v>344862</v>
      </c>
      <c r="BS475" s="8">
        <f t="shared" si="155"/>
        <v>321515</v>
      </c>
      <c r="BT475" s="9"/>
      <c r="BU475" s="9"/>
      <c r="BV475" s="9"/>
      <c r="BW475" s="9"/>
      <c r="BX475" s="10"/>
      <c r="BY475" s="10"/>
    </row>
    <row r="476" spans="1:77" s="6" customFormat="1" ht="26.25" customHeight="1" x14ac:dyDescent="0.35">
      <c r="A476" s="388"/>
      <c r="B476" s="4">
        <v>435</v>
      </c>
      <c r="C476" s="56" t="s">
        <v>471</v>
      </c>
      <c r="D476" s="36" t="s">
        <v>283</v>
      </c>
      <c r="F476" s="13">
        <v>128283.2733</v>
      </c>
      <c r="G476" s="13">
        <v>121375.71243</v>
      </c>
      <c r="H476" s="115">
        <v>164000</v>
      </c>
      <c r="I476" s="115">
        <v>167000</v>
      </c>
      <c r="J476" s="115">
        <v>158061.4</v>
      </c>
      <c r="K476" s="8">
        <f t="shared" si="145"/>
        <v>147744</v>
      </c>
      <c r="L476" s="13">
        <v>128283.2733</v>
      </c>
      <c r="M476" s="13">
        <v>121375.71243</v>
      </c>
      <c r="N476" s="115">
        <v>164000</v>
      </c>
      <c r="O476" s="115">
        <v>167000</v>
      </c>
      <c r="P476" s="115">
        <v>158061.4</v>
      </c>
      <c r="Q476" s="8">
        <f t="shared" si="146"/>
        <v>147744</v>
      </c>
      <c r="R476" s="13">
        <v>128283.2733</v>
      </c>
      <c r="S476" s="13">
        <v>121375.71243</v>
      </c>
      <c r="T476" s="115">
        <v>164000</v>
      </c>
      <c r="U476" s="115">
        <v>164000</v>
      </c>
      <c r="V476" s="115">
        <v>158061.4</v>
      </c>
      <c r="W476" s="8">
        <f t="shared" si="147"/>
        <v>147144</v>
      </c>
      <c r="X476" s="13">
        <v>128283.2733</v>
      </c>
      <c r="Y476" s="13">
        <v>121375.71243</v>
      </c>
      <c r="Z476" s="115">
        <v>164000</v>
      </c>
      <c r="AA476" s="115">
        <v>164000</v>
      </c>
      <c r="AB476" s="115">
        <v>158061.4</v>
      </c>
      <c r="AC476" s="8">
        <f t="shared" si="148"/>
        <v>147144</v>
      </c>
      <c r="AD476" s="13">
        <v>128283.2733</v>
      </c>
      <c r="AE476" s="13">
        <v>121375.71243</v>
      </c>
      <c r="AF476" s="115">
        <v>164000</v>
      </c>
      <c r="AG476" s="115">
        <v>167000</v>
      </c>
      <c r="AH476" s="115">
        <v>158061.4</v>
      </c>
      <c r="AI476" s="8">
        <f t="shared" si="149"/>
        <v>147744</v>
      </c>
      <c r="AJ476" s="13">
        <v>128283.2733</v>
      </c>
      <c r="AK476" s="13">
        <v>121375.71243</v>
      </c>
      <c r="AL476" s="115">
        <v>164000</v>
      </c>
      <c r="AM476" s="115">
        <v>167000</v>
      </c>
      <c r="AN476" s="115">
        <v>158061.4</v>
      </c>
      <c r="AO476" s="8">
        <f t="shared" si="150"/>
        <v>147744</v>
      </c>
      <c r="AP476" s="13">
        <v>128283.2733</v>
      </c>
      <c r="AQ476" s="13">
        <v>121375.71243</v>
      </c>
      <c r="AR476" s="115">
        <v>164000</v>
      </c>
      <c r="AS476" s="115">
        <v>167000</v>
      </c>
      <c r="AT476" s="115">
        <v>158061.4</v>
      </c>
      <c r="AU476" s="8">
        <f t="shared" si="151"/>
        <v>147744</v>
      </c>
      <c r="AV476" s="13">
        <v>128283.2733</v>
      </c>
      <c r="AW476" s="13">
        <v>98679.440999999992</v>
      </c>
      <c r="AX476" s="115">
        <v>149000</v>
      </c>
      <c r="AY476" s="115">
        <v>149000</v>
      </c>
      <c r="AZ476" s="115">
        <v>143693.20000000001</v>
      </c>
      <c r="BA476" s="8">
        <f t="shared" si="152"/>
        <v>133731</v>
      </c>
      <c r="BB476" s="13">
        <v>128283.2733</v>
      </c>
      <c r="BC476" s="13">
        <v>121375.71243</v>
      </c>
      <c r="BD476" s="115">
        <v>164000</v>
      </c>
      <c r="BE476" s="115">
        <v>164000</v>
      </c>
      <c r="BF476" s="115">
        <v>158061.4</v>
      </c>
      <c r="BG476" s="8">
        <f t="shared" si="153"/>
        <v>147144</v>
      </c>
      <c r="BH476" s="13">
        <v>128283.2733</v>
      </c>
      <c r="BI476" s="13">
        <v>121375.71243</v>
      </c>
      <c r="BJ476" s="115">
        <v>164000</v>
      </c>
      <c r="BK476" s="115">
        <v>164000</v>
      </c>
      <c r="BL476" s="115">
        <v>158061.4</v>
      </c>
      <c r="BM476" s="8">
        <f t="shared" si="154"/>
        <v>147144</v>
      </c>
      <c r="BN476" s="13">
        <v>128283.2733</v>
      </c>
      <c r="BO476" s="13">
        <v>98679.440999999992</v>
      </c>
      <c r="BP476" s="115">
        <v>149000</v>
      </c>
      <c r="BQ476" s="115">
        <v>149000</v>
      </c>
      <c r="BR476" s="115">
        <v>143693.20000000001</v>
      </c>
      <c r="BS476" s="8">
        <f t="shared" si="155"/>
        <v>133731</v>
      </c>
      <c r="BT476" s="9"/>
      <c r="BU476" s="9"/>
      <c r="BV476" s="9"/>
      <c r="BW476" s="9"/>
      <c r="BX476" s="10"/>
      <c r="BY476" s="10"/>
    </row>
    <row r="477" spans="1:77" s="6" customFormat="1" ht="26.25" customHeight="1" thickBot="1" x14ac:dyDescent="0.4">
      <c r="A477" s="388"/>
      <c r="B477" s="31">
        <v>436</v>
      </c>
      <c r="C477" s="56" t="s">
        <v>472</v>
      </c>
      <c r="D477" s="36" t="s">
        <v>272</v>
      </c>
      <c r="F477" s="13">
        <v>30787.985592000001</v>
      </c>
      <c r="G477" s="13">
        <v>29130.170983199998</v>
      </c>
      <c r="H477" s="115">
        <v>39000</v>
      </c>
      <c r="I477" s="115">
        <v>40000</v>
      </c>
      <c r="J477" s="115">
        <v>37934.400000000001</v>
      </c>
      <c r="K477" s="8">
        <f t="shared" si="145"/>
        <v>35371</v>
      </c>
      <c r="L477" s="13">
        <v>30787.985592000001</v>
      </c>
      <c r="M477" s="13">
        <v>29130.170983199998</v>
      </c>
      <c r="N477" s="115">
        <v>39000</v>
      </c>
      <c r="O477" s="115">
        <v>40000</v>
      </c>
      <c r="P477" s="115">
        <v>37934.400000000001</v>
      </c>
      <c r="Q477" s="8">
        <f t="shared" si="146"/>
        <v>35371</v>
      </c>
      <c r="R477" s="13">
        <v>30787.985592000001</v>
      </c>
      <c r="S477" s="13">
        <v>29130.170983199998</v>
      </c>
      <c r="T477" s="115">
        <v>39000</v>
      </c>
      <c r="U477" s="115">
        <v>39000</v>
      </c>
      <c r="V477" s="115">
        <v>37934.400000000001</v>
      </c>
      <c r="W477" s="8">
        <f t="shared" si="147"/>
        <v>35171</v>
      </c>
      <c r="X477" s="13">
        <v>30787.985592000001</v>
      </c>
      <c r="Y477" s="13">
        <v>29130.170983199998</v>
      </c>
      <c r="Z477" s="115">
        <v>39000</v>
      </c>
      <c r="AA477" s="115">
        <v>39000</v>
      </c>
      <c r="AB477" s="115">
        <v>37934.400000000001</v>
      </c>
      <c r="AC477" s="8">
        <f t="shared" si="148"/>
        <v>35171</v>
      </c>
      <c r="AD477" s="13">
        <v>30787.985592000001</v>
      </c>
      <c r="AE477" s="13">
        <v>29130.170983199998</v>
      </c>
      <c r="AF477" s="115">
        <v>39000</v>
      </c>
      <c r="AG477" s="115">
        <v>40000</v>
      </c>
      <c r="AH477" s="115">
        <v>37934.400000000001</v>
      </c>
      <c r="AI477" s="8">
        <f t="shared" si="149"/>
        <v>35371</v>
      </c>
      <c r="AJ477" s="13">
        <v>30787.985592000001</v>
      </c>
      <c r="AK477" s="13">
        <v>29130.170983199998</v>
      </c>
      <c r="AL477" s="115">
        <v>39000</v>
      </c>
      <c r="AM477" s="115">
        <v>40000</v>
      </c>
      <c r="AN477" s="115">
        <v>37934.400000000001</v>
      </c>
      <c r="AO477" s="8">
        <f t="shared" si="150"/>
        <v>35371</v>
      </c>
      <c r="AP477" s="13">
        <v>30787.985592000001</v>
      </c>
      <c r="AQ477" s="13">
        <v>29130.170983199998</v>
      </c>
      <c r="AR477" s="115">
        <v>39000</v>
      </c>
      <c r="AS477" s="115">
        <v>40000</v>
      </c>
      <c r="AT477" s="115">
        <v>37934.400000000001</v>
      </c>
      <c r="AU477" s="8">
        <f t="shared" si="151"/>
        <v>35371</v>
      </c>
      <c r="AV477" s="13">
        <v>30787.985592000001</v>
      </c>
      <c r="AW477" s="13">
        <v>23683.065839999999</v>
      </c>
      <c r="AX477" s="115">
        <v>36000</v>
      </c>
      <c r="AY477" s="115">
        <v>36000</v>
      </c>
      <c r="AZ477" s="115">
        <v>34486.199999999997</v>
      </c>
      <c r="BA477" s="8">
        <f t="shared" si="152"/>
        <v>32191</v>
      </c>
      <c r="BB477" s="13">
        <v>30787.985592000001</v>
      </c>
      <c r="BC477" s="13">
        <v>29130.170983199998</v>
      </c>
      <c r="BD477" s="115">
        <v>39000</v>
      </c>
      <c r="BE477" s="115">
        <v>39000</v>
      </c>
      <c r="BF477" s="115">
        <v>37934.400000000001</v>
      </c>
      <c r="BG477" s="8">
        <f t="shared" si="153"/>
        <v>35171</v>
      </c>
      <c r="BH477" s="13">
        <v>30787.985592000001</v>
      </c>
      <c r="BI477" s="13">
        <v>29130.170983199998</v>
      </c>
      <c r="BJ477" s="115">
        <v>39000</v>
      </c>
      <c r="BK477" s="115">
        <v>39000</v>
      </c>
      <c r="BL477" s="115">
        <v>37934.400000000001</v>
      </c>
      <c r="BM477" s="8">
        <f t="shared" si="154"/>
        <v>35171</v>
      </c>
      <c r="BN477" s="13">
        <v>30787.985592000001</v>
      </c>
      <c r="BO477" s="13">
        <v>23683.065839999999</v>
      </c>
      <c r="BP477" s="115">
        <v>36000</v>
      </c>
      <c r="BQ477" s="115">
        <v>36000</v>
      </c>
      <c r="BR477" s="115">
        <v>34486.199999999997</v>
      </c>
      <c r="BS477" s="8">
        <f t="shared" si="155"/>
        <v>32191</v>
      </c>
      <c r="BT477" s="9"/>
      <c r="BU477" s="9"/>
      <c r="BV477" s="9"/>
      <c r="BW477" s="9"/>
      <c r="BX477" s="10"/>
      <c r="BY477" s="10"/>
    </row>
    <row r="478" spans="1:77" s="6" customFormat="1" ht="26.25" customHeight="1" x14ac:dyDescent="0.35">
      <c r="A478" s="388"/>
      <c r="B478" s="4">
        <v>437</v>
      </c>
      <c r="C478" s="56" t="s">
        <v>473</v>
      </c>
      <c r="D478" s="36" t="s">
        <v>272</v>
      </c>
      <c r="F478" s="13">
        <v>80789.213592687607</v>
      </c>
      <c r="G478" s="13">
        <v>76439.025168465974</v>
      </c>
      <c r="H478" s="115">
        <v>104000</v>
      </c>
      <c r="I478" s="115">
        <v>106000</v>
      </c>
      <c r="J478" s="115">
        <v>99542.8</v>
      </c>
      <c r="K478" s="8">
        <f t="shared" si="145"/>
        <v>93354</v>
      </c>
      <c r="L478" s="13">
        <v>80789.213592687607</v>
      </c>
      <c r="M478" s="13">
        <v>76439.025168465974</v>
      </c>
      <c r="N478" s="115">
        <v>104000</v>
      </c>
      <c r="O478" s="115">
        <v>106000</v>
      </c>
      <c r="P478" s="115">
        <v>99542.8</v>
      </c>
      <c r="Q478" s="8">
        <f t="shared" si="146"/>
        <v>93354</v>
      </c>
      <c r="R478" s="13">
        <v>133615.8379267166</v>
      </c>
      <c r="S478" s="13">
        <v>126421.13896143188</v>
      </c>
      <c r="T478" s="115">
        <v>171000</v>
      </c>
      <c r="U478" s="115">
        <v>171000</v>
      </c>
      <c r="V478" s="115">
        <v>164631.6</v>
      </c>
      <c r="W478" s="8">
        <f t="shared" si="147"/>
        <v>153334</v>
      </c>
      <c r="X478" s="13">
        <v>149660.05587398319</v>
      </c>
      <c r="Y478" s="13">
        <v>148219.08407387717</v>
      </c>
      <c r="Z478" s="115">
        <v>196000</v>
      </c>
      <c r="AA478" s="115">
        <v>196000</v>
      </c>
      <c r="AB478" s="115">
        <v>188589.8</v>
      </c>
      <c r="AC478" s="8">
        <f t="shared" si="148"/>
        <v>175694</v>
      </c>
      <c r="AD478" s="13">
        <v>141268.2772677904</v>
      </c>
      <c r="AE478" s="13">
        <v>148219.08407387717</v>
      </c>
      <c r="AF478" s="115">
        <v>191000</v>
      </c>
      <c r="AG478" s="115">
        <v>195000</v>
      </c>
      <c r="AH478" s="115">
        <v>183278.2</v>
      </c>
      <c r="AI478" s="8">
        <f t="shared" si="149"/>
        <v>171753</v>
      </c>
      <c r="AJ478" s="13">
        <v>144436.87411830042</v>
      </c>
      <c r="AK478" s="13">
        <v>148219.08407387717</v>
      </c>
      <c r="AL478" s="115">
        <v>193000</v>
      </c>
      <c r="AM478" s="115">
        <v>197000</v>
      </c>
      <c r="AN478" s="115">
        <v>185283</v>
      </c>
      <c r="AO478" s="8">
        <f t="shared" si="150"/>
        <v>173588</v>
      </c>
      <c r="AP478" s="13">
        <v>176128.4015652434</v>
      </c>
      <c r="AQ478" s="13">
        <v>148219.08407387717</v>
      </c>
      <c r="AR478" s="115">
        <v>214000</v>
      </c>
      <c r="AS478" s="115">
        <v>218000</v>
      </c>
      <c r="AT478" s="115">
        <v>205347.8</v>
      </c>
      <c r="AU478" s="8">
        <f t="shared" si="151"/>
        <v>192339</v>
      </c>
      <c r="AV478" s="13">
        <v>116885.6465560238</v>
      </c>
      <c r="AW478" s="13">
        <v>89912.035812325994</v>
      </c>
      <c r="AX478" s="115">
        <v>136000</v>
      </c>
      <c r="AY478" s="115">
        <v>136000</v>
      </c>
      <c r="AZ478" s="115">
        <v>130925.20000000001</v>
      </c>
      <c r="BA478" s="8">
        <f t="shared" si="152"/>
        <v>121945</v>
      </c>
      <c r="BB478" s="13">
        <v>178665.50262238862</v>
      </c>
      <c r="BC478" s="13">
        <v>148219.08407387717</v>
      </c>
      <c r="BD478" s="115">
        <v>215000</v>
      </c>
      <c r="BE478" s="115">
        <v>215000</v>
      </c>
      <c r="BF478" s="115">
        <v>206953.60000000001</v>
      </c>
      <c r="BG478" s="8">
        <f t="shared" si="153"/>
        <v>192768</v>
      </c>
      <c r="BH478" s="13">
        <v>172809.71328497241</v>
      </c>
      <c r="BI478" s="13">
        <v>148219.08407387717</v>
      </c>
      <c r="BJ478" s="115">
        <v>211000</v>
      </c>
      <c r="BK478" s="115">
        <v>211000</v>
      </c>
      <c r="BL478" s="115">
        <v>203246.4</v>
      </c>
      <c r="BM478" s="8">
        <f t="shared" si="154"/>
        <v>189255</v>
      </c>
      <c r="BN478" s="13">
        <v>135625.9512971454</v>
      </c>
      <c r="BO478" s="13">
        <v>104327.65484395801</v>
      </c>
      <c r="BP478" s="115">
        <v>158000</v>
      </c>
      <c r="BQ478" s="115">
        <v>158000</v>
      </c>
      <c r="BR478" s="115">
        <v>151916.79999999999</v>
      </c>
      <c r="BS478" s="8">
        <f t="shared" si="155"/>
        <v>141574</v>
      </c>
      <c r="BT478" s="9"/>
      <c r="BU478" s="9"/>
      <c r="BV478" s="9"/>
      <c r="BW478" s="9"/>
      <c r="BX478" s="10"/>
      <c r="BY478" s="10"/>
    </row>
    <row r="479" spans="1:77" s="6" customFormat="1" ht="26.25" customHeight="1" thickBot="1" x14ac:dyDescent="0.4">
      <c r="A479" s="388"/>
      <c r="B479" s="31">
        <v>438</v>
      </c>
      <c r="C479" s="56" t="s">
        <v>474</v>
      </c>
      <c r="D479" s="36" t="s">
        <v>272</v>
      </c>
      <c r="F479" s="13">
        <v>130406.10490656839</v>
      </c>
      <c r="G479" s="13">
        <v>123384.23771929166</v>
      </c>
      <c r="H479" s="113">
        <v>167000</v>
      </c>
      <c r="I479" s="113">
        <v>170000</v>
      </c>
      <c r="J479" s="113">
        <v>160678</v>
      </c>
      <c r="K479" s="8">
        <f t="shared" si="145"/>
        <v>150294</v>
      </c>
      <c r="L479" s="13">
        <v>130406.10490656839</v>
      </c>
      <c r="M479" s="13">
        <v>123384.23771929166</v>
      </c>
      <c r="N479" s="113">
        <v>167000</v>
      </c>
      <c r="O479" s="113">
        <v>170000</v>
      </c>
      <c r="P479" s="113">
        <v>160678</v>
      </c>
      <c r="Q479" s="8">
        <f t="shared" si="146"/>
        <v>150294</v>
      </c>
      <c r="R479" s="13">
        <v>206352.36836563438</v>
      </c>
      <c r="S479" s="13">
        <v>195241.08699210023</v>
      </c>
      <c r="T479" s="113">
        <v>264000</v>
      </c>
      <c r="U479" s="113">
        <v>264000</v>
      </c>
      <c r="V479" s="113">
        <v>254252.6</v>
      </c>
      <c r="W479" s="8">
        <f t="shared" si="147"/>
        <v>236769</v>
      </c>
      <c r="X479" s="13">
        <v>250478.13692699984</v>
      </c>
      <c r="Y479" s="13">
        <v>230568.86368625931</v>
      </c>
      <c r="Z479" s="113">
        <v>317000</v>
      </c>
      <c r="AA479" s="113">
        <v>317000</v>
      </c>
      <c r="AB479" s="113">
        <v>304556</v>
      </c>
      <c r="AC479" s="8">
        <f t="shared" si="148"/>
        <v>283921</v>
      </c>
      <c r="AD479" s="13">
        <v>217369.07931009179</v>
      </c>
      <c r="AE479" s="13">
        <v>230568.86368625931</v>
      </c>
      <c r="AF479" s="113">
        <v>295000</v>
      </c>
      <c r="AG479" s="113">
        <v>301000</v>
      </c>
      <c r="AH479" s="113">
        <v>283593.8</v>
      </c>
      <c r="AI479" s="8">
        <f t="shared" si="149"/>
        <v>265506</v>
      </c>
      <c r="AJ479" s="13">
        <v>246212.20495668158</v>
      </c>
      <c r="AK479" s="13">
        <v>230568.86368625931</v>
      </c>
      <c r="AL479" s="113">
        <v>314000</v>
      </c>
      <c r="AM479" s="113">
        <v>320000</v>
      </c>
      <c r="AN479" s="113">
        <v>301855.40000000002</v>
      </c>
      <c r="AO479" s="8">
        <f t="shared" si="150"/>
        <v>282527</v>
      </c>
      <c r="AP479" s="13">
        <v>281668.24781970424</v>
      </c>
      <c r="AQ479" s="13">
        <v>230568.86368625931</v>
      </c>
      <c r="AR479" s="113">
        <v>337000</v>
      </c>
      <c r="AS479" s="113">
        <v>344000</v>
      </c>
      <c r="AT479" s="113">
        <v>324303</v>
      </c>
      <c r="AU479" s="8">
        <f t="shared" si="151"/>
        <v>303508</v>
      </c>
      <c r="AV479" s="13">
        <v>185663.098614357</v>
      </c>
      <c r="AW479" s="13">
        <v>142817.76816489</v>
      </c>
      <c r="AX479" s="113">
        <v>216000</v>
      </c>
      <c r="AY479" s="113">
        <v>216000</v>
      </c>
      <c r="AZ479" s="113">
        <v>207964.4</v>
      </c>
      <c r="BA479" s="8">
        <f t="shared" si="152"/>
        <v>193689</v>
      </c>
      <c r="BB479" s="13">
        <v>270083.41301889223</v>
      </c>
      <c r="BC479" s="13">
        <v>230568.86368625931</v>
      </c>
      <c r="BD479" s="113">
        <v>330000</v>
      </c>
      <c r="BE479" s="113">
        <v>330000</v>
      </c>
      <c r="BF479" s="113">
        <v>316968.40000000002</v>
      </c>
      <c r="BG479" s="8">
        <f t="shared" si="153"/>
        <v>295524</v>
      </c>
      <c r="BH479" s="13">
        <v>265622.91808406898</v>
      </c>
      <c r="BI479" s="13">
        <v>230568.86368625931</v>
      </c>
      <c r="BJ479" s="113">
        <v>327000</v>
      </c>
      <c r="BK479" s="113">
        <v>327000</v>
      </c>
      <c r="BL479" s="113">
        <v>314144.59999999998</v>
      </c>
      <c r="BM479" s="8">
        <f t="shared" si="154"/>
        <v>292867</v>
      </c>
      <c r="BN479" s="13">
        <v>218920.02408428877</v>
      </c>
      <c r="BO479" s="13">
        <v>168400.01852637602</v>
      </c>
      <c r="BP479" s="113">
        <v>255000</v>
      </c>
      <c r="BQ479" s="113">
        <v>255000</v>
      </c>
      <c r="BR479" s="113">
        <v>245217</v>
      </c>
      <c r="BS479" s="8">
        <f t="shared" si="155"/>
        <v>228507</v>
      </c>
      <c r="BT479" s="9"/>
      <c r="BU479" s="9"/>
      <c r="BV479" s="9"/>
      <c r="BW479" s="9"/>
      <c r="BX479" s="10"/>
      <c r="BY479" s="10"/>
    </row>
    <row r="480" spans="1:77" s="6" customFormat="1" ht="26.25" customHeight="1" x14ac:dyDescent="0.35">
      <c r="A480" s="388"/>
      <c r="B480" s="4">
        <v>439</v>
      </c>
      <c r="C480" s="56" t="s">
        <v>475</v>
      </c>
      <c r="D480" s="36" t="s">
        <v>272</v>
      </c>
      <c r="F480" s="13">
        <v>427610.91099999996</v>
      </c>
      <c r="G480" s="13">
        <v>404585.70809999999</v>
      </c>
      <c r="H480" s="113">
        <v>548000</v>
      </c>
      <c r="I480" s="113">
        <v>559000</v>
      </c>
      <c r="J480" s="113">
        <v>526873.19999999995</v>
      </c>
      <c r="K480" s="8">
        <f t="shared" si="145"/>
        <v>493214</v>
      </c>
      <c r="L480" s="13">
        <v>427610.91099999996</v>
      </c>
      <c r="M480" s="13">
        <v>404585.70809999999</v>
      </c>
      <c r="N480" s="113">
        <v>548000</v>
      </c>
      <c r="O480" s="113">
        <v>559000</v>
      </c>
      <c r="P480" s="113">
        <v>526873.19999999995</v>
      </c>
      <c r="Q480" s="8">
        <f t="shared" si="146"/>
        <v>493214</v>
      </c>
      <c r="R480" s="13">
        <v>632864.14827999996</v>
      </c>
      <c r="S480" s="13">
        <v>598786.84798799991</v>
      </c>
      <c r="T480" s="113">
        <v>811000</v>
      </c>
      <c r="U480" s="113">
        <v>811000</v>
      </c>
      <c r="V480" s="113">
        <v>779772</v>
      </c>
      <c r="W480" s="8">
        <f t="shared" si="147"/>
        <v>726685</v>
      </c>
      <c r="X480" s="13">
        <v>632864.14827999996</v>
      </c>
      <c r="Y480" s="13">
        <v>598786.84798799991</v>
      </c>
      <c r="Z480" s="113">
        <v>811000</v>
      </c>
      <c r="AA480" s="113">
        <v>811000</v>
      </c>
      <c r="AB480" s="113">
        <v>779772</v>
      </c>
      <c r="AC480" s="8">
        <f t="shared" si="148"/>
        <v>726685</v>
      </c>
      <c r="AD480" s="13">
        <v>632864.14827999996</v>
      </c>
      <c r="AE480" s="13">
        <v>598786.84798799991</v>
      </c>
      <c r="AF480" s="113">
        <v>811000</v>
      </c>
      <c r="AG480" s="113">
        <v>827000</v>
      </c>
      <c r="AH480" s="113">
        <v>779772</v>
      </c>
      <c r="AI480" s="8">
        <f t="shared" si="149"/>
        <v>729885</v>
      </c>
      <c r="AJ480" s="13">
        <v>632864.14827999996</v>
      </c>
      <c r="AK480" s="13">
        <v>598786.84798799991</v>
      </c>
      <c r="AL480" s="113">
        <v>811000</v>
      </c>
      <c r="AM480" s="113">
        <v>827000</v>
      </c>
      <c r="AN480" s="113">
        <v>779772</v>
      </c>
      <c r="AO480" s="8">
        <f t="shared" si="150"/>
        <v>729885</v>
      </c>
      <c r="AP480" s="13">
        <v>632864.14827999996</v>
      </c>
      <c r="AQ480" s="13">
        <v>598786.84798799991</v>
      </c>
      <c r="AR480" s="113">
        <v>811000</v>
      </c>
      <c r="AS480" s="113">
        <v>827000</v>
      </c>
      <c r="AT480" s="113">
        <v>779772</v>
      </c>
      <c r="AU480" s="8">
        <f t="shared" si="151"/>
        <v>729885</v>
      </c>
      <c r="AV480" s="13">
        <v>427610.91099999996</v>
      </c>
      <c r="AW480" s="13">
        <v>328931.46999999997</v>
      </c>
      <c r="AX480" s="113">
        <v>498000</v>
      </c>
      <c r="AY480" s="113">
        <v>498000</v>
      </c>
      <c r="AZ480" s="113">
        <v>478975</v>
      </c>
      <c r="BA480" s="8">
        <f t="shared" si="152"/>
        <v>446303</v>
      </c>
      <c r="BB480" s="13">
        <v>427610.91099999996</v>
      </c>
      <c r="BC480" s="13">
        <v>598786.84798799991</v>
      </c>
      <c r="BD480" s="113">
        <v>676000</v>
      </c>
      <c r="BE480" s="113">
        <v>676000</v>
      </c>
      <c r="BF480" s="113">
        <v>649824</v>
      </c>
      <c r="BG480" s="8">
        <f t="shared" si="153"/>
        <v>605644</v>
      </c>
      <c r="BH480" s="13">
        <v>427610.91099999996</v>
      </c>
      <c r="BI480" s="13">
        <v>598786.84798799991</v>
      </c>
      <c r="BJ480" s="113">
        <v>676000</v>
      </c>
      <c r="BK480" s="113">
        <v>676000</v>
      </c>
      <c r="BL480" s="113">
        <v>649824</v>
      </c>
      <c r="BM480" s="8">
        <f t="shared" si="154"/>
        <v>605644</v>
      </c>
      <c r="BN480" s="13">
        <v>427610.91099999996</v>
      </c>
      <c r="BO480" s="13">
        <v>328931.46999999997</v>
      </c>
      <c r="BP480" s="113">
        <v>498000</v>
      </c>
      <c r="BQ480" s="113">
        <v>498000</v>
      </c>
      <c r="BR480" s="113">
        <v>478975</v>
      </c>
      <c r="BS480" s="8">
        <f t="shared" si="155"/>
        <v>446303</v>
      </c>
      <c r="BT480" s="9"/>
      <c r="BU480" s="9"/>
      <c r="BV480" s="9"/>
      <c r="BW480" s="9"/>
      <c r="BX480" s="10"/>
      <c r="BY480" s="10"/>
    </row>
    <row r="481" spans="1:77" s="6" customFormat="1" ht="26.25" customHeight="1" x14ac:dyDescent="0.35">
      <c r="A481" s="388"/>
      <c r="B481" s="31">
        <v>440</v>
      </c>
      <c r="C481" s="56" t="s">
        <v>518</v>
      </c>
      <c r="D481" s="36"/>
      <c r="F481" s="13">
        <v>0</v>
      </c>
      <c r="G481" s="13">
        <v>0</v>
      </c>
      <c r="H481" s="123">
        <v>1213000</v>
      </c>
      <c r="I481" s="123">
        <v>1237000</v>
      </c>
      <c r="J481" s="123">
        <v>1166000</v>
      </c>
      <c r="K481" s="8">
        <f t="shared" si="145"/>
        <v>723200</v>
      </c>
      <c r="L481" s="13">
        <v>0</v>
      </c>
      <c r="M481" s="13">
        <v>0</v>
      </c>
      <c r="N481" s="123">
        <v>1361000</v>
      </c>
      <c r="O481" s="123">
        <v>1388000</v>
      </c>
      <c r="P481" s="123">
        <v>1309000</v>
      </c>
      <c r="Q481" s="8">
        <f t="shared" si="146"/>
        <v>811600</v>
      </c>
      <c r="R481" s="13">
        <v>0</v>
      </c>
      <c r="S481" s="13">
        <v>0</v>
      </c>
      <c r="T481" s="123">
        <v>1225000</v>
      </c>
      <c r="U481" s="123">
        <v>1225000</v>
      </c>
      <c r="V481" s="123">
        <v>1178000</v>
      </c>
      <c r="W481" s="8">
        <f t="shared" si="147"/>
        <v>725600</v>
      </c>
      <c r="X481" s="13">
        <v>0</v>
      </c>
      <c r="Y481" s="13">
        <v>0</v>
      </c>
      <c r="Z481" s="123">
        <v>1238000</v>
      </c>
      <c r="AA481" s="123">
        <v>1238000</v>
      </c>
      <c r="AB481" s="123">
        <v>1190000</v>
      </c>
      <c r="AC481" s="8">
        <f t="shared" si="148"/>
        <v>733200</v>
      </c>
      <c r="AD481" s="13">
        <v>0</v>
      </c>
      <c r="AE481" s="13">
        <v>0</v>
      </c>
      <c r="AF481" s="123">
        <v>1238000</v>
      </c>
      <c r="AG481" s="123">
        <v>1263000</v>
      </c>
      <c r="AH481" s="123">
        <v>1190000</v>
      </c>
      <c r="AI481" s="8">
        <f t="shared" si="149"/>
        <v>738200</v>
      </c>
      <c r="AJ481" s="13">
        <v>0</v>
      </c>
      <c r="AK481" s="13">
        <v>0</v>
      </c>
      <c r="AL481" s="123">
        <v>1300000</v>
      </c>
      <c r="AM481" s="123">
        <v>1326000</v>
      </c>
      <c r="AN481" s="123">
        <v>1250000</v>
      </c>
      <c r="AO481" s="8">
        <f t="shared" si="150"/>
        <v>775200</v>
      </c>
      <c r="AP481" s="13">
        <v>0</v>
      </c>
      <c r="AQ481" s="13">
        <v>0</v>
      </c>
      <c r="AR481" s="123">
        <v>1052000</v>
      </c>
      <c r="AS481" s="123">
        <v>1073000</v>
      </c>
      <c r="AT481" s="123">
        <v>1012000</v>
      </c>
      <c r="AU481" s="8">
        <f t="shared" si="151"/>
        <v>627400</v>
      </c>
      <c r="AV481" s="13">
        <v>0</v>
      </c>
      <c r="AW481" s="13">
        <v>0</v>
      </c>
      <c r="AX481" s="123">
        <v>1424000</v>
      </c>
      <c r="AY481" s="123">
        <v>1424000</v>
      </c>
      <c r="AZ481" s="123">
        <v>1369000</v>
      </c>
      <c r="BA481" s="8">
        <f t="shared" si="152"/>
        <v>843400</v>
      </c>
      <c r="BB481" s="13">
        <v>0</v>
      </c>
      <c r="BC481" s="13">
        <v>0</v>
      </c>
      <c r="BD481" s="123">
        <v>1361000</v>
      </c>
      <c r="BE481" s="123">
        <v>1361000</v>
      </c>
      <c r="BF481" s="123">
        <v>1309000</v>
      </c>
      <c r="BG481" s="8">
        <f t="shared" si="153"/>
        <v>806200</v>
      </c>
      <c r="BH481" s="13">
        <v>0</v>
      </c>
      <c r="BI481" s="13">
        <v>0</v>
      </c>
      <c r="BJ481" s="123">
        <v>1485000</v>
      </c>
      <c r="BK481" s="123">
        <v>1485000</v>
      </c>
      <c r="BL481" s="123">
        <v>1428000</v>
      </c>
      <c r="BM481" s="8">
        <f t="shared" si="154"/>
        <v>879600</v>
      </c>
      <c r="BN481" s="13">
        <v>0</v>
      </c>
      <c r="BO481" s="13">
        <v>0</v>
      </c>
      <c r="BP481" s="123">
        <v>1213000</v>
      </c>
      <c r="BQ481" s="123">
        <v>1213000</v>
      </c>
      <c r="BR481" s="123">
        <v>1166000</v>
      </c>
      <c r="BS481" s="8">
        <f t="shared" si="155"/>
        <v>718400</v>
      </c>
      <c r="BT481" s="9"/>
      <c r="BU481" s="9"/>
      <c r="BV481" s="9"/>
      <c r="BW481" s="9"/>
      <c r="BX481" s="10"/>
      <c r="BY481" s="10"/>
    </row>
    <row r="482" spans="1:77" s="6" customFormat="1" ht="26.25" customHeight="1" x14ac:dyDescent="0.35">
      <c r="A482" s="388"/>
      <c r="B482" s="31">
        <v>441</v>
      </c>
      <c r="C482" s="56" t="s">
        <v>476</v>
      </c>
      <c r="D482" s="36" t="s">
        <v>283</v>
      </c>
      <c r="F482" s="13">
        <v>206555.82563708819</v>
      </c>
      <c r="G482" s="13">
        <v>195433.5888720142</v>
      </c>
      <c r="H482" s="113">
        <v>265000</v>
      </c>
      <c r="I482" s="113">
        <v>270000</v>
      </c>
      <c r="J482" s="113">
        <v>254503.2</v>
      </c>
      <c r="K482" s="8">
        <f t="shared" si="145"/>
        <v>238299</v>
      </c>
      <c r="L482" s="13">
        <v>206555.82563708819</v>
      </c>
      <c r="M482" s="13">
        <v>195433.5888720142</v>
      </c>
      <c r="N482" s="113">
        <v>265000</v>
      </c>
      <c r="O482" s="113">
        <v>270000</v>
      </c>
      <c r="P482" s="113">
        <v>254503.2</v>
      </c>
      <c r="Q482" s="8">
        <f t="shared" si="146"/>
        <v>238299</v>
      </c>
      <c r="R482" s="13">
        <v>328796.95676465821</v>
      </c>
      <c r="S482" s="13">
        <v>311092.5052465612</v>
      </c>
      <c r="T482" s="113">
        <v>421000</v>
      </c>
      <c r="U482" s="113">
        <v>421000</v>
      </c>
      <c r="V482" s="113">
        <v>405120.8</v>
      </c>
      <c r="W482" s="8">
        <f t="shared" si="147"/>
        <v>377402</v>
      </c>
      <c r="X482" s="13">
        <v>386695.55963624042</v>
      </c>
      <c r="Y482" s="13">
        <v>336765.73410547158</v>
      </c>
      <c r="Z482" s="113">
        <v>476000</v>
      </c>
      <c r="AA482" s="113">
        <v>476000</v>
      </c>
      <c r="AB482" s="113">
        <v>458031</v>
      </c>
      <c r="AC482" s="8">
        <f t="shared" si="148"/>
        <v>426698</v>
      </c>
      <c r="AD482" s="13">
        <v>346746.77997570526</v>
      </c>
      <c r="AE482" s="13">
        <v>336765.73410547158</v>
      </c>
      <c r="AF482" s="113">
        <v>450000</v>
      </c>
      <c r="AG482" s="113">
        <v>459000</v>
      </c>
      <c r="AH482" s="113">
        <v>432738.6</v>
      </c>
      <c r="AI482" s="8">
        <f t="shared" si="149"/>
        <v>405050</v>
      </c>
      <c r="AJ482" s="13">
        <v>388508.886465427</v>
      </c>
      <c r="AK482" s="13">
        <v>336765.73410547158</v>
      </c>
      <c r="AL482" s="113">
        <v>478000</v>
      </c>
      <c r="AM482" s="113">
        <v>488000</v>
      </c>
      <c r="AN482" s="113">
        <v>459179</v>
      </c>
      <c r="AO482" s="8">
        <f t="shared" si="150"/>
        <v>430091</v>
      </c>
      <c r="AP482" s="13">
        <v>431947.56981499761</v>
      </c>
      <c r="AQ482" s="13">
        <v>336765.73410547158</v>
      </c>
      <c r="AR482" s="113">
        <v>506000</v>
      </c>
      <c r="AS482" s="113">
        <v>516000</v>
      </c>
      <c r="AT482" s="113">
        <v>486680.6</v>
      </c>
      <c r="AU482" s="8">
        <f t="shared" si="151"/>
        <v>455479</v>
      </c>
      <c r="AV482" s="13">
        <v>283902.94244059024</v>
      </c>
      <c r="AW482" s="13">
        <v>218386.878800454</v>
      </c>
      <c r="AX482" s="113">
        <v>331000</v>
      </c>
      <c r="AY482" s="113">
        <v>331000</v>
      </c>
      <c r="AZ482" s="113">
        <v>318004.40000000002</v>
      </c>
      <c r="BA482" s="8">
        <f t="shared" si="152"/>
        <v>296459</v>
      </c>
      <c r="BB482" s="13">
        <v>417598.82912984607</v>
      </c>
      <c r="BC482" s="13">
        <v>336765.73410547158</v>
      </c>
      <c r="BD482" s="113">
        <v>497000</v>
      </c>
      <c r="BE482" s="113">
        <v>497000</v>
      </c>
      <c r="BF482" s="113">
        <v>477596</v>
      </c>
      <c r="BG482" s="8">
        <f t="shared" si="153"/>
        <v>445192</v>
      </c>
      <c r="BH482" s="13">
        <v>410523.40795207559</v>
      </c>
      <c r="BI482" s="13">
        <v>336765.73410547158</v>
      </c>
      <c r="BJ482" s="113">
        <v>492000</v>
      </c>
      <c r="BK482" s="113">
        <v>492000</v>
      </c>
      <c r="BL482" s="113">
        <v>473116</v>
      </c>
      <c r="BM482" s="8">
        <f t="shared" si="154"/>
        <v>440881</v>
      </c>
      <c r="BN482" s="13">
        <v>346757.89785939117</v>
      </c>
      <c r="BO482" s="13">
        <v>266736.84450722404</v>
      </c>
      <c r="BP482" s="113">
        <v>404000</v>
      </c>
      <c r="BQ482" s="113">
        <v>404000</v>
      </c>
      <c r="BR482" s="113">
        <v>388410.4</v>
      </c>
      <c r="BS482" s="8">
        <f t="shared" si="155"/>
        <v>361981</v>
      </c>
      <c r="BT482" s="9"/>
      <c r="BU482" s="9"/>
      <c r="BV482" s="9"/>
      <c r="BW482" s="9"/>
      <c r="BX482" s="10"/>
      <c r="BY482" s="10"/>
    </row>
    <row r="483" spans="1:77" s="6" customFormat="1" ht="26.25" customHeight="1" x14ac:dyDescent="0.35">
      <c r="A483" s="388"/>
      <c r="B483" s="31">
        <v>442</v>
      </c>
      <c r="C483" s="56" t="s">
        <v>477</v>
      </c>
      <c r="D483" s="36" t="s">
        <v>272</v>
      </c>
      <c r="F483" s="13">
        <v>333536.51058</v>
      </c>
      <c r="G483" s="13">
        <v>315576.85231799999</v>
      </c>
      <c r="H483" s="113">
        <v>427000</v>
      </c>
      <c r="I483" s="113">
        <v>436000</v>
      </c>
      <c r="J483" s="113">
        <v>410960.2</v>
      </c>
      <c r="K483" s="8">
        <f t="shared" si="145"/>
        <v>384615</v>
      </c>
      <c r="L483" s="13">
        <v>333536.51058</v>
      </c>
      <c r="M483" s="13">
        <v>315576.85231799999</v>
      </c>
      <c r="N483" s="113">
        <v>427000</v>
      </c>
      <c r="O483" s="113">
        <v>436000</v>
      </c>
      <c r="P483" s="113">
        <v>410960.2</v>
      </c>
      <c r="Q483" s="8">
        <f t="shared" si="146"/>
        <v>384615</v>
      </c>
      <c r="R483" s="13">
        <v>427610.91099999996</v>
      </c>
      <c r="S483" s="13">
        <v>404585.70809999999</v>
      </c>
      <c r="T483" s="113">
        <v>548000</v>
      </c>
      <c r="U483" s="113">
        <v>548000</v>
      </c>
      <c r="V483" s="113">
        <v>526873.19999999995</v>
      </c>
      <c r="W483" s="8">
        <f t="shared" si="147"/>
        <v>491014</v>
      </c>
      <c r="X483" s="13">
        <v>427610.91099999996</v>
      </c>
      <c r="Y483" s="13">
        <v>404585.70809999999</v>
      </c>
      <c r="Z483" s="113">
        <v>548000</v>
      </c>
      <c r="AA483" s="113">
        <v>548000</v>
      </c>
      <c r="AB483" s="113">
        <v>526873.19999999995</v>
      </c>
      <c r="AC483" s="8">
        <f t="shared" si="148"/>
        <v>491014</v>
      </c>
      <c r="AD483" s="13">
        <v>427610.91099999996</v>
      </c>
      <c r="AE483" s="13">
        <v>404585.70809999999</v>
      </c>
      <c r="AF483" s="113">
        <v>548000</v>
      </c>
      <c r="AG483" s="113">
        <v>559000</v>
      </c>
      <c r="AH483" s="113">
        <v>526873.19999999995</v>
      </c>
      <c r="AI483" s="8">
        <f t="shared" si="149"/>
        <v>493214</v>
      </c>
      <c r="AJ483" s="13">
        <v>427610.91099999996</v>
      </c>
      <c r="AK483" s="13">
        <v>404585.70809999999</v>
      </c>
      <c r="AL483" s="113">
        <v>548000</v>
      </c>
      <c r="AM483" s="113">
        <v>559000</v>
      </c>
      <c r="AN483" s="113">
        <v>526873.19999999995</v>
      </c>
      <c r="AO483" s="8">
        <f t="shared" si="150"/>
        <v>493214</v>
      </c>
      <c r="AP483" s="13">
        <v>427610.91099999996</v>
      </c>
      <c r="AQ483" s="13">
        <v>404585.70809999999</v>
      </c>
      <c r="AR483" s="113">
        <v>548000</v>
      </c>
      <c r="AS483" s="113">
        <v>559000</v>
      </c>
      <c r="AT483" s="113">
        <v>526873.19999999995</v>
      </c>
      <c r="AU483" s="8">
        <f t="shared" si="151"/>
        <v>493214</v>
      </c>
      <c r="AV483" s="13">
        <v>333536.51058</v>
      </c>
      <c r="AW483" s="13">
        <v>256566.5466</v>
      </c>
      <c r="AX483" s="113">
        <v>389000</v>
      </c>
      <c r="AY483" s="113">
        <v>389000</v>
      </c>
      <c r="AZ483" s="113">
        <v>373601.2</v>
      </c>
      <c r="BA483" s="8">
        <f t="shared" si="152"/>
        <v>348341</v>
      </c>
      <c r="BB483" s="13">
        <v>427610.91099999996</v>
      </c>
      <c r="BC483" s="13">
        <v>404585.70809999999</v>
      </c>
      <c r="BD483" s="113">
        <v>548000</v>
      </c>
      <c r="BE483" s="113">
        <v>548000</v>
      </c>
      <c r="BF483" s="113">
        <v>526873.19999999995</v>
      </c>
      <c r="BG483" s="8">
        <f t="shared" si="153"/>
        <v>491014</v>
      </c>
      <c r="BH483" s="13">
        <v>427610.91099999996</v>
      </c>
      <c r="BI483" s="13">
        <v>404585.70809999999</v>
      </c>
      <c r="BJ483" s="113">
        <v>548000</v>
      </c>
      <c r="BK483" s="113">
        <v>548000</v>
      </c>
      <c r="BL483" s="113">
        <v>526873.19999999995</v>
      </c>
      <c r="BM483" s="8">
        <f t="shared" si="154"/>
        <v>491014</v>
      </c>
      <c r="BN483" s="13">
        <v>333536.51058</v>
      </c>
      <c r="BO483" s="13">
        <v>256566.5466</v>
      </c>
      <c r="BP483" s="113">
        <v>389000</v>
      </c>
      <c r="BQ483" s="113">
        <v>389000</v>
      </c>
      <c r="BR483" s="113">
        <v>373601.2</v>
      </c>
      <c r="BS483" s="8">
        <f t="shared" si="155"/>
        <v>348341</v>
      </c>
      <c r="BT483" s="9"/>
      <c r="BU483" s="9"/>
      <c r="BV483" s="9"/>
      <c r="BW483" s="9"/>
      <c r="BX483" s="10"/>
      <c r="BY483" s="10"/>
    </row>
    <row r="484" spans="1:77" s="6" customFormat="1" ht="26.25" customHeight="1" x14ac:dyDescent="0.35">
      <c r="A484" s="388"/>
      <c r="B484" s="31">
        <v>443</v>
      </c>
      <c r="C484" s="56" t="s">
        <v>478</v>
      </c>
      <c r="D484" s="36" t="s">
        <v>272</v>
      </c>
      <c r="F484" s="13">
        <v>70128.274926182217</v>
      </c>
      <c r="G484" s="13">
        <v>66352.137045541633</v>
      </c>
      <c r="H484" s="113">
        <v>90000</v>
      </c>
      <c r="I484" s="113">
        <v>92000</v>
      </c>
      <c r="J484" s="113">
        <v>86406.6</v>
      </c>
      <c r="K484" s="8">
        <f t="shared" si="145"/>
        <v>80977</v>
      </c>
      <c r="L484" s="13">
        <v>70128.274926182217</v>
      </c>
      <c r="M484" s="13">
        <v>66352.137045541633</v>
      </c>
      <c r="N484" s="113">
        <v>90000</v>
      </c>
      <c r="O484" s="113">
        <v>92000</v>
      </c>
      <c r="P484" s="113">
        <v>86406.6</v>
      </c>
      <c r="Q484" s="8">
        <f t="shared" si="146"/>
        <v>80977</v>
      </c>
      <c r="R484" s="13">
        <v>115050.08395946522</v>
      </c>
      <c r="S484" s="13">
        <v>108855.07943857092</v>
      </c>
      <c r="T484" s="113">
        <v>147000</v>
      </c>
      <c r="U484" s="113">
        <v>147000</v>
      </c>
      <c r="V484" s="113">
        <v>141757</v>
      </c>
      <c r="W484" s="8">
        <f t="shared" si="147"/>
        <v>131932</v>
      </c>
      <c r="X484" s="13">
        <v>132847.592164014</v>
      </c>
      <c r="Y484" s="13">
        <v>128511.30964661807</v>
      </c>
      <c r="Z484" s="113">
        <v>172000</v>
      </c>
      <c r="AA484" s="113">
        <v>172000</v>
      </c>
      <c r="AB484" s="113">
        <v>165468.79999999999</v>
      </c>
      <c r="AC484" s="8">
        <f t="shared" si="148"/>
        <v>154166</v>
      </c>
      <c r="AD484" s="13">
        <v>120486.72908191918</v>
      </c>
      <c r="AE484" s="13">
        <v>128511.30964661807</v>
      </c>
      <c r="AF484" s="113">
        <v>164000</v>
      </c>
      <c r="AG484" s="113">
        <v>167000</v>
      </c>
      <c r="AH484" s="113">
        <v>157642.79999999999</v>
      </c>
      <c r="AI484" s="8">
        <f t="shared" si="149"/>
        <v>147528</v>
      </c>
      <c r="AJ484" s="13">
        <v>131298.87096655421</v>
      </c>
      <c r="AK484" s="13">
        <v>128511.30964661807</v>
      </c>
      <c r="AL484" s="113">
        <v>171000</v>
      </c>
      <c r="AM484" s="113">
        <v>174000</v>
      </c>
      <c r="AN484" s="113">
        <v>164488.79999999999</v>
      </c>
      <c r="AO484" s="8">
        <f t="shared" si="150"/>
        <v>153860</v>
      </c>
      <c r="AP484" s="13">
        <v>150293.77524408521</v>
      </c>
      <c r="AQ484" s="13">
        <v>128511.30964661807</v>
      </c>
      <c r="AR484" s="113">
        <v>184000</v>
      </c>
      <c r="AS484" s="113">
        <v>188000</v>
      </c>
      <c r="AT484" s="113">
        <v>176514.8</v>
      </c>
      <c r="AU484" s="8">
        <f t="shared" si="151"/>
        <v>165464</v>
      </c>
      <c r="AV484" s="13">
        <v>106347.00461006441</v>
      </c>
      <c r="AW484" s="13">
        <v>81805.388161588009</v>
      </c>
      <c r="AX484" s="113">
        <v>124000</v>
      </c>
      <c r="AY484" s="113">
        <v>124000</v>
      </c>
      <c r="AZ484" s="113">
        <v>119121.8</v>
      </c>
      <c r="BA484" s="8">
        <f t="shared" si="152"/>
        <v>111055</v>
      </c>
      <c r="BB484" s="13">
        <v>150590.62273850138</v>
      </c>
      <c r="BC484" s="13">
        <v>128511.30964661807</v>
      </c>
      <c r="BD484" s="113">
        <v>184000</v>
      </c>
      <c r="BE484" s="113">
        <v>184000</v>
      </c>
      <c r="BF484" s="113">
        <v>176702.4</v>
      </c>
      <c r="BG484" s="8">
        <f t="shared" si="153"/>
        <v>164761</v>
      </c>
      <c r="BH484" s="13">
        <v>139875.20644193463</v>
      </c>
      <c r="BI484" s="13">
        <v>128511.30964661807</v>
      </c>
      <c r="BJ484" s="113">
        <v>177000</v>
      </c>
      <c r="BK484" s="113">
        <v>177000</v>
      </c>
      <c r="BL484" s="113">
        <v>169918</v>
      </c>
      <c r="BM484" s="8">
        <f t="shared" si="154"/>
        <v>158461</v>
      </c>
      <c r="BN484" s="13">
        <v>117728.38213942263</v>
      </c>
      <c r="BO484" s="13">
        <v>90560.293953402026</v>
      </c>
      <c r="BP484" s="113">
        <v>137000</v>
      </c>
      <c r="BQ484" s="113">
        <v>137000</v>
      </c>
      <c r="BR484" s="113">
        <v>131870.20000000001</v>
      </c>
      <c r="BS484" s="8">
        <f t="shared" si="155"/>
        <v>122832</v>
      </c>
      <c r="BT484" s="9"/>
      <c r="BU484" s="9"/>
      <c r="BV484" s="9"/>
      <c r="BW484" s="9"/>
      <c r="BX484" s="10"/>
      <c r="BY484" s="10"/>
    </row>
    <row r="485" spans="1:77" s="6" customFormat="1" ht="26.25" customHeight="1" x14ac:dyDescent="0.35">
      <c r="A485" s="388"/>
      <c r="B485" s="31">
        <v>444</v>
      </c>
      <c r="C485" s="56" t="s">
        <v>479</v>
      </c>
      <c r="D485" s="36" t="s">
        <v>272</v>
      </c>
      <c r="F485" s="13">
        <v>98591.168950710809</v>
      </c>
      <c r="G485" s="13">
        <v>93282.413699518685</v>
      </c>
      <c r="H485" s="113">
        <v>126000</v>
      </c>
      <c r="I485" s="113">
        <v>129000</v>
      </c>
      <c r="J485" s="113">
        <v>121476.6</v>
      </c>
      <c r="K485" s="8">
        <f t="shared" si="145"/>
        <v>113670</v>
      </c>
      <c r="L485" s="13">
        <v>98591.168950710809</v>
      </c>
      <c r="M485" s="13">
        <v>93282.413699518685</v>
      </c>
      <c r="N485" s="113">
        <v>126000</v>
      </c>
      <c r="O485" s="113">
        <v>129000</v>
      </c>
      <c r="P485" s="113">
        <v>121476.6</v>
      </c>
      <c r="Q485" s="8">
        <f t="shared" si="146"/>
        <v>113670</v>
      </c>
      <c r="R485" s="13">
        <v>163878.71732000861</v>
      </c>
      <c r="S485" s="13">
        <v>155054.47869508507</v>
      </c>
      <c r="T485" s="113">
        <v>210000</v>
      </c>
      <c r="U485" s="113">
        <v>210000</v>
      </c>
      <c r="V485" s="113">
        <v>201920.6</v>
      </c>
      <c r="W485" s="8">
        <f t="shared" si="147"/>
        <v>188171</v>
      </c>
      <c r="X485" s="13">
        <v>192526.1682137248</v>
      </c>
      <c r="Y485" s="13">
        <v>184084.39333981788</v>
      </c>
      <c r="Z485" s="113">
        <v>248000</v>
      </c>
      <c r="AA485" s="113">
        <v>248000</v>
      </c>
      <c r="AB485" s="113">
        <v>238436.8</v>
      </c>
      <c r="AC485" s="8">
        <f t="shared" si="148"/>
        <v>222209</v>
      </c>
      <c r="AD485" s="13">
        <v>168175.77936464761</v>
      </c>
      <c r="AE485" s="13">
        <v>184084.39333981788</v>
      </c>
      <c r="AF485" s="113">
        <v>232000</v>
      </c>
      <c r="AG485" s="113">
        <v>237000</v>
      </c>
      <c r="AH485" s="113">
        <v>223020</v>
      </c>
      <c r="AI485" s="8">
        <f t="shared" si="149"/>
        <v>208856</v>
      </c>
      <c r="AJ485" s="13">
        <v>184322.2818418254</v>
      </c>
      <c r="AK485" s="13">
        <v>184084.39333981788</v>
      </c>
      <c r="AL485" s="113">
        <v>243000</v>
      </c>
      <c r="AM485" s="113">
        <v>248000</v>
      </c>
      <c r="AN485" s="113">
        <v>233242.8</v>
      </c>
      <c r="AO485" s="8">
        <f t="shared" si="150"/>
        <v>218530</v>
      </c>
      <c r="AP485" s="13">
        <v>200526.59731417042</v>
      </c>
      <c r="AQ485" s="13">
        <v>184084.39333981788</v>
      </c>
      <c r="AR485" s="113">
        <v>253000</v>
      </c>
      <c r="AS485" s="113">
        <v>258000</v>
      </c>
      <c r="AT485" s="113">
        <v>243500.6</v>
      </c>
      <c r="AU485" s="8">
        <f t="shared" si="151"/>
        <v>227822</v>
      </c>
      <c r="AV485" s="13">
        <v>148192.49522743124</v>
      </c>
      <c r="AW485" s="13">
        <v>113994.22709802401</v>
      </c>
      <c r="AX485" s="113">
        <v>173000</v>
      </c>
      <c r="AY485" s="113">
        <v>173000</v>
      </c>
      <c r="AZ485" s="113">
        <v>165993.79999999999</v>
      </c>
      <c r="BA485" s="8">
        <f t="shared" si="152"/>
        <v>154836</v>
      </c>
      <c r="BB485" s="13">
        <v>204497.90536680963</v>
      </c>
      <c r="BC485" s="13">
        <v>184084.39333981788</v>
      </c>
      <c r="BD485" s="113">
        <v>256000</v>
      </c>
      <c r="BE485" s="113">
        <v>256000</v>
      </c>
      <c r="BF485" s="113">
        <v>246015</v>
      </c>
      <c r="BG485" s="8">
        <f t="shared" si="153"/>
        <v>229319</v>
      </c>
      <c r="BH485" s="13">
        <v>201264.8247909208</v>
      </c>
      <c r="BI485" s="13">
        <v>184084.39333981788</v>
      </c>
      <c r="BJ485" s="113">
        <v>254000</v>
      </c>
      <c r="BK485" s="113">
        <v>254000</v>
      </c>
      <c r="BL485" s="113">
        <v>243968.2</v>
      </c>
      <c r="BM485" s="8">
        <f t="shared" si="154"/>
        <v>227463</v>
      </c>
      <c r="BN485" s="13">
        <v>165511.93443348198</v>
      </c>
      <c r="BO485" s="13">
        <v>127316.87264114</v>
      </c>
      <c r="BP485" s="113">
        <v>193000</v>
      </c>
      <c r="BQ485" s="113">
        <v>193000</v>
      </c>
      <c r="BR485" s="113">
        <v>185393.6</v>
      </c>
      <c r="BS485" s="8">
        <f t="shared" si="155"/>
        <v>172844</v>
      </c>
      <c r="BT485" s="9"/>
      <c r="BU485" s="9"/>
      <c r="BV485" s="9"/>
      <c r="BW485" s="9"/>
      <c r="BX485" s="10"/>
      <c r="BY485" s="10"/>
    </row>
    <row r="486" spans="1:77" s="6" customFormat="1" ht="26.25" customHeight="1" x14ac:dyDescent="0.35">
      <c r="A486" s="388"/>
      <c r="B486" s="31">
        <v>445</v>
      </c>
      <c r="C486" s="56" t="s">
        <v>480</v>
      </c>
      <c r="D486" s="36" t="s">
        <v>272</v>
      </c>
      <c r="F486" s="13">
        <v>51313.309319999993</v>
      </c>
      <c r="G486" s="13">
        <v>48550.284972000001</v>
      </c>
      <c r="H486" s="113">
        <v>66000</v>
      </c>
      <c r="I486" s="113">
        <v>67000</v>
      </c>
      <c r="J486" s="113">
        <v>63225.4</v>
      </c>
      <c r="K486" s="8">
        <f t="shared" si="145"/>
        <v>59218</v>
      </c>
      <c r="L486" s="13">
        <v>51313.309319999993</v>
      </c>
      <c r="M486" s="13">
        <v>48550.284972000001</v>
      </c>
      <c r="N486" s="113">
        <v>66000</v>
      </c>
      <c r="O486" s="113">
        <v>67000</v>
      </c>
      <c r="P486" s="113">
        <v>63225.4</v>
      </c>
      <c r="Q486" s="8">
        <f t="shared" si="146"/>
        <v>59218</v>
      </c>
      <c r="R486" s="13">
        <v>51313.309319999993</v>
      </c>
      <c r="S486" s="13">
        <v>48550.284972000001</v>
      </c>
      <c r="T486" s="113">
        <v>66000</v>
      </c>
      <c r="U486" s="113">
        <v>66000</v>
      </c>
      <c r="V486" s="113">
        <v>63225.4</v>
      </c>
      <c r="W486" s="8">
        <f t="shared" si="147"/>
        <v>59018</v>
      </c>
      <c r="X486" s="13">
        <v>51313.309319999993</v>
      </c>
      <c r="Y486" s="13">
        <v>48550.284972000001</v>
      </c>
      <c r="Z486" s="113">
        <v>66000</v>
      </c>
      <c r="AA486" s="113">
        <v>66000</v>
      </c>
      <c r="AB486" s="113">
        <v>63225.4</v>
      </c>
      <c r="AC486" s="8">
        <f t="shared" si="148"/>
        <v>59018</v>
      </c>
      <c r="AD486" s="13">
        <v>51313.309319999993</v>
      </c>
      <c r="AE486" s="13">
        <v>48550.284972000001</v>
      </c>
      <c r="AF486" s="113">
        <v>66000</v>
      </c>
      <c r="AG486" s="113">
        <v>67000</v>
      </c>
      <c r="AH486" s="113">
        <v>63225.4</v>
      </c>
      <c r="AI486" s="8">
        <f t="shared" si="149"/>
        <v>59218</v>
      </c>
      <c r="AJ486" s="13">
        <v>51313.309319999993</v>
      </c>
      <c r="AK486" s="13">
        <v>48550.284972000001</v>
      </c>
      <c r="AL486" s="113">
        <v>66000</v>
      </c>
      <c r="AM486" s="113">
        <v>67000</v>
      </c>
      <c r="AN486" s="113">
        <v>63225.4</v>
      </c>
      <c r="AO486" s="8">
        <f t="shared" si="150"/>
        <v>59218</v>
      </c>
      <c r="AP486" s="13">
        <v>51313.309319999993</v>
      </c>
      <c r="AQ486" s="13">
        <v>48550.284972000001</v>
      </c>
      <c r="AR486" s="113">
        <v>66000</v>
      </c>
      <c r="AS486" s="113">
        <v>67000</v>
      </c>
      <c r="AT486" s="113">
        <v>63225.4</v>
      </c>
      <c r="AU486" s="8">
        <f t="shared" si="151"/>
        <v>59218</v>
      </c>
      <c r="AV486" s="13">
        <v>51313.309319999993</v>
      </c>
      <c r="AW486" s="13">
        <v>39471.776400000002</v>
      </c>
      <c r="AX486" s="113">
        <v>60000</v>
      </c>
      <c r="AY486" s="113">
        <v>60000</v>
      </c>
      <c r="AZ486" s="113">
        <v>57477</v>
      </c>
      <c r="BA486" s="8">
        <f t="shared" si="152"/>
        <v>53652</v>
      </c>
      <c r="BB486" s="13">
        <v>51313.309319999993</v>
      </c>
      <c r="BC486" s="13">
        <v>48550.284972000001</v>
      </c>
      <c r="BD486" s="113">
        <v>66000</v>
      </c>
      <c r="BE486" s="113">
        <v>66000</v>
      </c>
      <c r="BF486" s="113">
        <v>63225.4</v>
      </c>
      <c r="BG486" s="8">
        <f t="shared" si="153"/>
        <v>59018</v>
      </c>
      <c r="BH486" s="13">
        <v>51313.309319999993</v>
      </c>
      <c r="BI486" s="13">
        <v>48550.284972000001</v>
      </c>
      <c r="BJ486" s="113">
        <v>66000</v>
      </c>
      <c r="BK486" s="113">
        <v>66000</v>
      </c>
      <c r="BL486" s="113">
        <v>63225.4</v>
      </c>
      <c r="BM486" s="8">
        <f t="shared" si="154"/>
        <v>59018</v>
      </c>
      <c r="BN486" s="13">
        <v>51313.309319999993</v>
      </c>
      <c r="BO486" s="13">
        <v>39471.776400000002</v>
      </c>
      <c r="BP486" s="113">
        <v>60000</v>
      </c>
      <c r="BQ486" s="113">
        <v>60000</v>
      </c>
      <c r="BR486" s="113">
        <v>57477</v>
      </c>
      <c r="BS486" s="8">
        <f t="shared" si="155"/>
        <v>53652</v>
      </c>
      <c r="BT486" s="9"/>
      <c r="BU486" s="9"/>
      <c r="BV486" s="9"/>
      <c r="BW486" s="9"/>
      <c r="BX486" s="10"/>
      <c r="BY486" s="10"/>
    </row>
    <row r="487" spans="1:77" s="6" customFormat="1" ht="26.25" customHeight="1" x14ac:dyDescent="0.35">
      <c r="A487" s="388"/>
      <c r="B487" s="31">
        <v>446</v>
      </c>
      <c r="C487" s="56" t="s">
        <v>481</v>
      </c>
      <c r="D487" s="36" t="s">
        <v>272</v>
      </c>
      <c r="F487" s="13">
        <v>239462.11015999998</v>
      </c>
      <c r="G487" s="13">
        <v>226567.99653599999</v>
      </c>
      <c r="H487" s="113">
        <v>307000</v>
      </c>
      <c r="I487" s="113">
        <v>313000</v>
      </c>
      <c r="J487" s="113">
        <v>295048.59999999998</v>
      </c>
      <c r="K487" s="8">
        <f t="shared" si="145"/>
        <v>276216</v>
      </c>
      <c r="L487" s="13">
        <v>239462.11015999998</v>
      </c>
      <c r="M487" s="13">
        <v>226567.99653599999</v>
      </c>
      <c r="N487" s="113">
        <v>307000</v>
      </c>
      <c r="O487" s="113">
        <v>313000</v>
      </c>
      <c r="P487" s="113">
        <v>295048.59999999998</v>
      </c>
      <c r="Q487" s="8">
        <f t="shared" si="146"/>
        <v>276216</v>
      </c>
      <c r="R487" s="13">
        <v>239462.11015999998</v>
      </c>
      <c r="S487" s="13">
        <v>226567.99653599999</v>
      </c>
      <c r="T487" s="113">
        <v>307000</v>
      </c>
      <c r="U487" s="113">
        <v>307000</v>
      </c>
      <c r="V487" s="113">
        <v>295048.59999999998</v>
      </c>
      <c r="W487" s="8">
        <f t="shared" si="147"/>
        <v>275016</v>
      </c>
      <c r="X487" s="13">
        <v>239462.11015999998</v>
      </c>
      <c r="Y487" s="13">
        <v>226567.99653599999</v>
      </c>
      <c r="Z487" s="113">
        <v>307000</v>
      </c>
      <c r="AA487" s="113">
        <v>307000</v>
      </c>
      <c r="AB487" s="113">
        <v>295048.59999999998</v>
      </c>
      <c r="AC487" s="8">
        <f t="shared" si="148"/>
        <v>275016</v>
      </c>
      <c r="AD487" s="13">
        <v>239462.11015999998</v>
      </c>
      <c r="AE487" s="13">
        <v>226567.99653599999</v>
      </c>
      <c r="AF487" s="113">
        <v>307000</v>
      </c>
      <c r="AG487" s="113">
        <v>313000</v>
      </c>
      <c r="AH487" s="113">
        <v>295048.59999999998</v>
      </c>
      <c r="AI487" s="8">
        <f t="shared" si="149"/>
        <v>276216</v>
      </c>
      <c r="AJ487" s="13">
        <v>239462.11015999998</v>
      </c>
      <c r="AK487" s="13">
        <v>226567.99653599999</v>
      </c>
      <c r="AL487" s="113">
        <v>307000</v>
      </c>
      <c r="AM487" s="113">
        <v>313000</v>
      </c>
      <c r="AN487" s="113">
        <v>295048.59999999998</v>
      </c>
      <c r="AO487" s="8">
        <f t="shared" si="150"/>
        <v>276216</v>
      </c>
      <c r="AP487" s="13">
        <v>239462.11015999998</v>
      </c>
      <c r="AQ487" s="13">
        <v>226567.99653599999</v>
      </c>
      <c r="AR487" s="113">
        <v>307000</v>
      </c>
      <c r="AS487" s="113">
        <v>313000</v>
      </c>
      <c r="AT487" s="113">
        <v>295048.59999999998</v>
      </c>
      <c r="AU487" s="8">
        <f t="shared" si="151"/>
        <v>276216</v>
      </c>
      <c r="AV487" s="13">
        <v>239462.11015999998</v>
      </c>
      <c r="AW487" s="13">
        <v>184201.6232</v>
      </c>
      <c r="AX487" s="113">
        <v>279000</v>
      </c>
      <c r="AY487" s="113">
        <v>279000</v>
      </c>
      <c r="AZ487" s="113">
        <v>268226</v>
      </c>
      <c r="BA487" s="8">
        <f t="shared" si="152"/>
        <v>249978</v>
      </c>
      <c r="BB487" s="13">
        <v>239462.11015999998</v>
      </c>
      <c r="BC487" s="13">
        <v>226567.99653599999</v>
      </c>
      <c r="BD487" s="113">
        <v>307000</v>
      </c>
      <c r="BE487" s="113">
        <v>307000</v>
      </c>
      <c r="BF487" s="113">
        <v>295048.59999999998</v>
      </c>
      <c r="BG487" s="8">
        <f t="shared" si="153"/>
        <v>275016</v>
      </c>
      <c r="BH487" s="13">
        <v>239462.11015999998</v>
      </c>
      <c r="BI487" s="13">
        <v>226567.99653599999</v>
      </c>
      <c r="BJ487" s="113">
        <v>307000</v>
      </c>
      <c r="BK487" s="113">
        <v>307000</v>
      </c>
      <c r="BL487" s="113">
        <v>295048.59999999998</v>
      </c>
      <c r="BM487" s="8">
        <f t="shared" si="154"/>
        <v>275016</v>
      </c>
      <c r="BN487" s="13">
        <v>239462.11015999998</v>
      </c>
      <c r="BO487" s="13">
        <v>184201.6232</v>
      </c>
      <c r="BP487" s="113">
        <v>279000</v>
      </c>
      <c r="BQ487" s="113">
        <v>279000</v>
      </c>
      <c r="BR487" s="113">
        <v>268226</v>
      </c>
      <c r="BS487" s="8">
        <f t="shared" si="155"/>
        <v>249978</v>
      </c>
      <c r="BT487" s="9"/>
      <c r="BU487" s="9"/>
      <c r="BV487" s="9"/>
      <c r="BW487" s="9"/>
      <c r="BX487" s="10"/>
      <c r="BY487" s="10"/>
    </row>
    <row r="488" spans="1:77" s="6" customFormat="1" ht="26.25" customHeight="1" x14ac:dyDescent="0.35">
      <c r="A488" s="388"/>
      <c r="B488" s="31">
        <v>447</v>
      </c>
      <c r="C488" s="56" t="s">
        <v>519</v>
      </c>
      <c r="D488" s="36"/>
      <c r="F488" s="13">
        <v>0</v>
      </c>
      <c r="G488" s="13">
        <v>0</v>
      </c>
      <c r="H488" s="123">
        <v>1052000</v>
      </c>
      <c r="I488" s="123">
        <v>1073000</v>
      </c>
      <c r="J488" s="123">
        <v>1012000</v>
      </c>
      <c r="K488" s="8">
        <f t="shared" si="145"/>
        <v>627400</v>
      </c>
      <c r="L488" s="13">
        <v>0</v>
      </c>
      <c r="M488" s="13">
        <v>0</v>
      </c>
      <c r="N488" s="123">
        <v>1052000</v>
      </c>
      <c r="O488" s="123">
        <v>1073000</v>
      </c>
      <c r="P488" s="123">
        <v>1012000</v>
      </c>
      <c r="Q488" s="8">
        <f t="shared" si="146"/>
        <v>627400</v>
      </c>
      <c r="R488" s="13">
        <v>0</v>
      </c>
      <c r="S488" s="13">
        <v>0</v>
      </c>
      <c r="T488" s="123">
        <v>1052000</v>
      </c>
      <c r="U488" s="123">
        <v>1052000</v>
      </c>
      <c r="V488" s="123">
        <v>1012000</v>
      </c>
      <c r="W488" s="8">
        <f t="shared" si="147"/>
        <v>623200</v>
      </c>
      <c r="X488" s="13">
        <v>0</v>
      </c>
      <c r="Y488" s="13">
        <v>0</v>
      </c>
      <c r="Z488" s="123">
        <v>1052000</v>
      </c>
      <c r="AA488" s="123">
        <v>1052000</v>
      </c>
      <c r="AB488" s="123">
        <v>1012000</v>
      </c>
      <c r="AC488" s="8">
        <f t="shared" si="148"/>
        <v>623200</v>
      </c>
      <c r="AD488" s="13">
        <v>0</v>
      </c>
      <c r="AE488" s="13">
        <v>0</v>
      </c>
      <c r="AF488" s="123">
        <v>1052000</v>
      </c>
      <c r="AG488" s="123">
        <v>1073000</v>
      </c>
      <c r="AH488" s="123">
        <v>1012000</v>
      </c>
      <c r="AI488" s="8">
        <f t="shared" si="149"/>
        <v>627400</v>
      </c>
      <c r="AJ488" s="13">
        <v>0</v>
      </c>
      <c r="AK488" s="13">
        <v>0</v>
      </c>
      <c r="AL488" s="123">
        <v>1052000</v>
      </c>
      <c r="AM488" s="123">
        <v>1073000</v>
      </c>
      <c r="AN488" s="123">
        <v>1012000</v>
      </c>
      <c r="AO488" s="8">
        <f t="shared" si="150"/>
        <v>627400</v>
      </c>
      <c r="AP488" s="13">
        <v>0</v>
      </c>
      <c r="AQ488" s="13">
        <v>0</v>
      </c>
      <c r="AR488" s="123">
        <v>1052000</v>
      </c>
      <c r="AS488" s="123">
        <v>1073000</v>
      </c>
      <c r="AT488" s="123">
        <v>1012000</v>
      </c>
      <c r="AU488" s="8">
        <f t="shared" si="151"/>
        <v>627400</v>
      </c>
      <c r="AV488" s="13">
        <v>0</v>
      </c>
      <c r="AW488" s="13">
        <v>0</v>
      </c>
      <c r="AX488" s="123">
        <v>1052000</v>
      </c>
      <c r="AY488" s="123">
        <v>1052000</v>
      </c>
      <c r="AZ488" s="123">
        <v>1012000</v>
      </c>
      <c r="BA488" s="8">
        <f t="shared" si="152"/>
        <v>623200</v>
      </c>
      <c r="BB488" s="13">
        <v>0</v>
      </c>
      <c r="BC488" s="13">
        <v>0</v>
      </c>
      <c r="BD488" s="123">
        <v>1052000</v>
      </c>
      <c r="BE488" s="123">
        <v>1052000</v>
      </c>
      <c r="BF488" s="123">
        <v>1012000</v>
      </c>
      <c r="BG488" s="8">
        <f t="shared" si="153"/>
        <v>623200</v>
      </c>
      <c r="BH488" s="13">
        <v>0</v>
      </c>
      <c r="BI488" s="13">
        <v>0</v>
      </c>
      <c r="BJ488" s="123">
        <v>1052000</v>
      </c>
      <c r="BK488" s="123">
        <v>1052000</v>
      </c>
      <c r="BL488" s="123">
        <v>1012000</v>
      </c>
      <c r="BM488" s="8">
        <f t="shared" si="154"/>
        <v>623200</v>
      </c>
      <c r="BN488" s="13">
        <v>0</v>
      </c>
      <c r="BO488" s="13">
        <v>0</v>
      </c>
      <c r="BP488" s="123">
        <v>1052000</v>
      </c>
      <c r="BQ488" s="123">
        <v>1052000</v>
      </c>
      <c r="BR488" s="123">
        <v>1012000</v>
      </c>
      <c r="BS488" s="8">
        <f t="shared" si="155"/>
        <v>623200</v>
      </c>
      <c r="BT488" s="9"/>
      <c r="BU488" s="9"/>
      <c r="BV488" s="9"/>
      <c r="BW488" s="9"/>
      <c r="BX488" s="10"/>
      <c r="BY488" s="10"/>
    </row>
    <row r="489" spans="1:77" s="6" customFormat="1" ht="26.25" customHeight="1" x14ac:dyDescent="0.35">
      <c r="A489" s="388"/>
      <c r="B489" s="31">
        <v>448</v>
      </c>
      <c r="C489" s="56" t="s">
        <v>482</v>
      </c>
      <c r="D489" s="36" t="s">
        <v>272</v>
      </c>
      <c r="F489" s="13">
        <v>358637.35657788219</v>
      </c>
      <c r="G489" s="13">
        <v>339326.11430061166</v>
      </c>
      <c r="H489" s="113">
        <v>460000</v>
      </c>
      <c r="I489" s="113">
        <v>469000</v>
      </c>
      <c r="J489" s="113">
        <v>441887.6</v>
      </c>
      <c r="K489" s="8">
        <f t="shared" si="145"/>
        <v>413770</v>
      </c>
      <c r="L489" s="13">
        <v>358637.35657788219</v>
      </c>
      <c r="M489" s="13">
        <v>339326.11430061166</v>
      </c>
      <c r="N489" s="113">
        <v>460000</v>
      </c>
      <c r="O489" s="113">
        <v>469000</v>
      </c>
      <c r="P489" s="113">
        <v>441887.6</v>
      </c>
      <c r="Q489" s="8">
        <f t="shared" si="146"/>
        <v>413770</v>
      </c>
      <c r="R489" s="13">
        <v>582880.62337102788</v>
      </c>
      <c r="S489" s="13">
        <v>551494.74365104933</v>
      </c>
      <c r="T489" s="113">
        <v>747000</v>
      </c>
      <c r="U489" s="113">
        <v>747000</v>
      </c>
      <c r="V489" s="113">
        <v>718184.6</v>
      </c>
      <c r="W489" s="8">
        <f t="shared" si="147"/>
        <v>669312</v>
      </c>
      <c r="X489" s="13">
        <v>655859.52367430041</v>
      </c>
      <c r="Y489" s="13">
        <v>631547.12377855636</v>
      </c>
      <c r="Z489" s="113">
        <v>848000</v>
      </c>
      <c r="AA489" s="113">
        <v>848000</v>
      </c>
      <c r="AB489" s="113">
        <v>815070.2</v>
      </c>
      <c r="AC489" s="8">
        <f t="shared" si="148"/>
        <v>759695</v>
      </c>
      <c r="AD489" s="13">
        <v>588377.30506538611</v>
      </c>
      <c r="AE489" s="13">
        <v>631547.12377855636</v>
      </c>
      <c r="AF489" s="113">
        <v>803000</v>
      </c>
      <c r="AG489" s="113">
        <v>819000</v>
      </c>
      <c r="AH489" s="113">
        <v>772346.4</v>
      </c>
      <c r="AI489" s="8">
        <f t="shared" si="149"/>
        <v>722854</v>
      </c>
      <c r="AJ489" s="13">
        <v>663404.11954362004</v>
      </c>
      <c r="AK489" s="13">
        <v>631547.12377855636</v>
      </c>
      <c r="AL489" s="113">
        <v>853000</v>
      </c>
      <c r="AM489" s="113">
        <v>870000</v>
      </c>
      <c r="AN489" s="113">
        <v>819847</v>
      </c>
      <c r="AO489" s="8">
        <f t="shared" si="150"/>
        <v>767560</v>
      </c>
      <c r="AP489" s="13">
        <v>771409.91239963565</v>
      </c>
      <c r="AQ489" s="13">
        <v>631547.12377855636</v>
      </c>
      <c r="AR489" s="113">
        <v>924000</v>
      </c>
      <c r="AS489" s="113">
        <v>942000</v>
      </c>
      <c r="AT489" s="113">
        <v>888227.2</v>
      </c>
      <c r="AU489" s="8">
        <f t="shared" si="151"/>
        <v>831437</v>
      </c>
      <c r="AV489" s="13">
        <v>520174.64759361919</v>
      </c>
      <c r="AW489" s="13">
        <v>400134.34430278395</v>
      </c>
      <c r="AX489" s="113">
        <v>606000</v>
      </c>
      <c r="AY489" s="113">
        <v>606000</v>
      </c>
      <c r="AZ489" s="113">
        <v>582657.6</v>
      </c>
      <c r="BA489" s="8">
        <f t="shared" si="152"/>
        <v>542993</v>
      </c>
      <c r="BB489" s="13">
        <v>710476.12728177547</v>
      </c>
      <c r="BC489" s="13">
        <v>631547.12377855636</v>
      </c>
      <c r="BD489" s="113">
        <v>884000</v>
      </c>
      <c r="BE489" s="113">
        <v>884000</v>
      </c>
      <c r="BF489" s="113">
        <v>849648.8</v>
      </c>
      <c r="BG489" s="8">
        <f t="shared" si="153"/>
        <v>791934</v>
      </c>
      <c r="BH489" s="13">
        <v>698611.12181207608</v>
      </c>
      <c r="BI489" s="13">
        <v>631547.12377855636</v>
      </c>
      <c r="BJ489" s="113">
        <v>876000</v>
      </c>
      <c r="BK489" s="113">
        <v>876000</v>
      </c>
      <c r="BL489" s="113">
        <v>842137.8</v>
      </c>
      <c r="BM489" s="8">
        <f t="shared" si="154"/>
        <v>784859</v>
      </c>
      <c r="BN489" s="13">
        <v>602066.755247958</v>
      </c>
      <c r="BO489" s="13">
        <v>463128.27326766</v>
      </c>
      <c r="BP489" s="113">
        <v>701000</v>
      </c>
      <c r="BQ489" s="113">
        <v>701000</v>
      </c>
      <c r="BR489" s="113">
        <v>674385.6</v>
      </c>
      <c r="BS489" s="8">
        <f t="shared" si="155"/>
        <v>628316</v>
      </c>
      <c r="BT489" s="9"/>
      <c r="BU489" s="9"/>
      <c r="BV489" s="9"/>
      <c r="BW489" s="9"/>
      <c r="BX489" s="10"/>
      <c r="BY489" s="10"/>
    </row>
    <row r="490" spans="1:77" s="6" customFormat="1" ht="26.25" customHeight="1" x14ac:dyDescent="0.35">
      <c r="A490" s="388"/>
      <c r="B490" s="31">
        <v>449</v>
      </c>
      <c r="C490" s="56" t="s">
        <v>483</v>
      </c>
      <c r="D490" s="36" t="s">
        <v>272</v>
      </c>
      <c r="F490" s="13">
        <v>970810.26809641428</v>
      </c>
      <c r="G490" s="13">
        <v>918535.86904506886</v>
      </c>
      <c r="H490" s="113">
        <v>1244000</v>
      </c>
      <c r="I490" s="113">
        <v>1269000</v>
      </c>
      <c r="J490" s="113">
        <v>1196165.6000000001</v>
      </c>
      <c r="K490" s="8">
        <f t="shared" si="145"/>
        <v>1119702</v>
      </c>
      <c r="L490" s="13">
        <v>970810.26809641428</v>
      </c>
      <c r="M490" s="13">
        <v>918535.86904506886</v>
      </c>
      <c r="N490" s="113">
        <v>1244000</v>
      </c>
      <c r="O490" s="113">
        <v>1269000</v>
      </c>
      <c r="P490" s="113">
        <v>1196165.6000000001</v>
      </c>
      <c r="Q490" s="8">
        <f t="shared" si="146"/>
        <v>1119702</v>
      </c>
      <c r="R490" s="13">
        <v>1580244.8448630844</v>
      </c>
      <c r="S490" s="13">
        <v>1495154.7378319954</v>
      </c>
      <c r="T490" s="113">
        <v>2025000</v>
      </c>
      <c r="U490" s="113">
        <v>2025000</v>
      </c>
      <c r="V490" s="113">
        <v>1947068.2000000002</v>
      </c>
      <c r="W490" s="8">
        <f t="shared" si="147"/>
        <v>1814494</v>
      </c>
      <c r="X490" s="13">
        <v>1830130.3985896204</v>
      </c>
      <c r="Y490" s="13">
        <v>1774281.4117844251</v>
      </c>
      <c r="Z490" s="113">
        <v>2373000</v>
      </c>
      <c r="AA490" s="113">
        <v>2373000</v>
      </c>
      <c r="AB490" s="113">
        <v>2281991.6</v>
      </c>
      <c r="AC490" s="8">
        <f t="shared" si="148"/>
        <v>2126481</v>
      </c>
      <c r="AD490" s="13">
        <v>1643966.9952093933</v>
      </c>
      <c r="AE490" s="13">
        <v>1774281.4117844251</v>
      </c>
      <c r="AF490" s="113">
        <v>2251000</v>
      </c>
      <c r="AG490" s="113">
        <v>2296000</v>
      </c>
      <c r="AH490" s="113">
        <v>2164129.7999999998</v>
      </c>
      <c r="AI490" s="8">
        <f t="shared" si="149"/>
        <v>2025876</v>
      </c>
      <c r="AJ490" s="13">
        <v>1892626.2463653637</v>
      </c>
      <c r="AK490" s="13">
        <v>1774281.4117844251</v>
      </c>
      <c r="AL490" s="113">
        <v>2414000</v>
      </c>
      <c r="AM490" s="113">
        <v>2462000</v>
      </c>
      <c r="AN490" s="113">
        <v>2321558.4</v>
      </c>
      <c r="AO490" s="8">
        <f t="shared" si="150"/>
        <v>2172893</v>
      </c>
      <c r="AP490" s="13">
        <v>2212934.6989357607</v>
      </c>
      <c r="AQ490" s="13">
        <v>1774281.4117844251</v>
      </c>
      <c r="AR490" s="113">
        <v>2625000</v>
      </c>
      <c r="AS490" s="113">
        <v>2678000</v>
      </c>
      <c r="AT490" s="113">
        <v>2524348.4</v>
      </c>
      <c r="AU490" s="8">
        <f t="shared" si="151"/>
        <v>2362913</v>
      </c>
      <c r="AV490" s="13">
        <v>1413733.4126862308</v>
      </c>
      <c r="AW490" s="13">
        <v>1087487.2405278701</v>
      </c>
      <c r="AX490" s="113">
        <v>1647000</v>
      </c>
      <c r="AY490" s="113">
        <v>1647000</v>
      </c>
      <c r="AZ490" s="113">
        <v>1583549.8</v>
      </c>
      <c r="BA490" s="8">
        <f t="shared" si="152"/>
        <v>1475754</v>
      </c>
      <c r="BB490" s="13">
        <v>2012266.9044987785</v>
      </c>
      <c r="BC490" s="13">
        <v>1774281.4117844251</v>
      </c>
      <c r="BD490" s="113">
        <v>2493000</v>
      </c>
      <c r="BE490" s="113">
        <v>2493000</v>
      </c>
      <c r="BF490" s="113">
        <v>2397304</v>
      </c>
      <c r="BG490" s="8">
        <f t="shared" si="153"/>
        <v>2233970</v>
      </c>
      <c r="BH490" s="13">
        <v>2082411.8562504896</v>
      </c>
      <c r="BI490" s="13">
        <v>1774281.4117844251</v>
      </c>
      <c r="BJ490" s="113">
        <v>2539000</v>
      </c>
      <c r="BK490" s="113">
        <v>2539000</v>
      </c>
      <c r="BL490" s="113">
        <v>2441713.4</v>
      </c>
      <c r="BM490" s="8">
        <f t="shared" si="154"/>
        <v>2275281</v>
      </c>
      <c r="BN490" s="13">
        <v>1629758.3398586854</v>
      </c>
      <c r="BO490" s="13">
        <v>1253660.261429758</v>
      </c>
      <c r="BP490" s="113">
        <v>1899000</v>
      </c>
      <c r="BQ490" s="113">
        <v>1899000</v>
      </c>
      <c r="BR490" s="113">
        <v>1825523</v>
      </c>
      <c r="BS490" s="8">
        <f t="shared" si="155"/>
        <v>1701388</v>
      </c>
      <c r="BT490" s="9"/>
      <c r="BU490" s="9"/>
      <c r="BV490" s="9"/>
      <c r="BW490" s="9"/>
      <c r="BX490" s="10"/>
      <c r="BY490" s="10"/>
    </row>
    <row r="491" spans="1:77" s="6" customFormat="1" ht="26.25" customHeight="1" x14ac:dyDescent="0.35">
      <c r="A491" s="388"/>
      <c r="B491" s="31">
        <v>450</v>
      </c>
      <c r="C491" s="56" t="s">
        <v>484</v>
      </c>
      <c r="D491" s="36" t="s">
        <v>272</v>
      </c>
      <c r="F491" s="13">
        <v>68417.745759999991</v>
      </c>
      <c r="G491" s="13">
        <v>64733.713295999994</v>
      </c>
      <c r="H491" s="113">
        <v>88000</v>
      </c>
      <c r="I491" s="113">
        <v>90000</v>
      </c>
      <c r="J491" s="113">
        <v>84299.6</v>
      </c>
      <c r="K491" s="8">
        <f t="shared" si="145"/>
        <v>79090</v>
      </c>
      <c r="L491" s="13">
        <v>68417.745759999991</v>
      </c>
      <c r="M491" s="13">
        <v>64733.713295999994</v>
      </c>
      <c r="N491" s="113">
        <v>88000</v>
      </c>
      <c r="O491" s="113">
        <v>90000</v>
      </c>
      <c r="P491" s="113">
        <v>84299.6</v>
      </c>
      <c r="Q491" s="8">
        <f t="shared" si="146"/>
        <v>79090</v>
      </c>
      <c r="R491" s="13">
        <v>68417.745759999991</v>
      </c>
      <c r="S491" s="13">
        <v>64733.713295999994</v>
      </c>
      <c r="T491" s="113">
        <v>88000</v>
      </c>
      <c r="U491" s="113">
        <v>88000</v>
      </c>
      <c r="V491" s="113">
        <v>84299.6</v>
      </c>
      <c r="W491" s="8">
        <f t="shared" si="147"/>
        <v>78690</v>
      </c>
      <c r="X491" s="13">
        <v>68417.745759999991</v>
      </c>
      <c r="Y491" s="13">
        <v>64733.713295999994</v>
      </c>
      <c r="Z491" s="113">
        <v>88000</v>
      </c>
      <c r="AA491" s="113">
        <v>88000</v>
      </c>
      <c r="AB491" s="113">
        <v>84299.6</v>
      </c>
      <c r="AC491" s="8">
        <f t="shared" si="148"/>
        <v>78690</v>
      </c>
      <c r="AD491" s="13">
        <v>68417.745759999991</v>
      </c>
      <c r="AE491" s="13">
        <v>64733.713295999994</v>
      </c>
      <c r="AF491" s="113">
        <v>88000</v>
      </c>
      <c r="AG491" s="113">
        <v>90000</v>
      </c>
      <c r="AH491" s="113">
        <v>84299.6</v>
      </c>
      <c r="AI491" s="8">
        <f t="shared" si="149"/>
        <v>79090</v>
      </c>
      <c r="AJ491" s="13">
        <v>68417.745759999991</v>
      </c>
      <c r="AK491" s="13">
        <v>64733.713295999994</v>
      </c>
      <c r="AL491" s="113">
        <v>88000</v>
      </c>
      <c r="AM491" s="113">
        <v>90000</v>
      </c>
      <c r="AN491" s="113">
        <v>84299.6</v>
      </c>
      <c r="AO491" s="8">
        <f t="shared" si="150"/>
        <v>79090</v>
      </c>
      <c r="AP491" s="13">
        <v>68417.745759999991</v>
      </c>
      <c r="AQ491" s="13">
        <v>64733.713295999994</v>
      </c>
      <c r="AR491" s="113">
        <v>88000</v>
      </c>
      <c r="AS491" s="113">
        <v>90000</v>
      </c>
      <c r="AT491" s="113">
        <v>84299.6</v>
      </c>
      <c r="AU491" s="8">
        <f t="shared" si="151"/>
        <v>79090</v>
      </c>
      <c r="AV491" s="13">
        <v>68417.745759999991</v>
      </c>
      <c r="AW491" s="13">
        <v>52629.035199999998</v>
      </c>
      <c r="AX491" s="113">
        <v>80000</v>
      </c>
      <c r="AY491" s="113">
        <v>80000</v>
      </c>
      <c r="AZ491" s="113">
        <v>76636</v>
      </c>
      <c r="BA491" s="8">
        <f t="shared" si="152"/>
        <v>71537</v>
      </c>
      <c r="BB491" s="13">
        <v>68417.745759999991</v>
      </c>
      <c r="BC491" s="13">
        <v>64733.713295999994</v>
      </c>
      <c r="BD491" s="113">
        <v>88000</v>
      </c>
      <c r="BE491" s="113">
        <v>88000</v>
      </c>
      <c r="BF491" s="113">
        <v>84299.6</v>
      </c>
      <c r="BG491" s="8">
        <f t="shared" si="153"/>
        <v>78690</v>
      </c>
      <c r="BH491" s="13">
        <v>68417.745759999991</v>
      </c>
      <c r="BI491" s="13">
        <v>64733.713295999994</v>
      </c>
      <c r="BJ491" s="113">
        <v>88000</v>
      </c>
      <c r="BK491" s="113">
        <v>88000</v>
      </c>
      <c r="BL491" s="113">
        <v>84299.6</v>
      </c>
      <c r="BM491" s="8">
        <f t="shared" si="154"/>
        <v>78690</v>
      </c>
      <c r="BN491" s="13">
        <v>68417.745759999991</v>
      </c>
      <c r="BO491" s="13">
        <v>52629.035199999998</v>
      </c>
      <c r="BP491" s="113">
        <v>80000</v>
      </c>
      <c r="BQ491" s="113">
        <v>80000</v>
      </c>
      <c r="BR491" s="113">
        <v>76636</v>
      </c>
      <c r="BS491" s="8">
        <f t="shared" si="155"/>
        <v>71537</v>
      </c>
      <c r="BT491" s="9"/>
      <c r="BU491" s="9"/>
      <c r="BV491" s="9"/>
      <c r="BW491" s="9"/>
      <c r="BX491" s="10"/>
      <c r="BY491" s="10"/>
    </row>
    <row r="492" spans="1:77" s="6" customFormat="1" ht="26.25" customHeight="1" x14ac:dyDescent="0.35">
      <c r="A492" s="388"/>
      <c r="B492" s="31">
        <v>451</v>
      </c>
      <c r="C492" s="56" t="s">
        <v>520</v>
      </c>
      <c r="D492" s="36"/>
      <c r="F492" s="13">
        <v>0</v>
      </c>
      <c r="G492" s="13">
        <v>0</v>
      </c>
      <c r="H492" s="123">
        <v>229000</v>
      </c>
      <c r="I492" s="123">
        <v>234000</v>
      </c>
      <c r="J492" s="123">
        <v>220000</v>
      </c>
      <c r="K492" s="8">
        <f t="shared" si="145"/>
        <v>136600</v>
      </c>
      <c r="L492" s="13">
        <v>0</v>
      </c>
      <c r="M492" s="13">
        <v>0</v>
      </c>
      <c r="N492" s="123">
        <v>229000</v>
      </c>
      <c r="O492" s="123">
        <v>234000</v>
      </c>
      <c r="P492" s="123">
        <v>220000</v>
      </c>
      <c r="Q492" s="8">
        <f t="shared" si="146"/>
        <v>136600</v>
      </c>
      <c r="R492" s="13">
        <v>0</v>
      </c>
      <c r="S492" s="13">
        <v>0</v>
      </c>
      <c r="T492" s="123">
        <v>229000</v>
      </c>
      <c r="U492" s="123">
        <v>229000</v>
      </c>
      <c r="V492" s="123">
        <v>220000</v>
      </c>
      <c r="W492" s="8">
        <f t="shared" si="147"/>
        <v>135600</v>
      </c>
      <c r="X492" s="13">
        <v>0</v>
      </c>
      <c r="Y492" s="13">
        <v>0</v>
      </c>
      <c r="Z492" s="123">
        <v>229000</v>
      </c>
      <c r="AA492" s="123">
        <v>229000</v>
      </c>
      <c r="AB492" s="123">
        <v>220000</v>
      </c>
      <c r="AC492" s="8">
        <f t="shared" si="148"/>
        <v>135600</v>
      </c>
      <c r="AD492" s="13">
        <v>0</v>
      </c>
      <c r="AE492" s="13">
        <v>0</v>
      </c>
      <c r="AF492" s="123">
        <v>229000</v>
      </c>
      <c r="AG492" s="123">
        <v>234000</v>
      </c>
      <c r="AH492" s="123">
        <v>220000</v>
      </c>
      <c r="AI492" s="8">
        <f t="shared" si="149"/>
        <v>136600</v>
      </c>
      <c r="AJ492" s="13">
        <v>0</v>
      </c>
      <c r="AK492" s="13">
        <v>0</v>
      </c>
      <c r="AL492" s="123">
        <v>229000</v>
      </c>
      <c r="AM492" s="123">
        <v>234000</v>
      </c>
      <c r="AN492" s="123">
        <v>220000</v>
      </c>
      <c r="AO492" s="8">
        <f t="shared" si="150"/>
        <v>136600</v>
      </c>
      <c r="AP492" s="13">
        <v>0</v>
      </c>
      <c r="AQ492" s="13">
        <v>0</v>
      </c>
      <c r="AR492" s="123">
        <v>229000</v>
      </c>
      <c r="AS492" s="123">
        <v>234000</v>
      </c>
      <c r="AT492" s="123">
        <v>220000</v>
      </c>
      <c r="AU492" s="8">
        <f t="shared" si="151"/>
        <v>136600</v>
      </c>
      <c r="AV492" s="13">
        <v>0</v>
      </c>
      <c r="AW492" s="13">
        <v>0</v>
      </c>
      <c r="AX492" s="123">
        <v>229000</v>
      </c>
      <c r="AY492" s="123">
        <v>229000</v>
      </c>
      <c r="AZ492" s="123">
        <v>220000</v>
      </c>
      <c r="BA492" s="8">
        <f t="shared" si="152"/>
        <v>135600</v>
      </c>
      <c r="BB492" s="13">
        <v>0</v>
      </c>
      <c r="BC492" s="13">
        <v>0</v>
      </c>
      <c r="BD492" s="123">
        <v>229000</v>
      </c>
      <c r="BE492" s="123">
        <v>229000</v>
      </c>
      <c r="BF492" s="123">
        <v>220000</v>
      </c>
      <c r="BG492" s="8">
        <f t="shared" si="153"/>
        <v>135600</v>
      </c>
      <c r="BH492" s="13">
        <v>0</v>
      </c>
      <c r="BI492" s="13">
        <v>0</v>
      </c>
      <c r="BJ492" s="123">
        <v>229000</v>
      </c>
      <c r="BK492" s="123">
        <v>229000</v>
      </c>
      <c r="BL492" s="123">
        <v>220000</v>
      </c>
      <c r="BM492" s="8">
        <f t="shared" si="154"/>
        <v>135600</v>
      </c>
      <c r="BN492" s="13">
        <v>0</v>
      </c>
      <c r="BO492" s="13">
        <v>0</v>
      </c>
      <c r="BP492" s="123">
        <v>229000</v>
      </c>
      <c r="BQ492" s="123">
        <v>229000</v>
      </c>
      <c r="BR492" s="123">
        <v>220000</v>
      </c>
      <c r="BS492" s="8">
        <f t="shared" si="155"/>
        <v>135600</v>
      </c>
      <c r="BT492" s="9"/>
      <c r="BU492" s="9"/>
      <c r="BV492" s="9"/>
      <c r="BW492" s="9"/>
      <c r="BX492" s="10"/>
      <c r="BY492" s="10"/>
    </row>
    <row r="493" spans="1:77" s="6" customFormat="1" ht="76.5" customHeight="1" x14ac:dyDescent="0.35">
      <c r="A493" s="388"/>
      <c r="B493" s="31">
        <v>452</v>
      </c>
      <c r="C493" s="56" t="s">
        <v>485</v>
      </c>
      <c r="D493" s="36" t="s">
        <v>272</v>
      </c>
      <c r="F493" s="13">
        <v>277212.20003835543</v>
      </c>
      <c r="G493" s="13">
        <v>262285.38926705933</v>
      </c>
      <c r="H493" s="113">
        <v>355000</v>
      </c>
      <c r="I493" s="113">
        <v>362000</v>
      </c>
      <c r="J493" s="113">
        <v>341562.2</v>
      </c>
      <c r="K493" s="8">
        <f t="shared" si="145"/>
        <v>319612</v>
      </c>
      <c r="L493" s="13">
        <v>277212.20003835543</v>
      </c>
      <c r="M493" s="13">
        <v>262285.38926705933</v>
      </c>
      <c r="N493" s="113">
        <v>355000</v>
      </c>
      <c r="O493" s="113">
        <v>362000</v>
      </c>
      <c r="P493" s="113">
        <v>341562.2</v>
      </c>
      <c r="Q493" s="8">
        <f t="shared" si="146"/>
        <v>319612</v>
      </c>
      <c r="R493" s="13">
        <v>448685.54370427062</v>
      </c>
      <c r="S493" s="13">
        <v>424525.55288942531</v>
      </c>
      <c r="T493" s="113">
        <v>575000</v>
      </c>
      <c r="U493" s="113">
        <v>575000</v>
      </c>
      <c r="V493" s="113">
        <v>552839</v>
      </c>
      <c r="W493" s="8">
        <f t="shared" si="147"/>
        <v>515210</v>
      </c>
      <c r="X493" s="13">
        <v>522993.03110802016</v>
      </c>
      <c r="Y493" s="13">
        <v>518627.41448212974</v>
      </c>
      <c r="Z493" s="113">
        <v>686000</v>
      </c>
      <c r="AA493" s="113">
        <v>686000</v>
      </c>
      <c r="AB493" s="113">
        <v>659461.6</v>
      </c>
      <c r="AC493" s="8">
        <f t="shared" si="148"/>
        <v>614616</v>
      </c>
      <c r="AD493" s="13">
        <v>472044.21732855664</v>
      </c>
      <c r="AE493" s="13">
        <v>518627.41448212974</v>
      </c>
      <c r="AF493" s="113">
        <v>652000</v>
      </c>
      <c r="AG493" s="113">
        <v>665000</v>
      </c>
      <c r="AH493" s="113">
        <v>627204.19999999995</v>
      </c>
      <c r="AI493" s="8">
        <f t="shared" si="149"/>
        <v>586975</v>
      </c>
      <c r="AJ493" s="13">
        <v>542333.70156818582</v>
      </c>
      <c r="AK493" s="13">
        <v>518627.41448212974</v>
      </c>
      <c r="AL493" s="113">
        <v>699000</v>
      </c>
      <c r="AM493" s="113">
        <v>713000</v>
      </c>
      <c r="AN493" s="113">
        <v>671706</v>
      </c>
      <c r="AO493" s="8">
        <f t="shared" si="150"/>
        <v>628933</v>
      </c>
      <c r="AP493" s="13">
        <v>608696.34928991983</v>
      </c>
      <c r="AQ493" s="13">
        <v>518627.41448212974</v>
      </c>
      <c r="AR493" s="113">
        <v>742000</v>
      </c>
      <c r="AS493" s="113">
        <v>757000</v>
      </c>
      <c r="AT493" s="113">
        <v>713720</v>
      </c>
      <c r="AU493" s="8">
        <f t="shared" si="151"/>
        <v>668009</v>
      </c>
      <c r="AV493" s="13">
        <v>422286.12889186351</v>
      </c>
      <c r="AW493" s="13">
        <v>324835.48376297194</v>
      </c>
      <c r="AX493" s="113">
        <v>492000</v>
      </c>
      <c r="AY493" s="113">
        <v>492000</v>
      </c>
      <c r="AZ493" s="113">
        <v>473011</v>
      </c>
      <c r="BA493" s="8">
        <f t="shared" si="152"/>
        <v>440827</v>
      </c>
      <c r="BB493" s="13">
        <v>589618.0608847437</v>
      </c>
      <c r="BC493" s="13">
        <v>518627.41448212974</v>
      </c>
      <c r="BD493" s="113">
        <v>730000</v>
      </c>
      <c r="BE493" s="113">
        <v>730000</v>
      </c>
      <c r="BF493" s="113">
        <v>701642.2</v>
      </c>
      <c r="BG493" s="8">
        <f t="shared" si="153"/>
        <v>653978</v>
      </c>
      <c r="BH493" s="13">
        <v>589906.01407221111</v>
      </c>
      <c r="BI493" s="13">
        <v>518627.41448212974</v>
      </c>
      <c r="BJ493" s="113">
        <v>730000</v>
      </c>
      <c r="BK493" s="113">
        <v>730000</v>
      </c>
      <c r="BL493" s="113">
        <v>701824.2</v>
      </c>
      <c r="BM493" s="8">
        <f t="shared" si="154"/>
        <v>654072</v>
      </c>
      <c r="BN493" s="13">
        <v>465372.37532858795</v>
      </c>
      <c r="BO493" s="13">
        <v>357978.75025276002</v>
      </c>
      <c r="BP493" s="113">
        <v>542000</v>
      </c>
      <c r="BQ493" s="113">
        <v>542000</v>
      </c>
      <c r="BR493" s="113">
        <v>521271.80000000005</v>
      </c>
      <c r="BS493" s="8">
        <f t="shared" si="155"/>
        <v>485725</v>
      </c>
      <c r="BT493" s="9"/>
      <c r="BU493" s="9"/>
      <c r="BV493" s="9"/>
      <c r="BW493" s="9"/>
      <c r="BX493" s="10"/>
      <c r="BY493" s="10"/>
    </row>
    <row r="494" spans="1:77" s="6" customFormat="1" ht="26.25" customHeight="1" x14ac:dyDescent="0.35">
      <c r="A494" s="388"/>
      <c r="B494" s="31">
        <v>453</v>
      </c>
      <c r="C494" s="56" t="s">
        <v>486</v>
      </c>
      <c r="D494" s="36" t="s">
        <v>272</v>
      </c>
      <c r="F494" s="13">
        <v>299327.63770000002</v>
      </c>
      <c r="G494" s="13">
        <v>283209.99566999997</v>
      </c>
      <c r="H494" s="113">
        <v>384000</v>
      </c>
      <c r="I494" s="113">
        <v>392000</v>
      </c>
      <c r="J494" s="113">
        <v>368810.4</v>
      </c>
      <c r="K494" s="8">
        <f t="shared" si="145"/>
        <v>345470</v>
      </c>
      <c r="L494" s="13">
        <v>299327.63770000002</v>
      </c>
      <c r="M494" s="13">
        <v>283209.99566999997</v>
      </c>
      <c r="N494" s="113">
        <v>384000</v>
      </c>
      <c r="O494" s="113">
        <v>392000</v>
      </c>
      <c r="P494" s="113">
        <v>368810.4</v>
      </c>
      <c r="Q494" s="8">
        <f t="shared" si="146"/>
        <v>345470</v>
      </c>
      <c r="R494" s="13">
        <v>299327.63770000002</v>
      </c>
      <c r="S494" s="13">
        <v>283209.99566999997</v>
      </c>
      <c r="T494" s="113">
        <v>384000</v>
      </c>
      <c r="U494" s="113">
        <v>384000</v>
      </c>
      <c r="V494" s="113">
        <v>368810.4</v>
      </c>
      <c r="W494" s="8">
        <f t="shared" si="147"/>
        <v>343870</v>
      </c>
      <c r="X494" s="13">
        <v>299327.63770000002</v>
      </c>
      <c r="Y494" s="13">
        <v>283209.99566999997</v>
      </c>
      <c r="Z494" s="113">
        <v>384000</v>
      </c>
      <c r="AA494" s="113">
        <v>384000</v>
      </c>
      <c r="AB494" s="113">
        <v>368810.4</v>
      </c>
      <c r="AC494" s="8">
        <f t="shared" si="148"/>
        <v>343870</v>
      </c>
      <c r="AD494" s="13">
        <v>299327.63770000002</v>
      </c>
      <c r="AE494" s="13">
        <v>283209.99566999997</v>
      </c>
      <c r="AF494" s="113">
        <v>384000</v>
      </c>
      <c r="AG494" s="113">
        <v>392000</v>
      </c>
      <c r="AH494" s="113">
        <v>368810.4</v>
      </c>
      <c r="AI494" s="8">
        <f t="shared" si="149"/>
        <v>345470</v>
      </c>
      <c r="AJ494" s="13">
        <v>299327.63770000002</v>
      </c>
      <c r="AK494" s="13">
        <v>283209.99566999997</v>
      </c>
      <c r="AL494" s="113">
        <v>384000</v>
      </c>
      <c r="AM494" s="113">
        <v>392000</v>
      </c>
      <c r="AN494" s="113">
        <v>368810.4</v>
      </c>
      <c r="AO494" s="8">
        <f t="shared" si="150"/>
        <v>345470</v>
      </c>
      <c r="AP494" s="13">
        <v>299327.63770000002</v>
      </c>
      <c r="AQ494" s="13">
        <v>283209.99566999997</v>
      </c>
      <c r="AR494" s="113">
        <v>384000</v>
      </c>
      <c r="AS494" s="113">
        <v>392000</v>
      </c>
      <c r="AT494" s="113">
        <v>368810.4</v>
      </c>
      <c r="AU494" s="8">
        <f t="shared" si="151"/>
        <v>345470</v>
      </c>
      <c r="AV494" s="13">
        <v>299327.63770000002</v>
      </c>
      <c r="AW494" s="13">
        <v>230252.02899999998</v>
      </c>
      <c r="AX494" s="113">
        <v>349000</v>
      </c>
      <c r="AY494" s="113">
        <v>349000</v>
      </c>
      <c r="AZ494" s="113">
        <v>335283.20000000001</v>
      </c>
      <c r="BA494" s="8">
        <f t="shared" si="152"/>
        <v>312573</v>
      </c>
      <c r="BB494" s="13">
        <v>299327.63770000002</v>
      </c>
      <c r="BC494" s="13">
        <v>283209.99566999997</v>
      </c>
      <c r="BD494" s="113">
        <v>384000</v>
      </c>
      <c r="BE494" s="113">
        <v>384000</v>
      </c>
      <c r="BF494" s="113">
        <v>368810.4</v>
      </c>
      <c r="BG494" s="8">
        <f t="shared" si="153"/>
        <v>343870</v>
      </c>
      <c r="BH494" s="13">
        <v>299327.63770000002</v>
      </c>
      <c r="BI494" s="13">
        <v>283209.99566999997</v>
      </c>
      <c r="BJ494" s="113">
        <v>384000</v>
      </c>
      <c r="BK494" s="113">
        <v>384000</v>
      </c>
      <c r="BL494" s="113">
        <v>368810.4</v>
      </c>
      <c r="BM494" s="8">
        <f t="shared" si="154"/>
        <v>343870</v>
      </c>
      <c r="BN494" s="13">
        <v>299327.63770000002</v>
      </c>
      <c r="BO494" s="13">
        <v>230252.02899999998</v>
      </c>
      <c r="BP494" s="113">
        <v>349000</v>
      </c>
      <c r="BQ494" s="113">
        <v>349000</v>
      </c>
      <c r="BR494" s="113">
        <v>335283.20000000001</v>
      </c>
      <c r="BS494" s="8">
        <f t="shared" si="155"/>
        <v>312573</v>
      </c>
      <c r="BT494" s="9"/>
      <c r="BU494" s="9"/>
      <c r="BV494" s="9"/>
      <c r="BW494" s="9"/>
      <c r="BX494" s="10"/>
      <c r="BY494" s="10"/>
    </row>
    <row r="495" spans="1:77" s="6" customFormat="1" ht="39" customHeight="1" x14ac:dyDescent="0.35">
      <c r="A495" s="388"/>
      <c r="B495" s="31">
        <v>454</v>
      </c>
      <c r="C495" s="56" t="s">
        <v>487</v>
      </c>
      <c r="D495" s="36" t="s">
        <v>272</v>
      </c>
      <c r="F495" s="13">
        <v>648675.48932513595</v>
      </c>
      <c r="G495" s="13">
        <v>613746.80913070554</v>
      </c>
      <c r="H495" s="113">
        <v>831000</v>
      </c>
      <c r="I495" s="113">
        <v>848000</v>
      </c>
      <c r="J495" s="113">
        <v>799253</v>
      </c>
      <c r="K495" s="8">
        <f t="shared" si="145"/>
        <v>748135</v>
      </c>
      <c r="L495" s="13">
        <v>648675.48932513595</v>
      </c>
      <c r="M495" s="13">
        <v>613747.53738498024</v>
      </c>
      <c r="N495" s="113">
        <v>831000</v>
      </c>
      <c r="O495" s="113">
        <v>848000</v>
      </c>
      <c r="P495" s="113">
        <v>799253</v>
      </c>
      <c r="Q495" s="8">
        <f t="shared" si="146"/>
        <v>748135</v>
      </c>
      <c r="R495" s="13">
        <v>2641702.5540165622</v>
      </c>
      <c r="S495" s="13">
        <v>2499457.031877209</v>
      </c>
      <c r="T495" s="113">
        <v>3385000</v>
      </c>
      <c r="U495" s="113">
        <v>3385000</v>
      </c>
      <c r="V495" s="113">
        <v>3254923</v>
      </c>
      <c r="W495" s="8">
        <f t="shared" si="147"/>
        <v>3033217</v>
      </c>
      <c r="X495" s="13">
        <v>3380991.7886589756</v>
      </c>
      <c r="Y495" s="13">
        <v>3255844.254587085</v>
      </c>
      <c r="Z495" s="113">
        <v>4370000</v>
      </c>
      <c r="AA495" s="113">
        <v>4370000</v>
      </c>
      <c r="AB495" s="113">
        <v>4201850.8</v>
      </c>
      <c r="AC495" s="8">
        <f t="shared" si="148"/>
        <v>3915737</v>
      </c>
      <c r="AD495" s="13">
        <v>2639189.9123035264</v>
      </c>
      <c r="AE495" s="13">
        <v>3255844.254587085</v>
      </c>
      <c r="AF495" s="113">
        <v>3881000</v>
      </c>
      <c r="AG495" s="113">
        <v>3959000</v>
      </c>
      <c r="AH495" s="113">
        <v>3732208.2</v>
      </c>
      <c r="AI495" s="8">
        <f t="shared" si="149"/>
        <v>3493448</v>
      </c>
      <c r="AJ495" s="13">
        <v>3103625.050037384</v>
      </c>
      <c r="AK495" s="13">
        <v>3255844.254587085</v>
      </c>
      <c r="AL495" s="113">
        <v>4187000</v>
      </c>
      <c r="AM495" s="113">
        <v>4271000</v>
      </c>
      <c r="AN495" s="113">
        <v>4026247.4000000004</v>
      </c>
      <c r="AO495" s="8">
        <f t="shared" si="150"/>
        <v>3768743</v>
      </c>
      <c r="AP495" s="13">
        <v>4185760.9110584534</v>
      </c>
      <c r="AQ495" s="13">
        <v>3255844.254587085</v>
      </c>
      <c r="AR495" s="113">
        <v>4900000</v>
      </c>
      <c r="AS495" s="113">
        <v>4998000</v>
      </c>
      <c r="AT495" s="113">
        <v>4711359.8</v>
      </c>
      <c r="AU495" s="8">
        <f t="shared" si="151"/>
        <v>4410193</v>
      </c>
      <c r="AV495" s="13">
        <v>969108.12010408752</v>
      </c>
      <c r="AW495" s="13">
        <v>745467.78469545208</v>
      </c>
      <c r="AX495" s="113">
        <v>1129000</v>
      </c>
      <c r="AY495" s="113">
        <v>1129000</v>
      </c>
      <c r="AZ495" s="113">
        <v>1085516.6000000001</v>
      </c>
      <c r="BA495" s="8">
        <f t="shared" si="152"/>
        <v>1011619</v>
      </c>
      <c r="BB495" s="13">
        <v>3710214.5603688071</v>
      </c>
      <c r="BC495" s="13">
        <v>3255844.254587085</v>
      </c>
      <c r="BD495" s="113">
        <v>4587000</v>
      </c>
      <c r="BE495" s="113">
        <v>4587000</v>
      </c>
      <c r="BF495" s="113">
        <v>4410285.5999999996</v>
      </c>
      <c r="BG495" s="8">
        <f t="shared" si="153"/>
        <v>4110069</v>
      </c>
      <c r="BH495" s="13">
        <v>3602347.7410588674</v>
      </c>
      <c r="BI495" s="13">
        <v>3255844.254587085</v>
      </c>
      <c r="BJ495" s="113">
        <v>4516000</v>
      </c>
      <c r="BK495" s="113">
        <v>4516000</v>
      </c>
      <c r="BL495" s="113">
        <v>4341993.5999999996</v>
      </c>
      <c r="BM495" s="8">
        <f t="shared" si="154"/>
        <v>4046437</v>
      </c>
      <c r="BN495" s="13">
        <v>1088972.2476995909</v>
      </c>
      <c r="BO495" s="13">
        <v>837670.95976891613</v>
      </c>
      <c r="BP495" s="113">
        <v>1269000</v>
      </c>
      <c r="BQ495" s="113">
        <v>1269000</v>
      </c>
      <c r="BR495" s="113">
        <v>1219778</v>
      </c>
      <c r="BS495" s="8">
        <f t="shared" si="155"/>
        <v>1136884</v>
      </c>
      <c r="BT495" s="9"/>
      <c r="BU495" s="9"/>
      <c r="BV495" s="9"/>
      <c r="BW495" s="9"/>
      <c r="BX495" s="10"/>
      <c r="BY495" s="10"/>
    </row>
    <row r="496" spans="1:77" s="6" customFormat="1" ht="76.5" customHeight="1" x14ac:dyDescent="0.35">
      <c r="A496" s="388"/>
      <c r="B496" s="31">
        <v>455</v>
      </c>
      <c r="C496" s="56" t="s">
        <v>488</v>
      </c>
      <c r="D496" s="36" t="s">
        <v>272</v>
      </c>
      <c r="F496" s="13">
        <v>0</v>
      </c>
      <c r="G496" s="13">
        <v>0</v>
      </c>
      <c r="H496" s="123" t="s">
        <v>536</v>
      </c>
      <c r="I496" s="123" t="s">
        <v>536</v>
      </c>
      <c r="J496" s="123" t="s">
        <v>536</v>
      </c>
      <c r="K496" s="8" t="s">
        <v>537</v>
      </c>
      <c r="L496" s="13">
        <v>0</v>
      </c>
      <c r="M496" s="13">
        <v>0</v>
      </c>
      <c r="N496" s="123" t="s">
        <v>536</v>
      </c>
      <c r="O496" s="123" t="s">
        <v>536</v>
      </c>
      <c r="P496" s="123" t="s">
        <v>536</v>
      </c>
      <c r="Q496" s="8" t="s">
        <v>537</v>
      </c>
      <c r="R496" s="13">
        <v>0</v>
      </c>
      <c r="S496" s="13">
        <v>0</v>
      </c>
      <c r="T496" s="124">
        <v>34617000</v>
      </c>
      <c r="U496" s="124">
        <v>34617000</v>
      </c>
      <c r="V496" s="124">
        <v>33285855.399999999</v>
      </c>
      <c r="W496" s="8">
        <f t="shared" si="147"/>
        <v>20503971</v>
      </c>
      <c r="X496" s="13">
        <v>46305985.552190006</v>
      </c>
      <c r="Y496" s="13">
        <v>52575103.5961788</v>
      </c>
      <c r="Z496" s="124">
        <v>65107000</v>
      </c>
      <c r="AA496" s="124">
        <v>65107000</v>
      </c>
      <c r="AB496" s="124">
        <v>62602666</v>
      </c>
      <c r="AC496" s="8">
        <f t="shared" si="148"/>
        <v>58339551</v>
      </c>
      <c r="AD496" s="13">
        <v>46305985.552190006</v>
      </c>
      <c r="AE496" s="13">
        <v>52575103.5961788</v>
      </c>
      <c r="AF496" s="124">
        <v>65107000</v>
      </c>
      <c r="AG496" s="124">
        <v>66409000</v>
      </c>
      <c r="AH496" s="124">
        <v>62602666</v>
      </c>
      <c r="AI496" s="8">
        <f t="shared" si="149"/>
        <v>58599951</v>
      </c>
      <c r="AJ496" s="13">
        <v>46305985.552190006</v>
      </c>
      <c r="AK496" s="13">
        <v>52575103.5961788</v>
      </c>
      <c r="AL496" s="124">
        <v>65107000</v>
      </c>
      <c r="AM496" s="124">
        <v>66409000</v>
      </c>
      <c r="AN496" s="124">
        <v>62602666</v>
      </c>
      <c r="AO496" s="8">
        <f t="shared" si="150"/>
        <v>58599951</v>
      </c>
      <c r="AP496" s="13">
        <v>0</v>
      </c>
      <c r="AQ496" s="13">
        <v>52575103.5961788</v>
      </c>
      <c r="AR496" s="124">
        <v>34617000</v>
      </c>
      <c r="AS496" s="124">
        <v>35309000</v>
      </c>
      <c r="AT496" s="124">
        <v>33285855.399999999</v>
      </c>
      <c r="AU496" s="8">
        <f t="shared" si="151"/>
        <v>31157392</v>
      </c>
      <c r="AV496" s="13">
        <v>0</v>
      </c>
      <c r="AW496" s="13">
        <v>0</v>
      </c>
      <c r="AX496" s="123" t="s">
        <v>536</v>
      </c>
      <c r="AY496" s="123" t="s">
        <v>536</v>
      </c>
      <c r="AZ496" s="123" t="s">
        <v>536</v>
      </c>
      <c r="BA496" s="8" t="s">
        <v>537</v>
      </c>
      <c r="BB496" s="13">
        <v>0</v>
      </c>
      <c r="BC496" s="13">
        <v>52575103.5961788</v>
      </c>
      <c r="BD496" s="124">
        <v>34617000</v>
      </c>
      <c r="BE496" s="124">
        <v>34617000</v>
      </c>
      <c r="BF496" s="124">
        <v>33285855.399999999</v>
      </c>
      <c r="BG496" s="8">
        <f t="shared" si="153"/>
        <v>31018992</v>
      </c>
      <c r="BH496" s="13">
        <v>0</v>
      </c>
      <c r="BI496" s="13">
        <v>52575103.5961788</v>
      </c>
      <c r="BJ496" s="124">
        <v>34617000</v>
      </c>
      <c r="BK496" s="124">
        <v>34617000</v>
      </c>
      <c r="BL496" s="124">
        <v>33285855.399999999</v>
      </c>
      <c r="BM496" s="8">
        <f t="shared" si="154"/>
        <v>31018992</v>
      </c>
      <c r="BN496" s="13">
        <v>0</v>
      </c>
      <c r="BO496" s="13">
        <v>0</v>
      </c>
      <c r="BP496" s="123" t="s">
        <v>536</v>
      </c>
      <c r="BQ496" s="123" t="s">
        <v>536</v>
      </c>
      <c r="BR496" s="123" t="s">
        <v>536</v>
      </c>
      <c r="BS496" s="8" t="s">
        <v>537</v>
      </c>
      <c r="BT496" s="9"/>
      <c r="BU496" s="9"/>
      <c r="BV496" s="9"/>
      <c r="BW496" s="9"/>
      <c r="BX496" s="10"/>
      <c r="BY496" s="10"/>
    </row>
    <row r="497" spans="1:187" s="6" customFormat="1" ht="39" customHeight="1" thickBot="1" x14ac:dyDescent="0.4">
      <c r="A497" s="388"/>
      <c r="B497" s="93">
        <v>456</v>
      </c>
      <c r="C497" s="56" t="s">
        <v>489</v>
      </c>
      <c r="D497" s="36" t="s">
        <v>272</v>
      </c>
      <c r="F497" s="13">
        <v>585954.71821020672</v>
      </c>
      <c r="G497" s="13">
        <v>554403.31030658027</v>
      </c>
      <c r="H497" s="115">
        <v>751000</v>
      </c>
      <c r="I497" s="115">
        <v>766000</v>
      </c>
      <c r="J497" s="115">
        <v>721973</v>
      </c>
      <c r="K497" s="8">
        <f t="shared" si="145"/>
        <v>675866</v>
      </c>
      <c r="L497" s="13">
        <v>585954.71821020672</v>
      </c>
      <c r="M497" s="13">
        <v>545062.23547796742</v>
      </c>
      <c r="N497" s="115">
        <v>745000</v>
      </c>
      <c r="O497" s="115">
        <v>760000</v>
      </c>
      <c r="P497" s="115">
        <v>716059.4</v>
      </c>
      <c r="Q497" s="8">
        <f t="shared" si="146"/>
        <v>670415</v>
      </c>
      <c r="R497" s="13">
        <v>909809.775676438</v>
      </c>
      <c r="S497" s="13">
        <v>860820.01852462976</v>
      </c>
      <c r="T497" s="115">
        <v>1166000</v>
      </c>
      <c r="U497" s="115">
        <v>1166000</v>
      </c>
      <c r="V497" s="115">
        <v>1121003.8</v>
      </c>
      <c r="W497" s="8">
        <f t="shared" si="147"/>
        <v>1044727</v>
      </c>
      <c r="X497" s="13">
        <v>1443171.3451100218</v>
      </c>
      <c r="Y497" s="13">
        <v>1029375.92688472</v>
      </c>
      <c r="Z497" s="115">
        <v>1628000</v>
      </c>
      <c r="AA497" s="115">
        <v>1628000</v>
      </c>
      <c r="AB497" s="115">
        <v>1565396</v>
      </c>
      <c r="AC497" s="8">
        <f t="shared" si="148"/>
        <v>1458789</v>
      </c>
      <c r="AD497" s="13">
        <v>1440039.4372756758</v>
      </c>
      <c r="AE497" s="13">
        <v>1029375.92688472</v>
      </c>
      <c r="AF497" s="115">
        <v>1626000</v>
      </c>
      <c r="AG497" s="115">
        <v>1659000</v>
      </c>
      <c r="AH497" s="115">
        <v>1563413.6</v>
      </c>
      <c r="AI497" s="8">
        <f t="shared" si="149"/>
        <v>1463566</v>
      </c>
      <c r="AJ497" s="13">
        <v>1518709.5822378118</v>
      </c>
      <c r="AK497" s="13">
        <v>1029375.92688472</v>
      </c>
      <c r="AL497" s="115">
        <v>1678000</v>
      </c>
      <c r="AM497" s="115">
        <v>1712000</v>
      </c>
      <c r="AN497" s="115">
        <v>1613220</v>
      </c>
      <c r="AO497" s="8">
        <f t="shared" si="150"/>
        <v>1510261</v>
      </c>
      <c r="AP497" s="13">
        <v>1547662.774932893</v>
      </c>
      <c r="AQ497" s="13">
        <v>1029375.92688472</v>
      </c>
      <c r="AR497" s="115">
        <v>1697000</v>
      </c>
      <c r="AS497" s="115">
        <v>1731000</v>
      </c>
      <c r="AT497" s="115">
        <v>1631550.2</v>
      </c>
      <c r="AU497" s="8">
        <f t="shared" si="151"/>
        <v>1527318</v>
      </c>
      <c r="AV497" s="13">
        <v>770464.89228632569</v>
      </c>
      <c r="AW497" s="13">
        <v>592665.30175871204</v>
      </c>
      <c r="AX497" s="115">
        <v>898000</v>
      </c>
      <c r="AY497" s="115">
        <v>898000</v>
      </c>
      <c r="AZ497" s="115">
        <v>863011.8</v>
      </c>
      <c r="BA497" s="8">
        <f t="shared" si="152"/>
        <v>804428</v>
      </c>
      <c r="BB497" s="13">
        <v>1554947.2123239599</v>
      </c>
      <c r="BC497" s="13">
        <v>1029375.92688472</v>
      </c>
      <c r="BD497" s="115">
        <v>1702000</v>
      </c>
      <c r="BE497" s="115">
        <v>1702000</v>
      </c>
      <c r="BF497" s="115">
        <v>1636161.8</v>
      </c>
      <c r="BG497" s="8">
        <f t="shared" si="153"/>
        <v>1524897</v>
      </c>
      <c r="BH497" s="13">
        <v>1553349.572438282</v>
      </c>
      <c r="BI497" s="13">
        <v>1029375.92688472</v>
      </c>
      <c r="BJ497" s="115">
        <v>1701000</v>
      </c>
      <c r="BK497" s="115">
        <v>1701000</v>
      </c>
      <c r="BL497" s="115">
        <v>1635151</v>
      </c>
      <c r="BM497" s="8">
        <f t="shared" si="154"/>
        <v>1523975</v>
      </c>
      <c r="BN497" s="13">
        <v>845635.12746410875</v>
      </c>
      <c r="BO497" s="13">
        <v>650488.55958777596</v>
      </c>
      <c r="BP497" s="115">
        <v>985000</v>
      </c>
      <c r="BQ497" s="115">
        <v>985000</v>
      </c>
      <c r="BR497" s="115">
        <v>947212</v>
      </c>
      <c r="BS497" s="8">
        <f t="shared" si="155"/>
        <v>882667</v>
      </c>
      <c r="BT497" s="9"/>
      <c r="BU497" s="9"/>
      <c r="BV497" s="9"/>
      <c r="BW497" s="9"/>
      <c r="BX497" s="10"/>
      <c r="BY497" s="10"/>
    </row>
    <row r="498" spans="1:187" ht="69.75" customHeight="1" thickBot="1" x14ac:dyDescent="0.4">
      <c r="A498" s="401"/>
      <c r="B498" s="421" t="s">
        <v>490</v>
      </c>
      <c r="C498" s="421"/>
      <c r="D498" s="421"/>
      <c r="E498" s="6"/>
      <c r="F498" s="13">
        <f>+F461+F449+F439+F427+F411+F371+F356+F340+F330+F326+F308+F261</f>
        <v>101454374.21319193</v>
      </c>
      <c r="G498" s="13">
        <f t="shared" ref="G498:BR498" si="157">+G461+G449+G439+G427+G411+G371+G356+G340+G330+G326+G308+G261</f>
        <v>95991446.370943129</v>
      </c>
      <c r="H498" s="13">
        <f t="shared" si="157"/>
        <v>134714000</v>
      </c>
      <c r="I498" s="13">
        <f t="shared" si="157"/>
        <v>137415000</v>
      </c>
      <c r="J498" s="13">
        <f t="shared" si="157"/>
        <v>129527053.59999996</v>
      </c>
      <c r="K498" s="13">
        <f t="shared" si="157"/>
        <v>119820378</v>
      </c>
      <c r="L498" s="13">
        <f t="shared" si="157"/>
        <v>101454374.21319193</v>
      </c>
      <c r="M498" s="13">
        <f t="shared" si="157"/>
        <v>95982106.024368778</v>
      </c>
      <c r="N498" s="13">
        <f t="shared" si="157"/>
        <v>134871000</v>
      </c>
      <c r="O498" s="13">
        <f t="shared" si="157"/>
        <v>137575000</v>
      </c>
      <c r="P498" s="13">
        <f t="shared" si="157"/>
        <v>129679139.99999997</v>
      </c>
      <c r="Q498" s="13">
        <f t="shared" si="157"/>
        <v>119912327</v>
      </c>
      <c r="R498" s="13">
        <f t="shared" si="157"/>
        <v>180095036.08719191</v>
      </c>
      <c r="S498" s="13">
        <f t="shared" si="157"/>
        <v>170397611.06711233</v>
      </c>
      <c r="T498" s="13">
        <f t="shared" si="157"/>
        <v>272386000</v>
      </c>
      <c r="U498" s="13">
        <f t="shared" si="157"/>
        <v>272386000</v>
      </c>
      <c r="V498" s="13">
        <f t="shared" si="157"/>
        <v>261907472.80000001</v>
      </c>
      <c r="W498" s="13">
        <f t="shared" si="157"/>
        <v>231434432</v>
      </c>
      <c r="X498" s="13">
        <f t="shared" si="157"/>
        <v>247805590.62692845</v>
      </c>
      <c r="Y498" s="13">
        <f t="shared" si="157"/>
        <v>241902078.97307426</v>
      </c>
      <c r="Z498" s="13">
        <f t="shared" si="157"/>
        <v>330145000</v>
      </c>
      <c r="AA498" s="13">
        <f t="shared" si="157"/>
        <v>330145000</v>
      </c>
      <c r="AB498" s="13">
        <f t="shared" si="157"/>
        <v>317446130.79999995</v>
      </c>
      <c r="AC498" s="13">
        <f t="shared" si="157"/>
        <v>293488762</v>
      </c>
      <c r="AD498" s="13">
        <f t="shared" si="157"/>
        <v>230603242.74828187</v>
      </c>
      <c r="AE498" s="13">
        <f t="shared" si="157"/>
        <v>241902078.97307426</v>
      </c>
      <c r="AF498" s="13">
        <f t="shared" si="157"/>
        <v>318818000</v>
      </c>
      <c r="AG498" s="13">
        <f t="shared" si="157"/>
        <v>325199000</v>
      </c>
      <c r="AH498" s="13">
        <f t="shared" si="157"/>
        <v>306555143</v>
      </c>
      <c r="AI498" s="13">
        <f t="shared" si="157"/>
        <v>284615489</v>
      </c>
      <c r="AJ498" s="13">
        <f t="shared" si="157"/>
        <v>245482638.90997785</v>
      </c>
      <c r="AK498" s="13">
        <f t="shared" si="157"/>
        <v>241902078.97307426</v>
      </c>
      <c r="AL498" s="13">
        <f t="shared" si="157"/>
        <v>328987000</v>
      </c>
      <c r="AM498" s="13">
        <f t="shared" si="157"/>
        <v>335571000</v>
      </c>
      <c r="AN498" s="13">
        <f t="shared" si="157"/>
        <v>316333449</v>
      </c>
      <c r="AO498" s="13">
        <f t="shared" si="157"/>
        <v>293655239</v>
      </c>
      <c r="AP498" s="13">
        <f t="shared" si="157"/>
        <v>243018939.3182382</v>
      </c>
      <c r="AQ498" s="13">
        <f t="shared" si="157"/>
        <v>241902078.97307426</v>
      </c>
      <c r="AR498" s="13">
        <f t="shared" si="157"/>
        <v>325864000</v>
      </c>
      <c r="AS498" s="13">
        <f t="shared" si="157"/>
        <v>332377000</v>
      </c>
      <c r="AT498" s="13">
        <f t="shared" si="157"/>
        <v>313329651.60000002</v>
      </c>
      <c r="AU498" s="13">
        <f t="shared" si="157"/>
        <v>291298339</v>
      </c>
      <c r="AV498" s="13">
        <f t="shared" si="157"/>
        <v>138885766.02166772</v>
      </c>
      <c r="AW498" s="13">
        <f t="shared" si="157"/>
        <v>106835204.63205211</v>
      </c>
      <c r="AX498" s="13">
        <f t="shared" si="157"/>
        <v>166722000</v>
      </c>
      <c r="AY498" s="13">
        <f t="shared" si="157"/>
        <v>166722000</v>
      </c>
      <c r="AZ498" s="13">
        <f t="shared" si="157"/>
        <v>160308553</v>
      </c>
      <c r="BA498" s="13">
        <f t="shared" si="157"/>
        <v>147894705</v>
      </c>
      <c r="BB498" s="13">
        <f t="shared" si="157"/>
        <v>219941667.79674092</v>
      </c>
      <c r="BC498" s="13">
        <f t="shared" si="157"/>
        <v>241902078.97307426</v>
      </c>
      <c r="BD498" s="13">
        <f t="shared" si="157"/>
        <v>312416000</v>
      </c>
      <c r="BE498" s="13">
        <f t="shared" si="157"/>
        <v>312416000</v>
      </c>
      <c r="BF498" s="13">
        <f t="shared" si="157"/>
        <v>300398185.79999995</v>
      </c>
      <c r="BG498" s="13">
        <f t="shared" si="157"/>
        <v>277414793</v>
      </c>
      <c r="BH498" s="13">
        <f t="shared" si="157"/>
        <v>215601919.23634478</v>
      </c>
      <c r="BI498" s="13">
        <f t="shared" si="157"/>
        <v>241902078.97307426</v>
      </c>
      <c r="BJ498" s="13">
        <f t="shared" si="157"/>
        <v>309687000</v>
      </c>
      <c r="BK498" s="13">
        <f t="shared" si="157"/>
        <v>309687000</v>
      </c>
      <c r="BL498" s="13">
        <f t="shared" si="157"/>
        <v>297769639.60000002</v>
      </c>
      <c r="BM498" s="13">
        <f t="shared" si="157"/>
        <v>274929527</v>
      </c>
      <c r="BN498" s="13">
        <f t="shared" si="157"/>
        <v>153243555.03921828</v>
      </c>
      <c r="BO498" s="13">
        <f t="shared" si="157"/>
        <v>117879657.7224756</v>
      </c>
      <c r="BP498" s="13">
        <f t="shared" si="157"/>
        <v>183549000</v>
      </c>
      <c r="BQ498" s="13">
        <f t="shared" si="157"/>
        <v>183549000</v>
      </c>
      <c r="BR498" s="13">
        <f t="shared" si="157"/>
        <v>176172977.40000004</v>
      </c>
      <c r="BS498" s="13">
        <f t="shared" ref="BS498" si="158">+BS461+BS449+BS439+BS427+BS411+BS371+BS356+BS340+BS330+BS326+BS308+BS261</f>
        <v>162878835</v>
      </c>
      <c r="BT498" s="125">
        <f>+K498+Q498+W498+AC498+AI498+AO498+AU498+BA498+BG498+BM498+BS498</f>
        <v>2497342826</v>
      </c>
      <c r="BU498" s="45"/>
      <c r="BV498" s="45"/>
      <c r="BW498" s="10"/>
      <c r="BX498" s="10"/>
      <c r="BY498" s="10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</row>
    <row r="499" spans="1:187" ht="25.5" customHeight="1" x14ac:dyDescent="0.35">
      <c r="A499" s="427"/>
      <c r="B499" s="427"/>
      <c r="C499" s="427"/>
      <c r="D499" s="427"/>
      <c r="E499" s="108"/>
      <c r="F499" s="427"/>
      <c r="G499" s="427"/>
      <c r="H499" s="427"/>
      <c r="I499" s="427"/>
      <c r="J499" s="427"/>
      <c r="K499" s="427"/>
      <c r="L499" s="427"/>
      <c r="M499" s="427"/>
      <c r="N499" s="427"/>
      <c r="O499" s="427"/>
      <c r="P499" s="427"/>
      <c r="Q499" s="427"/>
      <c r="R499" s="427"/>
      <c r="S499" s="427"/>
      <c r="T499" s="427"/>
      <c r="U499" s="427"/>
      <c r="V499" s="427"/>
      <c r="W499" s="427"/>
      <c r="X499" s="427"/>
      <c r="Y499" s="427"/>
      <c r="Z499" s="427"/>
      <c r="AA499" s="427"/>
      <c r="AB499" s="427"/>
      <c r="AC499" s="427"/>
      <c r="AD499" s="427"/>
      <c r="AE499" s="427"/>
      <c r="AF499" s="427"/>
      <c r="AG499" s="427"/>
      <c r="AH499" s="427"/>
      <c r="AI499" s="427"/>
      <c r="AJ499" s="427"/>
      <c r="AK499" s="427"/>
      <c r="AL499" s="427"/>
      <c r="AM499" s="427"/>
      <c r="AN499" s="427"/>
      <c r="AO499" s="427"/>
      <c r="AP499" s="427"/>
      <c r="AQ499" s="427"/>
      <c r="AR499" s="427"/>
      <c r="AS499" s="427"/>
      <c r="AT499" s="427"/>
      <c r="AU499" s="427"/>
      <c r="AV499" s="427"/>
      <c r="AW499" s="427"/>
      <c r="AX499" s="427"/>
      <c r="AY499" s="427"/>
      <c r="AZ499" s="427"/>
      <c r="BA499" s="427"/>
      <c r="BB499" s="427"/>
      <c r="BC499" s="427"/>
      <c r="BD499" s="427"/>
      <c r="BE499" s="427"/>
      <c r="BF499" s="427"/>
      <c r="BG499" s="427"/>
      <c r="BH499" s="427"/>
      <c r="BI499" s="427"/>
      <c r="BJ499" s="427"/>
      <c r="BK499" s="427"/>
      <c r="BL499" s="427"/>
      <c r="BM499" s="427"/>
      <c r="BN499" s="427"/>
      <c r="BO499" s="427"/>
      <c r="BP499" s="427"/>
      <c r="BQ499" s="427"/>
      <c r="BR499" s="427"/>
      <c r="BS499" s="427"/>
      <c r="BT499" s="9"/>
      <c r="BU499" s="9"/>
      <c r="BV499" s="9"/>
      <c r="BW499" s="10"/>
      <c r="BX499" s="10"/>
      <c r="BY499" s="10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</row>
    <row r="500" spans="1:187" ht="25.5" customHeight="1" thickBot="1" x14ac:dyDescent="0.4">
      <c r="A500" s="135"/>
      <c r="B500" s="134"/>
      <c r="C500" s="134"/>
      <c r="D500" s="134"/>
      <c r="E500" s="136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  <c r="AY500" s="134"/>
      <c r="AZ500" s="134"/>
      <c r="BA500" s="134"/>
      <c r="BB500" s="134"/>
      <c r="BC500" s="134"/>
      <c r="BD500" s="134"/>
      <c r="BE500" s="134"/>
      <c r="BF500" s="134"/>
      <c r="BG500" s="134"/>
      <c r="BH500" s="134"/>
      <c r="BI500" s="134"/>
      <c r="BJ500" s="134"/>
      <c r="BK500" s="134"/>
      <c r="BL500" s="134"/>
      <c r="BM500" s="134"/>
      <c r="BN500" s="134"/>
      <c r="BO500" s="134"/>
      <c r="BP500" s="134"/>
      <c r="BQ500" s="134"/>
      <c r="BR500" s="134"/>
      <c r="BS500" s="134"/>
      <c r="BT500" s="9"/>
      <c r="BU500" s="9"/>
      <c r="BV500" s="9"/>
      <c r="BW500" s="10"/>
      <c r="BX500" s="10"/>
      <c r="BY500" s="10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</row>
    <row r="501" spans="1:187" ht="40" customHeight="1" x14ac:dyDescent="0.35">
      <c r="A501" s="137"/>
      <c r="B501" s="407" t="s">
        <v>492</v>
      </c>
      <c r="C501" s="408"/>
      <c r="D501" s="409"/>
      <c r="E501" s="136"/>
      <c r="F501" s="78" t="s">
        <v>6</v>
      </c>
      <c r="G501" s="78"/>
      <c r="H501" s="78"/>
      <c r="I501" s="78"/>
      <c r="J501" s="78"/>
      <c r="K501" s="78"/>
      <c r="L501" s="78" t="s">
        <v>7</v>
      </c>
      <c r="M501" s="78"/>
      <c r="N501" s="78"/>
      <c r="O501" s="78"/>
      <c r="P501" s="78"/>
      <c r="Q501" s="78"/>
      <c r="R501" s="78" t="s">
        <v>8</v>
      </c>
      <c r="S501" s="78"/>
      <c r="T501" s="78"/>
      <c r="U501" s="78"/>
      <c r="V501" s="78"/>
      <c r="W501" s="78"/>
      <c r="X501" s="78" t="s">
        <v>9</v>
      </c>
      <c r="Y501" s="78"/>
      <c r="Z501" s="78"/>
      <c r="AA501" s="78"/>
      <c r="AB501" s="78"/>
      <c r="AC501" s="78"/>
      <c r="AD501" s="78" t="s">
        <v>10</v>
      </c>
      <c r="AE501" s="78"/>
      <c r="AF501" s="78"/>
      <c r="AG501" s="78"/>
      <c r="AH501" s="78"/>
      <c r="AI501" s="78"/>
      <c r="AJ501" s="78" t="s">
        <v>11</v>
      </c>
      <c r="AK501" s="78"/>
      <c r="AL501" s="78"/>
      <c r="AM501" s="78"/>
      <c r="AN501" s="78"/>
      <c r="AO501" s="78"/>
      <c r="AP501" s="78" t="s">
        <v>12</v>
      </c>
      <c r="AQ501" s="78"/>
      <c r="AR501" s="78"/>
      <c r="AS501" s="78"/>
      <c r="AT501" s="78"/>
      <c r="AU501" s="78"/>
      <c r="AV501" s="78" t="s">
        <v>13</v>
      </c>
      <c r="AW501" s="78"/>
      <c r="AX501" s="78"/>
      <c r="AY501" s="78"/>
      <c r="AZ501" s="78"/>
      <c r="BA501" s="78"/>
      <c r="BB501" s="78" t="s">
        <v>14</v>
      </c>
      <c r="BC501" s="78"/>
      <c r="BD501" s="78"/>
      <c r="BE501" s="78"/>
      <c r="BF501" s="78"/>
      <c r="BG501" s="78"/>
      <c r="BH501" s="78" t="s">
        <v>15</v>
      </c>
      <c r="BI501" s="78"/>
      <c r="BJ501" s="78"/>
      <c r="BK501" s="78"/>
      <c r="BL501" s="78"/>
      <c r="BM501" s="78"/>
      <c r="BN501" s="78" t="s">
        <v>16</v>
      </c>
      <c r="BO501" s="78"/>
      <c r="BP501" s="78"/>
      <c r="BQ501" s="78"/>
      <c r="BR501" s="78"/>
      <c r="BS501" s="78"/>
      <c r="BT501" s="9"/>
      <c r="BU501" s="9"/>
      <c r="BV501" s="9"/>
      <c r="BW501" s="9"/>
      <c r="BX501" s="10"/>
      <c r="BY501" s="10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</row>
    <row r="502" spans="1:187" ht="70" customHeight="1" thickBot="1" x14ac:dyDescent="0.4">
      <c r="A502" s="423" t="s">
        <v>491</v>
      </c>
      <c r="B502" s="410"/>
      <c r="C502" s="411"/>
      <c r="D502" s="412"/>
      <c r="E502" s="107"/>
      <c r="F502" s="102" t="s">
        <v>17</v>
      </c>
      <c r="G502" s="104" t="s">
        <v>18</v>
      </c>
      <c r="H502" s="110" t="s">
        <v>533</v>
      </c>
      <c r="I502" s="110" t="s">
        <v>534</v>
      </c>
      <c r="J502" s="110" t="s">
        <v>535</v>
      </c>
      <c r="K502" s="77" t="s">
        <v>19</v>
      </c>
      <c r="L502" s="105" t="s">
        <v>17</v>
      </c>
      <c r="M502" s="104" t="s">
        <v>18</v>
      </c>
      <c r="N502" s="110" t="s">
        <v>533</v>
      </c>
      <c r="O502" s="110" t="s">
        <v>534</v>
      </c>
      <c r="P502" s="110" t="s">
        <v>535</v>
      </c>
      <c r="Q502" s="77" t="s">
        <v>19</v>
      </c>
      <c r="R502" s="105" t="s">
        <v>17</v>
      </c>
      <c r="S502" s="104" t="s">
        <v>18</v>
      </c>
      <c r="T502" s="110" t="s">
        <v>533</v>
      </c>
      <c r="U502" s="110" t="s">
        <v>534</v>
      </c>
      <c r="V502" s="110" t="s">
        <v>535</v>
      </c>
      <c r="W502" s="77" t="s">
        <v>19</v>
      </c>
      <c r="X502" s="105" t="s">
        <v>17</v>
      </c>
      <c r="Y502" s="104" t="s">
        <v>18</v>
      </c>
      <c r="Z502" s="110" t="s">
        <v>533</v>
      </c>
      <c r="AA502" s="110" t="s">
        <v>534</v>
      </c>
      <c r="AB502" s="110" t="s">
        <v>535</v>
      </c>
      <c r="AC502" s="77" t="s">
        <v>19</v>
      </c>
      <c r="AD502" s="105" t="s">
        <v>17</v>
      </c>
      <c r="AE502" s="104" t="s">
        <v>18</v>
      </c>
      <c r="AF502" s="110" t="s">
        <v>533</v>
      </c>
      <c r="AG502" s="110" t="s">
        <v>534</v>
      </c>
      <c r="AH502" s="110" t="s">
        <v>535</v>
      </c>
      <c r="AI502" s="77" t="s">
        <v>19</v>
      </c>
      <c r="AJ502" s="105" t="s">
        <v>17</v>
      </c>
      <c r="AK502" s="104" t="s">
        <v>18</v>
      </c>
      <c r="AL502" s="110" t="s">
        <v>533</v>
      </c>
      <c r="AM502" s="110" t="s">
        <v>534</v>
      </c>
      <c r="AN502" s="110" t="s">
        <v>535</v>
      </c>
      <c r="AO502" s="77" t="s">
        <v>19</v>
      </c>
      <c r="AP502" s="105" t="s">
        <v>17</v>
      </c>
      <c r="AQ502" s="104" t="s">
        <v>18</v>
      </c>
      <c r="AR502" s="110" t="s">
        <v>533</v>
      </c>
      <c r="AS502" s="110" t="s">
        <v>534</v>
      </c>
      <c r="AT502" s="110" t="s">
        <v>535</v>
      </c>
      <c r="AU502" s="77" t="s">
        <v>19</v>
      </c>
      <c r="AV502" s="105" t="s">
        <v>17</v>
      </c>
      <c r="AW502" s="104" t="s">
        <v>18</v>
      </c>
      <c r="AX502" s="110" t="s">
        <v>533</v>
      </c>
      <c r="AY502" s="110" t="s">
        <v>534</v>
      </c>
      <c r="AZ502" s="110" t="s">
        <v>535</v>
      </c>
      <c r="BA502" s="77" t="s">
        <v>19</v>
      </c>
      <c r="BB502" s="105" t="s">
        <v>17</v>
      </c>
      <c r="BC502" s="104" t="s">
        <v>18</v>
      </c>
      <c r="BD502" s="110" t="s">
        <v>533</v>
      </c>
      <c r="BE502" s="110" t="s">
        <v>534</v>
      </c>
      <c r="BF502" s="110" t="s">
        <v>535</v>
      </c>
      <c r="BG502" s="77" t="s">
        <v>19</v>
      </c>
      <c r="BH502" s="105" t="s">
        <v>17</v>
      </c>
      <c r="BI502" s="104" t="s">
        <v>18</v>
      </c>
      <c r="BJ502" s="110" t="s">
        <v>533</v>
      </c>
      <c r="BK502" s="110" t="s">
        <v>534</v>
      </c>
      <c r="BL502" s="110" t="s">
        <v>535</v>
      </c>
      <c r="BM502" s="77" t="s">
        <v>19</v>
      </c>
      <c r="BN502" s="105" t="s">
        <v>17</v>
      </c>
      <c r="BO502" s="104" t="s">
        <v>18</v>
      </c>
      <c r="BP502" s="110" t="s">
        <v>533</v>
      </c>
      <c r="BQ502" s="110" t="s">
        <v>534</v>
      </c>
      <c r="BR502" s="110" t="s">
        <v>535</v>
      </c>
      <c r="BS502" s="77" t="s">
        <v>19</v>
      </c>
      <c r="BT502" s="9"/>
      <c r="BU502" s="9"/>
      <c r="BV502" s="9"/>
      <c r="BW502" s="10"/>
      <c r="BX502" s="10"/>
      <c r="BY502" s="10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</row>
    <row r="503" spans="1:187" ht="24.75" customHeight="1" thickBot="1" x14ac:dyDescent="0.4">
      <c r="A503" s="423"/>
      <c r="B503" s="83">
        <v>457</v>
      </c>
      <c r="C503" s="47" t="s">
        <v>493</v>
      </c>
      <c r="D503" s="31" t="s">
        <v>272</v>
      </c>
      <c r="E503" s="6"/>
      <c r="F503" s="7">
        <v>1121012.8766942741</v>
      </c>
      <c r="G503" s="7">
        <v>1060650.6448722749</v>
      </c>
      <c r="H503" s="126">
        <v>0</v>
      </c>
      <c r="I503" s="127" t="s">
        <v>536</v>
      </c>
      <c r="J503" s="127" t="s">
        <v>536</v>
      </c>
      <c r="K503" s="8">
        <f t="shared" ref="K503:K508" si="159">ROUND(((F503+G503)/2),0)</f>
        <v>1090832</v>
      </c>
      <c r="L503" s="7">
        <v>1121012.8766942741</v>
      </c>
      <c r="M503" s="7">
        <v>0</v>
      </c>
      <c r="N503" s="126" t="s">
        <v>536</v>
      </c>
      <c r="O503" s="127" t="s">
        <v>536</v>
      </c>
      <c r="P503" s="127" t="s">
        <v>536</v>
      </c>
      <c r="Q503" s="8">
        <f>+L503</f>
        <v>1121012.8766942741</v>
      </c>
      <c r="R503" s="7">
        <v>0</v>
      </c>
      <c r="S503" s="7">
        <v>0</v>
      </c>
      <c r="T503" s="126" t="s">
        <v>536</v>
      </c>
      <c r="U503" s="127" t="s">
        <v>536</v>
      </c>
      <c r="V503" s="127" t="s">
        <v>536</v>
      </c>
      <c r="W503" s="8">
        <v>0</v>
      </c>
      <c r="X503" s="7">
        <v>0</v>
      </c>
      <c r="Y503" s="7">
        <v>0</v>
      </c>
      <c r="Z503" s="126" t="s">
        <v>536</v>
      </c>
      <c r="AA503" s="127" t="s">
        <v>536</v>
      </c>
      <c r="AB503" s="127" t="s">
        <v>536</v>
      </c>
      <c r="AC503" s="8">
        <v>0</v>
      </c>
      <c r="AD503" s="7">
        <v>0</v>
      </c>
      <c r="AE503" s="7">
        <v>0</v>
      </c>
      <c r="AF503" s="126" t="s">
        <v>536</v>
      </c>
      <c r="AG503" s="127" t="s">
        <v>536</v>
      </c>
      <c r="AH503" s="127" t="s">
        <v>536</v>
      </c>
      <c r="AI503" s="8">
        <v>0</v>
      </c>
      <c r="AJ503" s="7">
        <v>0</v>
      </c>
      <c r="AK503" s="7">
        <v>0</v>
      </c>
      <c r="AL503" s="126" t="s">
        <v>536</v>
      </c>
      <c r="AM503" s="127" t="s">
        <v>536</v>
      </c>
      <c r="AN503" s="127" t="s">
        <v>536</v>
      </c>
      <c r="AO503" s="8">
        <v>0</v>
      </c>
      <c r="AP503" s="7">
        <v>0</v>
      </c>
      <c r="AQ503" s="7">
        <v>0</v>
      </c>
      <c r="AR503" s="126" t="s">
        <v>536</v>
      </c>
      <c r="AS503" s="127" t="s">
        <v>536</v>
      </c>
      <c r="AT503" s="127" t="s">
        <v>536</v>
      </c>
      <c r="AU503" s="8">
        <v>0</v>
      </c>
      <c r="AV503" s="7">
        <v>0</v>
      </c>
      <c r="AW503" s="7">
        <v>0</v>
      </c>
      <c r="AX503" s="126" t="s">
        <v>536</v>
      </c>
      <c r="AY503" s="127" t="s">
        <v>536</v>
      </c>
      <c r="AZ503" s="127" t="s">
        <v>536</v>
      </c>
      <c r="BA503" s="8">
        <v>0</v>
      </c>
      <c r="BB503" s="7">
        <v>0</v>
      </c>
      <c r="BC503" s="7">
        <v>0</v>
      </c>
      <c r="BD503" s="126" t="s">
        <v>536</v>
      </c>
      <c r="BE503" s="127" t="s">
        <v>536</v>
      </c>
      <c r="BF503" s="127" t="s">
        <v>536</v>
      </c>
      <c r="BG503" s="8">
        <v>0</v>
      </c>
      <c r="BH503" s="7">
        <v>0</v>
      </c>
      <c r="BI503" s="7">
        <v>0</v>
      </c>
      <c r="BJ503" s="126" t="s">
        <v>536</v>
      </c>
      <c r="BK503" s="127" t="s">
        <v>536</v>
      </c>
      <c r="BL503" s="127" t="s">
        <v>536</v>
      </c>
      <c r="BM503" s="8">
        <v>0</v>
      </c>
      <c r="BN503" s="7">
        <v>0</v>
      </c>
      <c r="BO503" s="7">
        <v>0</v>
      </c>
      <c r="BP503" s="126">
        <v>1436000</v>
      </c>
      <c r="BQ503" s="127">
        <v>1464000</v>
      </c>
      <c r="BR503" s="127">
        <v>1381234.4</v>
      </c>
      <c r="BS503" s="8">
        <f>ROUND(((BP503+BQ503+BR503)/3),0)</f>
        <v>1427078</v>
      </c>
      <c r="BT503" s="45" t="e">
        <f>BS503+BM503+BG503+#REF!+BA503+AU503+AO503+AI503+AC503+#REF!+#REF!+#REF!+#REF!+W503+#REF!+Q503+K503</f>
        <v>#REF!</v>
      </c>
      <c r="BU503" s="9"/>
      <c r="BV503" s="9"/>
      <c r="BW503" s="9"/>
      <c r="BX503" s="10"/>
      <c r="BY503" s="10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</row>
    <row r="504" spans="1:187" ht="24.75" customHeight="1" x14ac:dyDescent="0.35">
      <c r="A504" s="423"/>
      <c r="B504" s="82">
        <v>459</v>
      </c>
      <c r="C504" s="54" t="s">
        <v>495</v>
      </c>
      <c r="D504" s="11" t="s">
        <v>272</v>
      </c>
      <c r="E504" s="6"/>
      <c r="F504" s="7">
        <v>2113071.6440913719</v>
      </c>
      <c r="G504" s="7">
        <v>1999290.8632556826</v>
      </c>
      <c r="H504" s="128" t="s">
        <v>536</v>
      </c>
      <c r="I504" s="129" t="s">
        <v>536</v>
      </c>
      <c r="J504" s="129" t="s">
        <v>536</v>
      </c>
      <c r="K504" s="8">
        <f t="shared" si="159"/>
        <v>2056181</v>
      </c>
      <c r="L504" s="7">
        <v>2113071.6440913719</v>
      </c>
      <c r="M504" s="7">
        <v>0</v>
      </c>
      <c r="N504" s="128" t="s">
        <v>536</v>
      </c>
      <c r="O504" s="129" t="s">
        <v>536</v>
      </c>
      <c r="P504" s="129" t="s">
        <v>536</v>
      </c>
      <c r="Q504" s="8">
        <f>+L504</f>
        <v>2113071.6440913719</v>
      </c>
      <c r="R504" s="7">
        <v>0</v>
      </c>
      <c r="S504" s="7">
        <v>0</v>
      </c>
      <c r="T504" s="128">
        <v>2783000</v>
      </c>
      <c r="U504" s="129">
        <v>2836000</v>
      </c>
      <c r="V504" s="129">
        <v>2675615.6</v>
      </c>
      <c r="W504" s="8">
        <f>ROUND(((T504+U504+V504)/3),0)</f>
        <v>2764872</v>
      </c>
      <c r="X504" s="7">
        <v>0</v>
      </c>
      <c r="Y504" s="7">
        <v>0</v>
      </c>
      <c r="Z504" s="128">
        <v>2783000</v>
      </c>
      <c r="AA504" s="129">
        <v>2836000</v>
      </c>
      <c r="AB504" s="129">
        <v>2675615.6</v>
      </c>
      <c r="AC504" s="8">
        <f>ROUND(((Z504+AA504+AB504)/3),0)</f>
        <v>2764872</v>
      </c>
      <c r="AD504" s="7">
        <v>0</v>
      </c>
      <c r="AE504" s="7">
        <v>0</v>
      </c>
      <c r="AF504" s="128">
        <v>2922000</v>
      </c>
      <c r="AG504" s="129">
        <v>2978000</v>
      </c>
      <c r="AH504" s="129">
        <v>2809396</v>
      </c>
      <c r="AI504" s="8">
        <f>ROUND(((AF504+AG504+AH504)/3),0)</f>
        <v>2903132</v>
      </c>
      <c r="AJ504" s="7">
        <v>0</v>
      </c>
      <c r="AK504" s="7">
        <v>0</v>
      </c>
      <c r="AL504" s="128">
        <v>3068000</v>
      </c>
      <c r="AM504" s="129">
        <v>3127000</v>
      </c>
      <c r="AN504" s="129">
        <v>2949866</v>
      </c>
      <c r="AO504" s="8">
        <f t="shared" ref="AO504:AO508" si="160">ROUND(((AL504+AM504+AN504)/3),0)</f>
        <v>3048289</v>
      </c>
      <c r="AP504" s="7">
        <v>0</v>
      </c>
      <c r="AQ504" s="7">
        <v>0</v>
      </c>
      <c r="AR504" s="128" t="s">
        <v>536</v>
      </c>
      <c r="AS504" s="129" t="s">
        <v>536</v>
      </c>
      <c r="AT504" s="129" t="s">
        <v>536</v>
      </c>
      <c r="AU504" s="8">
        <v>0</v>
      </c>
      <c r="AV504" s="7">
        <v>0</v>
      </c>
      <c r="AW504" s="7">
        <v>0</v>
      </c>
      <c r="AX504" s="128" t="s">
        <v>536</v>
      </c>
      <c r="AY504" s="129" t="s">
        <v>536</v>
      </c>
      <c r="AZ504" s="129" t="s">
        <v>536</v>
      </c>
      <c r="BA504" s="8">
        <v>0</v>
      </c>
      <c r="BB504" s="7">
        <v>0</v>
      </c>
      <c r="BC504" s="7">
        <v>0</v>
      </c>
      <c r="BD504" s="128">
        <v>3375000</v>
      </c>
      <c r="BE504" s="129">
        <v>3440000</v>
      </c>
      <c r="BF504" s="129">
        <v>3244852</v>
      </c>
      <c r="BG504" s="8">
        <f>ROUND(((BD504+BE504+BF504)/3),0)</f>
        <v>3353284</v>
      </c>
      <c r="BH504" s="7">
        <v>0</v>
      </c>
      <c r="BI504" s="7">
        <v>0</v>
      </c>
      <c r="BJ504" s="128">
        <v>3375000</v>
      </c>
      <c r="BK504" s="129">
        <v>3440000</v>
      </c>
      <c r="BL504" s="129">
        <v>3244852</v>
      </c>
      <c r="BM504" s="8">
        <f>ROUND(((BJ504+BK504+BL504)/3),0)</f>
        <v>3353284</v>
      </c>
      <c r="BN504" s="7">
        <v>0</v>
      </c>
      <c r="BO504" s="7">
        <v>0</v>
      </c>
      <c r="BP504" s="128" t="s">
        <v>536</v>
      </c>
      <c r="BQ504" s="129" t="s">
        <v>536</v>
      </c>
      <c r="BR504" s="129" t="s">
        <v>536</v>
      </c>
      <c r="BS504" s="8">
        <v>0</v>
      </c>
      <c r="BT504" s="45" t="e">
        <f>BS504+BM504+BG504+#REF!+BA504+AU504+AO504+AI504+AC504+#REF!+#REF!+#REF!+#REF!+W504+#REF!+Q504+K504</f>
        <v>#REF!</v>
      </c>
      <c r="BU504" s="9"/>
      <c r="BV504" s="9"/>
      <c r="BW504" s="9"/>
      <c r="BX504" s="10"/>
      <c r="BY504" s="10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</row>
    <row r="505" spans="1:187" ht="24.75" customHeight="1" thickBot="1" x14ac:dyDescent="0.4">
      <c r="A505" s="423"/>
      <c r="B505" s="84">
        <v>460</v>
      </c>
      <c r="C505" s="54" t="s">
        <v>496</v>
      </c>
      <c r="D505" s="11" t="s">
        <v>272</v>
      </c>
      <c r="E505" s="6"/>
      <c r="F505" s="7">
        <v>2602010.5974691738</v>
      </c>
      <c r="G505" s="7">
        <v>2461902.3345285258</v>
      </c>
      <c r="H505" s="128" t="s">
        <v>536</v>
      </c>
      <c r="I505" s="129" t="s">
        <v>536</v>
      </c>
      <c r="J505" s="129" t="s">
        <v>536</v>
      </c>
      <c r="K505" s="8">
        <f t="shared" si="159"/>
        <v>2531956</v>
      </c>
      <c r="L505" s="7">
        <v>2602010.5974691738</v>
      </c>
      <c r="M505" s="7">
        <v>0</v>
      </c>
      <c r="N505" s="128" t="s">
        <v>536</v>
      </c>
      <c r="O505" s="129" t="s">
        <v>536</v>
      </c>
      <c r="P505" s="129" t="s">
        <v>536</v>
      </c>
      <c r="Q505" s="8">
        <f t="shared" ref="Q505:Q508" si="161">+L505</f>
        <v>2602010.5974691738</v>
      </c>
      <c r="R505" s="7">
        <v>0</v>
      </c>
      <c r="S505" s="7">
        <v>0</v>
      </c>
      <c r="T505" s="128">
        <v>3334000</v>
      </c>
      <c r="U505" s="129">
        <v>3398000</v>
      </c>
      <c r="V505" s="129">
        <v>3206016.8</v>
      </c>
      <c r="W505" s="8">
        <f>ROUND(((T505+U505+V505)/3),0)</f>
        <v>3312672</v>
      </c>
      <c r="X505" s="7">
        <v>0</v>
      </c>
      <c r="Y505" s="7">
        <v>0</v>
      </c>
      <c r="Z505" s="128">
        <v>3501000</v>
      </c>
      <c r="AA505" s="129">
        <v>3568000</v>
      </c>
      <c r="AB505" s="129">
        <v>3366317</v>
      </c>
      <c r="AC505" s="8">
        <f t="shared" ref="AC505:AC508" si="162">ROUND(((Z505+AA505+AB505)/3),0)</f>
        <v>3478439</v>
      </c>
      <c r="AD505" s="7">
        <v>0</v>
      </c>
      <c r="AE505" s="7">
        <v>0</v>
      </c>
      <c r="AF505" s="128">
        <v>3501000</v>
      </c>
      <c r="AG505" s="129">
        <v>3568000</v>
      </c>
      <c r="AH505" s="129">
        <v>3366317</v>
      </c>
      <c r="AI505" s="8">
        <f t="shared" ref="AI505:AI508" si="163">ROUND(((AF505+AG505+AH505)/3),0)</f>
        <v>3478439</v>
      </c>
      <c r="AJ505" s="7">
        <v>0</v>
      </c>
      <c r="AK505" s="7">
        <v>0</v>
      </c>
      <c r="AL505" s="128">
        <v>3676000</v>
      </c>
      <c r="AM505" s="129">
        <v>3747000</v>
      </c>
      <c r="AN505" s="129">
        <v>3534633</v>
      </c>
      <c r="AO505" s="8">
        <f t="shared" si="160"/>
        <v>3652544</v>
      </c>
      <c r="AP505" s="7">
        <v>0</v>
      </c>
      <c r="AQ505" s="7">
        <v>0</v>
      </c>
      <c r="AR505" s="128">
        <v>3277000</v>
      </c>
      <c r="AS505" s="129">
        <v>3340000</v>
      </c>
      <c r="AT505" s="129">
        <v>3150500</v>
      </c>
      <c r="AU505" s="8">
        <f t="shared" ref="AU505:AU508" si="164">ROUND(((AR505+AS505+AT505)/3),0)</f>
        <v>3255833</v>
      </c>
      <c r="AV505" s="7">
        <v>0</v>
      </c>
      <c r="AW505" s="7">
        <v>0</v>
      </c>
      <c r="AX505" s="128" t="s">
        <v>536</v>
      </c>
      <c r="AY505" s="129" t="s">
        <v>536</v>
      </c>
      <c r="AZ505" s="129" t="s">
        <v>536</v>
      </c>
      <c r="BA505" s="8">
        <v>0</v>
      </c>
      <c r="BB505" s="7">
        <v>0</v>
      </c>
      <c r="BC505" s="7">
        <v>0</v>
      </c>
      <c r="BD505" s="128">
        <v>4053000</v>
      </c>
      <c r="BE505" s="129">
        <v>4131000</v>
      </c>
      <c r="BF505" s="129">
        <v>3896933</v>
      </c>
      <c r="BG505" s="8">
        <f t="shared" ref="BG505:BG508" si="165">ROUND(((BD505+BE505+BF505)/3),0)</f>
        <v>4026978</v>
      </c>
      <c r="BH505" s="7">
        <v>0</v>
      </c>
      <c r="BI505" s="7">
        <v>0</v>
      </c>
      <c r="BJ505" s="128">
        <v>4255000</v>
      </c>
      <c r="BK505" s="129">
        <v>4337000</v>
      </c>
      <c r="BL505" s="129">
        <v>4091780</v>
      </c>
      <c r="BM505" s="8">
        <f t="shared" ref="BM505:BM508" si="166">ROUND(((BJ505+BK505+BL505)/3),0)</f>
        <v>4227927</v>
      </c>
      <c r="BN505" s="7">
        <v>0</v>
      </c>
      <c r="BO505" s="7">
        <v>0</v>
      </c>
      <c r="BP505" s="128" t="s">
        <v>536</v>
      </c>
      <c r="BQ505" s="129" t="s">
        <v>536</v>
      </c>
      <c r="BR505" s="129" t="s">
        <v>536</v>
      </c>
      <c r="BS505" s="8">
        <v>0</v>
      </c>
      <c r="BT505" s="45" t="e">
        <f>BS505+BM505+BG505+#REF!+BA505+AU505+AO505+AI505+AC505+#REF!+#REF!+#REF!+#REF!+W505+#REF!+Q505+K505</f>
        <v>#REF!</v>
      </c>
      <c r="BU505" s="9"/>
      <c r="BV505" s="9"/>
      <c r="BW505" s="9"/>
      <c r="BX505" s="10"/>
      <c r="BY505" s="10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</row>
    <row r="506" spans="1:187" ht="24.75" customHeight="1" x14ac:dyDescent="0.35">
      <c r="A506" s="423"/>
      <c r="B506" s="82">
        <v>461</v>
      </c>
      <c r="C506" s="54" t="s">
        <v>497</v>
      </c>
      <c r="D506" s="11" t="s">
        <v>272</v>
      </c>
      <c r="E506" s="6"/>
      <c r="F506" s="7">
        <v>2624900.0964019108</v>
      </c>
      <c r="G506" s="7">
        <v>2483559.3219802696</v>
      </c>
      <c r="H506" s="128" t="s">
        <v>536</v>
      </c>
      <c r="I506" s="129" t="s">
        <v>536</v>
      </c>
      <c r="J506" s="129" t="s">
        <v>536</v>
      </c>
      <c r="K506" s="8">
        <f t="shared" si="159"/>
        <v>2554230</v>
      </c>
      <c r="L506" s="7">
        <v>2624900.0964019108</v>
      </c>
      <c r="M506" s="7">
        <v>0</v>
      </c>
      <c r="N506" s="128" t="s">
        <v>536</v>
      </c>
      <c r="O506" s="129" t="s">
        <v>536</v>
      </c>
      <c r="P506" s="129" t="s">
        <v>536</v>
      </c>
      <c r="Q506" s="8">
        <f t="shared" si="161"/>
        <v>2624900.0964019108</v>
      </c>
      <c r="R506" s="7">
        <v>0</v>
      </c>
      <c r="S506" s="7">
        <v>0</v>
      </c>
      <c r="T506" s="128">
        <v>3364000</v>
      </c>
      <c r="U506" s="129">
        <v>3428000</v>
      </c>
      <c r="V506" s="129">
        <v>3234219.8</v>
      </c>
      <c r="W506" s="8">
        <f>ROUND(((T506+U506+V506)/3),0)</f>
        <v>3342073</v>
      </c>
      <c r="X506" s="7">
        <v>0</v>
      </c>
      <c r="Y506" s="7">
        <v>0</v>
      </c>
      <c r="Z506" s="128">
        <v>3532000</v>
      </c>
      <c r="AA506" s="129">
        <v>3600000</v>
      </c>
      <c r="AB506" s="129">
        <v>3395931</v>
      </c>
      <c r="AC506" s="8">
        <f t="shared" si="162"/>
        <v>3509310</v>
      </c>
      <c r="AD506" s="7">
        <v>0</v>
      </c>
      <c r="AE506" s="7">
        <v>0</v>
      </c>
      <c r="AF506" s="128">
        <v>3532000</v>
      </c>
      <c r="AG506" s="129">
        <v>3600000</v>
      </c>
      <c r="AH506" s="129">
        <v>3395931</v>
      </c>
      <c r="AI506" s="8">
        <f t="shared" si="163"/>
        <v>3509310</v>
      </c>
      <c r="AJ506" s="7">
        <v>0</v>
      </c>
      <c r="AK506" s="7">
        <v>0</v>
      </c>
      <c r="AL506" s="128">
        <v>3708000</v>
      </c>
      <c r="AM506" s="129">
        <v>3780000</v>
      </c>
      <c r="AN506" s="129">
        <v>3565727</v>
      </c>
      <c r="AO506" s="8">
        <f t="shared" si="160"/>
        <v>3684576</v>
      </c>
      <c r="AP506" s="7">
        <v>0</v>
      </c>
      <c r="AQ506" s="7">
        <v>0</v>
      </c>
      <c r="AR506" s="128">
        <v>3334000</v>
      </c>
      <c r="AS506" s="129">
        <v>3398000</v>
      </c>
      <c r="AT506" s="129">
        <v>3206017</v>
      </c>
      <c r="AU506" s="8">
        <f t="shared" si="164"/>
        <v>3312672</v>
      </c>
      <c r="AV506" s="7">
        <v>0</v>
      </c>
      <c r="AW506" s="7">
        <v>0</v>
      </c>
      <c r="AX506" s="128" t="s">
        <v>536</v>
      </c>
      <c r="AY506" s="129" t="s">
        <v>536</v>
      </c>
      <c r="AZ506" s="129" t="s">
        <v>536</v>
      </c>
      <c r="BA506" s="8">
        <v>0</v>
      </c>
      <c r="BB506" s="7">
        <v>0</v>
      </c>
      <c r="BC506" s="7">
        <v>0</v>
      </c>
      <c r="BD506" s="128">
        <v>4088000</v>
      </c>
      <c r="BE506" s="129">
        <v>4167000</v>
      </c>
      <c r="BF506" s="129">
        <v>3931214</v>
      </c>
      <c r="BG506" s="8">
        <f t="shared" si="165"/>
        <v>4062071</v>
      </c>
      <c r="BH506" s="7">
        <v>0</v>
      </c>
      <c r="BI506" s="7">
        <v>0</v>
      </c>
      <c r="BJ506" s="128">
        <v>4293000</v>
      </c>
      <c r="BK506" s="129">
        <v>4375000</v>
      </c>
      <c r="BL506" s="129">
        <v>4127775</v>
      </c>
      <c r="BM506" s="8">
        <f t="shared" si="166"/>
        <v>4265258</v>
      </c>
      <c r="BN506" s="7">
        <v>0</v>
      </c>
      <c r="BO506" s="7">
        <v>0</v>
      </c>
      <c r="BP506" s="128" t="s">
        <v>536</v>
      </c>
      <c r="BQ506" s="129" t="s">
        <v>536</v>
      </c>
      <c r="BR506" s="129" t="s">
        <v>536</v>
      </c>
      <c r="BS506" s="8">
        <v>0</v>
      </c>
      <c r="BT506" s="45" t="e">
        <f>BS506+BM506+BG506+#REF!+BA506+AU506+AO506+AI506+AC506+#REF!+#REF!+#REF!+#REF!+W506+#REF!+Q506+K506</f>
        <v>#REF!</v>
      </c>
      <c r="BU506" s="9"/>
      <c r="BV506" s="9"/>
      <c r="BW506" s="9"/>
      <c r="BX506" s="10"/>
      <c r="BY506" s="10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</row>
    <row r="507" spans="1:187" ht="24.75" customHeight="1" x14ac:dyDescent="0.35">
      <c r="A507" s="423"/>
      <c r="B507" s="84">
        <v>462</v>
      </c>
      <c r="C507" s="54" t="s">
        <v>498</v>
      </c>
      <c r="D507" s="11" t="s">
        <v>272</v>
      </c>
      <c r="E507" s="6"/>
      <c r="F507" s="7">
        <v>2941398.4502331158</v>
      </c>
      <c r="G507" s="7">
        <v>2783015.4567590249</v>
      </c>
      <c r="H507" s="128" t="s">
        <v>536</v>
      </c>
      <c r="I507" s="129" t="s">
        <v>536</v>
      </c>
      <c r="J507" s="129" t="s">
        <v>536</v>
      </c>
      <c r="K507" s="8">
        <f t="shared" si="159"/>
        <v>2862207</v>
      </c>
      <c r="L507" s="7">
        <v>2941398.4502331158</v>
      </c>
      <c r="M507" s="7">
        <v>0</v>
      </c>
      <c r="N507" s="128" t="s">
        <v>536</v>
      </c>
      <c r="O507" s="129" t="s">
        <v>536</v>
      </c>
      <c r="P507" s="129" t="s">
        <v>536</v>
      </c>
      <c r="Q507" s="8">
        <f t="shared" si="161"/>
        <v>2941398.4502331158</v>
      </c>
      <c r="R507" s="7">
        <v>0</v>
      </c>
      <c r="S507" s="7">
        <v>0</v>
      </c>
      <c r="T507" s="128">
        <v>3769000</v>
      </c>
      <c r="U507" s="129">
        <v>3842000</v>
      </c>
      <c r="V507" s="129">
        <v>3624187</v>
      </c>
      <c r="W507" s="8">
        <f>ROUND(((T507+U507+V507)/3),0)</f>
        <v>3745062</v>
      </c>
      <c r="X507" s="7">
        <v>0</v>
      </c>
      <c r="Y507" s="7">
        <v>0</v>
      </c>
      <c r="Z507" s="128">
        <v>3910000</v>
      </c>
      <c r="AA507" s="129">
        <v>3985000</v>
      </c>
      <c r="AB507" s="129">
        <v>3759500</v>
      </c>
      <c r="AC507" s="8">
        <f t="shared" si="162"/>
        <v>3884833</v>
      </c>
      <c r="AD507" s="7">
        <v>0</v>
      </c>
      <c r="AE507" s="7">
        <v>0</v>
      </c>
      <c r="AF507" s="128">
        <v>3910000</v>
      </c>
      <c r="AG507" s="129">
        <v>3985000</v>
      </c>
      <c r="AH507" s="129">
        <v>3759500</v>
      </c>
      <c r="AI507" s="8">
        <f t="shared" si="163"/>
        <v>3884833</v>
      </c>
      <c r="AJ507" s="7">
        <v>0</v>
      </c>
      <c r="AK507" s="7">
        <v>0</v>
      </c>
      <c r="AL507" s="128">
        <v>3873000</v>
      </c>
      <c r="AM507" s="129">
        <v>3948000</v>
      </c>
      <c r="AN507" s="129">
        <v>3724460.6</v>
      </c>
      <c r="AO507" s="8">
        <f t="shared" si="160"/>
        <v>3848487</v>
      </c>
      <c r="AP507" s="7">
        <v>0</v>
      </c>
      <c r="AQ507" s="7">
        <v>0</v>
      </c>
      <c r="AR507" s="128">
        <v>3543000</v>
      </c>
      <c r="AS507" s="129">
        <v>3611000</v>
      </c>
      <c r="AT507" s="129">
        <v>3406735</v>
      </c>
      <c r="AU507" s="8">
        <f t="shared" si="164"/>
        <v>3520245</v>
      </c>
      <c r="AV507" s="7">
        <v>0</v>
      </c>
      <c r="AW507" s="7">
        <v>0</v>
      </c>
      <c r="AX507" s="128" t="s">
        <v>536</v>
      </c>
      <c r="AY507" s="129" t="s">
        <v>536</v>
      </c>
      <c r="AZ507" s="129" t="s">
        <v>536</v>
      </c>
      <c r="BA507" s="8">
        <v>0</v>
      </c>
      <c r="BB507" s="7">
        <v>0</v>
      </c>
      <c r="BC507" s="7">
        <v>0</v>
      </c>
      <c r="BD507" s="128">
        <v>4067000</v>
      </c>
      <c r="BE507" s="129">
        <v>4145000</v>
      </c>
      <c r="BF507" s="129">
        <v>3910684</v>
      </c>
      <c r="BG507" s="8">
        <f t="shared" si="165"/>
        <v>4040895</v>
      </c>
      <c r="BH507" s="7">
        <v>0</v>
      </c>
      <c r="BI507" s="7">
        <v>0</v>
      </c>
      <c r="BJ507" s="128">
        <v>4270000</v>
      </c>
      <c r="BK507" s="129">
        <v>4353000</v>
      </c>
      <c r="BL507" s="129">
        <v>4106218</v>
      </c>
      <c r="BM507" s="8">
        <f t="shared" si="166"/>
        <v>4243073</v>
      </c>
      <c r="BN507" s="7">
        <v>0</v>
      </c>
      <c r="BO507" s="7">
        <v>0</v>
      </c>
      <c r="BP507" s="128" t="s">
        <v>536</v>
      </c>
      <c r="BQ507" s="129" t="s">
        <v>536</v>
      </c>
      <c r="BR507" s="129" t="s">
        <v>536</v>
      </c>
      <c r="BS507" s="8">
        <v>0</v>
      </c>
      <c r="BT507" s="45" t="e">
        <f>BS507+BM507+BG507+#REF!+BA507+AU507+AO507+AI507+AC507+#REF!+#REF!+#REF!+#REF!+W507+#REF!+Q507+K507</f>
        <v>#REF!</v>
      </c>
      <c r="BU507" s="9"/>
      <c r="BV507" s="9"/>
      <c r="BW507" s="9"/>
      <c r="BX507" s="10"/>
      <c r="BY507" s="10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</row>
    <row r="508" spans="1:187" ht="24.75" customHeight="1" x14ac:dyDescent="0.35">
      <c r="A508" s="423"/>
      <c r="B508" s="85">
        <v>463</v>
      </c>
      <c r="C508" s="54" t="s">
        <v>500</v>
      </c>
      <c r="D508" s="11" t="s">
        <v>272</v>
      </c>
      <c r="E508" s="6"/>
      <c r="F508" s="7">
        <v>3020692.3084700364</v>
      </c>
      <c r="G508" s="7">
        <v>2858039.6457062648</v>
      </c>
      <c r="H508" s="128" t="s">
        <v>536</v>
      </c>
      <c r="I508" s="129" t="s">
        <v>536</v>
      </c>
      <c r="J508" s="129" t="s">
        <v>536</v>
      </c>
      <c r="K508" s="8">
        <f t="shared" si="159"/>
        <v>2939366</v>
      </c>
      <c r="L508" s="7">
        <v>3020692.3084700364</v>
      </c>
      <c r="M508" s="7">
        <v>0</v>
      </c>
      <c r="N508" s="128" t="s">
        <v>536</v>
      </c>
      <c r="O508" s="129" t="s">
        <v>536</v>
      </c>
      <c r="P508" s="129" t="s">
        <v>536</v>
      </c>
      <c r="Q508" s="8">
        <f t="shared" si="161"/>
        <v>3020692.3084700364</v>
      </c>
      <c r="R508" s="7">
        <v>0</v>
      </c>
      <c r="S508" s="7">
        <v>0</v>
      </c>
      <c r="T508" s="128">
        <v>3871000</v>
      </c>
      <c r="U508" s="129">
        <v>3945000</v>
      </c>
      <c r="V508" s="129">
        <v>3721887.4000000004</v>
      </c>
      <c r="W508" s="8">
        <f>ROUND(((T508+U508+V508)/3),0)</f>
        <v>3845962</v>
      </c>
      <c r="X508" s="7">
        <v>0</v>
      </c>
      <c r="Y508" s="7">
        <v>0</v>
      </c>
      <c r="Z508" s="128">
        <v>3948000</v>
      </c>
      <c r="AA508" s="129">
        <v>4024000</v>
      </c>
      <c r="AB508" s="129">
        <v>3796000</v>
      </c>
      <c r="AC508" s="8">
        <f t="shared" si="162"/>
        <v>3922667</v>
      </c>
      <c r="AD508" s="7">
        <v>0</v>
      </c>
      <c r="AE508" s="7">
        <v>0</v>
      </c>
      <c r="AF508" s="128">
        <v>3948000</v>
      </c>
      <c r="AG508" s="129">
        <v>4024000</v>
      </c>
      <c r="AH508" s="129">
        <v>3796000</v>
      </c>
      <c r="AI508" s="8">
        <f t="shared" si="163"/>
        <v>3922667</v>
      </c>
      <c r="AJ508" s="7">
        <v>0</v>
      </c>
      <c r="AK508" s="7">
        <v>0</v>
      </c>
      <c r="AL508" s="128">
        <v>4129000</v>
      </c>
      <c r="AM508" s="129">
        <v>4208000</v>
      </c>
      <c r="AN508" s="129">
        <v>3970000</v>
      </c>
      <c r="AO508" s="8">
        <f t="shared" si="160"/>
        <v>4102333</v>
      </c>
      <c r="AP508" s="7">
        <v>0</v>
      </c>
      <c r="AQ508" s="7">
        <v>0</v>
      </c>
      <c r="AR508" s="128">
        <v>3677000</v>
      </c>
      <c r="AS508" s="129">
        <v>3748000</v>
      </c>
      <c r="AT508" s="129">
        <v>3536000</v>
      </c>
      <c r="AU508" s="8">
        <f t="shared" si="164"/>
        <v>3653667</v>
      </c>
      <c r="AV508" s="7">
        <v>0</v>
      </c>
      <c r="AW508" s="7">
        <v>0</v>
      </c>
      <c r="AX508" s="128" t="s">
        <v>536</v>
      </c>
      <c r="AY508" s="129" t="s">
        <v>536</v>
      </c>
      <c r="AZ508" s="129" t="s">
        <v>536</v>
      </c>
      <c r="BA508" s="8">
        <v>0</v>
      </c>
      <c r="BB508" s="7">
        <v>0</v>
      </c>
      <c r="BC508" s="7">
        <v>0</v>
      </c>
      <c r="BD508" s="128">
        <v>4064000</v>
      </c>
      <c r="BE508" s="129">
        <v>4142000</v>
      </c>
      <c r="BF508" s="129">
        <v>3908000</v>
      </c>
      <c r="BG508" s="8">
        <f t="shared" si="165"/>
        <v>4038000</v>
      </c>
      <c r="BH508" s="7">
        <v>0</v>
      </c>
      <c r="BI508" s="7">
        <v>0</v>
      </c>
      <c r="BJ508" s="128">
        <v>4186000</v>
      </c>
      <c r="BK508" s="129">
        <v>4267000</v>
      </c>
      <c r="BL508" s="129">
        <v>4025000</v>
      </c>
      <c r="BM508" s="8">
        <f t="shared" si="166"/>
        <v>4159333</v>
      </c>
      <c r="BN508" s="7">
        <v>0</v>
      </c>
      <c r="BO508" s="7">
        <v>0</v>
      </c>
      <c r="BP508" s="128" t="s">
        <v>536</v>
      </c>
      <c r="BQ508" s="129" t="s">
        <v>536</v>
      </c>
      <c r="BR508" s="129" t="s">
        <v>536</v>
      </c>
      <c r="BS508" s="8">
        <v>0</v>
      </c>
      <c r="BT508" s="45" t="e">
        <f>BS508+BM508+BG508+#REF!+BA508+AU508+AO508+AI508+AC508+#REF!+#REF!+#REF!+#REF!+W508+#REF!+Q508+K508</f>
        <v>#REF!</v>
      </c>
      <c r="BU508" s="9"/>
      <c r="BV508" s="9"/>
      <c r="BW508" s="9"/>
      <c r="BX508" s="10"/>
      <c r="BY508" s="10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</row>
    <row r="509" spans="1:187" ht="24.75" customHeight="1" thickBot="1" x14ac:dyDescent="0.4">
      <c r="A509" s="423"/>
      <c r="B509" s="86">
        <v>464</v>
      </c>
      <c r="C509" s="54" t="s">
        <v>522</v>
      </c>
      <c r="D509" s="11"/>
      <c r="E509" s="6"/>
      <c r="F509" s="7">
        <v>0</v>
      </c>
      <c r="G509" s="7">
        <v>0</v>
      </c>
      <c r="H509" s="130">
        <v>1083000</v>
      </c>
      <c r="I509" s="131">
        <v>1104000</v>
      </c>
      <c r="J509" s="131">
        <v>1041100</v>
      </c>
      <c r="K509" s="8">
        <f>ROUND(((H509+I509+J509)/3),0)</f>
        <v>1076033</v>
      </c>
      <c r="L509" s="7">
        <v>0</v>
      </c>
      <c r="M509" s="7">
        <v>0</v>
      </c>
      <c r="N509" s="130">
        <v>1113000</v>
      </c>
      <c r="O509" s="131">
        <v>1134000</v>
      </c>
      <c r="P509" s="131">
        <v>1069905</v>
      </c>
      <c r="Q509" s="8">
        <f>ROUND(((N509+O509+P509)/3),0)</f>
        <v>1105635</v>
      </c>
      <c r="R509" s="7">
        <v>0</v>
      </c>
      <c r="S509" s="7">
        <v>0</v>
      </c>
      <c r="T509" s="130" t="s">
        <v>536</v>
      </c>
      <c r="U509" s="131" t="s">
        <v>536</v>
      </c>
      <c r="V509" s="131" t="s">
        <v>536</v>
      </c>
      <c r="W509" s="8">
        <v>0</v>
      </c>
      <c r="X509" s="7">
        <v>0</v>
      </c>
      <c r="Y509" s="7">
        <v>0</v>
      </c>
      <c r="Z509" s="130" t="s">
        <v>536</v>
      </c>
      <c r="AA509" s="131" t="s">
        <v>536</v>
      </c>
      <c r="AB509" s="131" t="s">
        <v>536</v>
      </c>
      <c r="AC509" s="8">
        <v>0</v>
      </c>
      <c r="AD509" s="7">
        <v>0</v>
      </c>
      <c r="AE509" s="7">
        <v>0</v>
      </c>
      <c r="AF509" s="130" t="s">
        <v>536</v>
      </c>
      <c r="AG509" s="131" t="s">
        <v>536</v>
      </c>
      <c r="AH509" s="131" t="s">
        <v>536</v>
      </c>
      <c r="AI509" s="8">
        <v>0</v>
      </c>
      <c r="AJ509" s="7">
        <v>0</v>
      </c>
      <c r="AK509" s="7">
        <v>0</v>
      </c>
      <c r="AL509" s="130" t="s">
        <v>536</v>
      </c>
      <c r="AM509" s="131" t="s">
        <v>536</v>
      </c>
      <c r="AN509" s="131" t="s">
        <v>536</v>
      </c>
      <c r="AO509" s="8">
        <v>0</v>
      </c>
      <c r="AP509" s="7">
        <v>0</v>
      </c>
      <c r="AQ509" s="7">
        <v>0</v>
      </c>
      <c r="AR509" s="130" t="s">
        <v>536</v>
      </c>
      <c r="AS509" s="131" t="s">
        <v>536</v>
      </c>
      <c r="AT509" s="131" t="s">
        <v>536</v>
      </c>
      <c r="AU509" s="8">
        <v>0</v>
      </c>
      <c r="AV509" s="7">
        <v>0</v>
      </c>
      <c r="AW509" s="7">
        <v>0</v>
      </c>
      <c r="AX509" s="130">
        <v>1230000</v>
      </c>
      <c r="AY509" s="131" t="s">
        <v>536</v>
      </c>
      <c r="AZ509" s="131" t="s">
        <v>536</v>
      </c>
      <c r="BA509" s="8">
        <f>+AX509</f>
        <v>1230000</v>
      </c>
      <c r="BB509" s="7">
        <v>0</v>
      </c>
      <c r="BC509" s="7">
        <v>0</v>
      </c>
      <c r="BD509" s="130" t="s">
        <v>536</v>
      </c>
      <c r="BE509" s="131" t="s">
        <v>536</v>
      </c>
      <c r="BF509" s="131" t="s">
        <v>536</v>
      </c>
      <c r="BG509" s="8">
        <v>0</v>
      </c>
      <c r="BH509" s="7">
        <v>0</v>
      </c>
      <c r="BI509" s="7">
        <v>0</v>
      </c>
      <c r="BJ509" s="130" t="s">
        <v>536</v>
      </c>
      <c r="BK509" s="131" t="s">
        <v>536</v>
      </c>
      <c r="BL509" s="131" t="s">
        <v>536</v>
      </c>
      <c r="BM509" s="8">
        <v>0</v>
      </c>
      <c r="BN509" s="7">
        <v>0</v>
      </c>
      <c r="BO509" s="7">
        <v>0</v>
      </c>
      <c r="BP509" s="130" t="s">
        <v>536</v>
      </c>
      <c r="BQ509" s="131" t="s">
        <v>536</v>
      </c>
      <c r="BR509" s="131" t="s">
        <v>536</v>
      </c>
      <c r="BS509" s="8">
        <v>0</v>
      </c>
      <c r="BT509" s="45"/>
      <c r="BU509" s="9"/>
      <c r="BV509" s="9"/>
      <c r="BW509" s="9"/>
      <c r="BX509" s="10"/>
      <c r="BY509" s="10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</row>
    <row r="510" spans="1:187" ht="24.75" customHeight="1" thickBot="1" x14ac:dyDescent="0.4">
      <c r="A510" s="423"/>
      <c r="B510" s="87">
        <v>465</v>
      </c>
      <c r="C510" s="54" t="s">
        <v>499</v>
      </c>
      <c r="D510" s="11" t="s">
        <v>272</v>
      </c>
      <c r="E510" s="6"/>
      <c r="F510" s="7">
        <v>889430.69487999997</v>
      </c>
      <c r="G510" s="7">
        <v>841538.27284800005</v>
      </c>
      <c r="H510" s="130">
        <v>1140000</v>
      </c>
      <c r="I510" s="131">
        <v>1162000</v>
      </c>
      <c r="J510" s="131">
        <v>1095894.8</v>
      </c>
      <c r="K510" s="8">
        <f>ROUND(((F510+G510+H510+I510+J510)/5),0)</f>
        <v>1025773</v>
      </c>
      <c r="L510" s="7">
        <v>889430.69487999997</v>
      </c>
      <c r="M510" s="7">
        <v>0</v>
      </c>
      <c r="N510" s="130">
        <v>1171000</v>
      </c>
      <c r="O510" s="131">
        <v>1194000</v>
      </c>
      <c r="P510" s="131">
        <v>1126216</v>
      </c>
      <c r="Q510" s="8">
        <f>ROUND(((L510+N510+O510+P510)/4),0)</f>
        <v>1095162</v>
      </c>
      <c r="R510" s="7">
        <v>0</v>
      </c>
      <c r="S510" s="7">
        <v>0</v>
      </c>
      <c r="T510" s="130" t="s">
        <v>536</v>
      </c>
      <c r="U510" s="131" t="s">
        <v>536</v>
      </c>
      <c r="V510" s="131" t="s">
        <v>536</v>
      </c>
      <c r="W510" s="8">
        <v>0</v>
      </c>
      <c r="X510" s="7">
        <v>0</v>
      </c>
      <c r="Y510" s="7">
        <v>0</v>
      </c>
      <c r="Z510" s="130" t="s">
        <v>536</v>
      </c>
      <c r="AA510" s="131" t="s">
        <v>536</v>
      </c>
      <c r="AB510" s="131" t="s">
        <v>536</v>
      </c>
      <c r="AC510" s="8">
        <v>0</v>
      </c>
      <c r="AD510" s="7">
        <v>0</v>
      </c>
      <c r="AE510" s="7">
        <v>0</v>
      </c>
      <c r="AF510" s="130" t="s">
        <v>536</v>
      </c>
      <c r="AG510" s="131" t="s">
        <v>536</v>
      </c>
      <c r="AH510" s="131" t="s">
        <v>536</v>
      </c>
      <c r="AI510" s="8">
        <v>0</v>
      </c>
      <c r="AJ510" s="7">
        <v>0</v>
      </c>
      <c r="AK510" s="7">
        <v>0</v>
      </c>
      <c r="AL510" s="130" t="s">
        <v>536</v>
      </c>
      <c r="AM510" s="131" t="s">
        <v>536</v>
      </c>
      <c r="AN510" s="131" t="s">
        <v>536</v>
      </c>
      <c r="AO510" s="8">
        <v>0</v>
      </c>
      <c r="AP510" s="7">
        <v>0</v>
      </c>
      <c r="AQ510" s="7">
        <v>0</v>
      </c>
      <c r="AR510" s="130" t="s">
        <v>536</v>
      </c>
      <c r="AS510" s="131" t="s">
        <v>536</v>
      </c>
      <c r="AT510" s="131" t="s">
        <v>536</v>
      </c>
      <c r="AU510" s="8">
        <v>0</v>
      </c>
      <c r="AV510" s="7">
        <v>0</v>
      </c>
      <c r="AW510" s="7">
        <v>0</v>
      </c>
      <c r="AX510" s="130" t="s">
        <v>536</v>
      </c>
      <c r="AY510" s="131">
        <v>1253000</v>
      </c>
      <c r="AZ510" s="131">
        <v>1182526</v>
      </c>
      <c r="BA510" s="8">
        <f>ROUND(((AY510+AZ510)/2),0)</f>
        <v>1217763</v>
      </c>
      <c r="BB510" s="7">
        <v>0</v>
      </c>
      <c r="BC510" s="7">
        <v>0</v>
      </c>
      <c r="BD510" s="130" t="s">
        <v>536</v>
      </c>
      <c r="BE510" s="131" t="s">
        <v>536</v>
      </c>
      <c r="BF510" s="131" t="s">
        <v>536</v>
      </c>
      <c r="BG510" s="8">
        <v>0</v>
      </c>
      <c r="BH510" s="7">
        <v>0</v>
      </c>
      <c r="BI510" s="7">
        <v>0</v>
      </c>
      <c r="BJ510" s="130" t="s">
        <v>536</v>
      </c>
      <c r="BK510" s="131" t="s">
        <v>536</v>
      </c>
      <c r="BL510" s="131" t="s">
        <v>536</v>
      </c>
      <c r="BM510" s="8">
        <v>0</v>
      </c>
      <c r="BN510" s="7">
        <v>0</v>
      </c>
      <c r="BO510" s="7">
        <v>0</v>
      </c>
      <c r="BP510" s="130" t="s">
        <v>536</v>
      </c>
      <c r="BQ510" s="131" t="s">
        <v>536</v>
      </c>
      <c r="BR510" s="131" t="s">
        <v>536</v>
      </c>
      <c r="BS510" s="8">
        <v>0</v>
      </c>
      <c r="BT510" s="45" t="e">
        <f>BS510+BM510+BG510+#REF!+BA510+AU510+AO510+AI510+AC510+#REF!+#REF!+#REF!+#REF!+W510+#REF!+Q510+K510</f>
        <v>#REF!</v>
      </c>
      <c r="BU510" s="9"/>
      <c r="BV510" s="9"/>
      <c r="BW510" s="9"/>
      <c r="BX510" s="10"/>
      <c r="BY510" s="10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</row>
    <row r="511" spans="1:187" ht="24.75" customHeight="1" x14ac:dyDescent="0.35">
      <c r="A511" s="423"/>
      <c r="B511" s="82">
        <v>466</v>
      </c>
      <c r="C511" s="54" t="s">
        <v>501</v>
      </c>
      <c r="D511" s="11" t="s">
        <v>272</v>
      </c>
      <c r="E511" s="6"/>
      <c r="F511" s="7">
        <v>2499658.2484674896</v>
      </c>
      <c r="G511" s="7">
        <v>2365061.2658577017</v>
      </c>
      <c r="H511" s="128" t="s">
        <v>536</v>
      </c>
      <c r="I511" s="129" t="s">
        <v>536</v>
      </c>
      <c r="J511" s="129" t="s">
        <v>536</v>
      </c>
      <c r="K511" s="8">
        <f>ROUND(((F511+G511)/2),0)</f>
        <v>2432360</v>
      </c>
      <c r="L511" s="7">
        <v>2499658.2484674896</v>
      </c>
      <c r="M511" s="7">
        <v>0</v>
      </c>
      <c r="N511" s="128" t="s">
        <v>536</v>
      </c>
      <c r="O511" s="129" t="s">
        <v>536</v>
      </c>
      <c r="P511" s="129" t="s">
        <v>536</v>
      </c>
      <c r="Q511" s="8">
        <f>+L511</f>
        <v>2499658.2484674896</v>
      </c>
      <c r="R511" s="7">
        <v>0</v>
      </c>
      <c r="S511" s="7">
        <v>0</v>
      </c>
      <c r="T511" s="128">
        <v>3203000</v>
      </c>
      <c r="U511" s="129">
        <v>3265000</v>
      </c>
      <c r="V511" s="129">
        <v>3079904.8</v>
      </c>
      <c r="W511" s="8">
        <f>ROUND(((T511+U511+V511)/3),0)</f>
        <v>3182635</v>
      </c>
      <c r="X511" s="7">
        <v>0</v>
      </c>
      <c r="Y511" s="7">
        <v>0</v>
      </c>
      <c r="Z511" s="128" t="s">
        <v>536</v>
      </c>
      <c r="AA511" s="129" t="s">
        <v>536</v>
      </c>
      <c r="AB511" s="129" t="s">
        <v>536</v>
      </c>
      <c r="AC511" s="8">
        <v>0</v>
      </c>
      <c r="AD511" s="7">
        <v>0</v>
      </c>
      <c r="AE511" s="7">
        <v>0</v>
      </c>
      <c r="AF511" s="128" t="s">
        <v>536</v>
      </c>
      <c r="AG511" s="129" t="s">
        <v>536</v>
      </c>
      <c r="AH511" s="129" t="s">
        <v>536</v>
      </c>
      <c r="AI511" s="8">
        <v>0</v>
      </c>
      <c r="AJ511" s="7">
        <v>0</v>
      </c>
      <c r="AK511" s="7">
        <v>0</v>
      </c>
      <c r="AL511" s="128" t="s">
        <v>536</v>
      </c>
      <c r="AM511" s="129" t="s">
        <v>536</v>
      </c>
      <c r="AN511" s="129" t="s">
        <v>536</v>
      </c>
      <c r="AO511" s="8">
        <v>0</v>
      </c>
      <c r="AP511" s="7">
        <v>0</v>
      </c>
      <c r="AQ511" s="7">
        <v>0</v>
      </c>
      <c r="AR511" s="128" t="s">
        <v>536</v>
      </c>
      <c r="AS511" s="129" t="s">
        <v>536</v>
      </c>
      <c r="AT511" s="129" t="s">
        <v>536</v>
      </c>
      <c r="AU511" s="8">
        <v>0</v>
      </c>
      <c r="AV511" s="7">
        <v>0</v>
      </c>
      <c r="AW511" s="7">
        <v>0</v>
      </c>
      <c r="AX511" s="128" t="s">
        <v>536</v>
      </c>
      <c r="AY511" s="129" t="s">
        <v>536</v>
      </c>
      <c r="AZ511" s="129" t="s">
        <v>536</v>
      </c>
      <c r="BA511" s="8">
        <v>0</v>
      </c>
      <c r="BB511" s="7">
        <v>0</v>
      </c>
      <c r="BC511" s="7">
        <v>0</v>
      </c>
      <c r="BD511" s="128">
        <v>3292000</v>
      </c>
      <c r="BE511" s="129">
        <v>3355000</v>
      </c>
      <c r="BF511" s="129">
        <v>3165120</v>
      </c>
      <c r="BG511" s="8">
        <f t="shared" ref="BG511:BG516" si="167">ROUND(((BD511+BE511+BF511)/3),0)</f>
        <v>3270707</v>
      </c>
      <c r="BH511" s="7">
        <v>0</v>
      </c>
      <c r="BI511" s="7">
        <v>0</v>
      </c>
      <c r="BJ511" s="128">
        <v>3456000</v>
      </c>
      <c r="BK511" s="129">
        <v>3523000</v>
      </c>
      <c r="BL511" s="129">
        <v>3323376</v>
      </c>
      <c r="BM511" s="8">
        <f>ROUND(((BJ511+BK511+BL511)/3),0)</f>
        <v>3434125</v>
      </c>
      <c r="BN511" s="7">
        <v>0</v>
      </c>
      <c r="BO511" s="7">
        <v>0</v>
      </c>
      <c r="BP511" s="128" t="s">
        <v>536</v>
      </c>
      <c r="BQ511" s="129" t="s">
        <v>536</v>
      </c>
      <c r="BR511" s="129" t="s">
        <v>536</v>
      </c>
      <c r="BS511" s="8">
        <v>0</v>
      </c>
      <c r="BT511" s="45" t="e">
        <f>BS511+BM511+BG511+#REF!+BA511+AU511+AO511+AI511+AC511+#REF!+#REF!+#REF!+#REF!+W511+#REF!+Q511+K511</f>
        <v>#REF!</v>
      </c>
      <c r="BU511" s="9"/>
      <c r="BV511" s="9"/>
      <c r="BW511" s="9"/>
      <c r="BX511" s="10"/>
      <c r="BY511" s="10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</row>
    <row r="512" spans="1:187" ht="24.75" customHeight="1" x14ac:dyDescent="0.35">
      <c r="A512" s="423"/>
      <c r="B512" s="84">
        <v>467</v>
      </c>
      <c r="C512" s="54" t="s">
        <v>502</v>
      </c>
      <c r="D512" s="11" t="s">
        <v>272</v>
      </c>
      <c r="E512" s="6"/>
      <c r="F512" s="7">
        <v>2715547.5374589739</v>
      </c>
      <c r="G512" s="7">
        <v>2569325.7469804143</v>
      </c>
      <c r="H512" s="128" t="s">
        <v>536</v>
      </c>
      <c r="I512" s="129" t="s">
        <v>536</v>
      </c>
      <c r="J512" s="129" t="s">
        <v>536</v>
      </c>
      <c r="K512" s="8">
        <f>ROUND(((F512+G512)/2),0)</f>
        <v>2642437</v>
      </c>
      <c r="L512" s="7">
        <v>2715547.5374589739</v>
      </c>
      <c r="M512" s="7">
        <v>0</v>
      </c>
      <c r="N512" s="128" t="s">
        <v>536</v>
      </c>
      <c r="O512" s="129" t="s">
        <v>536</v>
      </c>
      <c r="P512" s="129" t="s">
        <v>536</v>
      </c>
      <c r="Q512" s="8">
        <f>+L512</f>
        <v>2715547.5374589739</v>
      </c>
      <c r="R512" s="7">
        <v>0</v>
      </c>
      <c r="S512" s="7">
        <v>0</v>
      </c>
      <c r="T512" s="128">
        <v>3480000</v>
      </c>
      <c r="U512" s="129">
        <v>3547000</v>
      </c>
      <c r="V512" s="129">
        <v>3345909</v>
      </c>
      <c r="W512" s="8">
        <f>ROUND(((T512+U512+V512)/3),0)</f>
        <v>3457636</v>
      </c>
      <c r="X512" s="7">
        <v>0</v>
      </c>
      <c r="Y512" s="7">
        <v>0</v>
      </c>
      <c r="Z512" s="128">
        <v>3540000</v>
      </c>
      <c r="AA512" s="129">
        <v>3609000</v>
      </c>
      <c r="AB512" s="129">
        <v>3404294</v>
      </c>
      <c r="AC512" s="8">
        <f t="shared" ref="AC512:AC513" si="168">ROUND(((Z512+AA512+AB512)/3),0)</f>
        <v>3517765</v>
      </c>
      <c r="AD512" s="7">
        <v>0</v>
      </c>
      <c r="AE512" s="7">
        <v>0</v>
      </c>
      <c r="AF512" s="128">
        <v>3540000</v>
      </c>
      <c r="AG512" s="129">
        <v>3609000</v>
      </c>
      <c r="AH512" s="129">
        <v>3404294</v>
      </c>
      <c r="AI512" s="8">
        <f t="shared" ref="AI512:AI513" si="169">ROUND(((AF512+AG512+AH512)/3),0)</f>
        <v>3517765</v>
      </c>
      <c r="AJ512" s="7">
        <v>0</v>
      </c>
      <c r="AK512" s="7">
        <v>0</v>
      </c>
      <c r="AL512" s="128">
        <v>3576000</v>
      </c>
      <c r="AM512" s="129">
        <v>3645000</v>
      </c>
      <c r="AN512" s="129">
        <v>3438484</v>
      </c>
      <c r="AO512" s="8">
        <f t="shared" ref="AO512:AO513" si="170">ROUND(((AL512+AM512+AN512)/3),0)</f>
        <v>3553161</v>
      </c>
      <c r="AP512" s="7">
        <v>0</v>
      </c>
      <c r="AQ512" s="7">
        <v>0</v>
      </c>
      <c r="AR512" s="128" t="s">
        <v>536</v>
      </c>
      <c r="AS512" s="129" t="s">
        <v>536</v>
      </c>
      <c r="AT512" s="129" t="s">
        <v>536</v>
      </c>
      <c r="AU512" s="8">
        <v>0</v>
      </c>
      <c r="AV512" s="7">
        <v>0</v>
      </c>
      <c r="AW512" s="7">
        <v>0</v>
      </c>
      <c r="AX512" s="128" t="s">
        <v>536</v>
      </c>
      <c r="AY512" s="129" t="s">
        <v>536</v>
      </c>
      <c r="AZ512" s="129" t="s">
        <v>536</v>
      </c>
      <c r="BA512" s="8">
        <v>0</v>
      </c>
      <c r="BB512" s="7">
        <v>0</v>
      </c>
      <c r="BC512" s="7">
        <v>0</v>
      </c>
      <c r="BD512" s="128">
        <v>3611000</v>
      </c>
      <c r="BE512" s="129">
        <v>3681000</v>
      </c>
      <c r="BF512" s="129">
        <v>3472380</v>
      </c>
      <c r="BG512" s="8">
        <f t="shared" si="167"/>
        <v>3588127</v>
      </c>
      <c r="BH512" s="7">
        <v>0</v>
      </c>
      <c r="BI512" s="7">
        <v>0</v>
      </c>
      <c r="BJ512" s="128">
        <v>3792000</v>
      </c>
      <c r="BK512" s="129">
        <v>3865000</v>
      </c>
      <c r="BL512" s="129">
        <v>3645999</v>
      </c>
      <c r="BM512" s="8">
        <f t="shared" ref="BM512:BM521" si="171">ROUND(((BJ512+BK512+BL512)/3),0)</f>
        <v>3767666</v>
      </c>
      <c r="BN512" s="7">
        <v>0</v>
      </c>
      <c r="BO512" s="7">
        <v>0</v>
      </c>
      <c r="BP512" s="128" t="s">
        <v>536</v>
      </c>
      <c r="BQ512" s="129" t="s">
        <v>536</v>
      </c>
      <c r="BR512" s="129" t="s">
        <v>536</v>
      </c>
      <c r="BS512" s="8">
        <v>0</v>
      </c>
      <c r="BT512" s="45" t="e">
        <f>BS512+BM512+BG512+#REF!+BA512+AU512+AO512+AI512+AC512+#REF!+#REF!+#REF!+#REF!+W512+#REF!+Q512+K512</f>
        <v>#REF!</v>
      </c>
      <c r="BU512" s="9"/>
      <c r="BV512" s="9"/>
      <c r="BW512" s="9"/>
      <c r="BX512" s="10"/>
      <c r="BY512" s="10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</row>
    <row r="513" spans="1:187" ht="24.75" customHeight="1" x14ac:dyDescent="0.35">
      <c r="A513" s="423"/>
      <c r="B513" s="83">
        <v>468</v>
      </c>
      <c r="C513" s="54" t="s">
        <v>523</v>
      </c>
      <c r="D513" s="36"/>
      <c r="E513" s="6"/>
      <c r="F513" s="7">
        <v>0</v>
      </c>
      <c r="G513" s="7">
        <v>0</v>
      </c>
      <c r="H513" s="128" t="s">
        <v>536</v>
      </c>
      <c r="I513" s="129" t="s">
        <v>536</v>
      </c>
      <c r="J513" s="129" t="s">
        <v>536</v>
      </c>
      <c r="K513" s="8">
        <v>0</v>
      </c>
      <c r="L513" s="7">
        <v>0</v>
      </c>
      <c r="M513" s="7">
        <v>0</v>
      </c>
      <c r="N513" s="128" t="s">
        <v>536</v>
      </c>
      <c r="O513" s="129" t="s">
        <v>536</v>
      </c>
      <c r="P513" s="129" t="s">
        <v>536</v>
      </c>
      <c r="Q513" s="8">
        <v>0</v>
      </c>
      <c r="R513" s="7">
        <v>0</v>
      </c>
      <c r="S513" s="7">
        <v>0</v>
      </c>
      <c r="T513" s="128">
        <v>3480000</v>
      </c>
      <c r="U513" s="129">
        <v>3547000</v>
      </c>
      <c r="V513" s="129">
        <v>3345909</v>
      </c>
      <c r="W513" s="8">
        <f>ROUND(((T513+U513+V513)/3),0)</f>
        <v>3457636</v>
      </c>
      <c r="X513" s="7">
        <v>0</v>
      </c>
      <c r="Y513" s="7">
        <v>0</v>
      </c>
      <c r="Z513" s="128">
        <v>3540000</v>
      </c>
      <c r="AA513" s="129">
        <v>3609000</v>
      </c>
      <c r="AB513" s="129">
        <v>3404294</v>
      </c>
      <c r="AC513" s="8">
        <f t="shared" si="168"/>
        <v>3517765</v>
      </c>
      <c r="AD513" s="7">
        <v>0</v>
      </c>
      <c r="AE513" s="7">
        <v>0</v>
      </c>
      <c r="AF513" s="128">
        <v>3540000</v>
      </c>
      <c r="AG513" s="129">
        <v>3609000</v>
      </c>
      <c r="AH513" s="129">
        <v>3404294</v>
      </c>
      <c r="AI513" s="8">
        <f t="shared" si="169"/>
        <v>3517765</v>
      </c>
      <c r="AJ513" s="7">
        <v>0</v>
      </c>
      <c r="AK513" s="7">
        <v>0</v>
      </c>
      <c r="AL513" s="128">
        <v>3576000</v>
      </c>
      <c r="AM513" s="129">
        <v>3645000</v>
      </c>
      <c r="AN513" s="129">
        <v>3438484</v>
      </c>
      <c r="AO513" s="8">
        <f t="shared" si="170"/>
        <v>3553161</v>
      </c>
      <c r="AP513" s="7">
        <v>0</v>
      </c>
      <c r="AQ513" s="7">
        <v>0</v>
      </c>
      <c r="AR513" s="128" t="s">
        <v>536</v>
      </c>
      <c r="AS513" s="129" t="s">
        <v>536</v>
      </c>
      <c r="AT513" s="129" t="s">
        <v>536</v>
      </c>
      <c r="AU513" s="8">
        <v>0</v>
      </c>
      <c r="AV513" s="7">
        <v>0</v>
      </c>
      <c r="AW513" s="7">
        <v>0</v>
      </c>
      <c r="AX513" s="128">
        <v>1036000</v>
      </c>
      <c r="AY513" s="129" t="s">
        <v>536</v>
      </c>
      <c r="AZ513" s="129" t="s">
        <v>536</v>
      </c>
      <c r="BA513" s="8">
        <f>+AX513</f>
        <v>1036000</v>
      </c>
      <c r="BB513" s="7">
        <v>0</v>
      </c>
      <c r="BC513" s="7">
        <v>0</v>
      </c>
      <c r="BD513" s="128">
        <v>3611000</v>
      </c>
      <c r="BE513" s="129">
        <v>3681000</v>
      </c>
      <c r="BF513" s="129">
        <v>3472380</v>
      </c>
      <c r="BG513" s="8">
        <f t="shared" si="167"/>
        <v>3588127</v>
      </c>
      <c r="BH513" s="7">
        <v>0</v>
      </c>
      <c r="BI513" s="7">
        <v>0</v>
      </c>
      <c r="BJ513" s="128">
        <v>3792000</v>
      </c>
      <c r="BK513" s="129">
        <v>3865000</v>
      </c>
      <c r="BL513" s="129">
        <v>3645999</v>
      </c>
      <c r="BM513" s="8">
        <f t="shared" si="171"/>
        <v>3767666</v>
      </c>
      <c r="BN513" s="7">
        <v>0</v>
      </c>
      <c r="BO513" s="7">
        <v>0</v>
      </c>
      <c r="BP513" s="128" t="s">
        <v>536</v>
      </c>
      <c r="BQ513" s="129" t="s">
        <v>536</v>
      </c>
      <c r="BR513" s="129" t="s">
        <v>536</v>
      </c>
      <c r="BS513" s="8">
        <v>0</v>
      </c>
      <c r="BT513" s="45"/>
      <c r="BU513" s="9"/>
      <c r="BV513" s="9"/>
      <c r="BW513" s="9"/>
      <c r="BX513" s="10"/>
      <c r="BY513" s="10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</row>
    <row r="514" spans="1:187" ht="24.75" customHeight="1" thickBot="1" x14ac:dyDescent="0.4">
      <c r="A514" s="423"/>
      <c r="B514" s="84">
        <v>469</v>
      </c>
      <c r="C514" s="54" t="s">
        <v>494</v>
      </c>
      <c r="D514" s="11" t="s">
        <v>272</v>
      </c>
      <c r="E514" s="6"/>
      <c r="F514" s="7">
        <v>748978.4702747619</v>
      </c>
      <c r="G514" s="7">
        <v>708648.86033689021</v>
      </c>
      <c r="H514" s="130">
        <v>960000</v>
      </c>
      <c r="I514" s="131">
        <v>978000</v>
      </c>
      <c r="J514" s="131">
        <v>922839.4</v>
      </c>
      <c r="K514" s="8">
        <f>ROUND(((F514+G514+H514+I514+J514)/5),0)</f>
        <v>863693</v>
      </c>
      <c r="L514" s="7">
        <v>748978.4702747619</v>
      </c>
      <c r="M514" s="7">
        <v>0</v>
      </c>
      <c r="N514" s="130">
        <v>986000</v>
      </c>
      <c r="O514" s="131">
        <v>1005000</v>
      </c>
      <c r="P514" s="131">
        <v>948372.60000000009</v>
      </c>
      <c r="Q514" s="8">
        <f>ROUND(((L514+N514+O514+P514)/4),0)</f>
        <v>922088</v>
      </c>
      <c r="R514" s="7">
        <v>0</v>
      </c>
      <c r="S514" s="7">
        <v>0</v>
      </c>
      <c r="T514" s="130" t="s">
        <v>536</v>
      </c>
      <c r="U514" s="131" t="s">
        <v>536</v>
      </c>
      <c r="V514" s="131" t="s">
        <v>536</v>
      </c>
      <c r="W514" s="8">
        <v>0</v>
      </c>
      <c r="X514" s="7">
        <v>0</v>
      </c>
      <c r="Y514" s="7">
        <v>0</v>
      </c>
      <c r="Z514" s="130" t="s">
        <v>536</v>
      </c>
      <c r="AA514" s="131" t="s">
        <v>536</v>
      </c>
      <c r="AB514" s="131" t="s">
        <v>536</v>
      </c>
      <c r="AC514" s="8">
        <v>0</v>
      </c>
      <c r="AD514" s="7">
        <v>0</v>
      </c>
      <c r="AE514" s="7">
        <v>0</v>
      </c>
      <c r="AF514" s="130" t="s">
        <v>536</v>
      </c>
      <c r="AG514" s="131" t="s">
        <v>536</v>
      </c>
      <c r="AH514" s="131" t="s">
        <v>536</v>
      </c>
      <c r="AI514" s="8">
        <v>0</v>
      </c>
      <c r="AJ514" s="7">
        <v>0</v>
      </c>
      <c r="AK514" s="7">
        <v>0</v>
      </c>
      <c r="AL514" s="130" t="s">
        <v>536</v>
      </c>
      <c r="AM514" s="131" t="s">
        <v>536</v>
      </c>
      <c r="AN514" s="131" t="s">
        <v>536</v>
      </c>
      <c r="AO514" s="8">
        <v>0</v>
      </c>
      <c r="AP514" s="7">
        <v>0</v>
      </c>
      <c r="AQ514" s="7">
        <v>0</v>
      </c>
      <c r="AR514" s="130" t="s">
        <v>536</v>
      </c>
      <c r="AS514" s="131" t="s">
        <v>536</v>
      </c>
      <c r="AT514" s="131" t="s">
        <v>536</v>
      </c>
      <c r="AU514" s="8">
        <v>0</v>
      </c>
      <c r="AV514" s="7">
        <v>0</v>
      </c>
      <c r="AW514" s="7">
        <v>0</v>
      </c>
      <c r="AX514" s="130" t="s">
        <v>536</v>
      </c>
      <c r="AY514" s="131">
        <v>1056000</v>
      </c>
      <c r="AZ514" s="131">
        <v>995791</v>
      </c>
      <c r="BA514" s="8">
        <f>ROUND(((AY514+AZ514)/2),0)</f>
        <v>1025896</v>
      </c>
      <c r="BB514" s="7">
        <v>0</v>
      </c>
      <c r="BC514" s="7">
        <v>0</v>
      </c>
      <c r="BD514" s="130" t="s">
        <v>536</v>
      </c>
      <c r="BE514" s="131" t="s">
        <v>536</v>
      </c>
      <c r="BF514" s="131" t="s">
        <v>536</v>
      </c>
      <c r="BG514" s="8">
        <v>0</v>
      </c>
      <c r="BH514" s="7">
        <v>0</v>
      </c>
      <c r="BI514" s="7">
        <v>0</v>
      </c>
      <c r="BJ514" s="130" t="s">
        <v>536</v>
      </c>
      <c r="BK514" s="131" t="s">
        <v>536</v>
      </c>
      <c r="BL514" s="131" t="s">
        <v>536</v>
      </c>
      <c r="BM514" s="8">
        <v>0</v>
      </c>
      <c r="BN514" s="7">
        <v>0</v>
      </c>
      <c r="BO514" s="7">
        <v>0</v>
      </c>
      <c r="BP514" s="130" t="s">
        <v>536</v>
      </c>
      <c r="BQ514" s="131" t="s">
        <v>536</v>
      </c>
      <c r="BR514" s="131" t="s">
        <v>536</v>
      </c>
      <c r="BS514" s="8">
        <v>0</v>
      </c>
      <c r="BT514" s="45" t="e">
        <f>BS514+BM514+BG514+#REF!+BA514+AU514+AO514+AI514+AC514+#REF!+#REF!+#REF!+#REF!+W514+#REF!+Q514+K514</f>
        <v>#REF!</v>
      </c>
      <c r="BU514" s="9"/>
      <c r="BV514" s="9"/>
      <c r="BW514" s="9"/>
      <c r="BX514" s="10"/>
      <c r="BY514" s="10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</row>
    <row r="515" spans="1:187" ht="24.75" customHeight="1" x14ac:dyDescent="0.35">
      <c r="A515" s="423"/>
      <c r="B515" s="82">
        <v>470</v>
      </c>
      <c r="C515" s="48" t="s">
        <v>503</v>
      </c>
      <c r="D515" s="36" t="s">
        <v>272</v>
      </c>
      <c r="E515" s="6"/>
      <c r="F515" s="7">
        <v>3085416.1801364534</v>
      </c>
      <c r="G515" s="7">
        <v>2919278.3858214132</v>
      </c>
      <c r="H515" s="128" t="s">
        <v>536</v>
      </c>
      <c r="I515" s="129" t="s">
        <v>536</v>
      </c>
      <c r="J515" s="129" t="s">
        <v>536</v>
      </c>
      <c r="K515" s="8">
        <f>ROUND(((F515+G515)/2),0)</f>
        <v>3002347</v>
      </c>
      <c r="L515" s="7">
        <v>3085416.1801364534</v>
      </c>
      <c r="M515" s="7">
        <v>0</v>
      </c>
      <c r="N515" s="128" t="s">
        <v>536</v>
      </c>
      <c r="O515" s="129" t="s">
        <v>536</v>
      </c>
      <c r="P515" s="129" t="s">
        <v>536</v>
      </c>
      <c r="Q515" s="8">
        <f>+L515</f>
        <v>3085416.1801364534</v>
      </c>
      <c r="R515" s="7">
        <v>0</v>
      </c>
      <c r="S515" s="7">
        <v>0</v>
      </c>
      <c r="T515" s="128">
        <v>4063000</v>
      </c>
      <c r="U515" s="129">
        <v>4141000</v>
      </c>
      <c r="V515" s="129">
        <v>3906819</v>
      </c>
      <c r="W515" s="8">
        <f>ROUND(((T515+U515+V515)/3),0)</f>
        <v>4036940</v>
      </c>
      <c r="X515" s="7">
        <v>0</v>
      </c>
      <c r="Y515" s="7">
        <v>0</v>
      </c>
      <c r="Z515" s="128" t="s">
        <v>536</v>
      </c>
      <c r="AA515" s="129" t="s">
        <v>536</v>
      </c>
      <c r="AB515" s="129" t="s">
        <v>536</v>
      </c>
      <c r="AC515" s="8">
        <v>0</v>
      </c>
      <c r="AD515" s="7">
        <v>0</v>
      </c>
      <c r="AE515" s="7">
        <v>0</v>
      </c>
      <c r="AF515" s="128" t="s">
        <v>536</v>
      </c>
      <c r="AG515" s="129" t="s">
        <v>536</v>
      </c>
      <c r="AH515" s="129" t="s">
        <v>536</v>
      </c>
      <c r="AI515" s="8">
        <v>0</v>
      </c>
      <c r="AJ515" s="7">
        <v>0</v>
      </c>
      <c r="AK515" s="7">
        <v>0</v>
      </c>
      <c r="AL515" s="128" t="s">
        <v>536</v>
      </c>
      <c r="AM515" s="129" t="s">
        <v>536</v>
      </c>
      <c r="AN515" s="129" t="s">
        <v>536</v>
      </c>
      <c r="AO515" s="8">
        <v>0</v>
      </c>
      <c r="AP515" s="7">
        <v>0</v>
      </c>
      <c r="AQ515" s="7">
        <v>0</v>
      </c>
      <c r="AR515" s="128">
        <v>3657000</v>
      </c>
      <c r="AS515" s="129">
        <v>3727000</v>
      </c>
      <c r="AT515" s="129">
        <v>3516371</v>
      </c>
      <c r="AU515" s="8">
        <f t="shared" ref="AU515:AU516" si="172">ROUND(((AR515+AS515+AT515)/3),0)</f>
        <v>3633457</v>
      </c>
      <c r="AV515" s="7">
        <v>0</v>
      </c>
      <c r="AW515" s="7">
        <v>0</v>
      </c>
      <c r="AX515" s="128" t="s">
        <v>536</v>
      </c>
      <c r="AY515" s="129" t="s">
        <v>536</v>
      </c>
      <c r="AZ515" s="129" t="s">
        <v>536</v>
      </c>
      <c r="BA515" s="8">
        <v>0</v>
      </c>
      <c r="BB515" s="7">
        <v>0</v>
      </c>
      <c r="BC515" s="7">
        <v>0</v>
      </c>
      <c r="BD515" s="128">
        <v>4348000</v>
      </c>
      <c r="BE515" s="129">
        <v>4431000</v>
      </c>
      <c r="BF515" s="129">
        <v>4180296</v>
      </c>
      <c r="BG515" s="8">
        <f t="shared" si="167"/>
        <v>4319765</v>
      </c>
      <c r="BH515" s="7">
        <v>0</v>
      </c>
      <c r="BI515" s="7">
        <v>0</v>
      </c>
      <c r="BJ515" s="128">
        <v>4565000</v>
      </c>
      <c r="BK515" s="129">
        <v>4653000</v>
      </c>
      <c r="BL515" s="129">
        <v>4389311</v>
      </c>
      <c r="BM515" s="8">
        <f>ROUND(((BJ515+BK515+BL515)/3),0)</f>
        <v>4535770</v>
      </c>
      <c r="BN515" s="7">
        <v>0</v>
      </c>
      <c r="BO515" s="7">
        <v>0</v>
      </c>
      <c r="BP515" s="128" t="s">
        <v>536</v>
      </c>
      <c r="BQ515" s="129" t="s">
        <v>536</v>
      </c>
      <c r="BR515" s="129" t="s">
        <v>536</v>
      </c>
      <c r="BS515" s="8">
        <v>0</v>
      </c>
      <c r="BT515" s="45" t="e">
        <f>BS515+BM515+BG515+#REF!+BA515+AU515+AO515+AI515+AC515+#REF!+#REF!+#REF!+#REF!+W515+#REF!+Q515+K515</f>
        <v>#REF!</v>
      </c>
      <c r="BU515" s="9"/>
      <c r="BV515" s="9"/>
      <c r="BW515" s="9"/>
      <c r="BX515" s="10"/>
      <c r="BY515" s="10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</row>
    <row r="516" spans="1:187" ht="24.75" customHeight="1" thickBot="1" x14ac:dyDescent="0.4">
      <c r="A516" s="423"/>
      <c r="B516" s="84">
        <v>471</v>
      </c>
      <c r="C516" s="48" t="s">
        <v>504</v>
      </c>
      <c r="D516" s="36" t="s">
        <v>272</v>
      </c>
      <c r="E516" s="6"/>
      <c r="F516" s="7">
        <v>3081020.1689270092</v>
      </c>
      <c r="G516" s="7">
        <v>2915119.0829078625</v>
      </c>
      <c r="H516" s="128" t="s">
        <v>536</v>
      </c>
      <c r="I516" s="129" t="s">
        <v>536</v>
      </c>
      <c r="J516" s="129" t="s">
        <v>536</v>
      </c>
      <c r="K516" s="8">
        <f>ROUND(((F516+G516)/2),0)</f>
        <v>2998070</v>
      </c>
      <c r="L516" s="7">
        <v>3081020.1689270092</v>
      </c>
      <c r="M516" s="7">
        <v>0</v>
      </c>
      <c r="N516" s="128" t="s">
        <v>536</v>
      </c>
      <c r="O516" s="129" t="s">
        <v>536</v>
      </c>
      <c r="P516" s="129" t="s">
        <v>536</v>
      </c>
      <c r="Q516" s="8">
        <f>+L516</f>
        <v>3081020.1689270092</v>
      </c>
      <c r="R516" s="7">
        <v>0</v>
      </c>
      <c r="S516" s="7">
        <v>0</v>
      </c>
      <c r="T516" s="128">
        <v>4063000</v>
      </c>
      <c r="U516" s="129">
        <v>4141000</v>
      </c>
      <c r="V516" s="129">
        <v>3906819</v>
      </c>
      <c r="W516" s="8">
        <f>ROUND(((T516+U516+V516)/3),0)</f>
        <v>4036940</v>
      </c>
      <c r="X516" s="7">
        <v>0</v>
      </c>
      <c r="Y516" s="7">
        <v>0</v>
      </c>
      <c r="Z516" s="128" t="s">
        <v>536</v>
      </c>
      <c r="AA516" s="129" t="s">
        <v>536</v>
      </c>
      <c r="AB516" s="129" t="s">
        <v>536</v>
      </c>
      <c r="AC516" s="8">
        <v>0</v>
      </c>
      <c r="AD516" s="7">
        <v>0</v>
      </c>
      <c r="AE516" s="7">
        <v>0</v>
      </c>
      <c r="AF516" s="128" t="s">
        <v>536</v>
      </c>
      <c r="AG516" s="129" t="s">
        <v>536</v>
      </c>
      <c r="AH516" s="129" t="s">
        <v>536</v>
      </c>
      <c r="AI516" s="8">
        <v>0</v>
      </c>
      <c r="AJ516" s="7">
        <v>0</v>
      </c>
      <c r="AK516" s="7">
        <v>0</v>
      </c>
      <c r="AL516" s="128" t="s">
        <v>536</v>
      </c>
      <c r="AM516" s="129" t="s">
        <v>536</v>
      </c>
      <c r="AN516" s="129" t="s">
        <v>536</v>
      </c>
      <c r="AO516" s="8">
        <v>0</v>
      </c>
      <c r="AP516" s="7">
        <v>0</v>
      </c>
      <c r="AQ516" s="7">
        <v>0</v>
      </c>
      <c r="AR516" s="128">
        <v>3657000</v>
      </c>
      <c r="AS516" s="129">
        <v>3727000</v>
      </c>
      <c r="AT516" s="129">
        <v>3516371</v>
      </c>
      <c r="AU516" s="8">
        <f t="shared" si="172"/>
        <v>3633457</v>
      </c>
      <c r="AV516" s="7">
        <v>0</v>
      </c>
      <c r="AW516" s="7">
        <v>0</v>
      </c>
      <c r="AX516" s="128">
        <v>40000</v>
      </c>
      <c r="AY516" s="129" t="s">
        <v>536</v>
      </c>
      <c r="AZ516" s="129" t="s">
        <v>536</v>
      </c>
      <c r="BA516" s="8">
        <f>+AX516</f>
        <v>40000</v>
      </c>
      <c r="BB516" s="7">
        <v>0</v>
      </c>
      <c r="BC516" s="7">
        <v>0</v>
      </c>
      <c r="BD516" s="128">
        <v>4348000</v>
      </c>
      <c r="BE516" s="129">
        <v>4431000</v>
      </c>
      <c r="BF516" s="129">
        <v>4180296</v>
      </c>
      <c r="BG516" s="8">
        <f t="shared" si="167"/>
        <v>4319765</v>
      </c>
      <c r="BH516" s="7">
        <v>0</v>
      </c>
      <c r="BI516" s="7">
        <v>0</v>
      </c>
      <c r="BJ516" s="128">
        <v>4565000</v>
      </c>
      <c r="BK516" s="129">
        <v>4653000</v>
      </c>
      <c r="BL516" s="129">
        <v>4389311</v>
      </c>
      <c r="BM516" s="8">
        <f>ROUND(((BJ516+BK516+BL516)/3),0)</f>
        <v>4535770</v>
      </c>
      <c r="BN516" s="7">
        <v>0</v>
      </c>
      <c r="BO516" s="7">
        <v>0</v>
      </c>
      <c r="BP516" s="128" t="s">
        <v>536</v>
      </c>
      <c r="BQ516" s="129" t="s">
        <v>536</v>
      </c>
      <c r="BR516" s="129" t="s">
        <v>536</v>
      </c>
      <c r="BS516" s="8">
        <v>0</v>
      </c>
      <c r="BT516" s="45" t="e">
        <f>BS516+BM516+BG516+#REF!+BA516+AU516+AO516+AI516+AC516+#REF!+#REF!+#REF!+#REF!+W516+#REF!+Q516+K516</f>
        <v>#REF!</v>
      </c>
      <c r="BU516" s="9"/>
      <c r="BV516" s="9"/>
      <c r="BW516" s="9"/>
      <c r="BX516" s="10"/>
      <c r="BY516" s="10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</row>
    <row r="517" spans="1:187" ht="24.75" customHeight="1" x14ac:dyDescent="0.35">
      <c r="A517" s="423"/>
      <c r="B517" s="82">
        <v>472</v>
      </c>
      <c r="C517" s="48" t="s">
        <v>505</v>
      </c>
      <c r="D517" s="36" t="s">
        <v>272</v>
      </c>
      <c r="E517" s="6"/>
      <c r="F517" s="7">
        <v>30787.985592000001</v>
      </c>
      <c r="G517" s="7">
        <v>29130.170983199998</v>
      </c>
      <c r="H517" s="130">
        <v>39000</v>
      </c>
      <c r="I517" s="131">
        <v>40000</v>
      </c>
      <c r="J517" s="131">
        <v>37934.400000000001</v>
      </c>
      <c r="K517" s="8">
        <f>ROUND(((F517+G517+H517+I517+J517)/5),0)</f>
        <v>35371</v>
      </c>
      <c r="L517" s="7">
        <v>30787.985592000001</v>
      </c>
      <c r="M517" s="7">
        <v>29130.170983199998</v>
      </c>
      <c r="N517" s="130">
        <v>39000</v>
      </c>
      <c r="O517" s="131">
        <v>40000</v>
      </c>
      <c r="P517" s="131">
        <v>37934.400000000001</v>
      </c>
      <c r="Q517" s="8">
        <f>ROUND(((L517+M517+N517+O517+P517)/5),0)</f>
        <v>35371</v>
      </c>
      <c r="R517" s="7">
        <v>76969.96398</v>
      </c>
      <c r="S517" s="7">
        <v>72825.427458000006</v>
      </c>
      <c r="T517" s="130">
        <v>99000</v>
      </c>
      <c r="U517" s="131">
        <v>101000</v>
      </c>
      <c r="V517" s="131">
        <v>94837.4</v>
      </c>
      <c r="W517" s="8">
        <f>ROUND(((R517+S517+T517+U517+V517)/5),0)</f>
        <v>88927</v>
      </c>
      <c r="X517" s="7">
        <v>76969.96398</v>
      </c>
      <c r="Y517" s="7">
        <v>72825.427458000006</v>
      </c>
      <c r="Z517" s="130">
        <v>99000</v>
      </c>
      <c r="AA517" s="131">
        <v>101000</v>
      </c>
      <c r="AB517" s="131">
        <v>94837.4</v>
      </c>
      <c r="AC517" s="8">
        <f>ROUND(((X517+Y517+Z517+AA517+AB517)/5),0)</f>
        <v>88927</v>
      </c>
      <c r="AD517" s="7">
        <v>76969.96398</v>
      </c>
      <c r="AE517" s="7">
        <v>72825.427458000006</v>
      </c>
      <c r="AF517" s="130">
        <v>99000</v>
      </c>
      <c r="AG517" s="131">
        <v>101000</v>
      </c>
      <c r="AH517" s="131">
        <v>94837.4</v>
      </c>
      <c r="AI517" s="8">
        <f>ROUND(((AD517+AE517+AF517+AG517+AH517)/5),0)</f>
        <v>88927</v>
      </c>
      <c r="AJ517" s="7">
        <v>76969.96398</v>
      </c>
      <c r="AK517" s="7">
        <v>72825.427458000006</v>
      </c>
      <c r="AL517" s="130">
        <v>99000</v>
      </c>
      <c r="AM517" s="131">
        <v>101000</v>
      </c>
      <c r="AN517" s="131">
        <v>94837.4</v>
      </c>
      <c r="AO517" s="8">
        <f>ROUND(((AJ517+AK517+AL517+AM517+AN517)/5),0)</f>
        <v>88927</v>
      </c>
      <c r="AP517" s="7">
        <v>76969.96398</v>
      </c>
      <c r="AQ517" s="7">
        <v>72825.427458000006</v>
      </c>
      <c r="AR517" s="130">
        <v>99000</v>
      </c>
      <c r="AS517" s="131">
        <v>101000</v>
      </c>
      <c r="AT517" s="131">
        <v>94837.4</v>
      </c>
      <c r="AU517" s="8">
        <f>ROUND(((AP517+AQ517+AR517+AS517+AT517)/5),0)</f>
        <v>88927</v>
      </c>
      <c r="AV517" s="7">
        <v>34208.872879999995</v>
      </c>
      <c r="AW517" s="7">
        <v>26314.517599999999</v>
      </c>
      <c r="AX517" s="130" t="s">
        <v>536</v>
      </c>
      <c r="AY517" s="131">
        <v>41000</v>
      </c>
      <c r="AZ517" s="131">
        <v>38318</v>
      </c>
      <c r="BA517" s="8">
        <f>ROUND(((AV517+AW517+AY517+AZ517)/4),0)</f>
        <v>34960</v>
      </c>
      <c r="BB517" s="7">
        <v>76969.96398</v>
      </c>
      <c r="BC517" s="7">
        <v>72825.427458000006</v>
      </c>
      <c r="BD517" s="130">
        <v>99000</v>
      </c>
      <c r="BE517" s="131">
        <v>101000</v>
      </c>
      <c r="BF517" s="131">
        <v>94837.4</v>
      </c>
      <c r="BG517" s="8">
        <f>ROUND(((BB517+BC517+BD517+BE517+BF517)/5),0)</f>
        <v>88927</v>
      </c>
      <c r="BH517" s="7">
        <v>76969.96398</v>
      </c>
      <c r="BI517" s="7">
        <v>72825.427458000006</v>
      </c>
      <c r="BJ517" s="130">
        <v>99000</v>
      </c>
      <c r="BK517" s="131">
        <v>101000</v>
      </c>
      <c r="BL517" s="131">
        <v>94837.4</v>
      </c>
      <c r="BM517" s="8">
        <f>ROUND(((BH517+BI517+BJ517+BK517+BL517)/5),0)</f>
        <v>88927</v>
      </c>
      <c r="BN517" s="7">
        <v>42761.091099999998</v>
      </c>
      <c r="BO517" s="7">
        <v>32893.146999999997</v>
      </c>
      <c r="BP517" s="130">
        <v>50000</v>
      </c>
      <c r="BQ517" s="131">
        <v>51000</v>
      </c>
      <c r="BR517" s="131">
        <v>47898.2</v>
      </c>
      <c r="BS517" s="8">
        <f>ROUND(((BN517+BO517+BP517+BQ517+BR517)/5),0)</f>
        <v>44910</v>
      </c>
      <c r="BT517" s="45" t="e">
        <f>BS517+BM517+BG517+#REF!+BA517+AU517+AO517+AI517+AC517+#REF!+#REF!+#REF!+#REF!+W517+#REF!+Q517+K517</f>
        <v>#REF!</v>
      </c>
      <c r="BU517" s="9"/>
      <c r="BV517" s="9"/>
      <c r="BW517" s="9"/>
      <c r="BX517" s="10"/>
      <c r="BY517" s="10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</row>
    <row r="518" spans="1:187" ht="24.75" customHeight="1" thickBot="1" x14ac:dyDescent="0.4">
      <c r="A518" s="423"/>
      <c r="B518" s="84">
        <v>473</v>
      </c>
      <c r="C518" s="48" t="s">
        <v>506</v>
      </c>
      <c r="D518" s="36" t="s">
        <v>272</v>
      </c>
      <c r="E518" s="6"/>
      <c r="F518" s="7">
        <v>205253.23727999997</v>
      </c>
      <c r="G518" s="7">
        <v>194201.13988800001</v>
      </c>
      <c r="H518" s="128" t="s">
        <v>536</v>
      </c>
      <c r="I518" s="129" t="s">
        <v>536</v>
      </c>
      <c r="J518" s="129" t="s">
        <v>536</v>
      </c>
      <c r="K518" s="8">
        <f>ROUND(((F518+G518)/2),0)</f>
        <v>199727</v>
      </c>
      <c r="L518" s="7">
        <v>205253.23727999997</v>
      </c>
      <c r="M518" s="7">
        <v>0</v>
      </c>
      <c r="N518" s="128" t="s">
        <v>536</v>
      </c>
      <c r="O518" s="129" t="s">
        <v>536</v>
      </c>
      <c r="P518" s="129" t="s">
        <v>536</v>
      </c>
      <c r="Q518" s="8">
        <f>+L518</f>
        <v>205253.23727999997</v>
      </c>
      <c r="R518" s="7">
        <v>0</v>
      </c>
      <c r="S518" s="7">
        <v>0</v>
      </c>
      <c r="T518" s="128">
        <v>263000</v>
      </c>
      <c r="U518" s="129">
        <v>268000</v>
      </c>
      <c r="V518" s="129">
        <v>252898.8</v>
      </c>
      <c r="W518" s="8">
        <f>ROUND(((T518+U518+V518)/3),0)</f>
        <v>261300</v>
      </c>
      <c r="X518" s="7">
        <v>0</v>
      </c>
      <c r="Y518" s="7">
        <v>0</v>
      </c>
      <c r="Z518" s="128">
        <v>270000</v>
      </c>
      <c r="AA518" s="129">
        <v>275000</v>
      </c>
      <c r="AB518" s="129">
        <v>259896</v>
      </c>
      <c r="AC518" s="8">
        <f t="shared" ref="AC518:AC521" si="173">ROUND(((Z518+AA518+AB518)/3),0)</f>
        <v>268299</v>
      </c>
      <c r="AD518" s="7">
        <v>0</v>
      </c>
      <c r="AE518" s="7">
        <v>0</v>
      </c>
      <c r="AF518" s="128">
        <v>270000</v>
      </c>
      <c r="AG518" s="129">
        <v>275000</v>
      </c>
      <c r="AH518" s="129">
        <v>259896</v>
      </c>
      <c r="AI518" s="8">
        <f t="shared" ref="AI518:AI521" si="174">ROUND(((AF518+AG518+AH518)/3),0)</f>
        <v>268299</v>
      </c>
      <c r="AJ518" s="7">
        <v>0</v>
      </c>
      <c r="AK518" s="7">
        <v>0</v>
      </c>
      <c r="AL518" s="128">
        <v>284000</v>
      </c>
      <c r="AM518" s="129">
        <v>289000</v>
      </c>
      <c r="AN518" s="129">
        <v>272890</v>
      </c>
      <c r="AO518" s="8">
        <f>ROUND(((AL518+AM518+AN518)/3),0)</f>
        <v>281963</v>
      </c>
      <c r="AP518" s="7">
        <v>0</v>
      </c>
      <c r="AQ518" s="7">
        <v>0</v>
      </c>
      <c r="AR518" s="128">
        <v>250000</v>
      </c>
      <c r="AS518" s="129">
        <v>255000</v>
      </c>
      <c r="AT518" s="129">
        <v>240254</v>
      </c>
      <c r="AU518" s="8">
        <f>ROUND(((AR518+AS518+AT518)/3),0)</f>
        <v>248418</v>
      </c>
      <c r="AV518" s="7">
        <v>0</v>
      </c>
      <c r="AW518" s="7">
        <v>0</v>
      </c>
      <c r="AX518" s="128" t="s">
        <v>536</v>
      </c>
      <c r="AY518" s="129" t="s">
        <v>536</v>
      </c>
      <c r="AZ518" s="129" t="s">
        <v>536</v>
      </c>
      <c r="BA518" s="8">
        <v>0</v>
      </c>
      <c r="BB518" s="7">
        <v>0</v>
      </c>
      <c r="BC518" s="7">
        <v>0</v>
      </c>
      <c r="BD518" s="128">
        <v>298000</v>
      </c>
      <c r="BE518" s="129">
        <v>304000</v>
      </c>
      <c r="BF518" s="129">
        <v>286535</v>
      </c>
      <c r="BG518" s="8">
        <v>0</v>
      </c>
      <c r="BH518" s="7">
        <v>0</v>
      </c>
      <c r="BI518" s="7">
        <v>0</v>
      </c>
      <c r="BJ518" s="128">
        <v>313000</v>
      </c>
      <c r="BK518" s="129">
        <v>319000</v>
      </c>
      <c r="BL518" s="129">
        <v>300862</v>
      </c>
      <c r="BM518" s="8">
        <f>ROUND(((BJ518+BK518+BL518)/3),0)</f>
        <v>310954</v>
      </c>
      <c r="BN518" s="7">
        <v>0</v>
      </c>
      <c r="BO518" s="7">
        <v>0</v>
      </c>
      <c r="BP518" s="128" t="s">
        <v>536</v>
      </c>
      <c r="BQ518" s="129" t="s">
        <v>536</v>
      </c>
      <c r="BR518" s="129" t="s">
        <v>536</v>
      </c>
      <c r="BS518" s="8">
        <v>0</v>
      </c>
      <c r="BT518" s="45" t="e">
        <f>BS518+BM518+BG518+#REF!+BA518+AU518+AO518+AI518+AC518+#REF!+#REF!+#REF!+#REF!+W518+#REF!+Q518+K518</f>
        <v>#REF!</v>
      </c>
      <c r="BU518" s="9"/>
      <c r="BV518" s="9"/>
      <c r="BW518" s="9"/>
      <c r="BX518" s="10"/>
      <c r="BY518" s="10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</row>
    <row r="519" spans="1:187" ht="24.75" customHeight="1" x14ac:dyDescent="0.35">
      <c r="A519" s="423"/>
      <c r="B519" s="82">
        <v>474</v>
      </c>
      <c r="C519" s="48" t="s">
        <v>507</v>
      </c>
      <c r="D519" s="36" t="s">
        <v>272</v>
      </c>
      <c r="E519" s="6"/>
      <c r="F519" s="7">
        <v>213805.45549999998</v>
      </c>
      <c r="G519" s="7">
        <v>202292.85404999999</v>
      </c>
      <c r="H519" s="128" t="s">
        <v>536</v>
      </c>
      <c r="I519" s="129" t="s">
        <v>536</v>
      </c>
      <c r="J519" s="129" t="s">
        <v>536</v>
      </c>
      <c r="K519" s="8">
        <f>ROUND(((F519+G519)/2),0)</f>
        <v>208049</v>
      </c>
      <c r="L519" s="7">
        <v>213805.45549999998</v>
      </c>
      <c r="M519" s="7">
        <v>0</v>
      </c>
      <c r="N519" s="128" t="s">
        <v>536</v>
      </c>
      <c r="O519" s="129" t="s">
        <v>536</v>
      </c>
      <c r="P519" s="129" t="s">
        <v>536</v>
      </c>
      <c r="Q519" s="8">
        <f t="shared" ref="Q519:Q521" si="175">+L519</f>
        <v>213805.45549999998</v>
      </c>
      <c r="R519" s="7">
        <v>0</v>
      </c>
      <c r="S519" s="7">
        <v>0</v>
      </c>
      <c r="T519" s="128">
        <v>274000</v>
      </c>
      <c r="U519" s="129">
        <v>279000</v>
      </c>
      <c r="V519" s="129">
        <v>263436.59999999998</v>
      </c>
      <c r="W519" s="8">
        <f>ROUND(((T519+U519+V519)/3),0)</f>
        <v>272146</v>
      </c>
      <c r="X519" s="7">
        <v>0</v>
      </c>
      <c r="Y519" s="7">
        <v>0</v>
      </c>
      <c r="Z519" s="128">
        <v>282000</v>
      </c>
      <c r="AA519" s="129">
        <v>287000</v>
      </c>
      <c r="AB519" s="129">
        <v>270725</v>
      </c>
      <c r="AC519" s="8">
        <f t="shared" si="173"/>
        <v>279908</v>
      </c>
      <c r="AD519" s="7">
        <v>0</v>
      </c>
      <c r="AE519" s="7">
        <v>0</v>
      </c>
      <c r="AF519" s="128">
        <v>282000</v>
      </c>
      <c r="AG519" s="129">
        <v>287000</v>
      </c>
      <c r="AH519" s="129">
        <v>270725</v>
      </c>
      <c r="AI519" s="8">
        <f t="shared" si="174"/>
        <v>279908</v>
      </c>
      <c r="AJ519" s="7">
        <v>0</v>
      </c>
      <c r="AK519" s="7">
        <v>0</v>
      </c>
      <c r="AL519" s="128">
        <v>296000</v>
      </c>
      <c r="AM519" s="129">
        <v>301000</v>
      </c>
      <c r="AN519" s="129">
        <v>284261</v>
      </c>
      <c r="AO519" s="8">
        <f>ROUND(((AL519+AM519+AN519)/3),0)</f>
        <v>293754</v>
      </c>
      <c r="AP519" s="7">
        <v>0</v>
      </c>
      <c r="AQ519" s="7">
        <v>0</v>
      </c>
      <c r="AR519" s="128">
        <v>260000</v>
      </c>
      <c r="AS519" s="129">
        <v>265000</v>
      </c>
      <c r="AT519" s="129">
        <v>250265</v>
      </c>
      <c r="AU519" s="8">
        <f>ROUND(((AR519+AS519+AT519)/3),0)</f>
        <v>258422</v>
      </c>
      <c r="AV519" s="7">
        <v>0</v>
      </c>
      <c r="AW519" s="7">
        <v>0</v>
      </c>
      <c r="AX519" s="128" t="s">
        <v>536</v>
      </c>
      <c r="AY519" s="129" t="s">
        <v>536</v>
      </c>
      <c r="AZ519" s="129" t="s">
        <v>536</v>
      </c>
      <c r="BA519" s="8">
        <v>0</v>
      </c>
      <c r="BB519" s="7">
        <v>0</v>
      </c>
      <c r="BC519" s="7">
        <v>0</v>
      </c>
      <c r="BD519" s="128">
        <v>310000</v>
      </c>
      <c r="BE519" s="129">
        <v>316000</v>
      </c>
      <c r="BF519" s="129">
        <v>298474</v>
      </c>
      <c r="BG519" s="8">
        <v>0</v>
      </c>
      <c r="BH519" s="7">
        <v>0</v>
      </c>
      <c r="BI519" s="7">
        <v>0</v>
      </c>
      <c r="BJ519" s="128">
        <v>326000</v>
      </c>
      <c r="BK519" s="129">
        <v>332000</v>
      </c>
      <c r="BL519" s="129">
        <v>313398</v>
      </c>
      <c r="BM519" s="8">
        <f t="shared" si="171"/>
        <v>323799</v>
      </c>
      <c r="BN519" s="7">
        <v>0</v>
      </c>
      <c r="BO519" s="7">
        <v>0</v>
      </c>
      <c r="BP519" s="128" t="s">
        <v>536</v>
      </c>
      <c r="BQ519" s="129" t="s">
        <v>536</v>
      </c>
      <c r="BR519" s="129" t="s">
        <v>536</v>
      </c>
      <c r="BS519" s="8">
        <v>0</v>
      </c>
      <c r="BT519" s="45" t="e">
        <f>BS519+BM519+BG519+#REF!+BA519+AU519+AO519+AI519+AC519+#REF!+#REF!+#REF!+#REF!+W519+#REF!+Q519+K519</f>
        <v>#REF!</v>
      </c>
      <c r="BU519" s="9"/>
      <c r="BV519" s="9"/>
      <c r="BW519" s="9"/>
      <c r="BX519" s="10"/>
      <c r="BY519" s="10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</row>
    <row r="520" spans="1:187" ht="24.75" customHeight="1" thickBot="1" x14ac:dyDescent="0.4">
      <c r="A520" s="423"/>
      <c r="B520" s="84">
        <v>475</v>
      </c>
      <c r="C520" s="48" t="s">
        <v>508</v>
      </c>
      <c r="D520" s="36" t="s">
        <v>272</v>
      </c>
      <c r="E520" s="6"/>
      <c r="F520" s="7">
        <v>119731.05507999999</v>
      </c>
      <c r="G520" s="7">
        <v>113283.998268</v>
      </c>
      <c r="H520" s="128" t="s">
        <v>536</v>
      </c>
      <c r="I520" s="129" t="s">
        <v>536</v>
      </c>
      <c r="J520" s="129" t="s">
        <v>536</v>
      </c>
      <c r="K520" s="8">
        <f t="shared" ref="K520" si="176">ROUND(((F520+G520)/2),0)</f>
        <v>116508</v>
      </c>
      <c r="L520" s="7">
        <v>119731.05507999999</v>
      </c>
      <c r="M520" s="7">
        <v>0</v>
      </c>
      <c r="N520" s="128" t="s">
        <v>536</v>
      </c>
      <c r="O520" s="129" t="s">
        <v>536</v>
      </c>
      <c r="P520" s="129" t="s">
        <v>536</v>
      </c>
      <c r="Q520" s="8">
        <f t="shared" si="175"/>
        <v>119731.05507999999</v>
      </c>
      <c r="R520" s="7">
        <v>0</v>
      </c>
      <c r="S520" s="7">
        <v>0</v>
      </c>
      <c r="T520" s="128">
        <v>279000</v>
      </c>
      <c r="U520" s="129">
        <v>284000</v>
      </c>
      <c r="V520" s="129">
        <v>268000</v>
      </c>
      <c r="W520" s="8">
        <f t="shared" ref="W520:W521" si="177">ROUND(((T520+U520+V520)/3),0)</f>
        <v>277000</v>
      </c>
      <c r="X520" s="7">
        <v>0</v>
      </c>
      <c r="Y520" s="7">
        <v>0</v>
      </c>
      <c r="Z520" s="128">
        <v>286000</v>
      </c>
      <c r="AA520" s="129">
        <v>292000</v>
      </c>
      <c r="AB520" s="129">
        <v>275000</v>
      </c>
      <c r="AC520" s="8">
        <f t="shared" si="173"/>
        <v>284333</v>
      </c>
      <c r="AD520" s="7">
        <v>0</v>
      </c>
      <c r="AE520" s="7">
        <v>0</v>
      </c>
      <c r="AF520" s="128">
        <v>286000</v>
      </c>
      <c r="AG520" s="129">
        <v>292000</v>
      </c>
      <c r="AH520" s="129">
        <v>275000</v>
      </c>
      <c r="AI520" s="8">
        <f t="shared" si="174"/>
        <v>284333</v>
      </c>
      <c r="AJ520" s="7">
        <v>0</v>
      </c>
      <c r="AK520" s="7">
        <v>0</v>
      </c>
      <c r="AL520" s="128">
        <v>301000</v>
      </c>
      <c r="AM520" s="129">
        <v>306000</v>
      </c>
      <c r="AN520" s="129">
        <v>289000</v>
      </c>
      <c r="AO520" s="8">
        <f>ROUND(((AL520+AM520+AN520)/3),0)</f>
        <v>298667</v>
      </c>
      <c r="AP520" s="7">
        <v>0</v>
      </c>
      <c r="AQ520" s="7">
        <v>0</v>
      </c>
      <c r="AR520" s="128">
        <v>265000</v>
      </c>
      <c r="AS520" s="129">
        <v>270000</v>
      </c>
      <c r="AT520" s="129">
        <v>255000</v>
      </c>
      <c r="AU520" s="8">
        <f>ROUND(((AR520+AS520+AT520)/3),0)</f>
        <v>263333</v>
      </c>
      <c r="AV520" s="7">
        <v>0</v>
      </c>
      <c r="AW520" s="7">
        <v>0</v>
      </c>
      <c r="AX520" s="128" t="s">
        <v>536</v>
      </c>
      <c r="AY520" s="129" t="s">
        <v>536</v>
      </c>
      <c r="AZ520" s="129" t="s">
        <v>536</v>
      </c>
      <c r="BA520" s="8">
        <v>0</v>
      </c>
      <c r="BB520" s="7">
        <v>0</v>
      </c>
      <c r="BC520" s="7">
        <v>0</v>
      </c>
      <c r="BD520" s="128">
        <v>316000</v>
      </c>
      <c r="BE520" s="129">
        <v>322000</v>
      </c>
      <c r="BF520" s="129">
        <v>304000</v>
      </c>
      <c r="BG520" s="8">
        <v>0</v>
      </c>
      <c r="BH520" s="7">
        <v>0</v>
      </c>
      <c r="BI520" s="7">
        <v>0</v>
      </c>
      <c r="BJ520" s="128">
        <v>332000</v>
      </c>
      <c r="BK520" s="129">
        <v>338000</v>
      </c>
      <c r="BL520" s="129">
        <v>319000</v>
      </c>
      <c r="BM520" s="8">
        <f t="shared" si="171"/>
        <v>329667</v>
      </c>
      <c r="BN520" s="7">
        <v>0</v>
      </c>
      <c r="BO520" s="7">
        <v>0</v>
      </c>
      <c r="BP520" s="128" t="s">
        <v>536</v>
      </c>
      <c r="BQ520" s="129" t="s">
        <v>536</v>
      </c>
      <c r="BR520" s="129" t="s">
        <v>536</v>
      </c>
      <c r="BS520" s="8">
        <v>0</v>
      </c>
      <c r="BT520" s="45" t="e">
        <f>BS520+BM520+BG520+#REF!+BA520+AU520+AO520+AI520+AC520+#REF!+#REF!+#REF!+#REF!+W520+#REF!+Q520+K520</f>
        <v>#REF!</v>
      </c>
      <c r="BU520" s="9"/>
      <c r="BV520" s="9"/>
      <c r="BW520" s="9"/>
      <c r="BX520" s="10"/>
      <c r="BY520" s="10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</row>
    <row r="521" spans="1:187" ht="24.75" customHeight="1" x14ac:dyDescent="0.35">
      <c r="A521" s="423"/>
      <c r="B521" s="82">
        <v>476</v>
      </c>
      <c r="C521" s="48" t="s">
        <v>509</v>
      </c>
      <c r="D521" s="36" t="s">
        <v>272</v>
      </c>
      <c r="E521" s="6"/>
      <c r="F521" s="7">
        <v>128283.2733</v>
      </c>
      <c r="G521" s="7">
        <v>121375.71243</v>
      </c>
      <c r="H521" s="128" t="s">
        <v>536</v>
      </c>
      <c r="I521" s="129" t="s">
        <v>536</v>
      </c>
      <c r="J521" s="129" t="s">
        <v>536</v>
      </c>
      <c r="K521" s="8">
        <f>ROUND(((F521+G521)/2),0)</f>
        <v>124829</v>
      </c>
      <c r="L521" s="7">
        <v>128283.2733</v>
      </c>
      <c r="M521" s="7">
        <v>0</v>
      </c>
      <c r="N521" s="128" t="s">
        <v>536</v>
      </c>
      <c r="O521" s="129" t="s">
        <v>536</v>
      </c>
      <c r="P521" s="129" t="s">
        <v>536</v>
      </c>
      <c r="Q521" s="8">
        <f t="shared" si="175"/>
        <v>128283.2733</v>
      </c>
      <c r="R521" s="7">
        <v>0</v>
      </c>
      <c r="S521" s="7">
        <v>0</v>
      </c>
      <c r="T521" s="128">
        <v>290000</v>
      </c>
      <c r="U521" s="129">
        <v>296000</v>
      </c>
      <c r="V521" s="129">
        <v>279000</v>
      </c>
      <c r="W521" s="8">
        <f t="shared" si="177"/>
        <v>288333</v>
      </c>
      <c r="X521" s="7">
        <v>0</v>
      </c>
      <c r="Y521" s="7">
        <v>0</v>
      </c>
      <c r="Z521" s="128">
        <v>298000</v>
      </c>
      <c r="AA521" s="129">
        <v>304000</v>
      </c>
      <c r="AB521" s="129">
        <v>287000</v>
      </c>
      <c r="AC521" s="8">
        <f t="shared" si="173"/>
        <v>296333</v>
      </c>
      <c r="AD521" s="7">
        <v>0</v>
      </c>
      <c r="AE521" s="7">
        <v>0</v>
      </c>
      <c r="AF521" s="128">
        <v>298000</v>
      </c>
      <c r="AG521" s="129">
        <v>304000</v>
      </c>
      <c r="AH521" s="129">
        <v>287000</v>
      </c>
      <c r="AI521" s="8">
        <f t="shared" si="174"/>
        <v>296333</v>
      </c>
      <c r="AJ521" s="7">
        <v>0</v>
      </c>
      <c r="AK521" s="7">
        <v>0</v>
      </c>
      <c r="AL521" s="128">
        <v>313000</v>
      </c>
      <c r="AM521" s="129">
        <v>319000</v>
      </c>
      <c r="AN521" s="129">
        <v>301000</v>
      </c>
      <c r="AO521" s="8">
        <f>ROUND(((AL521+AM521+AN521)/3),0)</f>
        <v>311000</v>
      </c>
      <c r="AP521" s="7">
        <v>0</v>
      </c>
      <c r="AQ521" s="7">
        <v>0</v>
      </c>
      <c r="AR521" s="128">
        <v>276000</v>
      </c>
      <c r="AS521" s="129">
        <v>281000</v>
      </c>
      <c r="AT521" s="129">
        <v>265000</v>
      </c>
      <c r="AU521" s="8">
        <f>ROUND(((AR521+AS521+AT521)/3),0)</f>
        <v>274000</v>
      </c>
      <c r="AV521" s="7">
        <v>0</v>
      </c>
      <c r="AW521" s="7">
        <v>0</v>
      </c>
      <c r="AX521" s="128">
        <v>215000</v>
      </c>
      <c r="AY521" s="129" t="s">
        <v>536</v>
      </c>
      <c r="AZ521" s="129" t="s">
        <v>536</v>
      </c>
      <c r="BA521" s="8">
        <v>0</v>
      </c>
      <c r="BB521" s="7">
        <v>0</v>
      </c>
      <c r="BC521" s="7">
        <v>0</v>
      </c>
      <c r="BD521" s="128">
        <v>329000</v>
      </c>
      <c r="BE521" s="129">
        <v>335000</v>
      </c>
      <c r="BF521" s="129">
        <v>316000</v>
      </c>
      <c r="BG521" s="8">
        <v>0</v>
      </c>
      <c r="BH521" s="7">
        <v>0</v>
      </c>
      <c r="BI521" s="7">
        <v>0</v>
      </c>
      <c r="BJ521" s="128">
        <v>345000</v>
      </c>
      <c r="BK521" s="129">
        <v>352000</v>
      </c>
      <c r="BL521" s="129">
        <v>332000</v>
      </c>
      <c r="BM521" s="8">
        <f t="shared" si="171"/>
        <v>343000</v>
      </c>
      <c r="BN521" s="7">
        <v>0</v>
      </c>
      <c r="BO521" s="7">
        <v>0</v>
      </c>
      <c r="BP521" s="128" t="s">
        <v>536</v>
      </c>
      <c r="BQ521" s="129" t="s">
        <v>536</v>
      </c>
      <c r="BR521" s="129" t="s">
        <v>536</v>
      </c>
      <c r="BS521" s="8">
        <v>0</v>
      </c>
      <c r="BT521" s="45" t="e">
        <f>BS521+BM521+BG521+#REF!+BA521+AU521+AO521+AI521+AC521+#REF!+#REF!+#REF!+#REF!+W521+#REF!+Q521+K521</f>
        <v>#REF!</v>
      </c>
      <c r="BU521" s="9"/>
      <c r="BV521" s="9"/>
      <c r="BW521" s="9"/>
      <c r="BX521" s="10"/>
      <c r="BY521" s="10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</row>
    <row r="522" spans="1:187" ht="24.75" customHeight="1" x14ac:dyDescent="0.35">
      <c r="A522" s="423"/>
      <c r="B522" s="83">
        <v>477</v>
      </c>
      <c r="C522" s="48" t="s">
        <v>524</v>
      </c>
      <c r="D522" s="36"/>
      <c r="E522" s="6"/>
      <c r="F522" s="7">
        <v>0</v>
      </c>
      <c r="G522" s="7">
        <v>0</v>
      </c>
      <c r="H522" s="130">
        <v>186000</v>
      </c>
      <c r="I522" s="131">
        <v>189000</v>
      </c>
      <c r="J522" s="131">
        <v>178500</v>
      </c>
      <c r="K522" s="8">
        <f>ROUND(((H522+I522+J522)/3),0)</f>
        <v>184500</v>
      </c>
      <c r="L522" s="7">
        <v>0</v>
      </c>
      <c r="M522" s="7">
        <v>0</v>
      </c>
      <c r="N522" s="130">
        <v>205000</v>
      </c>
      <c r="O522" s="131">
        <v>209000</v>
      </c>
      <c r="P522" s="131">
        <v>196796</v>
      </c>
      <c r="Q522" s="8">
        <f>ROUND(((N522+O522+P522)/3),0)</f>
        <v>203599</v>
      </c>
      <c r="R522" s="7">
        <v>0</v>
      </c>
      <c r="S522" s="7">
        <v>0</v>
      </c>
      <c r="T522" s="130" t="s">
        <v>536</v>
      </c>
      <c r="U522" s="131" t="s">
        <v>536</v>
      </c>
      <c r="V522" s="131" t="s">
        <v>536</v>
      </c>
      <c r="W522" s="8">
        <v>0</v>
      </c>
      <c r="X522" s="7">
        <v>0</v>
      </c>
      <c r="Y522" s="7">
        <v>0</v>
      </c>
      <c r="Z522" s="130" t="s">
        <v>536</v>
      </c>
      <c r="AA522" s="131" t="s">
        <v>536</v>
      </c>
      <c r="AB522" s="131" t="s">
        <v>536</v>
      </c>
      <c r="AC522" s="8">
        <v>0</v>
      </c>
      <c r="AD522" s="7">
        <v>0</v>
      </c>
      <c r="AE522" s="7">
        <v>0</v>
      </c>
      <c r="AF522" s="130" t="s">
        <v>536</v>
      </c>
      <c r="AG522" s="131" t="s">
        <v>536</v>
      </c>
      <c r="AH522" s="131" t="s">
        <v>536</v>
      </c>
      <c r="AI522" s="8">
        <v>0</v>
      </c>
      <c r="AJ522" s="7">
        <v>0</v>
      </c>
      <c r="AK522" s="7">
        <v>0</v>
      </c>
      <c r="AL522" s="130" t="s">
        <v>536</v>
      </c>
      <c r="AM522" s="131" t="s">
        <v>536</v>
      </c>
      <c r="AN522" s="131" t="s">
        <v>536</v>
      </c>
      <c r="AO522" s="8">
        <v>0</v>
      </c>
      <c r="AP522" s="7">
        <v>0</v>
      </c>
      <c r="AQ522" s="7">
        <v>0</v>
      </c>
      <c r="AR522" s="130" t="s">
        <v>536</v>
      </c>
      <c r="AS522" s="131" t="s">
        <v>536</v>
      </c>
      <c r="AT522" s="131" t="s">
        <v>536</v>
      </c>
      <c r="AU522" s="8">
        <v>0</v>
      </c>
      <c r="AV522" s="7">
        <v>0</v>
      </c>
      <c r="AW522" s="7">
        <v>0</v>
      </c>
      <c r="AX522" s="130">
        <v>226000</v>
      </c>
      <c r="AY522" s="131">
        <v>219000</v>
      </c>
      <c r="AZ522" s="131">
        <v>206636</v>
      </c>
      <c r="BA522" s="8">
        <f t="shared" ref="BA522:BA527" si="178">ROUND(((AX522+AY522+AZ522)/3),0)</f>
        <v>217212</v>
      </c>
      <c r="BB522" s="7">
        <v>0</v>
      </c>
      <c r="BC522" s="7">
        <v>0</v>
      </c>
      <c r="BD522" s="130" t="s">
        <v>536</v>
      </c>
      <c r="BE522" s="131" t="s">
        <v>536</v>
      </c>
      <c r="BF522" s="131" t="s">
        <v>536</v>
      </c>
      <c r="BG522" s="8">
        <v>0</v>
      </c>
      <c r="BH522" s="7">
        <v>0</v>
      </c>
      <c r="BI522" s="7">
        <v>0</v>
      </c>
      <c r="BJ522" s="130" t="s">
        <v>536</v>
      </c>
      <c r="BK522" s="131" t="s">
        <v>536</v>
      </c>
      <c r="BL522" s="131" t="s">
        <v>536</v>
      </c>
      <c r="BM522" s="8">
        <v>0</v>
      </c>
      <c r="BN522" s="7">
        <v>0</v>
      </c>
      <c r="BO522" s="7">
        <v>0</v>
      </c>
      <c r="BP522" s="130" t="s">
        <v>536</v>
      </c>
      <c r="BQ522" s="131" t="s">
        <v>536</v>
      </c>
      <c r="BR522" s="131" t="s">
        <v>536</v>
      </c>
      <c r="BS522" s="8">
        <v>0</v>
      </c>
      <c r="BT522" s="45"/>
      <c r="BU522" s="9"/>
      <c r="BV522" s="9"/>
      <c r="BW522" s="9"/>
      <c r="BX522" s="10"/>
      <c r="BY522" s="10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</row>
    <row r="523" spans="1:187" ht="24.75" customHeight="1" x14ac:dyDescent="0.35">
      <c r="A523" s="423"/>
      <c r="B523" s="83">
        <v>478</v>
      </c>
      <c r="C523" s="48" t="s">
        <v>525</v>
      </c>
      <c r="D523" s="36"/>
      <c r="E523" s="6"/>
      <c r="F523" s="7">
        <v>0</v>
      </c>
      <c r="G523" s="7">
        <v>0</v>
      </c>
      <c r="H523" s="130">
        <v>195000</v>
      </c>
      <c r="I523" s="131">
        <v>199000</v>
      </c>
      <c r="J523" s="131">
        <v>187425</v>
      </c>
      <c r="K523" s="8">
        <f>ROUND(((H523+I523+J523)/3),0)</f>
        <v>193808</v>
      </c>
      <c r="L523" s="7">
        <v>0</v>
      </c>
      <c r="M523" s="7">
        <v>0</v>
      </c>
      <c r="N523" s="130">
        <v>215000</v>
      </c>
      <c r="O523" s="131">
        <v>219000</v>
      </c>
      <c r="P523" s="131">
        <v>206636</v>
      </c>
      <c r="Q523" s="8">
        <f t="shared" ref="Q523:Q525" si="179">ROUND(((N523+O523+P523)/3),0)</f>
        <v>213545</v>
      </c>
      <c r="R523" s="7">
        <v>0</v>
      </c>
      <c r="S523" s="7">
        <v>0</v>
      </c>
      <c r="T523" s="130" t="s">
        <v>536</v>
      </c>
      <c r="U523" s="131" t="s">
        <v>536</v>
      </c>
      <c r="V523" s="131" t="s">
        <v>536</v>
      </c>
      <c r="W523" s="8">
        <v>0</v>
      </c>
      <c r="X523" s="7">
        <v>0</v>
      </c>
      <c r="Y523" s="7">
        <v>0</v>
      </c>
      <c r="Z523" s="130" t="s">
        <v>536</v>
      </c>
      <c r="AA523" s="131" t="s">
        <v>536</v>
      </c>
      <c r="AB523" s="131" t="s">
        <v>536</v>
      </c>
      <c r="AC523" s="8">
        <v>0</v>
      </c>
      <c r="AD523" s="7">
        <v>0</v>
      </c>
      <c r="AE523" s="7">
        <v>0</v>
      </c>
      <c r="AF523" s="130" t="s">
        <v>536</v>
      </c>
      <c r="AG523" s="131" t="s">
        <v>536</v>
      </c>
      <c r="AH523" s="131" t="s">
        <v>536</v>
      </c>
      <c r="AI523" s="8">
        <v>0</v>
      </c>
      <c r="AJ523" s="7">
        <v>0</v>
      </c>
      <c r="AK523" s="7">
        <v>0</v>
      </c>
      <c r="AL523" s="130" t="s">
        <v>536</v>
      </c>
      <c r="AM523" s="131" t="s">
        <v>536</v>
      </c>
      <c r="AN523" s="131" t="s">
        <v>536</v>
      </c>
      <c r="AO523" s="8">
        <v>0</v>
      </c>
      <c r="AP523" s="7">
        <v>0</v>
      </c>
      <c r="AQ523" s="7">
        <v>0</v>
      </c>
      <c r="AR523" s="130" t="s">
        <v>536</v>
      </c>
      <c r="AS523" s="131" t="s">
        <v>536</v>
      </c>
      <c r="AT523" s="131" t="s">
        <v>536</v>
      </c>
      <c r="AU523" s="8">
        <v>0</v>
      </c>
      <c r="AV523" s="7">
        <v>0</v>
      </c>
      <c r="AW523" s="7">
        <v>0</v>
      </c>
      <c r="AX523" s="130">
        <v>237000</v>
      </c>
      <c r="AY523" s="131">
        <v>230000</v>
      </c>
      <c r="AZ523" s="131">
        <v>216967</v>
      </c>
      <c r="BA523" s="8">
        <f t="shared" si="178"/>
        <v>227989</v>
      </c>
      <c r="BB523" s="7">
        <v>0</v>
      </c>
      <c r="BC523" s="7">
        <v>0</v>
      </c>
      <c r="BD523" s="130" t="s">
        <v>536</v>
      </c>
      <c r="BE523" s="131" t="s">
        <v>536</v>
      </c>
      <c r="BF523" s="131" t="s">
        <v>536</v>
      </c>
      <c r="BG523" s="8">
        <v>0</v>
      </c>
      <c r="BH523" s="7">
        <v>0</v>
      </c>
      <c r="BI523" s="7">
        <v>0</v>
      </c>
      <c r="BJ523" s="130" t="s">
        <v>536</v>
      </c>
      <c r="BK523" s="131" t="s">
        <v>536</v>
      </c>
      <c r="BL523" s="131" t="s">
        <v>536</v>
      </c>
      <c r="BM523" s="8">
        <v>0</v>
      </c>
      <c r="BN523" s="7">
        <v>0</v>
      </c>
      <c r="BO523" s="7">
        <v>0</v>
      </c>
      <c r="BP523" s="130" t="s">
        <v>536</v>
      </c>
      <c r="BQ523" s="131" t="s">
        <v>536</v>
      </c>
      <c r="BR523" s="131" t="s">
        <v>536</v>
      </c>
      <c r="BS523" s="8">
        <v>0</v>
      </c>
      <c r="BT523" s="45"/>
      <c r="BU523" s="9"/>
      <c r="BV523" s="9"/>
      <c r="BW523" s="9"/>
      <c r="BX523" s="10"/>
      <c r="BY523" s="10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</row>
    <row r="524" spans="1:187" ht="24.75" customHeight="1" x14ac:dyDescent="0.35">
      <c r="A524" s="423"/>
      <c r="B524" s="83">
        <v>479</v>
      </c>
      <c r="C524" s="48" t="s">
        <v>526</v>
      </c>
      <c r="D524" s="36"/>
      <c r="E524" s="6"/>
      <c r="F524" s="7">
        <v>0</v>
      </c>
      <c r="G524" s="7">
        <v>0</v>
      </c>
      <c r="H524" s="130">
        <v>205000</v>
      </c>
      <c r="I524" s="131">
        <v>209000</v>
      </c>
      <c r="J524" s="131">
        <v>196796</v>
      </c>
      <c r="K524" s="8">
        <f>ROUND(((H524+I524+J524)/3),0)</f>
        <v>203599</v>
      </c>
      <c r="L524" s="7">
        <v>0</v>
      </c>
      <c r="M524" s="7">
        <v>0</v>
      </c>
      <c r="N524" s="130">
        <v>226000</v>
      </c>
      <c r="O524" s="131">
        <v>230000</v>
      </c>
      <c r="P524" s="131">
        <v>216967</v>
      </c>
      <c r="Q524" s="8">
        <f t="shared" si="179"/>
        <v>224322</v>
      </c>
      <c r="R524" s="7">
        <v>0</v>
      </c>
      <c r="S524" s="7">
        <v>0</v>
      </c>
      <c r="T524" s="130" t="s">
        <v>536</v>
      </c>
      <c r="U524" s="131" t="s">
        <v>536</v>
      </c>
      <c r="V524" s="131" t="s">
        <v>536</v>
      </c>
      <c r="W524" s="8">
        <v>0</v>
      </c>
      <c r="X524" s="7">
        <v>0</v>
      </c>
      <c r="Y524" s="7">
        <v>0</v>
      </c>
      <c r="Z524" s="130" t="s">
        <v>536</v>
      </c>
      <c r="AA524" s="131" t="s">
        <v>536</v>
      </c>
      <c r="AB524" s="131" t="s">
        <v>536</v>
      </c>
      <c r="AC524" s="8">
        <v>0</v>
      </c>
      <c r="AD524" s="7">
        <v>0</v>
      </c>
      <c r="AE524" s="7">
        <v>0</v>
      </c>
      <c r="AF524" s="130" t="s">
        <v>536</v>
      </c>
      <c r="AG524" s="131" t="s">
        <v>536</v>
      </c>
      <c r="AH524" s="131" t="s">
        <v>536</v>
      </c>
      <c r="AI524" s="8">
        <v>0</v>
      </c>
      <c r="AJ524" s="7">
        <v>0</v>
      </c>
      <c r="AK524" s="7">
        <v>0</v>
      </c>
      <c r="AL524" s="130" t="s">
        <v>536</v>
      </c>
      <c r="AM524" s="131" t="s">
        <v>536</v>
      </c>
      <c r="AN524" s="131" t="s">
        <v>536</v>
      </c>
      <c r="AO524" s="8">
        <v>0</v>
      </c>
      <c r="AP524" s="7">
        <v>0</v>
      </c>
      <c r="AQ524" s="7">
        <v>0</v>
      </c>
      <c r="AR524" s="130" t="s">
        <v>536</v>
      </c>
      <c r="AS524" s="131" t="s">
        <v>536</v>
      </c>
      <c r="AT524" s="131" t="s">
        <v>536</v>
      </c>
      <c r="AU524" s="8">
        <v>0</v>
      </c>
      <c r="AV524" s="7">
        <v>0</v>
      </c>
      <c r="AW524" s="7">
        <v>0</v>
      </c>
      <c r="AX524" s="130">
        <v>249000</v>
      </c>
      <c r="AY524" s="131">
        <v>241000</v>
      </c>
      <c r="AZ524" s="131">
        <v>227816</v>
      </c>
      <c r="BA524" s="8">
        <f t="shared" si="178"/>
        <v>239272</v>
      </c>
      <c r="BB524" s="7">
        <v>0</v>
      </c>
      <c r="BC524" s="7">
        <v>0</v>
      </c>
      <c r="BD524" s="130" t="s">
        <v>536</v>
      </c>
      <c r="BE524" s="131" t="s">
        <v>536</v>
      </c>
      <c r="BF524" s="131" t="s">
        <v>536</v>
      </c>
      <c r="BG524" s="8">
        <v>0</v>
      </c>
      <c r="BH524" s="7">
        <v>0</v>
      </c>
      <c r="BI524" s="7">
        <v>0</v>
      </c>
      <c r="BJ524" s="130" t="s">
        <v>536</v>
      </c>
      <c r="BK524" s="131" t="s">
        <v>536</v>
      </c>
      <c r="BL524" s="131" t="s">
        <v>536</v>
      </c>
      <c r="BM524" s="8">
        <v>0</v>
      </c>
      <c r="BN524" s="7">
        <v>0</v>
      </c>
      <c r="BO524" s="7">
        <v>0</v>
      </c>
      <c r="BP524" s="130" t="s">
        <v>536</v>
      </c>
      <c r="BQ524" s="131" t="s">
        <v>536</v>
      </c>
      <c r="BR524" s="131" t="s">
        <v>536</v>
      </c>
      <c r="BS524" s="8">
        <v>0</v>
      </c>
      <c r="BT524" s="45"/>
      <c r="BU524" s="9"/>
      <c r="BV524" s="9"/>
      <c r="BW524" s="9"/>
      <c r="BX524" s="10"/>
      <c r="BY524" s="10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</row>
    <row r="525" spans="1:187" ht="24.75" customHeight="1" x14ac:dyDescent="0.35">
      <c r="A525" s="423"/>
      <c r="B525" s="83">
        <v>480</v>
      </c>
      <c r="C525" s="48" t="s">
        <v>527</v>
      </c>
      <c r="D525" s="36"/>
      <c r="E525" s="6"/>
      <c r="F525" s="7">
        <v>0</v>
      </c>
      <c r="G525" s="7">
        <v>0</v>
      </c>
      <c r="H525" s="130">
        <v>215000</v>
      </c>
      <c r="I525" s="131">
        <v>219000</v>
      </c>
      <c r="J525" s="131">
        <v>206636</v>
      </c>
      <c r="K525" s="8">
        <f>ROUND(((H525+I525+J525)/3),0)</f>
        <v>213545</v>
      </c>
      <c r="L525" s="7">
        <v>0</v>
      </c>
      <c r="M525" s="7">
        <v>0</v>
      </c>
      <c r="N525" s="130">
        <v>237000</v>
      </c>
      <c r="O525" s="131">
        <v>241000</v>
      </c>
      <c r="P525" s="131">
        <v>227816</v>
      </c>
      <c r="Q525" s="8">
        <f t="shared" si="179"/>
        <v>235272</v>
      </c>
      <c r="R525" s="7">
        <v>0</v>
      </c>
      <c r="S525" s="7">
        <v>0</v>
      </c>
      <c r="T525" s="130" t="s">
        <v>536</v>
      </c>
      <c r="U525" s="131" t="s">
        <v>536</v>
      </c>
      <c r="V525" s="131" t="s">
        <v>536</v>
      </c>
      <c r="W525" s="8">
        <v>0</v>
      </c>
      <c r="X525" s="7">
        <v>0</v>
      </c>
      <c r="Y525" s="7">
        <v>0</v>
      </c>
      <c r="Z525" s="130" t="s">
        <v>536</v>
      </c>
      <c r="AA525" s="131" t="s">
        <v>536</v>
      </c>
      <c r="AB525" s="131" t="s">
        <v>536</v>
      </c>
      <c r="AC525" s="8">
        <v>0</v>
      </c>
      <c r="AD525" s="7">
        <v>0</v>
      </c>
      <c r="AE525" s="7">
        <v>0</v>
      </c>
      <c r="AF525" s="130" t="s">
        <v>536</v>
      </c>
      <c r="AG525" s="131" t="s">
        <v>536</v>
      </c>
      <c r="AH525" s="131" t="s">
        <v>536</v>
      </c>
      <c r="AI525" s="8">
        <v>0</v>
      </c>
      <c r="AJ525" s="7">
        <v>0</v>
      </c>
      <c r="AK525" s="7">
        <v>0</v>
      </c>
      <c r="AL525" s="130" t="s">
        <v>536</v>
      </c>
      <c r="AM525" s="131" t="s">
        <v>536</v>
      </c>
      <c r="AN525" s="131" t="s">
        <v>536</v>
      </c>
      <c r="AO525" s="8">
        <v>0</v>
      </c>
      <c r="AP525" s="7">
        <v>0</v>
      </c>
      <c r="AQ525" s="7">
        <v>0</v>
      </c>
      <c r="AR525" s="130" t="s">
        <v>536</v>
      </c>
      <c r="AS525" s="131" t="s">
        <v>536</v>
      </c>
      <c r="AT525" s="131" t="s">
        <v>536</v>
      </c>
      <c r="AU525" s="8">
        <v>0</v>
      </c>
      <c r="AV525" s="7">
        <v>0</v>
      </c>
      <c r="AW525" s="7">
        <v>0</v>
      </c>
      <c r="AX525" s="130">
        <v>318000</v>
      </c>
      <c r="AY525" s="131">
        <v>254000</v>
      </c>
      <c r="AZ525" s="131">
        <v>239206</v>
      </c>
      <c r="BA525" s="8">
        <f t="shared" si="178"/>
        <v>270402</v>
      </c>
      <c r="BB525" s="7">
        <v>0</v>
      </c>
      <c r="BC525" s="7">
        <v>0</v>
      </c>
      <c r="BD525" s="130" t="s">
        <v>536</v>
      </c>
      <c r="BE525" s="131" t="s">
        <v>536</v>
      </c>
      <c r="BF525" s="131" t="s">
        <v>536</v>
      </c>
      <c r="BG525" s="8">
        <v>0</v>
      </c>
      <c r="BH525" s="7">
        <v>0</v>
      </c>
      <c r="BI525" s="7">
        <v>0</v>
      </c>
      <c r="BJ525" s="130" t="s">
        <v>536</v>
      </c>
      <c r="BK525" s="131" t="s">
        <v>536</v>
      </c>
      <c r="BL525" s="131" t="s">
        <v>536</v>
      </c>
      <c r="BM525" s="8">
        <v>0</v>
      </c>
      <c r="BN525" s="7">
        <v>0</v>
      </c>
      <c r="BO525" s="7">
        <v>0</v>
      </c>
      <c r="BP525" s="130" t="s">
        <v>536</v>
      </c>
      <c r="BQ525" s="131" t="s">
        <v>536</v>
      </c>
      <c r="BR525" s="131" t="s">
        <v>536</v>
      </c>
      <c r="BS525" s="8">
        <v>0</v>
      </c>
      <c r="BT525" s="45"/>
      <c r="BU525" s="9"/>
      <c r="BV525" s="9"/>
      <c r="BW525" s="9"/>
      <c r="BX525" s="10"/>
      <c r="BY525" s="10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</row>
    <row r="526" spans="1:187" ht="24.75" customHeight="1" x14ac:dyDescent="0.35">
      <c r="A526" s="423"/>
      <c r="B526" s="83">
        <v>481</v>
      </c>
      <c r="C526" s="48" t="s">
        <v>528</v>
      </c>
      <c r="D526" s="36"/>
      <c r="E526" s="6"/>
      <c r="F526" s="7">
        <v>0</v>
      </c>
      <c r="G526" s="7">
        <v>0</v>
      </c>
      <c r="H526" s="128" t="s">
        <v>536</v>
      </c>
      <c r="I526" s="129" t="s">
        <v>536</v>
      </c>
      <c r="J526" s="129" t="s">
        <v>536</v>
      </c>
      <c r="K526" s="8">
        <v>0</v>
      </c>
      <c r="L526" s="7">
        <v>0</v>
      </c>
      <c r="M526" s="7">
        <v>0</v>
      </c>
      <c r="N526" s="128" t="s">
        <v>536</v>
      </c>
      <c r="O526" s="129" t="s">
        <v>536</v>
      </c>
      <c r="P526" s="129" t="s">
        <v>536</v>
      </c>
      <c r="Q526" s="8">
        <v>0</v>
      </c>
      <c r="R526" s="7">
        <v>0</v>
      </c>
      <c r="S526" s="7">
        <v>0</v>
      </c>
      <c r="T526" s="128">
        <v>261000</v>
      </c>
      <c r="U526" s="129">
        <v>266000</v>
      </c>
      <c r="V526" s="129">
        <v>251166</v>
      </c>
      <c r="W526" s="8">
        <f t="shared" ref="W526:W530" si="180">ROUND(((T526+U526+V526)/3),0)</f>
        <v>259389</v>
      </c>
      <c r="X526" s="7">
        <v>0</v>
      </c>
      <c r="Y526" s="7">
        <v>0</v>
      </c>
      <c r="Z526" s="128">
        <v>274000</v>
      </c>
      <c r="AA526" s="129">
        <v>280000</v>
      </c>
      <c r="AB526" s="129">
        <v>263724</v>
      </c>
      <c r="AC526" s="8">
        <f t="shared" ref="AC526:AC530" si="181">ROUND(((Z526+AA526+AB526)/3),0)</f>
        <v>272575</v>
      </c>
      <c r="AD526" s="7">
        <v>0</v>
      </c>
      <c r="AE526" s="7">
        <v>0</v>
      </c>
      <c r="AF526" s="128">
        <v>274000</v>
      </c>
      <c r="AG526" s="129">
        <v>280000</v>
      </c>
      <c r="AH526" s="129">
        <v>263724</v>
      </c>
      <c r="AI526" s="8">
        <f t="shared" ref="AI526:AI530" si="182">ROUND(((AF526+AG526+AH526)/3),0)</f>
        <v>272575</v>
      </c>
      <c r="AJ526" s="7">
        <v>0</v>
      </c>
      <c r="AK526" s="7">
        <v>0</v>
      </c>
      <c r="AL526" s="128">
        <v>288000</v>
      </c>
      <c r="AM526" s="129">
        <v>294000</v>
      </c>
      <c r="AN526" s="129">
        <v>276910</v>
      </c>
      <c r="AO526" s="8">
        <f t="shared" ref="AO526:AO530" si="183">ROUND(((AL526+AM526+AN526)/3),0)</f>
        <v>286303</v>
      </c>
      <c r="AP526" s="7">
        <v>0</v>
      </c>
      <c r="AQ526" s="7">
        <v>0</v>
      </c>
      <c r="AR526" s="128">
        <v>248000</v>
      </c>
      <c r="AS526" s="129">
        <v>253000</v>
      </c>
      <c r="AT526" s="129">
        <v>238607</v>
      </c>
      <c r="AU526" s="8">
        <f t="shared" ref="AU526:AU530" si="184">ROUND(((AR526+AS526+AT526)/3),0)</f>
        <v>246536</v>
      </c>
      <c r="AV526" s="7">
        <v>0</v>
      </c>
      <c r="AW526" s="7">
        <v>0</v>
      </c>
      <c r="AX526" s="128">
        <v>318000</v>
      </c>
      <c r="AY526" s="129">
        <v>324000</v>
      </c>
      <c r="AZ526" s="129">
        <v>305293</v>
      </c>
      <c r="BA526" s="8">
        <f t="shared" si="178"/>
        <v>315764</v>
      </c>
      <c r="BB526" s="7">
        <v>0</v>
      </c>
      <c r="BC526" s="7">
        <v>0</v>
      </c>
      <c r="BD526" s="128">
        <v>318000</v>
      </c>
      <c r="BE526" s="129">
        <v>324000</v>
      </c>
      <c r="BF526" s="129">
        <v>305293</v>
      </c>
      <c r="BG526" s="8">
        <v>0</v>
      </c>
      <c r="BH526" s="7">
        <v>0</v>
      </c>
      <c r="BI526" s="7">
        <v>0</v>
      </c>
      <c r="BJ526" s="128">
        <v>333000</v>
      </c>
      <c r="BK526" s="129">
        <v>340000</v>
      </c>
      <c r="BL526" s="129">
        <v>320558</v>
      </c>
      <c r="BM526" s="8">
        <f>ROUND(((BJ526+BK526+BL526)/3),0)</f>
        <v>331186</v>
      </c>
      <c r="BN526" s="7">
        <v>0</v>
      </c>
      <c r="BO526" s="7">
        <v>0</v>
      </c>
      <c r="BP526" s="128" t="s">
        <v>536</v>
      </c>
      <c r="BQ526" s="129" t="s">
        <v>536</v>
      </c>
      <c r="BR526" s="129" t="s">
        <v>536</v>
      </c>
      <c r="BS526" s="8">
        <v>0</v>
      </c>
      <c r="BT526" s="45"/>
      <c r="BU526" s="9"/>
      <c r="BV526" s="9"/>
      <c r="BW526" s="9"/>
      <c r="BX526" s="10"/>
      <c r="BY526" s="10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</row>
    <row r="527" spans="1:187" ht="24.75" customHeight="1" x14ac:dyDescent="0.35">
      <c r="A527" s="423"/>
      <c r="B527" s="83">
        <v>482</v>
      </c>
      <c r="C527" s="48" t="s">
        <v>529</v>
      </c>
      <c r="D527" s="36"/>
      <c r="E527" s="6"/>
      <c r="F527" s="7">
        <v>0</v>
      </c>
      <c r="G527" s="7">
        <v>0</v>
      </c>
      <c r="H527" s="128" t="s">
        <v>536</v>
      </c>
      <c r="I527" s="129" t="s">
        <v>536</v>
      </c>
      <c r="J527" s="129" t="s">
        <v>536</v>
      </c>
      <c r="K527" s="8">
        <v>0</v>
      </c>
      <c r="L527" s="7">
        <v>0</v>
      </c>
      <c r="M527" s="7">
        <v>0</v>
      </c>
      <c r="N527" s="128" t="s">
        <v>536</v>
      </c>
      <c r="O527" s="129" t="s">
        <v>536</v>
      </c>
      <c r="P527" s="129" t="s">
        <v>536</v>
      </c>
      <c r="Q527" s="8">
        <v>0</v>
      </c>
      <c r="R527" s="7">
        <v>0</v>
      </c>
      <c r="S527" s="7">
        <v>0</v>
      </c>
      <c r="T527" s="128">
        <v>261000</v>
      </c>
      <c r="U527" s="129">
        <v>266000</v>
      </c>
      <c r="V527" s="129">
        <v>251166</v>
      </c>
      <c r="W527" s="8">
        <f t="shared" si="180"/>
        <v>259389</v>
      </c>
      <c r="X527" s="7">
        <v>0</v>
      </c>
      <c r="Y527" s="7">
        <v>0</v>
      </c>
      <c r="Z527" s="128">
        <v>274000</v>
      </c>
      <c r="AA527" s="129">
        <v>280000</v>
      </c>
      <c r="AB527" s="129">
        <v>263724</v>
      </c>
      <c r="AC527" s="8">
        <f t="shared" si="181"/>
        <v>272575</v>
      </c>
      <c r="AD527" s="7">
        <v>0</v>
      </c>
      <c r="AE527" s="7">
        <v>0</v>
      </c>
      <c r="AF527" s="128">
        <v>274000</v>
      </c>
      <c r="AG527" s="129">
        <v>280000</v>
      </c>
      <c r="AH527" s="129">
        <v>263724</v>
      </c>
      <c r="AI527" s="8">
        <f t="shared" si="182"/>
        <v>272575</v>
      </c>
      <c r="AJ527" s="7">
        <v>0</v>
      </c>
      <c r="AK527" s="7">
        <v>0</v>
      </c>
      <c r="AL527" s="128">
        <v>288000</v>
      </c>
      <c r="AM527" s="129">
        <v>294000</v>
      </c>
      <c r="AN527" s="129">
        <v>276910</v>
      </c>
      <c r="AO527" s="8">
        <f t="shared" si="183"/>
        <v>286303</v>
      </c>
      <c r="AP527" s="7">
        <v>0</v>
      </c>
      <c r="AQ527" s="7">
        <v>0</v>
      </c>
      <c r="AR527" s="128">
        <v>248000</v>
      </c>
      <c r="AS527" s="129">
        <v>253000</v>
      </c>
      <c r="AT527" s="129">
        <v>238607</v>
      </c>
      <c r="AU527" s="8">
        <f t="shared" si="184"/>
        <v>246536</v>
      </c>
      <c r="AV527" s="7">
        <v>0</v>
      </c>
      <c r="AW527" s="7">
        <v>0</v>
      </c>
      <c r="AX527" s="128">
        <v>318000</v>
      </c>
      <c r="AY527" s="129">
        <v>324000</v>
      </c>
      <c r="AZ527" s="129">
        <v>305293</v>
      </c>
      <c r="BA527" s="8">
        <f t="shared" si="178"/>
        <v>315764</v>
      </c>
      <c r="BB527" s="7">
        <v>0</v>
      </c>
      <c r="BC527" s="7">
        <v>0</v>
      </c>
      <c r="BD527" s="128">
        <v>318000</v>
      </c>
      <c r="BE527" s="129">
        <v>324000</v>
      </c>
      <c r="BF527" s="129">
        <v>305293</v>
      </c>
      <c r="BG527" s="8">
        <v>0</v>
      </c>
      <c r="BH527" s="7">
        <v>0</v>
      </c>
      <c r="BI527" s="7">
        <v>0</v>
      </c>
      <c r="BJ527" s="128">
        <v>333000</v>
      </c>
      <c r="BK527" s="129">
        <v>340000</v>
      </c>
      <c r="BL527" s="129">
        <v>320558</v>
      </c>
      <c r="BM527" s="8">
        <f t="shared" ref="BM527:BM529" si="185">ROUND(((BJ527+BK527+BL527)/3),0)</f>
        <v>331186</v>
      </c>
      <c r="BN527" s="7">
        <v>0</v>
      </c>
      <c r="BO527" s="7">
        <v>0</v>
      </c>
      <c r="BP527" s="128" t="s">
        <v>536</v>
      </c>
      <c r="BQ527" s="129" t="s">
        <v>536</v>
      </c>
      <c r="BR527" s="129" t="s">
        <v>536</v>
      </c>
      <c r="BS527" s="8">
        <v>0</v>
      </c>
      <c r="BT527" s="45"/>
      <c r="BU527" s="9"/>
      <c r="BV527" s="9"/>
      <c r="BW527" s="9"/>
      <c r="BX527" s="10"/>
      <c r="BY527" s="10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</row>
    <row r="528" spans="1:187" ht="24.75" customHeight="1" x14ac:dyDescent="0.35">
      <c r="A528" s="423"/>
      <c r="B528" s="83">
        <v>483</v>
      </c>
      <c r="C528" s="48" t="s">
        <v>530</v>
      </c>
      <c r="D528" s="36"/>
      <c r="E528" s="6"/>
      <c r="F528" s="7">
        <v>0</v>
      </c>
      <c r="G528" s="7">
        <v>0</v>
      </c>
      <c r="H528" s="128" t="s">
        <v>536</v>
      </c>
      <c r="I528" s="129" t="s">
        <v>536</v>
      </c>
      <c r="J528" s="129" t="s">
        <v>536</v>
      </c>
      <c r="K528" s="8">
        <v>0</v>
      </c>
      <c r="L528" s="7">
        <v>0</v>
      </c>
      <c r="M528" s="7">
        <v>0</v>
      </c>
      <c r="N528" s="128" t="s">
        <v>536</v>
      </c>
      <c r="O528" s="129" t="s">
        <v>536</v>
      </c>
      <c r="P528" s="129" t="s">
        <v>536</v>
      </c>
      <c r="Q528" s="8">
        <v>0</v>
      </c>
      <c r="R528" s="7">
        <v>0</v>
      </c>
      <c r="S528" s="7">
        <v>0</v>
      </c>
      <c r="T528" s="128">
        <v>261000</v>
      </c>
      <c r="U528" s="129">
        <v>266000</v>
      </c>
      <c r="V528" s="129">
        <v>251166</v>
      </c>
      <c r="W528" s="8">
        <f t="shared" si="180"/>
        <v>259389</v>
      </c>
      <c r="X528" s="7">
        <v>0</v>
      </c>
      <c r="Y528" s="7">
        <v>0</v>
      </c>
      <c r="Z528" s="128">
        <v>274000</v>
      </c>
      <c r="AA528" s="129">
        <v>280000</v>
      </c>
      <c r="AB528" s="129">
        <v>263724</v>
      </c>
      <c r="AC528" s="8">
        <f t="shared" si="181"/>
        <v>272575</v>
      </c>
      <c r="AD528" s="7">
        <v>0</v>
      </c>
      <c r="AE528" s="7">
        <v>0</v>
      </c>
      <c r="AF528" s="128">
        <v>274000</v>
      </c>
      <c r="AG528" s="129">
        <v>280000</v>
      </c>
      <c r="AH528" s="129">
        <v>263724</v>
      </c>
      <c r="AI528" s="8">
        <f t="shared" si="182"/>
        <v>272575</v>
      </c>
      <c r="AJ528" s="7">
        <v>0</v>
      </c>
      <c r="AK528" s="7">
        <v>0</v>
      </c>
      <c r="AL528" s="128">
        <v>288000</v>
      </c>
      <c r="AM528" s="129">
        <v>294000</v>
      </c>
      <c r="AN528" s="129">
        <v>276910</v>
      </c>
      <c r="AO528" s="8">
        <f t="shared" si="183"/>
        <v>286303</v>
      </c>
      <c r="AP528" s="7">
        <v>0</v>
      </c>
      <c r="AQ528" s="7">
        <v>0</v>
      </c>
      <c r="AR528" s="128">
        <v>248000</v>
      </c>
      <c r="AS528" s="129">
        <v>253000</v>
      </c>
      <c r="AT528" s="129">
        <v>238607</v>
      </c>
      <c r="AU528" s="8">
        <f t="shared" si="184"/>
        <v>246536</v>
      </c>
      <c r="AV528" s="7">
        <v>0</v>
      </c>
      <c r="AW528" s="7">
        <v>0</v>
      </c>
      <c r="AX528" s="128" t="s">
        <v>536</v>
      </c>
      <c r="AY528" s="129">
        <v>324000</v>
      </c>
      <c r="AZ528" s="129">
        <v>305293</v>
      </c>
      <c r="BA528" s="8">
        <f>ROUND(((AY528+AZ528)/2),0)</f>
        <v>314647</v>
      </c>
      <c r="BB528" s="7">
        <v>0</v>
      </c>
      <c r="BC528" s="7">
        <v>0</v>
      </c>
      <c r="BD528" s="128">
        <v>318000</v>
      </c>
      <c r="BE528" s="129">
        <v>324000</v>
      </c>
      <c r="BF528" s="129">
        <v>305293</v>
      </c>
      <c r="BG528" s="8">
        <v>0</v>
      </c>
      <c r="BH528" s="7">
        <v>0</v>
      </c>
      <c r="BI528" s="7">
        <v>0</v>
      </c>
      <c r="BJ528" s="128">
        <v>333000</v>
      </c>
      <c r="BK528" s="129">
        <v>340000</v>
      </c>
      <c r="BL528" s="129">
        <v>320558</v>
      </c>
      <c r="BM528" s="8">
        <f t="shared" si="185"/>
        <v>331186</v>
      </c>
      <c r="BN528" s="7">
        <v>0</v>
      </c>
      <c r="BO528" s="7">
        <v>0</v>
      </c>
      <c r="BP528" s="128" t="s">
        <v>536</v>
      </c>
      <c r="BQ528" s="129" t="s">
        <v>536</v>
      </c>
      <c r="BR528" s="129" t="s">
        <v>536</v>
      </c>
      <c r="BS528" s="8">
        <v>0</v>
      </c>
      <c r="BT528" s="45"/>
      <c r="BU528" s="9"/>
      <c r="BV528" s="9"/>
      <c r="BW528" s="9"/>
      <c r="BX528" s="10"/>
      <c r="BY528" s="10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</row>
    <row r="529" spans="1:187" ht="24.75" customHeight="1" x14ac:dyDescent="0.35">
      <c r="A529" s="423"/>
      <c r="B529" s="83">
        <v>484</v>
      </c>
      <c r="C529" s="48" t="s">
        <v>531</v>
      </c>
      <c r="D529" s="36"/>
      <c r="E529" s="6"/>
      <c r="F529" s="7">
        <v>0</v>
      </c>
      <c r="G529" s="7">
        <v>0</v>
      </c>
      <c r="H529" s="128" t="s">
        <v>536</v>
      </c>
      <c r="I529" s="129" t="s">
        <v>536</v>
      </c>
      <c r="J529" s="129" t="s">
        <v>536</v>
      </c>
      <c r="K529" s="8">
        <v>0</v>
      </c>
      <c r="L529" s="7">
        <v>0</v>
      </c>
      <c r="M529" s="7">
        <v>0</v>
      </c>
      <c r="N529" s="128" t="s">
        <v>536</v>
      </c>
      <c r="O529" s="129" t="s">
        <v>536</v>
      </c>
      <c r="P529" s="129" t="s">
        <v>536</v>
      </c>
      <c r="Q529" s="8">
        <v>0</v>
      </c>
      <c r="R529" s="7">
        <v>0</v>
      </c>
      <c r="S529" s="7">
        <v>0</v>
      </c>
      <c r="T529" s="128">
        <v>248000</v>
      </c>
      <c r="U529" s="129">
        <v>252000</v>
      </c>
      <c r="V529" s="129">
        <v>238000</v>
      </c>
      <c r="W529" s="8">
        <f t="shared" si="180"/>
        <v>246000</v>
      </c>
      <c r="X529" s="7">
        <v>0</v>
      </c>
      <c r="Y529" s="7">
        <v>0</v>
      </c>
      <c r="Z529" s="128">
        <v>254000</v>
      </c>
      <c r="AA529" s="129">
        <v>259000</v>
      </c>
      <c r="AB529" s="129">
        <v>244000</v>
      </c>
      <c r="AC529" s="8">
        <f t="shared" si="181"/>
        <v>252333</v>
      </c>
      <c r="AD529" s="7">
        <v>0</v>
      </c>
      <c r="AE529" s="7">
        <v>0</v>
      </c>
      <c r="AF529" s="128">
        <v>254000</v>
      </c>
      <c r="AG529" s="129">
        <v>259000</v>
      </c>
      <c r="AH529" s="129">
        <v>244000</v>
      </c>
      <c r="AI529" s="8">
        <f t="shared" si="182"/>
        <v>252333</v>
      </c>
      <c r="AJ529" s="7">
        <v>0</v>
      </c>
      <c r="AK529" s="7">
        <v>0</v>
      </c>
      <c r="AL529" s="128">
        <v>267000</v>
      </c>
      <c r="AM529" s="129">
        <v>272000</v>
      </c>
      <c r="AN529" s="129">
        <v>257000</v>
      </c>
      <c r="AO529" s="8">
        <f t="shared" si="183"/>
        <v>265333</v>
      </c>
      <c r="AP529" s="7">
        <v>0</v>
      </c>
      <c r="AQ529" s="7">
        <v>0</v>
      </c>
      <c r="AR529" s="128">
        <v>235000</v>
      </c>
      <c r="AS529" s="129">
        <v>240000</v>
      </c>
      <c r="AT529" s="129">
        <v>226000</v>
      </c>
      <c r="AU529" s="8">
        <f t="shared" si="184"/>
        <v>233667</v>
      </c>
      <c r="AV529" s="7">
        <v>0</v>
      </c>
      <c r="AW529" s="7">
        <v>0</v>
      </c>
      <c r="AX529" s="128" t="s">
        <v>536</v>
      </c>
      <c r="AY529" s="129" t="s">
        <v>536</v>
      </c>
      <c r="AZ529" s="129" t="s">
        <v>536</v>
      </c>
      <c r="BA529" s="8">
        <v>0</v>
      </c>
      <c r="BB529" s="7">
        <v>0</v>
      </c>
      <c r="BC529" s="7">
        <v>0</v>
      </c>
      <c r="BD529" s="128">
        <v>280000</v>
      </c>
      <c r="BE529" s="129">
        <v>285000</v>
      </c>
      <c r="BF529" s="129">
        <v>269000</v>
      </c>
      <c r="BG529" s="8">
        <v>0</v>
      </c>
      <c r="BH529" s="7">
        <v>0</v>
      </c>
      <c r="BI529" s="7">
        <v>0</v>
      </c>
      <c r="BJ529" s="128">
        <v>294000</v>
      </c>
      <c r="BK529" s="129">
        <v>300000</v>
      </c>
      <c r="BL529" s="129">
        <v>283000</v>
      </c>
      <c r="BM529" s="8">
        <f t="shared" si="185"/>
        <v>292333</v>
      </c>
      <c r="BN529" s="7">
        <v>0</v>
      </c>
      <c r="BO529" s="7">
        <v>0</v>
      </c>
      <c r="BP529" s="128" t="s">
        <v>536</v>
      </c>
      <c r="BQ529" s="129" t="s">
        <v>536</v>
      </c>
      <c r="BR529" s="129" t="s">
        <v>536</v>
      </c>
      <c r="BS529" s="8">
        <v>0</v>
      </c>
      <c r="BT529" s="45"/>
      <c r="BU529" s="9"/>
      <c r="BV529" s="9"/>
      <c r="BW529" s="9"/>
      <c r="BX529" s="10"/>
      <c r="BY529" s="10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</row>
    <row r="530" spans="1:187" s="61" customFormat="1" ht="33" customHeight="1" x14ac:dyDescent="0.35">
      <c r="A530" s="423"/>
      <c r="B530" s="83">
        <v>485</v>
      </c>
      <c r="C530" s="48" t="s">
        <v>532</v>
      </c>
      <c r="D530" s="36"/>
      <c r="E530" s="6"/>
      <c r="F530" s="7">
        <v>0</v>
      </c>
      <c r="G530" s="7">
        <v>0</v>
      </c>
      <c r="H530" s="128" t="s">
        <v>536</v>
      </c>
      <c r="I530" s="129" t="s">
        <v>536</v>
      </c>
      <c r="J530" s="129" t="s">
        <v>536</v>
      </c>
      <c r="K530" s="8">
        <v>0</v>
      </c>
      <c r="L530" s="7">
        <v>0</v>
      </c>
      <c r="M530" s="7">
        <v>0</v>
      </c>
      <c r="N530" s="128" t="s">
        <v>536</v>
      </c>
      <c r="O530" s="129" t="s">
        <v>536</v>
      </c>
      <c r="P530" s="129" t="s">
        <v>536</v>
      </c>
      <c r="Q530" s="8">
        <v>0</v>
      </c>
      <c r="R530" s="7">
        <v>0</v>
      </c>
      <c r="S530" s="7">
        <v>0</v>
      </c>
      <c r="T530" s="128">
        <v>258000</v>
      </c>
      <c r="U530" s="129">
        <v>263000</v>
      </c>
      <c r="V530" s="129">
        <v>248000</v>
      </c>
      <c r="W530" s="8">
        <f t="shared" si="180"/>
        <v>256333</v>
      </c>
      <c r="X530" s="7">
        <v>0</v>
      </c>
      <c r="Y530" s="7">
        <v>0</v>
      </c>
      <c r="Z530" s="128">
        <v>264000</v>
      </c>
      <c r="AA530" s="129">
        <v>269000</v>
      </c>
      <c r="AB530" s="129">
        <v>254000</v>
      </c>
      <c r="AC530" s="8">
        <f t="shared" si="181"/>
        <v>262333</v>
      </c>
      <c r="AD530" s="7">
        <v>0</v>
      </c>
      <c r="AE530" s="7">
        <v>0</v>
      </c>
      <c r="AF530" s="128">
        <v>264000</v>
      </c>
      <c r="AG530" s="129">
        <v>269000</v>
      </c>
      <c r="AH530" s="129">
        <v>254000</v>
      </c>
      <c r="AI530" s="8">
        <f t="shared" si="182"/>
        <v>262333</v>
      </c>
      <c r="AJ530" s="7">
        <v>0</v>
      </c>
      <c r="AK530" s="7">
        <v>0</v>
      </c>
      <c r="AL530" s="128">
        <v>278000</v>
      </c>
      <c r="AM530" s="129">
        <v>283000</v>
      </c>
      <c r="AN530" s="129">
        <v>267000</v>
      </c>
      <c r="AO530" s="8">
        <f t="shared" si="183"/>
        <v>276000</v>
      </c>
      <c r="AP530" s="7">
        <v>0</v>
      </c>
      <c r="AQ530" s="7">
        <v>0</v>
      </c>
      <c r="AR530" s="128">
        <v>244000</v>
      </c>
      <c r="AS530" s="129">
        <v>249000</v>
      </c>
      <c r="AT530" s="129">
        <v>235000</v>
      </c>
      <c r="AU530" s="8">
        <f t="shared" si="184"/>
        <v>242667</v>
      </c>
      <c r="AV530" s="7">
        <v>0</v>
      </c>
      <c r="AW530" s="7">
        <v>0</v>
      </c>
      <c r="AX530" s="128">
        <v>87000</v>
      </c>
      <c r="AY530" s="129" t="s">
        <v>536</v>
      </c>
      <c r="AZ530" s="129" t="s">
        <v>536</v>
      </c>
      <c r="BA530" s="8">
        <f>+AX530</f>
        <v>87000</v>
      </c>
      <c r="BB530" s="7">
        <v>0</v>
      </c>
      <c r="BC530" s="7">
        <v>0</v>
      </c>
      <c r="BD530" s="128">
        <v>292000</v>
      </c>
      <c r="BE530" s="129">
        <v>298000</v>
      </c>
      <c r="BF530" s="129">
        <v>281000</v>
      </c>
      <c r="BG530" s="8">
        <v>0</v>
      </c>
      <c r="BH530" s="7">
        <v>0</v>
      </c>
      <c r="BI530" s="7">
        <v>0</v>
      </c>
      <c r="BJ530" s="128">
        <v>307000</v>
      </c>
      <c r="BK530" s="129">
        <v>313000</v>
      </c>
      <c r="BL530" s="129">
        <v>295000</v>
      </c>
      <c r="BM530" s="8">
        <f>ROUND(((BJ530+BK530+BL530)/3),0)</f>
        <v>305000</v>
      </c>
      <c r="BN530" s="7">
        <v>0</v>
      </c>
      <c r="BO530" s="7">
        <v>0</v>
      </c>
      <c r="BP530" s="128" t="s">
        <v>536</v>
      </c>
      <c r="BQ530" s="129" t="s">
        <v>536</v>
      </c>
      <c r="BR530" s="129" t="s">
        <v>536</v>
      </c>
      <c r="BS530" s="8">
        <v>0</v>
      </c>
      <c r="BT530" s="45"/>
      <c r="BU530" s="9"/>
      <c r="BV530" s="9"/>
      <c r="BW530" s="9"/>
      <c r="BX530" s="10"/>
      <c r="BY530" s="10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57"/>
      <c r="CM530" s="57"/>
      <c r="CN530" s="57"/>
      <c r="CO530" s="57"/>
      <c r="CP530" s="57"/>
      <c r="CQ530" s="57"/>
      <c r="CR530" s="57"/>
      <c r="CS530" s="57"/>
      <c r="CT530" s="57"/>
      <c r="CU530" s="57"/>
      <c r="CV530" s="57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  <c r="EX530" s="57"/>
      <c r="EY530" s="57"/>
      <c r="EZ530" s="57"/>
      <c r="FA530" s="57"/>
      <c r="FB530" s="57"/>
      <c r="FC530" s="57"/>
      <c r="FD530" s="57"/>
      <c r="FE530" s="57"/>
      <c r="FF530" s="57"/>
      <c r="FG530" s="57"/>
      <c r="FH530" s="57"/>
      <c r="FI530" s="57"/>
      <c r="FJ530" s="57"/>
      <c r="FK530" s="57"/>
      <c r="FL530" s="57"/>
      <c r="FM530" s="57"/>
      <c r="FN530" s="57"/>
      <c r="FO530" s="57"/>
      <c r="FP530" s="57"/>
      <c r="FQ530" s="57"/>
      <c r="FR530" s="57"/>
      <c r="FS530" s="57"/>
      <c r="FT530" s="57"/>
      <c r="FU530" s="57"/>
      <c r="FV530" s="57"/>
      <c r="FW530" s="57"/>
      <c r="FX530" s="57"/>
      <c r="FY530" s="57"/>
      <c r="FZ530" s="57"/>
      <c r="GA530" s="57"/>
      <c r="GB530" s="57"/>
      <c r="GC530" s="57"/>
      <c r="GD530" s="57"/>
    </row>
    <row r="531" spans="1:187" s="62" customFormat="1" ht="26.5" customHeight="1" thickBot="1" x14ac:dyDescent="0.5">
      <c r="A531" s="423"/>
      <c r="B531" s="84">
        <v>486</v>
      </c>
      <c r="C531" s="48" t="s">
        <v>510</v>
      </c>
      <c r="D531" s="36" t="s">
        <v>272</v>
      </c>
      <c r="E531" s="6"/>
      <c r="F531" s="7">
        <v>66339.12</v>
      </c>
      <c r="G531" s="7">
        <v>66339.12</v>
      </c>
      <c r="H531" s="130">
        <v>87000</v>
      </c>
      <c r="I531" s="131">
        <v>89000</v>
      </c>
      <c r="J531" s="133">
        <v>84000</v>
      </c>
      <c r="K531" s="8">
        <f>ROUND(((F531+G531+H531+I531+J531)/5),0)</f>
        <v>78536</v>
      </c>
      <c r="L531" s="7">
        <v>66339.12</v>
      </c>
      <c r="M531" s="7">
        <v>66339.12</v>
      </c>
      <c r="N531" s="130">
        <v>87000</v>
      </c>
      <c r="O531" s="131">
        <v>89000</v>
      </c>
      <c r="P531" s="133">
        <v>84000</v>
      </c>
      <c r="Q531" s="8">
        <f>ROUND(((L531+M531+N531+O531+P531)/5),0)</f>
        <v>78536</v>
      </c>
      <c r="R531" s="7">
        <v>66339.12</v>
      </c>
      <c r="S531" s="7">
        <v>66339.12</v>
      </c>
      <c r="T531" s="130">
        <v>87000</v>
      </c>
      <c r="U531" s="131">
        <v>89000</v>
      </c>
      <c r="V531" s="133">
        <v>84000</v>
      </c>
      <c r="W531" s="8">
        <f t="shared" ref="W531:W532" si="186">ROUND(((R531+S531+T531+U531+V531)/5),0)</f>
        <v>78536</v>
      </c>
      <c r="X531" s="7">
        <v>66339.12</v>
      </c>
      <c r="Y531" s="7">
        <v>66339.12</v>
      </c>
      <c r="Z531" s="130">
        <v>87000</v>
      </c>
      <c r="AA531" s="131">
        <v>89000</v>
      </c>
      <c r="AB531" s="133">
        <v>84000</v>
      </c>
      <c r="AC531" s="8">
        <f t="shared" ref="AC531:AC532" si="187">ROUND(((X531+Y531+Z531+AA531+AB531)/5),0)</f>
        <v>78536</v>
      </c>
      <c r="AD531" s="7">
        <v>66339.12</v>
      </c>
      <c r="AE531" s="7">
        <v>66339.12</v>
      </c>
      <c r="AF531" s="130">
        <v>87000</v>
      </c>
      <c r="AG531" s="131">
        <v>89000</v>
      </c>
      <c r="AH531" s="133">
        <v>84000</v>
      </c>
      <c r="AI531" s="8">
        <f>ROUND(((AD531+AE531+AF531+AG531+AH531)/5),0)</f>
        <v>78536</v>
      </c>
      <c r="AJ531" s="7">
        <v>66339.12</v>
      </c>
      <c r="AK531" s="7">
        <v>66339.12</v>
      </c>
      <c r="AL531" s="130">
        <v>87000</v>
      </c>
      <c r="AM531" s="131">
        <v>89000</v>
      </c>
      <c r="AN531" s="133">
        <v>84000</v>
      </c>
      <c r="AO531" s="8">
        <f>ROUND(((AJ531+AK531+AL531+AM531+AN531)/5),0)</f>
        <v>78536</v>
      </c>
      <c r="AP531" s="7">
        <v>66339.12</v>
      </c>
      <c r="AQ531" s="7">
        <v>66339.12</v>
      </c>
      <c r="AR531" s="130">
        <v>87000</v>
      </c>
      <c r="AS531" s="131">
        <v>89000</v>
      </c>
      <c r="AT531" s="133">
        <v>84000</v>
      </c>
      <c r="AU531" s="8">
        <f t="shared" ref="AU531:AU532" si="188">ROUND(((AP531+AQ531+AR531+AS531+AT531)/5),0)</f>
        <v>78536</v>
      </c>
      <c r="AV531" s="7">
        <v>66339.12</v>
      </c>
      <c r="AW531" s="7">
        <v>66339.12</v>
      </c>
      <c r="AX531" s="130">
        <v>50000</v>
      </c>
      <c r="AY531" s="131">
        <v>89000</v>
      </c>
      <c r="AZ531" s="133">
        <v>84000</v>
      </c>
      <c r="BA531" s="8">
        <f t="shared" ref="BA531:BA532" si="189">ROUND(((AV531+AW531+AX531+AY531+AZ531)/5),0)</f>
        <v>71136</v>
      </c>
      <c r="BB531" s="7">
        <v>66339.12</v>
      </c>
      <c r="BC531" s="7">
        <v>66339.12</v>
      </c>
      <c r="BD531" s="130">
        <v>87000</v>
      </c>
      <c r="BE531" s="131">
        <v>89000</v>
      </c>
      <c r="BF531" s="133">
        <v>84000</v>
      </c>
      <c r="BG531" s="8">
        <f t="shared" ref="BG531:BG532" si="190">ROUND(((BB531+BC531+BD531+BE531+BF531)/5),0)</f>
        <v>78536</v>
      </c>
      <c r="BH531" s="7">
        <v>66339.12</v>
      </c>
      <c r="BI531" s="7">
        <v>66339.12</v>
      </c>
      <c r="BJ531" s="130">
        <v>87000</v>
      </c>
      <c r="BK531" s="131">
        <v>89000</v>
      </c>
      <c r="BL531" s="133">
        <v>84000</v>
      </c>
      <c r="BM531" s="8">
        <f>ROUND(((BH531+BI531+BJ531+BK531+BL531)/5),0)</f>
        <v>78536</v>
      </c>
      <c r="BN531" s="7">
        <v>66339.12</v>
      </c>
      <c r="BO531" s="7">
        <v>66339.12</v>
      </c>
      <c r="BP531" s="130">
        <v>87000</v>
      </c>
      <c r="BQ531" s="131">
        <v>89000</v>
      </c>
      <c r="BR531" s="133">
        <v>84000</v>
      </c>
      <c r="BS531" s="8">
        <f t="shared" ref="BS531:BS532" si="191">ROUND(((BN531+BO531+BP531+BQ531+BR531)/5),0)</f>
        <v>78536</v>
      </c>
      <c r="BT531" s="45" t="e">
        <f>BS531+BM531+BG531+#REF!+BA531+AU531+AO531+AI531+AC531+#REF!+#REF!+#REF!+#REF!+W531+#REF!+Q531+K531</f>
        <v>#REF!</v>
      </c>
      <c r="BU531" s="9"/>
      <c r="BV531" s="9"/>
      <c r="BW531" s="9"/>
      <c r="BX531" s="10"/>
      <c r="BY531" s="10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5"/>
      <c r="CM531" s="65"/>
      <c r="CN531" s="65"/>
      <c r="CO531" s="65"/>
      <c r="CP531" s="65"/>
      <c r="CQ531" s="65"/>
      <c r="CR531" s="65"/>
      <c r="CS531" s="65"/>
      <c r="CT531" s="65"/>
      <c r="CU531" s="65"/>
      <c r="CV531" s="65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65"/>
      <c r="FP531" s="65"/>
      <c r="FQ531" s="65"/>
      <c r="FR531" s="65"/>
      <c r="FS531" s="65"/>
      <c r="FT531" s="65"/>
      <c r="FU531" s="65"/>
      <c r="FV531" s="65"/>
      <c r="FW531" s="65"/>
      <c r="FX531" s="65"/>
      <c r="FY531" s="65"/>
      <c r="FZ531" s="65"/>
      <c r="GA531" s="65"/>
      <c r="GB531" s="65"/>
      <c r="GC531" s="65"/>
      <c r="GD531" s="65"/>
      <c r="GE531" s="65"/>
    </row>
    <row r="532" spans="1:187" s="62" customFormat="1" ht="19" thickBot="1" x14ac:dyDescent="0.5">
      <c r="A532" s="423"/>
      <c r="B532" s="88">
        <v>487</v>
      </c>
      <c r="C532" s="48" t="s">
        <v>511</v>
      </c>
      <c r="D532" s="36" t="s">
        <v>272</v>
      </c>
      <c r="E532" s="6"/>
      <c r="F532" s="7">
        <v>42761.091099999998</v>
      </c>
      <c r="G532" s="7">
        <v>40458.570810000005</v>
      </c>
      <c r="H532" s="130">
        <v>55000</v>
      </c>
      <c r="I532" s="131">
        <v>56000</v>
      </c>
      <c r="J532" s="133">
        <v>52687.6</v>
      </c>
      <c r="K532" s="8">
        <f>ROUND(((F532+G532+H532+I532+J532)/5),0)</f>
        <v>49381</v>
      </c>
      <c r="L532" s="7">
        <v>42761.091099999998</v>
      </c>
      <c r="M532" s="7">
        <v>40458.570810000005</v>
      </c>
      <c r="N532" s="130">
        <v>55000</v>
      </c>
      <c r="O532" s="131">
        <v>56000</v>
      </c>
      <c r="P532" s="133">
        <v>52687.6</v>
      </c>
      <c r="Q532" s="8">
        <f>ROUND(((L532+M532+N532+O532+P532)/5),0)</f>
        <v>49381</v>
      </c>
      <c r="R532" s="7">
        <v>59865.527539999995</v>
      </c>
      <c r="S532" s="7">
        <v>56641.999133999998</v>
      </c>
      <c r="T532" s="130">
        <v>77000</v>
      </c>
      <c r="U532" s="131">
        <v>78000</v>
      </c>
      <c r="V532" s="133">
        <v>73761.8</v>
      </c>
      <c r="W532" s="8">
        <f t="shared" si="186"/>
        <v>69054</v>
      </c>
      <c r="X532" s="7">
        <v>59865.527539999995</v>
      </c>
      <c r="Y532" s="7">
        <v>56641.999133999998</v>
      </c>
      <c r="Z532" s="130">
        <v>77000</v>
      </c>
      <c r="AA532" s="131">
        <v>78000</v>
      </c>
      <c r="AB532" s="133">
        <v>73761.8</v>
      </c>
      <c r="AC532" s="8">
        <f t="shared" si="187"/>
        <v>69054</v>
      </c>
      <c r="AD532" s="7">
        <v>59865.527539999995</v>
      </c>
      <c r="AE532" s="7">
        <v>56641.999133999998</v>
      </c>
      <c r="AF532" s="130">
        <v>77000</v>
      </c>
      <c r="AG532" s="131">
        <v>78000</v>
      </c>
      <c r="AH532" s="133">
        <v>73761.8</v>
      </c>
      <c r="AI532" s="8">
        <f t="shared" ref="AI532" si="192">ROUND(((AD532+AE532+AF532+AG532+AH532)/5),0)</f>
        <v>69054</v>
      </c>
      <c r="AJ532" s="7">
        <v>59865.527539999995</v>
      </c>
      <c r="AK532" s="7">
        <v>56641.999133999998</v>
      </c>
      <c r="AL532" s="130">
        <v>77000</v>
      </c>
      <c r="AM532" s="131">
        <v>78000</v>
      </c>
      <c r="AN532" s="133">
        <v>73761.8</v>
      </c>
      <c r="AO532" s="8">
        <f>ROUND(((AJ532+AK532+AL532+AM532+AN532)/5),0)</f>
        <v>69054</v>
      </c>
      <c r="AP532" s="7">
        <v>59865.527539999995</v>
      </c>
      <c r="AQ532" s="7">
        <v>56641.999133999998</v>
      </c>
      <c r="AR532" s="130">
        <v>77000</v>
      </c>
      <c r="AS532" s="131">
        <v>78000</v>
      </c>
      <c r="AT532" s="133">
        <v>73761.8</v>
      </c>
      <c r="AU532" s="8">
        <f t="shared" si="188"/>
        <v>69054</v>
      </c>
      <c r="AV532" s="7">
        <v>42761.091099999998</v>
      </c>
      <c r="AW532" s="7">
        <v>32893.146999999997</v>
      </c>
      <c r="AX532" s="130">
        <v>47898.2</v>
      </c>
      <c r="AY532" s="131">
        <v>51000</v>
      </c>
      <c r="AZ532" s="133">
        <v>47898.2</v>
      </c>
      <c r="BA532" s="8">
        <f t="shared" si="189"/>
        <v>44490</v>
      </c>
      <c r="BB532" s="7">
        <v>59865.527539999995</v>
      </c>
      <c r="BC532" s="7">
        <v>56641.999133999998</v>
      </c>
      <c r="BD532" s="130">
        <v>77000</v>
      </c>
      <c r="BE532" s="131">
        <v>78000</v>
      </c>
      <c r="BF532" s="133">
        <v>73761.8</v>
      </c>
      <c r="BG532" s="8">
        <f t="shared" si="190"/>
        <v>69054</v>
      </c>
      <c r="BH532" s="7">
        <v>59865.527539999995</v>
      </c>
      <c r="BI532" s="7">
        <v>56641.999133999998</v>
      </c>
      <c r="BJ532" s="130">
        <v>77000</v>
      </c>
      <c r="BK532" s="131">
        <v>78000</v>
      </c>
      <c r="BL532" s="133">
        <v>73761.8</v>
      </c>
      <c r="BM532" s="8">
        <f>ROUND(((BH532+BI532+BJ532+BK532+BL532)/5),0)</f>
        <v>69054</v>
      </c>
      <c r="BN532" s="7">
        <v>42761.091099999998</v>
      </c>
      <c r="BO532" s="7">
        <v>32893.146999999997</v>
      </c>
      <c r="BP532" s="130">
        <v>50000</v>
      </c>
      <c r="BQ532" s="131">
        <v>51000</v>
      </c>
      <c r="BR532" s="133">
        <v>47898.2</v>
      </c>
      <c r="BS532" s="8">
        <f t="shared" si="191"/>
        <v>44910</v>
      </c>
      <c r="BT532" s="45" t="e">
        <f>BS532+BM532+BG532+#REF!+BA532+AU532+AO532+AI532+AC532+#REF!+#REF!+#REF!+#REF!+W532+#REF!+Q532+K532</f>
        <v>#REF!</v>
      </c>
      <c r="BU532" s="9"/>
      <c r="BV532" s="9"/>
      <c r="BW532" s="9"/>
      <c r="BX532" s="10"/>
      <c r="BY532" s="10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5"/>
      <c r="CM532" s="65"/>
      <c r="CN532" s="65"/>
      <c r="CO532" s="65"/>
      <c r="CP532" s="65"/>
      <c r="CQ532" s="65"/>
      <c r="CR532" s="65"/>
      <c r="CS532" s="65"/>
      <c r="CT532" s="65"/>
      <c r="CU532" s="65"/>
      <c r="CV532" s="65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  <c r="EY532" s="65"/>
      <c r="EZ532" s="65"/>
      <c r="FA532" s="65"/>
      <c r="FB532" s="65"/>
      <c r="FC532" s="65"/>
      <c r="FD532" s="65"/>
      <c r="FE532" s="65"/>
      <c r="FF532" s="65"/>
      <c r="FG532" s="65"/>
      <c r="FH532" s="65"/>
      <c r="FI532" s="65"/>
      <c r="FJ532" s="65"/>
      <c r="FK532" s="65"/>
      <c r="FL532" s="65"/>
      <c r="FM532" s="65"/>
      <c r="FN532" s="65"/>
      <c r="FO532" s="65"/>
      <c r="FP532" s="65"/>
      <c r="FQ532" s="65"/>
      <c r="FR532" s="65"/>
      <c r="FS532" s="65"/>
      <c r="FT532" s="65"/>
      <c r="FU532" s="65"/>
      <c r="FV532" s="65"/>
      <c r="FW532" s="65"/>
      <c r="FX532" s="65"/>
      <c r="FY532" s="65"/>
      <c r="FZ532" s="65"/>
      <c r="GA532" s="65"/>
      <c r="GB532" s="65"/>
      <c r="GC532" s="65"/>
      <c r="GD532" s="65"/>
      <c r="GE532" s="65"/>
    </row>
    <row r="533" spans="1:187" ht="24" thickBot="1" x14ac:dyDescent="0.4">
      <c r="A533" s="423"/>
      <c r="B533" s="404" t="s">
        <v>512</v>
      </c>
      <c r="C533" s="405"/>
      <c r="D533" s="405"/>
      <c r="E533" s="57"/>
      <c r="F533" s="132">
        <f t="shared" ref="F533:AK533" si="193">SUM(F503:F532)</f>
        <v>28250098.49135657</v>
      </c>
      <c r="G533" s="132">
        <f t="shared" si="193"/>
        <v>26732511.448283523</v>
      </c>
      <c r="H533" s="132">
        <f t="shared" si="193"/>
        <v>4165000</v>
      </c>
      <c r="I533" s="132">
        <f t="shared" si="193"/>
        <v>4245000</v>
      </c>
      <c r="J533" s="132">
        <f t="shared" si="193"/>
        <v>4003813.1999999997</v>
      </c>
      <c r="K533" s="132">
        <f t="shared" si="193"/>
        <v>29683338</v>
      </c>
      <c r="L533" s="132">
        <f t="shared" si="193"/>
        <v>28250098.49135657</v>
      </c>
      <c r="M533" s="132">
        <f t="shared" si="193"/>
        <v>135927.86179319999</v>
      </c>
      <c r="N533" s="132">
        <f t="shared" si="193"/>
        <v>4334000</v>
      </c>
      <c r="O533" s="132">
        <f t="shared" si="193"/>
        <v>4417000</v>
      </c>
      <c r="P533" s="132">
        <f t="shared" si="193"/>
        <v>4167330.6</v>
      </c>
      <c r="Q533" s="132">
        <f t="shared" si="193"/>
        <v>30634712.12950981</v>
      </c>
      <c r="R533" s="132">
        <f t="shared" si="193"/>
        <v>203174.61151999998</v>
      </c>
      <c r="S533" s="132">
        <f t="shared" si="193"/>
        <v>195806.546592</v>
      </c>
      <c r="T533" s="132">
        <f t="shared" si="193"/>
        <v>38068000</v>
      </c>
      <c r="U533" s="132">
        <f t="shared" si="193"/>
        <v>38798000</v>
      </c>
      <c r="V533" s="132">
        <f t="shared" si="193"/>
        <v>36602719.999999993</v>
      </c>
      <c r="W533" s="132">
        <f t="shared" si="193"/>
        <v>37798224</v>
      </c>
      <c r="X533" s="132">
        <f t="shared" si="193"/>
        <v>203174.61151999998</v>
      </c>
      <c r="Y533" s="132">
        <f t="shared" si="193"/>
        <v>195806.546592</v>
      </c>
      <c r="Z533" s="132">
        <f t="shared" si="193"/>
        <v>27493000</v>
      </c>
      <c r="AA533" s="132">
        <f t="shared" si="193"/>
        <v>28025000</v>
      </c>
      <c r="AB533" s="132">
        <f t="shared" si="193"/>
        <v>26436343.800000001</v>
      </c>
      <c r="AC533" s="132">
        <f t="shared" si="193"/>
        <v>27293432</v>
      </c>
      <c r="AD533" s="132">
        <f t="shared" si="193"/>
        <v>203174.61151999998</v>
      </c>
      <c r="AE533" s="132">
        <f t="shared" si="193"/>
        <v>195806.546592</v>
      </c>
      <c r="AF533" s="132">
        <f t="shared" si="193"/>
        <v>27632000</v>
      </c>
      <c r="AG533" s="132">
        <f t="shared" si="193"/>
        <v>28167000</v>
      </c>
      <c r="AH533" s="132">
        <f t="shared" si="193"/>
        <v>26570124.199999999</v>
      </c>
      <c r="AI533" s="132">
        <f t="shared" si="193"/>
        <v>27431692</v>
      </c>
      <c r="AJ533" s="132">
        <f t="shared" si="193"/>
        <v>203174.61151999998</v>
      </c>
      <c r="AK533" s="132">
        <f t="shared" si="193"/>
        <v>195806.546592</v>
      </c>
      <c r="AL533" s="132">
        <f t="shared" ref="AL533:BQ533" si="194">SUM(AL503:AL532)</f>
        <v>28472000</v>
      </c>
      <c r="AM533" s="132">
        <f t="shared" si="194"/>
        <v>29020000</v>
      </c>
      <c r="AN533" s="132">
        <f t="shared" si="194"/>
        <v>27376134.800000001</v>
      </c>
      <c r="AO533" s="132">
        <f t="shared" si="194"/>
        <v>28264694</v>
      </c>
      <c r="AP533" s="132">
        <f t="shared" si="194"/>
        <v>203174.61151999998</v>
      </c>
      <c r="AQ533" s="132">
        <f t="shared" si="194"/>
        <v>195806.546592</v>
      </c>
      <c r="AR533" s="132">
        <f t="shared" si="194"/>
        <v>23682000</v>
      </c>
      <c r="AS533" s="132">
        <f t="shared" si="194"/>
        <v>24138000</v>
      </c>
      <c r="AT533" s="132">
        <f t="shared" si="194"/>
        <v>22771933.199999999</v>
      </c>
      <c r="AU533" s="132">
        <f t="shared" si="194"/>
        <v>23505963</v>
      </c>
      <c r="AV533" s="132">
        <f t="shared" si="194"/>
        <v>143309.08398</v>
      </c>
      <c r="AW533" s="132">
        <f t="shared" si="194"/>
        <v>125546.78459999998</v>
      </c>
      <c r="AX533" s="132">
        <f t="shared" si="194"/>
        <v>4371898.2</v>
      </c>
      <c r="AY533" s="132">
        <f t="shared" si="194"/>
        <v>4406000</v>
      </c>
      <c r="AZ533" s="132">
        <f t="shared" si="194"/>
        <v>4155037.2</v>
      </c>
      <c r="BA533" s="132">
        <f t="shared" si="194"/>
        <v>6688295</v>
      </c>
      <c r="BB533" s="132">
        <f t="shared" si="194"/>
        <v>203174.61151999998</v>
      </c>
      <c r="BC533" s="132">
        <f t="shared" si="194"/>
        <v>195806.546592</v>
      </c>
      <c r="BD533" s="132">
        <f t="shared" si="194"/>
        <v>41899000</v>
      </c>
      <c r="BE533" s="132">
        <f t="shared" si="194"/>
        <v>42704000</v>
      </c>
      <c r="BF533" s="132">
        <f t="shared" si="194"/>
        <v>40285642.199999996</v>
      </c>
      <c r="BG533" s="132">
        <f t="shared" si="194"/>
        <v>38844236</v>
      </c>
      <c r="BH533" s="132">
        <f t="shared" si="194"/>
        <v>203174.61151999998</v>
      </c>
      <c r="BI533" s="132">
        <f t="shared" si="194"/>
        <v>195806.546592</v>
      </c>
      <c r="BJ533" s="132">
        <f t="shared" si="194"/>
        <v>43728000</v>
      </c>
      <c r="BK533" s="132">
        <f t="shared" si="194"/>
        <v>44573000</v>
      </c>
      <c r="BL533" s="132">
        <f t="shared" si="194"/>
        <v>42047154.199999996</v>
      </c>
      <c r="BM533" s="132">
        <f t="shared" si="194"/>
        <v>43424700</v>
      </c>
      <c r="BN533" s="132">
        <f t="shared" si="194"/>
        <v>151861.30219999998</v>
      </c>
      <c r="BO533" s="132">
        <f t="shared" si="194"/>
        <v>132125.41399999999</v>
      </c>
      <c r="BP533" s="132">
        <f t="shared" si="194"/>
        <v>1623000</v>
      </c>
      <c r="BQ533" s="132">
        <f t="shared" si="194"/>
        <v>1655000</v>
      </c>
      <c r="BR533" s="132">
        <f t="shared" ref="BR533:BS533" si="195">SUM(BR503:BR532)</f>
        <v>1561030.7999999998</v>
      </c>
      <c r="BS533" s="132">
        <f t="shared" si="195"/>
        <v>1595434</v>
      </c>
      <c r="BT533" s="125">
        <f>+K533+Q533+W533+AC533+AI533+AO533+AU533+BA533+BG533+BM533+BS533</f>
        <v>295164720.12950981</v>
      </c>
      <c r="BU533" s="58" t="e">
        <f>#REF!</f>
        <v>#REF!</v>
      </c>
      <c r="BV533" s="59"/>
      <c r="BW533" s="60"/>
      <c r="BX533" s="60"/>
      <c r="BY533" s="60"/>
      <c r="BZ533" s="57"/>
      <c r="CA533" s="57"/>
      <c r="CB533" s="57"/>
      <c r="CC533" s="57"/>
      <c r="CD533" s="57"/>
      <c r="CE533" s="57"/>
      <c r="CF533" s="57"/>
      <c r="CG533" s="57"/>
      <c r="CH533" s="57"/>
      <c r="CI533" s="57"/>
      <c r="CJ533" s="57"/>
      <c r="CK533" s="57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</row>
    <row r="534" spans="1:187" ht="26" x14ac:dyDescent="0.45">
      <c r="A534" s="413" t="s">
        <v>513</v>
      </c>
      <c r="B534" s="414"/>
      <c r="C534" s="414"/>
      <c r="D534" s="414"/>
      <c r="E534" s="414"/>
      <c r="F534" s="414"/>
      <c r="G534" s="414"/>
      <c r="H534" s="414"/>
      <c r="I534" s="414"/>
      <c r="J534" s="414"/>
      <c r="K534" s="414"/>
      <c r="L534" s="414"/>
      <c r="M534" s="414"/>
      <c r="N534" s="414"/>
      <c r="O534" s="414"/>
      <c r="P534" s="414"/>
      <c r="Q534" s="414"/>
      <c r="R534" s="414"/>
      <c r="S534" s="414"/>
      <c r="T534" s="414"/>
      <c r="U534" s="414"/>
      <c r="V534" s="414"/>
      <c r="W534" s="414"/>
      <c r="X534" s="414"/>
      <c r="Y534" s="414"/>
      <c r="Z534" s="414"/>
      <c r="AA534" s="414"/>
      <c r="AB534" s="414"/>
      <c r="AC534" s="414"/>
      <c r="AD534" s="414"/>
      <c r="AE534" s="414"/>
      <c r="AF534" s="414"/>
      <c r="AG534" s="414"/>
      <c r="AH534" s="414"/>
      <c r="AI534" s="414"/>
      <c r="AJ534" s="414"/>
      <c r="AK534" s="414"/>
      <c r="AL534" s="414"/>
      <c r="AM534" s="414"/>
      <c r="AN534" s="414"/>
      <c r="AO534" s="414"/>
      <c r="AP534" s="414"/>
      <c r="AQ534" s="414"/>
      <c r="AR534" s="414"/>
      <c r="AS534" s="414"/>
      <c r="AT534" s="414"/>
      <c r="AU534" s="414"/>
      <c r="AV534" s="414"/>
      <c r="AW534" s="414"/>
      <c r="AX534" s="414"/>
      <c r="AY534" s="414"/>
      <c r="AZ534" s="414"/>
      <c r="BA534" s="414"/>
      <c r="BB534" s="414"/>
      <c r="BC534" s="414"/>
      <c r="BD534" s="414"/>
      <c r="BE534" s="414"/>
      <c r="BF534" s="414"/>
      <c r="BG534" s="414"/>
      <c r="BH534" s="414"/>
      <c r="BI534" s="414"/>
      <c r="BJ534" s="414"/>
      <c r="BK534" s="414"/>
      <c r="BL534" s="414"/>
      <c r="BM534" s="414"/>
      <c r="BN534" s="414"/>
      <c r="BO534" s="414"/>
      <c r="BP534" s="414"/>
      <c r="BQ534" s="414"/>
      <c r="BR534" s="414"/>
      <c r="BS534" s="415"/>
      <c r="BT534" s="80"/>
      <c r="BU534" s="80"/>
      <c r="BV534" s="80"/>
      <c r="BW534" s="80"/>
      <c r="BX534" s="80"/>
      <c r="BY534" s="80"/>
      <c r="BZ534" s="80"/>
      <c r="CA534" s="80"/>
      <c r="CB534" s="80"/>
      <c r="CC534" s="80"/>
      <c r="CD534" s="80"/>
      <c r="CE534" s="80"/>
      <c r="CF534" s="80"/>
      <c r="CG534" s="80"/>
      <c r="CH534" s="80"/>
      <c r="CI534" s="80"/>
      <c r="CJ534" s="80"/>
      <c r="CK534" s="65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</row>
    <row r="535" spans="1:187" ht="18.5" x14ac:dyDescent="0.45">
      <c r="A535" s="62"/>
      <c r="B535" s="63"/>
      <c r="C535" s="64"/>
      <c r="D535" s="63"/>
      <c r="E535" s="65"/>
      <c r="BT535" s="10"/>
      <c r="BU535" s="10"/>
      <c r="BV535" s="10"/>
      <c r="BW535" s="10"/>
      <c r="BX535" s="10"/>
      <c r="BY535" s="10"/>
      <c r="BZ535" s="65"/>
      <c r="CA535" s="65"/>
      <c r="CB535" s="65"/>
      <c r="CC535" s="65"/>
      <c r="CD535" s="65"/>
      <c r="CE535" s="65"/>
      <c r="CF535" s="65"/>
      <c r="CG535" s="65"/>
      <c r="CH535" s="65"/>
      <c r="CI535" s="65"/>
      <c r="CJ535" s="65"/>
      <c r="CK535" s="65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</row>
    <row r="536" spans="1:187" x14ac:dyDescent="0.35">
      <c r="E536" s="6"/>
      <c r="BT536" s="10"/>
      <c r="BU536" s="10"/>
      <c r="BV536" s="10"/>
      <c r="BW536" s="10"/>
      <c r="BX536" s="10"/>
      <c r="BY536" s="10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</row>
    <row r="537" spans="1:187" x14ac:dyDescent="0.35">
      <c r="E537" s="6"/>
      <c r="BT537" s="10"/>
      <c r="BU537" s="10"/>
      <c r="BV537" s="10"/>
      <c r="BW537" s="10"/>
      <c r="BX537" s="10"/>
      <c r="BY537" s="10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</row>
    <row r="538" spans="1:187" x14ac:dyDescent="0.35">
      <c r="E538" s="6"/>
      <c r="BT538" s="10"/>
      <c r="BU538" s="10"/>
      <c r="BV538" s="10"/>
      <c r="BW538" s="10"/>
      <c r="BX538" s="10"/>
      <c r="BY538" s="10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</row>
    <row r="539" spans="1:187" x14ac:dyDescent="0.35">
      <c r="E539" s="6"/>
      <c r="BT539" s="10"/>
      <c r="BU539" s="10"/>
      <c r="BV539" s="10"/>
      <c r="BW539" s="10"/>
      <c r="BX539" s="10"/>
      <c r="BY539" s="10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</row>
    <row r="540" spans="1:187" x14ac:dyDescent="0.35">
      <c r="E540" s="6"/>
      <c r="BT540" s="10"/>
      <c r="BU540" s="10"/>
      <c r="BV540" s="10"/>
      <c r="BW540" s="10"/>
      <c r="BX540" s="10"/>
      <c r="BY540" s="10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</row>
    <row r="541" spans="1:187" x14ac:dyDescent="0.35">
      <c r="E541" s="6"/>
      <c r="BT541" s="10"/>
      <c r="BU541" s="10"/>
      <c r="BV541" s="10"/>
      <c r="BW541" s="10"/>
      <c r="BX541" s="10"/>
      <c r="BY541" s="10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</row>
    <row r="542" spans="1:187" x14ac:dyDescent="0.35">
      <c r="E542" s="6"/>
      <c r="BT542" s="10"/>
      <c r="BU542" s="10"/>
      <c r="BV542" s="10"/>
      <c r="BW542" s="10"/>
      <c r="BX542" s="10"/>
      <c r="BY542" s="10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</row>
    <row r="543" spans="1:187" x14ac:dyDescent="0.35">
      <c r="E543" s="6"/>
      <c r="BT543" s="10"/>
      <c r="BU543" s="10"/>
      <c r="BV543" s="10"/>
      <c r="BW543" s="10"/>
      <c r="BX543" s="10"/>
      <c r="BY543" s="10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</row>
    <row r="544" spans="1:187" x14ac:dyDescent="0.35">
      <c r="E544" s="6"/>
      <c r="BT544" s="10"/>
      <c r="BU544" s="10"/>
      <c r="BV544" s="10"/>
      <c r="BW544" s="10"/>
      <c r="BX544" s="10"/>
      <c r="BY544" s="10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</row>
    <row r="545" spans="5:187" x14ac:dyDescent="0.35">
      <c r="E545" s="6"/>
      <c r="BT545" s="10"/>
      <c r="BU545" s="10"/>
      <c r="BV545" s="10"/>
      <c r="BW545" s="10"/>
      <c r="BX545" s="10"/>
      <c r="BY545" s="10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</row>
    <row r="546" spans="5:187" x14ac:dyDescent="0.35">
      <c r="E546" s="6"/>
      <c r="BT546" s="10"/>
      <c r="BU546" s="10"/>
      <c r="BV546" s="10"/>
      <c r="BW546" s="10"/>
      <c r="BX546" s="10"/>
      <c r="BY546" s="10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</row>
    <row r="547" spans="5:187" x14ac:dyDescent="0.35">
      <c r="E547" s="6"/>
      <c r="BT547" s="10"/>
      <c r="BU547" s="10"/>
      <c r="BV547" s="10"/>
      <c r="BW547" s="10"/>
      <c r="BX547" s="10"/>
      <c r="BY547" s="10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</row>
    <row r="548" spans="5:187" x14ac:dyDescent="0.35">
      <c r="E548" s="6"/>
      <c r="BT548" s="10"/>
      <c r="BU548" s="10"/>
      <c r="BV548" s="10"/>
      <c r="BW548" s="10"/>
      <c r="BX548" s="10"/>
      <c r="BY548" s="10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</row>
    <row r="549" spans="5:187" x14ac:dyDescent="0.35">
      <c r="E549" s="6"/>
      <c r="BT549" s="10"/>
      <c r="BU549" s="10"/>
      <c r="BV549" s="10"/>
      <c r="BW549" s="10"/>
      <c r="BX549" s="10"/>
      <c r="BY549" s="10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</row>
    <row r="550" spans="5:187" x14ac:dyDescent="0.35">
      <c r="E550" s="6"/>
      <c r="BT550" s="10"/>
      <c r="BU550" s="10"/>
      <c r="BV550" s="10"/>
      <c r="BW550" s="10"/>
      <c r="BX550" s="10"/>
      <c r="BY550" s="10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</row>
    <row r="551" spans="5:187" x14ac:dyDescent="0.35">
      <c r="E551" s="6"/>
      <c r="BT551" s="10"/>
      <c r="BU551" s="10"/>
      <c r="BV551" s="10"/>
      <c r="BW551" s="10"/>
      <c r="BX551" s="10"/>
      <c r="BY551" s="10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</row>
    <row r="552" spans="5:187" x14ac:dyDescent="0.35">
      <c r="E552" s="6"/>
      <c r="BT552" s="10"/>
      <c r="BU552" s="10"/>
      <c r="BV552" s="10"/>
      <c r="BW552" s="10"/>
      <c r="BX552" s="10"/>
      <c r="BY552" s="10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</row>
    <row r="553" spans="5:187" x14ac:dyDescent="0.35">
      <c r="E553" s="6"/>
      <c r="BT553" s="10"/>
      <c r="BU553" s="10"/>
      <c r="BV553" s="10"/>
      <c r="BW553" s="10"/>
      <c r="BX553" s="10"/>
      <c r="BY553" s="10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</row>
    <row r="554" spans="5:187" x14ac:dyDescent="0.35">
      <c r="E554" s="6"/>
      <c r="BT554" s="10"/>
      <c r="BU554" s="10"/>
      <c r="BV554" s="10"/>
      <c r="BW554" s="10"/>
      <c r="BX554" s="10"/>
      <c r="BY554" s="10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</row>
    <row r="555" spans="5:187" x14ac:dyDescent="0.35">
      <c r="E555" s="6"/>
      <c r="BT555" s="10"/>
      <c r="BU555" s="10"/>
      <c r="BV555" s="10"/>
      <c r="BW555" s="10"/>
      <c r="BX555" s="10"/>
      <c r="BY555" s="10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</row>
    <row r="556" spans="5:187" x14ac:dyDescent="0.35">
      <c r="E556" s="6"/>
      <c r="BT556" s="10"/>
      <c r="BU556" s="10"/>
      <c r="BV556" s="10"/>
      <c r="BW556" s="10"/>
      <c r="BX556" s="10"/>
      <c r="BY556" s="10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</row>
    <row r="557" spans="5:187" x14ac:dyDescent="0.35">
      <c r="E557" s="6"/>
      <c r="BT557" s="10"/>
      <c r="BU557" s="10"/>
      <c r="BV557" s="10"/>
      <c r="BW557" s="10"/>
      <c r="BX557" s="10"/>
      <c r="BY557" s="10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</row>
    <row r="558" spans="5:187" x14ac:dyDescent="0.35">
      <c r="E558" s="6"/>
      <c r="BT558" s="10"/>
      <c r="BU558" s="10"/>
      <c r="BV558" s="10"/>
      <c r="BW558" s="10"/>
      <c r="BX558" s="10"/>
      <c r="BY558" s="10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</row>
    <row r="559" spans="5:187" x14ac:dyDescent="0.35">
      <c r="E559" s="6"/>
      <c r="BT559" s="10"/>
      <c r="BU559" s="10"/>
      <c r="BV559" s="10"/>
      <c r="BW559" s="10"/>
      <c r="BX559" s="10"/>
      <c r="BY559" s="10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</row>
    <row r="560" spans="5:187" x14ac:dyDescent="0.35">
      <c r="E560" s="6"/>
      <c r="BT560" s="10"/>
      <c r="BU560" s="10"/>
      <c r="BV560" s="10"/>
      <c r="BW560" s="10"/>
      <c r="BX560" s="10"/>
      <c r="BY560" s="10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</row>
    <row r="561" spans="5:187" x14ac:dyDescent="0.35">
      <c r="E561" s="6"/>
      <c r="BT561" s="10"/>
      <c r="BU561" s="10"/>
      <c r="BV561" s="10"/>
      <c r="BW561" s="10"/>
      <c r="BX561" s="10"/>
      <c r="BY561" s="10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</row>
    <row r="562" spans="5:187" x14ac:dyDescent="0.35">
      <c r="E562" s="6"/>
      <c r="BT562" s="10"/>
      <c r="BU562" s="10"/>
      <c r="BV562" s="10"/>
      <c r="BW562" s="10"/>
      <c r="BX562" s="10"/>
      <c r="BY562" s="10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</row>
    <row r="563" spans="5:187" x14ac:dyDescent="0.35">
      <c r="E563" s="6"/>
      <c r="BT563" s="10"/>
      <c r="BU563" s="10"/>
      <c r="BV563" s="10"/>
      <c r="BW563" s="10"/>
      <c r="BX563" s="10"/>
      <c r="BY563" s="10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</row>
    <row r="564" spans="5:187" x14ac:dyDescent="0.35">
      <c r="E564" s="6"/>
      <c r="BT564" s="10"/>
      <c r="BU564" s="10"/>
      <c r="BV564" s="10"/>
      <c r="BW564" s="10"/>
      <c r="BX564" s="10"/>
      <c r="BY564" s="10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</row>
    <row r="565" spans="5:187" x14ac:dyDescent="0.35">
      <c r="E565" s="6"/>
      <c r="BT565" s="10"/>
      <c r="BU565" s="10"/>
      <c r="BV565" s="10"/>
      <c r="BW565" s="10"/>
      <c r="BX565" s="10"/>
      <c r="BY565" s="10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</row>
    <row r="566" spans="5:187" x14ac:dyDescent="0.35">
      <c r="E566" s="6"/>
      <c r="BT566" s="10"/>
      <c r="BU566" s="10"/>
      <c r="BV566" s="10"/>
      <c r="BW566" s="10"/>
      <c r="BX566" s="10"/>
      <c r="BY566" s="10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</row>
    <row r="567" spans="5:187" x14ac:dyDescent="0.35">
      <c r="E567" s="6"/>
      <c r="BT567" s="10"/>
      <c r="BU567" s="10"/>
      <c r="BV567" s="10"/>
      <c r="BW567" s="10"/>
      <c r="BX567" s="10"/>
      <c r="BY567" s="10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</row>
    <row r="568" spans="5:187" x14ac:dyDescent="0.35">
      <c r="E568" s="6"/>
      <c r="BT568" s="10"/>
      <c r="BU568" s="10"/>
      <c r="BV568" s="10"/>
      <c r="BW568" s="10"/>
      <c r="BX568" s="10"/>
      <c r="BY568" s="10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</row>
    <row r="569" spans="5:187" x14ac:dyDescent="0.35">
      <c r="E569" s="6"/>
      <c r="BT569" s="10"/>
      <c r="BU569" s="10"/>
      <c r="BV569" s="10"/>
      <c r="BW569" s="10"/>
      <c r="BX569" s="10"/>
      <c r="BY569" s="10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</row>
    <row r="570" spans="5:187" x14ac:dyDescent="0.35">
      <c r="E570" s="6"/>
      <c r="BT570" s="10"/>
      <c r="BU570" s="10"/>
      <c r="BV570" s="10"/>
      <c r="BW570" s="10"/>
      <c r="BX570" s="10"/>
      <c r="BY570" s="10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</row>
    <row r="571" spans="5:187" x14ac:dyDescent="0.35">
      <c r="E571" s="6"/>
      <c r="BT571" s="10"/>
      <c r="BU571" s="10"/>
      <c r="BV571" s="10"/>
      <c r="BW571" s="10"/>
      <c r="BX571" s="10"/>
      <c r="BY571" s="10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</row>
    <row r="572" spans="5:187" x14ac:dyDescent="0.35">
      <c r="E572" s="6"/>
      <c r="BT572" s="10"/>
      <c r="BU572" s="10"/>
      <c r="BV572" s="10"/>
      <c r="BW572" s="10"/>
      <c r="BX572" s="10"/>
      <c r="BY572" s="10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</row>
    <row r="573" spans="5:187" x14ac:dyDescent="0.35">
      <c r="E573" s="6"/>
      <c r="BT573" s="10"/>
      <c r="BU573" s="10"/>
      <c r="BV573" s="10"/>
      <c r="BW573" s="10"/>
      <c r="BX573" s="10"/>
      <c r="BY573" s="10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</row>
    <row r="574" spans="5:187" x14ac:dyDescent="0.35">
      <c r="E574" s="6"/>
      <c r="BT574" s="10"/>
      <c r="BU574" s="10"/>
      <c r="BV574" s="10"/>
      <c r="BW574" s="10"/>
      <c r="BX574" s="10"/>
      <c r="BY574" s="10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</row>
    <row r="575" spans="5:187" x14ac:dyDescent="0.35">
      <c r="E575" s="6"/>
      <c r="BT575" s="10"/>
      <c r="BU575" s="10"/>
      <c r="BV575" s="10"/>
      <c r="BW575" s="10"/>
      <c r="BX575" s="10"/>
      <c r="BY575" s="10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</row>
    <row r="576" spans="5:187" x14ac:dyDescent="0.35">
      <c r="E576" s="6"/>
      <c r="BT576" s="10"/>
      <c r="BU576" s="10"/>
      <c r="BV576" s="10"/>
      <c r="BW576" s="10"/>
      <c r="BX576" s="10"/>
      <c r="BY576" s="10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</row>
    <row r="577" spans="5:187" x14ac:dyDescent="0.35">
      <c r="E577" s="6"/>
      <c r="BT577" s="10"/>
      <c r="BU577" s="10"/>
      <c r="BV577" s="10"/>
      <c r="BW577" s="10"/>
      <c r="BX577" s="10"/>
      <c r="BY577" s="10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</row>
    <row r="578" spans="5:187" x14ac:dyDescent="0.35">
      <c r="E578" s="6"/>
      <c r="BT578" s="10"/>
      <c r="BU578" s="10"/>
      <c r="BV578" s="10"/>
      <c r="BW578" s="10"/>
      <c r="BX578" s="10"/>
      <c r="BY578" s="10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</row>
    <row r="579" spans="5:187" x14ac:dyDescent="0.35">
      <c r="E579" s="6"/>
      <c r="BT579" s="10"/>
      <c r="BU579" s="10"/>
      <c r="BV579" s="10"/>
      <c r="BW579" s="10"/>
      <c r="BX579" s="10"/>
      <c r="BY579" s="10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</row>
    <row r="580" spans="5:187" x14ac:dyDescent="0.35">
      <c r="E580" s="6"/>
      <c r="BT580" s="10"/>
      <c r="BU580" s="10"/>
      <c r="BV580" s="10"/>
      <c r="BW580" s="10"/>
      <c r="BX580" s="10"/>
      <c r="BY580" s="10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</row>
    <row r="581" spans="5:187" x14ac:dyDescent="0.35">
      <c r="E581" s="6"/>
      <c r="BT581" s="10"/>
      <c r="BU581" s="10"/>
      <c r="BV581" s="10"/>
      <c r="BW581" s="10"/>
      <c r="BX581" s="10"/>
      <c r="BY581" s="10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</row>
    <row r="582" spans="5:187" x14ac:dyDescent="0.35">
      <c r="E582" s="6"/>
      <c r="BT582" s="10"/>
      <c r="BU582" s="10"/>
      <c r="BV582" s="10"/>
      <c r="BW582" s="10"/>
      <c r="BX582" s="10"/>
      <c r="BY582" s="10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</row>
    <row r="583" spans="5:187" x14ac:dyDescent="0.35">
      <c r="E583" s="6"/>
      <c r="BT583" s="10"/>
      <c r="BU583" s="10"/>
      <c r="BV583" s="10"/>
      <c r="BW583" s="10"/>
      <c r="BX583" s="10"/>
      <c r="BY583" s="10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</row>
    <row r="584" spans="5:187" x14ac:dyDescent="0.35">
      <c r="E584" s="6"/>
      <c r="BT584" s="10"/>
      <c r="BU584" s="10"/>
      <c r="BV584" s="10"/>
      <c r="BW584" s="10"/>
      <c r="BX584" s="10"/>
      <c r="BY584" s="10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</row>
    <row r="585" spans="5:187" x14ac:dyDescent="0.35">
      <c r="E585" s="6"/>
      <c r="BT585" s="10"/>
      <c r="BU585" s="10"/>
      <c r="BV585" s="10"/>
      <c r="BW585" s="10"/>
      <c r="BX585" s="10"/>
      <c r="BY585" s="10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</row>
    <row r="586" spans="5:187" x14ac:dyDescent="0.35">
      <c r="E586" s="6"/>
      <c r="BT586" s="10"/>
      <c r="BU586" s="10"/>
      <c r="BV586" s="10"/>
      <c r="BW586" s="10"/>
      <c r="BX586" s="10"/>
      <c r="BY586" s="10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</row>
    <row r="587" spans="5:187" x14ac:dyDescent="0.35">
      <c r="E587" s="6"/>
      <c r="BT587" s="10"/>
      <c r="BU587" s="10"/>
      <c r="BV587" s="10"/>
      <c r="BW587" s="10"/>
      <c r="BX587" s="10"/>
      <c r="BY587" s="10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</row>
    <row r="588" spans="5:187" x14ac:dyDescent="0.35">
      <c r="E588" s="6"/>
      <c r="BT588" s="10"/>
      <c r="BU588" s="10"/>
      <c r="BV588" s="10"/>
      <c r="BW588" s="10"/>
      <c r="BX588" s="10"/>
      <c r="BY588" s="10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</row>
    <row r="589" spans="5:187" x14ac:dyDescent="0.35">
      <c r="E589" s="6"/>
      <c r="BT589" s="10"/>
      <c r="BU589" s="10"/>
      <c r="BV589" s="10"/>
      <c r="BW589" s="10"/>
      <c r="BX589" s="10"/>
      <c r="BY589" s="10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</row>
    <row r="590" spans="5:187" x14ac:dyDescent="0.35">
      <c r="E590" s="6"/>
      <c r="BT590" s="10"/>
      <c r="BU590" s="10"/>
      <c r="BV590" s="10"/>
      <c r="BW590" s="10"/>
      <c r="BX590" s="10"/>
      <c r="BY590" s="10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</row>
    <row r="591" spans="5:187" x14ac:dyDescent="0.35">
      <c r="E591" s="6"/>
      <c r="BT591" s="10"/>
      <c r="BU591" s="10"/>
      <c r="BV591" s="10"/>
      <c r="BW591" s="10"/>
      <c r="BX591" s="10"/>
      <c r="BY591" s="10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</row>
    <row r="592" spans="5:187" x14ac:dyDescent="0.35">
      <c r="E592" s="6"/>
      <c r="BT592" s="10"/>
      <c r="BU592" s="10"/>
      <c r="BV592" s="10"/>
      <c r="BW592" s="10"/>
      <c r="BX592" s="10"/>
      <c r="BY592" s="10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</row>
    <row r="593" spans="5:187" x14ac:dyDescent="0.35">
      <c r="E593" s="6"/>
      <c r="BT593" s="10"/>
      <c r="BU593" s="10"/>
      <c r="BV593" s="10"/>
      <c r="BW593" s="10"/>
      <c r="BX593" s="10"/>
      <c r="BY593" s="10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</row>
    <row r="594" spans="5:187" x14ac:dyDescent="0.35">
      <c r="E594" s="6"/>
      <c r="BT594" s="10"/>
      <c r="BU594" s="10"/>
      <c r="BV594" s="10"/>
      <c r="BW594" s="10"/>
      <c r="BX594" s="10"/>
      <c r="BY594" s="10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</row>
    <row r="595" spans="5:187" x14ac:dyDescent="0.35">
      <c r="E595" s="6"/>
      <c r="BT595" s="10"/>
      <c r="BU595" s="10"/>
      <c r="BV595" s="10"/>
      <c r="BW595" s="10"/>
      <c r="BX595" s="10"/>
      <c r="BY595" s="10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</row>
    <row r="596" spans="5:187" x14ac:dyDescent="0.35">
      <c r="E596" s="6"/>
      <c r="BT596" s="10"/>
      <c r="BU596" s="10"/>
      <c r="BV596" s="10"/>
      <c r="BW596" s="10"/>
      <c r="BX596" s="10"/>
      <c r="BY596" s="10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</row>
    <row r="597" spans="5:187" x14ac:dyDescent="0.35">
      <c r="E597" s="6"/>
      <c r="BT597" s="10"/>
      <c r="BU597" s="10"/>
      <c r="BV597" s="10"/>
      <c r="BW597" s="10"/>
      <c r="BX597" s="10"/>
      <c r="BY597" s="10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</row>
    <row r="598" spans="5:187" x14ac:dyDescent="0.35">
      <c r="E598" s="6"/>
      <c r="BT598" s="10"/>
      <c r="BU598" s="10"/>
      <c r="BV598" s="10"/>
      <c r="BW598" s="10"/>
      <c r="BX598" s="10"/>
      <c r="BY598" s="10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</row>
    <row r="599" spans="5:187" x14ac:dyDescent="0.35">
      <c r="E599" s="6"/>
      <c r="BT599" s="10"/>
      <c r="BU599" s="10"/>
      <c r="BV599" s="10"/>
      <c r="BW599" s="10"/>
      <c r="BX599" s="10"/>
      <c r="BY599" s="10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</row>
    <row r="600" spans="5:187" x14ac:dyDescent="0.35">
      <c r="E600" s="6"/>
      <c r="BT600" s="10"/>
      <c r="BU600" s="10"/>
      <c r="BV600" s="10"/>
      <c r="BW600" s="10"/>
      <c r="BX600" s="10"/>
      <c r="BY600" s="10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</row>
    <row r="601" spans="5:187" x14ac:dyDescent="0.35">
      <c r="E601" s="6"/>
      <c r="BT601" s="10"/>
      <c r="BU601" s="10"/>
      <c r="BV601" s="10"/>
      <c r="BW601" s="10"/>
      <c r="BX601" s="10"/>
      <c r="BY601" s="10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</row>
  </sheetData>
  <mergeCells count="51">
    <mergeCell ref="F1:BS1"/>
    <mergeCell ref="F3:BS3"/>
    <mergeCell ref="A4:A5"/>
    <mergeCell ref="B4:B5"/>
    <mergeCell ref="C4:C5"/>
    <mergeCell ref="D4:D5"/>
    <mergeCell ref="A28:A29"/>
    <mergeCell ref="B28:B29"/>
    <mergeCell ref="C28:C29"/>
    <mergeCell ref="D28:D29"/>
    <mergeCell ref="A1:D3"/>
    <mergeCell ref="A6:A22"/>
    <mergeCell ref="B22:D22"/>
    <mergeCell ref="A30:A257"/>
    <mergeCell ref="B30:D30"/>
    <mergeCell ref="B65:D65"/>
    <mergeCell ref="B85:D85"/>
    <mergeCell ref="B89:D89"/>
    <mergeCell ref="B102:D102"/>
    <mergeCell ref="B118:D118"/>
    <mergeCell ref="B135:D135"/>
    <mergeCell ref="B177:D177"/>
    <mergeCell ref="B197:D197"/>
    <mergeCell ref="B356:D356"/>
    <mergeCell ref="B371:D371"/>
    <mergeCell ref="B411:D411"/>
    <mergeCell ref="B427:D427"/>
    <mergeCell ref="F25:BS25"/>
    <mergeCell ref="C27:D27"/>
    <mergeCell ref="F27:BS27"/>
    <mergeCell ref="B210:D210"/>
    <mergeCell ref="B221:D221"/>
    <mergeCell ref="B241:D241"/>
    <mergeCell ref="B257:D257"/>
    <mergeCell ref="B259:D260"/>
    <mergeCell ref="A502:A533"/>
    <mergeCell ref="B533:D533"/>
    <mergeCell ref="A534:BS534"/>
    <mergeCell ref="B501:D502"/>
    <mergeCell ref="B449:D449"/>
    <mergeCell ref="B461:D461"/>
    <mergeCell ref="B498:D498"/>
    <mergeCell ref="A499:D499"/>
    <mergeCell ref="F499:BS499"/>
    <mergeCell ref="A261:A498"/>
    <mergeCell ref="B439:D439"/>
    <mergeCell ref="B261:D261"/>
    <mergeCell ref="B308:D308"/>
    <mergeCell ref="B326:D326"/>
    <mergeCell ref="B330:D330"/>
    <mergeCell ref="B340:D34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30C6-8BEB-4158-B9DD-5184C150CBED}">
  <dimension ref="A1:JV601"/>
  <sheetViews>
    <sheetView tabSelected="1" zoomScale="39" zoomScaleNormal="39" workbookViewId="0">
      <pane ySplit="5" topLeftCell="A6" activePane="bottomLeft" state="frozen"/>
      <selection activeCell="B1" sqref="B1"/>
      <selection pane="bottomLeft" activeCell="K536" sqref="K536"/>
    </sheetView>
  </sheetViews>
  <sheetFormatPr baseColWidth="10" defaultColWidth="11.453125" defaultRowHeight="14.5" x14ac:dyDescent="0.35"/>
  <cols>
    <col min="1" max="1" width="11.453125" style="1"/>
    <col min="2" max="2" width="7.54296875" style="23" customWidth="1"/>
    <col min="3" max="3" width="77.81640625" style="24" customWidth="1"/>
    <col min="4" max="4" width="14.36328125" style="66" customWidth="1"/>
    <col min="5" max="5" width="4.453125" style="1" customWidth="1"/>
    <col min="6" max="9" width="15.6328125" style="2" hidden="1" customWidth="1"/>
    <col min="10" max="10" width="19.81640625" style="2" hidden="1" customWidth="1"/>
    <col min="11" max="11" width="28.7265625" style="2" customWidth="1"/>
    <col min="12" max="12" width="15.6328125" style="2" customWidth="1"/>
    <col min="13" max="13" width="16.6328125" style="2" hidden="1" customWidth="1"/>
    <col min="14" max="15" width="15.6328125" style="2" hidden="1" customWidth="1"/>
    <col min="16" max="16" width="21.453125" style="2" hidden="1" customWidth="1"/>
    <col min="17" max="17" width="15.6328125" style="2" hidden="1" customWidth="1"/>
    <col min="18" max="19" width="28.1796875" style="2" customWidth="1"/>
    <col min="20" max="20" width="16.6328125" style="2" hidden="1" customWidth="1"/>
    <col min="21" max="24" width="15.6328125" style="2" hidden="1" customWidth="1"/>
    <col min="25" max="25" width="26.6328125" style="2" customWidth="1"/>
    <col min="26" max="26" width="15.6328125" style="2" customWidth="1"/>
    <col min="27" max="31" width="15.6328125" style="2" hidden="1" customWidth="1"/>
    <col min="32" max="32" width="27.08984375" style="2" customWidth="1"/>
    <col min="33" max="33" width="15.6328125" style="2" customWidth="1"/>
    <col min="34" max="38" width="15.6328125" style="2" hidden="1" customWidth="1"/>
    <col min="39" max="40" width="15.6328125" style="2" customWidth="1"/>
    <col min="41" max="45" width="15.6328125" style="2" hidden="1" customWidth="1"/>
    <col min="46" max="47" width="15.6328125" style="2" customWidth="1"/>
    <col min="48" max="48" width="17.08984375" style="2" hidden="1" customWidth="1"/>
    <col min="49" max="52" width="15.6328125" style="2" hidden="1" customWidth="1"/>
    <col min="53" max="54" width="15.6328125" style="2" customWidth="1"/>
    <col min="55" max="55" width="16.453125" style="2" hidden="1" customWidth="1"/>
    <col min="56" max="59" width="15.6328125" style="2" hidden="1" customWidth="1"/>
    <col min="60" max="61" width="17.08984375" style="2" customWidth="1"/>
    <col min="62" max="62" width="17.81640625" style="2" hidden="1" customWidth="1"/>
    <col min="63" max="66" width="15.6328125" style="2" hidden="1" customWidth="1"/>
    <col min="67" max="68" width="15.6328125" style="2" customWidth="1"/>
    <col min="69" max="73" width="15.6328125" style="2" hidden="1" customWidth="1"/>
    <col min="74" max="75" width="15.6328125" style="2" customWidth="1"/>
    <col min="76" max="80" width="15.6328125" style="2" hidden="1" customWidth="1"/>
    <col min="81" max="82" width="15.6328125" style="2" customWidth="1"/>
    <col min="83" max="83" width="17.54296875" style="2" customWidth="1"/>
    <col min="84" max="85" width="15.6328125" style="2" customWidth="1"/>
    <col min="86" max="86" width="18.36328125" style="2" customWidth="1"/>
    <col min="87" max="88" width="15.6328125" style="2" customWidth="1"/>
    <col min="89" max="89" width="16.6328125" style="1" customWidth="1"/>
    <col min="90" max="90" width="15.6328125" style="1" customWidth="1"/>
    <col min="91" max="91" width="16.08984375" style="1" customWidth="1"/>
    <col min="92" max="92" width="16.6328125" style="1" customWidth="1"/>
    <col min="93" max="93" width="15.6328125" style="1" customWidth="1"/>
    <col min="94" max="94" width="16.08984375" style="1" customWidth="1"/>
    <col min="95" max="97" width="15.6328125" style="1" customWidth="1"/>
    <col min="98" max="98" width="16.6328125" style="1" customWidth="1"/>
    <col min="99" max="99" width="15.6328125" style="1" customWidth="1"/>
    <col min="100" max="100" width="18.453125" style="1" customWidth="1"/>
    <col min="101" max="283" width="11.453125" style="1"/>
    <col min="284" max="284" width="7.54296875" style="1" customWidth="1"/>
    <col min="285" max="285" width="77.81640625" style="1" customWidth="1"/>
    <col min="286" max="286" width="14.36328125" style="1" customWidth="1"/>
    <col min="287" max="287" width="4.453125" style="1" customWidth="1"/>
    <col min="288" max="290" width="15.6328125" style="1" customWidth="1"/>
    <col min="291" max="291" width="16.6328125" style="1" customWidth="1"/>
    <col min="292" max="293" width="15.6328125" style="1" customWidth="1"/>
    <col min="294" max="294" width="16.6328125" style="1" customWidth="1"/>
    <col min="295" max="305" width="15.6328125" style="1" customWidth="1"/>
    <col min="306" max="306" width="17.08984375" style="1" customWidth="1"/>
    <col min="307" max="308" width="15.6328125" style="1" customWidth="1"/>
    <col min="309" max="309" width="16.453125" style="1" customWidth="1"/>
    <col min="310" max="310" width="15.6328125" style="1" customWidth="1"/>
    <col min="311" max="311" width="17.08984375" style="1" customWidth="1"/>
    <col min="312" max="312" width="17.81640625" style="1" customWidth="1"/>
    <col min="313" max="320" width="15.6328125" style="1" customWidth="1"/>
    <col min="321" max="321" width="17.54296875" style="1" customWidth="1"/>
    <col min="322" max="323" width="15.6328125" style="1" customWidth="1"/>
    <col min="324" max="324" width="18.36328125" style="1" customWidth="1"/>
    <col min="325" max="326" width="15.6328125" style="1" customWidth="1"/>
    <col min="327" max="327" width="16.6328125" style="1" customWidth="1"/>
    <col min="328" max="328" width="15.6328125" style="1" customWidth="1"/>
    <col min="329" max="329" width="16.08984375" style="1" customWidth="1"/>
    <col min="330" max="330" width="16.6328125" style="1" customWidth="1"/>
    <col min="331" max="331" width="15.6328125" style="1" customWidth="1"/>
    <col min="332" max="332" width="16.08984375" style="1" customWidth="1"/>
    <col min="333" max="335" width="15.6328125" style="1" customWidth="1"/>
    <col min="336" max="336" width="16.6328125" style="1" customWidth="1"/>
    <col min="337" max="337" width="15.6328125" style="1" customWidth="1"/>
    <col min="338" max="338" width="18.453125" style="1" customWidth="1"/>
    <col min="339" max="339" width="0" style="1" hidden="1" customWidth="1"/>
    <col min="340" max="340" width="11.453125" style="1"/>
    <col min="341" max="341" width="20.81640625" style="1" customWidth="1"/>
    <col min="342" max="539" width="11.453125" style="1"/>
    <col min="540" max="540" width="7.54296875" style="1" customWidth="1"/>
    <col min="541" max="541" width="77.81640625" style="1" customWidth="1"/>
    <col min="542" max="542" width="14.36328125" style="1" customWidth="1"/>
    <col min="543" max="543" width="4.453125" style="1" customWidth="1"/>
    <col min="544" max="546" width="15.6328125" style="1" customWidth="1"/>
    <col min="547" max="547" width="16.6328125" style="1" customWidth="1"/>
    <col min="548" max="549" width="15.6328125" style="1" customWidth="1"/>
    <col min="550" max="550" width="16.6328125" style="1" customWidth="1"/>
    <col min="551" max="561" width="15.6328125" style="1" customWidth="1"/>
    <col min="562" max="562" width="17.08984375" style="1" customWidth="1"/>
    <col min="563" max="564" width="15.6328125" style="1" customWidth="1"/>
    <col min="565" max="565" width="16.453125" style="1" customWidth="1"/>
    <col min="566" max="566" width="15.6328125" style="1" customWidth="1"/>
    <col min="567" max="567" width="17.08984375" style="1" customWidth="1"/>
    <col min="568" max="568" width="17.81640625" style="1" customWidth="1"/>
    <col min="569" max="576" width="15.6328125" style="1" customWidth="1"/>
    <col min="577" max="577" width="17.54296875" style="1" customWidth="1"/>
    <col min="578" max="579" width="15.6328125" style="1" customWidth="1"/>
    <col min="580" max="580" width="18.36328125" style="1" customWidth="1"/>
    <col min="581" max="582" width="15.6328125" style="1" customWidth="1"/>
    <col min="583" max="583" width="16.6328125" style="1" customWidth="1"/>
    <col min="584" max="584" width="15.6328125" style="1" customWidth="1"/>
    <col min="585" max="585" width="16.08984375" style="1" customWidth="1"/>
    <col min="586" max="586" width="16.6328125" style="1" customWidth="1"/>
    <col min="587" max="587" width="15.6328125" style="1" customWidth="1"/>
    <col min="588" max="588" width="16.08984375" style="1" customWidth="1"/>
    <col min="589" max="591" width="15.6328125" style="1" customWidth="1"/>
    <col min="592" max="592" width="16.6328125" style="1" customWidth="1"/>
    <col min="593" max="593" width="15.6328125" style="1" customWidth="1"/>
    <col min="594" max="594" width="18.453125" style="1" customWidth="1"/>
    <col min="595" max="595" width="0" style="1" hidden="1" customWidth="1"/>
    <col min="596" max="596" width="11.453125" style="1"/>
    <col min="597" max="597" width="20.81640625" style="1" customWidth="1"/>
    <col min="598" max="795" width="11.453125" style="1"/>
    <col min="796" max="796" width="7.54296875" style="1" customWidth="1"/>
    <col min="797" max="797" width="77.81640625" style="1" customWidth="1"/>
    <col min="798" max="798" width="14.36328125" style="1" customWidth="1"/>
    <col min="799" max="799" width="4.453125" style="1" customWidth="1"/>
    <col min="800" max="802" width="15.6328125" style="1" customWidth="1"/>
    <col min="803" max="803" width="16.6328125" style="1" customWidth="1"/>
    <col min="804" max="805" width="15.6328125" style="1" customWidth="1"/>
    <col min="806" max="806" width="16.6328125" style="1" customWidth="1"/>
    <col min="807" max="817" width="15.6328125" style="1" customWidth="1"/>
    <col min="818" max="818" width="17.08984375" style="1" customWidth="1"/>
    <col min="819" max="820" width="15.6328125" style="1" customWidth="1"/>
    <col min="821" max="821" width="16.453125" style="1" customWidth="1"/>
    <col min="822" max="822" width="15.6328125" style="1" customWidth="1"/>
    <col min="823" max="823" width="17.08984375" style="1" customWidth="1"/>
    <col min="824" max="824" width="17.81640625" style="1" customWidth="1"/>
    <col min="825" max="832" width="15.6328125" style="1" customWidth="1"/>
    <col min="833" max="833" width="17.54296875" style="1" customWidth="1"/>
    <col min="834" max="835" width="15.6328125" style="1" customWidth="1"/>
    <col min="836" max="836" width="18.36328125" style="1" customWidth="1"/>
    <col min="837" max="838" width="15.6328125" style="1" customWidth="1"/>
    <col min="839" max="839" width="16.6328125" style="1" customWidth="1"/>
    <col min="840" max="840" width="15.6328125" style="1" customWidth="1"/>
    <col min="841" max="841" width="16.08984375" style="1" customWidth="1"/>
    <col min="842" max="842" width="16.6328125" style="1" customWidth="1"/>
    <col min="843" max="843" width="15.6328125" style="1" customWidth="1"/>
    <col min="844" max="844" width="16.08984375" style="1" customWidth="1"/>
    <col min="845" max="847" width="15.6328125" style="1" customWidth="1"/>
    <col min="848" max="848" width="16.6328125" style="1" customWidth="1"/>
    <col min="849" max="849" width="15.6328125" style="1" customWidth="1"/>
    <col min="850" max="850" width="18.453125" style="1" customWidth="1"/>
    <col min="851" max="851" width="0" style="1" hidden="1" customWidth="1"/>
    <col min="852" max="852" width="11.453125" style="1"/>
    <col min="853" max="853" width="20.81640625" style="1" customWidth="1"/>
    <col min="854" max="1051" width="11.453125" style="1"/>
    <col min="1052" max="1052" width="7.54296875" style="1" customWidth="1"/>
    <col min="1053" max="1053" width="77.81640625" style="1" customWidth="1"/>
    <col min="1054" max="1054" width="14.36328125" style="1" customWidth="1"/>
    <col min="1055" max="1055" width="4.453125" style="1" customWidth="1"/>
    <col min="1056" max="1058" width="15.6328125" style="1" customWidth="1"/>
    <col min="1059" max="1059" width="16.6328125" style="1" customWidth="1"/>
    <col min="1060" max="1061" width="15.6328125" style="1" customWidth="1"/>
    <col min="1062" max="1062" width="16.6328125" style="1" customWidth="1"/>
    <col min="1063" max="1073" width="15.6328125" style="1" customWidth="1"/>
    <col min="1074" max="1074" width="17.08984375" style="1" customWidth="1"/>
    <col min="1075" max="1076" width="15.6328125" style="1" customWidth="1"/>
    <col min="1077" max="1077" width="16.453125" style="1" customWidth="1"/>
    <col min="1078" max="1078" width="15.6328125" style="1" customWidth="1"/>
    <col min="1079" max="1079" width="17.08984375" style="1" customWidth="1"/>
    <col min="1080" max="1080" width="17.81640625" style="1" customWidth="1"/>
    <col min="1081" max="1088" width="15.6328125" style="1" customWidth="1"/>
    <col min="1089" max="1089" width="17.54296875" style="1" customWidth="1"/>
    <col min="1090" max="1091" width="15.6328125" style="1" customWidth="1"/>
    <col min="1092" max="1092" width="18.36328125" style="1" customWidth="1"/>
    <col min="1093" max="1094" width="15.6328125" style="1" customWidth="1"/>
    <col min="1095" max="1095" width="16.6328125" style="1" customWidth="1"/>
    <col min="1096" max="1096" width="15.6328125" style="1" customWidth="1"/>
    <col min="1097" max="1097" width="16.08984375" style="1" customWidth="1"/>
    <col min="1098" max="1098" width="16.6328125" style="1" customWidth="1"/>
    <col min="1099" max="1099" width="15.6328125" style="1" customWidth="1"/>
    <col min="1100" max="1100" width="16.08984375" style="1" customWidth="1"/>
    <col min="1101" max="1103" width="15.6328125" style="1" customWidth="1"/>
    <col min="1104" max="1104" width="16.6328125" style="1" customWidth="1"/>
    <col min="1105" max="1105" width="15.6328125" style="1" customWidth="1"/>
    <col min="1106" max="1106" width="18.453125" style="1" customWidth="1"/>
    <col min="1107" max="1107" width="0" style="1" hidden="1" customWidth="1"/>
    <col min="1108" max="1108" width="11.453125" style="1"/>
    <col min="1109" max="1109" width="20.81640625" style="1" customWidth="1"/>
    <col min="1110" max="1307" width="11.453125" style="1"/>
    <col min="1308" max="1308" width="7.54296875" style="1" customWidth="1"/>
    <col min="1309" max="1309" width="77.81640625" style="1" customWidth="1"/>
    <col min="1310" max="1310" width="14.36328125" style="1" customWidth="1"/>
    <col min="1311" max="1311" width="4.453125" style="1" customWidth="1"/>
    <col min="1312" max="1314" width="15.6328125" style="1" customWidth="1"/>
    <col min="1315" max="1315" width="16.6328125" style="1" customWidth="1"/>
    <col min="1316" max="1317" width="15.6328125" style="1" customWidth="1"/>
    <col min="1318" max="1318" width="16.6328125" style="1" customWidth="1"/>
    <col min="1319" max="1329" width="15.6328125" style="1" customWidth="1"/>
    <col min="1330" max="1330" width="17.08984375" style="1" customWidth="1"/>
    <col min="1331" max="1332" width="15.6328125" style="1" customWidth="1"/>
    <col min="1333" max="1333" width="16.453125" style="1" customWidth="1"/>
    <col min="1334" max="1334" width="15.6328125" style="1" customWidth="1"/>
    <col min="1335" max="1335" width="17.08984375" style="1" customWidth="1"/>
    <col min="1336" max="1336" width="17.81640625" style="1" customWidth="1"/>
    <col min="1337" max="1344" width="15.6328125" style="1" customWidth="1"/>
    <col min="1345" max="1345" width="17.54296875" style="1" customWidth="1"/>
    <col min="1346" max="1347" width="15.6328125" style="1" customWidth="1"/>
    <col min="1348" max="1348" width="18.36328125" style="1" customWidth="1"/>
    <col min="1349" max="1350" width="15.6328125" style="1" customWidth="1"/>
    <col min="1351" max="1351" width="16.6328125" style="1" customWidth="1"/>
    <col min="1352" max="1352" width="15.6328125" style="1" customWidth="1"/>
    <col min="1353" max="1353" width="16.08984375" style="1" customWidth="1"/>
    <col min="1354" max="1354" width="16.6328125" style="1" customWidth="1"/>
    <col min="1355" max="1355" width="15.6328125" style="1" customWidth="1"/>
    <col min="1356" max="1356" width="16.08984375" style="1" customWidth="1"/>
    <col min="1357" max="1359" width="15.6328125" style="1" customWidth="1"/>
    <col min="1360" max="1360" width="16.6328125" style="1" customWidth="1"/>
    <col min="1361" max="1361" width="15.6328125" style="1" customWidth="1"/>
    <col min="1362" max="1362" width="18.453125" style="1" customWidth="1"/>
    <col min="1363" max="1363" width="0" style="1" hidden="1" customWidth="1"/>
    <col min="1364" max="1364" width="11.453125" style="1"/>
    <col min="1365" max="1365" width="20.81640625" style="1" customWidth="1"/>
    <col min="1366" max="1563" width="11.453125" style="1"/>
    <col min="1564" max="1564" width="7.54296875" style="1" customWidth="1"/>
    <col min="1565" max="1565" width="77.81640625" style="1" customWidth="1"/>
    <col min="1566" max="1566" width="14.36328125" style="1" customWidth="1"/>
    <col min="1567" max="1567" width="4.453125" style="1" customWidth="1"/>
    <col min="1568" max="1570" width="15.6328125" style="1" customWidth="1"/>
    <col min="1571" max="1571" width="16.6328125" style="1" customWidth="1"/>
    <col min="1572" max="1573" width="15.6328125" style="1" customWidth="1"/>
    <col min="1574" max="1574" width="16.6328125" style="1" customWidth="1"/>
    <col min="1575" max="1585" width="15.6328125" style="1" customWidth="1"/>
    <col min="1586" max="1586" width="17.08984375" style="1" customWidth="1"/>
    <col min="1587" max="1588" width="15.6328125" style="1" customWidth="1"/>
    <col min="1589" max="1589" width="16.453125" style="1" customWidth="1"/>
    <col min="1590" max="1590" width="15.6328125" style="1" customWidth="1"/>
    <col min="1591" max="1591" width="17.08984375" style="1" customWidth="1"/>
    <col min="1592" max="1592" width="17.81640625" style="1" customWidth="1"/>
    <col min="1593" max="1600" width="15.6328125" style="1" customWidth="1"/>
    <col min="1601" max="1601" width="17.54296875" style="1" customWidth="1"/>
    <col min="1602" max="1603" width="15.6328125" style="1" customWidth="1"/>
    <col min="1604" max="1604" width="18.36328125" style="1" customWidth="1"/>
    <col min="1605" max="1606" width="15.6328125" style="1" customWidth="1"/>
    <col min="1607" max="1607" width="16.6328125" style="1" customWidth="1"/>
    <col min="1608" max="1608" width="15.6328125" style="1" customWidth="1"/>
    <col min="1609" max="1609" width="16.08984375" style="1" customWidth="1"/>
    <col min="1610" max="1610" width="16.6328125" style="1" customWidth="1"/>
    <col min="1611" max="1611" width="15.6328125" style="1" customWidth="1"/>
    <col min="1612" max="1612" width="16.08984375" style="1" customWidth="1"/>
    <col min="1613" max="1615" width="15.6328125" style="1" customWidth="1"/>
    <col min="1616" max="1616" width="16.6328125" style="1" customWidth="1"/>
    <col min="1617" max="1617" width="15.6328125" style="1" customWidth="1"/>
    <col min="1618" max="1618" width="18.453125" style="1" customWidth="1"/>
    <col min="1619" max="1619" width="0" style="1" hidden="1" customWidth="1"/>
    <col min="1620" max="1620" width="11.453125" style="1"/>
    <col min="1621" max="1621" width="20.81640625" style="1" customWidth="1"/>
    <col min="1622" max="1819" width="11.453125" style="1"/>
    <col min="1820" max="1820" width="7.54296875" style="1" customWidth="1"/>
    <col min="1821" max="1821" width="77.81640625" style="1" customWidth="1"/>
    <col min="1822" max="1822" width="14.36328125" style="1" customWidth="1"/>
    <col min="1823" max="1823" width="4.453125" style="1" customWidth="1"/>
    <col min="1824" max="1826" width="15.6328125" style="1" customWidth="1"/>
    <col min="1827" max="1827" width="16.6328125" style="1" customWidth="1"/>
    <col min="1828" max="1829" width="15.6328125" style="1" customWidth="1"/>
    <col min="1830" max="1830" width="16.6328125" style="1" customWidth="1"/>
    <col min="1831" max="1841" width="15.6328125" style="1" customWidth="1"/>
    <col min="1842" max="1842" width="17.08984375" style="1" customWidth="1"/>
    <col min="1843" max="1844" width="15.6328125" style="1" customWidth="1"/>
    <col min="1845" max="1845" width="16.453125" style="1" customWidth="1"/>
    <col min="1846" max="1846" width="15.6328125" style="1" customWidth="1"/>
    <col min="1847" max="1847" width="17.08984375" style="1" customWidth="1"/>
    <col min="1848" max="1848" width="17.81640625" style="1" customWidth="1"/>
    <col min="1849" max="1856" width="15.6328125" style="1" customWidth="1"/>
    <col min="1857" max="1857" width="17.54296875" style="1" customWidth="1"/>
    <col min="1858" max="1859" width="15.6328125" style="1" customWidth="1"/>
    <col min="1860" max="1860" width="18.36328125" style="1" customWidth="1"/>
    <col min="1861" max="1862" width="15.6328125" style="1" customWidth="1"/>
    <col min="1863" max="1863" width="16.6328125" style="1" customWidth="1"/>
    <col min="1864" max="1864" width="15.6328125" style="1" customWidth="1"/>
    <col min="1865" max="1865" width="16.08984375" style="1" customWidth="1"/>
    <col min="1866" max="1866" width="16.6328125" style="1" customWidth="1"/>
    <col min="1867" max="1867" width="15.6328125" style="1" customWidth="1"/>
    <col min="1868" max="1868" width="16.08984375" style="1" customWidth="1"/>
    <col min="1869" max="1871" width="15.6328125" style="1" customWidth="1"/>
    <col min="1872" max="1872" width="16.6328125" style="1" customWidth="1"/>
    <col min="1873" max="1873" width="15.6328125" style="1" customWidth="1"/>
    <col min="1874" max="1874" width="18.453125" style="1" customWidth="1"/>
    <col min="1875" max="1875" width="0" style="1" hidden="1" customWidth="1"/>
    <col min="1876" max="1876" width="11.453125" style="1"/>
    <col min="1877" max="1877" width="20.81640625" style="1" customWidth="1"/>
    <col min="1878" max="2075" width="11.453125" style="1"/>
    <col min="2076" max="2076" width="7.54296875" style="1" customWidth="1"/>
    <col min="2077" max="2077" width="77.81640625" style="1" customWidth="1"/>
    <col min="2078" max="2078" width="14.36328125" style="1" customWidth="1"/>
    <col min="2079" max="2079" width="4.453125" style="1" customWidth="1"/>
    <col min="2080" max="2082" width="15.6328125" style="1" customWidth="1"/>
    <col min="2083" max="2083" width="16.6328125" style="1" customWidth="1"/>
    <col min="2084" max="2085" width="15.6328125" style="1" customWidth="1"/>
    <col min="2086" max="2086" width="16.6328125" style="1" customWidth="1"/>
    <col min="2087" max="2097" width="15.6328125" style="1" customWidth="1"/>
    <col min="2098" max="2098" width="17.08984375" style="1" customWidth="1"/>
    <col min="2099" max="2100" width="15.6328125" style="1" customWidth="1"/>
    <col min="2101" max="2101" width="16.453125" style="1" customWidth="1"/>
    <col min="2102" max="2102" width="15.6328125" style="1" customWidth="1"/>
    <col min="2103" max="2103" width="17.08984375" style="1" customWidth="1"/>
    <col min="2104" max="2104" width="17.81640625" style="1" customWidth="1"/>
    <col min="2105" max="2112" width="15.6328125" style="1" customWidth="1"/>
    <col min="2113" max="2113" width="17.54296875" style="1" customWidth="1"/>
    <col min="2114" max="2115" width="15.6328125" style="1" customWidth="1"/>
    <col min="2116" max="2116" width="18.36328125" style="1" customWidth="1"/>
    <col min="2117" max="2118" width="15.6328125" style="1" customWidth="1"/>
    <col min="2119" max="2119" width="16.6328125" style="1" customWidth="1"/>
    <col min="2120" max="2120" width="15.6328125" style="1" customWidth="1"/>
    <col min="2121" max="2121" width="16.08984375" style="1" customWidth="1"/>
    <col min="2122" max="2122" width="16.6328125" style="1" customWidth="1"/>
    <col min="2123" max="2123" width="15.6328125" style="1" customWidth="1"/>
    <col min="2124" max="2124" width="16.08984375" style="1" customWidth="1"/>
    <col min="2125" max="2127" width="15.6328125" style="1" customWidth="1"/>
    <col min="2128" max="2128" width="16.6328125" style="1" customWidth="1"/>
    <col min="2129" max="2129" width="15.6328125" style="1" customWidth="1"/>
    <col min="2130" max="2130" width="18.453125" style="1" customWidth="1"/>
    <col min="2131" max="2131" width="0" style="1" hidden="1" customWidth="1"/>
    <col min="2132" max="2132" width="11.453125" style="1"/>
    <col min="2133" max="2133" width="20.81640625" style="1" customWidth="1"/>
    <col min="2134" max="2331" width="11.453125" style="1"/>
    <col min="2332" max="2332" width="7.54296875" style="1" customWidth="1"/>
    <col min="2333" max="2333" width="77.81640625" style="1" customWidth="1"/>
    <col min="2334" max="2334" width="14.36328125" style="1" customWidth="1"/>
    <col min="2335" max="2335" width="4.453125" style="1" customWidth="1"/>
    <col min="2336" max="2338" width="15.6328125" style="1" customWidth="1"/>
    <col min="2339" max="2339" width="16.6328125" style="1" customWidth="1"/>
    <col min="2340" max="2341" width="15.6328125" style="1" customWidth="1"/>
    <col min="2342" max="2342" width="16.6328125" style="1" customWidth="1"/>
    <col min="2343" max="2353" width="15.6328125" style="1" customWidth="1"/>
    <col min="2354" max="2354" width="17.08984375" style="1" customWidth="1"/>
    <col min="2355" max="2356" width="15.6328125" style="1" customWidth="1"/>
    <col min="2357" max="2357" width="16.453125" style="1" customWidth="1"/>
    <col min="2358" max="2358" width="15.6328125" style="1" customWidth="1"/>
    <col min="2359" max="2359" width="17.08984375" style="1" customWidth="1"/>
    <col min="2360" max="2360" width="17.81640625" style="1" customWidth="1"/>
    <col min="2361" max="2368" width="15.6328125" style="1" customWidth="1"/>
    <col min="2369" max="2369" width="17.54296875" style="1" customWidth="1"/>
    <col min="2370" max="2371" width="15.6328125" style="1" customWidth="1"/>
    <col min="2372" max="2372" width="18.36328125" style="1" customWidth="1"/>
    <col min="2373" max="2374" width="15.6328125" style="1" customWidth="1"/>
    <col min="2375" max="2375" width="16.6328125" style="1" customWidth="1"/>
    <col min="2376" max="2376" width="15.6328125" style="1" customWidth="1"/>
    <col min="2377" max="2377" width="16.08984375" style="1" customWidth="1"/>
    <col min="2378" max="2378" width="16.6328125" style="1" customWidth="1"/>
    <col min="2379" max="2379" width="15.6328125" style="1" customWidth="1"/>
    <col min="2380" max="2380" width="16.08984375" style="1" customWidth="1"/>
    <col min="2381" max="2383" width="15.6328125" style="1" customWidth="1"/>
    <col min="2384" max="2384" width="16.6328125" style="1" customWidth="1"/>
    <col min="2385" max="2385" width="15.6328125" style="1" customWidth="1"/>
    <col min="2386" max="2386" width="18.453125" style="1" customWidth="1"/>
    <col min="2387" max="2387" width="0" style="1" hidden="1" customWidth="1"/>
    <col min="2388" max="2388" width="11.453125" style="1"/>
    <col min="2389" max="2389" width="20.81640625" style="1" customWidth="1"/>
    <col min="2390" max="2587" width="11.453125" style="1"/>
    <col min="2588" max="2588" width="7.54296875" style="1" customWidth="1"/>
    <col min="2589" max="2589" width="77.81640625" style="1" customWidth="1"/>
    <col min="2590" max="2590" width="14.36328125" style="1" customWidth="1"/>
    <col min="2591" max="2591" width="4.453125" style="1" customWidth="1"/>
    <col min="2592" max="2594" width="15.6328125" style="1" customWidth="1"/>
    <col min="2595" max="2595" width="16.6328125" style="1" customWidth="1"/>
    <col min="2596" max="2597" width="15.6328125" style="1" customWidth="1"/>
    <col min="2598" max="2598" width="16.6328125" style="1" customWidth="1"/>
    <col min="2599" max="2609" width="15.6328125" style="1" customWidth="1"/>
    <col min="2610" max="2610" width="17.08984375" style="1" customWidth="1"/>
    <col min="2611" max="2612" width="15.6328125" style="1" customWidth="1"/>
    <col min="2613" max="2613" width="16.453125" style="1" customWidth="1"/>
    <col min="2614" max="2614" width="15.6328125" style="1" customWidth="1"/>
    <col min="2615" max="2615" width="17.08984375" style="1" customWidth="1"/>
    <col min="2616" max="2616" width="17.81640625" style="1" customWidth="1"/>
    <col min="2617" max="2624" width="15.6328125" style="1" customWidth="1"/>
    <col min="2625" max="2625" width="17.54296875" style="1" customWidth="1"/>
    <col min="2626" max="2627" width="15.6328125" style="1" customWidth="1"/>
    <col min="2628" max="2628" width="18.36328125" style="1" customWidth="1"/>
    <col min="2629" max="2630" width="15.6328125" style="1" customWidth="1"/>
    <col min="2631" max="2631" width="16.6328125" style="1" customWidth="1"/>
    <col min="2632" max="2632" width="15.6328125" style="1" customWidth="1"/>
    <col min="2633" max="2633" width="16.08984375" style="1" customWidth="1"/>
    <col min="2634" max="2634" width="16.6328125" style="1" customWidth="1"/>
    <col min="2635" max="2635" width="15.6328125" style="1" customWidth="1"/>
    <col min="2636" max="2636" width="16.08984375" style="1" customWidth="1"/>
    <col min="2637" max="2639" width="15.6328125" style="1" customWidth="1"/>
    <col min="2640" max="2640" width="16.6328125" style="1" customWidth="1"/>
    <col min="2641" max="2641" width="15.6328125" style="1" customWidth="1"/>
    <col min="2642" max="2642" width="18.453125" style="1" customWidth="1"/>
    <col min="2643" max="2643" width="0" style="1" hidden="1" customWidth="1"/>
    <col min="2644" max="2644" width="11.453125" style="1"/>
    <col min="2645" max="2645" width="20.81640625" style="1" customWidth="1"/>
    <col min="2646" max="2843" width="11.453125" style="1"/>
    <col min="2844" max="2844" width="7.54296875" style="1" customWidth="1"/>
    <col min="2845" max="2845" width="77.81640625" style="1" customWidth="1"/>
    <col min="2846" max="2846" width="14.36328125" style="1" customWidth="1"/>
    <col min="2847" max="2847" width="4.453125" style="1" customWidth="1"/>
    <col min="2848" max="2850" width="15.6328125" style="1" customWidth="1"/>
    <col min="2851" max="2851" width="16.6328125" style="1" customWidth="1"/>
    <col min="2852" max="2853" width="15.6328125" style="1" customWidth="1"/>
    <col min="2854" max="2854" width="16.6328125" style="1" customWidth="1"/>
    <col min="2855" max="2865" width="15.6328125" style="1" customWidth="1"/>
    <col min="2866" max="2866" width="17.08984375" style="1" customWidth="1"/>
    <col min="2867" max="2868" width="15.6328125" style="1" customWidth="1"/>
    <col min="2869" max="2869" width="16.453125" style="1" customWidth="1"/>
    <col min="2870" max="2870" width="15.6328125" style="1" customWidth="1"/>
    <col min="2871" max="2871" width="17.08984375" style="1" customWidth="1"/>
    <col min="2872" max="2872" width="17.81640625" style="1" customWidth="1"/>
    <col min="2873" max="2880" width="15.6328125" style="1" customWidth="1"/>
    <col min="2881" max="2881" width="17.54296875" style="1" customWidth="1"/>
    <col min="2882" max="2883" width="15.6328125" style="1" customWidth="1"/>
    <col min="2884" max="2884" width="18.36328125" style="1" customWidth="1"/>
    <col min="2885" max="2886" width="15.6328125" style="1" customWidth="1"/>
    <col min="2887" max="2887" width="16.6328125" style="1" customWidth="1"/>
    <col min="2888" max="2888" width="15.6328125" style="1" customWidth="1"/>
    <col min="2889" max="2889" width="16.08984375" style="1" customWidth="1"/>
    <col min="2890" max="2890" width="16.6328125" style="1" customWidth="1"/>
    <col min="2891" max="2891" width="15.6328125" style="1" customWidth="1"/>
    <col min="2892" max="2892" width="16.08984375" style="1" customWidth="1"/>
    <col min="2893" max="2895" width="15.6328125" style="1" customWidth="1"/>
    <col min="2896" max="2896" width="16.6328125" style="1" customWidth="1"/>
    <col min="2897" max="2897" width="15.6328125" style="1" customWidth="1"/>
    <col min="2898" max="2898" width="18.453125" style="1" customWidth="1"/>
    <col min="2899" max="2899" width="0" style="1" hidden="1" customWidth="1"/>
    <col min="2900" max="2900" width="11.453125" style="1"/>
    <col min="2901" max="2901" width="20.81640625" style="1" customWidth="1"/>
    <col min="2902" max="3099" width="11.453125" style="1"/>
    <col min="3100" max="3100" width="7.54296875" style="1" customWidth="1"/>
    <col min="3101" max="3101" width="77.81640625" style="1" customWidth="1"/>
    <col min="3102" max="3102" width="14.36328125" style="1" customWidth="1"/>
    <col min="3103" max="3103" width="4.453125" style="1" customWidth="1"/>
    <col min="3104" max="3106" width="15.6328125" style="1" customWidth="1"/>
    <col min="3107" max="3107" width="16.6328125" style="1" customWidth="1"/>
    <col min="3108" max="3109" width="15.6328125" style="1" customWidth="1"/>
    <col min="3110" max="3110" width="16.6328125" style="1" customWidth="1"/>
    <col min="3111" max="3121" width="15.6328125" style="1" customWidth="1"/>
    <col min="3122" max="3122" width="17.08984375" style="1" customWidth="1"/>
    <col min="3123" max="3124" width="15.6328125" style="1" customWidth="1"/>
    <col min="3125" max="3125" width="16.453125" style="1" customWidth="1"/>
    <col min="3126" max="3126" width="15.6328125" style="1" customWidth="1"/>
    <col min="3127" max="3127" width="17.08984375" style="1" customWidth="1"/>
    <col min="3128" max="3128" width="17.81640625" style="1" customWidth="1"/>
    <col min="3129" max="3136" width="15.6328125" style="1" customWidth="1"/>
    <col min="3137" max="3137" width="17.54296875" style="1" customWidth="1"/>
    <col min="3138" max="3139" width="15.6328125" style="1" customWidth="1"/>
    <col min="3140" max="3140" width="18.36328125" style="1" customWidth="1"/>
    <col min="3141" max="3142" width="15.6328125" style="1" customWidth="1"/>
    <col min="3143" max="3143" width="16.6328125" style="1" customWidth="1"/>
    <col min="3144" max="3144" width="15.6328125" style="1" customWidth="1"/>
    <col min="3145" max="3145" width="16.08984375" style="1" customWidth="1"/>
    <col min="3146" max="3146" width="16.6328125" style="1" customWidth="1"/>
    <col min="3147" max="3147" width="15.6328125" style="1" customWidth="1"/>
    <col min="3148" max="3148" width="16.08984375" style="1" customWidth="1"/>
    <col min="3149" max="3151" width="15.6328125" style="1" customWidth="1"/>
    <col min="3152" max="3152" width="16.6328125" style="1" customWidth="1"/>
    <col min="3153" max="3153" width="15.6328125" style="1" customWidth="1"/>
    <col min="3154" max="3154" width="18.453125" style="1" customWidth="1"/>
    <col min="3155" max="3155" width="0" style="1" hidden="1" customWidth="1"/>
    <col min="3156" max="3156" width="11.453125" style="1"/>
    <col min="3157" max="3157" width="20.81640625" style="1" customWidth="1"/>
    <col min="3158" max="3355" width="11.453125" style="1"/>
    <col min="3356" max="3356" width="7.54296875" style="1" customWidth="1"/>
    <col min="3357" max="3357" width="77.81640625" style="1" customWidth="1"/>
    <col min="3358" max="3358" width="14.36328125" style="1" customWidth="1"/>
    <col min="3359" max="3359" width="4.453125" style="1" customWidth="1"/>
    <col min="3360" max="3362" width="15.6328125" style="1" customWidth="1"/>
    <col min="3363" max="3363" width="16.6328125" style="1" customWidth="1"/>
    <col min="3364" max="3365" width="15.6328125" style="1" customWidth="1"/>
    <col min="3366" max="3366" width="16.6328125" style="1" customWidth="1"/>
    <col min="3367" max="3377" width="15.6328125" style="1" customWidth="1"/>
    <col min="3378" max="3378" width="17.08984375" style="1" customWidth="1"/>
    <col min="3379" max="3380" width="15.6328125" style="1" customWidth="1"/>
    <col min="3381" max="3381" width="16.453125" style="1" customWidth="1"/>
    <col min="3382" max="3382" width="15.6328125" style="1" customWidth="1"/>
    <col min="3383" max="3383" width="17.08984375" style="1" customWidth="1"/>
    <col min="3384" max="3384" width="17.81640625" style="1" customWidth="1"/>
    <col min="3385" max="3392" width="15.6328125" style="1" customWidth="1"/>
    <col min="3393" max="3393" width="17.54296875" style="1" customWidth="1"/>
    <col min="3394" max="3395" width="15.6328125" style="1" customWidth="1"/>
    <col min="3396" max="3396" width="18.36328125" style="1" customWidth="1"/>
    <col min="3397" max="3398" width="15.6328125" style="1" customWidth="1"/>
    <col min="3399" max="3399" width="16.6328125" style="1" customWidth="1"/>
    <col min="3400" max="3400" width="15.6328125" style="1" customWidth="1"/>
    <col min="3401" max="3401" width="16.08984375" style="1" customWidth="1"/>
    <col min="3402" max="3402" width="16.6328125" style="1" customWidth="1"/>
    <col min="3403" max="3403" width="15.6328125" style="1" customWidth="1"/>
    <col min="3404" max="3404" width="16.08984375" style="1" customWidth="1"/>
    <col min="3405" max="3407" width="15.6328125" style="1" customWidth="1"/>
    <col min="3408" max="3408" width="16.6328125" style="1" customWidth="1"/>
    <col min="3409" max="3409" width="15.6328125" style="1" customWidth="1"/>
    <col min="3410" max="3410" width="18.453125" style="1" customWidth="1"/>
    <col min="3411" max="3411" width="0" style="1" hidden="1" customWidth="1"/>
    <col min="3412" max="3412" width="11.453125" style="1"/>
    <col min="3413" max="3413" width="20.81640625" style="1" customWidth="1"/>
    <col min="3414" max="3611" width="11.453125" style="1"/>
    <col min="3612" max="3612" width="7.54296875" style="1" customWidth="1"/>
    <col min="3613" max="3613" width="77.81640625" style="1" customWidth="1"/>
    <col min="3614" max="3614" width="14.36328125" style="1" customWidth="1"/>
    <col min="3615" max="3615" width="4.453125" style="1" customWidth="1"/>
    <col min="3616" max="3618" width="15.6328125" style="1" customWidth="1"/>
    <col min="3619" max="3619" width="16.6328125" style="1" customWidth="1"/>
    <col min="3620" max="3621" width="15.6328125" style="1" customWidth="1"/>
    <col min="3622" max="3622" width="16.6328125" style="1" customWidth="1"/>
    <col min="3623" max="3633" width="15.6328125" style="1" customWidth="1"/>
    <col min="3634" max="3634" width="17.08984375" style="1" customWidth="1"/>
    <col min="3635" max="3636" width="15.6328125" style="1" customWidth="1"/>
    <col min="3637" max="3637" width="16.453125" style="1" customWidth="1"/>
    <col min="3638" max="3638" width="15.6328125" style="1" customWidth="1"/>
    <col min="3639" max="3639" width="17.08984375" style="1" customWidth="1"/>
    <col min="3640" max="3640" width="17.81640625" style="1" customWidth="1"/>
    <col min="3641" max="3648" width="15.6328125" style="1" customWidth="1"/>
    <col min="3649" max="3649" width="17.54296875" style="1" customWidth="1"/>
    <col min="3650" max="3651" width="15.6328125" style="1" customWidth="1"/>
    <col min="3652" max="3652" width="18.36328125" style="1" customWidth="1"/>
    <col min="3653" max="3654" width="15.6328125" style="1" customWidth="1"/>
    <col min="3655" max="3655" width="16.6328125" style="1" customWidth="1"/>
    <col min="3656" max="3656" width="15.6328125" style="1" customWidth="1"/>
    <col min="3657" max="3657" width="16.08984375" style="1" customWidth="1"/>
    <col min="3658" max="3658" width="16.6328125" style="1" customWidth="1"/>
    <col min="3659" max="3659" width="15.6328125" style="1" customWidth="1"/>
    <col min="3660" max="3660" width="16.08984375" style="1" customWidth="1"/>
    <col min="3661" max="3663" width="15.6328125" style="1" customWidth="1"/>
    <col min="3664" max="3664" width="16.6328125" style="1" customWidth="1"/>
    <col min="3665" max="3665" width="15.6328125" style="1" customWidth="1"/>
    <col min="3666" max="3666" width="18.453125" style="1" customWidth="1"/>
    <col min="3667" max="3667" width="0" style="1" hidden="1" customWidth="1"/>
    <col min="3668" max="3668" width="11.453125" style="1"/>
    <col min="3669" max="3669" width="20.81640625" style="1" customWidth="1"/>
    <col min="3670" max="3867" width="11.453125" style="1"/>
    <col min="3868" max="3868" width="7.54296875" style="1" customWidth="1"/>
    <col min="3869" max="3869" width="77.81640625" style="1" customWidth="1"/>
    <col min="3870" max="3870" width="14.36328125" style="1" customWidth="1"/>
    <col min="3871" max="3871" width="4.453125" style="1" customWidth="1"/>
    <col min="3872" max="3874" width="15.6328125" style="1" customWidth="1"/>
    <col min="3875" max="3875" width="16.6328125" style="1" customWidth="1"/>
    <col min="3876" max="3877" width="15.6328125" style="1" customWidth="1"/>
    <col min="3878" max="3878" width="16.6328125" style="1" customWidth="1"/>
    <col min="3879" max="3889" width="15.6328125" style="1" customWidth="1"/>
    <col min="3890" max="3890" width="17.08984375" style="1" customWidth="1"/>
    <col min="3891" max="3892" width="15.6328125" style="1" customWidth="1"/>
    <col min="3893" max="3893" width="16.453125" style="1" customWidth="1"/>
    <col min="3894" max="3894" width="15.6328125" style="1" customWidth="1"/>
    <col min="3895" max="3895" width="17.08984375" style="1" customWidth="1"/>
    <col min="3896" max="3896" width="17.81640625" style="1" customWidth="1"/>
    <col min="3897" max="3904" width="15.6328125" style="1" customWidth="1"/>
    <col min="3905" max="3905" width="17.54296875" style="1" customWidth="1"/>
    <col min="3906" max="3907" width="15.6328125" style="1" customWidth="1"/>
    <col min="3908" max="3908" width="18.36328125" style="1" customWidth="1"/>
    <col min="3909" max="3910" width="15.6328125" style="1" customWidth="1"/>
    <col min="3911" max="3911" width="16.6328125" style="1" customWidth="1"/>
    <col min="3912" max="3912" width="15.6328125" style="1" customWidth="1"/>
    <col min="3913" max="3913" width="16.08984375" style="1" customWidth="1"/>
    <col min="3914" max="3914" width="16.6328125" style="1" customWidth="1"/>
    <col min="3915" max="3915" width="15.6328125" style="1" customWidth="1"/>
    <col min="3916" max="3916" width="16.08984375" style="1" customWidth="1"/>
    <col min="3917" max="3919" width="15.6328125" style="1" customWidth="1"/>
    <col min="3920" max="3920" width="16.6328125" style="1" customWidth="1"/>
    <col min="3921" max="3921" width="15.6328125" style="1" customWidth="1"/>
    <col min="3922" max="3922" width="18.453125" style="1" customWidth="1"/>
    <col min="3923" max="3923" width="0" style="1" hidden="1" customWidth="1"/>
    <col min="3924" max="3924" width="11.453125" style="1"/>
    <col min="3925" max="3925" width="20.81640625" style="1" customWidth="1"/>
    <col min="3926" max="4123" width="11.453125" style="1"/>
    <col min="4124" max="4124" width="7.54296875" style="1" customWidth="1"/>
    <col min="4125" max="4125" width="77.81640625" style="1" customWidth="1"/>
    <col min="4126" max="4126" width="14.36328125" style="1" customWidth="1"/>
    <col min="4127" max="4127" width="4.453125" style="1" customWidth="1"/>
    <col min="4128" max="4130" width="15.6328125" style="1" customWidth="1"/>
    <col min="4131" max="4131" width="16.6328125" style="1" customWidth="1"/>
    <col min="4132" max="4133" width="15.6328125" style="1" customWidth="1"/>
    <col min="4134" max="4134" width="16.6328125" style="1" customWidth="1"/>
    <col min="4135" max="4145" width="15.6328125" style="1" customWidth="1"/>
    <col min="4146" max="4146" width="17.08984375" style="1" customWidth="1"/>
    <col min="4147" max="4148" width="15.6328125" style="1" customWidth="1"/>
    <col min="4149" max="4149" width="16.453125" style="1" customWidth="1"/>
    <col min="4150" max="4150" width="15.6328125" style="1" customWidth="1"/>
    <col min="4151" max="4151" width="17.08984375" style="1" customWidth="1"/>
    <col min="4152" max="4152" width="17.81640625" style="1" customWidth="1"/>
    <col min="4153" max="4160" width="15.6328125" style="1" customWidth="1"/>
    <col min="4161" max="4161" width="17.54296875" style="1" customWidth="1"/>
    <col min="4162" max="4163" width="15.6328125" style="1" customWidth="1"/>
    <col min="4164" max="4164" width="18.36328125" style="1" customWidth="1"/>
    <col min="4165" max="4166" width="15.6328125" style="1" customWidth="1"/>
    <col min="4167" max="4167" width="16.6328125" style="1" customWidth="1"/>
    <col min="4168" max="4168" width="15.6328125" style="1" customWidth="1"/>
    <col min="4169" max="4169" width="16.08984375" style="1" customWidth="1"/>
    <col min="4170" max="4170" width="16.6328125" style="1" customWidth="1"/>
    <col min="4171" max="4171" width="15.6328125" style="1" customWidth="1"/>
    <col min="4172" max="4172" width="16.08984375" style="1" customWidth="1"/>
    <col min="4173" max="4175" width="15.6328125" style="1" customWidth="1"/>
    <col min="4176" max="4176" width="16.6328125" style="1" customWidth="1"/>
    <col min="4177" max="4177" width="15.6328125" style="1" customWidth="1"/>
    <col min="4178" max="4178" width="18.453125" style="1" customWidth="1"/>
    <col min="4179" max="4179" width="0" style="1" hidden="1" customWidth="1"/>
    <col min="4180" max="4180" width="11.453125" style="1"/>
    <col min="4181" max="4181" width="20.81640625" style="1" customWidth="1"/>
    <col min="4182" max="4379" width="11.453125" style="1"/>
    <col min="4380" max="4380" width="7.54296875" style="1" customWidth="1"/>
    <col min="4381" max="4381" width="77.81640625" style="1" customWidth="1"/>
    <col min="4382" max="4382" width="14.36328125" style="1" customWidth="1"/>
    <col min="4383" max="4383" width="4.453125" style="1" customWidth="1"/>
    <col min="4384" max="4386" width="15.6328125" style="1" customWidth="1"/>
    <col min="4387" max="4387" width="16.6328125" style="1" customWidth="1"/>
    <col min="4388" max="4389" width="15.6328125" style="1" customWidth="1"/>
    <col min="4390" max="4390" width="16.6328125" style="1" customWidth="1"/>
    <col min="4391" max="4401" width="15.6328125" style="1" customWidth="1"/>
    <col min="4402" max="4402" width="17.08984375" style="1" customWidth="1"/>
    <col min="4403" max="4404" width="15.6328125" style="1" customWidth="1"/>
    <col min="4405" max="4405" width="16.453125" style="1" customWidth="1"/>
    <col min="4406" max="4406" width="15.6328125" style="1" customWidth="1"/>
    <col min="4407" max="4407" width="17.08984375" style="1" customWidth="1"/>
    <col min="4408" max="4408" width="17.81640625" style="1" customWidth="1"/>
    <col min="4409" max="4416" width="15.6328125" style="1" customWidth="1"/>
    <col min="4417" max="4417" width="17.54296875" style="1" customWidth="1"/>
    <col min="4418" max="4419" width="15.6328125" style="1" customWidth="1"/>
    <col min="4420" max="4420" width="18.36328125" style="1" customWidth="1"/>
    <col min="4421" max="4422" width="15.6328125" style="1" customWidth="1"/>
    <col min="4423" max="4423" width="16.6328125" style="1" customWidth="1"/>
    <col min="4424" max="4424" width="15.6328125" style="1" customWidth="1"/>
    <col min="4425" max="4425" width="16.08984375" style="1" customWidth="1"/>
    <col min="4426" max="4426" width="16.6328125" style="1" customWidth="1"/>
    <col min="4427" max="4427" width="15.6328125" style="1" customWidth="1"/>
    <col min="4428" max="4428" width="16.08984375" style="1" customWidth="1"/>
    <col min="4429" max="4431" width="15.6328125" style="1" customWidth="1"/>
    <col min="4432" max="4432" width="16.6328125" style="1" customWidth="1"/>
    <col min="4433" max="4433" width="15.6328125" style="1" customWidth="1"/>
    <col min="4434" max="4434" width="18.453125" style="1" customWidth="1"/>
    <col min="4435" max="4435" width="0" style="1" hidden="1" customWidth="1"/>
    <col min="4436" max="4436" width="11.453125" style="1"/>
    <col min="4437" max="4437" width="20.81640625" style="1" customWidth="1"/>
    <col min="4438" max="4635" width="11.453125" style="1"/>
    <col min="4636" max="4636" width="7.54296875" style="1" customWidth="1"/>
    <col min="4637" max="4637" width="77.81640625" style="1" customWidth="1"/>
    <col min="4638" max="4638" width="14.36328125" style="1" customWidth="1"/>
    <col min="4639" max="4639" width="4.453125" style="1" customWidth="1"/>
    <col min="4640" max="4642" width="15.6328125" style="1" customWidth="1"/>
    <col min="4643" max="4643" width="16.6328125" style="1" customWidth="1"/>
    <col min="4644" max="4645" width="15.6328125" style="1" customWidth="1"/>
    <col min="4646" max="4646" width="16.6328125" style="1" customWidth="1"/>
    <col min="4647" max="4657" width="15.6328125" style="1" customWidth="1"/>
    <col min="4658" max="4658" width="17.08984375" style="1" customWidth="1"/>
    <col min="4659" max="4660" width="15.6328125" style="1" customWidth="1"/>
    <col min="4661" max="4661" width="16.453125" style="1" customWidth="1"/>
    <col min="4662" max="4662" width="15.6328125" style="1" customWidth="1"/>
    <col min="4663" max="4663" width="17.08984375" style="1" customWidth="1"/>
    <col min="4664" max="4664" width="17.81640625" style="1" customWidth="1"/>
    <col min="4665" max="4672" width="15.6328125" style="1" customWidth="1"/>
    <col min="4673" max="4673" width="17.54296875" style="1" customWidth="1"/>
    <col min="4674" max="4675" width="15.6328125" style="1" customWidth="1"/>
    <col min="4676" max="4676" width="18.36328125" style="1" customWidth="1"/>
    <col min="4677" max="4678" width="15.6328125" style="1" customWidth="1"/>
    <col min="4679" max="4679" width="16.6328125" style="1" customWidth="1"/>
    <col min="4680" max="4680" width="15.6328125" style="1" customWidth="1"/>
    <col min="4681" max="4681" width="16.08984375" style="1" customWidth="1"/>
    <col min="4682" max="4682" width="16.6328125" style="1" customWidth="1"/>
    <col min="4683" max="4683" width="15.6328125" style="1" customWidth="1"/>
    <col min="4684" max="4684" width="16.08984375" style="1" customWidth="1"/>
    <col min="4685" max="4687" width="15.6328125" style="1" customWidth="1"/>
    <col min="4688" max="4688" width="16.6328125" style="1" customWidth="1"/>
    <col min="4689" max="4689" width="15.6328125" style="1" customWidth="1"/>
    <col min="4690" max="4690" width="18.453125" style="1" customWidth="1"/>
    <col min="4691" max="4691" width="0" style="1" hidden="1" customWidth="1"/>
    <col min="4692" max="4692" width="11.453125" style="1"/>
    <col min="4693" max="4693" width="20.81640625" style="1" customWidth="1"/>
    <col min="4694" max="4891" width="11.453125" style="1"/>
    <col min="4892" max="4892" width="7.54296875" style="1" customWidth="1"/>
    <col min="4893" max="4893" width="77.81640625" style="1" customWidth="1"/>
    <col min="4894" max="4894" width="14.36328125" style="1" customWidth="1"/>
    <col min="4895" max="4895" width="4.453125" style="1" customWidth="1"/>
    <col min="4896" max="4898" width="15.6328125" style="1" customWidth="1"/>
    <col min="4899" max="4899" width="16.6328125" style="1" customWidth="1"/>
    <col min="4900" max="4901" width="15.6328125" style="1" customWidth="1"/>
    <col min="4902" max="4902" width="16.6328125" style="1" customWidth="1"/>
    <col min="4903" max="4913" width="15.6328125" style="1" customWidth="1"/>
    <col min="4914" max="4914" width="17.08984375" style="1" customWidth="1"/>
    <col min="4915" max="4916" width="15.6328125" style="1" customWidth="1"/>
    <col min="4917" max="4917" width="16.453125" style="1" customWidth="1"/>
    <col min="4918" max="4918" width="15.6328125" style="1" customWidth="1"/>
    <col min="4919" max="4919" width="17.08984375" style="1" customWidth="1"/>
    <col min="4920" max="4920" width="17.81640625" style="1" customWidth="1"/>
    <col min="4921" max="4928" width="15.6328125" style="1" customWidth="1"/>
    <col min="4929" max="4929" width="17.54296875" style="1" customWidth="1"/>
    <col min="4930" max="4931" width="15.6328125" style="1" customWidth="1"/>
    <col min="4932" max="4932" width="18.36328125" style="1" customWidth="1"/>
    <col min="4933" max="4934" width="15.6328125" style="1" customWidth="1"/>
    <col min="4935" max="4935" width="16.6328125" style="1" customWidth="1"/>
    <col min="4936" max="4936" width="15.6328125" style="1" customWidth="1"/>
    <col min="4937" max="4937" width="16.08984375" style="1" customWidth="1"/>
    <col min="4938" max="4938" width="16.6328125" style="1" customWidth="1"/>
    <col min="4939" max="4939" width="15.6328125" style="1" customWidth="1"/>
    <col min="4940" max="4940" width="16.08984375" style="1" customWidth="1"/>
    <col min="4941" max="4943" width="15.6328125" style="1" customWidth="1"/>
    <col min="4944" max="4944" width="16.6328125" style="1" customWidth="1"/>
    <col min="4945" max="4945" width="15.6328125" style="1" customWidth="1"/>
    <col min="4946" max="4946" width="18.453125" style="1" customWidth="1"/>
    <col min="4947" max="4947" width="0" style="1" hidden="1" customWidth="1"/>
    <col min="4948" max="4948" width="11.453125" style="1"/>
    <col min="4949" max="4949" width="20.81640625" style="1" customWidth="1"/>
    <col min="4950" max="5147" width="11.453125" style="1"/>
    <col min="5148" max="5148" width="7.54296875" style="1" customWidth="1"/>
    <col min="5149" max="5149" width="77.81640625" style="1" customWidth="1"/>
    <col min="5150" max="5150" width="14.36328125" style="1" customWidth="1"/>
    <col min="5151" max="5151" width="4.453125" style="1" customWidth="1"/>
    <col min="5152" max="5154" width="15.6328125" style="1" customWidth="1"/>
    <col min="5155" max="5155" width="16.6328125" style="1" customWidth="1"/>
    <col min="5156" max="5157" width="15.6328125" style="1" customWidth="1"/>
    <col min="5158" max="5158" width="16.6328125" style="1" customWidth="1"/>
    <col min="5159" max="5169" width="15.6328125" style="1" customWidth="1"/>
    <col min="5170" max="5170" width="17.08984375" style="1" customWidth="1"/>
    <col min="5171" max="5172" width="15.6328125" style="1" customWidth="1"/>
    <col min="5173" max="5173" width="16.453125" style="1" customWidth="1"/>
    <col min="5174" max="5174" width="15.6328125" style="1" customWidth="1"/>
    <col min="5175" max="5175" width="17.08984375" style="1" customWidth="1"/>
    <col min="5176" max="5176" width="17.81640625" style="1" customWidth="1"/>
    <col min="5177" max="5184" width="15.6328125" style="1" customWidth="1"/>
    <col min="5185" max="5185" width="17.54296875" style="1" customWidth="1"/>
    <col min="5186" max="5187" width="15.6328125" style="1" customWidth="1"/>
    <col min="5188" max="5188" width="18.36328125" style="1" customWidth="1"/>
    <col min="5189" max="5190" width="15.6328125" style="1" customWidth="1"/>
    <col min="5191" max="5191" width="16.6328125" style="1" customWidth="1"/>
    <col min="5192" max="5192" width="15.6328125" style="1" customWidth="1"/>
    <col min="5193" max="5193" width="16.08984375" style="1" customWidth="1"/>
    <col min="5194" max="5194" width="16.6328125" style="1" customWidth="1"/>
    <col min="5195" max="5195" width="15.6328125" style="1" customWidth="1"/>
    <col min="5196" max="5196" width="16.08984375" style="1" customWidth="1"/>
    <col min="5197" max="5199" width="15.6328125" style="1" customWidth="1"/>
    <col min="5200" max="5200" width="16.6328125" style="1" customWidth="1"/>
    <col min="5201" max="5201" width="15.6328125" style="1" customWidth="1"/>
    <col min="5202" max="5202" width="18.453125" style="1" customWidth="1"/>
    <col min="5203" max="5203" width="0" style="1" hidden="1" customWidth="1"/>
    <col min="5204" max="5204" width="11.453125" style="1"/>
    <col min="5205" max="5205" width="20.81640625" style="1" customWidth="1"/>
    <col min="5206" max="5403" width="11.453125" style="1"/>
    <col min="5404" max="5404" width="7.54296875" style="1" customWidth="1"/>
    <col min="5405" max="5405" width="77.81640625" style="1" customWidth="1"/>
    <col min="5406" max="5406" width="14.36328125" style="1" customWidth="1"/>
    <col min="5407" max="5407" width="4.453125" style="1" customWidth="1"/>
    <col min="5408" max="5410" width="15.6328125" style="1" customWidth="1"/>
    <col min="5411" max="5411" width="16.6328125" style="1" customWidth="1"/>
    <col min="5412" max="5413" width="15.6328125" style="1" customWidth="1"/>
    <col min="5414" max="5414" width="16.6328125" style="1" customWidth="1"/>
    <col min="5415" max="5425" width="15.6328125" style="1" customWidth="1"/>
    <col min="5426" max="5426" width="17.08984375" style="1" customWidth="1"/>
    <col min="5427" max="5428" width="15.6328125" style="1" customWidth="1"/>
    <col min="5429" max="5429" width="16.453125" style="1" customWidth="1"/>
    <col min="5430" max="5430" width="15.6328125" style="1" customWidth="1"/>
    <col min="5431" max="5431" width="17.08984375" style="1" customWidth="1"/>
    <col min="5432" max="5432" width="17.81640625" style="1" customWidth="1"/>
    <col min="5433" max="5440" width="15.6328125" style="1" customWidth="1"/>
    <col min="5441" max="5441" width="17.54296875" style="1" customWidth="1"/>
    <col min="5442" max="5443" width="15.6328125" style="1" customWidth="1"/>
    <col min="5444" max="5444" width="18.36328125" style="1" customWidth="1"/>
    <col min="5445" max="5446" width="15.6328125" style="1" customWidth="1"/>
    <col min="5447" max="5447" width="16.6328125" style="1" customWidth="1"/>
    <col min="5448" max="5448" width="15.6328125" style="1" customWidth="1"/>
    <col min="5449" max="5449" width="16.08984375" style="1" customWidth="1"/>
    <col min="5450" max="5450" width="16.6328125" style="1" customWidth="1"/>
    <col min="5451" max="5451" width="15.6328125" style="1" customWidth="1"/>
    <col min="5452" max="5452" width="16.08984375" style="1" customWidth="1"/>
    <col min="5453" max="5455" width="15.6328125" style="1" customWidth="1"/>
    <col min="5456" max="5456" width="16.6328125" style="1" customWidth="1"/>
    <col min="5457" max="5457" width="15.6328125" style="1" customWidth="1"/>
    <col min="5458" max="5458" width="18.453125" style="1" customWidth="1"/>
    <col min="5459" max="5459" width="0" style="1" hidden="1" customWidth="1"/>
    <col min="5460" max="5460" width="11.453125" style="1"/>
    <col min="5461" max="5461" width="20.81640625" style="1" customWidth="1"/>
    <col min="5462" max="5659" width="11.453125" style="1"/>
    <col min="5660" max="5660" width="7.54296875" style="1" customWidth="1"/>
    <col min="5661" max="5661" width="77.81640625" style="1" customWidth="1"/>
    <col min="5662" max="5662" width="14.36328125" style="1" customWidth="1"/>
    <col min="5663" max="5663" width="4.453125" style="1" customWidth="1"/>
    <col min="5664" max="5666" width="15.6328125" style="1" customWidth="1"/>
    <col min="5667" max="5667" width="16.6328125" style="1" customWidth="1"/>
    <col min="5668" max="5669" width="15.6328125" style="1" customWidth="1"/>
    <col min="5670" max="5670" width="16.6328125" style="1" customWidth="1"/>
    <col min="5671" max="5681" width="15.6328125" style="1" customWidth="1"/>
    <col min="5682" max="5682" width="17.08984375" style="1" customWidth="1"/>
    <col min="5683" max="5684" width="15.6328125" style="1" customWidth="1"/>
    <col min="5685" max="5685" width="16.453125" style="1" customWidth="1"/>
    <col min="5686" max="5686" width="15.6328125" style="1" customWidth="1"/>
    <col min="5687" max="5687" width="17.08984375" style="1" customWidth="1"/>
    <col min="5688" max="5688" width="17.81640625" style="1" customWidth="1"/>
    <col min="5689" max="5696" width="15.6328125" style="1" customWidth="1"/>
    <col min="5697" max="5697" width="17.54296875" style="1" customWidth="1"/>
    <col min="5698" max="5699" width="15.6328125" style="1" customWidth="1"/>
    <col min="5700" max="5700" width="18.36328125" style="1" customWidth="1"/>
    <col min="5701" max="5702" width="15.6328125" style="1" customWidth="1"/>
    <col min="5703" max="5703" width="16.6328125" style="1" customWidth="1"/>
    <col min="5704" max="5704" width="15.6328125" style="1" customWidth="1"/>
    <col min="5705" max="5705" width="16.08984375" style="1" customWidth="1"/>
    <col min="5706" max="5706" width="16.6328125" style="1" customWidth="1"/>
    <col min="5707" max="5707" width="15.6328125" style="1" customWidth="1"/>
    <col min="5708" max="5708" width="16.08984375" style="1" customWidth="1"/>
    <col min="5709" max="5711" width="15.6328125" style="1" customWidth="1"/>
    <col min="5712" max="5712" width="16.6328125" style="1" customWidth="1"/>
    <col min="5713" max="5713" width="15.6328125" style="1" customWidth="1"/>
    <col min="5714" max="5714" width="18.453125" style="1" customWidth="1"/>
    <col min="5715" max="5715" width="0" style="1" hidden="1" customWidth="1"/>
    <col min="5716" max="5716" width="11.453125" style="1"/>
    <col min="5717" max="5717" width="20.81640625" style="1" customWidth="1"/>
    <col min="5718" max="5915" width="11.453125" style="1"/>
    <col min="5916" max="5916" width="7.54296875" style="1" customWidth="1"/>
    <col min="5917" max="5917" width="77.81640625" style="1" customWidth="1"/>
    <col min="5918" max="5918" width="14.36328125" style="1" customWidth="1"/>
    <col min="5919" max="5919" width="4.453125" style="1" customWidth="1"/>
    <col min="5920" max="5922" width="15.6328125" style="1" customWidth="1"/>
    <col min="5923" max="5923" width="16.6328125" style="1" customWidth="1"/>
    <col min="5924" max="5925" width="15.6328125" style="1" customWidth="1"/>
    <col min="5926" max="5926" width="16.6328125" style="1" customWidth="1"/>
    <col min="5927" max="5937" width="15.6328125" style="1" customWidth="1"/>
    <col min="5938" max="5938" width="17.08984375" style="1" customWidth="1"/>
    <col min="5939" max="5940" width="15.6328125" style="1" customWidth="1"/>
    <col min="5941" max="5941" width="16.453125" style="1" customWidth="1"/>
    <col min="5942" max="5942" width="15.6328125" style="1" customWidth="1"/>
    <col min="5943" max="5943" width="17.08984375" style="1" customWidth="1"/>
    <col min="5944" max="5944" width="17.81640625" style="1" customWidth="1"/>
    <col min="5945" max="5952" width="15.6328125" style="1" customWidth="1"/>
    <col min="5953" max="5953" width="17.54296875" style="1" customWidth="1"/>
    <col min="5954" max="5955" width="15.6328125" style="1" customWidth="1"/>
    <col min="5956" max="5956" width="18.36328125" style="1" customWidth="1"/>
    <col min="5957" max="5958" width="15.6328125" style="1" customWidth="1"/>
    <col min="5959" max="5959" width="16.6328125" style="1" customWidth="1"/>
    <col min="5960" max="5960" width="15.6328125" style="1" customWidth="1"/>
    <col min="5961" max="5961" width="16.08984375" style="1" customWidth="1"/>
    <col min="5962" max="5962" width="16.6328125" style="1" customWidth="1"/>
    <col min="5963" max="5963" width="15.6328125" style="1" customWidth="1"/>
    <col min="5964" max="5964" width="16.08984375" style="1" customWidth="1"/>
    <col min="5965" max="5967" width="15.6328125" style="1" customWidth="1"/>
    <col min="5968" max="5968" width="16.6328125" style="1" customWidth="1"/>
    <col min="5969" max="5969" width="15.6328125" style="1" customWidth="1"/>
    <col min="5970" max="5970" width="18.453125" style="1" customWidth="1"/>
    <col min="5971" max="5971" width="0" style="1" hidden="1" customWidth="1"/>
    <col min="5972" max="5972" width="11.453125" style="1"/>
    <col min="5973" max="5973" width="20.81640625" style="1" customWidth="1"/>
    <col min="5974" max="6171" width="11.453125" style="1"/>
    <col min="6172" max="6172" width="7.54296875" style="1" customWidth="1"/>
    <col min="6173" max="6173" width="77.81640625" style="1" customWidth="1"/>
    <col min="6174" max="6174" width="14.36328125" style="1" customWidth="1"/>
    <col min="6175" max="6175" width="4.453125" style="1" customWidth="1"/>
    <col min="6176" max="6178" width="15.6328125" style="1" customWidth="1"/>
    <col min="6179" max="6179" width="16.6328125" style="1" customWidth="1"/>
    <col min="6180" max="6181" width="15.6328125" style="1" customWidth="1"/>
    <col min="6182" max="6182" width="16.6328125" style="1" customWidth="1"/>
    <col min="6183" max="6193" width="15.6328125" style="1" customWidth="1"/>
    <col min="6194" max="6194" width="17.08984375" style="1" customWidth="1"/>
    <col min="6195" max="6196" width="15.6328125" style="1" customWidth="1"/>
    <col min="6197" max="6197" width="16.453125" style="1" customWidth="1"/>
    <col min="6198" max="6198" width="15.6328125" style="1" customWidth="1"/>
    <col min="6199" max="6199" width="17.08984375" style="1" customWidth="1"/>
    <col min="6200" max="6200" width="17.81640625" style="1" customWidth="1"/>
    <col min="6201" max="6208" width="15.6328125" style="1" customWidth="1"/>
    <col min="6209" max="6209" width="17.54296875" style="1" customWidth="1"/>
    <col min="6210" max="6211" width="15.6328125" style="1" customWidth="1"/>
    <col min="6212" max="6212" width="18.36328125" style="1" customWidth="1"/>
    <col min="6213" max="6214" width="15.6328125" style="1" customWidth="1"/>
    <col min="6215" max="6215" width="16.6328125" style="1" customWidth="1"/>
    <col min="6216" max="6216" width="15.6328125" style="1" customWidth="1"/>
    <col min="6217" max="6217" width="16.08984375" style="1" customWidth="1"/>
    <col min="6218" max="6218" width="16.6328125" style="1" customWidth="1"/>
    <col min="6219" max="6219" width="15.6328125" style="1" customWidth="1"/>
    <col min="6220" max="6220" width="16.08984375" style="1" customWidth="1"/>
    <col min="6221" max="6223" width="15.6328125" style="1" customWidth="1"/>
    <col min="6224" max="6224" width="16.6328125" style="1" customWidth="1"/>
    <col min="6225" max="6225" width="15.6328125" style="1" customWidth="1"/>
    <col min="6226" max="6226" width="18.453125" style="1" customWidth="1"/>
    <col min="6227" max="6227" width="0" style="1" hidden="1" customWidth="1"/>
    <col min="6228" max="6228" width="11.453125" style="1"/>
    <col min="6229" max="6229" width="20.81640625" style="1" customWidth="1"/>
    <col min="6230" max="6427" width="11.453125" style="1"/>
    <col min="6428" max="6428" width="7.54296875" style="1" customWidth="1"/>
    <col min="6429" max="6429" width="77.81640625" style="1" customWidth="1"/>
    <col min="6430" max="6430" width="14.36328125" style="1" customWidth="1"/>
    <col min="6431" max="6431" width="4.453125" style="1" customWidth="1"/>
    <col min="6432" max="6434" width="15.6328125" style="1" customWidth="1"/>
    <col min="6435" max="6435" width="16.6328125" style="1" customWidth="1"/>
    <col min="6436" max="6437" width="15.6328125" style="1" customWidth="1"/>
    <col min="6438" max="6438" width="16.6328125" style="1" customWidth="1"/>
    <col min="6439" max="6449" width="15.6328125" style="1" customWidth="1"/>
    <col min="6450" max="6450" width="17.08984375" style="1" customWidth="1"/>
    <col min="6451" max="6452" width="15.6328125" style="1" customWidth="1"/>
    <col min="6453" max="6453" width="16.453125" style="1" customWidth="1"/>
    <col min="6454" max="6454" width="15.6328125" style="1" customWidth="1"/>
    <col min="6455" max="6455" width="17.08984375" style="1" customWidth="1"/>
    <col min="6456" max="6456" width="17.81640625" style="1" customWidth="1"/>
    <col min="6457" max="6464" width="15.6328125" style="1" customWidth="1"/>
    <col min="6465" max="6465" width="17.54296875" style="1" customWidth="1"/>
    <col min="6466" max="6467" width="15.6328125" style="1" customWidth="1"/>
    <col min="6468" max="6468" width="18.36328125" style="1" customWidth="1"/>
    <col min="6469" max="6470" width="15.6328125" style="1" customWidth="1"/>
    <col min="6471" max="6471" width="16.6328125" style="1" customWidth="1"/>
    <col min="6472" max="6472" width="15.6328125" style="1" customWidth="1"/>
    <col min="6473" max="6473" width="16.08984375" style="1" customWidth="1"/>
    <col min="6474" max="6474" width="16.6328125" style="1" customWidth="1"/>
    <col min="6475" max="6475" width="15.6328125" style="1" customWidth="1"/>
    <col min="6476" max="6476" width="16.08984375" style="1" customWidth="1"/>
    <col min="6477" max="6479" width="15.6328125" style="1" customWidth="1"/>
    <col min="6480" max="6480" width="16.6328125" style="1" customWidth="1"/>
    <col min="6481" max="6481" width="15.6328125" style="1" customWidth="1"/>
    <col min="6482" max="6482" width="18.453125" style="1" customWidth="1"/>
    <col min="6483" max="6483" width="0" style="1" hidden="1" customWidth="1"/>
    <col min="6484" max="6484" width="11.453125" style="1"/>
    <col min="6485" max="6485" width="20.81640625" style="1" customWidth="1"/>
    <col min="6486" max="6683" width="11.453125" style="1"/>
    <col min="6684" max="6684" width="7.54296875" style="1" customWidth="1"/>
    <col min="6685" max="6685" width="77.81640625" style="1" customWidth="1"/>
    <col min="6686" max="6686" width="14.36328125" style="1" customWidth="1"/>
    <col min="6687" max="6687" width="4.453125" style="1" customWidth="1"/>
    <col min="6688" max="6690" width="15.6328125" style="1" customWidth="1"/>
    <col min="6691" max="6691" width="16.6328125" style="1" customWidth="1"/>
    <col min="6692" max="6693" width="15.6328125" style="1" customWidth="1"/>
    <col min="6694" max="6694" width="16.6328125" style="1" customWidth="1"/>
    <col min="6695" max="6705" width="15.6328125" style="1" customWidth="1"/>
    <col min="6706" max="6706" width="17.08984375" style="1" customWidth="1"/>
    <col min="6707" max="6708" width="15.6328125" style="1" customWidth="1"/>
    <col min="6709" max="6709" width="16.453125" style="1" customWidth="1"/>
    <col min="6710" max="6710" width="15.6328125" style="1" customWidth="1"/>
    <col min="6711" max="6711" width="17.08984375" style="1" customWidth="1"/>
    <col min="6712" max="6712" width="17.81640625" style="1" customWidth="1"/>
    <col min="6713" max="6720" width="15.6328125" style="1" customWidth="1"/>
    <col min="6721" max="6721" width="17.54296875" style="1" customWidth="1"/>
    <col min="6722" max="6723" width="15.6328125" style="1" customWidth="1"/>
    <col min="6724" max="6724" width="18.36328125" style="1" customWidth="1"/>
    <col min="6725" max="6726" width="15.6328125" style="1" customWidth="1"/>
    <col min="6727" max="6727" width="16.6328125" style="1" customWidth="1"/>
    <col min="6728" max="6728" width="15.6328125" style="1" customWidth="1"/>
    <col min="6729" max="6729" width="16.08984375" style="1" customWidth="1"/>
    <col min="6730" max="6730" width="16.6328125" style="1" customWidth="1"/>
    <col min="6731" max="6731" width="15.6328125" style="1" customWidth="1"/>
    <col min="6732" max="6732" width="16.08984375" style="1" customWidth="1"/>
    <col min="6733" max="6735" width="15.6328125" style="1" customWidth="1"/>
    <col min="6736" max="6736" width="16.6328125" style="1" customWidth="1"/>
    <col min="6737" max="6737" width="15.6328125" style="1" customWidth="1"/>
    <col min="6738" max="6738" width="18.453125" style="1" customWidth="1"/>
    <col min="6739" max="6739" width="0" style="1" hidden="1" customWidth="1"/>
    <col min="6740" max="6740" width="11.453125" style="1"/>
    <col min="6741" max="6741" width="20.81640625" style="1" customWidth="1"/>
    <col min="6742" max="6939" width="11.453125" style="1"/>
    <col min="6940" max="6940" width="7.54296875" style="1" customWidth="1"/>
    <col min="6941" max="6941" width="77.81640625" style="1" customWidth="1"/>
    <col min="6942" max="6942" width="14.36328125" style="1" customWidth="1"/>
    <col min="6943" max="6943" width="4.453125" style="1" customWidth="1"/>
    <col min="6944" max="6946" width="15.6328125" style="1" customWidth="1"/>
    <col min="6947" max="6947" width="16.6328125" style="1" customWidth="1"/>
    <col min="6948" max="6949" width="15.6328125" style="1" customWidth="1"/>
    <col min="6950" max="6950" width="16.6328125" style="1" customWidth="1"/>
    <col min="6951" max="6961" width="15.6328125" style="1" customWidth="1"/>
    <col min="6962" max="6962" width="17.08984375" style="1" customWidth="1"/>
    <col min="6963" max="6964" width="15.6328125" style="1" customWidth="1"/>
    <col min="6965" max="6965" width="16.453125" style="1" customWidth="1"/>
    <col min="6966" max="6966" width="15.6328125" style="1" customWidth="1"/>
    <col min="6967" max="6967" width="17.08984375" style="1" customWidth="1"/>
    <col min="6968" max="6968" width="17.81640625" style="1" customWidth="1"/>
    <col min="6969" max="6976" width="15.6328125" style="1" customWidth="1"/>
    <col min="6977" max="6977" width="17.54296875" style="1" customWidth="1"/>
    <col min="6978" max="6979" width="15.6328125" style="1" customWidth="1"/>
    <col min="6980" max="6980" width="18.36328125" style="1" customWidth="1"/>
    <col min="6981" max="6982" width="15.6328125" style="1" customWidth="1"/>
    <col min="6983" max="6983" width="16.6328125" style="1" customWidth="1"/>
    <col min="6984" max="6984" width="15.6328125" style="1" customWidth="1"/>
    <col min="6985" max="6985" width="16.08984375" style="1" customWidth="1"/>
    <col min="6986" max="6986" width="16.6328125" style="1" customWidth="1"/>
    <col min="6987" max="6987" width="15.6328125" style="1" customWidth="1"/>
    <col min="6988" max="6988" width="16.08984375" style="1" customWidth="1"/>
    <col min="6989" max="6991" width="15.6328125" style="1" customWidth="1"/>
    <col min="6992" max="6992" width="16.6328125" style="1" customWidth="1"/>
    <col min="6993" max="6993" width="15.6328125" style="1" customWidth="1"/>
    <col min="6994" max="6994" width="18.453125" style="1" customWidth="1"/>
    <col min="6995" max="6995" width="0" style="1" hidden="1" customWidth="1"/>
    <col min="6996" max="6996" width="11.453125" style="1"/>
    <col min="6997" max="6997" width="20.81640625" style="1" customWidth="1"/>
    <col min="6998" max="7195" width="11.453125" style="1"/>
    <col min="7196" max="7196" width="7.54296875" style="1" customWidth="1"/>
    <col min="7197" max="7197" width="77.81640625" style="1" customWidth="1"/>
    <col min="7198" max="7198" width="14.36328125" style="1" customWidth="1"/>
    <col min="7199" max="7199" width="4.453125" style="1" customWidth="1"/>
    <col min="7200" max="7202" width="15.6328125" style="1" customWidth="1"/>
    <col min="7203" max="7203" width="16.6328125" style="1" customWidth="1"/>
    <col min="7204" max="7205" width="15.6328125" style="1" customWidth="1"/>
    <col min="7206" max="7206" width="16.6328125" style="1" customWidth="1"/>
    <col min="7207" max="7217" width="15.6328125" style="1" customWidth="1"/>
    <col min="7218" max="7218" width="17.08984375" style="1" customWidth="1"/>
    <col min="7219" max="7220" width="15.6328125" style="1" customWidth="1"/>
    <col min="7221" max="7221" width="16.453125" style="1" customWidth="1"/>
    <col min="7222" max="7222" width="15.6328125" style="1" customWidth="1"/>
    <col min="7223" max="7223" width="17.08984375" style="1" customWidth="1"/>
    <col min="7224" max="7224" width="17.81640625" style="1" customWidth="1"/>
    <col min="7225" max="7232" width="15.6328125" style="1" customWidth="1"/>
    <col min="7233" max="7233" width="17.54296875" style="1" customWidth="1"/>
    <col min="7234" max="7235" width="15.6328125" style="1" customWidth="1"/>
    <col min="7236" max="7236" width="18.36328125" style="1" customWidth="1"/>
    <col min="7237" max="7238" width="15.6328125" style="1" customWidth="1"/>
    <col min="7239" max="7239" width="16.6328125" style="1" customWidth="1"/>
    <col min="7240" max="7240" width="15.6328125" style="1" customWidth="1"/>
    <col min="7241" max="7241" width="16.08984375" style="1" customWidth="1"/>
    <col min="7242" max="7242" width="16.6328125" style="1" customWidth="1"/>
    <col min="7243" max="7243" width="15.6328125" style="1" customWidth="1"/>
    <col min="7244" max="7244" width="16.08984375" style="1" customWidth="1"/>
    <col min="7245" max="7247" width="15.6328125" style="1" customWidth="1"/>
    <col min="7248" max="7248" width="16.6328125" style="1" customWidth="1"/>
    <col min="7249" max="7249" width="15.6328125" style="1" customWidth="1"/>
    <col min="7250" max="7250" width="18.453125" style="1" customWidth="1"/>
    <col min="7251" max="7251" width="0" style="1" hidden="1" customWidth="1"/>
    <col min="7252" max="7252" width="11.453125" style="1"/>
    <col min="7253" max="7253" width="20.81640625" style="1" customWidth="1"/>
    <col min="7254" max="7451" width="11.453125" style="1"/>
    <col min="7452" max="7452" width="7.54296875" style="1" customWidth="1"/>
    <col min="7453" max="7453" width="77.81640625" style="1" customWidth="1"/>
    <col min="7454" max="7454" width="14.36328125" style="1" customWidth="1"/>
    <col min="7455" max="7455" width="4.453125" style="1" customWidth="1"/>
    <col min="7456" max="7458" width="15.6328125" style="1" customWidth="1"/>
    <col min="7459" max="7459" width="16.6328125" style="1" customWidth="1"/>
    <col min="7460" max="7461" width="15.6328125" style="1" customWidth="1"/>
    <col min="7462" max="7462" width="16.6328125" style="1" customWidth="1"/>
    <col min="7463" max="7473" width="15.6328125" style="1" customWidth="1"/>
    <col min="7474" max="7474" width="17.08984375" style="1" customWidth="1"/>
    <col min="7475" max="7476" width="15.6328125" style="1" customWidth="1"/>
    <col min="7477" max="7477" width="16.453125" style="1" customWidth="1"/>
    <col min="7478" max="7478" width="15.6328125" style="1" customWidth="1"/>
    <col min="7479" max="7479" width="17.08984375" style="1" customWidth="1"/>
    <col min="7480" max="7480" width="17.81640625" style="1" customWidth="1"/>
    <col min="7481" max="7488" width="15.6328125" style="1" customWidth="1"/>
    <col min="7489" max="7489" width="17.54296875" style="1" customWidth="1"/>
    <col min="7490" max="7491" width="15.6328125" style="1" customWidth="1"/>
    <col min="7492" max="7492" width="18.36328125" style="1" customWidth="1"/>
    <col min="7493" max="7494" width="15.6328125" style="1" customWidth="1"/>
    <col min="7495" max="7495" width="16.6328125" style="1" customWidth="1"/>
    <col min="7496" max="7496" width="15.6328125" style="1" customWidth="1"/>
    <col min="7497" max="7497" width="16.08984375" style="1" customWidth="1"/>
    <col min="7498" max="7498" width="16.6328125" style="1" customWidth="1"/>
    <col min="7499" max="7499" width="15.6328125" style="1" customWidth="1"/>
    <col min="7500" max="7500" width="16.08984375" style="1" customWidth="1"/>
    <col min="7501" max="7503" width="15.6328125" style="1" customWidth="1"/>
    <col min="7504" max="7504" width="16.6328125" style="1" customWidth="1"/>
    <col min="7505" max="7505" width="15.6328125" style="1" customWidth="1"/>
    <col min="7506" max="7506" width="18.453125" style="1" customWidth="1"/>
    <col min="7507" max="7507" width="0" style="1" hidden="1" customWidth="1"/>
    <col min="7508" max="7508" width="11.453125" style="1"/>
    <col min="7509" max="7509" width="20.81640625" style="1" customWidth="1"/>
    <col min="7510" max="7707" width="11.453125" style="1"/>
    <col min="7708" max="7708" width="7.54296875" style="1" customWidth="1"/>
    <col min="7709" max="7709" width="77.81640625" style="1" customWidth="1"/>
    <col min="7710" max="7710" width="14.36328125" style="1" customWidth="1"/>
    <col min="7711" max="7711" width="4.453125" style="1" customWidth="1"/>
    <col min="7712" max="7714" width="15.6328125" style="1" customWidth="1"/>
    <col min="7715" max="7715" width="16.6328125" style="1" customWidth="1"/>
    <col min="7716" max="7717" width="15.6328125" style="1" customWidth="1"/>
    <col min="7718" max="7718" width="16.6328125" style="1" customWidth="1"/>
    <col min="7719" max="7729" width="15.6328125" style="1" customWidth="1"/>
    <col min="7730" max="7730" width="17.08984375" style="1" customWidth="1"/>
    <col min="7731" max="7732" width="15.6328125" style="1" customWidth="1"/>
    <col min="7733" max="7733" width="16.453125" style="1" customWidth="1"/>
    <col min="7734" max="7734" width="15.6328125" style="1" customWidth="1"/>
    <col min="7735" max="7735" width="17.08984375" style="1" customWidth="1"/>
    <col min="7736" max="7736" width="17.81640625" style="1" customWidth="1"/>
    <col min="7737" max="7744" width="15.6328125" style="1" customWidth="1"/>
    <col min="7745" max="7745" width="17.54296875" style="1" customWidth="1"/>
    <col min="7746" max="7747" width="15.6328125" style="1" customWidth="1"/>
    <col min="7748" max="7748" width="18.36328125" style="1" customWidth="1"/>
    <col min="7749" max="7750" width="15.6328125" style="1" customWidth="1"/>
    <col min="7751" max="7751" width="16.6328125" style="1" customWidth="1"/>
    <col min="7752" max="7752" width="15.6328125" style="1" customWidth="1"/>
    <col min="7753" max="7753" width="16.08984375" style="1" customWidth="1"/>
    <col min="7754" max="7754" width="16.6328125" style="1" customWidth="1"/>
    <col min="7755" max="7755" width="15.6328125" style="1" customWidth="1"/>
    <col min="7756" max="7756" width="16.08984375" style="1" customWidth="1"/>
    <col min="7757" max="7759" width="15.6328125" style="1" customWidth="1"/>
    <col min="7760" max="7760" width="16.6328125" style="1" customWidth="1"/>
    <col min="7761" max="7761" width="15.6328125" style="1" customWidth="1"/>
    <col min="7762" max="7762" width="18.453125" style="1" customWidth="1"/>
    <col min="7763" max="7763" width="0" style="1" hidden="1" customWidth="1"/>
    <col min="7764" max="7764" width="11.453125" style="1"/>
    <col min="7765" max="7765" width="20.81640625" style="1" customWidth="1"/>
    <col min="7766" max="7963" width="11.453125" style="1"/>
    <col min="7964" max="7964" width="7.54296875" style="1" customWidth="1"/>
    <col min="7965" max="7965" width="77.81640625" style="1" customWidth="1"/>
    <col min="7966" max="7966" width="14.36328125" style="1" customWidth="1"/>
    <col min="7967" max="7967" width="4.453125" style="1" customWidth="1"/>
    <col min="7968" max="7970" width="15.6328125" style="1" customWidth="1"/>
    <col min="7971" max="7971" width="16.6328125" style="1" customWidth="1"/>
    <col min="7972" max="7973" width="15.6328125" style="1" customWidth="1"/>
    <col min="7974" max="7974" width="16.6328125" style="1" customWidth="1"/>
    <col min="7975" max="7985" width="15.6328125" style="1" customWidth="1"/>
    <col min="7986" max="7986" width="17.08984375" style="1" customWidth="1"/>
    <col min="7987" max="7988" width="15.6328125" style="1" customWidth="1"/>
    <col min="7989" max="7989" width="16.453125" style="1" customWidth="1"/>
    <col min="7990" max="7990" width="15.6328125" style="1" customWidth="1"/>
    <col min="7991" max="7991" width="17.08984375" style="1" customWidth="1"/>
    <col min="7992" max="7992" width="17.81640625" style="1" customWidth="1"/>
    <col min="7993" max="8000" width="15.6328125" style="1" customWidth="1"/>
    <col min="8001" max="8001" width="17.54296875" style="1" customWidth="1"/>
    <col min="8002" max="8003" width="15.6328125" style="1" customWidth="1"/>
    <col min="8004" max="8004" width="18.36328125" style="1" customWidth="1"/>
    <col min="8005" max="8006" width="15.6328125" style="1" customWidth="1"/>
    <col min="8007" max="8007" width="16.6328125" style="1" customWidth="1"/>
    <col min="8008" max="8008" width="15.6328125" style="1" customWidth="1"/>
    <col min="8009" max="8009" width="16.08984375" style="1" customWidth="1"/>
    <col min="8010" max="8010" width="16.6328125" style="1" customWidth="1"/>
    <col min="8011" max="8011" width="15.6328125" style="1" customWidth="1"/>
    <col min="8012" max="8012" width="16.08984375" style="1" customWidth="1"/>
    <col min="8013" max="8015" width="15.6328125" style="1" customWidth="1"/>
    <col min="8016" max="8016" width="16.6328125" style="1" customWidth="1"/>
    <col min="8017" max="8017" width="15.6328125" style="1" customWidth="1"/>
    <col min="8018" max="8018" width="18.453125" style="1" customWidth="1"/>
    <col min="8019" max="8019" width="0" style="1" hidden="1" customWidth="1"/>
    <col min="8020" max="8020" width="11.453125" style="1"/>
    <col min="8021" max="8021" width="20.81640625" style="1" customWidth="1"/>
    <col min="8022" max="8219" width="11.453125" style="1"/>
    <col min="8220" max="8220" width="7.54296875" style="1" customWidth="1"/>
    <col min="8221" max="8221" width="77.81640625" style="1" customWidth="1"/>
    <col min="8222" max="8222" width="14.36328125" style="1" customWidth="1"/>
    <col min="8223" max="8223" width="4.453125" style="1" customWidth="1"/>
    <col min="8224" max="8226" width="15.6328125" style="1" customWidth="1"/>
    <col min="8227" max="8227" width="16.6328125" style="1" customWidth="1"/>
    <col min="8228" max="8229" width="15.6328125" style="1" customWidth="1"/>
    <col min="8230" max="8230" width="16.6328125" style="1" customWidth="1"/>
    <col min="8231" max="8241" width="15.6328125" style="1" customWidth="1"/>
    <col min="8242" max="8242" width="17.08984375" style="1" customWidth="1"/>
    <col min="8243" max="8244" width="15.6328125" style="1" customWidth="1"/>
    <col min="8245" max="8245" width="16.453125" style="1" customWidth="1"/>
    <col min="8246" max="8246" width="15.6328125" style="1" customWidth="1"/>
    <col min="8247" max="8247" width="17.08984375" style="1" customWidth="1"/>
    <col min="8248" max="8248" width="17.81640625" style="1" customWidth="1"/>
    <col min="8249" max="8256" width="15.6328125" style="1" customWidth="1"/>
    <col min="8257" max="8257" width="17.54296875" style="1" customWidth="1"/>
    <col min="8258" max="8259" width="15.6328125" style="1" customWidth="1"/>
    <col min="8260" max="8260" width="18.36328125" style="1" customWidth="1"/>
    <col min="8261" max="8262" width="15.6328125" style="1" customWidth="1"/>
    <col min="8263" max="8263" width="16.6328125" style="1" customWidth="1"/>
    <col min="8264" max="8264" width="15.6328125" style="1" customWidth="1"/>
    <col min="8265" max="8265" width="16.08984375" style="1" customWidth="1"/>
    <col min="8266" max="8266" width="16.6328125" style="1" customWidth="1"/>
    <col min="8267" max="8267" width="15.6328125" style="1" customWidth="1"/>
    <col min="8268" max="8268" width="16.08984375" style="1" customWidth="1"/>
    <col min="8269" max="8271" width="15.6328125" style="1" customWidth="1"/>
    <col min="8272" max="8272" width="16.6328125" style="1" customWidth="1"/>
    <col min="8273" max="8273" width="15.6328125" style="1" customWidth="1"/>
    <col min="8274" max="8274" width="18.453125" style="1" customWidth="1"/>
    <col min="8275" max="8275" width="0" style="1" hidden="1" customWidth="1"/>
    <col min="8276" max="8276" width="11.453125" style="1"/>
    <col min="8277" max="8277" width="20.81640625" style="1" customWidth="1"/>
    <col min="8278" max="8475" width="11.453125" style="1"/>
    <col min="8476" max="8476" width="7.54296875" style="1" customWidth="1"/>
    <col min="8477" max="8477" width="77.81640625" style="1" customWidth="1"/>
    <col min="8478" max="8478" width="14.36328125" style="1" customWidth="1"/>
    <col min="8479" max="8479" width="4.453125" style="1" customWidth="1"/>
    <col min="8480" max="8482" width="15.6328125" style="1" customWidth="1"/>
    <col min="8483" max="8483" width="16.6328125" style="1" customWidth="1"/>
    <col min="8484" max="8485" width="15.6328125" style="1" customWidth="1"/>
    <col min="8486" max="8486" width="16.6328125" style="1" customWidth="1"/>
    <col min="8487" max="8497" width="15.6328125" style="1" customWidth="1"/>
    <col min="8498" max="8498" width="17.08984375" style="1" customWidth="1"/>
    <col min="8499" max="8500" width="15.6328125" style="1" customWidth="1"/>
    <col min="8501" max="8501" width="16.453125" style="1" customWidth="1"/>
    <col min="8502" max="8502" width="15.6328125" style="1" customWidth="1"/>
    <col min="8503" max="8503" width="17.08984375" style="1" customWidth="1"/>
    <col min="8504" max="8504" width="17.81640625" style="1" customWidth="1"/>
    <col min="8505" max="8512" width="15.6328125" style="1" customWidth="1"/>
    <col min="8513" max="8513" width="17.54296875" style="1" customWidth="1"/>
    <col min="8514" max="8515" width="15.6328125" style="1" customWidth="1"/>
    <col min="8516" max="8516" width="18.36328125" style="1" customWidth="1"/>
    <col min="8517" max="8518" width="15.6328125" style="1" customWidth="1"/>
    <col min="8519" max="8519" width="16.6328125" style="1" customWidth="1"/>
    <col min="8520" max="8520" width="15.6328125" style="1" customWidth="1"/>
    <col min="8521" max="8521" width="16.08984375" style="1" customWidth="1"/>
    <col min="8522" max="8522" width="16.6328125" style="1" customWidth="1"/>
    <col min="8523" max="8523" width="15.6328125" style="1" customWidth="1"/>
    <col min="8524" max="8524" width="16.08984375" style="1" customWidth="1"/>
    <col min="8525" max="8527" width="15.6328125" style="1" customWidth="1"/>
    <col min="8528" max="8528" width="16.6328125" style="1" customWidth="1"/>
    <col min="8529" max="8529" width="15.6328125" style="1" customWidth="1"/>
    <col min="8530" max="8530" width="18.453125" style="1" customWidth="1"/>
    <col min="8531" max="8531" width="0" style="1" hidden="1" customWidth="1"/>
    <col min="8532" max="8532" width="11.453125" style="1"/>
    <col min="8533" max="8533" width="20.81640625" style="1" customWidth="1"/>
    <col min="8534" max="8731" width="11.453125" style="1"/>
    <col min="8732" max="8732" width="7.54296875" style="1" customWidth="1"/>
    <col min="8733" max="8733" width="77.81640625" style="1" customWidth="1"/>
    <col min="8734" max="8734" width="14.36328125" style="1" customWidth="1"/>
    <col min="8735" max="8735" width="4.453125" style="1" customWidth="1"/>
    <col min="8736" max="8738" width="15.6328125" style="1" customWidth="1"/>
    <col min="8739" max="8739" width="16.6328125" style="1" customWidth="1"/>
    <col min="8740" max="8741" width="15.6328125" style="1" customWidth="1"/>
    <col min="8742" max="8742" width="16.6328125" style="1" customWidth="1"/>
    <col min="8743" max="8753" width="15.6328125" style="1" customWidth="1"/>
    <col min="8754" max="8754" width="17.08984375" style="1" customWidth="1"/>
    <col min="8755" max="8756" width="15.6328125" style="1" customWidth="1"/>
    <col min="8757" max="8757" width="16.453125" style="1" customWidth="1"/>
    <col min="8758" max="8758" width="15.6328125" style="1" customWidth="1"/>
    <col min="8759" max="8759" width="17.08984375" style="1" customWidth="1"/>
    <col min="8760" max="8760" width="17.81640625" style="1" customWidth="1"/>
    <col min="8761" max="8768" width="15.6328125" style="1" customWidth="1"/>
    <col min="8769" max="8769" width="17.54296875" style="1" customWidth="1"/>
    <col min="8770" max="8771" width="15.6328125" style="1" customWidth="1"/>
    <col min="8772" max="8772" width="18.36328125" style="1" customWidth="1"/>
    <col min="8773" max="8774" width="15.6328125" style="1" customWidth="1"/>
    <col min="8775" max="8775" width="16.6328125" style="1" customWidth="1"/>
    <col min="8776" max="8776" width="15.6328125" style="1" customWidth="1"/>
    <col min="8777" max="8777" width="16.08984375" style="1" customWidth="1"/>
    <col min="8778" max="8778" width="16.6328125" style="1" customWidth="1"/>
    <col min="8779" max="8779" width="15.6328125" style="1" customWidth="1"/>
    <col min="8780" max="8780" width="16.08984375" style="1" customWidth="1"/>
    <col min="8781" max="8783" width="15.6328125" style="1" customWidth="1"/>
    <col min="8784" max="8784" width="16.6328125" style="1" customWidth="1"/>
    <col min="8785" max="8785" width="15.6328125" style="1" customWidth="1"/>
    <col min="8786" max="8786" width="18.453125" style="1" customWidth="1"/>
    <col min="8787" max="8787" width="0" style="1" hidden="1" customWidth="1"/>
    <col min="8788" max="8788" width="11.453125" style="1"/>
    <col min="8789" max="8789" width="20.81640625" style="1" customWidth="1"/>
    <col min="8790" max="8987" width="11.453125" style="1"/>
    <col min="8988" max="8988" width="7.54296875" style="1" customWidth="1"/>
    <col min="8989" max="8989" width="77.81640625" style="1" customWidth="1"/>
    <col min="8990" max="8990" width="14.36328125" style="1" customWidth="1"/>
    <col min="8991" max="8991" width="4.453125" style="1" customWidth="1"/>
    <col min="8992" max="8994" width="15.6328125" style="1" customWidth="1"/>
    <col min="8995" max="8995" width="16.6328125" style="1" customWidth="1"/>
    <col min="8996" max="8997" width="15.6328125" style="1" customWidth="1"/>
    <col min="8998" max="8998" width="16.6328125" style="1" customWidth="1"/>
    <col min="8999" max="9009" width="15.6328125" style="1" customWidth="1"/>
    <col min="9010" max="9010" width="17.08984375" style="1" customWidth="1"/>
    <col min="9011" max="9012" width="15.6328125" style="1" customWidth="1"/>
    <col min="9013" max="9013" width="16.453125" style="1" customWidth="1"/>
    <col min="9014" max="9014" width="15.6328125" style="1" customWidth="1"/>
    <col min="9015" max="9015" width="17.08984375" style="1" customWidth="1"/>
    <col min="9016" max="9016" width="17.81640625" style="1" customWidth="1"/>
    <col min="9017" max="9024" width="15.6328125" style="1" customWidth="1"/>
    <col min="9025" max="9025" width="17.54296875" style="1" customWidth="1"/>
    <col min="9026" max="9027" width="15.6328125" style="1" customWidth="1"/>
    <col min="9028" max="9028" width="18.36328125" style="1" customWidth="1"/>
    <col min="9029" max="9030" width="15.6328125" style="1" customWidth="1"/>
    <col min="9031" max="9031" width="16.6328125" style="1" customWidth="1"/>
    <col min="9032" max="9032" width="15.6328125" style="1" customWidth="1"/>
    <col min="9033" max="9033" width="16.08984375" style="1" customWidth="1"/>
    <col min="9034" max="9034" width="16.6328125" style="1" customWidth="1"/>
    <col min="9035" max="9035" width="15.6328125" style="1" customWidth="1"/>
    <col min="9036" max="9036" width="16.08984375" style="1" customWidth="1"/>
    <col min="9037" max="9039" width="15.6328125" style="1" customWidth="1"/>
    <col min="9040" max="9040" width="16.6328125" style="1" customWidth="1"/>
    <col min="9041" max="9041" width="15.6328125" style="1" customWidth="1"/>
    <col min="9042" max="9042" width="18.453125" style="1" customWidth="1"/>
    <col min="9043" max="9043" width="0" style="1" hidden="1" customWidth="1"/>
    <col min="9044" max="9044" width="11.453125" style="1"/>
    <col min="9045" max="9045" width="20.81640625" style="1" customWidth="1"/>
    <col min="9046" max="9243" width="11.453125" style="1"/>
    <col min="9244" max="9244" width="7.54296875" style="1" customWidth="1"/>
    <col min="9245" max="9245" width="77.81640625" style="1" customWidth="1"/>
    <col min="9246" max="9246" width="14.36328125" style="1" customWidth="1"/>
    <col min="9247" max="9247" width="4.453125" style="1" customWidth="1"/>
    <col min="9248" max="9250" width="15.6328125" style="1" customWidth="1"/>
    <col min="9251" max="9251" width="16.6328125" style="1" customWidth="1"/>
    <col min="9252" max="9253" width="15.6328125" style="1" customWidth="1"/>
    <col min="9254" max="9254" width="16.6328125" style="1" customWidth="1"/>
    <col min="9255" max="9265" width="15.6328125" style="1" customWidth="1"/>
    <col min="9266" max="9266" width="17.08984375" style="1" customWidth="1"/>
    <col min="9267" max="9268" width="15.6328125" style="1" customWidth="1"/>
    <col min="9269" max="9269" width="16.453125" style="1" customWidth="1"/>
    <col min="9270" max="9270" width="15.6328125" style="1" customWidth="1"/>
    <col min="9271" max="9271" width="17.08984375" style="1" customWidth="1"/>
    <col min="9272" max="9272" width="17.81640625" style="1" customWidth="1"/>
    <col min="9273" max="9280" width="15.6328125" style="1" customWidth="1"/>
    <col min="9281" max="9281" width="17.54296875" style="1" customWidth="1"/>
    <col min="9282" max="9283" width="15.6328125" style="1" customWidth="1"/>
    <col min="9284" max="9284" width="18.36328125" style="1" customWidth="1"/>
    <col min="9285" max="9286" width="15.6328125" style="1" customWidth="1"/>
    <col min="9287" max="9287" width="16.6328125" style="1" customWidth="1"/>
    <col min="9288" max="9288" width="15.6328125" style="1" customWidth="1"/>
    <col min="9289" max="9289" width="16.08984375" style="1" customWidth="1"/>
    <col min="9290" max="9290" width="16.6328125" style="1" customWidth="1"/>
    <col min="9291" max="9291" width="15.6328125" style="1" customWidth="1"/>
    <col min="9292" max="9292" width="16.08984375" style="1" customWidth="1"/>
    <col min="9293" max="9295" width="15.6328125" style="1" customWidth="1"/>
    <col min="9296" max="9296" width="16.6328125" style="1" customWidth="1"/>
    <col min="9297" max="9297" width="15.6328125" style="1" customWidth="1"/>
    <col min="9298" max="9298" width="18.453125" style="1" customWidth="1"/>
    <col min="9299" max="9299" width="0" style="1" hidden="1" customWidth="1"/>
    <col min="9300" max="9300" width="11.453125" style="1"/>
    <col min="9301" max="9301" width="20.81640625" style="1" customWidth="1"/>
    <col min="9302" max="9499" width="11.453125" style="1"/>
    <col min="9500" max="9500" width="7.54296875" style="1" customWidth="1"/>
    <col min="9501" max="9501" width="77.81640625" style="1" customWidth="1"/>
    <col min="9502" max="9502" width="14.36328125" style="1" customWidth="1"/>
    <col min="9503" max="9503" width="4.453125" style="1" customWidth="1"/>
    <col min="9504" max="9506" width="15.6328125" style="1" customWidth="1"/>
    <col min="9507" max="9507" width="16.6328125" style="1" customWidth="1"/>
    <col min="9508" max="9509" width="15.6328125" style="1" customWidth="1"/>
    <col min="9510" max="9510" width="16.6328125" style="1" customWidth="1"/>
    <col min="9511" max="9521" width="15.6328125" style="1" customWidth="1"/>
    <col min="9522" max="9522" width="17.08984375" style="1" customWidth="1"/>
    <col min="9523" max="9524" width="15.6328125" style="1" customWidth="1"/>
    <col min="9525" max="9525" width="16.453125" style="1" customWidth="1"/>
    <col min="9526" max="9526" width="15.6328125" style="1" customWidth="1"/>
    <col min="9527" max="9527" width="17.08984375" style="1" customWidth="1"/>
    <col min="9528" max="9528" width="17.81640625" style="1" customWidth="1"/>
    <col min="9529" max="9536" width="15.6328125" style="1" customWidth="1"/>
    <col min="9537" max="9537" width="17.54296875" style="1" customWidth="1"/>
    <col min="9538" max="9539" width="15.6328125" style="1" customWidth="1"/>
    <col min="9540" max="9540" width="18.36328125" style="1" customWidth="1"/>
    <col min="9541" max="9542" width="15.6328125" style="1" customWidth="1"/>
    <col min="9543" max="9543" width="16.6328125" style="1" customWidth="1"/>
    <col min="9544" max="9544" width="15.6328125" style="1" customWidth="1"/>
    <col min="9545" max="9545" width="16.08984375" style="1" customWidth="1"/>
    <col min="9546" max="9546" width="16.6328125" style="1" customWidth="1"/>
    <col min="9547" max="9547" width="15.6328125" style="1" customWidth="1"/>
    <col min="9548" max="9548" width="16.08984375" style="1" customWidth="1"/>
    <col min="9549" max="9551" width="15.6328125" style="1" customWidth="1"/>
    <col min="9552" max="9552" width="16.6328125" style="1" customWidth="1"/>
    <col min="9553" max="9553" width="15.6328125" style="1" customWidth="1"/>
    <col min="9554" max="9554" width="18.453125" style="1" customWidth="1"/>
    <col min="9555" max="9555" width="0" style="1" hidden="1" customWidth="1"/>
    <col min="9556" max="9556" width="11.453125" style="1"/>
    <col min="9557" max="9557" width="20.81640625" style="1" customWidth="1"/>
    <col min="9558" max="9755" width="11.453125" style="1"/>
    <col min="9756" max="9756" width="7.54296875" style="1" customWidth="1"/>
    <col min="9757" max="9757" width="77.81640625" style="1" customWidth="1"/>
    <col min="9758" max="9758" width="14.36328125" style="1" customWidth="1"/>
    <col min="9759" max="9759" width="4.453125" style="1" customWidth="1"/>
    <col min="9760" max="9762" width="15.6328125" style="1" customWidth="1"/>
    <col min="9763" max="9763" width="16.6328125" style="1" customWidth="1"/>
    <col min="9764" max="9765" width="15.6328125" style="1" customWidth="1"/>
    <col min="9766" max="9766" width="16.6328125" style="1" customWidth="1"/>
    <col min="9767" max="9777" width="15.6328125" style="1" customWidth="1"/>
    <col min="9778" max="9778" width="17.08984375" style="1" customWidth="1"/>
    <col min="9779" max="9780" width="15.6328125" style="1" customWidth="1"/>
    <col min="9781" max="9781" width="16.453125" style="1" customWidth="1"/>
    <col min="9782" max="9782" width="15.6328125" style="1" customWidth="1"/>
    <col min="9783" max="9783" width="17.08984375" style="1" customWidth="1"/>
    <col min="9784" max="9784" width="17.81640625" style="1" customWidth="1"/>
    <col min="9785" max="9792" width="15.6328125" style="1" customWidth="1"/>
    <col min="9793" max="9793" width="17.54296875" style="1" customWidth="1"/>
    <col min="9794" max="9795" width="15.6328125" style="1" customWidth="1"/>
    <col min="9796" max="9796" width="18.36328125" style="1" customWidth="1"/>
    <col min="9797" max="9798" width="15.6328125" style="1" customWidth="1"/>
    <col min="9799" max="9799" width="16.6328125" style="1" customWidth="1"/>
    <col min="9800" max="9800" width="15.6328125" style="1" customWidth="1"/>
    <col min="9801" max="9801" width="16.08984375" style="1" customWidth="1"/>
    <col min="9802" max="9802" width="16.6328125" style="1" customWidth="1"/>
    <col min="9803" max="9803" width="15.6328125" style="1" customWidth="1"/>
    <col min="9804" max="9804" width="16.08984375" style="1" customWidth="1"/>
    <col min="9805" max="9807" width="15.6328125" style="1" customWidth="1"/>
    <col min="9808" max="9808" width="16.6328125" style="1" customWidth="1"/>
    <col min="9809" max="9809" width="15.6328125" style="1" customWidth="1"/>
    <col min="9810" max="9810" width="18.453125" style="1" customWidth="1"/>
    <col min="9811" max="9811" width="0" style="1" hidden="1" customWidth="1"/>
    <col min="9812" max="9812" width="11.453125" style="1"/>
    <col min="9813" max="9813" width="20.81640625" style="1" customWidth="1"/>
    <col min="9814" max="10011" width="11.453125" style="1"/>
    <col min="10012" max="10012" width="7.54296875" style="1" customWidth="1"/>
    <col min="10013" max="10013" width="77.81640625" style="1" customWidth="1"/>
    <col min="10014" max="10014" width="14.36328125" style="1" customWidth="1"/>
    <col min="10015" max="10015" width="4.453125" style="1" customWidth="1"/>
    <col min="10016" max="10018" width="15.6328125" style="1" customWidth="1"/>
    <col min="10019" max="10019" width="16.6328125" style="1" customWidth="1"/>
    <col min="10020" max="10021" width="15.6328125" style="1" customWidth="1"/>
    <col min="10022" max="10022" width="16.6328125" style="1" customWidth="1"/>
    <col min="10023" max="10033" width="15.6328125" style="1" customWidth="1"/>
    <col min="10034" max="10034" width="17.08984375" style="1" customWidth="1"/>
    <col min="10035" max="10036" width="15.6328125" style="1" customWidth="1"/>
    <col min="10037" max="10037" width="16.453125" style="1" customWidth="1"/>
    <col min="10038" max="10038" width="15.6328125" style="1" customWidth="1"/>
    <col min="10039" max="10039" width="17.08984375" style="1" customWidth="1"/>
    <col min="10040" max="10040" width="17.81640625" style="1" customWidth="1"/>
    <col min="10041" max="10048" width="15.6328125" style="1" customWidth="1"/>
    <col min="10049" max="10049" width="17.54296875" style="1" customWidth="1"/>
    <col min="10050" max="10051" width="15.6328125" style="1" customWidth="1"/>
    <col min="10052" max="10052" width="18.36328125" style="1" customWidth="1"/>
    <col min="10053" max="10054" width="15.6328125" style="1" customWidth="1"/>
    <col min="10055" max="10055" width="16.6328125" style="1" customWidth="1"/>
    <col min="10056" max="10056" width="15.6328125" style="1" customWidth="1"/>
    <col min="10057" max="10057" width="16.08984375" style="1" customWidth="1"/>
    <col min="10058" max="10058" width="16.6328125" style="1" customWidth="1"/>
    <col min="10059" max="10059" width="15.6328125" style="1" customWidth="1"/>
    <col min="10060" max="10060" width="16.08984375" style="1" customWidth="1"/>
    <col min="10061" max="10063" width="15.6328125" style="1" customWidth="1"/>
    <col min="10064" max="10064" width="16.6328125" style="1" customWidth="1"/>
    <col min="10065" max="10065" width="15.6328125" style="1" customWidth="1"/>
    <col min="10066" max="10066" width="18.453125" style="1" customWidth="1"/>
    <col min="10067" max="10067" width="0" style="1" hidden="1" customWidth="1"/>
    <col min="10068" max="10068" width="11.453125" style="1"/>
    <col min="10069" max="10069" width="20.81640625" style="1" customWidth="1"/>
    <col min="10070" max="10267" width="11.453125" style="1"/>
    <col min="10268" max="10268" width="7.54296875" style="1" customWidth="1"/>
    <col min="10269" max="10269" width="77.81640625" style="1" customWidth="1"/>
    <col min="10270" max="10270" width="14.36328125" style="1" customWidth="1"/>
    <col min="10271" max="10271" width="4.453125" style="1" customWidth="1"/>
    <col min="10272" max="10274" width="15.6328125" style="1" customWidth="1"/>
    <col min="10275" max="10275" width="16.6328125" style="1" customWidth="1"/>
    <col min="10276" max="10277" width="15.6328125" style="1" customWidth="1"/>
    <col min="10278" max="10278" width="16.6328125" style="1" customWidth="1"/>
    <col min="10279" max="10289" width="15.6328125" style="1" customWidth="1"/>
    <col min="10290" max="10290" width="17.08984375" style="1" customWidth="1"/>
    <col min="10291" max="10292" width="15.6328125" style="1" customWidth="1"/>
    <col min="10293" max="10293" width="16.453125" style="1" customWidth="1"/>
    <col min="10294" max="10294" width="15.6328125" style="1" customWidth="1"/>
    <col min="10295" max="10295" width="17.08984375" style="1" customWidth="1"/>
    <col min="10296" max="10296" width="17.81640625" style="1" customWidth="1"/>
    <col min="10297" max="10304" width="15.6328125" style="1" customWidth="1"/>
    <col min="10305" max="10305" width="17.54296875" style="1" customWidth="1"/>
    <col min="10306" max="10307" width="15.6328125" style="1" customWidth="1"/>
    <col min="10308" max="10308" width="18.36328125" style="1" customWidth="1"/>
    <col min="10309" max="10310" width="15.6328125" style="1" customWidth="1"/>
    <col min="10311" max="10311" width="16.6328125" style="1" customWidth="1"/>
    <col min="10312" max="10312" width="15.6328125" style="1" customWidth="1"/>
    <col min="10313" max="10313" width="16.08984375" style="1" customWidth="1"/>
    <col min="10314" max="10314" width="16.6328125" style="1" customWidth="1"/>
    <col min="10315" max="10315" width="15.6328125" style="1" customWidth="1"/>
    <col min="10316" max="10316" width="16.08984375" style="1" customWidth="1"/>
    <col min="10317" max="10319" width="15.6328125" style="1" customWidth="1"/>
    <col min="10320" max="10320" width="16.6328125" style="1" customWidth="1"/>
    <col min="10321" max="10321" width="15.6328125" style="1" customWidth="1"/>
    <col min="10322" max="10322" width="18.453125" style="1" customWidth="1"/>
    <col min="10323" max="10323" width="0" style="1" hidden="1" customWidth="1"/>
    <col min="10324" max="10324" width="11.453125" style="1"/>
    <col min="10325" max="10325" width="20.81640625" style="1" customWidth="1"/>
    <col min="10326" max="10523" width="11.453125" style="1"/>
    <col min="10524" max="10524" width="7.54296875" style="1" customWidth="1"/>
    <col min="10525" max="10525" width="77.81640625" style="1" customWidth="1"/>
    <col min="10526" max="10526" width="14.36328125" style="1" customWidth="1"/>
    <col min="10527" max="10527" width="4.453125" style="1" customWidth="1"/>
    <col min="10528" max="10530" width="15.6328125" style="1" customWidth="1"/>
    <col min="10531" max="10531" width="16.6328125" style="1" customWidth="1"/>
    <col min="10532" max="10533" width="15.6328125" style="1" customWidth="1"/>
    <col min="10534" max="10534" width="16.6328125" style="1" customWidth="1"/>
    <col min="10535" max="10545" width="15.6328125" style="1" customWidth="1"/>
    <col min="10546" max="10546" width="17.08984375" style="1" customWidth="1"/>
    <col min="10547" max="10548" width="15.6328125" style="1" customWidth="1"/>
    <col min="10549" max="10549" width="16.453125" style="1" customWidth="1"/>
    <col min="10550" max="10550" width="15.6328125" style="1" customWidth="1"/>
    <col min="10551" max="10551" width="17.08984375" style="1" customWidth="1"/>
    <col min="10552" max="10552" width="17.81640625" style="1" customWidth="1"/>
    <col min="10553" max="10560" width="15.6328125" style="1" customWidth="1"/>
    <col min="10561" max="10561" width="17.54296875" style="1" customWidth="1"/>
    <col min="10562" max="10563" width="15.6328125" style="1" customWidth="1"/>
    <col min="10564" max="10564" width="18.36328125" style="1" customWidth="1"/>
    <col min="10565" max="10566" width="15.6328125" style="1" customWidth="1"/>
    <col min="10567" max="10567" width="16.6328125" style="1" customWidth="1"/>
    <col min="10568" max="10568" width="15.6328125" style="1" customWidth="1"/>
    <col min="10569" max="10569" width="16.08984375" style="1" customWidth="1"/>
    <col min="10570" max="10570" width="16.6328125" style="1" customWidth="1"/>
    <col min="10571" max="10571" width="15.6328125" style="1" customWidth="1"/>
    <col min="10572" max="10572" width="16.08984375" style="1" customWidth="1"/>
    <col min="10573" max="10575" width="15.6328125" style="1" customWidth="1"/>
    <col min="10576" max="10576" width="16.6328125" style="1" customWidth="1"/>
    <col min="10577" max="10577" width="15.6328125" style="1" customWidth="1"/>
    <col min="10578" max="10578" width="18.453125" style="1" customWidth="1"/>
    <col min="10579" max="10579" width="0" style="1" hidden="1" customWidth="1"/>
    <col min="10580" max="10580" width="11.453125" style="1"/>
    <col min="10581" max="10581" width="20.81640625" style="1" customWidth="1"/>
    <col min="10582" max="10779" width="11.453125" style="1"/>
    <col min="10780" max="10780" width="7.54296875" style="1" customWidth="1"/>
    <col min="10781" max="10781" width="77.81640625" style="1" customWidth="1"/>
    <col min="10782" max="10782" width="14.36328125" style="1" customWidth="1"/>
    <col min="10783" max="10783" width="4.453125" style="1" customWidth="1"/>
    <col min="10784" max="10786" width="15.6328125" style="1" customWidth="1"/>
    <col min="10787" max="10787" width="16.6328125" style="1" customWidth="1"/>
    <col min="10788" max="10789" width="15.6328125" style="1" customWidth="1"/>
    <col min="10790" max="10790" width="16.6328125" style="1" customWidth="1"/>
    <col min="10791" max="10801" width="15.6328125" style="1" customWidth="1"/>
    <col min="10802" max="10802" width="17.08984375" style="1" customWidth="1"/>
    <col min="10803" max="10804" width="15.6328125" style="1" customWidth="1"/>
    <col min="10805" max="10805" width="16.453125" style="1" customWidth="1"/>
    <col min="10806" max="10806" width="15.6328125" style="1" customWidth="1"/>
    <col min="10807" max="10807" width="17.08984375" style="1" customWidth="1"/>
    <col min="10808" max="10808" width="17.81640625" style="1" customWidth="1"/>
    <col min="10809" max="10816" width="15.6328125" style="1" customWidth="1"/>
    <col min="10817" max="10817" width="17.54296875" style="1" customWidth="1"/>
    <col min="10818" max="10819" width="15.6328125" style="1" customWidth="1"/>
    <col min="10820" max="10820" width="18.36328125" style="1" customWidth="1"/>
    <col min="10821" max="10822" width="15.6328125" style="1" customWidth="1"/>
    <col min="10823" max="10823" width="16.6328125" style="1" customWidth="1"/>
    <col min="10824" max="10824" width="15.6328125" style="1" customWidth="1"/>
    <col min="10825" max="10825" width="16.08984375" style="1" customWidth="1"/>
    <col min="10826" max="10826" width="16.6328125" style="1" customWidth="1"/>
    <col min="10827" max="10827" width="15.6328125" style="1" customWidth="1"/>
    <col min="10828" max="10828" width="16.08984375" style="1" customWidth="1"/>
    <col min="10829" max="10831" width="15.6328125" style="1" customWidth="1"/>
    <col min="10832" max="10832" width="16.6328125" style="1" customWidth="1"/>
    <col min="10833" max="10833" width="15.6328125" style="1" customWidth="1"/>
    <col min="10834" max="10834" width="18.453125" style="1" customWidth="1"/>
    <col min="10835" max="10835" width="0" style="1" hidden="1" customWidth="1"/>
    <col min="10836" max="10836" width="11.453125" style="1"/>
    <col min="10837" max="10837" width="20.81640625" style="1" customWidth="1"/>
    <col min="10838" max="11035" width="11.453125" style="1"/>
    <col min="11036" max="11036" width="7.54296875" style="1" customWidth="1"/>
    <col min="11037" max="11037" width="77.81640625" style="1" customWidth="1"/>
    <col min="11038" max="11038" width="14.36328125" style="1" customWidth="1"/>
    <col min="11039" max="11039" width="4.453125" style="1" customWidth="1"/>
    <col min="11040" max="11042" width="15.6328125" style="1" customWidth="1"/>
    <col min="11043" max="11043" width="16.6328125" style="1" customWidth="1"/>
    <col min="11044" max="11045" width="15.6328125" style="1" customWidth="1"/>
    <col min="11046" max="11046" width="16.6328125" style="1" customWidth="1"/>
    <col min="11047" max="11057" width="15.6328125" style="1" customWidth="1"/>
    <col min="11058" max="11058" width="17.08984375" style="1" customWidth="1"/>
    <col min="11059" max="11060" width="15.6328125" style="1" customWidth="1"/>
    <col min="11061" max="11061" width="16.453125" style="1" customWidth="1"/>
    <col min="11062" max="11062" width="15.6328125" style="1" customWidth="1"/>
    <col min="11063" max="11063" width="17.08984375" style="1" customWidth="1"/>
    <col min="11064" max="11064" width="17.81640625" style="1" customWidth="1"/>
    <col min="11065" max="11072" width="15.6328125" style="1" customWidth="1"/>
    <col min="11073" max="11073" width="17.54296875" style="1" customWidth="1"/>
    <col min="11074" max="11075" width="15.6328125" style="1" customWidth="1"/>
    <col min="11076" max="11076" width="18.36328125" style="1" customWidth="1"/>
    <col min="11077" max="11078" width="15.6328125" style="1" customWidth="1"/>
    <col min="11079" max="11079" width="16.6328125" style="1" customWidth="1"/>
    <col min="11080" max="11080" width="15.6328125" style="1" customWidth="1"/>
    <col min="11081" max="11081" width="16.08984375" style="1" customWidth="1"/>
    <col min="11082" max="11082" width="16.6328125" style="1" customWidth="1"/>
    <col min="11083" max="11083" width="15.6328125" style="1" customWidth="1"/>
    <col min="11084" max="11084" width="16.08984375" style="1" customWidth="1"/>
    <col min="11085" max="11087" width="15.6328125" style="1" customWidth="1"/>
    <col min="11088" max="11088" width="16.6328125" style="1" customWidth="1"/>
    <col min="11089" max="11089" width="15.6328125" style="1" customWidth="1"/>
    <col min="11090" max="11090" width="18.453125" style="1" customWidth="1"/>
    <col min="11091" max="11091" width="0" style="1" hidden="1" customWidth="1"/>
    <col min="11092" max="11092" width="11.453125" style="1"/>
    <col min="11093" max="11093" width="20.81640625" style="1" customWidth="1"/>
    <col min="11094" max="11291" width="11.453125" style="1"/>
    <col min="11292" max="11292" width="7.54296875" style="1" customWidth="1"/>
    <col min="11293" max="11293" width="77.81640625" style="1" customWidth="1"/>
    <col min="11294" max="11294" width="14.36328125" style="1" customWidth="1"/>
    <col min="11295" max="11295" width="4.453125" style="1" customWidth="1"/>
    <col min="11296" max="11298" width="15.6328125" style="1" customWidth="1"/>
    <col min="11299" max="11299" width="16.6328125" style="1" customWidth="1"/>
    <col min="11300" max="11301" width="15.6328125" style="1" customWidth="1"/>
    <col min="11302" max="11302" width="16.6328125" style="1" customWidth="1"/>
    <col min="11303" max="11313" width="15.6328125" style="1" customWidth="1"/>
    <col min="11314" max="11314" width="17.08984375" style="1" customWidth="1"/>
    <col min="11315" max="11316" width="15.6328125" style="1" customWidth="1"/>
    <col min="11317" max="11317" width="16.453125" style="1" customWidth="1"/>
    <col min="11318" max="11318" width="15.6328125" style="1" customWidth="1"/>
    <col min="11319" max="11319" width="17.08984375" style="1" customWidth="1"/>
    <col min="11320" max="11320" width="17.81640625" style="1" customWidth="1"/>
    <col min="11321" max="11328" width="15.6328125" style="1" customWidth="1"/>
    <col min="11329" max="11329" width="17.54296875" style="1" customWidth="1"/>
    <col min="11330" max="11331" width="15.6328125" style="1" customWidth="1"/>
    <col min="11332" max="11332" width="18.36328125" style="1" customWidth="1"/>
    <col min="11333" max="11334" width="15.6328125" style="1" customWidth="1"/>
    <col min="11335" max="11335" width="16.6328125" style="1" customWidth="1"/>
    <col min="11336" max="11336" width="15.6328125" style="1" customWidth="1"/>
    <col min="11337" max="11337" width="16.08984375" style="1" customWidth="1"/>
    <col min="11338" max="11338" width="16.6328125" style="1" customWidth="1"/>
    <col min="11339" max="11339" width="15.6328125" style="1" customWidth="1"/>
    <col min="11340" max="11340" width="16.08984375" style="1" customWidth="1"/>
    <col min="11341" max="11343" width="15.6328125" style="1" customWidth="1"/>
    <col min="11344" max="11344" width="16.6328125" style="1" customWidth="1"/>
    <col min="11345" max="11345" width="15.6328125" style="1" customWidth="1"/>
    <col min="11346" max="11346" width="18.453125" style="1" customWidth="1"/>
    <col min="11347" max="11347" width="0" style="1" hidden="1" customWidth="1"/>
    <col min="11348" max="11348" width="11.453125" style="1"/>
    <col min="11349" max="11349" width="20.81640625" style="1" customWidth="1"/>
    <col min="11350" max="11547" width="11.453125" style="1"/>
    <col min="11548" max="11548" width="7.54296875" style="1" customWidth="1"/>
    <col min="11549" max="11549" width="77.81640625" style="1" customWidth="1"/>
    <col min="11550" max="11550" width="14.36328125" style="1" customWidth="1"/>
    <col min="11551" max="11551" width="4.453125" style="1" customWidth="1"/>
    <col min="11552" max="11554" width="15.6328125" style="1" customWidth="1"/>
    <col min="11555" max="11555" width="16.6328125" style="1" customWidth="1"/>
    <col min="11556" max="11557" width="15.6328125" style="1" customWidth="1"/>
    <col min="11558" max="11558" width="16.6328125" style="1" customWidth="1"/>
    <col min="11559" max="11569" width="15.6328125" style="1" customWidth="1"/>
    <col min="11570" max="11570" width="17.08984375" style="1" customWidth="1"/>
    <col min="11571" max="11572" width="15.6328125" style="1" customWidth="1"/>
    <col min="11573" max="11573" width="16.453125" style="1" customWidth="1"/>
    <col min="11574" max="11574" width="15.6328125" style="1" customWidth="1"/>
    <col min="11575" max="11575" width="17.08984375" style="1" customWidth="1"/>
    <col min="11576" max="11576" width="17.81640625" style="1" customWidth="1"/>
    <col min="11577" max="11584" width="15.6328125" style="1" customWidth="1"/>
    <col min="11585" max="11585" width="17.54296875" style="1" customWidth="1"/>
    <col min="11586" max="11587" width="15.6328125" style="1" customWidth="1"/>
    <col min="11588" max="11588" width="18.36328125" style="1" customWidth="1"/>
    <col min="11589" max="11590" width="15.6328125" style="1" customWidth="1"/>
    <col min="11591" max="11591" width="16.6328125" style="1" customWidth="1"/>
    <col min="11592" max="11592" width="15.6328125" style="1" customWidth="1"/>
    <col min="11593" max="11593" width="16.08984375" style="1" customWidth="1"/>
    <col min="11594" max="11594" width="16.6328125" style="1" customWidth="1"/>
    <col min="11595" max="11595" width="15.6328125" style="1" customWidth="1"/>
    <col min="11596" max="11596" width="16.08984375" style="1" customWidth="1"/>
    <col min="11597" max="11599" width="15.6328125" style="1" customWidth="1"/>
    <col min="11600" max="11600" width="16.6328125" style="1" customWidth="1"/>
    <col min="11601" max="11601" width="15.6328125" style="1" customWidth="1"/>
    <col min="11602" max="11602" width="18.453125" style="1" customWidth="1"/>
    <col min="11603" max="11603" width="0" style="1" hidden="1" customWidth="1"/>
    <col min="11604" max="11604" width="11.453125" style="1"/>
    <col min="11605" max="11605" width="20.81640625" style="1" customWidth="1"/>
    <col min="11606" max="11803" width="11.453125" style="1"/>
    <col min="11804" max="11804" width="7.54296875" style="1" customWidth="1"/>
    <col min="11805" max="11805" width="77.81640625" style="1" customWidth="1"/>
    <col min="11806" max="11806" width="14.36328125" style="1" customWidth="1"/>
    <col min="11807" max="11807" width="4.453125" style="1" customWidth="1"/>
    <col min="11808" max="11810" width="15.6328125" style="1" customWidth="1"/>
    <col min="11811" max="11811" width="16.6328125" style="1" customWidth="1"/>
    <col min="11812" max="11813" width="15.6328125" style="1" customWidth="1"/>
    <col min="11814" max="11814" width="16.6328125" style="1" customWidth="1"/>
    <col min="11815" max="11825" width="15.6328125" style="1" customWidth="1"/>
    <col min="11826" max="11826" width="17.08984375" style="1" customWidth="1"/>
    <col min="11827" max="11828" width="15.6328125" style="1" customWidth="1"/>
    <col min="11829" max="11829" width="16.453125" style="1" customWidth="1"/>
    <col min="11830" max="11830" width="15.6328125" style="1" customWidth="1"/>
    <col min="11831" max="11831" width="17.08984375" style="1" customWidth="1"/>
    <col min="11832" max="11832" width="17.81640625" style="1" customWidth="1"/>
    <col min="11833" max="11840" width="15.6328125" style="1" customWidth="1"/>
    <col min="11841" max="11841" width="17.54296875" style="1" customWidth="1"/>
    <col min="11842" max="11843" width="15.6328125" style="1" customWidth="1"/>
    <col min="11844" max="11844" width="18.36328125" style="1" customWidth="1"/>
    <col min="11845" max="11846" width="15.6328125" style="1" customWidth="1"/>
    <col min="11847" max="11847" width="16.6328125" style="1" customWidth="1"/>
    <col min="11848" max="11848" width="15.6328125" style="1" customWidth="1"/>
    <col min="11849" max="11849" width="16.08984375" style="1" customWidth="1"/>
    <col min="11850" max="11850" width="16.6328125" style="1" customWidth="1"/>
    <col min="11851" max="11851" width="15.6328125" style="1" customWidth="1"/>
    <col min="11852" max="11852" width="16.08984375" style="1" customWidth="1"/>
    <col min="11853" max="11855" width="15.6328125" style="1" customWidth="1"/>
    <col min="11856" max="11856" width="16.6328125" style="1" customWidth="1"/>
    <col min="11857" max="11857" width="15.6328125" style="1" customWidth="1"/>
    <col min="11858" max="11858" width="18.453125" style="1" customWidth="1"/>
    <col min="11859" max="11859" width="0" style="1" hidden="1" customWidth="1"/>
    <col min="11860" max="11860" width="11.453125" style="1"/>
    <col min="11861" max="11861" width="20.81640625" style="1" customWidth="1"/>
    <col min="11862" max="12059" width="11.453125" style="1"/>
    <col min="12060" max="12060" width="7.54296875" style="1" customWidth="1"/>
    <col min="12061" max="12061" width="77.81640625" style="1" customWidth="1"/>
    <col min="12062" max="12062" width="14.36328125" style="1" customWidth="1"/>
    <col min="12063" max="12063" width="4.453125" style="1" customWidth="1"/>
    <col min="12064" max="12066" width="15.6328125" style="1" customWidth="1"/>
    <col min="12067" max="12067" width="16.6328125" style="1" customWidth="1"/>
    <col min="12068" max="12069" width="15.6328125" style="1" customWidth="1"/>
    <col min="12070" max="12070" width="16.6328125" style="1" customWidth="1"/>
    <col min="12071" max="12081" width="15.6328125" style="1" customWidth="1"/>
    <col min="12082" max="12082" width="17.08984375" style="1" customWidth="1"/>
    <col min="12083" max="12084" width="15.6328125" style="1" customWidth="1"/>
    <col min="12085" max="12085" width="16.453125" style="1" customWidth="1"/>
    <col min="12086" max="12086" width="15.6328125" style="1" customWidth="1"/>
    <col min="12087" max="12087" width="17.08984375" style="1" customWidth="1"/>
    <col min="12088" max="12088" width="17.81640625" style="1" customWidth="1"/>
    <col min="12089" max="12096" width="15.6328125" style="1" customWidth="1"/>
    <col min="12097" max="12097" width="17.54296875" style="1" customWidth="1"/>
    <col min="12098" max="12099" width="15.6328125" style="1" customWidth="1"/>
    <col min="12100" max="12100" width="18.36328125" style="1" customWidth="1"/>
    <col min="12101" max="12102" width="15.6328125" style="1" customWidth="1"/>
    <col min="12103" max="12103" width="16.6328125" style="1" customWidth="1"/>
    <col min="12104" max="12104" width="15.6328125" style="1" customWidth="1"/>
    <col min="12105" max="12105" width="16.08984375" style="1" customWidth="1"/>
    <col min="12106" max="12106" width="16.6328125" style="1" customWidth="1"/>
    <col min="12107" max="12107" width="15.6328125" style="1" customWidth="1"/>
    <col min="12108" max="12108" width="16.08984375" style="1" customWidth="1"/>
    <col min="12109" max="12111" width="15.6328125" style="1" customWidth="1"/>
    <col min="12112" max="12112" width="16.6328125" style="1" customWidth="1"/>
    <col min="12113" max="12113" width="15.6328125" style="1" customWidth="1"/>
    <col min="12114" max="12114" width="18.453125" style="1" customWidth="1"/>
    <col min="12115" max="12115" width="0" style="1" hidden="1" customWidth="1"/>
    <col min="12116" max="12116" width="11.453125" style="1"/>
    <col min="12117" max="12117" width="20.81640625" style="1" customWidth="1"/>
    <col min="12118" max="12315" width="11.453125" style="1"/>
    <col min="12316" max="12316" width="7.54296875" style="1" customWidth="1"/>
    <col min="12317" max="12317" width="77.81640625" style="1" customWidth="1"/>
    <col min="12318" max="12318" width="14.36328125" style="1" customWidth="1"/>
    <col min="12319" max="12319" width="4.453125" style="1" customWidth="1"/>
    <col min="12320" max="12322" width="15.6328125" style="1" customWidth="1"/>
    <col min="12323" max="12323" width="16.6328125" style="1" customWidth="1"/>
    <col min="12324" max="12325" width="15.6328125" style="1" customWidth="1"/>
    <col min="12326" max="12326" width="16.6328125" style="1" customWidth="1"/>
    <col min="12327" max="12337" width="15.6328125" style="1" customWidth="1"/>
    <col min="12338" max="12338" width="17.08984375" style="1" customWidth="1"/>
    <col min="12339" max="12340" width="15.6328125" style="1" customWidth="1"/>
    <col min="12341" max="12341" width="16.453125" style="1" customWidth="1"/>
    <col min="12342" max="12342" width="15.6328125" style="1" customWidth="1"/>
    <col min="12343" max="12343" width="17.08984375" style="1" customWidth="1"/>
    <col min="12344" max="12344" width="17.81640625" style="1" customWidth="1"/>
    <col min="12345" max="12352" width="15.6328125" style="1" customWidth="1"/>
    <col min="12353" max="12353" width="17.54296875" style="1" customWidth="1"/>
    <col min="12354" max="12355" width="15.6328125" style="1" customWidth="1"/>
    <col min="12356" max="12356" width="18.36328125" style="1" customWidth="1"/>
    <col min="12357" max="12358" width="15.6328125" style="1" customWidth="1"/>
    <col min="12359" max="12359" width="16.6328125" style="1" customWidth="1"/>
    <col min="12360" max="12360" width="15.6328125" style="1" customWidth="1"/>
    <col min="12361" max="12361" width="16.08984375" style="1" customWidth="1"/>
    <col min="12362" max="12362" width="16.6328125" style="1" customWidth="1"/>
    <col min="12363" max="12363" width="15.6328125" style="1" customWidth="1"/>
    <col min="12364" max="12364" width="16.08984375" style="1" customWidth="1"/>
    <col min="12365" max="12367" width="15.6328125" style="1" customWidth="1"/>
    <col min="12368" max="12368" width="16.6328125" style="1" customWidth="1"/>
    <col min="12369" max="12369" width="15.6328125" style="1" customWidth="1"/>
    <col min="12370" max="12370" width="18.453125" style="1" customWidth="1"/>
    <col min="12371" max="12371" width="0" style="1" hidden="1" customWidth="1"/>
    <col min="12372" max="12372" width="11.453125" style="1"/>
    <col min="12373" max="12373" width="20.81640625" style="1" customWidth="1"/>
    <col min="12374" max="12571" width="11.453125" style="1"/>
    <col min="12572" max="12572" width="7.54296875" style="1" customWidth="1"/>
    <col min="12573" max="12573" width="77.81640625" style="1" customWidth="1"/>
    <col min="12574" max="12574" width="14.36328125" style="1" customWidth="1"/>
    <col min="12575" max="12575" width="4.453125" style="1" customWidth="1"/>
    <col min="12576" max="12578" width="15.6328125" style="1" customWidth="1"/>
    <col min="12579" max="12579" width="16.6328125" style="1" customWidth="1"/>
    <col min="12580" max="12581" width="15.6328125" style="1" customWidth="1"/>
    <col min="12582" max="12582" width="16.6328125" style="1" customWidth="1"/>
    <col min="12583" max="12593" width="15.6328125" style="1" customWidth="1"/>
    <col min="12594" max="12594" width="17.08984375" style="1" customWidth="1"/>
    <col min="12595" max="12596" width="15.6328125" style="1" customWidth="1"/>
    <col min="12597" max="12597" width="16.453125" style="1" customWidth="1"/>
    <col min="12598" max="12598" width="15.6328125" style="1" customWidth="1"/>
    <col min="12599" max="12599" width="17.08984375" style="1" customWidth="1"/>
    <col min="12600" max="12600" width="17.81640625" style="1" customWidth="1"/>
    <col min="12601" max="12608" width="15.6328125" style="1" customWidth="1"/>
    <col min="12609" max="12609" width="17.54296875" style="1" customWidth="1"/>
    <col min="12610" max="12611" width="15.6328125" style="1" customWidth="1"/>
    <col min="12612" max="12612" width="18.36328125" style="1" customWidth="1"/>
    <col min="12613" max="12614" width="15.6328125" style="1" customWidth="1"/>
    <col min="12615" max="12615" width="16.6328125" style="1" customWidth="1"/>
    <col min="12616" max="12616" width="15.6328125" style="1" customWidth="1"/>
    <col min="12617" max="12617" width="16.08984375" style="1" customWidth="1"/>
    <col min="12618" max="12618" width="16.6328125" style="1" customWidth="1"/>
    <col min="12619" max="12619" width="15.6328125" style="1" customWidth="1"/>
    <col min="12620" max="12620" width="16.08984375" style="1" customWidth="1"/>
    <col min="12621" max="12623" width="15.6328125" style="1" customWidth="1"/>
    <col min="12624" max="12624" width="16.6328125" style="1" customWidth="1"/>
    <col min="12625" max="12625" width="15.6328125" style="1" customWidth="1"/>
    <col min="12626" max="12626" width="18.453125" style="1" customWidth="1"/>
    <col min="12627" max="12627" width="0" style="1" hidden="1" customWidth="1"/>
    <col min="12628" max="12628" width="11.453125" style="1"/>
    <col min="12629" max="12629" width="20.81640625" style="1" customWidth="1"/>
    <col min="12630" max="12827" width="11.453125" style="1"/>
    <col min="12828" max="12828" width="7.54296875" style="1" customWidth="1"/>
    <col min="12829" max="12829" width="77.81640625" style="1" customWidth="1"/>
    <col min="12830" max="12830" width="14.36328125" style="1" customWidth="1"/>
    <col min="12831" max="12831" width="4.453125" style="1" customWidth="1"/>
    <col min="12832" max="12834" width="15.6328125" style="1" customWidth="1"/>
    <col min="12835" max="12835" width="16.6328125" style="1" customWidth="1"/>
    <col min="12836" max="12837" width="15.6328125" style="1" customWidth="1"/>
    <col min="12838" max="12838" width="16.6328125" style="1" customWidth="1"/>
    <col min="12839" max="12849" width="15.6328125" style="1" customWidth="1"/>
    <col min="12850" max="12850" width="17.08984375" style="1" customWidth="1"/>
    <col min="12851" max="12852" width="15.6328125" style="1" customWidth="1"/>
    <col min="12853" max="12853" width="16.453125" style="1" customWidth="1"/>
    <col min="12854" max="12854" width="15.6328125" style="1" customWidth="1"/>
    <col min="12855" max="12855" width="17.08984375" style="1" customWidth="1"/>
    <col min="12856" max="12856" width="17.81640625" style="1" customWidth="1"/>
    <col min="12857" max="12864" width="15.6328125" style="1" customWidth="1"/>
    <col min="12865" max="12865" width="17.54296875" style="1" customWidth="1"/>
    <col min="12866" max="12867" width="15.6328125" style="1" customWidth="1"/>
    <col min="12868" max="12868" width="18.36328125" style="1" customWidth="1"/>
    <col min="12869" max="12870" width="15.6328125" style="1" customWidth="1"/>
    <col min="12871" max="12871" width="16.6328125" style="1" customWidth="1"/>
    <col min="12872" max="12872" width="15.6328125" style="1" customWidth="1"/>
    <col min="12873" max="12873" width="16.08984375" style="1" customWidth="1"/>
    <col min="12874" max="12874" width="16.6328125" style="1" customWidth="1"/>
    <col min="12875" max="12875" width="15.6328125" style="1" customWidth="1"/>
    <col min="12876" max="12876" width="16.08984375" style="1" customWidth="1"/>
    <col min="12877" max="12879" width="15.6328125" style="1" customWidth="1"/>
    <col min="12880" max="12880" width="16.6328125" style="1" customWidth="1"/>
    <col min="12881" max="12881" width="15.6328125" style="1" customWidth="1"/>
    <col min="12882" max="12882" width="18.453125" style="1" customWidth="1"/>
    <col min="12883" max="12883" width="0" style="1" hidden="1" customWidth="1"/>
    <col min="12884" max="12884" width="11.453125" style="1"/>
    <col min="12885" max="12885" width="20.81640625" style="1" customWidth="1"/>
    <col min="12886" max="13083" width="11.453125" style="1"/>
    <col min="13084" max="13084" width="7.54296875" style="1" customWidth="1"/>
    <col min="13085" max="13085" width="77.81640625" style="1" customWidth="1"/>
    <col min="13086" max="13086" width="14.36328125" style="1" customWidth="1"/>
    <col min="13087" max="13087" width="4.453125" style="1" customWidth="1"/>
    <col min="13088" max="13090" width="15.6328125" style="1" customWidth="1"/>
    <col min="13091" max="13091" width="16.6328125" style="1" customWidth="1"/>
    <col min="13092" max="13093" width="15.6328125" style="1" customWidth="1"/>
    <col min="13094" max="13094" width="16.6328125" style="1" customWidth="1"/>
    <col min="13095" max="13105" width="15.6328125" style="1" customWidth="1"/>
    <col min="13106" max="13106" width="17.08984375" style="1" customWidth="1"/>
    <col min="13107" max="13108" width="15.6328125" style="1" customWidth="1"/>
    <col min="13109" max="13109" width="16.453125" style="1" customWidth="1"/>
    <col min="13110" max="13110" width="15.6328125" style="1" customWidth="1"/>
    <col min="13111" max="13111" width="17.08984375" style="1" customWidth="1"/>
    <col min="13112" max="13112" width="17.81640625" style="1" customWidth="1"/>
    <col min="13113" max="13120" width="15.6328125" style="1" customWidth="1"/>
    <col min="13121" max="13121" width="17.54296875" style="1" customWidth="1"/>
    <col min="13122" max="13123" width="15.6328125" style="1" customWidth="1"/>
    <col min="13124" max="13124" width="18.36328125" style="1" customWidth="1"/>
    <col min="13125" max="13126" width="15.6328125" style="1" customWidth="1"/>
    <col min="13127" max="13127" width="16.6328125" style="1" customWidth="1"/>
    <col min="13128" max="13128" width="15.6328125" style="1" customWidth="1"/>
    <col min="13129" max="13129" width="16.08984375" style="1" customWidth="1"/>
    <col min="13130" max="13130" width="16.6328125" style="1" customWidth="1"/>
    <col min="13131" max="13131" width="15.6328125" style="1" customWidth="1"/>
    <col min="13132" max="13132" width="16.08984375" style="1" customWidth="1"/>
    <col min="13133" max="13135" width="15.6328125" style="1" customWidth="1"/>
    <col min="13136" max="13136" width="16.6328125" style="1" customWidth="1"/>
    <col min="13137" max="13137" width="15.6328125" style="1" customWidth="1"/>
    <col min="13138" max="13138" width="18.453125" style="1" customWidth="1"/>
    <col min="13139" max="13139" width="0" style="1" hidden="1" customWidth="1"/>
    <col min="13140" max="13140" width="11.453125" style="1"/>
    <col min="13141" max="13141" width="20.81640625" style="1" customWidth="1"/>
    <col min="13142" max="13339" width="11.453125" style="1"/>
    <col min="13340" max="13340" width="7.54296875" style="1" customWidth="1"/>
    <col min="13341" max="13341" width="77.81640625" style="1" customWidth="1"/>
    <col min="13342" max="13342" width="14.36328125" style="1" customWidth="1"/>
    <col min="13343" max="13343" width="4.453125" style="1" customWidth="1"/>
    <col min="13344" max="13346" width="15.6328125" style="1" customWidth="1"/>
    <col min="13347" max="13347" width="16.6328125" style="1" customWidth="1"/>
    <col min="13348" max="13349" width="15.6328125" style="1" customWidth="1"/>
    <col min="13350" max="13350" width="16.6328125" style="1" customWidth="1"/>
    <col min="13351" max="13361" width="15.6328125" style="1" customWidth="1"/>
    <col min="13362" max="13362" width="17.08984375" style="1" customWidth="1"/>
    <col min="13363" max="13364" width="15.6328125" style="1" customWidth="1"/>
    <col min="13365" max="13365" width="16.453125" style="1" customWidth="1"/>
    <col min="13366" max="13366" width="15.6328125" style="1" customWidth="1"/>
    <col min="13367" max="13367" width="17.08984375" style="1" customWidth="1"/>
    <col min="13368" max="13368" width="17.81640625" style="1" customWidth="1"/>
    <col min="13369" max="13376" width="15.6328125" style="1" customWidth="1"/>
    <col min="13377" max="13377" width="17.54296875" style="1" customWidth="1"/>
    <col min="13378" max="13379" width="15.6328125" style="1" customWidth="1"/>
    <col min="13380" max="13380" width="18.36328125" style="1" customWidth="1"/>
    <col min="13381" max="13382" width="15.6328125" style="1" customWidth="1"/>
    <col min="13383" max="13383" width="16.6328125" style="1" customWidth="1"/>
    <col min="13384" max="13384" width="15.6328125" style="1" customWidth="1"/>
    <col min="13385" max="13385" width="16.08984375" style="1" customWidth="1"/>
    <col min="13386" max="13386" width="16.6328125" style="1" customWidth="1"/>
    <col min="13387" max="13387" width="15.6328125" style="1" customWidth="1"/>
    <col min="13388" max="13388" width="16.08984375" style="1" customWidth="1"/>
    <col min="13389" max="13391" width="15.6328125" style="1" customWidth="1"/>
    <col min="13392" max="13392" width="16.6328125" style="1" customWidth="1"/>
    <col min="13393" max="13393" width="15.6328125" style="1" customWidth="1"/>
    <col min="13394" max="13394" width="18.453125" style="1" customWidth="1"/>
    <col min="13395" max="13395" width="0" style="1" hidden="1" customWidth="1"/>
    <col min="13396" max="13396" width="11.453125" style="1"/>
    <col min="13397" max="13397" width="20.81640625" style="1" customWidth="1"/>
    <col min="13398" max="13595" width="11.453125" style="1"/>
    <col min="13596" max="13596" width="7.54296875" style="1" customWidth="1"/>
    <col min="13597" max="13597" width="77.81640625" style="1" customWidth="1"/>
    <col min="13598" max="13598" width="14.36328125" style="1" customWidth="1"/>
    <col min="13599" max="13599" width="4.453125" style="1" customWidth="1"/>
    <col min="13600" max="13602" width="15.6328125" style="1" customWidth="1"/>
    <col min="13603" max="13603" width="16.6328125" style="1" customWidth="1"/>
    <col min="13604" max="13605" width="15.6328125" style="1" customWidth="1"/>
    <col min="13606" max="13606" width="16.6328125" style="1" customWidth="1"/>
    <col min="13607" max="13617" width="15.6328125" style="1" customWidth="1"/>
    <col min="13618" max="13618" width="17.08984375" style="1" customWidth="1"/>
    <col min="13619" max="13620" width="15.6328125" style="1" customWidth="1"/>
    <col min="13621" max="13621" width="16.453125" style="1" customWidth="1"/>
    <col min="13622" max="13622" width="15.6328125" style="1" customWidth="1"/>
    <col min="13623" max="13623" width="17.08984375" style="1" customWidth="1"/>
    <col min="13624" max="13624" width="17.81640625" style="1" customWidth="1"/>
    <col min="13625" max="13632" width="15.6328125" style="1" customWidth="1"/>
    <col min="13633" max="13633" width="17.54296875" style="1" customWidth="1"/>
    <col min="13634" max="13635" width="15.6328125" style="1" customWidth="1"/>
    <col min="13636" max="13636" width="18.36328125" style="1" customWidth="1"/>
    <col min="13637" max="13638" width="15.6328125" style="1" customWidth="1"/>
    <col min="13639" max="13639" width="16.6328125" style="1" customWidth="1"/>
    <col min="13640" max="13640" width="15.6328125" style="1" customWidth="1"/>
    <col min="13641" max="13641" width="16.08984375" style="1" customWidth="1"/>
    <col min="13642" max="13642" width="16.6328125" style="1" customWidth="1"/>
    <col min="13643" max="13643" width="15.6328125" style="1" customWidth="1"/>
    <col min="13644" max="13644" width="16.08984375" style="1" customWidth="1"/>
    <col min="13645" max="13647" width="15.6328125" style="1" customWidth="1"/>
    <col min="13648" max="13648" width="16.6328125" style="1" customWidth="1"/>
    <col min="13649" max="13649" width="15.6328125" style="1" customWidth="1"/>
    <col min="13650" max="13650" width="18.453125" style="1" customWidth="1"/>
    <col min="13651" max="13651" width="0" style="1" hidden="1" customWidth="1"/>
    <col min="13652" max="13652" width="11.453125" style="1"/>
    <col min="13653" max="13653" width="20.81640625" style="1" customWidth="1"/>
    <col min="13654" max="13851" width="11.453125" style="1"/>
    <col min="13852" max="13852" width="7.54296875" style="1" customWidth="1"/>
    <col min="13853" max="13853" width="77.81640625" style="1" customWidth="1"/>
    <col min="13854" max="13854" width="14.36328125" style="1" customWidth="1"/>
    <col min="13855" max="13855" width="4.453125" style="1" customWidth="1"/>
    <col min="13856" max="13858" width="15.6328125" style="1" customWidth="1"/>
    <col min="13859" max="13859" width="16.6328125" style="1" customWidth="1"/>
    <col min="13860" max="13861" width="15.6328125" style="1" customWidth="1"/>
    <col min="13862" max="13862" width="16.6328125" style="1" customWidth="1"/>
    <col min="13863" max="13873" width="15.6328125" style="1" customWidth="1"/>
    <col min="13874" max="13874" width="17.08984375" style="1" customWidth="1"/>
    <col min="13875" max="13876" width="15.6328125" style="1" customWidth="1"/>
    <col min="13877" max="13877" width="16.453125" style="1" customWidth="1"/>
    <col min="13878" max="13878" width="15.6328125" style="1" customWidth="1"/>
    <col min="13879" max="13879" width="17.08984375" style="1" customWidth="1"/>
    <col min="13880" max="13880" width="17.81640625" style="1" customWidth="1"/>
    <col min="13881" max="13888" width="15.6328125" style="1" customWidth="1"/>
    <col min="13889" max="13889" width="17.54296875" style="1" customWidth="1"/>
    <col min="13890" max="13891" width="15.6328125" style="1" customWidth="1"/>
    <col min="13892" max="13892" width="18.36328125" style="1" customWidth="1"/>
    <col min="13893" max="13894" width="15.6328125" style="1" customWidth="1"/>
    <col min="13895" max="13895" width="16.6328125" style="1" customWidth="1"/>
    <col min="13896" max="13896" width="15.6328125" style="1" customWidth="1"/>
    <col min="13897" max="13897" width="16.08984375" style="1" customWidth="1"/>
    <col min="13898" max="13898" width="16.6328125" style="1" customWidth="1"/>
    <col min="13899" max="13899" width="15.6328125" style="1" customWidth="1"/>
    <col min="13900" max="13900" width="16.08984375" style="1" customWidth="1"/>
    <col min="13901" max="13903" width="15.6328125" style="1" customWidth="1"/>
    <col min="13904" max="13904" width="16.6328125" style="1" customWidth="1"/>
    <col min="13905" max="13905" width="15.6328125" style="1" customWidth="1"/>
    <col min="13906" max="13906" width="18.453125" style="1" customWidth="1"/>
    <col min="13907" max="13907" width="0" style="1" hidden="1" customWidth="1"/>
    <col min="13908" max="13908" width="11.453125" style="1"/>
    <col min="13909" max="13909" width="20.81640625" style="1" customWidth="1"/>
    <col min="13910" max="14107" width="11.453125" style="1"/>
    <col min="14108" max="14108" width="7.54296875" style="1" customWidth="1"/>
    <col min="14109" max="14109" width="77.81640625" style="1" customWidth="1"/>
    <col min="14110" max="14110" width="14.36328125" style="1" customWidth="1"/>
    <col min="14111" max="14111" width="4.453125" style="1" customWidth="1"/>
    <col min="14112" max="14114" width="15.6328125" style="1" customWidth="1"/>
    <col min="14115" max="14115" width="16.6328125" style="1" customWidth="1"/>
    <col min="14116" max="14117" width="15.6328125" style="1" customWidth="1"/>
    <col min="14118" max="14118" width="16.6328125" style="1" customWidth="1"/>
    <col min="14119" max="14129" width="15.6328125" style="1" customWidth="1"/>
    <col min="14130" max="14130" width="17.08984375" style="1" customWidth="1"/>
    <col min="14131" max="14132" width="15.6328125" style="1" customWidth="1"/>
    <col min="14133" max="14133" width="16.453125" style="1" customWidth="1"/>
    <col min="14134" max="14134" width="15.6328125" style="1" customWidth="1"/>
    <col min="14135" max="14135" width="17.08984375" style="1" customWidth="1"/>
    <col min="14136" max="14136" width="17.81640625" style="1" customWidth="1"/>
    <col min="14137" max="14144" width="15.6328125" style="1" customWidth="1"/>
    <col min="14145" max="14145" width="17.54296875" style="1" customWidth="1"/>
    <col min="14146" max="14147" width="15.6328125" style="1" customWidth="1"/>
    <col min="14148" max="14148" width="18.36328125" style="1" customWidth="1"/>
    <col min="14149" max="14150" width="15.6328125" style="1" customWidth="1"/>
    <col min="14151" max="14151" width="16.6328125" style="1" customWidth="1"/>
    <col min="14152" max="14152" width="15.6328125" style="1" customWidth="1"/>
    <col min="14153" max="14153" width="16.08984375" style="1" customWidth="1"/>
    <col min="14154" max="14154" width="16.6328125" style="1" customWidth="1"/>
    <col min="14155" max="14155" width="15.6328125" style="1" customWidth="1"/>
    <col min="14156" max="14156" width="16.08984375" style="1" customWidth="1"/>
    <col min="14157" max="14159" width="15.6328125" style="1" customWidth="1"/>
    <col min="14160" max="14160" width="16.6328125" style="1" customWidth="1"/>
    <col min="14161" max="14161" width="15.6328125" style="1" customWidth="1"/>
    <col min="14162" max="14162" width="18.453125" style="1" customWidth="1"/>
    <col min="14163" max="14163" width="0" style="1" hidden="1" customWidth="1"/>
    <col min="14164" max="14164" width="11.453125" style="1"/>
    <col min="14165" max="14165" width="20.81640625" style="1" customWidth="1"/>
    <col min="14166" max="14363" width="11.453125" style="1"/>
    <col min="14364" max="14364" width="7.54296875" style="1" customWidth="1"/>
    <col min="14365" max="14365" width="77.81640625" style="1" customWidth="1"/>
    <col min="14366" max="14366" width="14.36328125" style="1" customWidth="1"/>
    <col min="14367" max="14367" width="4.453125" style="1" customWidth="1"/>
    <col min="14368" max="14370" width="15.6328125" style="1" customWidth="1"/>
    <col min="14371" max="14371" width="16.6328125" style="1" customWidth="1"/>
    <col min="14372" max="14373" width="15.6328125" style="1" customWidth="1"/>
    <col min="14374" max="14374" width="16.6328125" style="1" customWidth="1"/>
    <col min="14375" max="14385" width="15.6328125" style="1" customWidth="1"/>
    <col min="14386" max="14386" width="17.08984375" style="1" customWidth="1"/>
    <col min="14387" max="14388" width="15.6328125" style="1" customWidth="1"/>
    <col min="14389" max="14389" width="16.453125" style="1" customWidth="1"/>
    <col min="14390" max="14390" width="15.6328125" style="1" customWidth="1"/>
    <col min="14391" max="14391" width="17.08984375" style="1" customWidth="1"/>
    <col min="14392" max="14392" width="17.81640625" style="1" customWidth="1"/>
    <col min="14393" max="14400" width="15.6328125" style="1" customWidth="1"/>
    <col min="14401" max="14401" width="17.54296875" style="1" customWidth="1"/>
    <col min="14402" max="14403" width="15.6328125" style="1" customWidth="1"/>
    <col min="14404" max="14404" width="18.36328125" style="1" customWidth="1"/>
    <col min="14405" max="14406" width="15.6328125" style="1" customWidth="1"/>
    <col min="14407" max="14407" width="16.6328125" style="1" customWidth="1"/>
    <col min="14408" max="14408" width="15.6328125" style="1" customWidth="1"/>
    <col min="14409" max="14409" width="16.08984375" style="1" customWidth="1"/>
    <col min="14410" max="14410" width="16.6328125" style="1" customWidth="1"/>
    <col min="14411" max="14411" width="15.6328125" style="1" customWidth="1"/>
    <col min="14412" max="14412" width="16.08984375" style="1" customWidth="1"/>
    <col min="14413" max="14415" width="15.6328125" style="1" customWidth="1"/>
    <col min="14416" max="14416" width="16.6328125" style="1" customWidth="1"/>
    <col min="14417" max="14417" width="15.6328125" style="1" customWidth="1"/>
    <col min="14418" max="14418" width="18.453125" style="1" customWidth="1"/>
    <col min="14419" max="14419" width="0" style="1" hidden="1" customWidth="1"/>
    <col min="14420" max="14420" width="11.453125" style="1"/>
    <col min="14421" max="14421" width="20.81640625" style="1" customWidth="1"/>
    <col min="14422" max="14619" width="11.453125" style="1"/>
    <col min="14620" max="14620" width="7.54296875" style="1" customWidth="1"/>
    <col min="14621" max="14621" width="77.81640625" style="1" customWidth="1"/>
    <col min="14622" max="14622" width="14.36328125" style="1" customWidth="1"/>
    <col min="14623" max="14623" width="4.453125" style="1" customWidth="1"/>
    <col min="14624" max="14626" width="15.6328125" style="1" customWidth="1"/>
    <col min="14627" max="14627" width="16.6328125" style="1" customWidth="1"/>
    <col min="14628" max="14629" width="15.6328125" style="1" customWidth="1"/>
    <col min="14630" max="14630" width="16.6328125" style="1" customWidth="1"/>
    <col min="14631" max="14641" width="15.6328125" style="1" customWidth="1"/>
    <col min="14642" max="14642" width="17.08984375" style="1" customWidth="1"/>
    <col min="14643" max="14644" width="15.6328125" style="1" customWidth="1"/>
    <col min="14645" max="14645" width="16.453125" style="1" customWidth="1"/>
    <col min="14646" max="14646" width="15.6328125" style="1" customWidth="1"/>
    <col min="14647" max="14647" width="17.08984375" style="1" customWidth="1"/>
    <col min="14648" max="14648" width="17.81640625" style="1" customWidth="1"/>
    <col min="14649" max="14656" width="15.6328125" style="1" customWidth="1"/>
    <col min="14657" max="14657" width="17.54296875" style="1" customWidth="1"/>
    <col min="14658" max="14659" width="15.6328125" style="1" customWidth="1"/>
    <col min="14660" max="14660" width="18.36328125" style="1" customWidth="1"/>
    <col min="14661" max="14662" width="15.6328125" style="1" customWidth="1"/>
    <col min="14663" max="14663" width="16.6328125" style="1" customWidth="1"/>
    <col min="14664" max="14664" width="15.6328125" style="1" customWidth="1"/>
    <col min="14665" max="14665" width="16.08984375" style="1" customWidth="1"/>
    <col min="14666" max="14666" width="16.6328125" style="1" customWidth="1"/>
    <col min="14667" max="14667" width="15.6328125" style="1" customWidth="1"/>
    <col min="14668" max="14668" width="16.08984375" style="1" customWidth="1"/>
    <col min="14669" max="14671" width="15.6328125" style="1" customWidth="1"/>
    <col min="14672" max="14672" width="16.6328125" style="1" customWidth="1"/>
    <col min="14673" max="14673" width="15.6328125" style="1" customWidth="1"/>
    <col min="14674" max="14674" width="18.453125" style="1" customWidth="1"/>
    <col min="14675" max="14675" width="0" style="1" hidden="1" customWidth="1"/>
    <col min="14676" max="14676" width="11.453125" style="1"/>
    <col min="14677" max="14677" width="20.81640625" style="1" customWidth="1"/>
    <col min="14678" max="14875" width="11.453125" style="1"/>
    <col min="14876" max="14876" width="7.54296875" style="1" customWidth="1"/>
    <col min="14877" max="14877" width="77.81640625" style="1" customWidth="1"/>
    <col min="14878" max="14878" width="14.36328125" style="1" customWidth="1"/>
    <col min="14879" max="14879" width="4.453125" style="1" customWidth="1"/>
    <col min="14880" max="14882" width="15.6328125" style="1" customWidth="1"/>
    <col min="14883" max="14883" width="16.6328125" style="1" customWidth="1"/>
    <col min="14884" max="14885" width="15.6328125" style="1" customWidth="1"/>
    <col min="14886" max="14886" width="16.6328125" style="1" customWidth="1"/>
    <col min="14887" max="14897" width="15.6328125" style="1" customWidth="1"/>
    <col min="14898" max="14898" width="17.08984375" style="1" customWidth="1"/>
    <col min="14899" max="14900" width="15.6328125" style="1" customWidth="1"/>
    <col min="14901" max="14901" width="16.453125" style="1" customWidth="1"/>
    <col min="14902" max="14902" width="15.6328125" style="1" customWidth="1"/>
    <col min="14903" max="14903" width="17.08984375" style="1" customWidth="1"/>
    <col min="14904" max="14904" width="17.81640625" style="1" customWidth="1"/>
    <col min="14905" max="14912" width="15.6328125" style="1" customWidth="1"/>
    <col min="14913" max="14913" width="17.54296875" style="1" customWidth="1"/>
    <col min="14914" max="14915" width="15.6328125" style="1" customWidth="1"/>
    <col min="14916" max="14916" width="18.36328125" style="1" customWidth="1"/>
    <col min="14917" max="14918" width="15.6328125" style="1" customWidth="1"/>
    <col min="14919" max="14919" width="16.6328125" style="1" customWidth="1"/>
    <col min="14920" max="14920" width="15.6328125" style="1" customWidth="1"/>
    <col min="14921" max="14921" width="16.08984375" style="1" customWidth="1"/>
    <col min="14922" max="14922" width="16.6328125" style="1" customWidth="1"/>
    <col min="14923" max="14923" width="15.6328125" style="1" customWidth="1"/>
    <col min="14924" max="14924" width="16.08984375" style="1" customWidth="1"/>
    <col min="14925" max="14927" width="15.6328125" style="1" customWidth="1"/>
    <col min="14928" max="14928" width="16.6328125" style="1" customWidth="1"/>
    <col min="14929" max="14929" width="15.6328125" style="1" customWidth="1"/>
    <col min="14930" max="14930" width="18.453125" style="1" customWidth="1"/>
    <col min="14931" max="14931" width="0" style="1" hidden="1" customWidth="1"/>
    <col min="14932" max="14932" width="11.453125" style="1"/>
    <col min="14933" max="14933" width="20.81640625" style="1" customWidth="1"/>
    <col min="14934" max="15131" width="11.453125" style="1"/>
    <col min="15132" max="15132" width="7.54296875" style="1" customWidth="1"/>
    <col min="15133" max="15133" width="77.81640625" style="1" customWidth="1"/>
    <col min="15134" max="15134" width="14.36328125" style="1" customWidth="1"/>
    <col min="15135" max="15135" width="4.453125" style="1" customWidth="1"/>
    <col min="15136" max="15138" width="15.6328125" style="1" customWidth="1"/>
    <col min="15139" max="15139" width="16.6328125" style="1" customWidth="1"/>
    <col min="15140" max="15141" width="15.6328125" style="1" customWidth="1"/>
    <col min="15142" max="15142" width="16.6328125" style="1" customWidth="1"/>
    <col min="15143" max="15153" width="15.6328125" style="1" customWidth="1"/>
    <col min="15154" max="15154" width="17.08984375" style="1" customWidth="1"/>
    <col min="15155" max="15156" width="15.6328125" style="1" customWidth="1"/>
    <col min="15157" max="15157" width="16.453125" style="1" customWidth="1"/>
    <col min="15158" max="15158" width="15.6328125" style="1" customWidth="1"/>
    <col min="15159" max="15159" width="17.08984375" style="1" customWidth="1"/>
    <col min="15160" max="15160" width="17.81640625" style="1" customWidth="1"/>
    <col min="15161" max="15168" width="15.6328125" style="1" customWidth="1"/>
    <col min="15169" max="15169" width="17.54296875" style="1" customWidth="1"/>
    <col min="15170" max="15171" width="15.6328125" style="1" customWidth="1"/>
    <col min="15172" max="15172" width="18.36328125" style="1" customWidth="1"/>
    <col min="15173" max="15174" width="15.6328125" style="1" customWidth="1"/>
    <col min="15175" max="15175" width="16.6328125" style="1" customWidth="1"/>
    <col min="15176" max="15176" width="15.6328125" style="1" customWidth="1"/>
    <col min="15177" max="15177" width="16.08984375" style="1" customWidth="1"/>
    <col min="15178" max="15178" width="16.6328125" style="1" customWidth="1"/>
    <col min="15179" max="15179" width="15.6328125" style="1" customWidth="1"/>
    <col min="15180" max="15180" width="16.08984375" style="1" customWidth="1"/>
    <col min="15181" max="15183" width="15.6328125" style="1" customWidth="1"/>
    <col min="15184" max="15184" width="16.6328125" style="1" customWidth="1"/>
    <col min="15185" max="15185" width="15.6328125" style="1" customWidth="1"/>
    <col min="15186" max="15186" width="18.453125" style="1" customWidth="1"/>
    <col min="15187" max="15187" width="0" style="1" hidden="1" customWidth="1"/>
    <col min="15188" max="15188" width="11.453125" style="1"/>
    <col min="15189" max="15189" width="20.81640625" style="1" customWidth="1"/>
    <col min="15190" max="15387" width="11.453125" style="1"/>
    <col min="15388" max="15388" width="7.54296875" style="1" customWidth="1"/>
    <col min="15389" max="15389" width="77.81640625" style="1" customWidth="1"/>
    <col min="15390" max="15390" width="14.36328125" style="1" customWidth="1"/>
    <col min="15391" max="15391" width="4.453125" style="1" customWidth="1"/>
    <col min="15392" max="15394" width="15.6328125" style="1" customWidth="1"/>
    <col min="15395" max="15395" width="16.6328125" style="1" customWidth="1"/>
    <col min="15396" max="15397" width="15.6328125" style="1" customWidth="1"/>
    <col min="15398" max="15398" width="16.6328125" style="1" customWidth="1"/>
    <col min="15399" max="15409" width="15.6328125" style="1" customWidth="1"/>
    <col min="15410" max="15410" width="17.08984375" style="1" customWidth="1"/>
    <col min="15411" max="15412" width="15.6328125" style="1" customWidth="1"/>
    <col min="15413" max="15413" width="16.453125" style="1" customWidth="1"/>
    <col min="15414" max="15414" width="15.6328125" style="1" customWidth="1"/>
    <col min="15415" max="15415" width="17.08984375" style="1" customWidth="1"/>
    <col min="15416" max="15416" width="17.81640625" style="1" customWidth="1"/>
    <col min="15417" max="15424" width="15.6328125" style="1" customWidth="1"/>
    <col min="15425" max="15425" width="17.54296875" style="1" customWidth="1"/>
    <col min="15426" max="15427" width="15.6328125" style="1" customWidth="1"/>
    <col min="15428" max="15428" width="18.36328125" style="1" customWidth="1"/>
    <col min="15429" max="15430" width="15.6328125" style="1" customWidth="1"/>
    <col min="15431" max="15431" width="16.6328125" style="1" customWidth="1"/>
    <col min="15432" max="15432" width="15.6328125" style="1" customWidth="1"/>
    <col min="15433" max="15433" width="16.08984375" style="1" customWidth="1"/>
    <col min="15434" max="15434" width="16.6328125" style="1" customWidth="1"/>
    <col min="15435" max="15435" width="15.6328125" style="1" customWidth="1"/>
    <col min="15436" max="15436" width="16.08984375" style="1" customWidth="1"/>
    <col min="15437" max="15439" width="15.6328125" style="1" customWidth="1"/>
    <col min="15440" max="15440" width="16.6328125" style="1" customWidth="1"/>
    <col min="15441" max="15441" width="15.6328125" style="1" customWidth="1"/>
    <col min="15442" max="15442" width="18.453125" style="1" customWidth="1"/>
    <col min="15443" max="15443" width="0" style="1" hidden="1" customWidth="1"/>
    <col min="15444" max="15444" width="11.453125" style="1"/>
    <col min="15445" max="15445" width="20.81640625" style="1" customWidth="1"/>
    <col min="15446" max="15643" width="11.453125" style="1"/>
    <col min="15644" max="15644" width="7.54296875" style="1" customWidth="1"/>
    <col min="15645" max="15645" width="77.81640625" style="1" customWidth="1"/>
    <col min="15646" max="15646" width="14.36328125" style="1" customWidth="1"/>
    <col min="15647" max="15647" width="4.453125" style="1" customWidth="1"/>
    <col min="15648" max="15650" width="15.6328125" style="1" customWidth="1"/>
    <col min="15651" max="15651" width="16.6328125" style="1" customWidth="1"/>
    <col min="15652" max="15653" width="15.6328125" style="1" customWidth="1"/>
    <col min="15654" max="15654" width="16.6328125" style="1" customWidth="1"/>
    <col min="15655" max="15665" width="15.6328125" style="1" customWidth="1"/>
    <col min="15666" max="15666" width="17.08984375" style="1" customWidth="1"/>
    <col min="15667" max="15668" width="15.6328125" style="1" customWidth="1"/>
    <col min="15669" max="15669" width="16.453125" style="1" customWidth="1"/>
    <col min="15670" max="15670" width="15.6328125" style="1" customWidth="1"/>
    <col min="15671" max="15671" width="17.08984375" style="1" customWidth="1"/>
    <col min="15672" max="15672" width="17.81640625" style="1" customWidth="1"/>
    <col min="15673" max="15680" width="15.6328125" style="1" customWidth="1"/>
    <col min="15681" max="15681" width="17.54296875" style="1" customWidth="1"/>
    <col min="15682" max="15683" width="15.6328125" style="1" customWidth="1"/>
    <col min="15684" max="15684" width="18.36328125" style="1" customWidth="1"/>
    <col min="15685" max="15686" width="15.6328125" style="1" customWidth="1"/>
    <col min="15687" max="15687" width="16.6328125" style="1" customWidth="1"/>
    <col min="15688" max="15688" width="15.6328125" style="1" customWidth="1"/>
    <col min="15689" max="15689" width="16.08984375" style="1" customWidth="1"/>
    <col min="15690" max="15690" width="16.6328125" style="1" customWidth="1"/>
    <col min="15691" max="15691" width="15.6328125" style="1" customWidth="1"/>
    <col min="15692" max="15692" width="16.08984375" style="1" customWidth="1"/>
    <col min="15693" max="15695" width="15.6328125" style="1" customWidth="1"/>
    <col min="15696" max="15696" width="16.6328125" style="1" customWidth="1"/>
    <col min="15697" max="15697" width="15.6328125" style="1" customWidth="1"/>
    <col min="15698" max="15698" width="18.453125" style="1" customWidth="1"/>
    <col min="15699" max="15699" width="0" style="1" hidden="1" customWidth="1"/>
    <col min="15700" max="15700" width="11.453125" style="1"/>
    <col min="15701" max="15701" width="20.81640625" style="1" customWidth="1"/>
    <col min="15702" max="15899" width="11.453125" style="1"/>
    <col min="15900" max="15900" width="7.54296875" style="1" customWidth="1"/>
    <col min="15901" max="15901" width="77.81640625" style="1" customWidth="1"/>
    <col min="15902" max="15902" width="14.36328125" style="1" customWidth="1"/>
    <col min="15903" max="15903" width="4.453125" style="1" customWidth="1"/>
    <col min="15904" max="15906" width="15.6328125" style="1" customWidth="1"/>
    <col min="15907" max="15907" width="16.6328125" style="1" customWidth="1"/>
    <col min="15908" max="15909" width="15.6328125" style="1" customWidth="1"/>
    <col min="15910" max="15910" width="16.6328125" style="1" customWidth="1"/>
    <col min="15911" max="15921" width="15.6328125" style="1" customWidth="1"/>
    <col min="15922" max="15922" width="17.08984375" style="1" customWidth="1"/>
    <col min="15923" max="15924" width="15.6328125" style="1" customWidth="1"/>
    <col min="15925" max="15925" width="16.453125" style="1" customWidth="1"/>
    <col min="15926" max="15926" width="15.6328125" style="1" customWidth="1"/>
    <col min="15927" max="15927" width="17.08984375" style="1" customWidth="1"/>
    <col min="15928" max="15928" width="17.81640625" style="1" customWidth="1"/>
    <col min="15929" max="15936" width="15.6328125" style="1" customWidth="1"/>
    <col min="15937" max="15937" width="17.54296875" style="1" customWidth="1"/>
    <col min="15938" max="15939" width="15.6328125" style="1" customWidth="1"/>
    <col min="15940" max="15940" width="18.36328125" style="1" customWidth="1"/>
    <col min="15941" max="15942" width="15.6328125" style="1" customWidth="1"/>
    <col min="15943" max="15943" width="16.6328125" style="1" customWidth="1"/>
    <col min="15944" max="15944" width="15.6328125" style="1" customWidth="1"/>
    <col min="15945" max="15945" width="16.08984375" style="1" customWidth="1"/>
    <col min="15946" max="15946" width="16.6328125" style="1" customWidth="1"/>
    <col min="15947" max="15947" width="15.6328125" style="1" customWidth="1"/>
    <col min="15948" max="15948" width="16.08984375" style="1" customWidth="1"/>
    <col min="15949" max="15951" width="15.6328125" style="1" customWidth="1"/>
    <col min="15952" max="15952" width="16.6328125" style="1" customWidth="1"/>
    <col min="15953" max="15953" width="15.6328125" style="1" customWidth="1"/>
    <col min="15954" max="15954" width="18.453125" style="1" customWidth="1"/>
    <col min="15955" max="15955" width="0" style="1" hidden="1" customWidth="1"/>
    <col min="15956" max="15956" width="11.453125" style="1"/>
    <col min="15957" max="15957" width="20.81640625" style="1" customWidth="1"/>
    <col min="15958" max="16155" width="11.453125" style="1"/>
    <col min="16156" max="16156" width="7.54296875" style="1" customWidth="1"/>
    <col min="16157" max="16157" width="77.81640625" style="1" customWidth="1"/>
    <col min="16158" max="16158" width="14.36328125" style="1" customWidth="1"/>
    <col min="16159" max="16159" width="4.453125" style="1" customWidth="1"/>
    <col min="16160" max="16162" width="15.6328125" style="1" customWidth="1"/>
    <col min="16163" max="16163" width="16.6328125" style="1" customWidth="1"/>
    <col min="16164" max="16165" width="15.6328125" style="1" customWidth="1"/>
    <col min="16166" max="16166" width="16.6328125" style="1" customWidth="1"/>
    <col min="16167" max="16177" width="15.6328125" style="1" customWidth="1"/>
    <col min="16178" max="16178" width="17.08984375" style="1" customWidth="1"/>
    <col min="16179" max="16180" width="15.6328125" style="1" customWidth="1"/>
    <col min="16181" max="16181" width="16.453125" style="1" customWidth="1"/>
    <col min="16182" max="16182" width="15.6328125" style="1" customWidth="1"/>
    <col min="16183" max="16183" width="17.08984375" style="1" customWidth="1"/>
    <col min="16184" max="16184" width="17.81640625" style="1" customWidth="1"/>
    <col min="16185" max="16192" width="15.6328125" style="1" customWidth="1"/>
    <col min="16193" max="16193" width="17.54296875" style="1" customWidth="1"/>
    <col min="16194" max="16195" width="15.6328125" style="1" customWidth="1"/>
    <col min="16196" max="16196" width="18.36328125" style="1" customWidth="1"/>
    <col min="16197" max="16198" width="15.6328125" style="1" customWidth="1"/>
    <col min="16199" max="16199" width="16.6328125" style="1" customWidth="1"/>
    <col min="16200" max="16200" width="15.6328125" style="1" customWidth="1"/>
    <col min="16201" max="16201" width="16.08984375" style="1" customWidth="1"/>
    <col min="16202" max="16202" width="16.6328125" style="1" customWidth="1"/>
    <col min="16203" max="16203" width="15.6328125" style="1" customWidth="1"/>
    <col min="16204" max="16204" width="16.08984375" style="1" customWidth="1"/>
    <col min="16205" max="16207" width="15.6328125" style="1" customWidth="1"/>
    <col min="16208" max="16208" width="16.6328125" style="1" customWidth="1"/>
    <col min="16209" max="16209" width="15.6328125" style="1" customWidth="1"/>
    <col min="16210" max="16210" width="18.453125" style="1" customWidth="1"/>
    <col min="16211" max="16211" width="0" style="1" hidden="1" customWidth="1"/>
    <col min="16212" max="16212" width="11.453125" style="1"/>
    <col min="16213" max="16213" width="20.81640625" style="1" customWidth="1"/>
    <col min="16214" max="16384" width="11.453125" style="1"/>
  </cols>
  <sheetData>
    <row r="1" spans="1:100" ht="32.25" customHeight="1" x14ac:dyDescent="0.3">
      <c r="A1" s="313" t="s">
        <v>0</v>
      </c>
      <c r="B1" s="313"/>
      <c r="C1" s="313"/>
      <c r="D1" s="313"/>
      <c r="E1" s="139"/>
      <c r="F1" s="314" t="s">
        <v>1</v>
      </c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451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3"/>
      <c r="CT1" s="73"/>
      <c r="CU1" s="73"/>
      <c r="CV1" s="73"/>
    </row>
    <row r="2" spans="1:100" ht="15.75" customHeight="1" x14ac:dyDescent="0.35">
      <c r="A2" s="313"/>
      <c r="B2" s="313"/>
      <c r="C2" s="313"/>
      <c r="D2" s="313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</row>
    <row r="3" spans="1:100" ht="75.75" customHeight="1" x14ac:dyDescent="0.4">
      <c r="A3" s="313"/>
      <c r="B3" s="313"/>
      <c r="C3" s="313"/>
      <c r="D3" s="313"/>
      <c r="E3" s="3"/>
      <c r="F3" s="308" t="s">
        <v>2</v>
      </c>
      <c r="G3" s="308"/>
      <c r="H3" s="308"/>
      <c r="I3" s="308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8"/>
      <c r="AM3" s="308"/>
      <c r="AN3" s="308"/>
      <c r="AO3" s="308"/>
      <c r="AP3" s="308"/>
      <c r="AQ3" s="308"/>
      <c r="AR3" s="308"/>
      <c r="AS3" s="308"/>
      <c r="AT3" s="308"/>
      <c r="AU3" s="308"/>
      <c r="AV3" s="308"/>
      <c r="AW3" s="308"/>
      <c r="AX3" s="308"/>
      <c r="AY3" s="308"/>
      <c r="AZ3" s="308"/>
      <c r="BA3" s="308"/>
      <c r="BB3" s="308"/>
      <c r="BC3" s="308"/>
      <c r="BD3" s="308"/>
      <c r="BE3" s="308"/>
      <c r="BF3" s="308"/>
      <c r="BG3" s="308"/>
      <c r="BH3" s="308"/>
      <c r="BI3" s="308"/>
      <c r="BJ3" s="308"/>
      <c r="BK3" s="308"/>
      <c r="BL3" s="308"/>
      <c r="BM3" s="308"/>
      <c r="BN3" s="308"/>
      <c r="BO3" s="308"/>
      <c r="BP3" s="308"/>
      <c r="BQ3" s="308"/>
      <c r="BR3" s="308"/>
      <c r="BS3" s="308"/>
      <c r="BT3" s="308"/>
      <c r="BU3" s="308"/>
      <c r="BV3" s="308"/>
      <c r="BW3" s="308"/>
      <c r="BX3" s="308"/>
      <c r="BY3" s="308"/>
      <c r="BZ3" s="308"/>
      <c r="CA3" s="308"/>
      <c r="CB3" s="308"/>
      <c r="CC3" s="308"/>
      <c r="CD3" s="452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</row>
    <row r="4" spans="1:100" ht="68.5" customHeight="1" x14ac:dyDescent="0.35">
      <c r="A4" s="315"/>
      <c r="B4" s="316" t="s">
        <v>3</v>
      </c>
      <c r="C4" s="317" t="s">
        <v>4</v>
      </c>
      <c r="D4" s="317" t="s">
        <v>5</v>
      </c>
      <c r="F4" s="267" t="s">
        <v>6</v>
      </c>
      <c r="G4" s="268"/>
      <c r="H4" s="268"/>
      <c r="I4" s="268"/>
      <c r="J4" s="268"/>
      <c r="K4" s="268"/>
      <c r="L4" s="269"/>
      <c r="M4" s="267" t="s">
        <v>7</v>
      </c>
      <c r="N4" s="268"/>
      <c r="O4" s="268"/>
      <c r="P4" s="268"/>
      <c r="Q4" s="268"/>
      <c r="R4" s="268"/>
      <c r="S4" s="269"/>
      <c r="T4" s="267" t="s">
        <v>8</v>
      </c>
      <c r="U4" s="268"/>
      <c r="V4" s="268"/>
      <c r="W4" s="268"/>
      <c r="X4" s="268"/>
      <c r="Y4" s="268"/>
      <c r="Z4" s="269"/>
      <c r="AA4" s="267" t="s">
        <v>9</v>
      </c>
      <c r="AB4" s="268"/>
      <c r="AC4" s="268"/>
      <c r="AD4" s="268"/>
      <c r="AE4" s="268"/>
      <c r="AF4" s="268"/>
      <c r="AG4" s="269"/>
      <c r="AH4" s="267" t="s">
        <v>10</v>
      </c>
      <c r="AI4" s="268"/>
      <c r="AJ4" s="268"/>
      <c r="AK4" s="268"/>
      <c r="AL4" s="268"/>
      <c r="AM4" s="268"/>
      <c r="AN4" s="269"/>
      <c r="AO4" s="267" t="s">
        <v>11</v>
      </c>
      <c r="AP4" s="268"/>
      <c r="AQ4" s="268"/>
      <c r="AR4" s="268"/>
      <c r="AS4" s="268"/>
      <c r="AT4" s="268"/>
      <c r="AU4" s="269"/>
      <c r="AV4" s="267" t="s">
        <v>12</v>
      </c>
      <c r="AW4" s="268"/>
      <c r="AX4" s="268"/>
      <c r="AY4" s="268"/>
      <c r="AZ4" s="268"/>
      <c r="BA4" s="268"/>
      <c r="BB4" s="269"/>
      <c r="BC4" s="267" t="s">
        <v>13</v>
      </c>
      <c r="BD4" s="268"/>
      <c r="BE4" s="268"/>
      <c r="BF4" s="268"/>
      <c r="BG4" s="268"/>
      <c r="BH4" s="268"/>
      <c r="BI4" s="269"/>
      <c r="BJ4" s="267" t="s">
        <v>14</v>
      </c>
      <c r="BK4" s="268"/>
      <c r="BL4" s="268"/>
      <c r="BM4" s="268"/>
      <c r="BN4" s="268"/>
      <c r="BO4" s="268"/>
      <c r="BP4" s="269"/>
      <c r="BQ4" s="267" t="s">
        <v>15</v>
      </c>
      <c r="BR4" s="268"/>
      <c r="BS4" s="268"/>
      <c r="BT4" s="268"/>
      <c r="BU4" s="268"/>
      <c r="BV4" s="268"/>
      <c r="BW4" s="269"/>
      <c r="BX4" s="461" t="s">
        <v>16</v>
      </c>
      <c r="BY4" s="462"/>
      <c r="BZ4" s="462"/>
      <c r="CA4" s="462"/>
      <c r="CB4" s="462"/>
      <c r="CC4" s="462"/>
      <c r="CD4" s="462"/>
      <c r="CE4" s="74"/>
    </row>
    <row r="5" spans="1:100" ht="70.5" customHeight="1" thickBot="1" x14ac:dyDescent="0.4">
      <c r="A5" s="315"/>
      <c r="B5" s="316"/>
      <c r="C5" s="306"/>
      <c r="D5" s="306"/>
      <c r="F5" s="158" t="s">
        <v>17</v>
      </c>
      <c r="G5" s="158" t="s">
        <v>18</v>
      </c>
      <c r="H5" s="158" t="s">
        <v>533</v>
      </c>
      <c r="I5" s="158" t="s">
        <v>534</v>
      </c>
      <c r="J5" s="158" t="s">
        <v>535</v>
      </c>
      <c r="K5" s="158" t="s">
        <v>19</v>
      </c>
      <c r="L5" s="158" t="s">
        <v>565</v>
      </c>
      <c r="M5" s="158" t="s">
        <v>17</v>
      </c>
      <c r="N5" s="158" t="s">
        <v>18</v>
      </c>
      <c r="O5" s="158" t="s">
        <v>533</v>
      </c>
      <c r="P5" s="158" t="s">
        <v>534</v>
      </c>
      <c r="Q5" s="158" t="s">
        <v>535</v>
      </c>
      <c r="R5" s="158" t="s">
        <v>19</v>
      </c>
      <c r="S5" s="158" t="s">
        <v>565</v>
      </c>
      <c r="T5" s="158" t="s">
        <v>17</v>
      </c>
      <c r="U5" s="158" t="s">
        <v>18</v>
      </c>
      <c r="V5" s="158" t="s">
        <v>533</v>
      </c>
      <c r="W5" s="158" t="s">
        <v>534</v>
      </c>
      <c r="X5" s="158" t="s">
        <v>535</v>
      </c>
      <c r="Y5" s="158" t="s">
        <v>19</v>
      </c>
      <c r="Z5" s="158" t="s">
        <v>565</v>
      </c>
      <c r="AA5" s="158" t="s">
        <v>17</v>
      </c>
      <c r="AB5" s="158" t="s">
        <v>18</v>
      </c>
      <c r="AC5" s="158" t="s">
        <v>533</v>
      </c>
      <c r="AD5" s="158" t="s">
        <v>534</v>
      </c>
      <c r="AE5" s="158" t="s">
        <v>535</v>
      </c>
      <c r="AF5" s="158" t="s">
        <v>19</v>
      </c>
      <c r="AG5" s="158" t="s">
        <v>565</v>
      </c>
      <c r="AH5" s="158" t="s">
        <v>17</v>
      </c>
      <c r="AI5" s="158" t="s">
        <v>18</v>
      </c>
      <c r="AJ5" s="158" t="s">
        <v>533</v>
      </c>
      <c r="AK5" s="158" t="s">
        <v>534</v>
      </c>
      <c r="AL5" s="158" t="s">
        <v>535</v>
      </c>
      <c r="AM5" s="158" t="s">
        <v>19</v>
      </c>
      <c r="AN5" s="158" t="s">
        <v>565</v>
      </c>
      <c r="AO5" s="158" t="s">
        <v>17</v>
      </c>
      <c r="AP5" s="158" t="s">
        <v>18</v>
      </c>
      <c r="AQ5" s="158" t="s">
        <v>533</v>
      </c>
      <c r="AR5" s="158" t="s">
        <v>534</v>
      </c>
      <c r="AS5" s="158" t="s">
        <v>535</v>
      </c>
      <c r="AT5" s="158" t="s">
        <v>19</v>
      </c>
      <c r="AU5" s="158" t="s">
        <v>565</v>
      </c>
      <c r="AV5" s="158" t="s">
        <v>17</v>
      </c>
      <c r="AW5" s="158" t="s">
        <v>18</v>
      </c>
      <c r="AX5" s="158" t="s">
        <v>533</v>
      </c>
      <c r="AY5" s="158" t="s">
        <v>534</v>
      </c>
      <c r="AZ5" s="158" t="s">
        <v>535</v>
      </c>
      <c r="BA5" s="158" t="s">
        <v>19</v>
      </c>
      <c r="BB5" s="158" t="s">
        <v>565</v>
      </c>
      <c r="BC5" s="158" t="s">
        <v>17</v>
      </c>
      <c r="BD5" s="158" t="s">
        <v>18</v>
      </c>
      <c r="BE5" s="158" t="s">
        <v>533</v>
      </c>
      <c r="BF5" s="158" t="s">
        <v>534</v>
      </c>
      <c r="BG5" s="158" t="s">
        <v>535</v>
      </c>
      <c r="BH5" s="158" t="s">
        <v>19</v>
      </c>
      <c r="BI5" s="158" t="s">
        <v>565</v>
      </c>
      <c r="BJ5" s="158" t="s">
        <v>17</v>
      </c>
      <c r="BK5" s="158" t="s">
        <v>18</v>
      </c>
      <c r="BL5" s="158" t="s">
        <v>533</v>
      </c>
      <c r="BM5" s="158" t="s">
        <v>534</v>
      </c>
      <c r="BN5" s="158" t="s">
        <v>535</v>
      </c>
      <c r="BO5" s="158" t="s">
        <v>19</v>
      </c>
      <c r="BP5" s="158" t="s">
        <v>565</v>
      </c>
      <c r="BQ5" s="158" t="s">
        <v>17</v>
      </c>
      <c r="BR5" s="158" t="s">
        <v>18</v>
      </c>
      <c r="BS5" s="158" t="s">
        <v>533</v>
      </c>
      <c r="BT5" s="158" t="s">
        <v>534</v>
      </c>
      <c r="BU5" s="158" t="s">
        <v>535</v>
      </c>
      <c r="BV5" s="158" t="s">
        <v>19</v>
      </c>
      <c r="BW5" s="158" t="s">
        <v>565</v>
      </c>
      <c r="BX5" s="158" t="s">
        <v>17</v>
      </c>
      <c r="BY5" s="158" t="s">
        <v>18</v>
      </c>
      <c r="BZ5" s="158" t="s">
        <v>533</v>
      </c>
      <c r="CA5" s="158" t="s">
        <v>534</v>
      </c>
      <c r="CB5" s="158" t="s">
        <v>535</v>
      </c>
      <c r="CC5" s="158" t="s">
        <v>19</v>
      </c>
      <c r="CD5" s="158" t="s">
        <v>565</v>
      </c>
    </row>
    <row r="6" spans="1:100" s="6" customFormat="1" ht="50" customHeight="1" x14ac:dyDescent="0.35">
      <c r="A6" s="286" t="s">
        <v>538</v>
      </c>
      <c r="B6" s="87">
        <v>1</v>
      </c>
      <c r="C6" s="145" t="s">
        <v>21</v>
      </c>
      <c r="D6" s="4" t="s">
        <v>22</v>
      </c>
      <c r="E6" s="150"/>
      <c r="F6" s="157">
        <f>+'ESTUDIO DE MERCADO 2023'!F6*(1 + 0.0928) * (1 + 0.052) * (1 + 0.051)</f>
        <v>498993.53334124148</v>
      </c>
      <c r="G6" s="157">
        <f>+'ESTUDIO DE MERCADO 2023'!G6*(1 + 0.0928) * (1 + 0.052) * (1 + 0.051)</f>
        <v>472124.65077671316</v>
      </c>
      <c r="H6" s="157">
        <f>+'ESTUDIO DE MERCADO 2025'!H6*1.051</f>
        <v>614835</v>
      </c>
      <c r="I6" s="157">
        <f>+'ESTUDIO DE MERCADO 2025'!I6*1.051</f>
        <v>627447</v>
      </c>
      <c r="J6" s="157">
        <f>+'ESTUDIO DE MERCADO 2025'!J6*1.051</f>
        <v>591308.57519999996</v>
      </c>
      <c r="K6" s="146">
        <f>ROUND(((F6+G6+H6+I6+J6)/5),0)</f>
        <v>560942</v>
      </c>
      <c r="L6" s="449"/>
      <c r="M6" s="157">
        <f>+'ESTUDIO DE MERCADO 2023'!I6*(1 + 0.0928) * (1 + 0.052) * (1 + 0.051)</f>
        <v>498993.53334124148</v>
      </c>
      <c r="N6" s="157">
        <f>+'ESTUDIO DE MERCADO 2023'!J6*(1 + 0.0928) * (1 + 0.052) * (1 + 0.051)</f>
        <v>472124.65077671316</v>
      </c>
      <c r="O6" s="157">
        <f>+'ESTUDIO DE MERCADO 2025'!N6*1.051</f>
        <v>614835</v>
      </c>
      <c r="P6" s="157">
        <f>+'ESTUDIO DE MERCADO 2025'!O6*1.051</f>
        <v>627447</v>
      </c>
      <c r="Q6" s="157">
        <f>+'ESTUDIO DE MERCADO 2025'!P6*1.051</f>
        <v>591308.57519999996</v>
      </c>
      <c r="R6" s="146">
        <f>ROUND(((M6+N6+O6+P6+Q6)/5),0)</f>
        <v>560942</v>
      </c>
      <c r="S6" s="449"/>
      <c r="T6" s="157">
        <f>+'ESTUDIO DE MERCADO 2023'!O6*(1 + 0.0928) * (1 + 0.052) * (1 + 0.051)</f>
        <v>1811418.9256339038</v>
      </c>
      <c r="U6" s="157">
        <f>+'ESTUDIO DE MERCADO 2023'!P6*(1 + 0.0928) * (1 + 0.052) * (1 + 0.051)</f>
        <v>1713880.983484386</v>
      </c>
      <c r="V6" s="157">
        <f>+'ESTUDIO DE MERCADO 2025'!T6*1.051</f>
        <v>2232324</v>
      </c>
      <c r="W6" s="157">
        <f>+'ESTUDIO DE MERCADO 2025'!U6*1.051</f>
        <v>2276466</v>
      </c>
      <c r="X6" s="157">
        <f>+'ESTUDIO DE MERCADO 2025'!V6*1.051</f>
        <v>2146534.2332000001</v>
      </c>
      <c r="Y6" s="146">
        <f>ROUND(((T6+U6+V6+W6+X6)/5),0)</f>
        <v>2036125</v>
      </c>
      <c r="Z6" s="449"/>
      <c r="AA6" s="157">
        <f>+'ESTUDIO DE MERCADO 2023'!AD6*(1 + 0.0928) * (1 + 0.052) * (1 + 0.051)</f>
        <v>1914184.084325142</v>
      </c>
      <c r="AB6" s="157">
        <f>+'ESTUDIO DE MERCADO 2023'!AE6*(1 + 0.0928) * (1 + 0.052) * (1 + 0.051)</f>
        <v>1854714.7344080554</v>
      </c>
      <c r="AC6" s="157">
        <f>+'ESTUDIO DE MERCADO 2025'!Z6*1.051</f>
        <v>2386821</v>
      </c>
      <c r="AD6" s="157">
        <f>+'ESTUDIO DE MERCADO 2025'!AA6*1.051</f>
        <v>2386821</v>
      </c>
      <c r="AE6" s="157">
        <f>+'ESTUDIO DE MERCADO 2025'!AB6*1.051</f>
        <v>2294860.1815999998</v>
      </c>
      <c r="AF6" s="146">
        <f>ROUND(((AA6+AB6+AC6+AD6+AE6)/5),0)</f>
        <v>2167480</v>
      </c>
      <c r="AG6" s="449"/>
      <c r="AH6" s="157">
        <f>+'ESTUDIO DE MERCADO 2023'!AG6*(1 + 0.0928) * (1 + 0.052) * (1 + 0.051)</f>
        <v>1887959.1224492288</v>
      </c>
      <c r="AI6" s="157">
        <f>+'ESTUDIO DE MERCADO 2023'!AH6*(1 + 0.0928) * (1 + 0.052) * (1 + 0.051)</f>
        <v>1854714.7344080554</v>
      </c>
      <c r="AJ6" s="157">
        <f>+'ESTUDIO DE MERCADO 2025'!AF6*1.051</f>
        <v>2370005</v>
      </c>
      <c r="AK6" s="157">
        <f>+'ESTUDIO DE MERCADO 2025'!AG6*1.051</f>
        <v>2417300</v>
      </c>
      <c r="AL6" s="157">
        <f>+'ESTUDIO DE MERCADO 2025'!AH6*1.051</f>
        <v>2278891.0773999998</v>
      </c>
      <c r="AM6" s="146">
        <f>ROUND(((AH6+AI6+AJ6+AK6+AL6)/5),0)</f>
        <v>2161774</v>
      </c>
      <c r="AN6" s="449"/>
      <c r="AO6" s="157">
        <f>+'ESTUDIO DE MERCADO 2023'!AJ6*(1 + 0.0928) * (1 + 0.052) * (1 + 0.051)</f>
        <v>1768931.6929815677</v>
      </c>
      <c r="AP6" s="157">
        <f>+'ESTUDIO DE MERCADO 2023'!AK6*(1 + 0.0928) * (1 + 0.052) * (1 + 0.051)</f>
        <v>1854714.7344080554</v>
      </c>
      <c r="AQ6" s="157">
        <f>+'ESTUDIO DE MERCADO 2025'!AL6*1.051</f>
        <v>2294333</v>
      </c>
      <c r="AR6" s="157">
        <f>+'ESTUDIO DE MERCADO 2025'!AM6*1.051</f>
        <v>2340577</v>
      </c>
      <c r="AS6" s="157">
        <f>+'ESTUDIO DE MERCADO 2025'!AN6*1.051</f>
        <v>2206415.7989999996</v>
      </c>
      <c r="AT6" s="146">
        <f>ROUND(((AO6+AP6+AQ6+AR6+AS6)/5),0)</f>
        <v>2092994</v>
      </c>
      <c r="AU6" s="449"/>
      <c r="AV6" s="157">
        <f>+'ESTUDIO DE MERCADO 2023'!AM6*(1 + 0.0928) * (1 + 0.052) * (1 + 0.051)</f>
        <v>2545134.6762414561</v>
      </c>
      <c r="AW6" s="157">
        <f>+'ESTUDIO DE MERCADO 2023'!AN6*(1 + 0.0928) * (1 + 0.052) * (1 + 0.051)</f>
        <v>2142279.7827408556</v>
      </c>
      <c r="AX6" s="157">
        <f>+'ESTUDIO DE MERCADO 2025'!AR6*1.051</f>
        <v>2968024</v>
      </c>
      <c r="AY6" s="157">
        <f>+'ESTUDIO DE MERCADO 2025'!AS6*1.051</f>
        <v>3026880</v>
      </c>
      <c r="AZ6" s="157">
        <f>+'ESTUDIO DE MERCADO 2025'!AT6*1.051</f>
        <v>2854137.8502000002</v>
      </c>
      <c r="BA6" s="146">
        <f>ROUND(((AV6+AW6+AX6+AY6+AZ6)/5),0)</f>
        <v>2707291</v>
      </c>
      <c r="BB6" s="449"/>
      <c r="BC6" s="157">
        <f>+'ESTUDIO DE MERCADO 2023'!AP6*(1 + 0.0928) * (1 + 0.052) * (1 + 0.051)</f>
        <v>744959.0120020248</v>
      </c>
      <c r="BD6" s="157">
        <f>+'ESTUDIO DE MERCADO 2023'!AQ6*(1 + 0.0928) * (1 + 0.052) * (1 + 0.051)</f>
        <v>573045.39384771138</v>
      </c>
      <c r="BE6" s="157">
        <f>+'ESTUDIO DE MERCADO 2025'!AX6*1.051</f>
        <v>834494</v>
      </c>
      <c r="BF6" s="157">
        <f>+'ESTUDIO DE MERCADO 2025'!AY6*1.051</f>
        <v>851310</v>
      </c>
      <c r="BG6" s="157">
        <f>+'ESTUDIO DE MERCADO 2025'!AZ6*1.051</f>
        <v>802525.10239999997</v>
      </c>
      <c r="BH6" s="146">
        <f>ROUND(((BC6+BD6+BE6+BF6+BG6)/5),0)</f>
        <v>761267</v>
      </c>
      <c r="BI6" s="449"/>
      <c r="BJ6" s="157">
        <f>+'ESTUDIO DE MERCADO 2023'!AV6*(1 + 0.0928) * (1 + 0.052) * (1 + 0.051)</f>
        <v>2149078.8262421996</v>
      </c>
      <c r="BK6" s="157">
        <f>+'ESTUDIO DE MERCADO 2023'!AW6*(1 + 0.0928) * (1 + 0.052) * (1 + 0.051)</f>
        <v>2142279.7827408556</v>
      </c>
      <c r="BL6" s="157">
        <f>+'ESTUDIO DE MERCADO 2025'!BD6*1.051</f>
        <v>2717886</v>
      </c>
      <c r="BM6" s="157">
        <f>+'ESTUDIO DE MERCADO 2025'!BE6*1.051</f>
        <v>2772538</v>
      </c>
      <c r="BN6" s="157">
        <f>+'ESTUDIO DE MERCADO 2025'!BF6*1.051</f>
        <v>2612982.7472000001</v>
      </c>
      <c r="BO6" s="146">
        <f>ROUND(((BJ6+BK6+BL6+BM6+BN6)/5),0)</f>
        <v>2478953</v>
      </c>
      <c r="BP6" s="449"/>
      <c r="BQ6" s="157">
        <f>+'ESTUDIO DE MERCADO 2023'!AY6*(1 + 0.0928) * (1 + 0.052) * (1 + 0.051)</f>
        <v>2139943.5244888989</v>
      </c>
      <c r="BR6" s="157">
        <f>+'ESTUDIO DE MERCADO 2023'!AZ6*(1 + 0.0928) * (1 + 0.052) * (1 + 0.051)</f>
        <v>2142279.7827408556</v>
      </c>
      <c r="BS6" s="157">
        <f>+'ESTUDIO DE MERCADO 2025'!BJ6*1.051</f>
        <v>2711580</v>
      </c>
      <c r="BT6" s="157">
        <f>+'ESTUDIO DE MERCADO 2025'!BK6*1.051</f>
        <v>2766232</v>
      </c>
      <c r="BU6" s="157">
        <f>+'ESTUDIO DE MERCADO 2025'!BL6*1.051</f>
        <v>2607419.3837999995</v>
      </c>
      <c r="BV6" s="146">
        <f>ROUND(((BQ6+BR6+BS6+BT6+BU6)/5),0)</f>
        <v>2473491</v>
      </c>
      <c r="BW6" s="449"/>
      <c r="BX6" s="157">
        <f>+'ESTUDIO DE MERCADO 2023'!BB6*(1 + 0.0928) * (1 + 0.052) * (1 + 0.051)</f>
        <v>715785.33655312832</v>
      </c>
      <c r="BY6" s="157">
        <f>+'ESTUDIO DE MERCADO 2023'!BC6*(1 + 0.0928) * (1 + 0.052) * (1 + 0.051)</f>
        <v>550604.10504086805</v>
      </c>
      <c r="BZ6" s="157">
        <f>+'ESTUDIO DE MERCADO 2025'!BP6*1.051</f>
        <v>801913</v>
      </c>
      <c r="CA6" s="157">
        <f>+'ESTUDIO DE MERCADO 2025'!BQ6*1.051</f>
        <v>817678</v>
      </c>
      <c r="CB6" s="157">
        <f>+'ESTUDIO DE MERCADO 2025'!BR6*1.051</f>
        <v>771097.46979999996</v>
      </c>
      <c r="CC6" s="450">
        <f>ROUND(((BX6+BY6+BZ6+CA6+CB6)/5),0)</f>
        <v>731416</v>
      </c>
      <c r="CD6" s="89"/>
      <c r="CE6" s="9"/>
      <c r="CF6" s="9"/>
      <c r="CG6" s="9"/>
      <c r="CH6" s="9"/>
      <c r="CI6" s="10"/>
      <c r="CJ6" s="10"/>
    </row>
    <row r="7" spans="1:100" s="6" customFormat="1" ht="50" customHeight="1" x14ac:dyDescent="0.35">
      <c r="A7" s="307"/>
      <c r="B7" s="85">
        <v>2</v>
      </c>
      <c r="C7" s="147" t="s">
        <v>23</v>
      </c>
      <c r="D7" s="11" t="s">
        <v>22</v>
      </c>
      <c r="E7" s="150"/>
      <c r="F7" s="157">
        <f>+'ESTUDIO DE MERCADO 2023'!F7*(1 + 0.0928) * (1 + 0.052) * (1 + 0.051)</f>
        <v>78761.147953113337</v>
      </c>
      <c r="G7" s="157">
        <f>+'ESTUDIO DE MERCADO 2023'!G7*(1 + 0.0928) * (1 + 0.052) * (1 + 0.051)</f>
        <v>74520.163063330328</v>
      </c>
      <c r="H7" s="157">
        <f>+'ESTUDIO DE MERCADO 2025'!H7*1.051</f>
        <v>96692</v>
      </c>
      <c r="I7" s="157">
        <f>+'ESTUDIO DE MERCADO 2025'!I7*1.051</f>
        <v>98794</v>
      </c>
      <c r="J7" s="157">
        <f>+'ESTUDIO DE MERCADO 2025'!J7*1.051</f>
        <v>93332.373399999982</v>
      </c>
      <c r="K7" s="146">
        <f t="shared" ref="K7:K21" si="0">ROUND(((F7+G7+H7+I7+J7)/5),0)</f>
        <v>88420</v>
      </c>
      <c r="L7" s="449"/>
      <c r="M7" s="157">
        <f>+'ESTUDIO DE MERCADO 2023'!I7*(1 + 0.0928) * (1 + 0.052) * (1 + 0.051)</f>
        <v>78761.147953113337</v>
      </c>
      <c r="N7" s="157">
        <f>+'ESTUDIO DE MERCADO 2023'!J7*(1 + 0.0928) * (1 + 0.052) * (1 + 0.051)</f>
        <v>74520.163063330328</v>
      </c>
      <c r="O7" s="157">
        <f>+'ESTUDIO DE MERCADO 2025'!N7*1.051</f>
        <v>96692</v>
      </c>
      <c r="P7" s="157">
        <f>+'ESTUDIO DE MERCADO 2025'!O7*1.051</f>
        <v>98794</v>
      </c>
      <c r="Q7" s="157">
        <f>+'ESTUDIO DE MERCADO 2025'!P7*1.051</f>
        <v>93332.373399999982</v>
      </c>
      <c r="R7" s="146">
        <f t="shared" ref="R7:R21" si="1">ROUND(((M7+N7+O7+P7+Q7)/5),0)</f>
        <v>88420</v>
      </c>
      <c r="S7" s="449"/>
      <c r="T7" s="157">
        <f>+'ESTUDIO DE MERCADO 2023'!O7*(1 + 0.0928) * (1 + 0.052) * (1 + 0.051)</f>
        <v>133915.57784975256</v>
      </c>
      <c r="U7" s="157">
        <f>+'ESTUDIO DE MERCADO 2023'!P7*(1 + 0.0928) * (1 + 0.052) * (1 + 0.051)</f>
        <v>126704.73904245817</v>
      </c>
      <c r="V7" s="157">
        <f>+'ESTUDIO DE MERCADO 2025'!T7*1.051</f>
        <v>165007</v>
      </c>
      <c r="W7" s="157">
        <f>+'ESTUDIO DE MERCADO 2025'!U7*1.051</f>
        <v>168160</v>
      </c>
      <c r="X7" s="157">
        <f>+'ESTUDIO DE MERCADO 2025'!V7*1.051</f>
        <v>158690.49</v>
      </c>
      <c r="Y7" s="146">
        <f t="shared" ref="Y7:Y21" si="2">ROUND(((T7+U7+V7+W7+X7)/5),0)</f>
        <v>150496</v>
      </c>
      <c r="Z7" s="449"/>
      <c r="AA7" s="157">
        <f>+'ESTUDIO DE MERCADO 2023'!AD7*(1 + 0.0928) * (1 + 0.052) * (1 + 0.051)</f>
        <v>176713.8408583659</v>
      </c>
      <c r="AB7" s="157">
        <f>+'ESTUDIO DE MERCADO 2023'!AE7*(1 + 0.0928) * (1 + 0.052) * (1 + 0.051)</f>
        <v>167198.48019676161</v>
      </c>
      <c r="AC7" s="157">
        <f>+'ESTUDIO DE MERCADO 2025'!Z7*1.051</f>
        <v>217557</v>
      </c>
      <c r="AD7" s="157">
        <f>+'ESTUDIO DE MERCADO 2025'!AA7*1.051</f>
        <v>217557</v>
      </c>
      <c r="AE7" s="157">
        <f>+'ESTUDIO DE MERCADO 2025'!AB7*1.051</f>
        <v>209406.7052</v>
      </c>
      <c r="AF7" s="146">
        <f t="shared" ref="AF7:AF21" si="3">ROUND(((AA7+AB7+AC7+AD7+AE7)/5),0)</f>
        <v>197687</v>
      </c>
      <c r="AG7" s="449"/>
      <c r="AH7" s="157">
        <f>+'ESTUDIO DE MERCADO 2023'!AG7*(1 + 0.0928) * (1 + 0.052) * (1 + 0.051)</f>
        <v>176713.8408583659</v>
      </c>
      <c r="AI7" s="157">
        <f>+'ESTUDIO DE MERCADO 2023'!AH7*(1 + 0.0928) * (1 + 0.052) * (1 + 0.051)</f>
        <v>167198.48019676161</v>
      </c>
      <c r="AJ7" s="157">
        <f>+'ESTUDIO DE MERCADO 2025'!AF7*1.051</f>
        <v>217557</v>
      </c>
      <c r="AK7" s="157">
        <f>+'ESTUDIO DE MERCADO 2025'!AG7*1.051</f>
        <v>221761</v>
      </c>
      <c r="AL7" s="157">
        <f>+'ESTUDIO DE MERCADO 2025'!AH7*1.051</f>
        <v>209406.7052</v>
      </c>
      <c r="AM7" s="146">
        <f t="shared" ref="AM7:AM21" si="4">ROUND(((AH7+AI7+AJ7+AK7+AL7)/5),0)</f>
        <v>198527</v>
      </c>
      <c r="AN7" s="449"/>
      <c r="AO7" s="157">
        <f>+'ESTUDIO DE MERCADO 2023'!AJ7*(1 + 0.0928) * (1 + 0.052) * (1 + 0.051)</f>
        <v>176713.8408583659</v>
      </c>
      <c r="AP7" s="157">
        <f>+'ESTUDIO DE MERCADO 2023'!AK7*(1 + 0.0928) * (1 + 0.052) * (1 + 0.051)</f>
        <v>167198.48019676161</v>
      </c>
      <c r="AQ7" s="157">
        <f>+'ESTUDIO DE MERCADO 2025'!AL7*1.051</f>
        <v>217557</v>
      </c>
      <c r="AR7" s="157">
        <f>+'ESTUDIO DE MERCADO 2025'!AM7*1.051</f>
        <v>221761</v>
      </c>
      <c r="AS7" s="157">
        <f>+'ESTUDIO DE MERCADO 2025'!AN7*1.051</f>
        <v>209406.7052</v>
      </c>
      <c r="AT7" s="146">
        <f>ROUND(((AO7+AP7+AQ7+AR7+AS7)/5),0)</f>
        <v>198527</v>
      </c>
      <c r="AU7" s="449"/>
      <c r="AV7" s="157">
        <f>+'ESTUDIO DE MERCADO 2023'!AM7*(1 + 0.0928) * (1 + 0.052) * (1 + 0.051)</f>
        <v>184161.55993639919</v>
      </c>
      <c r="AW7" s="157">
        <f>+'ESTUDIO DE MERCADO 2023'!AN7*(1 + 0.0928) * (1 + 0.052) * (1 + 0.051)</f>
        <v>167198.48019676161</v>
      </c>
      <c r="AX7" s="157">
        <f>+'ESTUDIO DE MERCADO 2025'!AR7*1.051</f>
        <v>222812</v>
      </c>
      <c r="AY7" s="157">
        <f>+'ESTUDIO DE MERCADO 2025'!AS7*1.051</f>
        <v>227016</v>
      </c>
      <c r="AZ7" s="157">
        <f>+'ESTUDIO DE MERCADO 2025'!AT7*1.051</f>
        <v>213941.56</v>
      </c>
      <c r="BA7" s="146">
        <f t="shared" ref="BA7:BA21" si="5">ROUND(((AV7+AW7+AX7+AY7+AZ7)/5),0)</f>
        <v>203026</v>
      </c>
      <c r="BB7" s="449"/>
      <c r="BC7" s="157">
        <f>+'ESTUDIO DE MERCADO 2023'!AP7*(1 + 0.0928) * (1 + 0.052) * (1 + 0.051)</f>
        <v>105628.8249011766</v>
      </c>
      <c r="BD7" s="157">
        <f>+'ESTUDIO DE MERCADO 2023'!AQ7*(1 + 0.0928) * (1 + 0.052) * (1 + 0.051)</f>
        <v>81252.9422316743</v>
      </c>
      <c r="BE7" s="157">
        <f>+'ESTUDIO DE MERCADO 2025'!AX7*1.051</f>
        <v>118762.99999999999</v>
      </c>
      <c r="BF7" s="157">
        <f>+'ESTUDIO DE MERCADO 2025'!AY7*1.051</f>
        <v>120864.99999999999</v>
      </c>
      <c r="BG7" s="90">
        <f>+'ESTUDIO DE MERCADO 2025'!AZ7*1.052</f>
        <v>113898.98800000001</v>
      </c>
      <c r="BH7" s="146">
        <f t="shared" ref="BH7:BH21" si="6">ROUND(((BC7+BD7+BE7+BF7+BG7)/5),0)</f>
        <v>108082</v>
      </c>
      <c r="BI7" s="449"/>
      <c r="BJ7" s="157">
        <f>+'ESTUDIO DE MERCADO 2023'!AV7*(1 + 0.0928) * (1 + 0.052) * (1 + 0.051)</f>
        <v>176713.8408583659</v>
      </c>
      <c r="BK7" s="157">
        <f>+'ESTUDIO DE MERCADO 2023'!AW7*(1 + 0.0928) * (1 + 0.052) * (1 + 0.051)</f>
        <v>167198.48019676161</v>
      </c>
      <c r="BL7" s="157">
        <f>+'ESTUDIO DE MERCADO 2025'!BD7*1.051</f>
        <v>217557</v>
      </c>
      <c r="BM7" s="157">
        <f>+'ESTUDIO DE MERCADO 2025'!BE7*1.051</f>
        <v>221761</v>
      </c>
      <c r="BN7" s="157">
        <f>+'ESTUDIO DE MERCADO 2025'!BF7*1.051</f>
        <v>209406.7052</v>
      </c>
      <c r="BO7" s="146">
        <f t="shared" ref="BO7:BO21" si="7">ROUND(((BJ7+BK7+BL7+BM7+BN7)/5),0)</f>
        <v>198527</v>
      </c>
      <c r="BP7" s="449"/>
      <c r="BQ7" s="157">
        <f>+'ESTUDIO DE MERCADO 2023'!AY7*(1 + 0.0928) * (1 + 0.052) * (1 + 0.051)</f>
        <v>176713.8408583659</v>
      </c>
      <c r="BR7" s="157">
        <f>+'ESTUDIO DE MERCADO 2023'!AZ7*(1 + 0.0928) * (1 + 0.052) * (1 + 0.051)</f>
        <v>167198.48019676161</v>
      </c>
      <c r="BS7" s="157">
        <f>+'ESTUDIO DE MERCADO 2025'!BJ7*1.051</f>
        <v>217557</v>
      </c>
      <c r="BT7" s="157">
        <f>+'ESTUDIO DE MERCADO 2025'!BK7*1.051</f>
        <v>221761</v>
      </c>
      <c r="BU7" s="157">
        <f>+'ESTUDIO DE MERCADO 2025'!BL7*1.051</f>
        <v>209406.7052</v>
      </c>
      <c r="BV7" s="146">
        <f t="shared" ref="BV7:BV21" si="8">ROUND(((BQ7+BR7+BS7+BT7+BU7)/5),0)</f>
        <v>198527</v>
      </c>
      <c r="BW7" s="449"/>
      <c r="BX7" s="157">
        <f>+'ESTUDIO DE MERCADO 2023'!BB7*(1 + 0.0928) * (1 + 0.052) * (1 + 0.051)</f>
        <v>132221.92036283927</v>
      </c>
      <c r="BY7" s="157">
        <f>+'ESTUDIO DE MERCADO 2023'!BC7*(1 + 0.0928) * (1 + 0.052) * (1 + 0.051)</f>
        <v>101709.16950987636</v>
      </c>
      <c r="BZ7" s="157">
        <f>+'ESTUDIO DE MERCADO 2025'!BP7*1.051</f>
        <v>148191</v>
      </c>
      <c r="CA7" s="157">
        <f>+'ESTUDIO DE MERCADO 2025'!BQ7*1.051</f>
        <v>151344</v>
      </c>
      <c r="CB7" s="157">
        <f>+'ESTUDIO DE MERCADO 2025'!BR7*1.051</f>
        <v>142438.87699999998</v>
      </c>
      <c r="CC7" s="450">
        <f t="shared" ref="CC7:CC21" si="9">ROUND(((BX7+BY7+BZ7+CA7+CB7)/5),0)</f>
        <v>135181</v>
      </c>
      <c r="CD7" s="89"/>
      <c r="CE7" s="9"/>
      <c r="CF7" s="9"/>
      <c r="CG7" s="9"/>
      <c r="CH7" s="9"/>
      <c r="CI7" s="10"/>
      <c r="CJ7" s="10"/>
    </row>
    <row r="8" spans="1:100" s="6" customFormat="1" ht="50" customHeight="1" x14ac:dyDescent="0.35">
      <c r="A8" s="307"/>
      <c r="B8" s="85">
        <v>3</v>
      </c>
      <c r="C8" s="148" t="s">
        <v>24</v>
      </c>
      <c r="D8" s="11" t="s">
        <v>22</v>
      </c>
      <c r="E8" s="150"/>
      <c r="F8" s="157">
        <f>+'ESTUDIO DE MERCADO 2023'!F8*(1 + 0.0928) * (1 + 0.052) * (1 + 0.051)</f>
        <v>84583.247434668869</v>
      </c>
      <c r="G8" s="157">
        <f>+'ESTUDIO DE MERCADO 2023'!G8*(1 + 0.0928) * (1 + 0.052) * (1 + 0.051)</f>
        <v>80028.764880494418</v>
      </c>
      <c r="H8" s="157">
        <f>+'ESTUDIO DE MERCADO 2025'!H8*1.051</f>
        <v>104049</v>
      </c>
      <c r="I8" s="157">
        <f>+'ESTUDIO DE MERCADO 2025'!I8*1.051</f>
        <v>106151</v>
      </c>
      <c r="J8" s="157">
        <f>+'ESTUDIO DE MERCADO 2025'!J8*1.051</f>
        <v>100231.768</v>
      </c>
      <c r="K8" s="146">
        <f t="shared" si="0"/>
        <v>95009</v>
      </c>
      <c r="L8" s="449"/>
      <c r="M8" s="157">
        <f>+'ESTUDIO DE MERCADO 2023'!I8*(1 + 0.0928) * (1 + 0.052) * (1 + 0.051)</f>
        <v>84583.247434668869</v>
      </c>
      <c r="N8" s="157">
        <f>+'ESTUDIO DE MERCADO 2023'!J8*(1 + 0.0928) * (1 + 0.052) * (1 + 0.051)</f>
        <v>80028.764880494418</v>
      </c>
      <c r="O8" s="157">
        <f>+'ESTUDIO DE MERCADO 2025'!N8*1.051</f>
        <v>104049</v>
      </c>
      <c r="P8" s="157">
        <f>+'ESTUDIO DE MERCADO 2025'!O8*1.051</f>
        <v>106151</v>
      </c>
      <c r="Q8" s="157">
        <f>+'ESTUDIO DE MERCADO 2025'!P8*1.051</f>
        <v>100231.768</v>
      </c>
      <c r="R8" s="146">
        <f t="shared" si="1"/>
        <v>95009</v>
      </c>
      <c r="S8" s="449"/>
      <c r="T8" s="157">
        <f>+'ESTUDIO DE MERCADO 2023'!O8*(1 + 0.0928) * (1 + 0.052) * (1 + 0.051)</f>
        <v>243648.54549898728</v>
      </c>
      <c r="U8" s="157">
        <f>+'ESTUDIO DE MERCADO 2023'!P8*(1 + 0.0928) * (1 + 0.052) * (1 + 0.051)</f>
        <v>230529.0084336572</v>
      </c>
      <c r="V8" s="157">
        <f>+'ESTUDIO DE MERCADO 2025'!T8*1.051</f>
        <v>300586</v>
      </c>
      <c r="W8" s="157">
        <f>+'ESTUDIO DE MERCADO 2025'!U8*1.051</f>
        <v>306892</v>
      </c>
      <c r="X8" s="157">
        <f>+'ESTUDIO DE MERCADO 2025'!V8*1.051</f>
        <v>288723.99359999993</v>
      </c>
      <c r="Y8" s="146">
        <f t="shared" si="2"/>
        <v>274076</v>
      </c>
      <c r="Z8" s="449"/>
      <c r="AA8" s="157">
        <f>+'ESTUDIO DE MERCADO 2023'!AD8*(1 + 0.0928) * (1 + 0.052) * (1 + 0.051)</f>
        <v>317653.11593325884</v>
      </c>
      <c r="AB8" s="157">
        <f>+'ESTUDIO DE MERCADO 2023'!AE8*(1 + 0.0928) * (1 + 0.052) * (1 + 0.051)</f>
        <v>294211.29630245012</v>
      </c>
      <c r="AC8" s="157">
        <f>+'ESTUDIO DE MERCADO 2025'!Z8*1.051</f>
        <v>387819</v>
      </c>
      <c r="AD8" s="157">
        <f>+'ESTUDIO DE MERCADO 2025'!AA8*1.051</f>
        <v>387819</v>
      </c>
      <c r="AE8" s="157">
        <f>+'ESTUDIO DE MERCADO 2025'!AB8*1.051</f>
        <v>372559.95140000002</v>
      </c>
      <c r="AF8" s="146">
        <f t="shared" si="3"/>
        <v>352012</v>
      </c>
      <c r="AG8" s="449"/>
      <c r="AH8" s="157">
        <f>+'ESTUDIO DE MERCADO 2023'!AG8*(1 + 0.0928) * (1 + 0.052) * (1 + 0.051)</f>
        <v>318495.08482739859</v>
      </c>
      <c r="AI8" s="157">
        <f>+'ESTUDIO DE MERCADO 2023'!AH8*(1 + 0.0928) * (1 + 0.052) * (1 + 0.051)</f>
        <v>294211.29630245012</v>
      </c>
      <c r="AJ8" s="157">
        <f>+'ESTUDIO DE MERCADO 2025'!AF8*1.051</f>
        <v>387819</v>
      </c>
      <c r="AK8" s="157">
        <f>+'ESTUDIO DE MERCADO 2025'!AG8*1.051</f>
        <v>395176</v>
      </c>
      <c r="AL8" s="157">
        <f>+'ESTUDIO DE MERCADO 2025'!AH8*1.051</f>
        <v>373073.47</v>
      </c>
      <c r="AM8" s="146">
        <f t="shared" si="4"/>
        <v>353755</v>
      </c>
      <c r="AN8" s="449"/>
      <c r="AO8" s="157">
        <f>+'ESTUDIO DE MERCADO 2023'!AJ8*(1 + 0.0928) * (1 + 0.052) * (1 + 0.051)</f>
        <v>309274.73571105371</v>
      </c>
      <c r="AP8" s="157">
        <f>+'ESTUDIO DE MERCADO 2023'!AK8*(1 + 0.0928) * (1 + 0.052) * (1 + 0.051)</f>
        <v>294211.29630245012</v>
      </c>
      <c r="AQ8" s="157">
        <f>+'ESTUDIO DE MERCADO 2025'!AL8*1.051</f>
        <v>382564</v>
      </c>
      <c r="AR8" s="157">
        <f>+'ESTUDIO DE MERCADO 2025'!AM8*1.051</f>
        <v>389921</v>
      </c>
      <c r="AS8" s="157">
        <f>+'ESTUDIO DE MERCADO 2025'!AN8*1.051</f>
        <v>367458.60759999993</v>
      </c>
      <c r="AT8" s="146">
        <f>ROUND(((AO8+AP8+AQ8+AR8+AS8)/5),0)</f>
        <v>348686</v>
      </c>
      <c r="AU8" s="449"/>
      <c r="AV8" s="157">
        <f>+'ESTUDIO DE MERCADO 2023'!AM8*(1 + 0.0928) * (1 + 0.052) * (1 + 0.051)</f>
        <v>328789.46064276178</v>
      </c>
      <c r="AW8" s="157">
        <f>+'ESTUDIO DE MERCADO 2023'!AN8*(1 + 0.0928) * (1 + 0.052) * (1 + 0.051)</f>
        <v>294211.29630245012</v>
      </c>
      <c r="AX8" s="157">
        <f>+'ESTUDIO DE MERCADO 2025'!AR8*1.051</f>
        <v>394125</v>
      </c>
      <c r="AY8" s="157">
        <f>+'ESTUDIO DE MERCADO 2025'!AS8*1.051</f>
        <v>402533</v>
      </c>
      <c r="AZ8" s="157">
        <f>+'ESTUDIO DE MERCADO 2025'!AT8*1.051</f>
        <v>379341.63399999996</v>
      </c>
      <c r="BA8" s="146">
        <f t="shared" si="5"/>
        <v>359800</v>
      </c>
      <c r="BB8" s="449"/>
      <c r="BC8" s="157">
        <f>+'ESTUDIO DE MERCADO 2023'!AP8*(1 + 0.0928) * (1 + 0.052) * (1 + 0.051)</f>
        <v>113591.68800679324</v>
      </c>
      <c r="BD8" s="157">
        <f>+'ESTUDIO DE MERCADO 2023'!AQ8*(1 + 0.0928) * (1 + 0.052) * (1 + 0.051)</f>
        <v>87378.221543687105</v>
      </c>
      <c r="BE8" s="157">
        <f>+'ESTUDIO DE MERCADO 2025'!AX8*1.051</f>
        <v>127170.99999999999</v>
      </c>
      <c r="BF8" s="157">
        <f>+'ESTUDIO DE MERCADO 2025'!AY8*1.051</f>
        <v>129272.99999999999</v>
      </c>
      <c r="BG8" s="90">
        <f>+'ESTUDIO DE MERCADO 2025'!AZ8*1.052</f>
        <v>122485.41200000001</v>
      </c>
      <c r="BH8" s="146">
        <f t="shared" si="6"/>
        <v>115980</v>
      </c>
      <c r="BI8" s="449"/>
      <c r="BJ8" s="157">
        <f>+'ESTUDIO DE MERCADO 2023'!AV8*(1 + 0.0928) * (1 + 0.052) * (1 + 0.051)</f>
        <v>310955.02861234569</v>
      </c>
      <c r="BK8" s="157">
        <f>+'ESTUDIO DE MERCADO 2023'!AW8*(1 + 0.0928) * (1 + 0.052) * (1 + 0.051)</f>
        <v>294211.29630245012</v>
      </c>
      <c r="BL8" s="157">
        <f>+'ESTUDIO DE MERCADO 2025'!BD8*1.051</f>
        <v>383615</v>
      </c>
      <c r="BM8" s="157">
        <f>+'ESTUDIO DE MERCADO 2025'!BE8*1.051</f>
        <v>390972</v>
      </c>
      <c r="BN8" s="157">
        <f>+'ESTUDIO DE MERCADO 2025'!BF8*1.051</f>
        <v>368482.70199999999</v>
      </c>
      <c r="BO8" s="146">
        <f t="shared" si="7"/>
        <v>349647</v>
      </c>
      <c r="BP8" s="449"/>
      <c r="BQ8" s="157">
        <f>+'ESTUDIO DE MERCADO 2023'!AY8*(1 + 0.0928) * (1 + 0.052) * (1 + 0.051)</f>
        <v>317653.11593325884</v>
      </c>
      <c r="BR8" s="157">
        <f>+'ESTUDIO DE MERCADO 2023'!AZ8*(1 + 0.0928) * (1 + 0.052) * (1 + 0.051)</f>
        <v>294211.29630245012</v>
      </c>
      <c r="BS8" s="157">
        <f>+'ESTUDIO DE MERCADO 2025'!BJ8*1.051</f>
        <v>387819</v>
      </c>
      <c r="BT8" s="157">
        <f>+'ESTUDIO DE MERCADO 2025'!BK8*1.051</f>
        <v>395176</v>
      </c>
      <c r="BU8" s="157">
        <f>+'ESTUDIO DE MERCADO 2025'!BL8*1.051</f>
        <v>372559.95140000002</v>
      </c>
      <c r="BV8" s="146">
        <f t="shared" si="8"/>
        <v>353484</v>
      </c>
      <c r="BW8" s="449"/>
      <c r="BX8" s="157">
        <f>+'ESTUDIO DE MERCADO 2023'!BB8*(1 + 0.0928) * (1 + 0.052) * (1 + 0.051)</f>
        <v>141995.07733897297</v>
      </c>
      <c r="BY8" s="157">
        <f>+'ESTUDIO DE MERCADO 2023'!BC8*(1 + 0.0928) * (1 + 0.052) * (1 + 0.051)</f>
        <v>109226.98256844074</v>
      </c>
      <c r="BZ8" s="157">
        <f>+'ESTUDIO DE MERCADO 2025'!BP8*1.051</f>
        <v>158701</v>
      </c>
      <c r="CA8" s="157">
        <f>+'ESTUDIO DE MERCADO 2025'!BQ8*1.051</f>
        <v>161854</v>
      </c>
      <c r="CB8" s="157">
        <f>+'ESTUDIO DE MERCADO 2025'!BR8*1.051</f>
        <v>152968.21539999999</v>
      </c>
      <c r="CC8" s="450">
        <f t="shared" si="9"/>
        <v>144949</v>
      </c>
      <c r="CD8" s="89"/>
      <c r="CE8" s="9"/>
      <c r="CF8" s="9"/>
      <c r="CG8" s="9"/>
      <c r="CH8" s="9"/>
      <c r="CI8" s="10"/>
      <c r="CJ8" s="10"/>
    </row>
    <row r="9" spans="1:100" s="6" customFormat="1" ht="50" customHeight="1" x14ac:dyDescent="0.35">
      <c r="A9" s="307"/>
      <c r="B9" s="85">
        <v>4</v>
      </c>
      <c r="C9" s="148" t="s">
        <v>25</v>
      </c>
      <c r="D9" s="11" t="s">
        <v>22</v>
      </c>
      <c r="E9" s="150"/>
      <c r="F9" s="157">
        <f>+'ESTUDIO DE MERCADO 2023'!F9*(1 + 0.0928) * (1 + 0.052) * (1 + 0.051)</f>
        <v>37383.456283263993</v>
      </c>
      <c r="G9" s="157">
        <f>+'ESTUDIO DE MERCADO 2023'!G9*(1 + 0.0928) * (1 + 0.052) * (1 + 0.051)</f>
        <v>35370.500944934392</v>
      </c>
      <c r="H9" s="157">
        <f>+'ESTUDIO DE MERCADO 2025'!H9*1.051</f>
        <v>46244</v>
      </c>
      <c r="I9" s="157">
        <f>+'ESTUDIO DE MERCADO 2025'!I9*1.051</f>
        <v>47295</v>
      </c>
      <c r="J9" s="157">
        <f>+'ESTUDIO DE MERCADO 2025'!J9*1.051</f>
        <v>44299.4398</v>
      </c>
      <c r="K9" s="146">
        <f t="shared" si="0"/>
        <v>42118</v>
      </c>
      <c r="L9" s="449"/>
      <c r="M9" s="157">
        <f>+'ESTUDIO DE MERCADO 2023'!I9*(1 + 0.0928) * (1 + 0.052) * (1 + 0.051)</f>
        <v>37383.456283263993</v>
      </c>
      <c r="N9" s="157">
        <f>+'ESTUDIO DE MERCADO 2023'!J9*(1 + 0.0928) * (1 + 0.052) * (1 + 0.051)</f>
        <v>35370.500944934392</v>
      </c>
      <c r="O9" s="157">
        <f>+'ESTUDIO DE MERCADO 2025'!N9*1.051</f>
        <v>46244</v>
      </c>
      <c r="P9" s="157">
        <f>+'ESTUDIO DE MERCADO 2025'!O9*1.051</f>
        <v>47295</v>
      </c>
      <c r="Q9" s="157">
        <f>+'ESTUDIO DE MERCADO 2025'!P9*1.051</f>
        <v>44299.4398</v>
      </c>
      <c r="R9" s="146">
        <f t="shared" si="1"/>
        <v>42118</v>
      </c>
      <c r="S9" s="449"/>
      <c r="T9" s="157">
        <f>+'ESTUDIO DE MERCADO 2023'!O9*(1 + 0.0928) * (1 + 0.052) * (1 + 0.051)</f>
        <v>56075.184424895997</v>
      </c>
      <c r="U9" s="157">
        <f>+'ESTUDIO DE MERCADO 2023'!P9*(1 + 0.0928) * (1 + 0.052) * (1 + 0.051)</f>
        <v>53055.751417401596</v>
      </c>
      <c r="V9" s="157">
        <f>+'ESTUDIO DE MERCADO 2025'!T9*1.051</f>
        <v>69366</v>
      </c>
      <c r="W9" s="157">
        <f>+'ESTUDIO DE MERCADO 2025'!U9*1.051</f>
        <v>70417</v>
      </c>
      <c r="X9" s="157">
        <f>+'ESTUDIO DE MERCADO 2025'!V9*1.051</f>
        <v>66449.895399999994</v>
      </c>
      <c r="Y9" s="146">
        <f t="shared" si="2"/>
        <v>63073</v>
      </c>
      <c r="Z9" s="449"/>
      <c r="AA9" s="157">
        <f>+'ESTUDIO DE MERCADO 2023'!AD9*(1 + 0.0928) * (1 + 0.052) * (1 + 0.051)</f>
        <v>56075.184424895997</v>
      </c>
      <c r="AB9" s="157">
        <f>+'ESTUDIO DE MERCADO 2023'!AE9*(1 + 0.0928) * (1 + 0.052) * (1 + 0.051)</f>
        <v>53055.751417401596</v>
      </c>
      <c r="AC9" s="157">
        <f>+'ESTUDIO DE MERCADO 2025'!Z9*1.051</f>
        <v>69366</v>
      </c>
      <c r="AD9" s="157">
        <f>+'ESTUDIO DE MERCADO 2025'!AA9*1.051</f>
        <v>69366</v>
      </c>
      <c r="AE9" s="157">
        <f>+'ESTUDIO DE MERCADO 2025'!AB9*1.051</f>
        <v>66449.895399999994</v>
      </c>
      <c r="AF9" s="146">
        <f t="shared" si="3"/>
        <v>62863</v>
      </c>
      <c r="AG9" s="449"/>
      <c r="AH9" s="157">
        <f>+'ESTUDIO DE MERCADO 2023'!AG9*(1 + 0.0928) * (1 + 0.052) * (1 + 0.051)</f>
        <v>56075.184424895997</v>
      </c>
      <c r="AI9" s="157">
        <f>+'ESTUDIO DE MERCADO 2023'!AH9*(1 + 0.0928) * (1 + 0.052) * (1 + 0.051)</f>
        <v>53055.751417401596</v>
      </c>
      <c r="AJ9" s="157">
        <f>+'ESTUDIO DE MERCADO 2025'!AF9*1.051</f>
        <v>69366</v>
      </c>
      <c r="AK9" s="157">
        <f>+'ESTUDIO DE MERCADO 2025'!AG9*1.051</f>
        <v>70417</v>
      </c>
      <c r="AL9" s="157">
        <f>+'ESTUDIO DE MERCADO 2025'!AH9*1.051</f>
        <v>66449.895399999994</v>
      </c>
      <c r="AM9" s="146">
        <f t="shared" si="4"/>
        <v>63073</v>
      </c>
      <c r="AN9" s="449"/>
      <c r="AO9" s="157">
        <f>+'ESTUDIO DE MERCADO 2023'!AJ9*(1 + 0.0928) * (1 + 0.052) * (1 + 0.051)</f>
        <v>56075.184424895997</v>
      </c>
      <c r="AP9" s="157">
        <f>+'ESTUDIO DE MERCADO 2023'!AK9*(1 + 0.0928) * (1 + 0.052) * (1 + 0.051)</f>
        <v>53055.751417401596</v>
      </c>
      <c r="AQ9" s="157">
        <f>+'ESTUDIO DE MERCADO 2025'!AL9*1.051</f>
        <v>69366</v>
      </c>
      <c r="AR9" s="157">
        <f>+'ESTUDIO DE MERCADO 2025'!AM9*1.051</f>
        <v>70417</v>
      </c>
      <c r="AS9" s="157">
        <f>+'ESTUDIO DE MERCADO 2025'!AN9*1.051</f>
        <v>66449.895399999994</v>
      </c>
      <c r="AT9" s="146">
        <f>ROUND(((AO9+AP9+AQ9+AR9+AS9)/5),0)</f>
        <v>63073</v>
      </c>
      <c r="AU9" s="449"/>
      <c r="AV9" s="157">
        <f>+'ESTUDIO DE MERCADO 2023'!AM9*(1 + 0.0928) * (1 + 0.052) * (1 + 0.051)</f>
        <v>56075.184424895997</v>
      </c>
      <c r="AW9" s="157">
        <f>+'ESTUDIO DE MERCADO 2023'!AN9*(1 + 0.0928) * (1 + 0.052) * (1 + 0.051)</f>
        <v>53055.751417401596</v>
      </c>
      <c r="AX9" s="157">
        <f>+'ESTUDIO DE MERCADO 2025'!AR9*1.051</f>
        <v>69366</v>
      </c>
      <c r="AY9" s="157">
        <f>+'ESTUDIO DE MERCADO 2025'!AS9*1.051</f>
        <v>70417</v>
      </c>
      <c r="AZ9" s="157">
        <f>+'ESTUDIO DE MERCADO 2025'!AT9*1.051</f>
        <v>66449.895399999994</v>
      </c>
      <c r="BA9" s="146">
        <f t="shared" si="5"/>
        <v>63073</v>
      </c>
      <c r="BB9" s="449"/>
      <c r="BC9" s="157">
        <f>+'ESTUDIO DE MERCADO 2023'!AP9*(1 + 0.0928) * (1 + 0.052) * (1 + 0.051)</f>
        <v>37383.456283263993</v>
      </c>
      <c r="BD9" s="157">
        <f>+'ESTUDIO DE MERCADO 2023'!AQ9*(1 + 0.0928) * (1 + 0.052) * (1 + 0.051)</f>
        <v>28756.50483328</v>
      </c>
      <c r="BE9" s="157">
        <f>+'ESTUDIO DE MERCADO 2025'!AX9*1.051</f>
        <v>42040</v>
      </c>
      <c r="BF9" s="157">
        <f>+'ESTUDIO DE MERCADO 2025'!AY9*1.051</f>
        <v>43091</v>
      </c>
      <c r="BG9" s="90">
        <f>+'ESTUDIO DE MERCADO 2025'!AZ9*1.052</f>
        <v>40310.536</v>
      </c>
      <c r="BH9" s="146">
        <f t="shared" si="6"/>
        <v>38316</v>
      </c>
      <c r="BI9" s="449"/>
      <c r="BJ9" s="157">
        <f>+'ESTUDIO DE MERCADO 2023'!AV9*(1 + 0.0928) * (1 + 0.052) * (1 + 0.051)</f>
        <v>56075.184424895997</v>
      </c>
      <c r="BK9" s="157">
        <f>+'ESTUDIO DE MERCADO 2023'!AW9*(1 + 0.0928) * (1 + 0.052) * (1 + 0.051)</f>
        <v>53055.751417401596</v>
      </c>
      <c r="BL9" s="157">
        <f>+'ESTUDIO DE MERCADO 2025'!BD9*1.051</f>
        <v>69366</v>
      </c>
      <c r="BM9" s="157">
        <f>+'ESTUDIO DE MERCADO 2025'!BE9*1.051</f>
        <v>70417</v>
      </c>
      <c r="BN9" s="157">
        <f>+'ESTUDIO DE MERCADO 2025'!BF9*1.051</f>
        <v>66449.895399999994</v>
      </c>
      <c r="BO9" s="146">
        <f t="shared" si="7"/>
        <v>63073</v>
      </c>
      <c r="BP9" s="449"/>
      <c r="BQ9" s="157">
        <f>+'ESTUDIO DE MERCADO 2023'!AY9*(1 + 0.0928) * (1 + 0.052) * (1 + 0.051)</f>
        <v>56075.184424895997</v>
      </c>
      <c r="BR9" s="157">
        <f>+'ESTUDIO DE MERCADO 2023'!AZ9*(1 + 0.0928) * (1 + 0.052) * (1 + 0.051)</f>
        <v>53055.751417401596</v>
      </c>
      <c r="BS9" s="157">
        <f>+'ESTUDIO DE MERCADO 2025'!BJ9*1.051</f>
        <v>69366</v>
      </c>
      <c r="BT9" s="157">
        <f>+'ESTUDIO DE MERCADO 2025'!BK9*1.051</f>
        <v>70417</v>
      </c>
      <c r="BU9" s="157">
        <f>+'ESTUDIO DE MERCADO 2025'!BL9*1.051</f>
        <v>66449.895399999994</v>
      </c>
      <c r="BV9" s="146">
        <f t="shared" si="8"/>
        <v>63073</v>
      </c>
      <c r="BW9" s="449"/>
      <c r="BX9" s="157">
        <f>+'ESTUDIO DE MERCADO 2023'!BB9*(1 + 0.0928) * (1 + 0.052) * (1 + 0.051)</f>
        <v>46729.320354080002</v>
      </c>
      <c r="BY9" s="157">
        <f>+'ESTUDIO DE MERCADO 2023'!BC9*(1 + 0.0928) * (1 + 0.052) * (1 + 0.051)</f>
        <v>35945.631041600005</v>
      </c>
      <c r="BZ9" s="157">
        <f>+'ESTUDIO DE MERCADO 2025'!BP9*1.051</f>
        <v>52550</v>
      </c>
      <c r="CA9" s="157">
        <f>+'ESTUDIO DE MERCADO 2025'!BQ9*1.051</f>
        <v>53601</v>
      </c>
      <c r="CB9" s="157">
        <f>+'ESTUDIO DE MERCADO 2025'!BR9*1.051</f>
        <v>50341.008199999997</v>
      </c>
      <c r="CC9" s="450">
        <f t="shared" si="9"/>
        <v>47833</v>
      </c>
      <c r="CD9" s="89"/>
      <c r="CE9" s="9"/>
      <c r="CF9" s="9"/>
      <c r="CG9" s="9"/>
      <c r="CH9" s="9"/>
      <c r="CI9" s="10"/>
      <c r="CJ9" s="10"/>
    </row>
    <row r="10" spans="1:100" s="6" customFormat="1" ht="50" customHeight="1" x14ac:dyDescent="0.35">
      <c r="A10" s="307"/>
      <c r="B10" s="85">
        <v>5</v>
      </c>
      <c r="C10" s="148" t="s">
        <v>26</v>
      </c>
      <c r="D10" s="11" t="s">
        <v>22</v>
      </c>
      <c r="E10" s="150"/>
      <c r="F10" s="157">
        <f>+'ESTUDIO DE MERCADO 2023'!F10*(1 + 0.0928) * (1 + 0.052) * (1 + 0.051)</f>
        <v>132532.95071911605</v>
      </c>
      <c r="G10" s="157">
        <f>+'ESTUDIO DE MERCADO 2023'!G10*(1 + 0.0928) * (1 + 0.052) * (1 + 0.051)</f>
        <v>125396.56106500981</v>
      </c>
      <c r="H10" s="157">
        <f>+'ESTUDIO DE MERCADO 2025'!H10*1.051</f>
        <v>162905</v>
      </c>
      <c r="I10" s="157">
        <f>+'ESTUDIO DE MERCADO 2025'!I10*1.051</f>
        <v>166058</v>
      </c>
      <c r="J10" s="157">
        <f>+'ESTUDIO DE MERCADO 2025'!J10*1.051</f>
        <v>157051.3504</v>
      </c>
      <c r="K10" s="146">
        <f t="shared" si="0"/>
        <v>148789</v>
      </c>
      <c r="L10" s="449"/>
      <c r="M10" s="157">
        <f>+'ESTUDIO DE MERCADO 2023'!I10*(1 + 0.0928) * (1 + 0.052) * (1 + 0.051)</f>
        <v>132532.95071911605</v>
      </c>
      <c r="N10" s="157">
        <f>+'ESTUDIO DE MERCADO 2023'!J10*(1 + 0.0928) * (1 + 0.052) * (1 + 0.051)</f>
        <v>125396.56106500981</v>
      </c>
      <c r="O10" s="157">
        <f>+'ESTUDIO DE MERCADO 2025'!N10*1.051</f>
        <v>162905</v>
      </c>
      <c r="P10" s="157">
        <f>+'ESTUDIO DE MERCADO 2025'!O10*1.051</f>
        <v>166058</v>
      </c>
      <c r="Q10" s="157">
        <f>+'ESTUDIO DE MERCADO 2025'!P10*1.051</f>
        <v>157051.3504</v>
      </c>
      <c r="R10" s="146">
        <f t="shared" si="1"/>
        <v>148789</v>
      </c>
      <c r="S10" s="449"/>
      <c r="T10" s="157">
        <f>+'ESTUDIO DE MERCADO 2023'!O10*(1 + 0.0928) * (1 + 0.052) * (1 + 0.051)</f>
        <v>306870.32526155486</v>
      </c>
      <c r="U10" s="157">
        <f>+'ESTUDIO DE MERCADO 2023'!P10*(1 + 0.0928) * (1 + 0.052) * (1 + 0.051)</f>
        <v>290346.5385167019</v>
      </c>
      <c r="V10" s="157">
        <f>+'ESTUDIO DE MERCADO 2025'!T10*1.051</f>
        <v>378360</v>
      </c>
      <c r="W10" s="157">
        <f>+'ESTUDIO DE MERCADO 2025'!U10*1.051</f>
        <v>385717</v>
      </c>
      <c r="X10" s="157">
        <f>+'ESTUDIO DE MERCADO 2025'!V10*1.051</f>
        <v>363641.79599999997</v>
      </c>
      <c r="Y10" s="146">
        <f t="shared" si="2"/>
        <v>344987</v>
      </c>
      <c r="Z10" s="449"/>
      <c r="AA10" s="157">
        <f>+'ESTUDIO DE MERCADO 2023'!AD10*(1 + 0.0928) * (1 + 0.052) * (1 + 0.051)</f>
        <v>293696.48872597329</v>
      </c>
      <c r="AB10" s="157">
        <f>+'ESTUDIO DE MERCADO 2023'!AE10*(1 + 0.0928) * (1 + 0.052) * (1 + 0.051)</f>
        <v>273109.16701244994</v>
      </c>
      <c r="AC10" s="157">
        <f>+'ESTUDIO DE MERCADO 2025'!Z10*1.051</f>
        <v>359442</v>
      </c>
      <c r="AD10" s="157">
        <f>+'ESTUDIO DE MERCADO 2025'!AA10*1.051</f>
        <v>359442</v>
      </c>
      <c r="AE10" s="157">
        <f>+'ESTUDIO DE MERCADO 2025'!AB10*1.051</f>
        <v>345124.22699999996</v>
      </c>
      <c r="AF10" s="146">
        <f t="shared" si="3"/>
        <v>326163</v>
      </c>
      <c r="AG10" s="449"/>
      <c r="AH10" s="157">
        <f>+'ESTUDIO DE MERCADO 2023'!AG10*(1 + 0.0928) * (1 + 0.052) * (1 + 0.051)</f>
        <v>294120.51057886635</v>
      </c>
      <c r="AI10" s="157">
        <f>+'ESTUDIO DE MERCADO 2023'!AH10*(1 + 0.0928) * (1 + 0.052) * (1 + 0.051)</f>
        <v>273109.16701244994</v>
      </c>
      <c r="AJ10" s="157">
        <f>+'ESTUDIO DE MERCADO 2025'!AF10*1.051</f>
        <v>359442</v>
      </c>
      <c r="AK10" s="157">
        <f>+'ESTUDIO DE MERCADO 2025'!AG10*1.051</f>
        <v>366799</v>
      </c>
      <c r="AL10" s="157">
        <f>+'ESTUDIO DE MERCADO 2025'!AH10*1.051</f>
        <v>345383.19339999999</v>
      </c>
      <c r="AM10" s="146">
        <f t="shared" si="4"/>
        <v>327771</v>
      </c>
      <c r="AN10" s="449"/>
      <c r="AO10" s="157">
        <f>+'ESTUDIO DE MERCADO 2023'!AJ10*(1 + 0.0928) * (1 + 0.052) * (1 + 0.051)</f>
        <v>283597.7218456124</v>
      </c>
      <c r="AP10" s="157">
        <f>+'ESTUDIO DE MERCADO 2023'!AK10*(1 + 0.0928) * (1 + 0.052) * (1 + 0.051)</f>
        <v>273109.16701244994</v>
      </c>
      <c r="AQ10" s="157">
        <f>+'ESTUDIO DE MERCADO 2025'!AL10*1.051</f>
        <v>352085</v>
      </c>
      <c r="AR10" s="157">
        <f>+'ESTUDIO DE MERCADO 2025'!AM10*1.051</f>
        <v>359442</v>
      </c>
      <c r="AS10" s="157">
        <f>+'ESTUDIO DE MERCADO 2025'!AN10*1.051</f>
        <v>338975.2464</v>
      </c>
      <c r="AT10" s="146">
        <f>ROUND(((AO10+AP10+AQ10+AR10+AS10)/5),0)</f>
        <v>321442</v>
      </c>
      <c r="AU10" s="449"/>
      <c r="AV10" s="157">
        <f>+'ESTUDIO DE MERCADO 2023'!AM10*(1 + 0.0928) * (1 + 0.052) * (1 + 0.051)</f>
        <v>301011.77691012318</v>
      </c>
      <c r="AW10" s="157">
        <f>+'ESTUDIO DE MERCADO 2023'!AN10*(1 + 0.0928) * (1 + 0.052) * (1 + 0.051)</f>
        <v>273109.16701244994</v>
      </c>
      <c r="AX10" s="157">
        <f>+'ESTUDIO DE MERCADO 2025'!AR10*1.051</f>
        <v>363646</v>
      </c>
      <c r="AY10" s="157">
        <f>+'ESTUDIO DE MERCADO 2025'!AS10*1.051</f>
        <v>371003</v>
      </c>
      <c r="AZ10" s="157">
        <f>+'ESTUDIO DE MERCADO 2025'!AT10*1.051</f>
        <v>349578.15479999996</v>
      </c>
      <c r="BA10" s="146">
        <f t="shared" si="5"/>
        <v>331670</v>
      </c>
      <c r="BB10" s="449"/>
      <c r="BC10" s="157">
        <f>+'ESTUDIO DE MERCADO 2023'!AP10*(1 + 0.0928) * (1 + 0.052) * (1 + 0.051)</f>
        <v>77773.38357946882</v>
      </c>
      <c r="BD10" s="157">
        <f>+'ESTUDIO DE MERCADO 2023'!AQ10*(1 + 0.0928) * (1 + 0.052) * (1 + 0.051)</f>
        <v>59825.679676514461</v>
      </c>
      <c r="BE10" s="157">
        <f>+'ESTUDIO DE MERCADO 2025'!AX10*1.051</f>
        <v>87233</v>
      </c>
      <c r="BF10" s="157">
        <f>+'ESTUDIO DE MERCADO 2025'!AY10*1.051</f>
        <v>89335</v>
      </c>
      <c r="BG10" s="90">
        <f>+'ESTUDIO DE MERCADO 2025'!AZ10*1.052</f>
        <v>83862.704799999992</v>
      </c>
      <c r="BH10" s="146">
        <f t="shared" si="6"/>
        <v>79606</v>
      </c>
      <c r="BI10" s="449"/>
      <c r="BJ10" s="157">
        <f>+'ESTUDIO DE MERCADO 2023'!AV10*(1 + 0.0928) * (1 + 0.052) * (1 + 0.051)</f>
        <v>293696.48872597329</v>
      </c>
      <c r="BK10" s="157">
        <f>+'ESTUDIO DE MERCADO 2023'!AW10*(1 + 0.0928) * (1 + 0.052) * (1 + 0.051)</f>
        <v>273109.16701244994</v>
      </c>
      <c r="BL10" s="157">
        <f>+'ESTUDIO DE MERCADO 2025'!BD10*1.051</f>
        <v>359442</v>
      </c>
      <c r="BM10" s="157">
        <f>+'ESTUDIO DE MERCADO 2025'!BE10*1.051</f>
        <v>366799</v>
      </c>
      <c r="BN10" s="157">
        <f>+'ESTUDIO DE MERCADO 2025'!BF10*1.051</f>
        <v>345124.22699999996</v>
      </c>
      <c r="BO10" s="146">
        <f t="shared" si="7"/>
        <v>327634</v>
      </c>
      <c r="BP10" s="449"/>
      <c r="BQ10" s="157">
        <f>+'ESTUDIO DE MERCADO 2023'!AY10*(1 + 0.0928) * (1 + 0.052) * (1 + 0.051)</f>
        <v>293696.48872597329</v>
      </c>
      <c r="BR10" s="157">
        <f>+'ESTUDIO DE MERCADO 2023'!AZ10*(1 + 0.0928) * (1 + 0.052) * (1 + 0.051)</f>
        <v>273109.16701244994</v>
      </c>
      <c r="BS10" s="157">
        <f>+'ESTUDIO DE MERCADO 2025'!BJ10*1.051</f>
        <v>359442</v>
      </c>
      <c r="BT10" s="157">
        <f>+'ESTUDIO DE MERCADO 2025'!BK10*1.051</f>
        <v>366799</v>
      </c>
      <c r="BU10" s="157">
        <f>+'ESTUDIO DE MERCADO 2025'!BL10*1.051</f>
        <v>345124.22699999996</v>
      </c>
      <c r="BV10" s="146">
        <f t="shared" si="8"/>
        <v>327634</v>
      </c>
      <c r="BW10" s="449"/>
      <c r="BX10" s="157">
        <f>+'ESTUDIO DE MERCADO 2023'!BB10*(1 + 0.0928) * (1 + 0.052) * (1 + 0.051)</f>
        <v>100022.98871421974</v>
      </c>
      <c r="BY10" s="157">
        <f>+'ESTUDIO DE MERCADO 2023'!BC10*(1 + 0.0928) * (1 + 0.052) * (1 + 0.051)</f>
        <v>76940.760549399798</v>
      </c>
      <c r="BZ10" s="157">
        <f>+'ESTUDIO DE MERCADO 2025'!BP10*1.051</f>
        <v>112457</v>
      </c>
      <c r="CA10" s="157">
        <f>+'ESTUDIO DE MERCADO 2025'!BQ10*1.051</f>
        <v>114559</v>
      </c>
      <c r="CB10" s="157">
        <f>+'ESTUDIO DE MERCADO 2025'!BR10*1.051</f>
        <v>107752.09339999998</v>
      </c>
      <c r="CC10" s="450">
        <f t="shared" si="9"/>
        <v>102346</v>
      </c>
      <c r="CD10" s="89"/>
      <c r="CE10" s="9"/>
      <c r="CF10" s="9"/>
      <c r="CG10" s="9"/>
      <c r="CH10" s="9"/>
      <c r="CI10" s="10"/>
      <c r="CJ10" s="10"/>
    </row>
    <row r="11" spans="1:100" s="6" customFormat="1" ht="50" customHeight="1" x14ac:dyDescent="0.35">
      <c r="A11" s="307"/>
      <c r="B11" s="85">
        <v>6</v>
      </c>
      <c r="C11" s="148" t="s">
        <v>27</v>
      </c>
      <c r="D11" s="11" t="s">
        <v>22</v>
      </c>
      <c r="E11" s="150"/>
      <c r="F11" s="157">
        <f>+'ESTUDIO DE MERCADO 2023'!F11*(1 + 0.0928) * (1 + 0.052) * (1 + 0.051)</f>
        <v>93458.640708160005</v>
      </c>
      <c r="G11" s="157">
        <f>+'ESTUDIO DE MERCADO 2023'!G11*(1 + 0.0928) * (1 + 0.052) * (1 + 0.051)</f>
        <v>88426.252362336003</v>
      </c>
      <c r="H11" s="157">
        <f>+'ESTUDIO DE MERCADO 2025'!H11*1.051</f>
        <v>115610</v>
      </c>
      <c r="I11" s="157">
        <f>+'ESTUDIO DE MERCADO 2025'!I11*1.051</f>
        <v>117711.99999999999</v>
      </c>
      <c r="J11" s="157">
        <f>+'ESTUDIO DE MERCADO 2025'!J11*1.051</f>
        <v>110749.33519999999</v>
      </c>
      <c r="K11" s="146">
        <f t="shared" si="0"/>
        <v>105191</v>
      </c>
      <c r="L11" s="449"/>
      <c r="M11" s="157">
        <f>+'ESTUDIO DE MERCADO 2023'!I11*(1 + 0.0928) * (1 + 0.052) * (1 + 0.051)</f>
        <v>93458.640708160005</v>
      </c>
      <c r="N11" s="157">
        <f>+'ESTUDIO DE MERCADO 2023'!J11*(1 + 0.0928) * (1 + 0.052) * (1 + 0.051)</f>
        <v>88426.252362336003</v>
      </c>
      <c r="O11" s="157">
        <f>+'ESTUDIO DE MERCADO 2025'!N11*1.051</f>
        <v>115610</v>
      </c>
      <c r="P11" s="157">
        <f>+'ESTUDIO DE MERCADO 2025'!O11*1.051</f>
        <v>117711.99999999999</v>
      </c>
      <c r="Q11" s="157">
        <f>+'ESTUDIO DE MERCADO 2025'!P11*1.051</f>
        <v>110749.33519999999</v>
      </c>
      <c r="R11" s="146">
        <f t="shared" si="1"/>
        <v>105191</v>
      </c>
      <c r="S11" s="449"/>
      <c r="T11" s="157">
        <f>+'ESTUDIO DE MERCADO 2023'!O11*(1 + 0.0928) * (1 + 0.052) * (1 + 0.051)</f>
        <v>149533.82513305597</v>
      </c>
      <c r="U11" s="157">
        <f>+'ESTUDIO DE MERCADO 2023'!P11*(1 + 0.0928) * (1 + 0.052) * (1 + 0.051)</f>
        <v>141482.00377973757</v>
      </c>
      <c r="V11" s="157">
        <f>+'ESTUDIO DE MERCADO 2025'!T11*1.051</f>
        <v>183925</v>
      </c>
      <c r="W11" s="157">
        <f>+'ESTUDIO DE MERCADO 2025'!U11*1.051</f>
        <v>188129</v>
      </c>
      <c r="X11" s="157">
        <f>+'ESTUDIO DE MERCADO 2025'!V11*1.051</f>
        <v>177197.7592</v>
      </c>
      <c r="Y11" s="146">
        <f t="shared" si="2"/>
        <v>168054</v>
      </c>
      <c r="Z11" s="449"/>
      <c r="AA11" s="157">
        <f>+'ESTUDIO DE MERCADO 2023'!AD11*(1 + 0.0928) * (1 + 0.052) * (1 + 0.051)</f>
        <v>149533.82513305597</v>
      </c>
      <c r="AB11" s="157">
        <f>+'ESTUDIO DE MERCADO 2023'!AE11*(1 + 0.0928) * (1 + 0.052) * (1 + 0.051)</f>
        <v>141482.00377973757</v>
      </c>
      <c r="AC11" s="157">
        <f>+'ESTUDIO DE MERCADO 2025'!Z11*1.051</f>
        <v>183925</v>
      </c>
      <c r="AD11" s="157">
        <f>+'ESTUDIO DE MERCADO 2025'!AA11*1.051</f>
        <v>183925</v>
      </c>
      <c r="AE11" s="157">
        <f>+'ESTUDIO DE MERCADO 2025'!AB11*1.051</f>
        <v>177197.7592</v>
      </c>
      <c r="AF11" s="146">
        <f t="shared" si="3"/>
        <v>167213</v>
      </c>
      <c r="AG11" s="449"/>
      <c r="AH11" s="157">
        <f>+'ESTUDIO DE MERCADO 2023'!AG11*(1 + 0.0928) * (1 + 0.052) * (1 + 0.051)</f>
        <v>149533.82513305597</v>
      </c>
      <c r="AI11" s="157">
        <f>+'ESTUDIO DE MERCADO 2023'!AH11*(1 + 0.0928) * (1 + 0.052) * (1 + 0.051)</f>
        <v>141482.00377973757</v>
      </c>
      <c r="AJ11" s="157">
        <f>+'ESTUDIO DE MERCADO 2025'!AF11*1.051</f>
        <v>183925</v>
      </c>
      <c r="AK11" s="157">
        <f>+'ESTUDIO DE MERCADO 2025'!AG11*1.051</f>
        <v>188129</v>
      </c>
      <c r="AL11" s="157">
        <f>+'ESTUDIO DE MERCADO 2025'!AH11*1.051</f>
        <v>177197.7592</v>
      </c>
      <c r="AM11" s="146">
        <f t="shared" si="4"/>
        <v>168054</v>
      </c>
      <c r="AN11" s="449"/>
      <c r="AO11" s="157">
        <f>+'ESTUDIO DE MERCADO 2023'!AJ11*(1 + 0.0928) * (1 + 0.052) * (1 + 0.051)</f>
        <v>149533.82513305597</v>
      </c>
      <c r="AP11" s="157">
        <f>+'ESTUDIO DE MERCADO 2023'!AK11*(1 + 0.0928) * (1 + 0.052) * (1 + 0.051)</f>
        <v>141482.00377973757</v>
      </c>
      <c r="AQ11" s="157">
        <f>+'ESTUDIO DE MERCADO 2025'!AL11*1.051</f>
        <v>183925</v>
      </c>
      <c r="AR11" s="157">
        <f>+'ESTUDIO DE MERCADO 2025'!AM11*1.051</f>
        <v>188129</v>
      </c>
      <c r="AS11" s="157">
        <f>+'ESTUDIO DE MERCADO 2025'!AN11*1.051</f>
        <v>177197.7592</v>
      </c>
      <c r="AT11" s="146">
        <f>ROUND(((AO11+AP11+AQ11+AR11+AS11)/5),0)</f>
        <v>168054</v>
      </c>
      <c r="AU11" s="449"/>
      <c r="AV11" s="157">
        <f>+'ESTUDIO DE MERCADO 2023'!AM11*(1 + 0.0928) * (1 + 0.052) * (1 + 0.051)</f>
        <v>149533.82513305597</v>
      </c>
      <c r="AW11" s="157">
        <f>+'ESTUDIO DE MERCADO 2023'!AN11*(1 + 0.0928) * (1 + 0.052) * (1 + 0.051)</f>
        <v>141482.00377973757</v>
      </c>
      <c r="AX11" s="157">
        <f>+'ESTUDIO DE MERCADO 2025'!AR11*1.051</f>
        <v>183925</v>
      </c>
      <c r="AY11" s="157">
        <f>+'ESTUDIO DE MERCADO 2025'!AS11*1.051</f>
        <v>188129</v>
      </c>
      <c r="AZ11" s="157">
        <f>+'ESTUDIO DE MERCADO 2025'!AT11*1.051</f>
        <v>177197.7592</v>
      </c>
      <c r="BA11" s="146">
        <f t="shared" si="5"/>
        <v>168054</v>
      </c>
      <c r="BB11" s="449"/>
      <c r="BC11" s="157">
        <f>+'ESTUDIO DE MERCADO 2023'!AP11*(1 + 0.0928) * (1 + 0.052) * (1 + 0.051)</f>
        <v>149533.82513305597</v>
      </c>
      <c r="BD11" s="157">
        <f>+'ESTUDIO DE MERCADO 2023'!AQ11*(1 + 0.0928) * (1 + 0.052) * (1 + 0.051)</f>
        <v>115026.01933312</v>
      </c>
      <c r="BE11" s="157">
        <f>+'ESTUDIO DE MERCADO 2025'!AX11*1.051</f>
        <v>167109</v>
      </c>
      <c r="BF11" s="157">
        <f>+'ESTUDIO DE MERCADO 2025'!AY11*1.051</f>
        <v>170262</v>
      </c>
      <c r="BG11" s="90">
        <f>+'ESTUDIO DE MERCADO 2025'!AZ11*1.052</f>
        <v>161242.144</v>
      </c>
      <c r="BH11" s="146">
        <f t="shared" si="6"/>
        <v>152635</v>
      </c>
      <c r="BI11" s="449"/>
      <c r="BJ11" s="157">
        <f>+'ESTUDIO DE MERCADO 2023'!AV11*(1 + 0.0928) * (1 + 0.052) * (1 + 0.051)</f>
        <v>149533.82513305597</v>
      </c>
      <c r="BK11" s="157">
        <f>+'ESTUDIO DE MERCADO 2023'!AW11*(1 + 0.0928) * (1 + 0.052) * (1 + 0.051)</f>
        <v>141482.00377973757</v>
      </c>
      <c r="BL11" s="157">
        <f>+'ESTUDIO DE MERCADO 2025'!BD11*1.051</f>
        <v>183925</v>
      </c>
      <c r="BM11" s="157">
        <f>+'ESTUDIO DE MERCADO 2025'!BE11*1.051</f>
        <v>188129</v>
      </c>
      <c r="BN11" s="157">
        <f>+'ESTUDIO DE MERCADO 2025'!BF11*1.051</f>
        <v>177197.7592</v>
      </c>
      <c r="BO11" s="146">
        <f t="shared" si="7"/>
        <v>168054</v>
      </c>
      <c r="BP11" s="449"/>
      <c r="BQ11" s="157">
        <f>+'ESTUDIO DE MERCADO 2023'!AY11*(1 + 0.0928) * (1 + 0.052) * (1 + 0.051)</f>
        <v>149533.82513305597</v>
      </c>
      <c r="BR11" s="157">
        <f>+'ESTUDIO DE MERCADO 2023'!AZ11*(1 + 0.0928) * (1 + 0.052) * (1 + 0.051)</f>
        <v>141482.00377973757</v>
      </c>
      <c r="BS11" s="157">
        <f>+'ESTUDIO DE MERCADO 2025'!BJ11*1.051</f>
        <v>183925</v>
      </c>
      <c r="BT11" s="157">
        <f>+'ESTUDIO DE MERCADO 2025'!BK11*1.051</f>
        <v>188129</v>
      </c>
      <c r="BU11" s="157">
        <f>+'ESTUDIO DE MERCADO 2025'!BL11*1.051</f>
        <v>177197.7592</v>
      </c>
      <c r="BV11" s="146">
        <f t="shared" si="8"/>
        <v>168054</v>
      </c>
      <c r="BW11" s="449"/>
      <c r="BX11" s="157">
        <f>+'ESTUDIO DE MERCADO 2023'!BB11*(1 + 0.0928) * (1 + 0.052) * (1 + 0.051)</f>
        <v>93458.640708160005</v>
      </c>
      <c r="BY11" s="157">
        <f>+'ESTUDIO DE MERCADO 2023'!BC11*(1 + 0.0928) * (1 + 0.052) * (1 + 0.051)</f>
        <v>71891.26208320001</v>
      </c>
      <c r="BZ11" s="157">
        <f>+'ESTUDIO DE MERCADO 2025'!BP11*1.051</f>
        <v>105100</v>
      </c>
      <c r="CA11" s="157">
        <f>+'ESTUDIO DE MERCADO 2025'!BQ11*1.051</f>
        <v>107202</v>
      </c>
      <c r="CB11" s="157">
        <f>+'ESTUDIO DE MERCADO 2025'!BR11*1.051</f>
        <v>100680.545</v>
      </c>
      <c r="CC11" s="450">
        <f t="shared" si="9"/>
        <v>95666</v>
      </c>
      <c r="CD11" s="89"/>
      <c r="CE11" s="9"/>
      <c r="CF11" s="9"/>
      <c r="CG11" s="9"/>
      <c r="CH11" s="9"/>
      <c r="CI11" s="10"/>
      <c r="CJ11" s="10"/>
    </row>
    <row r="12" spans="1:100" s="6" customFormat="1" ht="50" customHeight="1" x14ac:dyDescent="0.35">
      <c r="A12" s="307"/>
      <c r="B12" s="85">
        <v>7</v>
      </c>
      <c r="C12" s="148" t="s">
        <v>28</v>
      </c>
      <c r="D12" s="11" t="s">
        <v>22</v>
      </c>
      <c r="E12" s="150"/>
      <c r="F12" s="157">
        <f>+'ESTUDIO DE MERCADO 2023'!F12*(1 + 0.0928) * (1 + 0.052) * (1 + 0.051)</f>
        <v>38171.686458996621</v>
      </c>
      <c r="G12" s="157">
        <f>+'ESTUDIO DE MERCADO 2023'!G12*(1 + 0.0928) * (1 + 0.052) * (1 + 0.051)</f>
        <v>36116.287957358341</v>
      </c>
      <c r="H12" s="157">
        <f>+'ESTUDIO DE MERCADO 2025'!H12*1.051</f>
        <v>47295</v>
      </c>
      <c r="I12" s="157">
        <f>+'ESTUDIO DE MERCADO 2025'!I12*1.051</f>
        <v>48346</v>
      </c>
      <c r="J12" s="157">
        <f>+'ESTUDIO DE MERCADO 2025'!J12*1.051</f>
        <v>45233.7788</v>
      </c>
      <c r="K12" s="146">
        <f t="shared" si="0"/>
        <v>43033</v>
      </c>
      <c r="L12" s="449"/>
      <c r="M12" s="157">
        <f>+'ESTUDIO DE MERCADO 2023'!I12*(1 + 0.0928) * (1 + 0.052) * (1 + 0.051)</f>
        <v>38171.686458996621</v>
      </c>
      <c r="N12" s="157">
        <f>+'ESTUDIO DE MERCADO 2023'!J12*(1 + 0.0928) * (1 + 0.052) * (1 + 0.051)</f>
        <v>36116.287957358341</v>
      </c>
      <c r="O12" s="157">
        <f>+'ESTUDIO DE MERCADO 2025'!N12*1.051</f>
        <v>47295</v>
      </c>
      <c r="P12" s="157">
        <f>+'ESTUDIO DE MERCADO 2025'!O12*1.051</f>
        <v>48346</v>
      </c>
      <c r="Q12" s="157">
        <f>+'ESTUDIO DE MERCADO 2025'!P12*1.051</f>
        <v>45233.7788</v>
      </c>
      <c r="R12" s="146">
        <f t="shared" si="1"/>
        <v>43033</v>
      </c>
      <c r="S12" s="449"/>
      <c r="T12" s="157">
        <f>+'ESTUDIO DE MERCADO 2023'!O12*(1 + 0.0928) * (1 + 0.052) * (1 + 0.051)</f>
        <v>87607.288672062801</v>
      </c>
      <c r="U12" s="157">
        <f>+'ESTUDIO DE MERCADO 2023'!P12*(1 + 0.0928) * (1 + 0.052) * (1 + 0.051)</f>
        <v>82889.973128182522</v>
      </c>
      <c r="V12" s="157">
        <f>+'ESTUDIO DE MERCADO 2025'!T12*1.051</f>
        <v>108253</v>
      </c>
      <c r="W12" s="157">
        <f>+'ESTUDIO DE MERCADO 2025'!U12*1.051</f>
        <v>110355</v>
      </c>
      <c r="X12" s="157">
        <f>+'ESTUDIO DE MERCADO 2025'!V12*1.051</f>
        <v>103814.62699999999</v>
      </c>
      <c r="Y12" s="146">
        <f t="shared" si="2"/>
        <v>98584</v>
      </c>
      <c r="Z12" s="449"/>
      <c r="AA12" s="157">
        <f>+'ESTUDIO DE MERCADO 2023'!AD12*(1 + 0.0928) * (1 + 0.052) * (1 + 0.051)</f>
        <v>115298.71007932778</v>
      </c>
      <c r="AB12" s="157">
        <f>+'ESTUDIO DE MERCADO 2023'!AE12*(1 + 0.0928) * (1 + 0.052) * (1 + 0.051)</f>
        <v>108476.46295423388</v>
      </c>
      <c r="AC12" s="157">
        <f>+'ESTUDIO DE MERCADO 2025'!Z12*1.051</f>
        <v>141885</v>
      </c>
      <c r="AD12" s="157">
        <f>+'ESTUDIO DE MERCADO 2025'!AA12*1.051</f>
        <v>141885</v>
      </c>
      <c r="AE12" s="157">
        <f>+'ESTUDIO DE MERCADO 2025'!AB12*1.051</f>
        <v>136256.05420000001</v>
      </c>
      <c r="AF12" s="146">
        <f t="shared" si="3"/>
        <v>128760</v>
      </c>
      <c r="AG12" s="449"/>
      <c r="AH12" s="157">
        <f>+'ESTUDIO DE MERCADO 2023'!AG12*(1 + 0.0928) * (1 + 0.052) * (1 + 0.051)</f>
        <v>114806.65033599931</v>
      </c>
      <c r="AI12" s="157">
        <f>+'ESTUDIO DE MERCADO 2023'!AH12*(1 + 0.0928) * (1 + 0.052) * (1 + 0.051)</f>
        <v>108476.46295423388</v>
      </c>
      <c r="AJ12" s="157">
        <f>+'ESTUDIO DE MERCADO 2025'!AF12*1.051</f>
        <v>141885</v>
      </c>
      <c r="AK12" s="157">
        <f>+'ESTUDIO DE MERCADO 2025'!AG12*1.051</f>
        <v>145038</v>
      </c>
      <c r="AL12" s="157">
        <f>+'ESTUDIO DE MERCADO 2025'!AH12*1.051</f>
        <v>135955.88860000001</v>
      </c>
      <c r="AM12" s="146">
        <f t="shared" si="4"/>
        <v>129232</v>
      </c>
      <c r="AN12" s="449"/>
      <c r="AO12" s="157">
        <f>+'ESTUDIO DE MERCADO 2023'!AJ12*(1 + 0.0928) * (1 + 0.052) * (1 + 0.051)</f>
        <v>114001.1303117357</v>
      </c>
      <c r="AP12" s="157">
        <f>+'ESTUDIO DE MERCADO 2023'!AK12*(1 + 0.0928) * (1 + 0.052) * (1 + 0.051)</f>
        <v>108476.46295423388</v>
      </c>
      <c r="AQ12" s="157">
        <f>+'ESTUDIO DE MERCADO 2025'!AL12*1.051</f>
        <v>140834</v>
      </c>
      <c r="AR12" s="157">
        <f>+'ESTUDIO DE MERCADO 2025'!AM12*1.051</f>
        <v>143987</v>
      </c>
      <c r="AS12" s="157">
        <f>+'ESTUDIO DE MERCADO 2025'!AN12*1.051</f>
        <v>135465.91239999997</v>
      </c>
      <c r="AT12" s="146">
        <f>ROUND(((AO12+AP12+AQ12+AR12+AS12)/5),0)</f>
        <v>128553</v>
      </c>
      <c r="AU12" s="449"/>
      <c r="AV12" s="157">
        <f>+'ESTUDIO DE MERCADO 2023'!AM12*(1 + 0.0928) * (1 + 0.052) * (1 + 0.051)</f>
        <v>118501.35077911502</v>
      </c>
      <c r="AW12" s="157">
        <f>+'ESTUDIO DE MERCADO 2023'!AN12*(1 + 0.0928) * (1 + 0.052) * (1 + 0.051)</f>
        <v>108476.46295423388</v>
      </c>
      <c r="AX12" s="157">
        <f>+'ESTUDIO DE MERCADO 2025'!AR12*1.051</f>
        <v>143987</v>
      </c>
      <c r="AY12" s="157">
        <f>+'ESTUDIO DE MERCADO 2025'!AS12*1.051</f>
        <v>147140</v>
      </c>
      <c r="AZ12" s="157">
        <f>+'ESTUDIO DE MERCADO 2025'!AT12*1.051</f>
        <v>138205.65919999999</v>
      </c>
      <c r="BA12" s="146">
        <f t="shared" si="5"/>
        <v>131262</v>
      </c>
      <c r="BB12" s="449"/>
      <c r="BC12" s="157">
        <f>+'ESTUDIO DE MERCADO 2023'!AP12*(1 + 0.0928) * (1 + 0.052) * (1 + 0.051)</f>
        <v>50126.915778384442</v>
      </c>
      <c r="BD12" s="157">
        <f>+'ESTUDIO DE MERCADO 2023'!AQ12*(1 + 0.0928) * (1 + 0.052) * (1 + 0.051)</f>
        <v>38559.165983372652</v>
      </c>
      <c r="BE12" s="157">
        <f>+'ESTUDIO DE MERCADO 2025'!AX12*1.051</f>
        <v>55703</v>
      </c>
      <c r="BF12" s="157">
        <f>+'ESTUDIO DE MERCADO 2025'!AY12*1.051</f>
        <v>56754</v>
      </c>
      <c r="BG12" s="90">
        <f>+'ESTUDIO DE MERCADO 2025'!AZ12*1.052</f>
        <v>54051.76</v>
      </c>
      <c r="BH12" s="146">
        <f t="shared" si="6"/>
        <v>51039</v>
      </c>
      <c r="BI12" s="449"/>
      <c r="BJ12" s="157">
        <f>+'ESTUDIO DE MERCADO 2023'!AV12*(1 + 0.0928) * (1 + 0.052) * (1 + 0.051)</f>
        <v>112701.12061948518</v>
      </c>
      <c r="BK12" s="157">
        <f>+'ESTUDIO DE MERCADO 2023'!AW12*(1 + 0.0928) * (1 + 0.052) * (1 + 0.051)</f>
        <v>108476.46295423388</v>
      </c>
      <c r="BL12" s="157">
        <f>+'ESTUDIO DE MERCADO 2025'!BD12*1.051</f>
        <v>139783</v>
      </c>
      <c r="BM12" s="157">
        <f>+'ESTUDIO DE MERCADO 2025'!BE12*1.051</f>
        <v>142936</v>
      </c>
      <c r="BN12" s="157">
        <f>+'ESTUDIO DE MERCADO 2025'!BF12*1.051</f>
        <v>134674.29920000001</v>
      </c>
      <c r="BO12" s="146">
        <f t="shared" si="7"/>
        <v>127714</v>
      </c>
      <c r="BP12" s="449"/>
      <c r="BQ12" s="157">
        <f>+'ESTUDIO DE MERCADO 2023'!AY12*(1 + 0.0928) * (1 + 0.052) * (1 + 0.051)</f>
        <v>115298.71007932778</v>
      </c>
      <c r="BR12" s="157">
        <f>+'ESTUDIO DE MERCADO 2023'!AZ12*(1 + 0.0928) * (1 + 0.052) * (1 + 0.051)</f>
        <v>108476.46295423388</v>
      </c>
      <c r="BS12" s="157">
        <f>+'ESTUDIO DE MERCADO 2025'!BJ12*1.051</f>
        <v>141885</v>
      </c>
      <c r="BT12" s="157">
        <f>+'ESTUDIO DE MERCADO 2025'!BK12*1.051</f>
        <v>145038</v>
      </c>
      <c r="BU12" s="157">
        <f>+'ESTUDIO DE MERCADO 2025'!BL12*1.051</f>
        <v>136256.05420000001</v>
      </c>
      <c r="BV12" s="146">
        <f t="shared" si="8"/>
        <v>129391</v>
      </c>
      <c r="BW12" s="449"/>
      <c r="BX12" s="157">
        <f>+'ESTUDIO DE MERCADO 2023'!BB12*(1 + 0.0928) * (1 + 0.052) * (1 + 0.051)</f>
        <v>64080.75812931628</v>
      </c>
      <c r="BY12" s="157">
        <f>+'ESTUDIO DE MERCADO 2023'!BC12*(1 + 0.0928) * (1 + 0.052) * (1 + 0.051)</f>
        <v>49292.890868704832</v>
      </c>
      <c r="BZ12" s="157">
        <f>+'ESTUDIO DE MERCADO 2025'!BP12*1.051</f>
        <v>71468</v>
      </c>
      <c r="CA12" s="157">
        <f>+'ESTUDIO DE MERCADO 2025'!BQ12*1.051</f>
        <v>72519</v>
      </c>
      <c r="CB12" s="157">
        <f>+'ESTUDIO DE MERCADO 2025'!BR12*1.051</f>
        <v>69032.202399999995</v>
      </c>
      <c r="CC12" s="450">
        <f t="shared" si="9"/>
        <v>65279</v>
      </c>
      <c r="CD12" s="89"/>
      <c r="CE12" s="9"/>
      <c r="CF12" s="9"/>
      <c r="CG12" s="9"/>
      <c r="CH12" s="9"/>
      <c r="CI12" s="10"/>
      <c r="CJ12" s="10"/>
    </row>
    <row r="13" spans="1:100" s="6" customFormat="1" ht="50" customHeight="1" x14ac:dyDescent="0.35">
      <c r="A13" s="307"/>
      <c r="B13" s="85">
        <v>8</v>
      </c>
      <c r="C13" s="148" t="s">
        <v>29</v>
      </c>
      <c r="D13" s="11" t="s">
        <v>22</v>
      </c>
      <c r="E13" s="150"/>
      <c r="F13" s="157">
        <f>+'ESTUDIO DE MERCADO 2023'!F13*(1 + 0.0928) * (1 + 0.052) * (1 + 0.051)</f>
        <v>63074.769320733642</v>
      </c>
      <c r="G13" s="157">
        <f>+'ESTUDIO DE MERCADO 2023'!G13*(1 + 0.0928) * (1 + 0.052) * (1 + 0.051)</f>
        <v>59678.435588078755</v>
      </c>
      <c r="H13" s="157">
        <f>+'ESTUDIO DE MERCADO 2025'!H13*1.051</f>
        <v>77774</v>
      </c>
      <c r="I13" s="157">
        <f>+'ESTUDIO DE MERCADO 2025'!I13*1.051</f>
        <v>78825</v>
      </c>
      <c r="J13" s="157">
        <f>+'ESTUDIO DE MERCADO 2025'!J13*1.051</f>
        <v>74744.177199999991</v>
      </c>
      <c r="K13" s="146">
        <f t="shared" si="0"/>
        <v>70819</v>
      </c>
      <c r="L13" s="449"/>
      <c r="M13" s="157">
        <f>+'ESTUDIO DE MERCADO 2023'!I13*(1 + 0.0928) * (1 + 0.052) * (1 + 0.051)</f>
        <v>63074.769320733642</v>
      </c>
      <c r="N13" s="157">
        <f>+'ESTUDIO DE MERCADO 2023'!J13*(1 + 0.0928) * (1 + 0.052) * (1 + 0.051)</f>
        <v>59678.435588078755</v>
      </c>
      <c r="O13" s="157">
        <f>+'ESTUDIO DE MERCADO 2025'!N13*1.051</f>
        <v>77774</v>
      </c>
      <c r="P13" s="157">
        <f>+'ESTUDIO DE MERCADO 2025'!O13*1.051</f>
        <v>78825</v>
      </c>
      <c r="Q13" s="157">
        <f>+'ESTUDIO DE MERCADO 2025'!P13*1.051</f>
        <v>74744.177199999991</v>
      </c>
      <c r="R13" s="146">
        <f t="shared" si="1"/>
        <v>70819</v>
      </c>
      <c r="S13" s="449"/>
      <c r="T13" s="157">
        <f>+'ESTUDIO DE MERCADO 2023'!O13*(1 + 0.0928) * (1 + 0.052) * (1 + 0.051)</f>
        <v>137550.74513873714</v>
      </c>
      <c r="U13" s="157">
        <f>+'ESTUDIO DE MERCADO 2023'!P13*(1 + 0.0928) * (1 + 0.052) * (1 + 0.051)</f>
        <v>130144.16655434362</v>
      </c>
      <c r="V13" s="157">
        <f>+'ESTUDIO DE MERCADO 2025'!T13*1.051</f>
        <v>169211</v>
      </c>
      <c r="W13" s="157">
        <f>+'ESTUDIO DE MERCADO 2025'!U13*1.051</f>
        <v>172364</v>
      </c>
      <c r="X13" s="157">
        <f>+'ESTUDIO DE MERCADO 2025'!V13*1.051</f>
        <v>162997.27779999998</v>
      </c>
      <c r="Y13" s="146">
        <f t="shared" si="2"/>
        <v>154453</v>
      </c>
      <c r="Z13" s="449"/>
      <c r="AA13" s="157">
        <f>+'ESTUDIO DE MERCADO 2023'!AD13*(1 + 0.0928) * (1 + 0.052) * (1 + 0.051)</f>
        <v>184179.78437133727</v>
      </c>
      <c r="AB13" s="157">
        <f>+'ESTUDIO DE MERCADO 2023'!AE13*(1 + 0.0928) * (1 + 0.052) * (1 + 0.051)</f>
        <v>169701.03156486808</v>
      </c>
      <c r="AC13" s="157">
        <f>+'ESTUDIO DE MERCADO 2025'!Z13*1.051</f>
        <v>223863</v>
      </c>
      <c r="AD13" s="157">
        <f>+'ESTUDIO DE MERCADO 2025'!AA13*1.051</f>
        <v>223863</v>
      </c>
      <c r="AE13" s="157">
        <f>+'ESTUDIO DE MERCADO 2025'!AB13*1.051</f>
        <v>215476.23019999999</v>
      </c>
      <c r="AF13" s="146">
        <f t="shared" si="3"/>
        <v>203417</v>
      </c>
      <c r="AG13" s="449"/>
      <c r="AH13" s="157">
        <f>+'ESTUDIO DE MERCADO 2023'!AG13*(1 + 0.0928) * (1 + 0.052) * (1 + 0.051)</f>
        <v>184422.77683717848</v>
      </c>
      <c r="AI13" s="157">
        <f>+'ESTUDIO DE MERCADO 2023'!AH13*(1 + 0.0928) * (1 + 0.052) * (1 + 0.051)</f>
        <v>169701.03156486808</v>
      </c>
      <c r="AJ13" s="157">
        <f>+'ESTUDIO DE MERCADO 2025'!AF13*1.051</f>
        <v>223863</v>
      </c>
      <c r="AK13" s="157">
        <f>+'ESTUDIO DE MERCADO 2025'!AG13*1.051</f>
        <v>228067</v>
      </c>
      <c r="AL13" s="157">
        <f>+'ESTUDIO DE MERCADO 2025'!AH13*1.051</f>
        <v>215623.3702</v>
      </c>
      <c r="AM13" s="146">
        <f t="shared" si="4"/>
        <v>204335</v>
      </c>
      <c r="AN13" s="449"/>
      <c r="AO13" s="157">
        <f>+'ESTUDIO DE MERCADO 2023'!AJ13*(1 + 0.0928) * (1 + 0.052) * (1 + 0.051)</f>
        <v>183217.5342066061</v>
      </c>
      <c r="AP13" s="157">
        <f>+'ESTUDIO DE MERCADO 2023'!AK13*(1 + 0.0928) * (1 + 0.052) * (1 + 0.051)</f>
        <v>169701.03156486808</v>
      </c>
      <c r="AQ13" s="157">
        <f>+'ESTUDIO DE MERCADO 2025'!AL13*1.051</f>
        <v>223863</v>
      </c>
      <c r="AR13" s="157">
        <f>+'ESTUDIO DE MERCADO 2025'!AM13*1.051</f>
        <v>228067</v>
      </c>
      <c r="AS13" s="157">
        <f>+'ESTUDIO DE MERCADO 2025'!AN13*1.051</f>
        <v>214890.61299999998</v>
      </c>
      <c r="AT13" s="146">
        <f>ROUND(((AO13+AP13+AQ13+AR13+AS13)/5),0)</f>
        <v>203948</v>
      </c>
      <c r="AU13" s="449"/>
      <c r="AV13" s="157">
        <f>+'ESTUDIO DE MERCADO 2023'!AM13*(1 + 0.0928) * (1 + 0.052) * (1 + 0.051)</f>
        <v>191757.50441859561</v>
      </c>
      <c r="AW13" s="157">
        <f>+'ESTUDIO DE MERCADO 2023'!AN13*(1 + 0.0928) * (1 + 0.052) * (1 + 0.051)</f>
        <v>169701.03156486808</v>
      </c>
      <c r="AX13" s="157">
        <f>+'ESTUDIO DE MERCADO 2025'!AR13*1.051</f>
        <v>229118</v>
      </c>
      <c r="AY13" s="157">
        <f>+'ESTUDIO DE MERCADO 2025'!AS13*1.051</f>
        <v>233321.99999999997</v>
      </c>
      <c r="AZ13" s="157">
        <f>+'ESTUDIO DE MERCADO 2025'!AT13*1.051</f>
        <v>220090.54059999998</v>
      </c>
      <c r="BA13" s="146">
        <f t="shared" si="5"/>
        <v>208798</v>
      </c>
      <c r="BB13" s="449"/>
      <c r="BC13" s="157">
        <f>+'ESTUDIO DE MERCADO 2023'!AP13*(1 + 0.0928) * (1 + 0.052) * (1 + 0.051)</f>
        <v>85635.404811761342</v>
      </c>
      <c r="BD13" s="157">
        <f>+'ESTUDIO DE MERCADO 2023'!AQ13*(1 + 0.0928) * (1 + 0.052) * (1 + 0.051)</f>
        <v>65873.388316739496</v>
      </c>
      <c r="BE13" s="157">
        <f>+'ESTUDIO DE MERCADO 2025'!AX13*1.051</f>
        <v>95641</v>
      </c>
      <c r="BF13" s="157">
        <f>+'ESTUDIO DE MERCADO 2025'!AY13*1.051</f>
        <v>97743</v>
      </c>
      <c r="BG13" s="90">
        <f>+'ESTUDIO DE MERCADO 2025'!AZ13*1.052</f>
        <v>92340.141600000003</v>
      </c>
      <c r="BH13" s="146">
        <f t="shared" si="6"/>
        <v>87447</v>
      </c>
      <c r="BI13" s="449"/>
      <c r="BJ13" s="157">
        <f>+'ESTUDIO DE MERCADO 2023'!AV13*(1 + 0.0928) * (1 + 0.052) * (1 + 0.051)</f>
        <v>184179.78437133727</v>
      </c>
      <c r="BK13" s="157">
        <f>+'ESTUDIO DE MERCADO 2023'!AW13*(1 + 0.0928) * (1 + 0.052) * (1 + 0.051)</f>
        <v>169701.03156486808</v>
      </c>
      <c r="BL13" s="157">
        <f>+'ESTUDIO DE MERCADO 2025'!BD13*1.051</f>
        <v>223863</v>
      </c>
      <c r="BM13" s="157">
        <f>+'ESTUDIO DE MERCADO 2025'!BE13*1.051</f>
        <v>228067</v>
      </c>
      <c r="BN13" s="157">
        <f>+'ESTUDIO DE MERCADO 2025'!BF13*1.051</f>
        <v>215476.23019999999</v>
      </c>
      <c r="BO13" s="146">
        <f t="shared" si="7"/>
        <v>204257</v>
      </c>
      <c r="BP13" s="449"/>
      <c r="BQ13" s="157">
        <f>+'ESTUDIO DE MERCADO 2023'!AY13*(1 + 0.0928) * (1 + 0.052) * (1 + 0.051)</f>
        <v>182254.06907954565</v>
      </c>
      <c r="BR13" s="157">
        <f>+'ESTUDIO DE MERCADO 2023'!AZ13*(1 + 0.0928) * (1 + 0.052) * (1 + 0.051)</f>
        <v>169701.03156486808</v>
      </c>
      <c r="BS13" s="157">
        <f>+'ESTUDIO DE MERCADO 2025'!BJ13*1.051</f>
        <v>222812</v>
      </c>
      <c r="BT13" s="157">
        <f>+'ESTUDIO DE MERCADO 2025'!BK13*1.051</f>
        <v>227016</v>
      </c>
      <c r="BU13" s="157">
        <f>+'ESTUDIO DE MERCADO 2025'!BL13*1.051</f>
        <v>214303.52439999999</v>
      </c>
      <c r="BV13" s="146">
        <f t="shared" si="8"/>
        <v>203217</v>
      </c>
      <c r="BW13" s="449"/>
      <c r="BX13" s="157">
        <f>+'ESTUDIO DE MERCADO 2023'!BB13*(1 + 0.0928) * (1 + 0.052) * (1 + 0.051)</f>
        <v>105886.39691496828</v>
      </c>
      <c r="BY13" s="157">
        <f>+'ESTUDIO DE MERCADO 2023'!BC13*(1 + 0.0928) * (1 + 0.052) * (1 + 0.051)</f>
        <v>81451.074549975601</v>
      </c>
      <c r="BZ13" s="157">
        <f>+'ESTUDIO DE MERCADO 2025'!BP13*1.051</f>
        <v>118762.99999999999</v>
      </c>
      <c r="CA13" s="157">
        <f>+'ESTUDIO DE MERCADO 2025'!BQ13*1.051</f>
        <v>120864.99999999999</v>
      </c>
      <c r="CB13" s="157">
        <f>+'ESTUDIO DE MERCADO 2025'!BR13*1.051</f>
        <v>114068.81359999999</v>
      </c>
      <c r="CC13" s="450">
        <f t="shared" si="9"/>
        <v>108207</v>
      </c>
      <c r="CD13" s="89"/>
      <c r="CE13" s="9"/>
      <c r="CF13" s="9"/>
      <c r="CG13" s="9"/>
      <c r="CH13" s="9"/>
      <c r="CI13" s="10"/>
      <c r="CJ13" s="10"/>
    </row>
    <row r="14" spans="1:100" s="6" customFormat="1" ht="50" customHeight="1" x14ac:dyDescent="0.35">
      <c r="A14" s="307"/>
      <c r="B14" s="85">
        <v>9</v>
      </c>
      <c r="C14" s="148" t="s">
        <v>30</v>
      </c>
      <c r="D14" s="11" t="s">
        <v>22</v>
      </c>
      <c r="E14" s="150"/>
      <c r="F14" s="157">
        <f>+'ESTUDIO DE MERCADO 2023'!F14*(1 + 0.0928) * (1 + 0.052) * (1 + 0.051)</f>
        <v>56075.184424895997</v>
      </c>
      <c r="G14" s="157">
        <f>+'ESTUDIO DE MERCADO 2023'!G14*(1 + 0.0928) * (1 + 0.052) * (1 + 0.051)</f>
        <v>53055.751417401596</v>
      </c>
      <c r="H14" s="157">
        <f>+'ESTUDIO DE MERCADO 2025'!H14*1.051</f>
        <v>69366</v>
      </c>
      <c r="I14" s="157">
        <f>+'ESTUDIO DE MERCADO 2025'!I14*1.051</f>
        <v>70417</v>
      </c>
      <c r="J14" s="157">
        <f>+'ESTUDIO DE MERCADO 2025'!J14*1.051</f>
        <v>66449.895399999994</v>
      </c>
      <c r="K14" s="146">
        <f t="shared" si="0"/>
        <v>63073</v>
      </c>
      <c r="L14" s="449"/>
      <c r="M14" s="157">
        <f>+'ESTUDIO DE MERCADO 2023'!I14*(1 + 0.0928) * (1 + 0.052) * (1 + 0.051)</f>
        <v>56075.184424895997</v>
      </c>
      <c r="N14" s="157">
        <f>+'ESTUDIO DE MERCADO 2023'!J14*(1 + 0.0928) * (1 + 0.052) * (1 + 0.051)</f>
        <v>53055.751417401596</v>
      </c>
      <c r="O14" s="157">
        <f>+'ESTUDIO DE MERCADO 2025'!N14*1.051</f>
        <v>69366</v>
      </c>
      <c r="P14" s="157">
        <f>+'ESTUDIO DE MERCADO 2025'!O14*1.051</f>
        <v>70417</v>
      </c>
      <c r="Q14" s="157">
        <f>+'ESTUDIO DE MERCADO 2025'!P14*1.051</f>
        <v>66449.895399999994</v>
      </c>
      <c r="R14" s="146">
        <f t="shared" si="1"/>
        <v>63073</v>
      </c>
      <c r="S14" s="449"/>
      <c r="T14" s="157">
        <f>+'ESTUDIO DE MERCADO 2023'!O14*(1 + 0.0928) * (1 + 0.052) * (1 + 0.051)</f>
        <v>74766.912566527986</v>
      </c>
      <c r="U14" s="157">
        <f>+'ESTUDIO DE MERCADO 2023'!P14*(1 + 0.0928) * (1 + 0.052) * (1 + 0.051)</f>
        <v>70741.001889868785</v>
      </c>
      <c r="V14" s="157">
        <f>+'ESTUDIO DE MERCADO 2025'!T14*1.051</f>
        <v>92488</v>
      </c>
      <c r="W14" s="157">
        <f>+'ESTUDIO DE MERCADO 2025'!U14*1.051</f>
        <v>94590</v>
      </c>
      <c r="X14" s="157">
        <f>+'ESTUDIO DE MERCADO 2025'!V14*1.051</f>
        <v>88598.8796</v>
      </c>
      <c r="Y14" s="146">
        <f t="shared" si="2"/>
        <v>84237</v>
      </c>
      <c r="Z14" s="449"/>
      <c r="AA14" s="157">
        <f>+'ESTUDIO DE MERCADO 2023'!AD14*(1 + 0.0928) * (1 + 0.052) * (1 + 0.051)</f>
        <v>74766.912566527986</v>
      </c>
      <c r="AB14" s="157">
        <f>+'ESTUDIO DE MERCADO 2023'!AE14*(1 + 0.0928) * (1 + 0.052) * (1 + 0.051)</f>
        <v>70741.001889868785</v>
      </c>
      <c r="AC14" s="157">
        <f>+'ESTUDIO DE MERCADO 2025'!Z14*1.051</f>
        <v>92488</v>
      </c>
      <c r="AD14" s="157">
        <f>+'ESTUDIO DE MERCADO 2025'!AA14*1.051</f>
        <v>92488</v>
      </c>
      <c r="AE14" s="157">
        <f>+'ESTUDIO DE MERCADO 2025'!AB14*1.051</f>
        <v>88598.8796</v>
      </c>
      <c r="AF14" s="146">
        <f t="shared" si="3"/>
        <v>83817</v>
      </c>
      <c r="AG14" s="449"/>
      <c r="AH14" s="157">
        <f>+'ESTUDIO DE MERCADO 2023'!AG14*(1 + 0.0928) * (1 + 0.052) * (1 + 0.051)</f>
        <v>74766.912566527986</v>
      </c>
      <c r="AI14" s="157">
        <f>+'ESTUDIO DE MERCADO 2023'!AH14*(1 + 0.0928) * (1 + 0.052) * (1 + 0.051)</f>
        <v>70741.001889868785</v>
      </c>
      <c r="AJ14" s="157">
        <f>+'ESTUDIO DE MERCADO 2025'!AF14*1.051</f>
        <v>92488</v>
      </c>
      <c r="AK14" s="157">
        <f>+'ESTUDIO DE MERCADO 2025'!AG14*1.051</f>
        <v>94590</v>
      </c>
      <c r="AL14" s="157">
        <f>+'ESTUDIO DE MERCADO 2025'!AH14*1.051</f>
        <v>88598.8796</v>
      </c>
      <c r="AM14" s="146">
        <f t="shared" si="4"/>
        <v>84237</v>
      </c>
      <c r="AN14" s="449"/>
      <c r="AO14" s="157">
        <f>+'ESTUDIO DE MERCADO 2023'!AJ14*(1 + 0.0928) * (1 + 0.052) * (1 + 0.051)</f>
        <v>74766.912566527986</v>
      </c>
      <c r="AP14" s="157">
        <f>+'ESTUDIO DE MERCADO 2023'!AK14*(1 + 0.0928) * (1 + 0.052) * (1 + 0.051)</f>
        <v>70741.001889868785</v>
      </c>
      <c r="AQ14" s="157">
        <f>+'ESTUDIO DE MERCADO 2025'!AL14*1.051</f>
        <v>92488</v>
      </c>
      <c r="AR14" s="157">
        <f>+'ESTUDIO DE MERCADO 2025'!AM14*1.051</f>
        <v>94590</v>
      </c>
      <c r="AS14" s="157">
        <f>+'ESTUDIO DE MERCADO 2025'!AN14*1.051</f>
        <v>88598.8796</v>
      </c>
      <c r="AT14" s="146">
        <f>ROUND(((AO14+AP14+AQ14+AR14+AS14)/5),0)</f>
        <v>84237</v>
      </c>
      <c r="AU14" s="449"/>
      <c r="AV14" s="157">
        <f>+'ESTUDIO DE MERCADO 2023'!AM14*(1 + 0.0928) * (1 + 0.052) * (1 + 0.051)</f>
        <v>74766.912566527986</v>
      </c>
      <c r="AW14" s="157">
        <f>+'ESTUDIO DE MERCADO 2023'!AN14*(1 + 0.0928) * (1 + 0.052) * (1 + 0.051)</f>
        <v>70741.001889868785</v>
      </c>
      <c r="AX14" s="157">
        <f>+'ESTUDIO DE MERCADO 2025'!AR14*1.051</f>
        <v>92488</v>
      </c>
      <c r="AY14" s="157">
        <f>+'ESTUDIO DE MERCADO 2025'!AS14*1.051</f>
        <v>94590</v>
      </c>
      <c r="AZ14" s="157">
        <f>+'ESTUDIO DE MERCADO 2025'!AT14*1.051</f>
        <v>88598.8796</v>
      </c>
      <c r="BA14" s="146">
        <f t="shared" si="5"/>
        <v>84237</v>
      </c>
      <c r="BB14" s="449"/>
      <c r="BC14" s="157">
        <f>+'ESTUDIO DE MERCADO 2023'!AP14*(1 + 0.0928) * (1 + 0.052) * (1 + 0.051)</f>
        <v>56075.184424895997</v>
      </c>
      <c r="BD14" s="157">
        <f>+'ESTUDIO DE MERCADO 2023'!AQ14*(1 + 0.0928) * (1 + 0.052) * (1 + 0.051)</f>
        <v>43134.757249919996</v>
      </c>
      <c r="BE14" s="157">
        <f>+'ESTUDIO DE MERCADO 2025'!AX14*1.051</f>
        <v>63059.999999999993</v>
      </c>
      <c r="BF14" s="157">
        <f>+'ESTUDIO DE MERCADO 2025'!AY14*1.051</f>
        <v>64110.999999999993</v>
      </c>
      <c r="BG14" s="90">
        <f>+'ESTUDIO DE MERCADO 2025'!AZ14*1.052</f>
        <v>60465.804000000004</v>
      </c>
      <c r="BH14" s="146">
        <f t="shared" si="6"/>
        <v>57369</v>
      </c>
      <c r="BI14" s="449"/>
      <c r="BJ14" s="157">
        <f>+'ESTUDIO DE MERCADO 2023'!AV14*(1 + 0.0928) * (1 + 0.052) * (1 + 0.051)</f>
        <v>74766.912566527986</v>
      </c>
      <c r="BK14" s="157">
        <f>+'ESTUDIO DE MERCADO 2023'!AW14*(1 + 0.0928) * (1 + 0.052) * (1 + 0.051)</f>
        <v>70741.001889868785</v>
      </c>
      <c r="BL14" s="157">
        <f>+'ESTUDIO DE MERCADO 2025'!BD14*1.051</f>
        <v>92488</v>
      </c>
      <c r="BM14" s="157">
        <f>+'ESTUDIO DE MERCADO 2025'!BE14*1.051</f>
        <v>94590</v>
      </c>
      <c r="BN14" s="157">
        <f>+'ESTUDIO DE MERCADO 2025'!BF14*1.051</f>
        <v>88598.8796</v>
      </c>
      <c r="BO14" s="146">
        <f t="shared" si="7"/>
        <v>84237</v>
      </c>
      <c r="BP14" s="449"/>
      <c r="BQ14" s="157">
        <f>+'ESTUDIO DE MERCADO 2023'!AY14*(1 + 0.0928) * (1 + 0.052) * (1 + 0.051)</f>
        <v>74766.912566527986</v>
      </c>
      <c r="BR14" s="157">
        <f>+'ESTUDIO DE MERCADO 2023'!AZ14*(1 + 0.0928) * (1 + 0.052) * (1 + 0.051)</f>
        <v>70741.001889868785</v>
      </c>
      <c r="BS14" s="157">
        <f>+'ESTUDIO DE MERCADO 2025'!BJ14*1.051</f>
        <v>92488</v>
      </c>
      <c r="BT14" s="157">
        <f>+'ESTUDIO DE MERCADO 2025'!BK14*1.051</f>
        <v>94590</v>
      </c>
      <c r="BU14" s="157">
        <f>+'ESTUDIO DE MERCADO 2025'!BL14*1.051</f>
        <v>88598.8796</v>
      </c>
      <c r="BV14" s="146">
        <f t="shared" si="8"/>
        <v>84237</v>
      </c>
      <c r="BW14" s="449"/>
      <c r="BX14" s="157">
        <f>+'ESTUDIO DE MERCADO 2023'!BB14*(1 + 0.0928) * (1 + 0.052) * (1 + 0.051)</f>
        <v>65421.048495711999</v>
      </c>
      <c r="BY14" s="157">
        <f>+'ESTUDIO DE MERCADO 2023'!BC14*(1 + 0.0928) * (1 + 0.052) * (1 + 0.051)</f>
        <v>50323.883458240001</v>
      </c>
      <c r="BZ14" s="157">
        <f>+'ESTUDIO DE MERCADO 2025'!BP14*1.051</f>
        <v>73570</v>
      </c>
      <c r="CA14" s="157">
        <f>+'ESTUDIO DE MERCADO 2025'!BQ14*1.051</f>
        <v>74621</v>
      </c>
      <c r="CB14" s="157">
        <f>+'ESTUDIO DE MERCADO 2025'!BR14*1.051</f>
        <v>70477.117199999993</v>
      </c>
      <c r="CC14" s="450">
        <f t="shared" si="9"/>
        <v>66883</v>
      </c>
      <c r="CD14" s="89"/>
      <c r="CE14" s="9"/>
      <c r="CF14" s="9"/>
      <c r="CG14" s="9"/>
      <c r="CH14" s="9"/>
      <c r="CI14" s="10"/>
      <c r="CJ14" s="10"/>
    </row>
    <row r="15" spans="1:100" s="6" customFormat="1" ht="50" customHeight="1" x14ac:dyDescent="0.35">
      <c r="A15" s="307"/>
      <c r="B15" s="85">
        <v>10</v>
      </c>
      <c r="C15" s="148" t="s">
        <v>31</v>
      </c>
      <c r="D15" s="11" t="s">
        <v>22</v>
      </c>
      <c r="E15" s="150"/>
      <c r="F15" s="157">
        <f>+'ESTUDIO DE MERCADO 2023'!F15*(1 + 0.0928) * (1 + 0.052) * (1 + 0.051)</f>
        <v>133155.01143166955</v>
      </c>
      <c r="G15" s="157">
        <f>+'ESTUDIO DE MERCADO 2023'!G15*(1 + 0.0928) * (1 + 0.052) * (1 + 0.051)</f>
        <v>125985.12620073349</v>
      </c>
      <c r="H15" s="157">
        <f>+'ESTUDIO DE MERCADO 2025'!H15*1.051</f>
        <v>163956</v>
      </c>
      <c r="I15" s="157">
        <f>+'ESTUDIO DE MERCADO 2025'!I15*1.051</f>
        <v>167109</v>
      </c>
      <c r="J15" s="157">
        <f>+'ESTUDIO DE MERCADO 2025'!J15*1.051</f>
        <v>157788.52179999999</v>
      </c>
      <c r="K15" s="146">
        <f t="shared" si="0"/>
        <v>149599</v>
      </c>
      <c r="L15" s="449"/>
      <c r="M15" s="157">
        <f>+'ESTUDIO DE MERCADO 2023'!I15*(1 + 0.0928) * (1 + 0.052) * (1 + 0.051)</f>
        <v>133155.01143166955</v>
      </c>
      <c r="N15" s="157">
        <f>+'ESTUDIO DE MERCADO 2023'!J15*(1 + 0.0928) * (1 + 0.052) * (1 + 0.051)</f>
        <v>125985.12620073349</v>
      </c>
      <c r="O15" s="157">
        <f>+'ESTUDIO DE MERCADO 2025'!N15*1.051</f>
        <v>163956</v>
      </c>
      <c r="P15" s="157">
        <f>+'ESTUDIO DE MERCADO 2025'!O15*1.051</f>
        <v>167109</v>
      </c>
      <c r="Q15" s="157">
        <f>+'ESTUDIO DE MERCADO 2025'!P15*1.051</f>
        <v>157788.52179999999</v>
      </c>
      <c r="R15" s="146">
        <f t="shared" si="1"/>
        <v>149599</v>
      </c>
      <c r="S15" s="449"/>
      <c r="T15" s="157">
        <f>+'ESTUDIO DE MERCADO 2023'!O15*(1 + 0.0928) * (1 + 0.052) * (1 + 0.051)</f>
        <v>191220.49106908651</v>
      </c>
      <c r="U15" s="157">
        <f>+'ESTUDIO DE MERCADO 2023'!P15*(1 + 0.0928) * (1 + 0.052) * (1 + 0.051)</f>
        <v>180924.00308844339</v>
      </c>
      <c r="V15" s="157">
        <f>+'ESTUDIO DE MERCADO 2025'!T15*1.051</f>
        <v>235423.99999999997</v>
      </c>
      <c r="W15" s="157">
        <f>+'ESTUDIO DE MERCADO 2025'!U15*1.051</f>
        <v>239627.99999999997</v>
      </c>
      <c r="X15" s="157">
        <f>+'ESTUDIO DE MERCADO 2025'!V15*1.051</f>
        <v>226597.07139999999</v>
      </c>
      <c r="Y15" s="146">
        <f t="shared" si="2"/>
        <v>214759</v>
      </c>
      <c r="Z15" s="449"/>
      <c r="AA15" s="157">
        <f>+'ESTUDIO DE MERCADO 2023'!AD15*(1 + 0.0928) * (1 + 0.052) * (1 + 0.051)</f>
        <v>255608.63466769192</v>
      </c>
      <c r="AB15" s="157">
        <f>+'ESTUDIO DE MERCADO 2023'!AE15*(1 + 0.0928) * (1 + 0.052) * (1 + 0.051)</f>
        <v>243162.46710866413</v>
      </c>
      <c r="AC15" s="157">
        <f>+'ESTUDIO DE MERCADO 2025'!Z15*1.051</f>
        <v>316351</v>
      </c>
      <c r="AD15" s="157">
        <f>+'ESTUDIO DE MERCADO 2025'!AA15*1.051</f>
        <v>316351</v>
      </c>
      <c r="AE15" s="157">
        <f>+'ESTUDIO DE MERCADO 2025'!AB15*1.051</f>
        <v>303698.4314</v>
      </c>
      <c r="AF15" s="146">
        <f t="shared" si="3"/>
        <v>287034</v>
      </c>
      <c r="AG15" s="449"/>
      <c r="AH15" s="157">
        <f>+'ESTUDIO DE MERCADO 2023'!AG15*(1 + 0.0928) * (1 + 0.052) * (1 + 0.051)</f>
        <v>255959.75878083249</v>
      </c>
      <c r="AI15" s="157">
        <f>+'ESTUDIO DE MERCADO 2023'!AH15*(1 + 0.0928) * (1 + 0.052) * (1 + 0.051)</f>
        <v>243162.46710866413</v>
      </c>
      <c r="AJ15" s="157">
        <f>+'ESTUDIO DE MERCADO 2025'!AF15*1.051</f>
        <v>316351</v>
      </c>
      <c r="AK15" s="157">
        <f>+'ESTUDIO DE MERCADO 2025'!AG15*1.051</f>
        <v>322657</v>
      </c>
      <c r="AL15" s="157">
        <f>+'ESTUDIO DE MERCADO 2025'!AH15*1.051</f>
        <v>303911.7844</v>
      </c>
      <c r="AM15" s="146">
        <f t="shared" si="4"/>
        <v>288408</v>
      </c>
      <c r="AN15" s="449"/>
      <c r="AO15" s="157">
        <f>+'ESTUDIO DE MERCADO 2023'!AJ15*(1 + 0.0928) * (1 + 0.052) * (1 + 0.051)</f>
        <v>261168.30228613899</v>
      </c>
      <c r="AP15" s="157">
        <f>+'ESTUDIO DE MERCADO 2023'!AK15*(1 + 0.0928) * (1 + 0.052) * (1 + 0.051)</f>
        <v>243162.46710866413</v>
      </c>
      <c r="AQ15" s="157">
        <f>+'ESTUDIO DE MERCADO 2025'!AL15*1.051</f>
        <v>319504</v>
      </c>
      <c r="AR15" s="157">
        <f>+'ESTUDIO DE MERCADO 2025'!AM15*1.051</f>
        <v>325810</v>
      </c>
      <c r="AS15" s="157">
        <f>+'ESTUDIO DE MERCADO 2025'!AN15*1.051</f>
        <v>307084.12279999995</v>
      </c>
      <c r="AT15" s="146">
        <f>ROUND(((AO15+AP15+AQ15+AR15+AS15)/5),0)</f>
        <v>291346</v>
      </c>
      <c r="AU15" s="449"/>
      <c r="AV15" s="157">
        <f>+'ESTUDIO DE MERCADO 2023'!AM15*(1 + 0.0928) * (1 + 0.052) * (1 + 0.051)</f>
        <v>270173.60307021445</v>
      </c>
      <c r="AW15" s="157">
        <f>+'ESTUDIO DE MERCADO 2023'!AN15*(1 + 0.0928) * (1 + 0.052) * (1 + 0.051)</f>
        <v>243162.46710866413</v>
      </c>
      <c r="AX15" s="157">
        <f>+'ESTUDIO DE MERCADO 2025'!AR15*1.051</f>
        <v>324759</v>
      </c>
      <c r="AY15" s="157">
        <f>+'ESTUDIO DE MERCADO 2025'!AS15*1.051</f>
        <v>331065</v>
      </c>
      <c r="AZ15" s="157">
        <f>+'ESTUDIO DE MERCADO 2025'!AT15*1.051</f>
        <v>312566.55920000002</v>
      </c>
      <c r="BA15" s="146">
        <f t="shared" si="5"/>
        <v>296345</v>
      </c>
      <c r="BB15" s="449"/>
      <c r="BC15" s="157">
        <f>+'ESTUDIO DE MERCADO 2023'!AP15*(1 + 0.0928) * (1 + 0.052) * (1 + 0.051)</f>
        <v>174248.6822924068</v>
      </c>
      <c r="BD15" s="157">
        <f>+'ESTUDIO DE MERCADO 2023'!AQ15*(1 + 0.0928) * (1 + 0.052) * (1 + 0.051)</f>
        <v>134037.44791723602</v>
      </c>
      <c r="BE15" s="157">
        <f>+'ESTUDIO DE MERCADO 2025'!AX15*1.051</f>
        <v>195486</v>
      </c>
      <c r="BF15" s="157">
        <f>+'ESTUDIO DE MERCADO 2025'!AY15*1.051</f>
        <v>199690</v>
      </c>
      <c r="BG15" s="90">
        <f>+'ESTUDIO DE MERCADO 2025'!AZ15*1.052</f>
        <v>187892.46000000002</v>
      </c>
      <c r="BH15" s="146">
        <f t="shared" si="6"/>
        <v>178271</v>
      </c>
      <c r="BI15" s="449"/>
      <c r="BJ15" s="157">
        <f>+'ESTUDIO DE MERCADO 2023'!AV15*(1 + 0.0928) * (1 + 0.052) * (1 + 0.051)</f>
        <v>255608.63466769192</v>
      </c>
      <c r="BK15" s="157">
        <f>+'ESTUDIO DE MERCADO 2023'!AW15*(1 + 0.0928) * (1 + 0.052) * (1 + 0.051)</f>
        <v>243162.46710866413</v>
      </c>
      <c r="BL15" s="157">
        <f>+'ESTUDIO DE MERCADO 2025'!BD15*1.051</f>
        <v>316351</v>
      </c>
      <c r="BM15" s="157">
        <f>+'ESTUDIO DE MERCADO 2025'!BE15*1.051</f>
        <v>322657</v>
      </c>
      <c r="BN15" s="157">
        <f>+'ESTUDIO DE MERCADO 2025'!BF15*1.051</f>
        <v>303698.4314</v>
      </c>
      <c r="BO15" s="146">
        <f t="shared" si="7"/>
        <v>288296</v>
      </c>
      <c r="BP15" s="449"/>
      <c r="BQ15" s="157">
        <f>+'ESTUDIO DE MERCADO 2023'!AY15*(1 + 0.0928) * (1 + 0.052) * (1 + 0.051)</f>
        <v>258392.11336390307</v>
      </c>
      <c r="BR15" s="157">
        <f>+'ESTUDIO DE MERCADO 2023'!AZ15*(1 + 0.0928) * (1 + 0.052) * (1 + 0.051)</f>
        <v>243162.46710866413</v>
      </c>
      <c r="BS15" s="157">
        <f>+'ESTUDIO DE MERCADO 2025'!BJ15*1.051</f>
        <v>317402</v>
      </c>
      <c r="BT15" s="157">
        <f>+'ESTUDIO DE MERCADO 2025'!BK15*1.051</f>
        <v>323708</v>
      </c>
      <c r="BU15" s="157">
        <f>+'ESTUDIO DE MERCADO 2025'!BL15*1.051</f>
        <v>305393.48420000001</v>
      </c>
      <c r="BV15" s="146">
        <f t="shared" si="8"/>
        <v>289612</v>
      </c>
      <c r="BW15" s="449"/>
      <c r="BX15" s="157">
        <f>+'ESTUDIO DE MERCADO 2023'!BB15*(1 + 0.0928) * (1 + 0.052) * (1 + 0.051)</f>
        <v>223536.05910130986</v>
      </c>
      <c r="BY15" s="157">
        <f>+'ESTUDIO DE MERCADO 2023'!BC15*(1 + 0.0928) * (1 + 0.052) * (1 + 0.051)</f>
        <v>171950.81469331525</v>
      </c>
      <c r="BZ15" s="157">
        <f>+'ESTUDIO DE MERCADO 2025'!BP15*1.051</f>
        <v>250137.99999999997</v>
      </c>
      <c r="CA15" s="157">
        <f>+'ESTUDIO DE MERCADO 2025'!BQ15*1.051</f>
        <v>255392.99999999997</v>
      </c>
      <c r="CB15" s="157">
        <f>+'ESTUDIO DE MERCADO 2025'!BR15*1.051</f>
        <v>240809.32399999999</v>
      </c>
      <c r="CC15" s="450">
        <f t="shared" si="9"/>
        <v>228365</v>
      </c>
      <c r="CD15" s="89"/>
      <c r="CE15" s="9"/>
      <c r="CF15" s="9"/>
      <c r="CG15" s="9"/>
      <c r="CH15" s="9"/>
      <c r="CI15" s="10"/>
      <c r="CJ15" s="10"/>
    </row>
    <row r="16" spans="1:100" s="6" customFormat="1" ht="50" customHeight="1" x14ac:dyDescent="0.35">
      <c r="A16" s="307"/>
      <c r="B16" s="85">
        <v>11</v>
      </c>
      <c r="C16" s="148" t="s">
        <v>32</v>
      </c>
      <c r="D16" s="11" t="s">
        <v>22</v>
      </c>
      <c r="E16" s="150"/>
      <c r="F16" s="157">
        <f>+'ESTUDIO DE MERCADO 2023'!F16*(1 + 0.0928) * (1 + 0.052) * (1 + 0.051)</f>
        <v>279708.62742982374</v>
      </c>
      <c r="G16" s="157">
        <f>+'ESTUDIO DE MERCADO 2023'!G16*(1 + 0.0928) * (1 + 0.052) * (1 + 0.051)</f>
        <v>264647.39364514092</v>
      </c>
      <c r="H16" s="157">
        <f>+'ESTUDIO DE MERCADO 2025'!H16*1.051</f>
        <v>344728</v>
      </c>
      <c r="I16" s="157">
        <f>+'ESTUDIO DE MERCADO 2025'!I16*1.051</f>
        <v>352085</v>
      </c>
      <c r="J16" s="157">
        <f>+'ESTUDIO DE MERCADO 2025'!J16*1.051</f>
        <v>331454.92099999997</v>
      </c>
      <c r="K16" s="146">
        <f t="shared" si="0"/>
        <v>314525</v>
      </c>
      <c r="L16" s="449"/>
      <c r="M16" s="157">
        <f>+'ESTUDIO DE MERCADO 2023'!I16*(1 + 0.0928) * (1 + 0.052) * (1 + 0.051)</f>
        <v>279708.62742982374</v>
      </c>
      <c r="N16" s="157">
        <f>+'ESTUDIO DE MERCADO 2023'!J16*(1 + 0.0928) * (1 + 0.052) * (1 + 0.051)</f>
        <v>264647.39364514092</v>
      </c>
      <c r="O16" s="157">
        <f>+'ESTUDIO DE MERCADO 2025'!N16*1.051</f>
        <v>344728</v>
      </c>
      <c r="P16" s="157">
        <f>+'ESTUDIO DE MERCADO 2025'!O16*1.051</f>
        <v>352085</v>
      </c>
      <c r="Q16" s="157">
        <f>+'ESTUDIO DE MERCADO 2025'!P16*1.051</f>
        <v>331454.92099999997</v>
      </c>
      <c r="R16" s="146">
        <f t="shared" si="1"/>
        <v>314525</v>
      </c>
      <c r="S16" s="449"/>
      <c r="T16" s="157">
        <f>+'ESTUDIO DE MERCADO 2023'!O16*(1 + 0.0928) * (1 + 0.052) * (1 + 0.051)</f>
        <v>343451.62603162066</v>
      </c>
      <c r="U16" s="157">
        <f>+'ESTUDIO DE MERCADO 2023'!P16*(1 + 0.0928) * (1 + 0.052) * (1 + 0.051)</f>
        <v>324958.07693761034</v>
      </c>
      <c r="V16" s="157">
        <f>+'ESTUDIO DE MERCADO 2025'!T16*1.051</f>
        <v>423553</v>
      </c>
      <c r="W16" s="157">
        <f>+'ESTUDIO DE MERCADO 2025'!U16*1.051</f>
        <v>431961</v>
      </c>
      <c r="X16" s="157">
        <f>+'ESTUDIO DE MERCADO 2025'!V16*1.051</f>
        <v>406990.71139999997</v>
      </c>
      <c r="Y16" s="146">
        <f t="shared" si="2"/>
        <v>386183</v>
      </c>
      <c r="Z16" s="449"/>
      <c r="AA16" s="157">
        <f>+'ESTUDIO DE MERCADO 2023'!AD16*(1 + 0.0928) * (1 + 0.052) * (1 + 0.051)</f>
        <v>307856.87467287027</v>
      </c>
      <c r="AB16" s="157">
        <f>+'ESTUDIO DE MERCADO 2023'!AE16*(1 + 0.0928) * (1 + 0.052) * (1 + 0.051)</f>
        <v>298557.71188481612</v>
      </c>
      <c r="AC16" s="157">
        <f>+'ESTUDIO DE MERCADO 2025'!Z16*1.051</f>
        <v>383615</v>
      </c>
      <c r="AD16" s="157">
        <f>+'ESTUDIO DE MERCADO 2025'!AA16*1.051</f>
        <v>383615</v>
      </c>
      <c r="AE16" s="157">
        <f>+'ESTUDIO DE MERCADO 2025'!AB16*1.051</f>
        <v>369241.94439999998</v>
      </c>
      <c r="AF16" s="146">
        <f t="shared" si="3"/>
        <v>348577</v>
      </c>
      <c r="AG16" s="449"/>
      <c r="AH16" s="157">
        <f>+'ESTUDIO DE MERCADO 2023'!AG16*(1 + 0.0928) * (1 + 0.052) * (1 + 0.051)</f>
        <v>309799.59943727072</v>
      </c>
      <c r="AI16" s="157">
        <f>+'ESTUDIO DE MERCADO 2023'!AH16*(1 + 0.0928) * (1 + 0.052) * (1 + 0.051)</f>
        <v>298557.71188481612</v>
      </c>
      <c r="AJ16" s="157">
        <f>+'ESTUDIO DE MERCADO 2025'!AF16*1.051</f>
        <v>385717</v>
      </c>
      <c r="AK16" s="157">
        <f>+'ESTUDIO DE MERCADO 2025'!AG16*1.051</f>
        <v>393074</v>
      </c>
      <c r="AL16" s="157">
        <f>+'ESTUDIO DE MERCADO 2025'!AH16*1.051</f>
        <v>370424.94999999995</v>
      </c>
      <c r="AM16" s="146">
        <f t="shared" si="4"/>
        <v>351515</v>
      </c>
      <c r="AN16" s="449"/>
      <c r="AO16" s="157">
        <f>+'ESTUDIO DE MERCADO 2023'!AJ16*(1 + 0.0928) * (1 + 0.052) * (1 + 0.051)</f>
        <v>317080.86867620278</v>
      </c>
      <c r="AP16" s="157">
        <f>+'ESTUDIO DE MERCADO 2023'!AK16*(1 + 0.0928) * (1 + 0.052) * (1 + 0.051)</f>
        <v>298557.71188481612</v>
      </c>
      <c r="AQ16" s="157">
        <f>+'ESTUDIO DE MERCADO 2025'!AL16*1.051</f>
        <v>389921</v>
      </c>
      <c r="AR16" s="157">
        <f>+'ESTUDIO DE MERCADO 2025'!AM16*1.051</f>
        <v>397278</v>
      </c>
      <c r="AS16" s="157">
        <f>+'ESTUDIO DE MERCADO 2025'!AN16*1.051</f>
        <v>374858.2782</v>
      </c>
      <c r="AT16" s="146">
        <f>ROUND(((AO16+AP16+AQ16+AR16+AS16)/5),0)</f>
        <v>355539</v>
      </c>
      <c r="AU16" s="449"/>
      <c r="AV16" s="157">
        <f>+'ESTUDIO DE MERCADO 2023'!AM16*(1 + 0.0928) * (1 + 0.052) * (1 + 0.051)</f>
        <v>337901.67811180744</v>
      </c>
      <c r="AW16" s="157">
        <f>+'ESTUDIO DE MERCADO 2023'!AN16*(1 + 0.0928) * (1 + 0.052) * (1 + 0.051)</f>
        <v>298557.71188481612</v>
      </c>
      <c r="AX16" s="157">
        <f>+'ESTUDIO DE MERCADO 2025'!AR16*1.051</f>
        <v>402533</v>
      </c>
      <c r="AY16" s="157">
        <f>+'ESTUDIO DE MERCADO 2025'!AS16*1.051</f>
        <v>410941</v>
      </c>
      <c r="AZ16" s="157">
        <f>+'ESTUDIO DE MERCADO 2025'!AT16*1.051</f>
        <v>387535.86059999996</v>
      </c>
      <c r="BA16" s="146">
        <f t="shared" si="5"/>
        <v>367494</v>
      </c>
      <c r="BB16" s="449"/>
      <c r="BC16" s="157">
        <f>+'ESTUDIO DE MERCADO 2023'!AP16*(1 + 0.0928) * (1 + 0.052) * (1 + 0.051)</f>
        <v>213623.18145731738</v>
      </c>
      <c r="BD16" s="157">
        <f>+'ESTUDIO DE MERCADO 2023'!AQ16*(1 + 0.0928) * (1 + 0.052) * (1 + 0.051)</f>
        <v>164325.52419793649</v>
      </c>
      <c r="BE16" s="157">
        <f>+'ESTUDIO DE MERCADO 2025'!AX16*1.051</f>
        <v>239627.99999999997</v>
      </c>
      <c r="BF16" s="157">
        <f>+'ESTUDIO DE MERCADO 2025'!AY16*1.051</f>
        <v>244882.99999999997</v>
      </c>
      <c r="BG16" s="90">
        <f>+'ESTUDIO DE MERCADO 2025'!AZ16*1.052</f>
        <v>230350.33840000001</v>
      </c>
      <c r="BH16" s="146">
        <f t="shared" si="6"/>
        <v>218562</v>
      </c>
      <c r="BI16" s="449"/>
      <c r="BJ16" s="157">
        <f>+'ESTUDIO DE MERCADO 2023'!AV16*(1 + 0.0928) * (1 + 0.052) * (1 + 0.051)</f>
        <v>307856.87467287027</v>
      </c>
      <c r="BK16" s="157">
        <f>+'ESTUDIO DE MERCADO 2023'!AW16*(1 + 0.0928) * (1 + 0.052) * (1 + 0.051)</f>
        <v>298557.71188481612</v>
      </c>
      <c r="BL16" s="157">
        <f>+'ESTUDIO DE MERCADO 2025'!BD16*1.051</f>
        <v>383615</v>
      </c>
      <c r="BM16" s="157">
        <f>+'ESTUDIO DE MERCADO 2025'!BE16*1.051</f>
        <v>390972</v>
      </c>
      <c r="BN16" s="157">
        <f>+'ESTUDIO DE MERCADO 2025'!BF16*1.051</f>
        <v>369241.94439999998</v>
      </c>
      <c r="BO16" s="146">
        <f t="shared" si="7"/>
        <v>350049</v>
      </c>
      <c r="BP16" s="449"/>
      <c r="BQ16" s="157">
        <f>+'ESTUDIO DE MERCADO 2023'!AY16*(1 + 0.0928) * (1 + 0.052) * (1 + 0.051)</f>
        <v>318610.50624867319</v>
      </c>
      <c r="BR16" s="157">
        <f>+'ESTUDIO DE MERCADO 2023'!AZ16*(1 + 0.0928) * (1 + 0.052) * (1 + 0.051)</f>
        <v>298557.71188481612</v>
      </c>
      <c r="BS16" s="157">
        <f>+'ESTUDIO DE MERCADO 2025'!BJ16*1.051</f>
        <v>390972</v>
      </c>
      <c r="BT16" s="157">
        <f>+'ESTUDIO DE MERCADO 2025'!BK16*1.051</f>
        <v>398329</v>
      </c>
      <c r="BU16" s="157">
        <f>+'ESTUDIO DE MERCADO 2025'!BL16*1.051</f>
        <v>375789.67440000002</v>
      </c>
      <c r="BV16" s="146">
        <f t="shared" si="8"/>
        <v>356452</v>
      </c>
      <c r="BW16" s="449"/>
      <c r="BX16" s="157">
        <f>+'ESTUDIO DE MERCADO 2023'!BB16*(1 + 0.0928) * (1 + 0.052) * (1 + 0.051)</f>
        <v>274159.89447233954</v>
      </c>
      <c r="BY16" s="157">
        <f>+'ESTUDIO DE MERCADO 2023'!BC16*(1 + 0.0928) * (1 + 0.052) * (1 + 0.051)</f>
        <v>210892.22651718432</v>
      </c>
      <c r="BZ16" s="157">
        <f>+'ESTUDIO DE MERCADO 2025'!BP16*1.051</f>
        <v>306892</v>
      </c>
      <c r="CA16" s="157">
        <f>+'ESTUDIO DE MERCADO 2025'!BQ16*1.051</f>
        <v>313198</v>
      </c>
      <c r="CB16" s="157">
        <f>+'ESTUDIO DE MERCADO 2025'!BR16*1.051</f>
        <v>295345.29359999998</v>
      </c>
      <c r="CC16" s="450">
        <f t="shared" si="9"/>
        <v>280097</v>
      </c>
      <c r="CD16" s="89"/>
      <c r="CE16" s="9"/>
      <c r="CF16" s="9"/>
      <c r="CG16" s="9"/>
      <c r="CH16" s="9"/>
      <c r="CI16" s="10"/>
      <c r="CJ16" s="10"/>
    </row>
    <row r="17" spans="1:282" s="6" customFormat="1" ht="50" customHeight="1" x14ac:dyDescent="0.35">
      <c r="A17" s="307"/>
      <c r="B17" s="85">
        <v>12</v>
      </c>
      <c r="C17" s="148" t="s">
        <v>33</v>
      </c>
      <c r="D17" s="11" t="s">
        <v>22</v>
      </c>
      <c r="E17" s="150"/>
      <c r="F17" s="157">
        <f>+'ESTUDIO DE MERCADO 2023'!F17*(1 + 0.0928) * (1 + 0.052) * (1 + 0.051)</f>
        <v>84112.776637343995</v>
      </c>
      <c r="G17" s="157">
        <f>+'ESTUDIO DE MERCADO 2023'!G17*(1 + 0.0928) * (1 + 0.052) * (1 + 0.051)</f>
        <v>79583.627126102409</v>
      </c>
      <c r="H17" s="157">
        <f>+'ESTUDIO DE MERCADO 2025'!H17*1.051</f>
        <v>104049</v>
      </c>
      <c r="I17" s="157">
        <f>+'ESTUDIO DE MERCADO 2025'!I17*1.051</f>
        <v>106151</v>
      </c>
      <c r="J17" s="157">
        <f>+'ESTUDIO DE MERCADO 2025'!J17*1.051</f>
        <v>99674.107399999994</v>
      </c>
      <c r="K17" s="146">
        <f t="shared" si="0"/>
        <v>94714</v>
      </c>
      <c r="L17" s="449"/>
      <c r="M17" s="157">
        <f>+'ESTUDIO DE MERCADO 2023'!I17*(1 + 0.0928) * (1 + 0.052) * (1 + 0.051)</f>
        <v>84112.776637343995</v>
      </c>
      <c r="N17" s="157">
        <f>+'ESTUDIO DE MERCADO 2023'!J17*(1 + 0.0928) * (1 + 0.052) * (1 + 0.051)</f>
        <v>79583.627126102409</v>
      </c>
      <c r="O17" s="157">
        <f>+'ESTUDIO DE MERCADO 2025'!N17*1.051</f>
        <v>104049</v>
      </c>
      <c r="P17" s="157">
        <f>+'ESTUDIO DE MERCADO 2025'!O17*1.051</f>
        <v>106151</v>
      </c>
      <c r="Q17" s="157">
        <f>+'ESTUDIO DE MERCADO 2025'!P17*1.051</f>
        <v>99674.107399999994</v>
      </c>
      <c r="R17" s="146">
        <f t="shared" si="1"/>
        <v>94714</v>
      </c>
      <c r="S17" s="449"/>
      <c r="T17" s="157">
        <f>+'ESTUDIO DE MERCADO 2023'!O17*(1 + 0.0928) * (1 + 0.052) * (1 + 0.051)</f>
        <v>84112.776637343995</v>
      </c>
      <c r="U17" s="157">
        <f>+'ESTUDIO DE MERCADO 2023'!P17*(1 + 0.0928) * (1 + 0.052) * (1 + 0.051)</f>
        <v>79583.627126102409</v>
      </c>
      <c r="V17" s="157">
        <f>+'ESTUDIO DE MERCADO 2025'!T17*1.051</f>
        <v>104049</v>
      </c>
      <c r="W17" s="157">
        <f>+'ESTUDIO DE MERCADO 2025'!U17*1.051</f>
        <v>106151</v>
      </c>
      <c r="X17" s="157">
        <f>+'ESTUDIO DE MERCADO 2025'!V17*1.051</f>
        <v>99674.107399999994</v>
      </c>
      <c r="Y17" s="146">
        <f t="shared" si="2"/>
        <v>94714</v>
      </c>
      <c r="Z17" s="449"/>
      <c r="AA17" s="157">
        <f>+'ESTUDIO DE MERCADO 2023'!AD17*(1 + 0.0928) * (1 + 0.052) * (1 + 0.051)</f>
        <v>84112.776637343995</v>
      </c>
      <c r="AB17" s="157">
        <f>+'ESTUDIO DE MERCADO 2023'!AE17*(1 + 0.0928) * (1 + 0.052) * (1 + 0.051)</f>
        <v>79583.627126102409</v>
      </c>
      <c r="AC17" s="157">
        <f>+'ESTUDIO DE MERCADO 2025'!Z17*1.051</f>
        <v>104049</v>
      </c>
      <c r="AD17" s="157">
        <f>+'ESTUDIO DE MERCADO 2025'!AA17*1.051</f>
        <v>104049</v>
      </c>
      <c r="AE17" s="157">
        <f>+'ESTUDIO DE MERCADO 2025'!AB17*1.051</f>
        <v>99674.107399999994</v>
      </c>
      <c r="AF17" s="146">
        <f t="shared" si="3"/>
        <v>94294</v>
      </c>
      <c r="AG17" s="449"/>
      <c r="AH17" s="157">
        <f>+'ESTUDIO DE MERCADO 2023'!AG17*(1 + 0.0928) * (1 + 0.052) * (1 + 0.051)</f>
        <v>84112.776637343995</v>
      </c>
      <c r="AI17" s="157">
        <f>+'ESTUDIO DE MERCADO 2023'!AH17*(1 + 0.0928) * (1 + 0.052) * (1 + 0.051)</f>
        <v>79583.627126102409</v>
      </c>
      <c r="AJ17" s="157">
        <f>+'ESTUDIO DE MERCADO 2025'!AF17*1.051</f>
        <v>104049</v>
      </c>
      <c r="AK17" s="157">
        <f>+'ESTUDIO DE MERCADO 2025'!AG17*1.051</f>
        <v>106151</v>
      </c>
      <c r="AL17" s="157">
        <f>+'ESTUDIO DE MERCADO 2025'!AH17*1.051</f>
        <v>99674.107399999994</v>
      </c>
      <c r="AM17" s="146">
        <f t="shared" si="4"/>
        <v>94714</v>
      </c>
      <c r="AN17" s="449"/>
      <c r="AO17" s="157">
        <f>+'ESTUDIO DE MERCADO 2023'!AJ17*(1 + 0.0928) * (1 + 0.052) * (1 + 0.051)</f>
        <v>84112.776637343995</v>
      </c>
      <c r="AP17" s="157">
        <f>+'ESTUDIO DE MERCADO 2023'!AK17*(1 + 0.0928) * (1 + 0.052) * (1 + 0.051)</f>
        <v>79583.627126102409</v>
      </c>
      <c r="AQ17" s="157">
        <f>+'ESTUDIO DE MERCADO 2025'!AL17*1.051</f>
        <v>104049</v>
      </c>
      <c r="AR17" s="157">
        <f>+'ESTUDIO DE MERCADO 2025'!AM17*1.051</f>
        <v>106151</v>
      </c>
      <c r="AS17" s="157">
        <f>+'ESTUDIO DE MERCADO 2025'!AN17*1.051</f>
        <v>99674.107399999994</v>
      </c>
      <c r="AT17" s="146">
        <f>ROUND(((AO17+AP17+AQ17+AR17+AS17)/5),0)</f>
        <v>94714</v>
      </c>
      <c r="AU17" s="449"/>
      <c r="AV17" s="157">
        <f>+'ESTUDIO DE MERCADO 2023'!AM17*(1 + 0.0928) * (1 + 0.052) * (1 + 0.051)</f>
        <v>84112.776637343995</v>
      </c>
      <c r="AW17" s="157">
        <f>+'ESTUDIO DE MERCADO 2023'!AN17*(1 + 0.0928) * (1 + 0.052) * (1 + 0.051)</f>
        <v>79583.627126102409</v>
      </c>
      <c r="AX17" s="157">
        <f>+'ESTUDIO DE MERCADO 2025'!AR17*1.051</f>
        <v>104049</v>
      </c>
      <c r="AY17" s="157">
        <f>+'ESTUDIO DE MERCADO 2025'!AS17*1.051</f>
        <v>106151</v>
      </c>
      <c r="AZ17" s="157">
        <f>+'ESTUDIO DE MERCADO 2025'!AT17*1.051</f>
        <v>99674.107399999994</v>
      </c>
      <c r="BA17" s="146">
        <f t="shared" si="5"/>
        <v>94714</v>
      </c>
      <c r="BB17" s="449"/>
      <c r="BC17" s="157">
        <f>+'ESTUDIO DE MERCADO 2023'!AP17*(1 + 0.0928) * (1 + 0.052) * (1 + 0.051)</f>
        <v>84112.776637343995</v>
      </c>
      <c r="BD17" s="157">
        <f>+'ESTUDIO DE MERCADO 2023'!AQ17*(1 + 0.0928) * (1 + 0.052) * (1 + 0.051)</f>
        <v>64702.135874879998</v>
      </c>
      <c r="BE17" s="157">
        <f>+'ESTUDIO DE MERCADO 2025'!AX17*1.051</f>
        <v>94590</v>
      </c>
      <c r="BF17" s="157">
        <f>+'ESTUDIO DE MERCADO 2025'!AY17*1.051</f>
        <v>96692</v>
      </c>
      <c r="BG17" s="90">
        <f>+'ESTUDIO DE MERCADO 2025'!AZ17*1.052</f>
        <v>90699.4424</v>
      </c>
      <c r="BH17" s="146">
        <f t="shared" si="6"/>
        <v>86159</v>
      </c>
      <c r="BI17" s="449"/>
      <c r="BJ17" s="157">
        <f>+'ESTUDIO DE MERCADO 2023'!AV17*(1 + 0.0928) * (1 + 0.052) * (1 + 0.051)</f>
        <v>84112.776637343995</v>
      </c>
      <c r="BK17" s="157">
        <f>+'ESTUDIO DE MERCADO 2023'!AW17*(1 + 0.0928) * (1 + 0.052) * (1 + 0.051)</f>
        <v>79583.627126102409</v>
      </c>
      <c r="BL17" s="157">
        <f>+'ESTUDIO DE MERCADO 2025'!BD17*1.051</f>
        <v>104049</v>
      </c>
      <c r="BM17" s="157">
        <f>+'ESTUDIO DE MERCADO 2025'!BE17*1.051</f>
        <v>106151</v>
      </c>
      <c r="BN17" s="157">
        <f>+'ESTUDIO DE MERCADO 2025'!BF17*1.051</f>
        <v>99674.107399999994</v>
      </c>
      <c r="BO17" s="146">
        <f t="shared" si="7"/>
        <v>94714</v>
      </c>
      <c r="BP17" s="449"/>
      <c r="BQ17" s="157">
        <f>+'ESTUDIO DE MERCADO 2023'!AY17*(1 + 0.0928) * (1 + 0.052) * (1 + 0.051)</f>
        <v>84112.776637343995</v>
      </c>
      <c r="BR17" s="157">
        <f>+'ESTUDIO DE MERCADO 2023'!AZ17*(1 + 0.0928) * (1 + 0.052) * (1 + 0.051)</f>
        <v>79583.627126102409</v>
      </c>
      <c r="BS17" s="157">
        <f>+'ESTUDIO DE MERCADO 2025'!BJ17*1.051</f>
        <v>104049</v>
      </c>
      <c r="BT17" s="157">
        <f>+'ESTUDIO DE MERCADO 2025'!BK17*1.051</f>
        <v>106151</v>
      </c>
      <c r="BU17" s="157">
        <f>+'ESTUDIO DE MERCADO 2025'!BL17*1.051</f>
        <v>99674.107399999994</v>
      </c>
      <c r="BV17" s="146">
        <f t="shared" si="8"/>
        <v>94714</v>
      </c>
      <c r="BW17" s="449"/>
      <c r="BX17" s="157">
        <f>+'ESTUDIO DE MERCADO 2023'!BB17*(1 + 0.0928) * (1 + 0.052) * (1 + 0.051)</f>
        <v>84112.776637343995</v>
      </c>
      <c r="BY17" s="157">
        <f>+'ESTUDIO DE MERCADO 2023'!BC17*(1 + 0.0928) * (1 + 0.052) * (1 + 0.051)</f>
        <v>64702.135874879998</v>
      </c>
      <c r="BZ17" s="157">
        <f>+'ESTUDIO DE MERCADO 2025'!BP17*1.051</f>
        <v>94590</v>
      </c>
      <c r="CA17" s="157">
        <f>+'ESTUDIO DE MERCADO 2025'!BQ17*1.051</f>
        <v>96692</v>
      </c>
      <c r="CB17" s="157">
        <f>+'ESTUDIO DE MERCADO 2025'!BR17*1.051</f>
        <v>90613.22619999999</v>
      </c>
      <c r="CC17" s="450">
        <f t="shared" si="9"/>
        <v>86142</v>
      </c>
      <c r="CD17" s="89"/>
      <c r="CE17" s="9"/>
      <c r="CF17" s="9"/>
      <c r="CG17" s="9"/>
      <c r="CH17" s="9"/>
      <c r="CI17" s="10"/>
      <c r="CJ17" s="10"/>
    </row>
    <row r="18" spans="1:282" s="6" customFormat="1" ht="50" customHeight="1" x14ac:dyDescent="0.35">
      <c r="A18" s="307"/>
      <c r="B18" s="85">
        <v>13</v>
      </c>
      <c r="C18" s="148" t="s">
        <v>34</v>
      </c>
      <c r="D18" s="11" t="s">
        <v>22</v>
      </c>
      <c r="E18" s="150"/>
      <c r="F18" s="157">
        <f>+'ESTUDIO DE MERCADO 2023'!F18*(1 + 0.0928) * (1 + 0.052) * (1 + 0.051)</f>
        <v>525890.36938520567</v>
      </c>
      <c r="G18" s="157">
        <f>+'ESTUDIO DE MERCADO 2023'!G18*(1 + 0.0928) * (1 + 0.052) * (1 + 0.051)</f>
        <v>497573.19564907922</v>
      </c>
      <c r="H18" s="157">
        <f>+'ESTUDIO DE MERCADO 2025'!H18*1.051</f>
        <v>648467</v>
      </c>
      <c r="I18" s="157">
        <f>+'ESTUDIO DE MERCADO 2025'!I18*1.051</f>
        <v>661079</v>
      </c>
      <c r="J18" s="157">
        <f>+'ESTUDIO DE MERCADO 2025'!J18*1.051</f>
        <v>623180.57059999998</v>
      </c>
      <c r="K18" s="146">
        <f t="shared" si="0"/>
        <v>591238</v>
      </c>
      <c r="L18" s="449"/>
      <c r="M18" s="157">
        <f>+'ESTUDIO DE MERCADO 2023'!I18*(1 + 0.0928) * (1 + 0.052) * (1 + 0.051)</f>
        <v>525890.36938520567</v>
      </c>
      <c r="N18" s="157">
        <f>+'ESTUDIO DE MERCADO 2023'!J18*(1 + 0.0928) * (1 + 0.052) * (1 + 0.051)</f>
        <v>497573.19564907922</v>
      </c>
      <c r="O18" s="157">
        <f>+'ESTUDIO DE MERCADO 2025'!N18*1.051</f>
        <v>648467</v>
      </c>
      <c r="P18" s="157">
        <f>+'ESTUDIO DE MERCADO 2025'!O18*1.051</f>
        <v>661079</v>
      </c>
      <c r="Q18" s="157">
        <f>+'ESTUDIO DE MERCADO 2025'!P18*1.051</f>
        <v>623180.57059999998</v>
      </c>
      <c r="R18" s="146">
        <f t="shared" si="1"/>
        <v>591238</v>
      </c>
      <c r="S18" s="449"/>
      <c r="T18" s="157">
        <f>+'ESTUDIO DE MERCADO 2023'!O18*(1 + 0.0928) * (1 + 0.052) * (1 + 0.051)</f>
        <v>449515.40744665312</v>
      </c>
      <c r="U18" s="157">
        <f>+'ESTUDIO DE MERCADO 2023'!P18*(1 + 0.0928) * (1 + 0.052) * (1 + 0.051)</f>
        <v>425310.73166106408</v>
      </c>
      <c r="V18" s="157">
        <f>+'ESTUDIO DE MERCADO 2025'!T18*1.051</f>
        <v>553877</v>
      </c>
      <c r="W18" s="157">
        <f>+'ESTUDIO DE MERCADO 2025'!U18*1.051</f>
        <v>565438</v>
      </c>
      <c r="X18" s="157">
        <f>+'ESTUDIO DE MERCADO 2025'!V18*1.051</f>
        <v>532676.228</v>
      </c>
      <c r="Y18" s="146">
        <f t="shared" si="2"/>
        <v>505363</v>
      </c>
      <c r="Z18" s="449"/>
      <c r="AA18" s="157">
        <f>+'ESTUDIO DE MERCADO 2023'!AD18*(1 + 0.0928) * (1 + 0.052) * (1 + 0.051)</f>
        <v>584669.03190986661</v>
      </c>
      <c r="AB18" s="157">
        <f>+'ESTUDIO DE MERCADO 2023'!AE18*(1 + 0.0928) * (1 + 0.052) * (1 + 0.051)</f>
        <v>570427.67339666013</v>
      </c>
      <c r="AC18" s="157">
        <f>+'ESTUDIO DE MERCADO 2025'!Z18*1.051</f>
        <v>731496</v>
      </c>
      <c r="AD18" s="157">
        <f>+'ESTUDIO DE MERCADO 2025'!AA18*1.051</f>
        <v>731496</v>
      </c>
      <c r="AE18" s="157">
        <f>+'ESTUDIO DE MERCADO 2025'!AB18*1.051</f>
        <v>703330.67139999999</v>
      </c>
      <c r="AF18" s="146">
        <f t="shared" si="3"/>
        <v>664284</v>
      </c>
      <c r="AG18" s="449"/>
      <c r="AH18" s="157">
        <f>+'ESTUDIO DE MERCADO 2023'!AG18*(1 + 0.0928) * (1 + 0.052) * (1 + 0.051)</f>
        <v>589271.3092128993</v>
      </c>
      <c r="AI18" s="157">
        <f>+'ESTUDIO DE MERCADO 2023'!AH18*(1 + 0.0928) * (1 + 0.052) * (1 + 0.051)</f>
        <v>570427.67339666013</v>
      </c>
      <c r="AJ18" s="157">
        <f>+'ESTUDIO DE MERCADO 2025'!AF18*1.051</f>
        <v>734649</v>
      </c>
      <c r="AK18" s="157">
        <f>+'ESTUDIO DE MERCADO 2025'!AG18*1.051</f>
        <v>749363</v>
      </c>
      <c r="AL18" s="157">
        <f>+'ESTUDIO DE MERCADO 2025'!AH18*1.051</f>
        <v>706133.68839999998</v>
      </c>
      <c r="AM18" s="146">
        <f t="shared" si="4"/>
        <v>669969</v>
      </c>
      <c r="AN18" s="449"/>
      <c r="AO18" s="157">
        <f>+'ESTUDIO DE MERCADO 2023'!AJ18*(1 + 0.0928) * (1 + 0.052) * (1 + 0.051)</f>
        <v>590757.20814151829</v>
      </c>
      <c r="AP18" s="157">
        <f>+'ESTUDIO DE MERCADO 2023'!AK18*(1 + 0.0928) * (1 + 0.052) * (1 + 0.051)</f>
        <v>570427.67339666013</v>
      </c>
      <c r="AQ18" s="157">
        <f>+'ESTUDIO DE MERCADO 2025'!AL18*1.051</f>
        <v>735700</v>
      </c>
      <c r="AR18" s="157">
        <f>+'ESTUDIO DE MERCADO 2025'!AM18*1.051</f>
        <v>750414</v>
      </c>
      <c r="AS18" s="157">
        <f>+'ESTUDIO DE MERCADO 2025'!AN18*1.051</f>
        <v>707038.59939999995</v>
      </c>
      <c r="AT18" s="146">
        <f>ROUND(((AO18+AP18+AQ18+AR18+AS18)/5),0)</f>
        <v>670867</v>
      </c>
      <c r="AU18" s="449"/>
      <c r="AV18" s="157">
        <f>+'ESTUDIO DE MERCADO 2023'!AM18*(1 + 0.0928) * (1 + 0.052) * (1 + 0.051)</f>
        <v>628565.62086408236</v>
      </c>
      <c r="AW18" s="157">
        <f>+'ESTUDIO DE MERCADO 2023'!AN18*(1 + 0.0928) * (1 + 0.052) * (1 + 0.051)</f>
        <v>570427.67339666013</v>
      </c>
      <c r="AX18" s="157">
        <f>+'ESTUDIO DE MERCADO 2025'!AR18*1.051</f>
        <v>758822</v>
      </c>
      <c r="AY18" s="157">
        <f>+'ESTUDIO DE MERCADO 2025'!AS18*1.051</f>
        <v>773536</v>
      </c>
      <c r="AZ18" s="157">
        <f>+'ESTUDIO DE MERCADO 2025'!AT18*1.051</f>
        <v>730060.12380000006</v>
      </c>
      <c r="BA18" s="146">
        <f t="shared" si="5"/>
        <v>692282</v>
      </c>
      <c r="BB18" s="449"/>
      <c r="BC18" s="157">
        <f>+'ESTUDIO DE MERCADO 2023'!AP18*(1 + 0.0928) * (1 + 0.052) * (1 + 0.051)</f>
        <v>528833.00814654282</v>
      </c>
      <c r="BD18" s="157">
        <f>+'ESTUDIO DE MERCADO 2023'!AQ18*(1 + 0.0928) * (1 + 0.052) * (1 + 0.051)</f>
        <v>406794.62165118678</v>
      </c>
      <c r="BE18" s="157">
        <f>+'ESTUDIO DE MERCADO 2025'!AX18*1.051</f>
        <v>592764</v>
      </c>
      <c r="BF18" s="157">
        <f>+'ESTUDIO DE MERCADO 2025'!AY18*1.051</f>
        <v>604325</v>
      </c>
      <c r="BG18" s="90">
        <f>+'ESTUDIO DE MERCADO 2025'!AZ18*1.052</f>
        <v>570240.17680000002</v>
      </c>
      <c r="BH18" s="146">
        <f t="shared" si="6"/>
        <v>540591</v>
      </c>
      <c r="BI18" s="449"/>
      <c r="BJ18" s="157">
        <f>+'ESTUDIO DE MERCADO 2023'!AV18*(1 + 0.0928) * (1 + 0.052) * (1 + 0.051)</f>
        <v>584669.03190986661</v>
      </c>
      <c r="BK18" s="157">
        <f>+'ESTUDIO DE MERCADO 2023'!AW18*(1 + 0.0928) * (1 + 0.052) * (1 + 0.051)</f>
        <v>570427.67339666013</v>
      </c>
      <c r="BL18" s="157">
        <f>+'ESTUDIO DE MERCADO 2025'!BD18*1.051</f>
        <v>731496</v>
      </c>
      <c r="BM18" s="157">
        <f>+'ESTUDIO DE MERCADO 2025'!BE18*1.051</f>
        <v>746210</v>
      </c>
      <c r="BN18" s="157">
        <f>+'ESTUDIO DE MERCADO 2025'!BF18*1.051</f>
        <v>703330.67139999999</v>
      </c>
      <c r="BO18" s="146">
        <f t="shared" si="7"/>
        <v>667227</v>
      </c>
      <c r="BP18" s="449"/>
      <c r="BQ18" s="157">
        <f>+'ESTUDIO DE MERCADO 2023'!AY18*(1 + 0.0928) * (1 + 0.052) * (1 + 0.051)</f>
        <v>599863.35079891782</v>
      </c>
      <c r="BR18" s="157">
        <f>+'ESTUDIO DE MERCADO 2023'!AZ18*(1 + 0.0928) * (1 + 0.052) * (1 + 0.051)</f>
        <v>570427.67339666013</v>
      </c>
      <c r="BS18" s="157">
        <f>+'ESTUDIO DE MERCADO 2025'!BJ18*1.051</f>
        <v>740955</v>
      </c>
      <c r="BT18" s="157">
        <f>+'ESTUDIO DE MERCADO 2025'!BK18*1.051</f>
        <v>755669</v>
      </c>
      <c r="BU18" s="157">
        <f>+'ESTUDIO DE MERCADO 2025'!BL18*1.051</f>
        <v>712582.83459999994</v>
      </c>
      <c r="BV18" s="146">
        <f t="shared" si="8"/>
        <v>675900</v>
      </c>
      <c r="BW18" s="449"/>
      <c r="BX18" s="157">
        <f>+'ESTUDIO DE MERCADO 2023'!BB18*(1 + 0.0928) * (1 + 0.052) * (1 + 0.051)</f>
        <v>664030.37125360779</v>
      </c>
      <c r="BY18" s="157">
        <f>+'ESTUDIO DE MERCADO 2023'!BC18*(1 + 0.0928) * (1 + 0.052) * (1 + 0.051)</f>
        <v>510792.59327200608</v>
      </c>
      <c r="BZ18" s="157">
        <f>+'ESTUDIO DE MERCADO 2025'!BP18*1.051</f>
        <v>744108</v>
      </c>
      <c r="CA18" s="157">
        <f>+'ESTUDIO DE MERCADO 2025'!BQ18*1.051</f>
        <v>758822</v>
      </c>
      <c r="CB18" s="157">
        <f>+'ESTUDIO DE MERCADO 2025'!BR18*1.051</f>
        <v>715343.18099999998</v>
      </c>
      <c r="CC18" s="450">
        <f t="shared" si="9"/>
        <v>678619</v>
      </c>
      <c r="CD18" s="89"/>
      <c r="CE18" s="9"/>
      <c r="CF18" s="9"/>
      <c r="CG18" s="9"/>
      <c r="CH18" s="9"/>
      <c r="CI18" s="10"/>
      <c r="CJ18" s="10"/>
    </row>
    <row r="19" spans="1:282" s="6" customFormat="1" ht="50" customHeight="1" x14ac:dyDescent="0.35">
      <c r="A19" s="307"/>
      <c r="B19" s="85">
        <v>14</v>
      </c>
      <c r="C19" s="148" t="s">
        <v>35</v>
      </c>
      <c r="D19" s="11" t="s">
        <v>22</v>
      </c>
      <c r="E19" s="150"/>
      <c r="F19" s="157">
        <f>+'ESTUDIO DE MERCADO 2023'!F19*(1 + 0.0928) * (1 + 0.052) * (1 + 0.051)</f>
        <v>224300.73769958399</v>
      </c>
      <c r="G19" s="157">
        <f>+'ESTUDIO DE MERCADO 2023'!G19*(1 + 0.0928) * (1 + 0.052) * (1 + 0.051)</f>
        <v>212223.00566960638</v>
      </c>
      <c r="H19" s="157">
        <f>+'ESTUDIO DE MERCADO 2025'!H19*1.051</f>
        <v>276413</v>
      </c>
      <c r="I19" s="157">
        <f>+'ESTUDIO DE MERCADO 2025'!I19*1.051</f>
        <v>281668</v>
      </c>
      <c r="J19" s="157">
        <f>+'ESTUDIO DE MERCADO 2025'!J19*1.051</f>
        <v>265796.63879999996</v>
      </c>
      <c r="K19" s="146">
        <f t="shared" si="0"/>
        <v>252080</v>
      </c>
      <c r="L19" s="449"/>
      <c r="M19" s="157">
        <f>+'ESTUDIO DE MERCADO 2023'!I19*(1 + 0.0928) * (1 + 0.052) * (1 + 0.051)</f>
        <v>224300.73769958399</v>
      </c>
      <c r="N19" s="157">
        <f>+'ESTUDIO DE MERCADO 2023'!J19*(1 + 0.0928) * (1 + 0.052) * (1 + 0.051)</f>
        <v>212223.00566960638</v>
      </c>
      <c r="O19" s="157">
        <f>+'ESTUDIO DE MERCADO 2025'!N19*1.051</f>
        <v>276413</v>
      </c>
      <c r="P19" s="157">
        <f>+'ESTUDIO DE MERCADO 2025'!O19*1.051</f>
        <v>281668</v>
      </c>
      <c r="Q19" s="157">
        <f>+'ESTUDIO DE MERCADO 2025'!P19*1.051</f>
        <v>265796.63879999996</v>
      </c>
      <c r="R19" s="146">
        <f t="shared" si="1"/>
        <v>252080</v>
      </c>
      <c r="S19" s="449"/>
      <c r="T19" s="157">
        <f>+'ESTUDIO DE MERCADO 2023'!O19*(1 + 0.0928) * (1 + 0.052) * (1 + 0.051)</f>
        <v>224300.73769958399</v>
      </c>
      <c r="U19" s="157">
        <f>+'ESTUDIO DE MERCADO 2023'!P19*(1 + 0.0928) * (1 + 0.052) * (1 + 0.051)</f>
        <v>212223.00566960638</v>
      </c>
      <c r="V19" s="157">
        <f>+'ESTUDIO DE MERCADO 2025'!T19*1.051</f>
        <v>276413</v>
      </c>
      <c r="W19" s="157">
        <f>+'ESTUDIO DE MERCADO 2025'!U19*1.051</f>
        <v>281668</v>
      </c>
      <c r="X19" s="157">
        <f>+'ESTUDIO DE MERCADO 2025'!V19*1.051</f>
        <v>265796.63879999996</v>
      </c>
      <c r="Y19" s="146">
        <f t="shared" si="2"/>
        <v>252080</v>
      </c>
      <c r="Z19" s="449"/>
      <c r="AA19" s="157">
        <f>+'ESTUDIO DE MERCADO 2023'!AD19*(1 + 0.0928) * (1 + 0.052) * (1 + 0.051)</f>
        <v>224300.73769958399</v>
      </c>
      <c r="AB19" s="157">
        <f>+'ESTUDIO DE MERCADO 2023'!AE19*(1 + 0.0928) * (1 + 0.052) * (1 + 0.051)</f>
        <v>212223.00566960638</v>
      </c>
      <c r="AC19" s="157">
        <f>+'ESTUDIO DE MERCADO 2025'!Z19*1.051</f>
        <v>276413</v>
      </c>
      <c r="AD19" s="157">
        <f>+'ESTUDIO DE MERCADO 2025'!AA19*1.051</f>
        <v>276413</v>
      </c>
      <c r="AE19" s="157">
        <f>+'ESTUDIO DE MERCADO 2025'!AB19*1.051</f>
        <v>265796.63879999996</v>
      </c>
      <c r="AF19" s="146">
        <f t="shared" si="3"/>
        <v>251029</v>
      </c>
      <c r="AG19" s="449"/>
      <c r="AH19" s="157">
        <f>+'ESTUDIO DE MERCADO 2023'!AG19*(1 + 0.0928) * (1 + 0.052) * (1 + 0.051)</f>
        <v>224300.73769958399</v>
      </c>
      <c r="AI19" s="157">
        <f>+'ESTUDIO DE MERCADO 2023'!AH19*(1 + 0.0928) * (1 + 0.052) * (1 + 0.051)</f>
        <v>212223.00566960638</v>
      </c>
      <c r="AJ19" s="157">
        <f>+'ESTUDIO DE MERCADO 2025'!AF19*1.051</f>
        <v>276413</v>
      </c>
      <c r="AK19" s="157">
        <f>+'ESTUDIO DE MERCADO 2025'!AG19*1.051</f>
        <v>281668</v>
      </c>
      <c r="AL19" s="157">
        <f>+'ESTUDIO DE MERCADO 2025'!AH19*1.051</f>
        <v>265796.63879999996</v>
      </c>
      <c r="AM19" s="146">
        <f t="shared" si="4"/>
        <v>252080</v>
      </c>
      <c r="AN19" s="449"/>
      <c r="AO19" s="157">
        <f>+'ESTUDIO DE MERCADO 2023'!AJ19*(1 + 0.0928) * (1 + 0.052) * (1 + 0.051)</f>
        <v>224300.73769958399</v>
      </c>
      <c r="AP19" s="157">
        <f>+'ESTUDIO DE MERCADO 2023'!AK19*(1 + 0.0928) * (1 + 0.052) * (1 + 0.051)</f>
        <v>212223.00566960638</v>
      </c>
      <c r="AQ19" s="157">
        <f>+'ESTUDIO DE MERCADO 2025'!AL19*1.051</f>
        <v>276413</v>
      </c>
      <c r="AR19" s="157">
        <f>+'ESTUDIO DE MERCADO 2025'!AM19*1.051</f>
        <v>281668</v>
      </c>
      <c r="AS19" s="157">
        <f>+'ESTUDIO DE MERCADO 2025'!AN19*1.051</f>
        <v>265796.63879999996</v>
      </c>
      <c r="AT19" s="146">
        <f>ROUND(((AO19+AP19+AQ19+AR19+AS19)/5),0)</f>
        <v>252080</v>
      </c>
      <c r="AU19" s="449"/>
      <c r="AV19" s="157">
        <f>+'ESTUDIO DE MERCADO 2023'!AM19*(1 + 0.0928) * (1 + 0.052) * (1 + 0.051)</f>
        <v>224300.73769958399</v>
      </c>
      <c r="AW19" s="157">
        <f>+'ESTUDIO DE MERCADO 2023'!AN19*(1 + 0.0928) * (1 + 0.052) * (1 + 0.051)</f>
        <v>212223.00566960638</v>
      </c>
      <c r="AX19" s="157">
        <f>+'ESTUDIO DE MERCADO 2025'!AR19*1.051</f>
        <v>276413</v>
      </c>
      <c r="AY19" s="157">
        <f>+'ESTUDIO DE MERCADO 2025'!AS19*1.051</f>
        <v>281668</v>
      </c>
      <c r="AZ19" s="157">
        <f>+'ESTUDIO DE MERCADO 2025'!AT19*1.051</f>
        <v>265796.63879999996</v>
      </c>
      <c r="BA19" s="146">
        <f t="shared" si="5"/>
        <v>252080</v>
      </c>
      <c r="BB19" s="449"/>
      <c r="BC19" s="157">
        <f>+'ESTUDIO DE MERCADO 2023'!AP19*(1 + 0.0928) * (1 + 0.052) * (1 + 0.051)</f>
        <v>224300.73769958399</v>
      </c>
      <c r="BD19" s="157">
        <f>+'ESTUDIO DE MERCADO 2023'!AQ19*(1 + 0.0928) * (1 + 0.052) * (1 + 0.051)</f>
        <v>172539.02899967998</v>
      </c>
      <c r="BE19" s="157">
        <f>+'ESTUDIO DE MERCADO 2025'!AX19*1.051</f>
        <v>251188.99999999997</v>
      </c>
      <c r="BF19" s="157">
        <f>+'ESTUDIO DE MERCADO 2025'!AY19*1.051</f>
        <v>256443.99999999997</v>
      </c>
      <c r="BG19" s="90">
        <f>+'ESTUDIO DE MERCADO 2025'!AZ19*1.052</f>
        <v>241863.21600000001</v>
      </c>
      <c r="BH19" s="146">
        <f t="shared" si="6"/>
        <v>229267</v>
      </c>
      <c r="BI19" s="449"/>
      <c r="BJ19" s="157">
        <f>+'ESTUDIO DE MERCADO 2023'!AV19*(1 + 0.0928) * (1 + 0.052) * (1 + 0.051)</f>
        <v>224300.73769958399</v>
      </c>
      <c r="BK19" s="157">
        <f>+'ESTUDIO DE MERCADO 2023'!AW19*(1 + 0.0928) * (1 + 0.052) * (1 + 0.051)</f>
        <v>212223.00566960638</v>
      </c>
      <c r="BL19" s="157">
        <f>+'ESTUDIO DE MERCADO 2025'!BD19*1.051</f>
        <v>276413</v>
      </c>
      <c r="BM19" s="157">
        <f>+'ESTUDIO DE MERCADO 2025'!BE19*1.051</f>
        <v>281668</v>
      </c>
      <c r="BN19" s="157">
        <f>+'ESTUDIO DE MERCADO 2025'!BF19*1.051</f>
        <v>265796.63879999996</v>
      </c>
      <c r="BO19" s="146">
        <f t="shared" si="7"/>
        <v>252080</v>
      </c>
      <c r="BP19" s="449"/>
      <c r="BQ19" s="157">
        <f>+'ESTUDIO DE MERCADO 2023'!AY19*(1 + 0.0928) * (1 + 0.052) * (1 + 0.051)</f>
        <v>224300.73769958399</v>
      </c>
      <c r="BR19" s="157">
        <f>+'ESTUDIO DE MERCADO 2023'!AZ19*(1 + 0.0928) * (1 + 0.052) * (1 + 0.051)</f>
        <v>212223.00566960638</v>
      </c>
      <c r="BS19" s="157">
        <f>+'ESTUDIO DE MERCADO 2025'!BJ19*1.051</f>
        <v>276413</v>
      </c>
      <c r="BT19" s="157">
        <f>+'ESTUDIO DE MERCADO 2025'!BK19*1.051</f>
        <v>281668</v>
      </c>
      <c r="BU19" s="157">
        <f>+'ESTUDIO DE MERCADO 2025'!BL19*1.051</f>
        <v>265796.63879999996</v>
      </c>
      <c r="BV19" s="146">
        <f t="shared" si="8"/>
        <v>252080</v>
      </c>
      <c r="BW19" s="449"/>
      <c r="BX19" s="157">
        <f>+'ESTUDIO DE MERCADO 2023'!BB19*(1 + 0.0928) * (1 + 0.052) * (1 + 0.051)</f>
        <v>224300.73769958399</v>
      </c>
      <c r="BY19" s="157">
        <f>+'ESTUDIO DE MERCADO 2023'!BC19*(1 + 0.0928) * (1 + 0.052) * (1 + 0.051)</f>
        <v>172539.02899967998</v>
      </c>
      <c r="BZ19" s="157">
        <f>+'ESTUDIO DE MERCADO 2025'!BP19*1.051</f>
        <v>251188.99999999997</v>
      </c>
      <c r="CA19" s="157">
        <f>+'ESTUDIO DE MERCADO 2025'!BQ19*1.051</f>
        <v>256443.99999999997</v>
      </c>
      <c r="CB19" s="157">
        <f>+'ESTUDIO DE MERCADO 2025'!BR19*1.051</f>
        <v>241633.30799999999</v>
      </c>
      <c r="CC19" s="450">
        <f t="shared" si="9"/>
        <v>229221</v>
      </c>
      <c r="CD19" s="89"/>
      <c r="CE19" s="9"/>
      <c r="CF19" s="9"/>
      <c r="CG19" s="9"/>
      <c r="CH19" s="9"/>
      <c r="CI19" s="10"/>
      <c r="CJ19" s="10"/>
    </row>
    <row r="20" spans="1:282" s="6" customFormat="1" ht="50" customHeight="1" x14ac:dyDescent="0.35">
      <c r="A20" s="307"/>
      <c r="B20" s="85">
        <v>15</v>
      </c>
      <c r="C20" s="148" t="s">
        <v>36</v>
      </c>
      <c r="D20" s="11" t="s">
        <v>22</v>
      </c>
      <c r="E20" s="150"/>
      <c r="F20" s="157">
        <f>+'ESTUDIO DE MERCADO 2023'!F20*(1 + 0.0928) * (1 + 0.052) * (1 + 0.051)</f>
        <v>747669.12566528004</v>
      </c>
      <c r="G20" s="157">
        <f>+'ESTUDIO DE MERCADO 2023'!G20*(1 + 0.0928) * (1 + 0.052) * (1 + 0.051)</f>
        <v>707410.01889868802</v>
      </c>
      <c r="H20" s="157">
        <f>+'ESTUDIO DE MERCADO 2025'!H20*1.051</f>
        <v>921727</v>
      </c>
      <c r="I20" s="157">
        <f>+'ESTUDIO DE MERCADO 2025'!I20*1.051</f>
        <v>940644.99999999988</v>
      </c>
      <c r="J20" s="157">
        <f>+'ESTUDIO DE MERCADO 2025'!J20*1.051</f>
        <v>885988.79599999997</v>
      </c>
      <c r="K20" s="146">
        <f t="shared" si="0"/>
        <v>840688</v>
      </c>
      <c r="L20" s="449"/>
      <c r="M20" s="157">
        <f>+'ESTUDIO DE MERCADO 2023'!I20*(1 + 0.0928) * (1 + 0.052) * (1 + 0.051)</f>
        <v>747669.12566528004</v>
      </c>
      <c r="N20" s="157">
        <f>+'ESTUDIO DE MERCADO 2023'!J20*(1 + 0.0928) * (1 + 0.052) * (1 + 0.051)</f>
        <v>707410.01889868802</v>
      </c>
      <c r="O20" s="157">
        <f>+'ESTUDIO DE MERCADO 2025'!N20*1.051</f>
        <v>921727</v>
      </c>
      <c r="P20" s="157">
        <f>+'ESTUDIO DE MERCADO 2025'!O20*1.051</f>
        <v>940644.99999999988</v>
      </c>
      <c r="Q20" s="157">
        <f>+'ESTUDIO DE MERCADO 2025'!P20*1.051</f>
        <v>885988.79599999997</v>
      </c>
      <c r="R20" s="146">
        <f t="shared" si="1"/>
        <v>840688</v>
      </c>
      <c r="S20" s="449"/>
      <c r="T20" s="157">
        <f>+'ESTUDIO DE MERCADO 2023'!O20*(1 + 0.0928) * (1 + 0.052) * (1 + 0.051)</f>
        <v>747669.12566528004</v>
      </c>
      <c r="U20" s="157">
        <f>+'ESTUDIO DE MERCADO 2023'!P20*(1 + 0.0928) * (1 + 0.052) * (1 + 0.051)</f>
        <v>707410.01889868802</v>
      </c>
      <c r="V20" s="157">
        <f>+'ESTUDIO DE MERCADO 2025'!T20*1.051</f>
        <v>921727</v>
      </c>
      <c r="W20" s="157">
        <f>+'ESTUDIO DE MERCADO 2025'!U20*1.051</f>
        <v>940644.99999999988</v>
      </c>
      <c r="X20" s="157">
        <f>+'ESTUDIO DE MERCADO 2025'!V20*1.051</f>
        <v>885988.79599999997</v>
      </c>
      <c r="Y20" s="146">
        <f t="shared" si="2"/>
        <v>840688</v>
      </c>
      <c r="Z20" s="449"/>
      <c r="AA20" s="157">
        <f>+'ESTUDIO DE MERCADO 2023'!AD20*(1 + 0.0928) * (1 + 0.052) * (1 + 0.051)</f>
        <v>747669.12566528004</v>
      </c>
      <c r="AB20" s="157">
        <f>+'ESTUDIO DE MERCADO 2023'!AE20*(1 + 0.0928) * (1 + 0.052) * (1 + 0.051)</f>
        <v>707410.01889868802</v>
      </c>
      <c r="AC20" s="157">
        <f>+'ESTUDIO DE MERCADO 2025'!Z20*1.051</f>
        <v>921727</v>
      </c>
      <c r="AD20" s="157">
        <f>+'ESTUDIO DE MERCADO 2025'!AA20*1.051</f>
        <v>921727</v>
      </c>
      <c r="AE20" s="157">
        <f>+'ESTUDIO DE MERCADO 2025'!AB20*1.051</f>
        <v>885988.79599999997</v>
      </c>
      <c r="AF20" s="146">
        <f t="shared" si="3"/>
        <v>836904</v>
      </c>
      <c r="AG20" s="449"/>
      <c r="AH20" s="157">
        <f>+'ESTUDIO DE MERCADO 2023'!AG20*(1 + 0.0928) * (1 + 0.052) * (1 + 0.051)</f>
        <v>747669.12566528004</v>
      </c>
      <c r="AI20" s="157">
        <f>+'ESTUDIO DE MERCADO 2023'!AH20*(1 + 0.0928) * (1 + 0.052) * (1 + 0.051)</f>
        <v>707410.01889868802</v>
      </c>
      <c r="AJ20" s="157">
        <f>+'ESTUDIO DE MERCADO 2025'!AF20*1.051</f>
        <v>921727</v>
      </c>
      <c r="AK20" s="157">
        <f>+'ESTUDIO DE MERCADO 2025'!AG20*1.051</f>
        <v>940644.99999999988</v>
      </c>
      <c r="AL20" s="157">
        <f>+'ESTUDIO DE MERCADO 2025'!AH20*1.051</f>
        <v>885988.79599999997</v>
      </c>
      <c r="AM20" s="146">
        <f t="shared" si="4"/>
        <v>840688</v>
      </c>
      <c r="AN20" s="449"/>
      <c r="AO20" s="157">
        <f>+'ESTUDIO DE MERCADO 2023'!AJ20*(1 + 0.0928) * (1 + 0.052) * (1 + 0.051)</f>
        <v>747669.12566528004</v>
      </c>
      <c r="AP20" s="157">
        <f>+'ESTUDIO DE MERCADO 2023'!AK20*(1 + 0.0928) * (1 + 0.052) * (1 + 0.051)</f>
        <v>707410.01889868802</v>
      </c>
      <c r="AQ20" s="157">
        <f>+'ESTUDIO DE MERCADO 2025'!AL20*1.051</f>
        <v>921727</v>
      </c>
      <c r="AR20" s="157">
        <f>+'ESTUDIO DE MERCADO 2025'!AM20*1.051</f>
        <v>940644.99999999988</v>
      </c>
      <c r="AS20" s="157">
        <f>+'ESTUDIO DE MERCADO 2025'!AN20*1.051</f>
        <v>885988.79599999997</v>
      </c>
      <c r="AT20" s="146">
        <f>ROUND(((AO20+AP20+AQ20+AR20+AS20)/5),0)</f>
        <v>840688</v>
      </c>
      <c r="AU20" s="449"/>
      <c r="AV20" s="157">
        <f>+'ESTUDIO DE MERCADO 2023'!AM20*(1 + 0.0928) * (1 + 0.052) * (1 + 0.051)</f>
        <v>747669.12566528004</v>
      </c>
      <c r="AW20" s="157">
        <f>+'ESTUDIO DE MERCADO 2023'!AN20*(1 + 0.0928) * (1 + 0.052) * (1 + 0.051)</f>
        <v>707410.01889868802</v>
      </c>
      <c r="AX20" s="157">
        <f>+'ESTUDIO DE MERCADO 2025'!AR20*1.051</f>
        <v>921727</v>
      </c>
      <c r="AY20" s="157">
        <f>+'ESTUDIO DE MERCADO 2025'!AS20*1.051</f>
        <v>940644.99999999988</v>
      </c>
      <c r="AZ20" s="157">
        <f>+'ESTUDIO DE MERCADO 2025'!AT20*1.051</f>
        <v>885988.79599999997</v>
      </c>
      <c r="BA20" s="146">
        <f t="shared" si="5"/>
        <v>840688</v>
      </c>
      <c r="BB20" s="449"/>
      <c r="BC20" s="157">
        <f>+'ESTUDIO DE MERCADO 2023'!AP20*(1 + 0.0928) * (1 + 0.052) * (1 + 0.051)</f>
        <v>747669.12566528004</v>
      </c>
      <c r="BD20" s="157">
        <f>+'ESTUDIO DE MERCADO 2023'!AQ20*(1 + 0.0928) * (1 + 0.052) * (1 + 0.051)</f>
        <v>575130.09666560008</v>
      </c>
      <c r="BE20" s="157">
        <f>+'ESTUDIO DE MERCADO 2025'!AX20*1.051</f>
        <v>837647</v>
      </c>
      <c r="BF20" s="157">
        <f>+'ESTUDIO DE MERCADO 2025'!AY20*1.051</f>
        <v>854463</v>
      </c>
      <c r="BG20" s="90">
        <f>+'ESTUDIO DE MERCADO 2025'!AZ20*1.052</f>
        <v>806210.72000000009</v>
      </c>
      <c r="BH20" s="146">
        <f t="shared" si="6"/>
        <v>764224</v>
      </c>
      <c r="BI20" s="449"/>
      <c r="BJ20" s="157">
        <f>+'ESTUDIO DE MERCADO 2023'!AV20*(1 + 0.0928) * (1 + 0.052) * (1 + 0.051)</f>
        <v>747669.12566528004</v>
      </c>
      <c r="BK20" s="157">
        <f>+'ESTUDIO DE MERCADO 2023'!AW20*(1 + 0.0928) * (1 + 0.052) * (1 + 0.051)</f>
        <v>707410.01889868802</v>
      </c>
      <c r="BL20" s="157">
        <f>+'ESTUDIO DE MERCADO 2025'!BD20*1.051</f>
        <v>921727</v>
      </c>
      <c r="BM20" s="157">
        <f>+'ESTUDIO DE MERCADO 2025'!BE20*1.051</f>
        <v>940644.99999999988</v>
      </c>
      <c r="BN20" s="157">
        <f>+'ESTUDIO DE MERCADO 2025'!BF20*1.051</f>
        <v>885988.79599999997</v>
      </c>
      <c r="BO20" s="146">
        <f t="shared" si="7"/>
        <v>840688</v>
      </c>
      <c r="BP20" s="449"/>
      <c r="BQ20" s="157">
        <f>+'ESTUDIO DE MERCADO 2023'!AY20*(1 + 0.0928) * (1 + 0.052) * (1 + 0.051)</f>
        <v>747669.12566528004</v>
      </c>
      <c r="BR20" s="157">
        <f>+'ESTUDIO DE MERCADO 2023'!AZ20*(1 + 0.0928) * (1 + 0.052) * (1 + 0.051)</f>
        <v>707410.01889868802</v>
      </c>
      <c r="BS20" s="157">
        <f>+'ESTUDIO DE MERCADO 2025'!BJ20*1.051</f>
        <v>921727</v>
      </c>
      <c r="BT20" s="157">
        <f>+'ESTUDIO DE MERCADO 2025'!BK20*1.051</f>
        <v>940644.99999999988</v>
      </c>
      <c r="BU20" s="157">
        <f>+'ESTUDIO DE MERCADO 2025'!BL20*1.051</f>
        <v>885988.79599999997</v>
      </c>
      <c r="BV20" s="146">
        <f t="shared" si="8"/>
        <v>840688</v>
      </c>
      <c r="BW20" s="449"/>
      <c r="BX20" s="157">
        <f>+'ESTUDIO DE MERCADO 2023'!BB20*(1 + 0.0928) * (1 + 0.052) * (1 + 0.051)</f>
        <v>747669.12566528004</v>
      </c>
      <c r="BY20" s="157">
        <f>+'ESTUDIO DE MERCADO 2023'!BC20*(1 + 0.0928) * (1 + 0.052) * (1 + 0.051)</f>
        <v>575130.09666560008</v>
      </c>
      <c r="BZ20" s="157">
        <f>+'ESTUDIO DE MERCADO 2025'!BP20*1.051</f>
        <v>837647</v>
      </c>
      <c r="CA20" s="157">
        <f>+'ESTUDIO DE MERCADO 2025'!BQ20*1.051</f>
        <v>854463</v>
      </c>
      <c r="CB20" s="157">
        <f>+'ESTUDIO DE MERCADO 2025'!BR20*1.051</f>
        <v>805444.36</v>
      </c>
      <c r="CC20" s="450">
        <f t="shared" si="9"/>
        <v>764071</v>
      </c>
      <c r="CD20" s="89"/>
      <c r="CE20" s="9"/>
      <c r="CF20" s="9"/>
      <c r="CG20" s="9"/>
      <c r="CH20" s="9"/>
      <c r="CI20" s="10"/>
      <c r="CJ20" s="10"/>
    </row>
    <row r="21" spans="1:282" s="6" customFormat="1" ht="50" customHeight="1" x14ac:dyDescent="0.35">
      <c r="A21" s="307"/>
      <c r="B21" s="97">
        <v>16</v>
      </c>
      <c r="C21" s="149" t="s">
        <v>37</v>
      </c>
      <c r="D21" s="36" t="s">
        <v>22</v>
      </c>
      <c r="E21" s="150"/>
      <c r="F21" s="157">
        <f>+'ESTUDIO DE MERCADO 2023'!F21*(1 + 0.0928) * (1 + 0.052) * (1 + 0.051)</f>
        <v>466346.28059314488</v>
      </c>
      <c r="G21" s="157">
        <f>+'ESTUDIO DE MERCADO 2023'!G21*(1 + 0.0928) * (1 + 0.052) * (1 + 0.051)</f>
        <v>441235.32702274481</v>
      </c>
      <c r="H21" s="157">
        <f>+'ESTUDIO DE MERCADO 2025'!H21*1.051</f>
        <v>574897</v>
      </c>
      <c r="I21" s="157">
        <f>+'ESTUDIO DE MERCADO 2025'!I21*1.051</f>
        <v>586458</v>
      </c>
      <c r="J21" s="157">
        <f>+'ESTUDIO DE MERCADO 2025'!J21*1.051</f>
        <v>552621.05499999993</v>
      </c>
      <c r="K21" s="146">
        <f t="shared" si="0"/>
        <v>524312</v>
      </c>
      <c r="L21" s="449"/>
      <c r="M21" s="157">
        <f>+'ESTUDIO DE MERCADO 2023'!I21*(1 + 0.0928) * (1 + 0.052) * (1 + 0.051)</f>
        <v>466346.28059314488</v>
      </c>
      <c r="N21" s="157">
        <f>+'ESTUDIO DE MERCADO 2023'!J21*(1 + 0.0928) * (1 + 0.052) * (1 + 0.051)</f>
        <v>441235.32702274481</v>
      </c>
      <c r="O21" s="157">
        <f>+'ESTUDIO DE MERCADO 2025'!N21*1.051</f>
        <v>574897</v>
      </c>
      <c r="P21" s="157">
        <f>+'ESTUDIO DE MERCADO 2025'!O21*1.051</f>
        <v>586458</v>
      </c>
      <c r="Q21" s="157">
        <f>+'ESTUDIO DE MERCADO 2025'!P21*1.051</f>
        <v>552621.05499999993</v>
      </c>
      <c r="R21" s="146">
        <f t="shared" si="1"/>
        <v>524312</v>
      </c>
      <c r="S21" s="449"/>
      <c r="T21" s="157">
        <f>+'ESTUDIO DE MERCADO 2023'!O21*(1 + 0.0928) * (1 + 0.052) * (1 + 0.051)</f>
        <v>577757.11121901323</v>
      </c>
      <c r="U21" s="157">
        <f>+'ESTUDIO DE MERCADO 2023'!P21*(1 + 0.0928) * (1 + 0.052) * (1 + 0.051)</f>
        <v>546647.11292260478</v>
      </c>
      <c r="V21" s="157">
        <f>+'ESTUDIO DE MERCADO 2025'!T21*1.051</f>
        <v>711527</v>
      </c>
      <c r="W21" s="157">
        <f>+'ESTUDIO DE MERCADO 2025'!U21*1.051</f>
        <v>726241</v>
      </c>
      <c r="X21" s="157">
        <f>+'ESTUDIO DE MERCADO 2025'!V21*1.051</f>
        <v>684642.41999999993</v>
      </c>
      <c r="Y21" s="146">
        <f t="shared" si="2"/>
        <v>649363</v>
      </c>
      <c r="Z21" s="449"/>
      <c r="AA21" s="157">
        <f>+'ESTUDIO DE MERCADO 2023'!AD21*(1 + 0.0928) * (1 + 0.052) * (1 + 0.051)</f>
        <v>758265.27943148988</v>
      </c>
      <c r="AB21" s="157">
        <f>+'ESTUDIO DE MERCADO 2023'!AE21*(1 + 0.0928) * (1 + 0.052) * (1 + 0.051)</f>
        <v>724862.79675369465</v>
      </c>
      <c r="AC21" s="157">
        <f>+'ESTUDIO DE MERCADO 2025'!Z21*1.051</f>
        <v>939593.99999999988</v>
      </c>
      <c r="AD21" s="157">
        <f>+'ESTUDIO DE MERCADO 2025'!AA21*1.051</f>
        <v>939593.99999999988</v>
      </c>
      <c r="AE21" s="157">
        <f>+'ESTUDIO DE MERCADO 2025'!AB21*1.051</f>
        <v>903067.3358</v>
      </c>
      <c r="AF21" s="146">
        <f t="shared" si="3"/>
        <v>853077</v>
      </c>
      <c r="AG21" s="449"/>
      <c r="AH21" s="157">
        <f>+'ESTUDIO DE MERCADO 2023'!AG21*(1 + 0.0928) * (1 + 0.052) * (1 + 0.051)</f>
        <v>760248.097952754</v>
      </c>
      <c r="AI21" s="157">
        <f>+'ESTUDIO DE MERCADO 2023'!AH21*(1 + 0.0928) * (1 + 0.052) * (1 + 0.051)</f>
        <v>724862.79675369465</v>
      </c>
      <c r="AJ21" s="157">
        <f>+'ESTUDIO DE MERCADO 2025'!AF21*1.051</f>
        <v>940644.99999999988</v>
      </c>
      <c r="AK21" s="157">
        <f>+'ESTUDIO DE MERCADO 2025'!AG21*1.051</f>
        <v>959562.99999999988</v>
      </c>
      <c r="AL21" s="157">
        <f>+'ESTUDIO DE MERCADO 2025'!AH21*1.051</f>
        <v>904275.35519999987</v>
      </c>
      <c r="AM21" s="146">
        <f t="shared" si="4"/>
        <v>857919</v>
      </c>
      <c r="AN21" s="449"/>
      <c r="AO21" s="157">
        <f>+'ESTUDIO DE MERCADO 2023'!AJ21*(1 + 0.0928) * (1 + 0.052) * (1 + 0.051)</f>
        <v>746457.06055393594</v>
      </c>
      <c r="AP21" s="157">
        <f>+'ESTUDIO DE MERCADO 2023'!AK21*(1 + 0.0928) * (1 + 0.052) * (1 + 0.051)</f>
        <v>724862.79675369465</v>
      </c>
      <c r="AQ21" s="157">
        <f>+'ESTUDIO DE MERCADO 2025'!AL21*1.051</f>
        <v>932236.99999999988</v>
      </c>
      <c r="AR21" s="157">
        <f>+'ESTUDIO DE MERCADO 2025'!AM21*1.051</f>
        <v>951154.99999999988</v>
      </c>
      <c r="AS21" s="157">
        <f>+'ESTUDIO DE MERCADO 2025'!AN21*1.051</f>
        <v>895878.07539999997</v>
      </c>
      <c r="AT21" s="146">
        <f>ROUND(((AO21+AP21+AQ21+AR21+AS21)/5),0)</f>
        <v>850118</v>
      </c>
      <c r="AU21" s="449"/>
      <c r="AV21" s="157">
        <f>+'ESTUDIO DE MERCADO 2023'!AM21*(1 + 0.0928) * (1 + 0.052) * (1 + 0.051)</f>
        <v>788118.11882241233</v>
      </c>
      <c r="AW21" s="157">
        <f>+'ESTUDIO DE MERCADO 2023'!AN21*(1 + 0.0928) * (1 + 0.052) * (1 + 0.051)</f>
        <v>724862.79675369465</v>
      </c>
      <c r="AX21" s="157">
        <f>+'ESTUDIO DE MERCADO 2025'!AR21*1.051</f>
        <v>958511.99999999988</v>
      </c>
      <c r="AY21" s="157">
        <f>+'ESTUDIO DE MERCADO 2025'!AS21*1.051</f>
        <v>977429.99999999988</v>
      </c>
      <c r="AZ21" s="157">
        <f>+'ESTUDIO DE MERCADO 2025'!AT21*1.051</f>
        <v>921245.01139999996</v>
      </c>
      <c r="BA21" s="146">
        <f t="shared" si="5"/>
        <v>874034</v>
      </c>
      <c r="BB21" s="449"/>
      <c r="BC21" s="157">
        <f>+'ESTUDIO DE MERCADO 2023'!AP21*(1 + 0.0928) * (1 + 0.052) * (1 + 0.051)</f>
        <v>448106.05114477401</v>
      </c>
      <c r="BD21" s="157">
        <f>+'ESTUDIO DE MERCADO 2023'!AQ21*(1 + 0.0928) * (1 + 0.052) * (1 + 0.051)</f>
        <v>344696.96241905697</v>
      </c>
      <c r="BE21" s="157">
        <f>+'ESTUDIO DE MERCADO 2025'!AX21*1.051</f>
        <v>502377.99999999994</v>
      </c>
      <c r="BF21" s="157">
        <f>+'ESTUDIO DE MERCADO 2025'!AY21*1.051</f>
        <v>512887.99999999994</v>
      </c>
      <c r="BG21" s="90">
        <f>+'ESTUDIO DE MERCADO 2025'!AZ21*1.052</f>
        <v>483191.80560000008</v>
      </c>
      <c r="BH21" s="146">
        <f t="shared" si="6"/>
        <v>458252</v>
      </c>
      <c r="BI21" s="449"/>
      <c r="BJ21" s="157">
        <f>+'ESTUDIO DE MERCADO 2023'!AV21*(1 + 0.0928) * (1 + 0.052) * (1 + 0.051)</f>
        <v>508167.71388907661</v>
      </c>
      <c r="BK21" s="157">
        <f>+'ESTUDIO DE MERCADO 2023'!AW21*(1 + 0.0928) * (1 + 0.052) * (1 + 0.051)</f>
        <v>724862.79675369465</v>
      </c>
      <c r="BL21" s="157">
        <f>+'ESTUDIO DE MERCADO 2025'!BD21*1.051</f>
        <v>780893</v>
      </c>
      <c r="BM21" s="157">
        <f>+'ESTUDIO DE MERCADO 2025'!BE21*1.051</f>
        <v>796658</v>
      </c>
      <c r="BN21" s="157">
        <f>+'ESTUDIO DE MERCADO 2025'!BF21*1.051</f>
        <v>750784.79280000005</v>
      </c>
      <c r="BO21" s="146">
        <f t="shared" si="7"/>
        <v>712273</v>
      </c>
      <c r="BP21" s="449"/>
      <c r="BQ21" s="157">
        <f>+'ESTUDIO DE MERCADO 2023'!AY21*(1 + 0.0928) * (1 + 0.052) * (1 + 0.051)</f>
        <v>505714.70494640968</v>
      </c>
      <c r="BR21" s="157">
        <f>+'ESTUDIO DE MERCADO 2023'!AZ21*(1 + 0.0928) * (1 + 0.052) * (1 + 0.051)</f>
        <v>724862.79675369465</v>
      </c>
      <c r="BS21" s="157">
        <f>+'ESTUDIO DE MERCADO 2025'!BJ21*1.051</f>
        <v>778791</v>
      </c>
      <c r="BT21" s="157">
        <f>+'ESTUDIO DE MERCADO 2025'!BK21*1.051</f>
        <v>794556</v>
      </c>
      <c r="BU21" s="157">
        <f>+'ESTUDIO DE MERCADO 2025'!BL21*1.051</f>
        <v>749291.32180000003</v>
      </c>
      <c r="BV21" s="146">
        <f t="shared" si="8"/>
        <v>710643</v>
      </c>
      <c r="BW21" s="449"/>
      <c r="BX21" s="157">
        <f>+'ESTUDIO DE MERCADO 2023'!BB21*(1 + 0.0928) * (1 + 0.052) * (1 + 0.051)</f>
        <v>552908.70166209049</v>
      </c>
      <c r="BY21" s="157">
        <f>+'ESTUDIO DE MERCADO 2023'!BC21*(1 + 0.0928) * (1 + 0.052) * (1 + 0.051)</f>
        <v>425314.38589391584</v>
      </c>
      <c r="BZ21" s="157">
        <f>+'ESTUDIO DE MERCADO 2025'!BP21*1.051</f>
        <v>619039</v>
      </c>
      <c r="CA21" s="157">
        <f>+'ESTUDIO DE MERCADO 2025'!BQ21*1.051</f>
        <v>631651</v>
      </c>
      <c r="CB21" s="157">
        <f>+'ESTUDIO DE MERCADO 2025'!BR21*1.051</f>
        <v>595634.49119999993</v>
      </c>
      <c r="CC21" s="450">
        <f t="shared" si="9"/>
        <v>564910</v>
      </c>
      <c r="CD21" s="89"/>
      <c r="CE21" s="9"/>
      <c r="CF21" s="9"/>
      <c r="CG21" s="9"/>
      <c r="CH21" s="9"/>
      <c r="CI21" s="10"/>
      <c r="CJ21" s="10"/>
    </row>
    <row r="22" spans="1:282" s="6" customFormat="1" ht="50" customHeight="1" x14ac:dyDescent="0.35">
      <c r="A22" s="307"/>
      <c r="B22" s="308" t="s">
        <v>38</v>
      </c>
      <c r="C22" s="308"/>
      <c r="D22" s="308"/>
      <c r="F22" s="141">
        <f>SUM(F6:F21)</f>
        <v>3544217.5454862416</v>
      </c>
      <c r="G22" s="141">
        <f t="shared" ref="G22:CB22" si="10">SUM(G6:G21)</f>
        <v>3353375.0622677528</v>
      </c>
      <c r="H22" s="141">
        <f t="shared" si="10"/>
        <v>4369007</v>
      </c>
      <c r="I22" s="141">
        <f t="shared" si="10"/>
        <v>4456240</v>
      </c>
      <c r="J22" s="141">
        <f t="shared" si="10"/>
        <v>4199905.3039999995</v>
      </c>
      <c r="K22" s="141">
        <f>SUM(K6:K21)</f>
        <v>3984550</v>
      </c>
      <c r="L22" s="141"/>
      <c r="M22" s="141">
        <f t="shared" si="10"/>
        <v>3544217.5454862416</v>
      </c>
      <c r="N22" s="141">
        <f t="shared" si="10"/>
        <v>3353375.0622677528</v>
      </c>
      <c r="O22" s="141">
        <f t="shared" si="10"/>
        <v>4369007</v>
      </c>
      <c r="P22" s="141">
        <f t="shared" si="10"/>
        <v>4456240</v>
      </c>
      <c r="Q22" s="141">
        <f t="shared" si="10"/>
        <v>4199905.3039999995</v>
      </c>
      <c r="R22" s="141">
        <f t="shared" si="10"/>
        <v>3984550</v>
      </c>
      <c r="S22" s="141"/>
      <c r="T22" s="141">
        <f t="shared" si="10"/>
        <v>5619414.6059480598</v>
      </c>
      <c r="U22" s="141">
        <f t="shared" si="10"/>
        <v>5316830.7425508564</v>
      </c>
      <c r="V22" s="141">
        <f t="shared" si="10"/>
        <v>6926090</v>
      </c>
      <c r="W22" s="141">
        <f t="shared" si="10"/>
        <v>7064822</v>
      </c>
      <c r="X22" s="141">
        <f t="shared" si="10"/>
        <v>6659014.9247999992</v>
      </c>
      <c r="Y22" s="141">
        <f t="shared" si="10"/>
        <v>6317235</v>
      </c>
      <c r="Z22" s="141"/>
      <c r="AA22" s="141">
        <f t="shared" si="10"/>
        <v>6244584.4071020121</v>
      </c>
      <c r="AB22" s="141">
        <f t="shared" si="10"/>
        <v>5968917.2303640591</v>
      </c>
      <c r="AC22" s="141">
        <f t="shared" si="10"/>
        <v>7736411</v>
      </c>
      <c r="AD22" s="141">
        <f t="shared" si="10"/>
        <v>7736411</v>
      </c>
      <c r="AE22" s="141">
        <f t="shared" si="10"/>
        <v>7436727.8090000004</v>
      </c>
      <c r="AF22" s="141">
        <f t="shared" si="10"/>
        <v>7024611</v>
      </c>
      <c r="AG22" s="141"/>
      <c r="AH22" s="141">
        <f t="shared" si="10"/>
        <v>6228255.313397483</v>
      </c>
      <c r="AI22" s="141">
        <f t="shared" si="10"/>
        <v>5968917.2303640591</v>
      </c>
      <c r="AJ22" s="141">
        <f t="shared" si="10"/>
        <v>7725901</v>
      </c>
      <c r="AK22" s="141">
        <f t="shared" si="10"/>
        <v>7880398</v>
      </c>
      <c r="AL22" s="141">
        <f t="shared" si="10"/>
        <v>7426785.5592000009</v>
      </c>
      <c r="AM22" s="141">
        <f t="shared" si="10"/>
        <v>7046051</v>
      </c>
      <c r="AN22" s="141"/>
      <c r="AO22" s="141">
        <f t="shared" si="10"/>
        <v>6087658.6576994266</v>
      </c>
      <c r="AP22" s="141">
        <f t="shared" si="10"/>
        <v>5968917.2303640591</v>
      </c>
      <c r="AQ22" s="141">
        <f t="shared" si="10"/>
        <v>7636566</v>
      </c>
      <c r="AR22" s="141">
        <f t="shared" si="10"/>
        <v>7790012</v>
      </c>
      <c r="AS22" s="141">
        <f t="shared" si="10"/>
        <v>7341178.0357999988</v>
      </c>
      <c r="AT22" s="141">
        <f t="shared" si="10"/>
        <v>6964866</v>
      </c>
      <c r="AU22" s="141"/>
      <c r="AV22" s="141">
        <f t="shared" si="10"/>
        <v>7030573.9119236553</v>
      </c>
      <c r="AW22" s="141">
        <f t="shared" si="10"/>
        <v>6256482.2786968583</v>
      </c>
      <c r="AX22" s="141">
        <f t="shared" si="10"/>
        <v>8414306</v>
      </c>
      <c r="AY22" s="141">
        <f t="shared" si="10"/>
        <v>8582466</v>
      </c>
      <c r="AZ22" s="141">
        <f t="shared" si="10"/>
        <v>8090409.0302000009</v>
      </c>
      <c r="BA22" s="141">
        <f t="shared" si="10"/>
        <v>7674848</v>
      </c>
      <c r="BB22" s="141"/>
      <c r="BC22" s="141">
        <f t="shared" si="10"/>
        <v>3841601.2579640746</v>
      </c>
      <c r="BD22" s="141">
        <f t="shared" si="10"/>
        <v>2955077.8907415955</v>
      </c>
      <c r="BE22" s="141">
        <f t="shared" si="10"/>
        <v>4304896</v>
      </c>
      <c r="BF22" s="141">
        <f t="shared" si="10"/>
        <v>4392129</v>
      </c>
      <c r="BG22" s="141">
        <f t="shared" si="10"/>
        <v>4141630.7520000003</v>
      </c>
      <c r="BH22" s="141">
        <f t="shared" si="10"/>
        <v>3927067</v>
      </c>
      <c r="BI22" s="141"/>
      <c r="BJ22" s="141">
        <f t="shared" si="10"/>
        <v>6220085.9066958996</v>
      </c>
      <c r="BK22" s="141">
        <f t="shared" si="10"/>
        <v>6256482.2786968583</v>
      </c>
      <c r="BL22" s="141">
        <f t="shared" si="10"/>
        <v>7902469</v>
      </c>
      <c r="BM22" s="141">
        <f t="shared" si="10"/>
        <v>8061170</v>
      </c>
      <c r="BN22" s="141">
        <f t="shared" si="10"/>
        <v>7596908.8272000011</v>
      </c>
      <c r="BO22" s="141">
        <f t="shared" si="10"/>
        <v>7207423</v>
      </c>
      <c r="BP22" s="141"/>
      <c r="BQ22" s="141">
        <f t="shared" si="10"/>
        <v>6244598.9866499621</v>
      </c>
      <c r="BR22" s="141">
        <f t="shared" si="10"/>
        <v>6256482.2786968583</v>
      </c>
      <c r="BS22" s="141">
        <f t="shared" si="10"/>
        <v>7917183</v>
      </c>
      <c r="BT22" s="141">
        <f t="shared" si="10"/>
        <v>8075884</v>
      </c>
      <c r="BU22" s="141">
        <f t="shared" si="10"/>
        <v>7611833.2373999991</v>
      </c>
      <c r="BV22" s="141">
        <f t="shared" si="10"/>
        <v>7221197</v>
      </c>
      <c r="BW22" s="141"/>
      <c r="BX22" s="141">
        <f t="shared" si="10"/>
        <v>4236319.1540629528</v>
      </c>
      <c r="BY22" s="141">
        <f t="shared" si="10"/>
        <v>3258707.0415868871</v>
      </c>
      <c r="BZ22" s="141">
        <f t="shared" si="10"/>
        <v>4746316</v>
      </c>
      <c r="CA22" s="141">
        <f t="shared" si="10"/>
        <v>4840906</v>
      </c>
      <c r="CB22" s="141">
        <f t="shared" si="10"/>
        <v>4563679.5259999996</v>
      </c>
      <c r="CC22" s="141">
        <f>SUM(CC6:CC21)</f>
        <v>4329185</v>
      </c>
      <c r="CD22" s="141"/>
      <c r="CE22" s="144">
        <f>+K22+R22+Y22+AF22+AM22+AT22+BA22+BH22+BO22+BV22+CC22</f>
        <v>65681583</v>
      </c>
      <c r="CF22" s="9"/>
      <c r="CG22" s="9"/>
      <c r="CH22" s="9"/>
      <c r="CI22" s="10"/>
      <c r="CJ22" s="10"/>
    </row>
    <row r="23" spans="1:282" s="6" customFormat="1" ht="40.5" customHeight="1" x14ac:dyDescent="0.35">
      <c r="A23" s="16"/>
      <c r="B23" s="96"/>
      <c r="C23" s="96"/>
      <c r="D23" s="96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9"/>
      <c r="CF23" s="9"/>
      <c r="CG23" s="9"/>
      <c r="CH23" s="9"/>
      <c r="CI23" s="10"/>
      <c r="CJ23" s="10"/>
    </row>
    <row r="24" spans="1:282" s="6" customFormat="1" ht="40.5" customHeight="1" thickBot="1" x14ac:dyDescent="0.35">
      <c r="A24" s="16"/>
      <c r="B24" s="16"/>
      <c r="C24" s="16"/>
      <c r="D24" s="16"/>
      <c r="E24" s="16"/>
      <c r="F24" s="17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17"/>
      <c r="CF24" s="17"/>
      <c r="CG24" s="17"/>
      <c r="CH24" s="17"/>
      <c r="CI24" s="17"/>
      <c r="CJ24" s="17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</row>
    <row r="25" spans="1:282" s="6" customFormat="1" ht="40.5" customHeight="1" x14ac:dyDescent="0.3">
      <c r="A25" s="18"/>
      <c r="B25" s="19"/>
      <c r="C25" s="20" t="s">
        <v>0</v>
      </c>
      <c r="D25" s="21"/>
      <c r="E25" s="1"/>
      <c r="F25" s="309" t="s">
        <v>39</v>
      </c>
      <c r="G25" s="309"/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309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9"/>
      <c r="AL25" s="309"/>
      <c r="AM25" s="309"/>
      <c r="AN25" s="309"/>
      <c r="AO25" s="309"/>
      <c r="AP25" s="309"/>
      <c r="AQ25" s="309"/>
      <c r="AR25" s="309"/>
      <c r="AS25" s="309"/>
      <c r="AT25" s="309"/>
      <c r="AU25" s="309"/>
      <c r="AV25" s="309"/>
      <c r="AW25" s="309"/>
      <c r="AX25" s="309"/>
      <c r="AY25" s="309"/>
      <c r="AZ25" s="309"/>
      <c r="BA25" s="309"/>
      <c r="BB25" s="309"/>
      <c r="BC25" s="309"/>
      <c r="BD25" s="309"/>
      <c r="BE25" s="309"/>
      <c r="BF25" s="309"/>
      <c r="BG25" s="309"/>
      <c r="BH25" s="309"/>
      <c r="BI25" s="309"/>
      <c r="BJ25" s="309"/>
      <c r="BK25" s="309"/>
      <c r="BL25" s="309"/>
      <c r="BM25" s="309"/>
      <c r="BN25" s="309"/>
      <c r="BO25" s="309"/>
      <c r="BP25" s="309"/>
      <c r="BQ25" s="309"/>
      <c r="BR25" s="309"/>
      <c r="BS25" s="309"/>
      <c r="BT25" s="309"/>
      <c r="BU25" s="309"/>
      <c r="BV25" s="309"/>
      <c r="BW25" s="309"/>
      <c r="BX25" s="309"/>
      <c r="BY25" s="309"/>
      <c r="BZ25" s="309"/>
      <c r="CA25" s="309"/>
      <c r="CB25" s="309"/>
      <c r="CC25" s="309"/>
      <c r="CD25" s="454"/>
      <c r="CE25" s="73"/>
      <c r="CF25" s="73"/>
      <c r="CG25" s="73"/>
      <c r="CH25" s="73"/>
      <c r="CI25" s="73"/>
      <c r="CJ25" s="73"/>
      <c r="CK25" s="73"/>
      <c r="CL25" s="73"/>
      <c r="CM25" s="73"/>
      <c r="CN25" s="73"/>
      <c r="CO25" s="73"/>
      <c r="CP25" s="73"/>
      <c r="CQ25" s="73"/>
      <c r="CR25" s="73"/>
      <c r="CS25" s="73"/>
      <c r="CT25" s="73"/>
      <c r="CU25" s="73"/>
      <c r="CV25" s="73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</row>
    <row r="26" spans="1:282" ht="36.75" customHeight="1" x14ac:dyDescent="0.35">
      <c r="A26" s="22"/>
      <c r="D26" s="25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</row>
    <row r="27" spans="1:282" ht="70.5" customHeight="1" thickBot="1" x14ac:dyDescent="0.45">
      <c r="A27" s="26"/>
      <c r="B27" s="27"/>
      <c r="C27" s="310"/>
      <c r="D27" s="311"/>
      <c r="E27" s="3"/>
      <c r="F27" s="267" t="s">
        <v>40</v>
      </c>
      <c r="G27" s="268"/>
      <c r="H27" s="268"/>
      <c r="I27" s="268"/>
      <c r="J27" s="268"/>
      <c r="K27" s="268"/>
      <c r="L27" s="268"/>
      <c r="M27" s="268"/>
      <c r="N27" s="268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  <c r="AD27" s="268"/>
      <c r="AE27" s="268"/>
      <c r="AF27" s="268"/>
      <c r="AG27" s="268"/>
      <c r="AH27" s="268"/>
      <c r="AI27" s="268"/>
      <c r="AJ27" s="268"/>
      <c r="AK27" s="268"/>
      <c r="AL27" s="268"/>
      <c r="AM27" s="268"/>
      <c r="AN27" s="268"/>
      <c r="AO27" s="268"/>
      <c r="AP27" s="268"/>
      <c r="AQ27" s="268"/>
      <c r="AR27" s="268"/>
      <c r="AS27" s="268"/>
      <c r="AT27" s="268"/>
      <c r="AU27" s="268"/>
      <c r="AV27" s="268"/>
      <c r="AW27" s="268"/>
      <c r="AX27" s="268"/>
      <c r="AY27" s="268"/>
      <c r="AZ27" s="268"/>
      <c r="BA27" s="268"/>
      <c r="BB27" s="268"/>
      <c r="BC27" s="268"/>
      <c r="BD27" s="268"/>
      <c r="BE27" s="268"/>
      <c r="BF27" s="268"/>
      <c r="BG27" s="268"/>
      <c r="BH27" s="268"/>
      <c r="BI27" s="268"/>
      <c r="BJ27" s="268"/>
      <c r="BK27" s="268"/>
      <c r="BL27" s="268"/>
      <c r="BM27" s="268"/>
      <c r="BN27" s="268"/>
      <c r="BO27" s="268"/>
      <c r="BP27" s="268"/>
      <c r="BQ27" s="268"/>
      <c r="BR27" s="268"/>
      <c r="BS27" s="268"/>
      <c r="BT27" s="268"/>
      <c r="BU27" s="268"/>
      <c r="BV27" s="268"/>
      <c r="BW27" s="268"/>
      <c r="BX27" s="268"/>
      <c r="BY27" s="268"/>
      <c r="BZ27" s="268"/>
      <c r="CA27" s="268"/>
      <c r="CB27" s="268"/>
      <c r="CC27" s="269"/>
      <c r="CD27" s="452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</row>
    <row r="28" spans="1:282" s="32" customFormat="1" ht="40" customHeight="1" x14ac:dyDescent="0.35">
      <c r="A28" s="318"/>
      <c r="B28" s="320" t="s">
        <v>3</v>
      </c>
      <c r="C28" s="305" t="s">
        <v>41</v>
      </c>
      <c r="D28" s="305" t="s">
        <v>5</v>
      </c>
      <c r="E28" s="1"/>
      <c r="F28" s="267" t="s">
        <v>6</v>
      </c>
      <c r="G28" s="268"/>
      <c r="H28" s="268"/>
      <c r="I28" s="268"/>
      <c r="J28" s="268"/>
      <c r="K28" s="269"/>
      <c r="L28" s="264"/>
      <c r="M28" s="267" t="s">
        <v>7</v>
      </c>
      <c r="N28" s="268"/>
      <c r="O28" s="268"/>
      <c r="P28" s="268"/>
      <c r="Q28" s="268"/>
      <c r="R28" s="269"/>
      <c r="S28" s="264"/>
      <c r="T28" s="267" t="s">
        <v>8</v>
      </c>
      <c r="U28" s="268"/>
      <c r="V28" s="268"/>
      <c r="W28" s="268"/>
      <c r="X28" s="268"/>
      <c r="Y28" s="269"/>
      <c r="Z28" s="264"/>
      <c r="AA28" s="267" t="s">
        <v>9</v>
      </c>
      <c r="AB28" s="268"/>
      <c r="AC28" s="268"/>
      <c r="AD28" s="268"/>
      <c r="AE28" s="268"/>
      <c r="AF28" s="269"/>
      <c r="AG28" s="264"/>
      <c r="AH28" s="267" t="s">
        <v>10</v>
      </c>
      <c r="AI28" s="268"/>
      <c r="AJ28" s="268"/>
      <c r="AK28" s="268"/>
      <c r="AL28" s="268"/>
      <c r="AM28" s="269"/>
      <c r="AN28" s="264"/>
      <c r="AO28" s="267" t="s">
        <v>11</v>
      </c>
      <c r="AP28" s="268"/>
      <c r="AQ28" s="268"/>
      <c r="AR28" s="268"/>
      <c r="AS28" s="268"/>
      <c r="AT28" s="269"/>
      <c r="AU28" s="264"/>
      <c r="AV28" s="267" t="s">
        <v>12</v>
      </c>
      <c r="AW28" s="268"/>
      <c r="AX28" s="268"/>
      <c r="AY28" s="268"/>
      <c r="AZ28" s="268"/>
      <c r="BA28" s="269"/>
      <c r="BB28" s="264"/>
      <c r="BC28" s="267" t="s">
        <v>13</v>
      </c>
      <c r="BD28" s="268"/>
      <c r="BE28" s="268"/>
      <c r="BF28" s="268"/>
      <c r="BG28" s="268"/>
      <c r="BH28" s="269"/>
      <c r="BI28" s="264"/>
      <c r="BJ28" s="267" t="s">
        <v>14</v>
      </c>
      <c r="BK28" s="268"/>
      <c r="BL28" s="268"/>
      <c r="BM28" s="268"/>
      <c r="BN28" s="268"/>
      <c r="BO28" s="269"/>
      <c r="BP28" s="264"/>
      <c r="BQ28" s="267" t="s">
        <v>15</v>
      </c>
      <c r="BR28" s="268"/>
      <c r="BS28" s="268"/>
      <c r="BT28" s="268"/>
      <c r="BU28" s="268"/>
      <c r="BV28" s="269"/>
      <c r="BW28" s="264"/>
      <c r="BX28" s="267" t="s">
        <v>16</v>
      </c>
      <c r="BY28" s="268"/>
      <c r="BZ28" s="268"/>
      <c r="CA28" s="268"/>
      <c r="CB28" s="268"/>
      <c r="CC28" s="269"/>
      <c r="CD28" s="452"/>
      <c r="CE28" s="2"/>
      <c r="CF28" s="2"/>
      <c r="CG28" s="2"/>
      <c r="CH28" s="2"/>
      <c r="CI28" s="2"/>
      <c r="CJ28" s="2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</row>
    <row r="29" spans="1:282" s="32" customFormat="1" ht="70" customHeight="1" thickBot="1" x14ac:dyDescent="0.4">
      <c r="A29" s="319"/>
      <c r="B29" s="321"/>
      <c r="C29" s="306"/>
      <c r="D29" s="306"/>
      <c r="E29" s="1"/>
      <c r="F29" s="158" t="s">
        <v>17</v>
      </c>
      <c r="G29" s="158" t="s">
        <v>18</v>
      </c>
      <c r="H29" s="158" t="s">
        <v>533</v>
      </c>
      <c r="I29" s="158" t="s">
        <v>534</v>
      </c>
      <c r="J29" s="158" t="s">
        <v>535</v>
      </c>
      <c r="K29" s="158" t="s">
        <v>19</v>
      </c>
      <c r="L29" s="158" t="s">
        <v>565</v>
      </c>
      <c r="M29" s="158" t="s">
        <v>17</v>
      </c>
      <c r="N29" s="158" t="s">
        <v>18</v>
      </c>
      <c r="O29" s="158" t="s">
        <v>533</v>
      </c>
      <c r="P29" s="158" t="s">
        <v>534</v>
      </c>
      <c r="Q29" s="158" t="s">
        <v>535</v>
      </c>
      <c r="R29" s="158" t="s">
        <v>19</v>
      </c>
      <c r="S29" s="158" t="s">
        <v>565</v>
      </c>
      <c r="T29" s="158" t="s">
        <v>17</v>
      </c>
      <c r="U29" s="158" t="s">
        <v>18</v>
      </c>
      <c r="V29" s="158" t="s">
        <v>533</v>
      </c>
      <c r="W29" s="158" t="s">
        <v>534</v>
      </c>
      <c r="X29" s="158" t="s">
        <v>535</v>
      </c>
      <c r="Y29" s="158" t="s">
        <v>19</v>
      </c>
      <c r="Z29" s="158" t="s">
        <v>565</v>
      </c>
      <c r="AA29" s="158" t="s">
        <v>17</v>
      </c>
      <c r="AB29" s="158" t="s">
        <v>18</v>
      </c>
      <c r="AC29" s="158" t="s">
        <v>533</v>
      </c>
      <c r="AD29" s="158" t="s">
        <v>534</v>
      </c>
      <c r="AE29" s="158" t="s">
        <v>535</v>
      </c>
      <c r="AF29" s="158" t="s">
        <v>19</v>
      </c>
      <c r="AG29" s="158" t="s">
        <v>565</v>
      </c>
      <c r="AH29" s="158" t="s">
        <v>17</v>
      </c>
      <c r="AI29" s="158" t="s">
        <v>18</v>
      </c>
      <c r="AJ29" s="158" t="s">
        <v>533</v>
      </c>
      <c r="AK29" s="158" t="s">
        <v>534</v>
      </c>
      <c r="AL29" s="158" t="s">
        <v>535</v>
      </c>
      <c r="AM29" s="158" t="s">
        <v>19</v>
      </c>
      <c r="AN29" s="158" t="s">
        <v>565</v>
      </c>
      <c r="AO29" s="158" t="s">
        <v>17</v>
      </c>
      <c r="AP29" s="158" t="s">
        <v>18</v>
      </c>
      <c r="AQ29" s="158" t="s">
        <v>533</v>
      </c>
      <c r="AR29" s="158" t="s">
        <v>534</v>
      </c>
      <c r="AS29" s="158" t="s">
        <v>535</v>
      </c>
      <c r="AT29" s="158" t="s">
        <v>19</v>
      </c>
      <c r="AU29" s="158" t="s">
        <v>565</v>
      </c>
      <c r="AV29" s="158" t="s">
        <v>17</v>
      </c>
      <c r="AW29" s="158" t="s">
        <v>18</v>
      </c>
      <c r="AX29" s="158" t="s">
        <v>533</v>
      </c>
      <c r="AY29" s="158" t="s">
        <v>534</v>
      </c>
      <c r="AZ29" s="158" t="s">
        <v>535</v>
      </c>
      <c r="BA29" s="158" t="s">
        <v>19</v>
      </c>
      <c r="BB29" s="158" t="s">
        <v>565</v>
      </c>
      <c r="BC29" s="158" t="s">
        <v>17</v>
      </c>
      <c r="BD29" s="158" t="s">
        <v>18</v>
      </c>
      <c r="BE29" s="158" t="s">
        <v>533</v>
      </c>
      <c r="BF29" s="158" t="s">
        <v>534</v>
      </c>
      <c r="BG29" s="158" t="s">
        <v>535</v>
      </c>
      <c r="BH29" s="158" t="s">
        <v>19</v>
      </c>
      <c r="BI29" s="158" t="s">
        <v>565</v>
      </c>
      <c r="BJ29" s="158" t="s">
        <v>17</v>
      </c>
      <c r="BK29" s="158" t="s">
        <v>18</v>
      </c>
      <c r="BL29" s="158" t="s">
        <v>533</v>
      </c>
      <c r="BM29" s="158" t="s">
        <v>534</v>
      </c>
      <c r="BN29" s="158" t="s">
        <v>535</v>
      </c>
      <c r="BO29" s="158" t="s">
        <v>19</v>
      </c>
      <c r="BP29" s="158" t="s">
        <v>565</v>
      </c>
      <c r="BQ29" s="158" t="s">
        <v>17</v>
      </c>
      <c r="BR29" s="158" t="s">
        <v>18</v>
      </c>
      <c r="BS29" s="158" t="s">
        <v>533</v>
      </c>
      <c r="BT29" s="158" t="s">
        <v>534</v>
      </c>
      <c r="BU29" s="158" t="s">
        <v>535</v>
      </c>
      <c r="BV29" s="158" t="s">
        <v>19</v>
      </c>
      <c r="BW29" s="158" t="s">
        <v>565</v>
      </c>
      <c r="BX29" s="158" t="s">
        <v>17</v>
      </c>
      <c r="BY29" s="158" t="s">
        <v>18</v>
      </c>
      <c r="BZ29" s="158" t="s">
        <v>533</v>
      </c>
      <c r="CA29" s="158" t="s">
        <v>534</v>
      </c>
      <c r="CB29" s="158" t="s">
        <v>535</v>
      </c>
      <c r="CC29" s="158" t="s">
        <v>19</v>
      </c>
      <c r="CD29" s="158" t="s">
        <v>565</v>
      </c>
      <c r="CE29" s="28"/>
      <c r="CF29" s="2"/>
      <c r="CG29" s="2"/>
      <c r="CH29" s="2"/>
      <c r="CI29" s="2"/>
      <c r="CJ29" s="2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</row>
    <row r="30" spans="1:282" s="32" customFormat="1" ht="50" customHeight="1" thickBot="1" x14ac:dyDescent="0.4">
      <c r="A30" s="295" t="s">
        <v>42</v>
      </c>
      <c r="B30" s="299" t="s">
        <v>43</v>
      </c>
      <c r="C30" s="300"/>
      <c r="D30" s="301"/>
      <c r="E30" s="1"/>
      <c r="F30" s="160">
        <f>+SUM(F31:F64)</f>
        <v>6344540.744098071</v>
      </c>
      <c r="G30" s="160">
        <f t="shared" ref="G30:CA30" si="11">+SUM(G31:G64)</f>
        <v>7143464.8362587281</v>
      </c>
      <c r="H30" s="160">
        <f t="shared" si="11"/>
        <v>8543579</v>
      </c>
      <c r="I30" s="160">
        <f t="shared" si="11"/>
        <v>8716994</v>
      </c>
      <c r="J30" s="160">
        <f t="shared" si="11"/>
        <v>8212766.2399999993</v>
      </c>
      <c r="K30" s="160">
        <f t="shared" si="11"/>
        <v>7792270</v>
      </c>
      <c r="L30" s="160"/>
      <c r="M30" s="160">
        <f t="shared" si="11"/>
        <v>6344540.744098071</v>
      </c>
      <c r="N30" s="160">
        <f t="shared" si="11"/>
        <v>7143464.8362587281</v>
      </c>
      <c r="O30" s="160">
        <f t="shared" si="11"/>
        <v>8543579</v>
      </c>
      <c r="P30" s="160">
        <f t="shared" si="11"/>
        <v>8716994</v>
      </c>
      <c r="Q30" s="160">
        <f t="shared" si="11"/>
        <v>8212766.2399999993</v>
      </c>
      <c r="R30" s="160">
        <f t="shared" si="11"/>
        <v>7792270</v>
      </c>
      <c r="S30" s="160"/>
      <c r="T30" s="160">
        <f t="shared" si="11"/>
        <v>9469553.2832529899</v>
      </c>
      <c r="U30" s="160">
        <f t="shared" si="11"/>
        <v>10661988.569767231</v>
      </c>
      <c r="V30" s="160">
        <f t="shared" si="11"/>
        <v>12747579</v>
      </c>
      <c r="W30" s="160">
        <f t="shared" si="11"/>
        <v>13005074</v>
      </c>
      <c r="X30" s="160">
        <f t="shared" si="11"/>
        <v>12257978.8478</v>
      </c>
      <c r="Y30" s="160">
        <f t="shared" si="11"/>
        <v>11628434</v>
      </c>
      <c r="Z30" s="160"/>
      <c r="AA30" s="160">
        <f t="shared" si="11"/>
        <v>10113548.660244033</v>
      </c>
      <c r="AB30" s="160">
        <f t="shared" si="11"/>
        <v>11409978.987547539</v>
      </c>
      <c r="AC30" s="160">
        <f t="shared" si="11"/>
        <v>13206866</v>
      </c>
      <c r="AD30" s="160">
        <f t="shared" si="11"/>
        <v>13206866</v>
      </c>
      <c r="AE30" s="160">
        <f t="shared" si="11"/>
        <v>12698892.686200002</v>
      </c>
      <c r="AF30" s="160">
        <f t="shared" si="11"/>
        <v>12127228</v>
      </c>
      <c r="AG30" s="160"/>
      <c r="AH30" s="160">
        <f t="shared" si="11"/>
        <v>10110379.548420629</v>
      </c>
      <c r="AI30" s="160">
        <f t="shared" si="11"/>
        <v>11409978.987547539</v>
      </c>
      <c r="AJ30" s="160">
        <f t="shared" si="11"/>
        <v>13629368</v>
      </c>
      <c r="AK30" s="160">
        <f t="shared" si="11"/>
        <v>13901577</v>
      </c>
      <c r="AL30" s="160">
        <f t="shared" si="11"/>
        <v>13103615.9702</v>
      </c>
      <c r="AM30" s="160">
        <f t="shared" si="11"/>
        <v>12430986</v>
      </c>
      <c r="AN30" s="160"/>
      <c r="AO30" s="160">
        <f t="shared" si="11"/>
        <v>10151717.875939302</v>
      </c>
      <c r="AP30" s="160">
        <f t="shared" si="11"/>
        <v>11409978.987547539</v>
      </c>
      <c r="AQ30" s="160">
        <f t="shared" si="11"/>
        <v>13653541</v>
      </c>
      <c r="AR30" s="160">
        <f t="shared" si="11"/>
        <v>13926801</v>
      </c>
      <c r="AS30" s="160">
        <f t="shared" si="11"/>
        <v>13128788.681400001</v>
      </c>
      <c r="AT30" s="160">
        <f>+SUM(AT31:AT64)</f>
        <v>12454165</v>
      </c>
      <c r="AU30" s="160"/>
      <c r="AV30" s="160">
        <f t="shared" si="11"/>
        <v>13394925.754010454</v>
      </c>
      <c r="AW30" s="160">
        <f t="shared" si="11"/>
        <v>11409978.987547539</v>
      </c>
      <c r="AX30" s="160">
        <f t="shared" si="11"/>
        <v>15707195</v>
      </c>
      <c r="AY30" s="160">
        <f t="shared" si="11"/>
        <v>16025648</v>
      </c>
      <c r="AZ30" s="160">
        <f t="shared" si="11"/>
        <v>15103556.092800001</v>
      </c>
      <c r="BA30" s="160">
        <f t="shared" si="11"/>
        <v>14328262</v>
      </c>
      <c r="BB30" s="160"/>
      <c r="BC30" s="160">
        <f t="shared" si="11"/>
        <v>7708188.7023702757</v>
      </c>
      <c r="BD30" s="160">
        <f t="shared" si="11"/>
        <v>7055957.3506312538</v>
      </c>
      <c r="BE30" s="160">
        <f t="shared" si="11"/>
        <v>9351798</v>
      </c>
      <c r="BF30" s="160">
        <f t="shared" si="11"/>
        <v>9539927</v>
      </c>
      <c r="BG30" s="160">
        <f t="shared" si="11"/>
        <v>8989797.8660000004</v>
      </c>
      <c r="BH30" s="160">
        <f t="shared" si="11"/>
        <v>8529134</v>
      </c>
      <c r="BI30" s="160"/>
      <c r="BJ30" s="160">
        <f t="shared" si="11"/>
        <v>11425029.026249692</v>
      </c>
      <c r="BK30" s="160">
        <f t="shared" si="11"/>
        <v>11409978.987547539</v>
      </c>
      <c r="BL30" s="160">
        <f t="shared" si="11"/>
        <v>14458607</v>
      </c>
      <c r="BM30" s="160">
        <f t="shared" si="11"/>
        <v>14745530</v>
      </c>
      <c r="BN30" s="160">
        <f t="shared" si="11"/>
        <v>13904098.769400002</v>
      </c>
      <c r="BO30" s="160">
        <f t="shared" si="11"/>
        <v>13188651</v>
      </c>
      <c r="BP30" s="160"/>
      <c r="BQ30" s="160">
        <f t="shared" si="11"/>
        <v>11433040.630785223</v>
      </c>
      <c r="BR30" s="160">
        <f t="shared" si="11"/>
        <v>11409978.987547539</v>
      </c>
      <c r="BS30" s="160">
        <f t="shared" si="11"/>
        <v>14463862</v>
      </c>
      <c r="BT30" s="160">
        <f t="shared" si="11"/>
        <v>14752887</v>
      </c>
      <c r="BU30" s="160">
        <f t="shared" si="11"/>
        <v>13908973.5176</v>
      </c>
      <c r="BV30" s="160">
        <f t="shared" si="11"/>
        <v>13193750</v>
      </c>
      <c r="BW30" s="160"/>
      <c r="BX30" s="160">
        <f t="shared" si="11"/>
        <v>9131334.6303441357</v>
      </c>
      <c r="BY30" s="160">
        <f t="shared" si="11"/>
        <v>8358683.2385457857</v>
      </c>
      <c r="BZ30" s="160">
        <f t="shared" si="11"/>
        <v>11076489</v>
      </c>
      <c r="CA30" s="160">
        <f t="shared" si="11"/>
        <v>11297199</v>
      </c>
      <c r="CB30" s="160">
        <f>+SUM(CB31:CB64)</f>
        <v>10649565.022599999</v>
      </c>
      <c r="CC30" s="463">
        <f t="shared" ref="CC30" si="12">+SUM(CC31:CC64)</f>
        <v>10102654</v>
      </c>
      <c r="CD30" s="160"/>
      <c r="CE30" s="118"/>
      <c r="CF30" s="29"/>
      <c r="CG30" s="29"/>
      <c r="CH30" s="2"/>
      <c r="CI30" s="2"/>
      <c r="CJ30" s="2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</row>
    <row r="31" spans="1:282" s="32" customFormat="1" ht="50" customHeight="1" x14ac:dyDescent="0.35">
      <c r="A31" s="296"/>
      <c r="B31" s="4">
        <v>17</v>
      </c>
      <c r="C31" s="30" t="s">
        <v>44</v>
      </c>
      <c r="D31" s="31" t="s">
        <v>22</v>
      </c>
      <c r="E31" s="6"/>
      <c r="F31" s="157">
        <f>+'ESTUDIO DE MERCADO 2023'!F31*(1 + 0.0928) * (1 + 0.052) * (1 + 0.051)</f>
        <v>219902.68401919998</v>
      </c>
      <c r="G31" s="157">
        <f>+'ESTUDIO DE MERCADO 2023'!G31*(1 + 0.0928) * (1 + 0.052) * (1 + 0.051)</f>
        <v>247593.50661454079</v>
      </c>
      <c r="H31" s="7">
        <f>+'ESTUDIO DE MERCADO 2025'!H31*1.051</f>
        <v>296382</v>
      </c>
      <c r="I31" s="7">
        <f>+'ESTUDIO DE MERCADO 2025'!I31*1.051</f>
        <v>302688</v>
      </c>
      <c r="J31" s="7">
        <f>+'ESTUDIO DE MERCADO 2025'!J31*1.051</f>
        <v>284655.57259999996</v>
      </c>
      <c r="K31" s="8">
        <f>ROUND(((F31+G31+H31+I31+J31)/5),0)</f>
        <v>270244</v>
      </c>
      <c r="L31" s="450"/>
      <c r="M31" s="157">
        <f>+'ESTUDIO DE MERCADO 2023'!I31*(1 + 0.0928) * (1 + 0.052) * (1 + 0.051)</f>
        <v>219902.68401919998</v>
      </c>
      <c r="N31" s="157">
        <f>+'ESTUDIO DE MERCADO 2023'!J31*(1 + 0.0928) * (1 + 0.052) * (1 + 0.051)</f>
        <v>247593.50661454079</v>
      </c>
      <c r="O31" s="7">
        <f>+'ESTUDIO DE MERCADO 2025'!N31*1.051</f>
        <v>296382</v>
      </c>
      <c r="P31" s="7">
        <f>+'ESTUDIO DE MERCADO 2025'!O31*1.051</f>
        <v>302688</v>
      </c>
      <c r="Q31" s="7">
        <f>+'ESTUDIO DE MERCADO 2025'!P31*1.051</f>
        <v>284655.57259999996</v>
      </c>
      <c r="R31" s="8">
        <f>ROUND(((M31+N31+O31+P31+Q31)/5),0)</f>
        <v>270244</v>
      </c>
      <c r="S31" s="450"/>
      <c r="T31" s="157">
        <f>+'ESTUDIO DE MERCADO 2023'!O31*(1 + 0.0928) * (1 + 0.052) * (1 + 0.051)</f>
        <v>314146.69145599997</v>
      </c>
      <c r="U31" s="157">
        <f>+'ESTUDIO DE MERCADO 2023'!P31*(1 + 0.0928) * (1 + 0.052) * (1 + 0.051)</f>
        <v>353705.00944934401</v>
      </c>
      <c r="V31" s="7">
        <f>+'ESTUDIO DE MERCADO 2025'!T31*1.051</f>
        <v>422502</v>
      </c>
      <c r="W31" s="7">
        <f>+'ESTUDIO DE MERCADO 2025'!U31*1.051</f>
        <v>430910</v>
      </c>
      <c r="X31" s="7">
        <f>+'ESTUDIO DE MERCADO 2025'!V31*1.051</f>
        <v>406650.81799999997</v>
      </c>
      <c r="Y31" s="8">
        <f>ROUND(((T31+U31+V31+W31+X31)/5),0)</f>
        <v>385583</v>
      </c>
      <c r="Z31" s="450"/>
      <c r="AA31" s="157">
        <f>+'ESTUDIO DE MERCADO 2023'!AD31*(1 + 0.0928) * (1 + 0.052) * (1 + 0.051)</f>
        <v>314146.69145599997</v>
      </c>
      <c r="AB31" s="157">
        <f>+'ESTUDIO DE MERCADO 2023'!AE31*(1 + 0.0928) * (1 + 0.052) * (1 + 0.051)</f>
        <v>353705.00944934401</v>
      </c>
      <c r="AC31" s="7">
        <f>+'ESTUDIO DE MERCADO 2025'!Z31*1.051</f>
        <v>353136</v>
      </c>
      <c r="AD31" s="7">
        <f>+'ESTUDIO DE MERCADO 2025'!AA31*1.051</f>
        <v>353136</v>
      </c>
      <c r="AE31" s="7">
        <f>+'ESTUDIO DE MERCADO 2025'!AB31*1.051</f>
        <v>339421.08059999993</v>
      </c>
      <c r="AF31" s="8">
        <f>ROUND(((AA31+AB31+AC31+AD31+AE31)/5),0)</f>
        <v>342709</v>
      </c>
      <c r="AG31" s="450"/>
      <c r="AH31" s="157">
        <f>+'ESTUDIO DE MERCADO 2023'!AG31*(1 + 0.0928) * (1 + 0.052) * (1 + 0.051)</f>
        <v>314146.69145599997</v>
      </c>
      <c r="AI31" s="157">
        <f>+'ESTUDIO DE MERCADO 2023'!AH31*(1 + 0.0928) * (1 + 0.052) * (1 + 0.051)</f>
        <v>353705.00944934401</v>
      </c>
      <c r="AJ31" s="7">
        <f>+'ESTUDIO DE MERCADO 2025'!AF31*1.051</f>
        <v>422502</v>
      </c>
      <c r="AK31" s="7">
        <f>+'ESTUDIO DE MERCADO 2025'!AG31*1.051</f>
        <v>430910</v>
      </c>
      <c r="AL31" s="7">
        <f>+'ESTUDIO DE MERCADO 2025'!AH31*1.051</f>
        <v>406650.81799999997</v>
      </c>
      <c r="AM31" s="8">
        <f>ROUND(((AH31+AI31+AJ31+AK31+AL31)/5),0)</f>
        <v>385583</v>
      </c>
      <c r="AN31" s="450"/>
      <c r="AO31" s="157">
        <f>+'ESTUDIO DE MERCADO 2023'!AJ31*(1 + 0.0928) * (1 + 0.052) * (1 + 0.051)</f>
        <v>314146.69145599997</v>
      </c>
      <c r="AP31" s="157">
        <f>+'ESTUDIO DE MERCADO 2023'!AK31*(1 + 0.0928) * (1 + 0.052) * (1 + 0.051)</f>
        <v>353705.00944934401</v>
      </c>
      <c r="AQ31" s="7">
        <f>+'ESTUDIO DE MERCADO 2025'!AL31*1.051</f>
        <v>422502</v>
      </c>
      <c r="AR31" s="7">
        <f>+'ESTUDIO DE MERCADO 2025'!AM31*1.051</f>
        <v>430910</v>
      </c>
      <c r="AS31" s="7">
        <f>+'ESTUDIO DE MERCADO 2025'!AN31*1.051</f>
        <v>406650.81799999997</v>
      </c>
      <c r="AT31" s="8">
        <f>ROUND(((AO31+AP31+AQ31+AR31+AS31)/5),0)</f>
        <v>385583</v>
      </c>
      <c r="AU31" s="450"/>
      <c r="AV31" s="157">
        <f>+'ESTUDIO DE MERCADO 2023'!AM31*(1 + 0.0928) * (1 + 0.052) * (1 + 0.051)</f>
        <v>373834.56283264002</v>
      </c>
      <c r="AW31" s="157">
        <f>+'ESTUDIO DE MERCADO 2023'!AN31*(1 + 0.0928) * (1 + 0.052) * (1 + 0.051)</f>
        <v>353705.00944934401</v>
      </c>
      <c r="AX31" s="7">
        <f>+'ESTUDIO DE MERCADO 2025'!AR31*1.051</f>
        <v>460338</v>
      </c>
      <c r="AY31" s="7">
        <f>+'ESTUDIO DE MERCADO 2025'!AS31*1.051</f>
        <v>469796.99999999994</v>
      </c>
      <c r="AZ31" s="7">
        <f>+'ESTUDIO DE MERCADO 2025'!AT31*1.051</f>
        <v>442994.39799999999</v>
      </c>
      <c r="BA31" s="8">
        <f>ROUND(((AV31+AW31+AX31+AY31+AZ31)/5),0)</f>
        <v>420134</v>
      </c>
      <c r="BB31" s="450"/>
      <c r="BC31" s="157">
        <f>+'ESTUDIO DE MERCADO 2023'!AP31*(1 + 0.0928) * (1 + 0.052) * (1 + 0.051)</f>
        <v>314146.69145599997</v>
      </c>
      <c r="BD31" s="157">
        <f>+'ESTUDIO DE MERCADO 2023'!AQ31*(1 + 0.0928) * (1 + 0.052) * (1 + 0.051)</f>
        <v>287565.04833280004</v>
      </c>
      <c r="BE31" s="7">
        <f>+'ESTUDIO DE MERCADO 2025'!AX31*1.051</f>
        <v>381513</v>
      </c>
      <c r="BF31" s="7">
        <f>+'ESTUDIO DE MERCADO 2025'!AY31*1.051</f>
        <v>388870</v>
      </c>
      <c r="BG31" s="7">
        <f>+'ESTUDIO DE MERCADO 2025'!AZ31*1.051</f>
        <v>366378.6</v>
      </c>
      <c r="BH31" s="8">
        <f>ROUND(((BC31+BD31+BE31+BF31+BG31)/5),0)</f>
        <v>347695</v>
      </c>
      <c r="BI31" s="450"/>
      <c r="BJ31" s="157">
        <f>+'ESTUDIO DE MERCADO 2023'!AV31*(1 + 0.0928) * (1 + 0.052) * (1 + 0.051)</f>
        <v>314146.69145599997</v>
      </c>
      <c r="BK31" s="157">
        <f>+'ESTUDIO DE MERCADO 2023'!AW31*(1 + 0.0928) * (1 + 0.052) * (1 + 0.051)</f>
        <v>353705.00944934401</v>
      </c>
      <c r="BL31" s="7">
        <f>+'ESTUDIO DE MERCADO 2025'!BD31*1.051</f>
        <v>422502</v>
      </c>
      <c r="BM31" s="7">
        <f>+'ESTUDIO DE MERCADO 2025'!BE31*1.051</f>
        <v>430910</v>
      </c>
      <c r="BN31" s="7">
        <f>+'ESTUDIO DE MERCADO 2025'!BF31*1.051</f>
        <v>406650.81799999997</v>
      </c>
      <c r="BO31" s="8">
        <f>ROUND(((BJ31+BK31+BL31+BM31+BN31)/5),0)</f>
        <v>385583</v>
      </c>
      <c r="BP31" s="450"/>
      <c r="BQ31" s="157">
        <f>+'ESTUDIO DE MERCADO 2023'!AY31*(1 + 0.0928) * (1 + 0.052) * (1 + 0.051)</f>
        <v>314146.69145599997</v>
      </c>
      <c r="BR31" s="157">
        <f>+'ESTUDIO DE MERCADO 2023'!AZ31*(1 + 0.0928) * (1 + 0.052) * (1 + 0.051)</f>
        <v>353705.00944934401</v>
      </c>
      <c r="BS31" s="7">
        <f>+'ESTUDIO DE MERCADO 2025'!BJ31*1.051</f>
        <v>422502</v>
      </c>
      <c r="BT31" s="7">
        <f>+'ESTUDIO DE MERCADO 2025'!BK31*1.051</f>
        <v>430910</v>
      </c>
      <c r="BU31" s="7">
        <f>+'ESTUDIO DE MERCADO 2025'!BL31*1.051</f>
        <v>406650.81799999997</v>
      </c>
      <c r="BV31" s="8">
        <f>ROUND(((BQ31+BR31+BS31+BT31+BU31)/5),0)</f>
        <v>385583</v>
      </c>
      <c r="BW31" s="450"/>
      <c r="BX31" s="157">
        <f>+'ESTUDIO DE MERCADO 2023'!BB31*(1 + 0.0928) * (1 + 0.052) * (1 + 0.051)</f>
        <v>219902.68401919998</v>
      </c>
      <c r="BY31" s="157">
        <f>+'ESTUDIO DE MERCADO 2023'!BC31*(1 + 0.0928) * (1 + 0.052) * (1 + 0.051)</f>
        <v>201295.53383296001</v>
      </c>
      <c r="BZ31" s="7">
        <f>+'ESTUDIO DE MERCADO 2025'!BP31*1.051</f>
        <v>266954</v>
      </c>
      <c r="CA31" s="7">
        <f>+'ESTUDIO DE MERCADO 2025'!BQ31*1.051</f>
        <v>272209</v>
      </c>
      <c r="CB31" s="7">
        <f>+'ESTUDIO DE MERCADO 2025'!BR31*1.051</f>
        <v>256465.02</v>
      </c>
      <c r="CC31" s="450">
        <f>ROUND(((BX31+BY31+BZ31+CA31+CB31)/5),0)</f>
        <v>243365</v>
      </c>
      <c r="CD31" s="89"/>
      <c r="CE31" s="28"/>
      <c r="CF31" s="9"/>
      <c r="CG31" s="9"/>
      <c r="CH31" s="9"/>
      <c r="CI31" s="10"/>
      <c r="CJ31" s="10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</row>
    <row r="32" spans="1:282" ht="50" customHeight="1" x14ac:dyDescent="0.35">
      <c r="A32" s="296"/>
      <c r="B32" s="11">
        <v>18</v>
      </c>
      <c r="C32" s="33" t="s">
        <v>45</v>
      </c>
      <c r="D32" s="31" t="s">
        <v>22</v>
      </c>
      <c r="E32" s="6"/>
      <c r="F32" s="157">
        <f>+'ESTUDIO DE MERCADO 2023'!F32*(1 + 0.0928) * (1 + 0.052) * (1 + 0.051)</f>
        <v>137679.73534098244</v>
      </c>
      <c r="G32" s="157">
        <f>+'ESTUDIO DE MERCADO 2023'!G32*(1 + 0.0928) * (1 + 0.052) * (1 + 0.051)</f>
        <v>155016.79124507384</v>
      </c>
      <c r="H32" s="7">
        <f>+'ESTUDIO DE MERCADO 2025'!H32*1.051</f>
        <v>184976</v>
      </c>
      <c r="I32" s="7">
        <f>+'ESTUDIO DE MERCADO 2025'!I32*1.051</f>
        <v>189180</v>
      </c>
      <c r="J32" s="7">
        <f>+'ESTUDIO DE MERCADO 2025'!J32*1.051</f>
        <v>178221.8536</v>
      </c>
      <c r="K32" s="8">
        <f t="shared" ref="K32:K66" si="13">ROUND(((F32+G32+H32+I32+J32)/5),0)</f>
        <v>169015</v>
      </c>
      <c r="L32" s="450"/>
      <c r="M32" s="157">
        <f>+'ESTUDIO DE MERCADO 2023'!I32*(1 + 0.0928) * (1 + 0.052) * (1 + 0.051)</f>
        <v>137679.73534098244</v>
      </c>
      <c r="N32" s="157">
        <f>+'ESTUDIO DE MERCADO 2023'!J32*(1 + 0.0928) * (1 + 0.052) * (1 + 0.051)</f>
        <v>155016.79124507384</v>
      </c>
      <c r="O32" s="7">
        <f>+'ESTUDIO DE MERCADO 2025'!N32*1.051</f>
        <v>184976</v>
      </c>
      <c r="P32" s="7">
        <f>+'ESTUDIO DE MERCADO 2025'!O32*1.051</f>
        <v>189180</v>
      </c>
      <c r="Q32" s="7">
        <f>+'ESTUDIO DE MERCADO 2025'!P32*1.051</f>
        <v>178221.8536</v>
      </c>
      <c r="R32" s="8">
        <f t="shared" ref="R32:R66" si="14">ROUND(((M32+N32+O32+P32+Q32)/5),0)</f>
        <v>169015</v>
      </c>
      <c r="S32" s="450"/>
      <c r="T32" s="157">
        <f>+'ESTUDIO DE MERCADO 2023'!O32*(1 + 0.0928) * (1 + 0.052) * (1 + 0.051)</f>
        <v>238652.29368873275</v>
      </c>
      <c r="U32" s="157">
        <f>+'ESTUDIO DE MERCADO 2023'!P32*(1 + 0.0928) * (1 + 0.052) * (1 + 0.051)</f>
        <v>268704.12482476782</v>
      </c>
      <c r="V32" s="7">
        <f>+'ESTUDIO DE MERCADO 2025'!T32*1.051</f>
        <v>321606</v>
      </c>
      <c r="W32" s="7">
        <f>+'ESTUDIO DE MERCADO 2025'!U32*1.051</f>
        <v>327912</v>
      </c>
      <c r="X32" s="7">
        <f>+'ESTUDIO DE MERCADO 2025'!V32*1.051</f>
        <v>308926.31559999997</v>
      </c>
      <c r="Y32" s="8">
        <f t="shared" ref="Y32:Y66" si="15">ROUND(((T32+U32+V32+W32+X32)/5),0)</f>
        <v>293160</v>
      </c>
      <c r="Z32" s="450"/>
      <c r="AA32" s="157">
        <f>+'ESTUDIO DE MERCADO 2023'!AD32*(1 + 0.0928) * (1 + 0.052) * (1 + 0.051)</f>
        <v>269435.76359452482</v>
      </c>
      <c r="AB32" s="157">
        <f>+'ESTUDIO DE MERCADO 2023'!AE32*(1 + 0.0928) * (1 + 0.052) * (1 + 0.051)</f>
        <v>288002.62384533352</v>
      </c>
      <c r="AC32" s="7">
        <f>+'ESTUDIO DE MERCADO 2025'!Z32*1.051</f>
        <v>338422</v>
      </c>
      <c r="AD32" s="7">
        <f>+'ESTUDIO DE MERCADO 2025'!AA32*1.051</f>
        <v>338422</v>
      </c>
      <c r="AE32" s="7">
        <f>+'ESTUDIO DE MERCADO 2025'!AB32*1.051</f>
        <v>325751.77459999995</v>
      </c>
      <c r="AF32" s="8">
        <f t="shared" ref="AF32:AF66" si="16">ROUND(((AA32+AB32+AC32+AD32+AE32)/5),0)</f>
        <v>312007</v>
      </c>
      <c r="AG32" s="450"/>
      <c r="AH32" s="157">
        <f>+'ESTUDIO DE MERCADO 2023'!AG32*(1 + 0.0928) * (1 + 0.052) * (1 + 0.051)</f>
        <v>267141.62884349452</v>
      </c>
      <c r="AI32" s="157">
        <f>+'ESTUDIO DE MERCADO 2023'!AH32*(1 + 0.0928) * (1 + 0.052) * (1 + 0.051)</f>
        <v>288002.62384533352</v>
      </c>
      <c r="AJ32" s="7">
        <f>+'ESTUDIO DE MERCADO 2025'!AF32*1.051</f>
        <v>351034</v>
      </c>
      <c r="AK32" s="7">
        <f>+'ESTUDIO DE MERCADO 2025'!AG32*1.051</f>
        <v>358391</v>
      </c>
      <c r="AL32" s="7">
        <f>+'ESTUDIO DE MERCADO 2025'!AH32*1.051</f>
        <v>338023.25059999997</v>
      </c>
      <c r="AM32" s="8">
        <f t="shared" ref="AM32:AM66" si="17">ROUND(((AH32+AI32+AJ32+AK32+AL32)/5),0)</f>
        <v>320519</v>
      </c>
      <c r="AN32" s="450"/>
      <c r="AO32" s="157">
        <f>+'ESTUDIO DE MERCADO 2023'!AJ32*(1 + 0.0928) * (1 + 0.052) * (1 + 0.051)</f>
        <v>254269.15401439343</v>
      </c>
      <c r="AP32" s="157">
        <f>+'ESTUDIO DE MERCADO 2023'!AK32*(1 + 0.0928) * (1 + 0.052) * (1 + 0.051)</f>
        <v>288002.62384533352</v>
      </c>
      <c r="AQ32" s="7">
        <f>+'ESTUDIO DE MERCADO 2025'!AL32*1.051</f>
        <v>343677</v>
      </c>
      <c r="AR32" s="7">
        <f>+'ESTUDIO DE MERCADO 2025'!AM32*1.051</f>
        <v>351034</v>
      </c>
      <c r="AS32" s="7">
        <f>+'ESTUDIO DE MERCADO 2025'!AN32*1.051</f>
        <v>330186.57419999997</v>
      </c>
      <c r="AT32" s="8">
        <f>ROUND(((AO32+AP32+AQ32+AR32+AS32)/5),0)</f>
        <v>313434</v>
      </c>
      <c r="AU32" s="450"/>
      <c r="AV32" s="157">
        <f>+'ESTUDIO DE MERCADO 2023'!AM32*(1 + 0.0928) * (1 + 0.052) * (1 + 0.051)</f>
        <v>375633.54820763139</v>
      </c>
      <c r="AW32" s="157">
        <f>+'ESTUDIO DE MERCADO 2023'!AN32*(1 + 0.0928) * (1 + 0.052) * (1 + 0.051)</f>
        <v>288002.62384533352</v>
      </c>
      <c r="AX32" s="7">
        <f>+'ESTUDIO DE MERCADO 2025'!AR32*1.051</f>
        <v>420400</v>
      </c>
      <c r="AY32" s="7">
        <f>+'ESTUDIO DE MERCADO 2025'!AS32*1.051</f>
        <v>428808</v>
      </c>
      <c r="AZ32" s="7">
        <f>+'ESTUDIO DE MERCADO 2025'!AT32*1.051</f>
        <v>404084.69640000002</v>
      </c>
      <c r="BA32" s="8">
        <f t="shared" ref="BA32:BA66" si="18">ROUND(((AV32+AW32+AX32+AY32+AZ32)/5),0)</f>
        <v>383386</v>
      </c>
      <c r="BB32" s="450"/>
      <c r="BC32" s="157">
        <f>+'ESTUDIO DE MERCADO 2023'!AP32*(1 + 0.0928) * (1 + 0.052) * (1 + 0.051)</f>
        <v>181352.01570383125</v>
      </c>
      <c r="BD32" s="157">
        <f>+'ESTUDIO DE MERCADO 2023'!AQ32*(1 + 0.0928) * (1 + 0.052) * (1 + 0.051)</f>
        <v>166006.84514427627</v>
      </c>
      <c r="BE32" s="7">
        <f>+'ESTUDIO DE MERCADO 2025'!AX32*1.051</f>
        <v>219659</v>
      </c>
      <c r="BF32" s="7">
        <f>+'ESTUDIO DE MERCADO 2025'!AY32*1.051</f>
        <v>223863</v>
      </c>
      <c r="BG32" s="7">
        <f>+'ESTUDIO DE MERCADO 2025'!AZ32*1.051</f>
        <v>211504.9216</v>
      </c>
      <c r="BH32" s="8">
        <f t="shared" ref="BH32:BH66" si="19">ROUND(((BC32+BD32+BE32+BF32+BG32)/5),0)</f>
        <v>200477</v>
      </c>
      <c r="BI32" s="450"/>
      <c r="BJ32" s="157">
        <f>+'ESTUDIO DE MERCADO 2023'!AV32*(1 + 0.0928) * (1 + 0.052) * (1 + 0.051)</f>
        <v>319731.12011666759</v>
      </c>
      <c r="BK32" s="157">
        <f>+'ESTUDIO DE MERCADO 2023'!AW32*(1 + 0.0928) * (1 + 0.052) * (1 + 0.051)</f>
        <v>288002.62384533352</v>
      </c>
      <c r="BL32" s="7">
        <f>+'ESTUDIO DE MERCADO 2025'!BD32*1.051</f>
        <v>384666</v>
      </c>
      <c r="BM32" s="7">
        <f>+'ESTUDIO DE MERCADO 2025'!BE32*1.051</f>
        <v>392023</v>
      </c>
      <c r="BN32" s="7">
        <f>+'ESTUDIO DE MERCADO 2025'!BF32*1.051</f>
        <v>370045.32879999996</v>
      </c>
      <c r="BO32" s="8">
        <f t="shared" ref="BO32:BO66" si="20">ROUND(((BJ32+BK32+BL32+BM32+BN32)/5),0)</f>
        <v>350894</v>
      </c>
      <c r="BP32" s="450"/>
      <c r="BQ32" s="157">
        <f>+'ESTUDIO DE MERCADO 2023'!AY32*(1 + 0.0928) * (1 + 0.052) * (1 + 0.051)</f>
        <v>308731.11664199008</v>
      </c>
      <c r="BR32" s="157">
        <f>+'ESTUDIO DE MERCADO 2023'!AZ32*(1 + 0.0928) * (1 + 0.052) * (1 + 0.051)</f>
        <v>288002.62384533352</v>
      </c>
      <c r="BS32" s="7">
        <f>+'ESTUDIO DE MERCADO 2025'!BJ32*1.051</f>
        <v>378360</v>
      </c>
      <c r="BT32" s="7">
        <f>+'ESTUDIO DE MERCADO 2025'!BK32*1.051</f>
        <v>385717</v>
      </c>
      <c r="BU32" s="7">
        <f>+'ESTUDIO DE MERCADO 2025'!BL32*1.051</f>
        <v>363347.516</v>
      </c>
      <c r="BV32" s="8">
        <f t="shared" ref="BV32:BV66" si="21">ROUND(((BQ32+BR32+BS32+BT32+BU32)/5),0)</f>
        <v>344832</v>
      </c>
      <c r="BW32" s="450"/>
      <c r="BX32" s="157">
        <f>+'ESTUDIO DE MERCADO 2023'!BB32*(1 + 0.0928) * (1 + 0.052) * (1 + 0.051)</f>
        <v>231130.75799187465</v>
      </c>
      <c r="BY32" s="157">
        <f>+'ESTUDIO DE MERCADO 2023'!BC32*(1 + 0.0928) * (1 + 0.052) * (1 + 0.051)</f>
        <v>211573.54000794678</v>
      </c>
      <c r="BZ32" s="7">
        <f>+'ESTUDIO DE MERCADO 2025'!BP32*1.051</f>
        <v>280617</v>
      </c>
      <c r="CA32" s="7">
        <f>+'ESTUDIO DE MERCADO 2025'!BQ32*1.051</f>
        <v>285872</v>
      </c>
      <c r="CB32" s="7">
        <f>+'ESTUDIO DE MERCADO 2025'!BR32*1.051</f>
        <v>269560.48</v>
      </c>
      <c r="CC32" s="450">
        <f t="shared" ref="CC32:CC95" si="22">ROUND(((BX32+BY32+BZ32+CA32+CB32)/5),0)</f>
        <v>255751</v>
      </c>
      <c r="CD32" s="89"/>
      <c r="CE32" s="28"/>
      <c r="CF32" s="9"/>
      <c r="CG32" s="9"/>
      <c r="CH32" s="9"/>
      <c r="CI32" s="10"/>
      <c r="CJ32" s="10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</row>
    <row r="33" spans="1:198" ht="50" customHeight="1" x14ac:dyDescent="0.35">
      <c r="A33" s="296"/>
      <c r="B33" s="11">
        <v>19</v>
      </c>
      <c r="C33" s="33" t="s">
        <v>46</v>
      </c>
      <c r="D33" s="31" t="s">
        <v>22</v>
      </c>
      <c r="E33" s="6"/>
      <c r="F33" s="157">
        <f>+'ESTUDIO DE MERCADO 2023'!F33*(1 + 0.0928) * (1 + 0.052) * (1 + 0.051)</f>
        <v>129926.43792250264</v>
      </c>
      <c r="G33" s="157">
        <f>+'ESTUDIO DE MERCADO 2023'!G33*(1 + 0.0928) * (1 + 0.052) * (1 + 0.051)</f>
        <v>146287.1747593593</v>
      </c>
      <c r="H33" s="7">
        <f>+'ESTUDIO DE MERCADO 2025'!H33*1.051</f>
        <v>174466</v>
      </c>
      <c r="I33" s="7">
        <f>+'ESTUDIO DE MERCADO 2025'!I33*1.051</f>
        <v>177619</v>
      </c>
      <c r="J33" s="7">
        <f>+'ESTUDIO DE MERCADO 2025'!J33*1.051</f>
        <v>168185.43419999999</v>
      </c>
      <c r="K33" s="8">
        <f t="shared" si="13"/>
        <v>159297</v>
      </c>
      <c r="L33" s="450"/>
      <c r="M33" s="157">
        <f>+'ESTUDIO DE MERCADO 2023'!I33*(1 + 0.0928) * (1 + 0.052) * (1 + 0.051)</f>
        <v>129926.43792250264</v>
      </c>
      <c r="N33" s="157">
        <f>+'ESTUDIO DE MERCADO 2023'!J33*(1 + 0.0928) * (1 + 0.052) * (1 + 0.051)</f>
        <v>146287.1747593593</v>
      </c>
      <c r="O33" s="7">
        <f>+'ESTUDIO DE MERCADO 2025'!N33*1.051</f>
        <v>174466</v>
      </c>
      <c r="P33" s="7">
        <f>+'ESTUDIO DE MERCADO 2025'!O33*1.051</f>
        <v>177619</v>
      </c>
      <c r="Q33" s="7">
        <f>+'ESTUDIO DE MERCADO 2025'!P33*1.051</f>
        <v>168185.43419999999</v>
      </c>
      <c r="R33" s="8">
        <f t="shared" si="14"/>
        <v>159297</v>
      </c>
      <c r="S33" s="450"/>
      <c r="T33" s="157">
        <f>+'ESTUDIO DE MERCADO 2023'!O33*(1 + 0.0928) * (1 + 0.052) * (1 + 0.051)</f>
        <v>226546.57239680298</v>
      </c>
      <c r="U33" s="157">
        <f>+'ESTUDIO DE MERCADO 2023'!P33*(1 + 0.0928) * (1 + 0.052) * (1 + 0.051)</f>
        <v>255074.01385938504</v>
      </c>
      <c r="V33" s="7">
        <f>+'ESTUDIO DE MERCADO 2025'!T33*1.051</f>
        <v>304790</v>
      </c>
      <c r="W33" s="7">
        <f>+'ESTUDIO DE MERCADO 2025'!U33*1.051</f>
        <v>311096</v>
      </c>
      <c r="X33" s="7">
        <f>+'ESTUDIO DE MERCADO 2025'!V33*1.051</f>
        <v>293255.90559999994</v>
      </c>
      <c r="Y33" s="8">
        <f t="shared" si="15"/>
        <v>278152</v>
      </c>
      <c r="Z33" s="450"/>
      <c r="AA33" s="157">
        <f>+'ESTUDIO DE MERCADO 2023'!AD33*(1 + 0.0928) * (1 + 0.052) * (1 + 0.051)</f>
        <v>254013.90982758545</v>
      </c>
      <c r="AB33" s="157">
        <f>+'ESTUDIO DE MERCADO 2023'!AE33*(1 + 0.0928) * (1 + 0.052) * (1 + 0.051)</f>
        <v>280974.32845507032</v>
      </c>
      <c r="AC33" s="7">
        <f>+'ESTUDIO DE MERCADO 2025'!Z33*1.051</f>
        <v>356289</v>
      </c>
      <c r="AD33" s="7">
        <f>+'ESTUDIO DE MERCADO 2025'!AA33*1.051</f>
        <v>356289</v>
      </c>
      <c r="AE33" s="7">
        <f>+'ESTUDIO DE MERCADO 2025'!AB33*1.051</f>
        <v>342094.61440000002</v>
      </c>
      <c r="AF33" s="8">
        <f t="shared" si="16"/>
        <v>317932</v>
      </c>
      <c r="AG33" s="450"/>
      <c r="AH33" s="157">
        <f>+'ESTUDIO DE MERCADO 2023'!AG33*(1 + 0.0928) * (1 + 0.052) * (1 + 0.051)</f>
        <v>253262.47094162268</v>
      </c>
      <c r="AI33" s="157">
        <f>+'ESTUDIO DE MERCADO 2023'!AH33*(1 + 0.0928) * (1 + 0.052) * (1 + 0.051)</f>
        <v>280974.32845507032</v>
      </c>
      <c r="AJ33" s="7">
        <f>+'ESTUDIO DE MERCADO 2025'!AF33*1.051</f>
        <v>338422</v>
      </c>
      <c r="AK33" s="7">
        <f>+'ESTUDIO DE MERCADO 2025'!AG33*1.051</f>
        <v>344728</v>
      </c>
      <c r="AL33" s="7">
        <f>+'ESTUDIO DE MERCADO 2025'!AH33*1.051</f>
        <v>325294.1692</v>
      </c>
      <c r="AM33" s="8">
        <f t="shared" si="17"/>
        <v>308536</v>
      </c>
      <c r="AN33" s="450"/>
      <c r="AO33" s="157">
        <f>+'ESTUDIO DE MERCADO 2023'!AJ33*(1 + 0.0928) * (1 + 0.052) * (1 + 0.051)</f>
        <v>261430.28491947873</v>
      </c>
      <c r="AP33" s="157">
        <f>+'ESTUDIO DE MERCADO 2023'!AK33*(1 + 0.0928) * (1 + 0.052) * (1 + 0.051)</f>
        <v>280974.32845507032</v>
      </c>
      <c r="AQ33" s="7">
        <f>+'ESTUDIO DE MERCADO 2025'!AL33*1.051</f>
        <v>343677</v>
      </c>
      <c r="AR33" s="7">
        <f>+'ESTUDIO DE MERCADO 2025'!AM33*1.051</f>
        <v>351034</v>
      </c>
      <c r="AS33" s="7">
        <f>+'ESTUDIO DE MERCADO 2025'!AN33*1.051</f>
        <v>330267.5012</v>
      </c>
      <c r="AT33" s="8">
        <f>ROUND(((AO33+AP33+AQ33+AR33+AS33)/5),0)</f>
        <v>313477</v>
      </c>
      <c r="AU33" s="450"/>
      <c r="AV33" s="157">
        <f>+'ESTUDIO DE MERCADO 2023'!AM33*(1 + 0.0928) * (1 + 0.052) * (1 + 0.051)</f>
        <v>354149.36934028025</v>
      </c>
      <c r="AW33" s="157">
        <f>+'ESTUDIO DE MERCADO 2023'!AN33*(1 + 0.0928) * (1 + 0.052) * (1 + 0.051)</f>
        <v>280974.32845507032</v>
      </c>
      <c r="AX33" s="7">
        <f>+'ESTUDIO DE MERCADO 2025'!AR33*1.051</f>
        <v>402533</v>
      </c>
      <c r="AY33" s="7">
        <f>+'ESTUDIO DE MERCADO 2025'!AS33*1.051</f>
        <v>410941</v>
      </c>
      <c r="AZ33" s="7">
        <f>+'ESTUDIO DE MERCADO 2025'!AT33*1.051</f>
        <v>386723.64779999998</v>
      </c>
      <c r="BA33" s="8">
        <f t="shared" si="18"/>
        <v>367064</v>
      </c>
      <c r="BB33" s="450"/>
      <c r="BC33" s="157">
        <f>+'ESTUDIO DE MERCADO 2023'!AP33*(1 + 0.0928) * (1 + 0.052) * (1 + 0.051)</f>
        <v>172250.00800225796</v>
      </c>
      <c r="BD33" s="157">
        <f>+'ESTUDIO DE MERCADO 2023'!AQ33*(1 + 0.0928) * (1 + 0.052) * (1 + 0.051)</f>
        <v>157675.00732514384</v>
      </c>
      <c r="BE33" s="7">
        <f>+'ESTUDIO DE MERCADO 2025'!AX33*1.051</f>
        <v>209149</v>
      </c>
      <c r="BF33" s="7">
        <f>+'ESTUDIO DE MERCADO 2025'!AY33*1.051</f>
        <v>213353</v>
      </c>
      <c r="BG33" s="7">
        <f>+'ESTUDIO DE MERCADO 2025'!AZ33*1.051</f>
        <v>200888.77059999999</v>
      </c>
      <c r="BH33" s="8">
        <f t="shared" si="19"/>
        <v>190663</v>
      </c>
      <c r="BI33" s="450"/>
      <c r="BJ33" s="157">
        <f>+'ESTUDIO DE MERCADO 2023'!AV33*(1 + 0.0928) * (1 + 0.052) * (1 + 0.051)</f>
        <v>301929.36955193046</v>
      </c>
      <c r="BK33" s="157">
        <f>+'ESTUDIO DE MERCADO 2023'!AW33*(1 + 0.0928) * (1 + 0.052) * (1 + 0.051)</f>
        <v>280974.32845507032</v>
      </c>
      <c r="BL33" s="7">
        <f>+'ESTUDIO DE MERCADO 2025'!BD33*1.051</f>
        <v>368901</v>
      </c>
      <c r="BM33" s="7">
        <f>+'ESTUDIO DE MERCADO 2025'!BE33*1.051</f>
        <v>376258</v>
      </c>
      <c r="BN33" s="7">
        <f>+'ESTUDIO DE MERCADO 2025'!BF33*1.051</f>
        <v>354926.69379999995</v>
      </c>
      <c r="BO33" s="8">
        <f t="shared" si="20"/>
        <v>336598</v>
      </c>
      <c r="BP33" s="450"/>
      <c r="BQ33" s="157">
        <f>+'ESTUDIO DE MERCADO 2023'!AY33*(1 + 0.0928) * (1 + 0.052) * (1 + 0.051)</f>
        <v>289282.53058396763</v>
      </c>
      <c r="BR33" s="157">
        <f>+'ESTUDIO DE MERCADO 2023'!AZ33*(1 + 0.0928) * (1 + 0.052) * (1 + 0.051)</f>
        <v>280974.32845507032</v>
      </c>
      <c r="BS33" s="7">
        <f>+'ESTUDIO DE MERCADO 2025'!BJ33*1.051</f>
        <v>361544</v>
      </c>
      <c r="BT33" s="7">
        <f>+'ESTUDIO DE MERCADO 2025'!BK33*1.051</f>
        <v>368901</v>
      </c>
      <c r="BU33" s="7">
        <f>+'ESTUDIO DE MERCADO 2025'!BL33*1.051</f>
        <v>347225.38620000001</v>
      </c>
      <c r="BV33" s="8">
        <f t="shared" si="21"/>
        <v>329585</v>
      </c>
      <c r="BW33" s="450"/>
      <c r="BX33" s="157">
        <f>+'ESTUDIO DE MERCADO 2023'!BB33*(1 + 0.0928) * (1 + 0.052) * (1 + 0.051)</f>
        <v>218116.36739490833</v>
      </c>
      <c r="BY33" s="157">
        <f>+'ESTUDIO DE MERCADO 2023'!BC33*(1 + 0.0928) * (1 + 0.052) * (1 + 0.051)</f>
        <v>199660.36707687759</v>
      </c>
      <c r="BZ33" s="7">
        <f>+'ESTUDIO DE MERCADO 2025'!BP33*1.051</f>
        <v>264852</v>
      </c>
      <c r="CA33" s="7">
        <f>+'ESTUDIO DE MERCADO 2025'!BQ33*1.051</f>
        <v>270107</v>
      </c>
      <c r="CB33" s="7">
        <f>+'ESTUDIO DE MERCADO 2025'!BR33*1.051</f>
        <v>254381.51759999999</v>
      </c>
      <c r="CC33" s="450">
        <f t="shared" si="22"/>
        <v>241423</v>
      </c>
      <c r="CD33" s="89"/>
      <c r="CE33" s="28"/>
      <c r="CF33" s="9"/>
      <c r="CG33" s="9"/>
      <c r="CH33" s="9"/>
      <c r="CI33" s="10"/>
      <c r="CJ33" s="10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</row>
    <row r="34" spans="1:198" ht="50" customHeight="1" x14ac:dyDescent="0.35">
      <c r="A34" s="296"/>
      <c r="B34" s="11">
        <v>20</v>
      </c>
      <c r="C34" s="33" t="s">
        <v>47</v>
      </c>
      <c r="D34" s="31" t="s">
        <v>22</v>
      </c>
      <c r="E34" s="6"/>
      <c r="F34" s="157">
        <f>+'ESTUDIO DE MERCADO 2023'!F34*(1 + 0.0928) * (1 + 0.052) * (1 + 0.051)</f>
        <v>136844.57636174664</v>
      </c>
      <c r="G34" s="157">
        <f>+'ESTUDIO DE MERCADO 2023'!G34*(1 + 0.0928) * (1 + 0.052) * (1 + 0.051)</f>
        <v>154076.46647745278</v>
      </c>
      <c r="H34" s="7">
        <f>+'ESTUDIO DE MERCADO 2025'!H34*1.051</f>
        <v>183925</v>
      </c>
      <c r="I34" s="7">
        <f>+'ESTUDIO DE MERCADO 2025'!I34*1.051</f>
        <v>188129</v>
      </c>
      <c r="J34" s="7">
        <f>+'ESTUDIO DE MERCADO 2025'!J34*1.051</f>
        <v>177140.37459999998</v>
      </c>
      <c r="K34" s="8">
        <f t="shared" si="13"/>
        <v>168023</v>
      </c>
      <c r="L34" s="450"/>
      <c r="M34" s="157">
        <f>+'ESTUDIO DE MERCADO 2023'!I34*(1 + 0.0928) * (1 + 0.052) * (1 + 0.051)</f>
        <v>136844.57636174664</v>
      </c>
      <c r="N34" s="157">
        <f>+'ESTUDIO DE MERCADO 2023'!J34*(1 + 0.0928) * (1 + 0.052) * (1 + 0.051)</f>
        <v>154076.46647745278</v>
      </c>
      <c r="O34" s="7">
        <f>+'ESTUDIO DE MERCADO 2025'!N34*1.051</f>
        <v>183925</v>
      </c>
      <c r="P34" s="7">
        <f>+'ESTUDIO DE MERCADO 2025'!O34*1.051</f>
        <v>188129</v>
      </c>
      <c r="Q34" s="7">
        <f>+'ESTUDIO DE MERCADO 2025'!P34*1.051</f>
        <v>177140.37459999998</v>
      </c>
      <c r="R34" s="8">
        <f t="shared" si="14"/>
        <v>168023</v>
      </c>
      <c r="S34" s="450"/>
      <c r="T34" s="157">
        <f>+'ESTUDIO DE MERCADO 2023'!O34*(1 + 0.0928) * (1 + 0.052) * (1 + 0.051)</f>
        <v>237252.53456827768</v>
      </c>
      <c r="U34" s="157">
        <f>+'ESTUDIO DE MERCADO 2023'!P34*(1 + 0.0928) * (1 + 0.052) * (1 + 0.051)</f>
        <v>267128.10372891393</v>
      </c>
      <c r="V34" s="7">
        <f>+'ESTUDIO DE MERCADO 2025'!T34*1.051</f>
        <v>319504</v>
      </c>
      <c r="W34" s="7">
        <f>+'ESTUDIO DE MERCADO 2025'!U34*1.051</f>
        <v>325810</v>
      </c>
      <c r="X34" s="7">
        <f>+'ESTUDIO DE MERCADO 2025'!V34*1.051</f>
        <v>307115.02220000001</v>
      </c>
      <c r="Y34" s="8">
        <f t="shared" si="15"/>
        <v>291362</v>
      </c>
      <c r="Z34" s="450"/>
      <c r="AA34" s="157">
        <f>+'ESTUDIO DE MERCADO 2023'!AD34*(1 + 0.0928) * (1 + 0.052) * (1 + 0.051)</f>
        <v>268345.36042848107</v>
      </c>
      <c r="AB34" s="157">
        <f>+'ESTUDIO DE MERCADO 2023'!AE34*(1 + 0.0928) * (1 + 0.052) * (1 + 0.051)</f>
        <v>293483.63667176047</v>
      </c>
      <c r="AC34" s="7">
        <f>+'ESTUDIO DE MERCADO 2025'!Z34*1.051</f>
        <v>333167</v>
      </c>
      <c r="AD34" s="7">
        <f>+'ESTUDIO DE MERCADO 2025'!AA34*1.051</f>
        <v>333167</v>
      </c>
      <c r="AE34" s="7">
        <f>+'ESTUDIO DE MERCADO 2025'!AB34*1.051</f>
        <v>320133.9694</v>
      </c>
      <c r="AF34" s="8">
        <f t="shared" si="16"/>
        <v>309659</v>
      </c>
      <c r="AG34" s="450"/>
      <c r="AH34" s="157">
        <f>+'ESTUDIO DE MERCADO 2023'!AG34*(1 + 0.0928) * (1 + 0.052) * (1 + 0.051)</f>
        <v>269505.1900133366</v>
      </c>
      <c r="AI34" s="157">
        <f>+'ESTUDIO DE MERCADO 2023'!AH34*(1 + 0.0928) * (1 + 0.052) * (1 + 0.051)</f>
        <v>293483.63667176047</v>
      </c>
      <c r="AJ34" s="7">
        <f>+'ESTUDIO DE MERCADO 2025'!AF34*1.051</f>
        <v>356289</v>
      </c>
      <c r="AK34" s="7">
        <f>+'ESTUDIO DE MERCADO 2025'!AG34*1.051</f>
        <v>363646</v>
      </c>
      <c r="AL34" s="7">
        <f>+'ESTUDIO DE MERCADO 2025'!AH34*1.051</f>
        <v>342800.88640000002</v>
      </c>
      <c r="AM34" s="8">
        <f t="shared" si="17"/>
        <v>325145</v>
      </c>
      <c r="AN34" s="450"/>
      <c r="AO34" s="157">
        <f>+'ESTUDIO DE MERCADO 2023'!AJ34*(1 + 0.0928) * (1 + 0.052) * (1 + 0.051)</f>
        <v>275993.49724199594</v>
      </c>
      <c r="AP34" s="157">
        <f>+'ESTUDIO DE MERCADO 2023'!AK34*(1 + 0.0928) * (1 + 0.052) * (1 + 0.051)</f>
        <v>293483.63667176047</v>
      </c>
      <c r="AQ34" s="7">
        <f>+'ESTUDIO DE MERCADO 2025'!AL34*1.051</f>
        <v>360493</v>
      </c>
      <c r="AR34" s="7">
        <f>+'ESTUDIO DE MERCADO 2025'!AM34*1.051</f>
        <v>367850</v>
      </c>
      <c r="AS34" s="7">
        <f>+'ESTUDIO DE MERCADO 2025'!AN34*1.051</f>
        <v>346751.59539999999</v>
      </c>
      <c r="AT34" s="8">
        <f>ROUND(((AO34+AP34+AQ34+AR34+AS34)/5),0)</f>
        <v>328914</v>
      </c>
      <c r="AU34" s="450"/>
      <c r="AV34" s="157">
        <f>+'ESTUDIO DE MERCADO 2023'!AM34*(1 + 0.0928) * (1 + 0.052) * (1 + 0.051)</f>
        <v>382635.37611084606</v>
      </c>
      <c r="AW34" s="157">
        <f>+'ESTUDIO DE MERCADO 2023'!AN34*(1 + 0.0928) * (1 + 0.052) * (1 + 0.051)</f>
        <v>293483.63667176047</v>
      </c>
      <c r="AX34" s="7">
        <f>+'ESTUDIO DE MERCADO 2025'!AR34*1.051</f>
        <v>427757</v>
      </c>
      <c r="AY34" s="7">
        <f>+'ESTUDIO DE MERCADO 2025'!AS34*1.051</f>
        <v>436165</v>
      </c>
      <c r="AZ34" s="7">
        <f>+'ESTUDIO DE MERCADO 2025'!AT34*1.051</f>
        <v>411684.47739999997</v>
      </c>
      <c r="BA34" s="8">
        <f t="shared" si="18"/>
        <v>390345</v>
      </c>
      <c r="BB34" s="450"/>
      <c r="BC34" s="157">
        <f>+'ESTUDIO DE MERCADO 2023'!AP34*(1 + 0.0928) * (1 + 0.052) * (1 + 0.051)</f>
        <v>179930.8160716843</v>
      </c>
      <c r="BD34" s="157">
        <f>+'ESTUDIO DE MERCADO 2023'!AQ34*(1 + 0.0928) * (1 + 0.052) * (1 + 0.051)</f>
        <v>164705.90086561872</v>
      </c>
      <c r="BE34" s="7">
        <f>+'ESTUDIO DE MERCADO 2025'!AX34*1.051</f>
        <v>218608</v>
      </c>
      <c r="BF34" s="7">
        <f>+'ESTUDIO DE MERCADO 2025'!AY34*1.051</f>
        <v>222812</v>
      </c>
      <c r="BG34" s="7">
        <f>+'ESTUDIO DE MERCADO 2025'!AZ34*1.051</f>
        <v>209846.65379999997</v>
      </c>
      <c r="BH34" s="8">
        <f t="shared" si="19"/>
        <v>199181</v>
      </c>
      <c r="BI34" s="450"/>
      <c r="BJ34" s="157">
        <f>+'ESTUDIO DE MERCADO 2023'!AV34*(1 + 0.0928) * (1 + 0.052) * (1 + 0.051)</f>
        <v>319318.64551078592</v>
      </c>
      <c r="BK34" s="157">
        <f>+'ESTUDIO DE MERCADO 2023'!AW34*(1 + 0.0928) * (1 + 0.052) * (1 + 0.051)</f>
        <v>293483.63667176047</v>
      </c>
      <c r="BL34" s="7">
        <f>+'ESTUDIO DE MERCADO 2025'!BD34*1.051</f>
        <v>387819</v>
      </c>
      <c r="BM34" s="7">
        <f>+'ESTUDIO DE MERCADO 2025'!BE34*1.051</f>
        <v>395176</v>
      </c>
      <c r="BN34" s="7">
        <f>+'ESTUDIO DE MERCADO 2025'!BF34*1.051</f>
        <v>373130.85459999996</v>
      </c>
      <c r="BO34" s="8">
        <f t="shared" si="20"/>
        <v>353786</v>
      </c>
      <c r="BP34" s="450"/>
      <c r="BQ34" s="157">
        <f>+'ESTUDIO DE MERCADO 2023'!AY34*(1 + 0.0928) * (1 + 0.052) * (1 + 0.051)</f>
        <v>332292.19703786285</v>
      </c>
      <c r="BR34" s="157">
        <f>+'ESTUDIO DE MERCADO 2023'!AZ34*(1 + 0.0928) * (1 + 0.052) * (1 + 0.051)</f>
        <v>293483.63667176047</v>
      </c>
      <c r="BS34" s="7">
        <f>+'ESTUDIO DE MERCADO 2025'!BJ34*1.051</f>
        <v>396227</v>
      </c>
      <c r="BT34" s="7">
        <f>+'ESTUDIO DE MERCADO 2025'!BK34*1.051</f>
        <v>404635</v>
      </c>
      <c r="BU34" s="7">
        <f>+'ESTUDIO DE MERCADO 2025'!BL34*1.051</f>
        <v>381030.80119999999</v>
      </c>
      <c r="BV34" s="8">
        <f t="shared" si="21"/>
        <v>361534</v>
      </c>
      <c r="BW34" s="450"/>
      <c r="BX34" s="157">
        <f>+'ESTUDIO DE MERCADO 2023'!BB34*(1 + 0.0928) * (1 + 0.052) * (1 + 0.051)</f>
        <v>229729.97789467234</v>
      </c>
      <c r="BY34" s="157">
        <f>+'ESTUDIO DE MERCADO 2023'!BC34*(1 + 0.0928) * (1 + 0.052) * (1 + 0.051)</f>
        <v>210291.28745743079</v>
      </c>
      <c r="BZ34" s="7">
        <f>+'ESTUDIO DE MERCADO 2025'!BP34*1.051</f>
        <v>278515</v>
      </c>
      <c r="CA34" s="7">
        <f>+'ESTUDIO DE MERCADO 2025'!BQ34*1.051</f>
        <v>283770</v>
      </c>
      <c r="CB34" s="7">
        <f>+'ESTUDIO DE MERCADO 2025'!BR34*1.051</f>
        <v>267925.75459999999</v>
      </c>
      <c r="CC34" s="450">
        <f t="shared" si="22"/>
        <v>254046</v>
      </c>
      <c r="CD34" s="89"/>
      <c r="CE34" s="28"/>
      <c r="CF34" s="9"/>
      <c r="CG34" s="9"/>
      <c r="CH34" s="9"/>
      <c r="CI34" s="10"/>
      <c r="CJ34" s="10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</row>
    <row r="35" spans="1:198" ht="50" customHeight="1" x14ac:dyDescent="0.35">
      <c r="A35" s="296"/>
      <c r="B35" s="11">
        <v>21</v>
      </c>
      <c r="C35" s="30" t="s">
        <v>48</v>
      </c>
      <c r="D35" s="31" t="s">
        <v>22</v>
      </c>
      <c r="E35" s="6"/>
      <c r="F35" s="157">
        <f>+'ESTUDIO DE MERCADO 2023'!F35*(1 + 0.0928) * (1 + 0.052) * (1 + 0.051)</f>
        <v>125632.20972364485</v>
      </c>
      <c r="G35" s="157">
        <f>+'ESTUDIO DE MERCADO 2023'!G35*(1 + 0.0928) * (1 + 0.052) * (1 + 0.051)</f>
        <v>141452.20413269152</v>
      </c>
      <c r="H35" s="7">
        <f>+'ESTUDIO DE MERCADO 2025'!H35*1.051</f>
        <v>169211</v>
      </c>
      <c r="I35" s="7">
        <f>+'ESTUDIO DE MERCADO 2025'!I35*1.051</f>
        <v>172364</v>
      </c>
      <c r="J35" s="7">
        <f>+'ESTUDIO DE MERCADO 2025'!J35*1.051</f>
        <v>162626.48499999999</v>
      </c>
      <c r="K35" s="8">
        <f t="shared" si="13"/>
        <v>154257</v>
      </c>
      <c r="L35" s="450"/>
      <c r="M35" s="157">
        <f>+'ESTUDIO DE MERCADO 2023'!I35*(1 + 0.0928) * (1 + 0.052) * (1 + 0.051)</f>
        <v>125632.20972364485</v>
      </c>
      <c r="N35" s="157">
        <f>+'ESTUDIO DE MERCADO 2023'!J35*(1 + 0.0928) * (1 + 0.052) * (1 + 0.051)</f>
        <v>141452.20413269152</v>
      </c>
      <c r="O35" s="7">
        <f>+'ESTUDIO DE MERCADO 2025'!N35*1.051</f>
        <v>169211</v>
      </c>
      <c r="P35" s="7">
        <f>+'ESTUDIO DE MERCADO 2025'!O35*1.051</f>
        <v>172364</v>
      </c>
      <c r="Q35" s="7">
        <f>+'ESTUDIO DE MERCADO 2025'!P35*1.051</f>
        <v>162626.48499999999</v>
      </c>
      <c r="R35" s="8">
        <f t="shared" si="14"/>
        <v>154257</v>
      </c>
      <c r="S35" s="450"/>
      <c r="T35" s="157">
        <f>+'ESTUDIO DE MERCADO 2023'!O35*(1 + 0.0928) * (1 + 0.052) * (1 + 0.051)</f>
        <v>220617.76042562674</v>
      </c>
      <c r="U35" s="157">
        <f>+'ESTUDIO DE MERCADO 2023'!P35*(1 + 0.0928) * (1 + 0.052) * (1 + 0.051)</f>
        <v>248398.62764229986</v>
      </c>
      <c r="V35" s="7">
        <f>+'ESTUDIO DE MERCADO 2025'!T35*1.051</f>
        <v>297433</v>
      </c>
      <c r="W35" s="7">
        <f>+'ESTUDIO DE MERCADO 2025'!U35*1.051</f>
        <v>303739</v>
      </c>
      <c r="X35" s="7">
        <f>+'ESTUDIO DE MERCADO 2025'!V35*1.051</f>
        <v>285581.08319999999</v>
      </c>
      <c r="Y35" s="8">
        <f t="shared" si="15"/>
        <v>271154</v>
      </c>
      <c r="Z35" s="450"/>
      <c r="AA35" s="157">
        <f>+'ESTUDIO DE MERCADO 2023'!AD35*(1 + 0.0928) * (1 + 0.052) * (1 + 0.051)</f>
        <v>238745.20257273086</v>
      </c>
      <c r="AB35" s="157">
        <f>+'ESTUDIO DE MERCADO 2023'!AE35*(1 + 0.0928) * (1 + 0.052) * (1 + 0.051)</f>
        <v>287018.61650904542</v>
      </c>
      <c r="AC35" s="7">
        <f>+'ESTUDIO DE MERCADO 2025'!Z35*1.051</f>
        <v>377309</v>
      </c>
      <c r="AD35" s="7">
        <f>+'ESTUDIO DE MERCADO 2025'!AA35*1.051</f>
        <v>377309</v>
      </c>
      <c r="AE35" s="7">
        <f>+'ESTUDIO DE MERCADO 2025'!AB35*1.051</f>
        <v>362419.06259999995</v>
      </c>
      <c r="AF35" s="8">
        <f t="shared" si="16"/>
        <v>328560</v>
      </c>
      <c r="AG35" s="450"/>
      <c r="AH35" s="157">
        <f>+'ESTUDIO DE MERCADO 2023'!AG35*(1 + 0.0928) * (1 + 0.052) * (1 + 0.051)</f>
        <v>241719.3078374177</v>
      </c>
      <c r="AI35" s="157">
        <f>+'ESTUDIO DE MERCADO 2023'!AH35*(1 + 0.0928) * (1 + 0.052) * (1 + 0.051)</f>
        <v>287018.61650904542</v>
      </c>
      <c r="AJ35" s="7">
        <f>+'ESTUDIO DE MERCADO 2025'!AF35*1.051</f>
        <v>335269</v>
      </c>
      <c r="AK35" s="7">
        <f>+'ESTUDIO DE MERCADO 2025'!AG35*1.051</f>
        <v>341575</v>
      </c>
      <c r="AL35" s="7">
        <f>+'ESTUDIO DE MERCADO 2025'!AH35*1.051</f>
        <v>321945.26279999997</v>
      </c>
      <c r="AM35" s="8">
        <f t="shared" si="17"/>
        <v>305505</v>
      </c>
      <c r="AN35" s="450"/>
      <c r="AO35" s="157">
        <f>+'ESTUDIO DE MERCADO 2023'!AJ35*(1 + 0.0928) * (1 + 0.052) * (1 + 0.051)</f>
        <v>247583.79827351833</v>
      </c>
      <c r="AP35" s="157">
        <f>+'ESTUDIO DE MERCADO 2023'!AK35*(1 + 0.0928) * (1 + 0.052) * (1 + 0.051)</f>
        <v>287018.61650904542</v>
      </c>
      <c r="AQ35" s="7">
        <f>+'ESTUDIO DE MERCADO 2025'!AL35*1.051</f>
        <v>338422</v>
      </c>
      <c r="AR35" s="7">
        <f>+'ESTUDIO DE MERCADO 2025'!AM35*1.051</f>
        <v>344728</v>
      </c>
      <c r="AS35" s="7">
        <f>+'ESTUDIO DE MERCADO 2025'!AN35*1.051</f>
        <v>325516.35059999995</v>
      </c>
      <c r="AT35" s="8">
        <f>ROUND(((AO35+AP35+AQ35+AR35+AS35)/5),0)</f>
        <v>308654</v>
      </c>
      <c r="AU35" s="450"/>
      <c r="AV35" s="157">
        <f>+'ESTUDIO DE MERCADO 2023'!AM35*(1 + 0.0928) * (1 + 0.052) * (1 + 0.051)</f>
        <v>353382.72811055125</v>
      </c>
      <c r="AW35" s="157">
        <f>+'ESTUDIO DE MERCADO 2023'!AN35*(1 + 0.0928) * (1 + 0.052) * (1 + 0.051)</f>
        <v>287018.61650904542</v>
      </c>
      <c r="AX35" s="7">
        <f>+'ESTUDIO DE MERCADO 2025'!AR35*1.051</f>
        <v>405686</v>
      </c>
      <c r="AY35" s="7">
        <f>+'ESTUDIO DE MERCADO 2025'!AS35*1.051</f>
        <v>414094</v>
      </c>
      <c r="AZ35" s="7">
        <f>+'ESTUDIO DE MERCADO 2025'!AT35*1.051</f>
        <v>389937.18540000002</v>
      </c>
      <c r="BA35" s="8">
        <f t="shared" si="18"/>
        <v>370024</v>
      </c>
      <c r="BB35" s="450"/>
      <c r="BC35" s="157">
        <f>+'ESTUDIO DE MERCADO 2023'!AP35*(1 + 0.0928) * (1 + 0.052) * (1 + 0.051)</f>
        <v>167622.94138380254</v>
      </c>
      <c r="BD35" s="157">
        <f>+'ESTUDIO DE MERCADO 2023'!AQ35*(1 + 0.0928) * (1 + 0.052) * (1 + 0.051)</f>
        <v>153439.46172825</v>
      </c>
      <c r="BE35" s="7">
        <f>+'ESTUDIO DE MERCADO 2025'!AX35*1.051</f>
        <v>202843</v>
      </c>
      <c r="BF35" s="7">
        <f>+'ESTUDIO DE MERCADO 2025'!AY35*1.051</f>
        <v>207047</v>
      </c>
      <c r="BG35" s="7">
        <f>+'ESTUDIO DE MERCADO 2025'!AZ35*1.051</f>
        <v>195493.14679999999</v>
      </c>
      <c r="BH35" s="8">
        <f t="shared" si="19"/>
        <v>185289</v>
      </c>
      <c r="BI35" s="450"/>
      <c r="BJ35" s="157">
        <f>+'ESTUDIO DE MERCADO 2023'!AV35*(1 + 0.0928) * (1 + 0.052) * (1 + 0.051)</f>
        <v>284817.79926832207</v>
      </c>
      <c r="BK35" s="157">
        <f>+'ESTUDIO DE MERCADO 2023'!AW35*(1 + 0.0928) * (1 + 0.052) * (1 + 0.051)</f>
        <v>287018.61650904542</v>
      </c>
      <c r="BL35" s="7">
        <f>+'ESTUDIO DE MERCADO 2025'!BD35*1.051</f>
        <v>362595</v>
      </c>
      <c r="BM35" s="7">
        <f>+'ESTUDIO DE MERCADO 2025'!BE35*1.051</f>
        <v>369952</v>
      </c>
      <c r="BN35" s="7">
        <f>+'ESTUDIO DE MERCADO 2025'!BF35*1.051</f>
        <v>348187.68179999996</v>
      </c>
      <c r="BO35" s="8">
        <f t="shared" si="20"/>
        <v>330514</v>
      </c>
      <c r="BP35" s="450"/>
      <c r="BQ35" s="157">
        <f>+'ESTUDIO DE MERCADO 2023'!AY35*(1 + 0.0928) * (1 + 0.052) * (1 + 0.051)</f>
        <v>300907.37182795117</v>
      </c>
      <c r="BR35" s="157">
        <f>+'ESTUDIO DE MERCADO 2023'!AZ35*(1 + 0.0928) * (1 + 0.052) * (1 + 0.051)</f>
        <v>287018.61650904542</v>
      </c>
      <c r="BS35" s="7">
        <f>+'ESTUDIO DE MERCADO 2025'!BJ35*1.051</f>
        <v>372054</v>
      </c>
      <c r="BT35" s="7">
        <f>+'ESTUDIO DE MERCADO 2025'!BK35*1.051</f>
        <v>379411</v>
      </c>
      <c r="BU35" s="7">
        <f>+'ESTUDIO DE MERCADO 2025'!BL35*1.051</f>
        <v>357984.26299999998</v>
      </c>
      <c r="BV35" s="8">
        <f t="shared" si="21"/>
        <v>339475</v>
      </c>
      <c r="BW35" s="450"/>
      <c r="BX35" s="157">
        <f>+'ESTUDIO DE MERCADO 2023'!BB35*(1 + 0.0928) * (1 + 0.052) * (1 + 0.051)</f>
        <v>210906.22960595594</v>
      </c>
      <c r="BY35" s="157">
        <f>+'ESTUDIO DE MERCADO 2023'!BC35*(1 + 0.0928) * (1 + 0.052) * (1 + 0.051)</f>
        <v>193060.31787006737</v>
      </c>
      <c r="BZ35" s="7">
        <f>+'ESTUDIO DE MERCADO 2025'!BP35*1.051</f>
        <v>255392.99999999997</v>
      </c>
      <c r="CA35" s="7">
        <f>+'ESTUDIO DE MERCADO 2025'!BQ35*1.051</f>
        <v>260647.99999999997</v>
      </c>
      <c r="CB35" s="7">
        <f>+'ESTUDIO DE MERCADO 2025'!BR35*1.051</f>
        <v>245972.46659999999</v>
      </c>
      <c r="CC35" s="450">
        <f t="shared" si="22"/>
        <v>233196</v>
      </c>
      <c r="CD35" s="89"/>
      <c r="CE35" s="28"/>
      <c r="CF35" s="9"/>
      <c r="CG35" s="9"/>
      <c r="CH35" s="9"/>
      <c r="CI35" s="10"/>
      <c r="CJ35" s="10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</row>
    <row r="36" spans="1:198" ht="50" customHeight="1" x14ac:dyDescent="0.35">
      <c r="A36" s="296"/>
      <c r="B36" s="11">
        <v>22</v>
      </c>
      <c r="C36" s="33" t="s">
        <v>49</v>
      </c>
      <c r="D36" s="11" t="s">
        <v>22</v>
      </c>
      <c r="E36" s="6"/>
      <c r="F36" s="157">
        <f>+'ESTUDIO DE MERCADO 2023'!F36*(1 + 0.0928) * (1 + 0.052) * (1 + 0.051)</f>
        <v>143558.5194515443</v>
      </c>
      <c r="G36" s="157">
        <f>+'ESTUDIO DE MERCADO 2023'!G36*(1 + 0.0928) * (1 + 0.052) * (1 + 0.051)</f>
        <v>161635.84993940411</v>
      </c>
      <c r="H36" s="7">
        <f>+'ESTUDIO DE MERCADO 2025'!H36*1.051</f>
        <v>193384</v>
      </c>
      <c r="I36" s="7">
        <f>+'ESTUDIO DE MERCADO 2025'!I36*1.051</f>
        <v>197588</v>
      </c>
      <c r="J36" s="7">
        <f>+'ESTUDIO DE MERCADO 2025'!J36*1.051</f>
        <v>185830.46299999999</v>
      </c>
      <c r="K36" s="8">
        <f t="shared" si="13"/>
        <v>176399</v>
      </c>
      <c r="L36" s="450"/>
      <c r="M36" s="157">
        <f>+'ESTUDIO DE MERCADO 2023'!I36*(1 + 0.0928) * (1 + 0.052) * (1 + 0.051)</f>
        <v>143558.5194515443</v>
      </c>
      <c r="N36" s="157">
        <f>+'ESTUDIO DE MERCADO 2023'!J36*(1 + 0.0928) * (1 + 0.052) * (1 + 0.051)</f>
        <v>161635.84993940411</v>
      </c>
      <c r="O36" s="7">
        <f>+'ESTUDIO DE MERCADO 2025'!N36*1.051</f>
        <v>193384</v>
      </c>
      <c r="P36" s="7">
        <f>+'ESTUDIO DE MERCADO 2025'!O36*1.051</f>
        <v>197588</v>
      </c>
      <c r="Q36" s="7">
        <f>+'ESTUDIO DE MERCADO 2025'!P36*1.051</f>
        <v>185830.46299999999</v>
      </c>
      <c r="R36" s="8">
        <f t="shared" si="14"/>
        <v>176399</v>
      </c>
      <c r="S36" s="450"/>
      <c r="T36" s="157">
        <f>+'ESTUDIO DE MERCADO 2023'!O36*(1 + 0.0928) * (1 + 0.052) * (1 + 0.051)</f>
        <v>241550.84667412442</v>
      </c>
      <c r="U36" s="157">
        <f>+'ESTUDIO DE MERCADO 2023'!P36*(1 + 0.0928) * (1 + 0.052) * (1 + 0.051)</f>
        <v>271967.67252070457</v>
      </c>
      <c r="V36" s="7">
        <f>+'ESTUDIO DE MERCADO 2025'!T36*1.051</f>
        <v>324759</v>
      </c>
      <c r="W36" s="7">
        <f>+'ESTUDIO DE MERCADO 2025'!U36*1.051</f>
        <v>331065</v>
      </c>
      <c r="X36" s="7">
        <f>+'ESTUDIO DE MERCADO 2025'!V36*1.051</f>
        <v>312678.38559999998</v>
      </c>
      <c r="Y36" s="8">
        <f t="shared" si="15"/>
        <v>296404</v>
      </c>
      <c r="Z36" s="450"/>
      <c r="AA36" s="157">
        <f>+'ESTUDIO DE MERCADO 2023'!AD36*(1 + 0.0928) * (1 + 0.052) * (1 + 0.051)</f>
        <v>275046.0308205646</v>
      </c>
      <c r="AB36" s="157">
        <f>+'ESTUDIO DE MERCADO 2023'!AE36*(1 + 0.0928) * (1 + 0.052) * (1 + 0.051)</f>
        <v>320163.3402557674</v>
      </c>
      <c r="AC36" s="7">
        <f>+'ESTUDIO DE MERCADO 2025'!Z36*1.051</f>
        <v>251188.99999999997</v>
      </c>
      <c r="AD36" s="7">
        <f>+'ESTUDIO DE MERCADO 2025'!AA36*1.051</f>
        <v>251188.99999999997</v>
      </c>
      <c r="AE36" s="7">
        <f>+'ESTUDIO DE MERCADO 2025'!AB36*1.051</f>
        <v>241592.10879999996</v>
      </c>
      <c r="AF36" s="8">
        <f t="shared" si="16"/>
        <v>267836</v>
      </c>
      <c r="AG36" s="450"/>
      <c r="AH36" s="157">
        <f>+'ESTUDIO DE MERCADO 2023'!AG36*(1 + 0.0928) * (1 + 0.052) * (1 + 0.051)</f>
        <v>277787.35338688258</v>
      </c>
      <c r="AI36" s="157">
        <f>+'ESTUDIO DE MERCADO 2023'!AH36*(1 + 0.0928) * (1 + 0.052) * (1 + 0.051)</f>
        <v>320163.3402557674</v>
      </c>
      <c r="AJ36" s="7">
        <f>+'ESTUDIO DE MERCADO 2025'!AF36*1.051</f>
        <v>378360</v>
      </c>
      <c r="AK36" s="7">
        <f>+'ESTUDIO DE MERCADO 2025'!AG36*1.051</f>
        <v>385717</v>
      </c>
      <c r="AL36" s="7">
        <f>+'ESTUDIO DE MERCADO 2025'!AH36*1.051</f>
        <v>364089.10159999994</v>
      </c>
      <c r="AM36" s="8">
        <f t="shared" si="17"/>
        <v>345223</v>
      </c>
      <c r="AN36" s="450"/>
      <c r="AO36" s="157">
        <f>+'ESTUDIO DE MERCADO 2023'!AJ36*(1 + 0.0928) * (1 + 0.052) * (1 + 0.051)</f>
        <v>285901.05559713533</v>
      </c>
      <c r="AP36" s="157">
        <f>+'ESTUDIO DE MERCADO 2023'!AK36*(1 + 0.0928) * (1 + 0.052) * (1 + 0.051)</f>
        <v>320163.3402557674</v>
      </c>
      <c r="AQ36" s="7">
        <f>+'ESTUDIO DE MERCADO 2025'!AL36*1.051</f>
        <v>383615</v>
      </c>
      <c r="AR36" s="7">
        <f>+'ESTUDIO DE MERCADO 2025'!AM36*1.051</f>
        <v>390972</v>
      </c>
      <c r="AS36" s="7">
        <f>+'ESTUDIO DE MERCADO 2025'!AN36*1.051</f>
        <v>369028.59139999998</v>
      </c>
      <c r="AT36" s="8">
        <f>ROUND(((AO36+AP36+AQ36+AR36+AS36)/5),0)</f>
        <v>349936</v>
      </c>
      <c r="AU36" s="450"/>
      <c r="AV36" s="157">
        <f>+'ESTUDIO DE MERCADO 2023'!AM36*(1 + 0.0928) * (1 + 0.052) * (1 + 0.051)</f>
        <v>398564.74720906693</v>
      </c>
      <c r="AW36" s="157">
        <f>+'ESTUDIO DE MERCADO 2023'!AN36*(1 + 0.0928) * (1 + 0.052) * (1 + 0.051)</f>
        <v>320163.3402557674</v>
      </c>
      <c r="AX36" s="7">
        <f>+'ESTUDIO DE MERCADO 2025'!AR36*1.051</f>
        <v>455083</v>
      </c>
      <c r="AY36" s="7">
        <f>+'ESTUDIO DE MERCADO 2025'!AS36*1.051</f>
        <v>464542</v>
      </c>
      <c r="AZ36" s="7">
        <f>+'ESTUDIO DE MERCADO 2025'!AT36*1.051</f>
        <v>437629.67359999992</v>
      </c>
      <c r="BA36" s="8">
        <f t="shared" si="18"/>
        <v>415197</v>
      </c>
      <c r="BB36" s="450"/>
      <c r="BC36" s="157">
        <f>+'ESTUDIO DE MERCADO 2023'!AP36*(1 + 0.0928) * (1 + 0.052) * (1 + 0.051)</f>
        <v>183361.2979423838</v>
      </c>
      <c r="BD36" s="157">
        <f>+'ESTUDIO DE MERCADO 2023'!AQ36*(1 + 0.0928) * (1 + 0.052) * (1 + 0.051)</f>
        <v>167846.11119341289</v>
      </c>
      <c r="BE36" s="7">
        <f>+'ESTUDIO DE MERCADO 2025'!AX36*1.051</f>
        <v>222812</v>
      </c>
      <c r="BF36" s="7">
        <f>+'ESTUDIO DE MERCADO 2025'!AY36*1.051</f>
        <v>227016</v>
      </c>
      <c r="BG36" s="7">
        <f>+'ESTUDIO DE MERCADO 2025'!AZ36*1.051</f>
        <v>213847.39039999997</v>
      </c>
      <c r="BH36" s="8">
        <f t="shared" si="19"/>
        <v>202977</v>
      </c>
      <c r="BI36" s="450"/>
      <c r="BJ36" s="157">
        <f>+'ESTUDIO DE MERCADO 2023'!AV36*(1 + 0.0928) * (1 + 0.052) * (1 + 0.051)</f>
        <v>325521.07925022027</v>
      </c>
      <c r="BK36" s="157">
        <f>+'ESTUDIO DE MERCADO 2023'!AW36*(1 + 0.0928) * (1 + 0.052) * (1 + 0.051)</f>
        <v>320163.3402557674</v>
      </c>
      <c r="BL36" s="7">
        <f>+'ESTUDIO DE MERCADO 2025'!BD36*1.051</f>
        <v>408839</v>
      </c>
      <c r="BM36" s="7">
        <f>+'ESTUDIO DE MERCADO 2025'!BE36*1.051</f>
        <v>417247</v>
      </c>
      <c r="BN36" s="7">
        <f>+'ESTUDIO DE MERCADO 2025'!BF36*1.051</f>
        <v>393153.66579999996</v>
      </c>
      <c r="BO36" s="8">
        <f t="shared" si="20"/>
        <v>372985</v>
      </c>
      <c r="BP36" s="450"/>
      <c r="BQ36" s="157">
        <f>+'ESTUDIO DE MERCADO 2023'!AY36*(1 + 0.0928) * (1 + 0.052) * (1 + 0.051)</f>
        <v>331158.91284843528</v>
      </c>
      <c r="BR36" s="157">
        <f>+'ESTUDIO DE MERCADO 2023'!AZ36*(1 + 0.0928) * (1 + 0.052) * (1 + 0.051)</f>
        <v>320163.3402557674</v>
      </c>
      <c r="BS36" s="7">
        <f>+'ESTUDIO DE MERCADO 2025'!BJ36*1.051</f>
        <v>411992</v>
      </c>
      <c r="BT36" s="7">
        <f>+'ESTUDIO DE MERCADO 2025'!BK36*1.051</f>
        <v>420400</v>
      </c>
      <c r="BU36" s="7">
        <f>+'ESTUDIO DE MERCADO 2025'!BL36*1.051</f>
        <v>396586.44199999998</v>
      </c>
      <c r="BV36" s="8">
        <f t="shared" si="21"/>
        <v>376060</v>
      </c>
      <c r="BW36" s="450"/>
      <c r="BX36" s="157">
        <f>+'ESTUDIO DE MERCADO 2023'!BB36*(1 + 0.0928) * (1 + 0.052) * (1 + 0.051)</f>
        <v>241000.54020736637</v>
      </c>
      <c r="BY36" s="157">
        <f>+'ESTUDIO DE MERCADO 2023'!BC36*(1 + 0.0928) * (1 + 0.052) * (1 + 0.051)</f>
        <v>220608.18680520463</v>
      </c>
      <c r="BZ36" s="7">
        <f>+'ESTUDIO DE MERCADO 2025'!BP36*1.051</f>
        <v>292178</v>
      </c>
      <c r="CA36" s="7">
        <f>+'ESTUDIO DE MERCADO 2025'!BQ36*1.051</f>
        <v>298484</v>
      </c>
      <c r="CB36" s="7">
        <f>+'ESTUDIO DE MERCADO 2025'!BR36*1.051</f>
        <v>281071.24219999998</v>
      </c>
      <c r="CC36" s="450">
        <f t="shared" si="22"/>
        <v>266668</v>
      </c>
      <c r="CD36" s="89"/>
      <c r="CE36" s="28"/>
      <c r="CF36" s="9"/>
      <c r="CG36" s="9"/>
      <c r="CH36" s="9"/>
      <c r="CI36" s="10"/>
      <c r="CJ36" s="10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</row>
    <row r="37" spans="1:198" ht="50" customHeight="1" x14ac:dyDescent="0.35">
      <c r="A37" s="296"/>
      <c r="B37" s="11">
        <v>23</v>
      </c>
      <c r="C37" s="33" t="s">
        <v>50</v>
      </c>
      <c r="D37" s="11" t="s">
        <v>22</v>
      </c>
      <c r="E37" s="6"/>
      <c r="F37" s="157">
        <f>+'ESTUDIO DE MERCADO 2023'!F37*(1 + 0.0928) * (1 + 0.052) * (1 + 0.051)</f>
        <v>99086.814295612829</v>
      </c>
      <c r="G37" s="157">
        <f>+'ESTUDIO DE MERCADO 2023'!G37*(1 + 0.0928) * (1 + 0.052) * (1 + 0.051)</f>
        <v>111564.13083422191</v>
      </c>
      <c r="H37" s="7">
        <f>+'ESTUDIO DE MERCADO 2025'!H37*1.051</f>
        <v>133477</v>
      </c>
      <c r="I37" s="7">
        <f>+'ESTUDIO DE MERCADO 2025'!I37*1.051</f>
        <v>136630</v>
      </c>
      <c r="J37" s="7">
        <f>+'ESTUDIO DE MERCADO 2025'!J37*1.051</f>
        <v>128263.40939999999</v>
      </c>
      <c r="K37" s="8">
        <f t="shared" si="13"/>
        <v>121804</v>
      </c>
      <c r="L37" s="450"/>
      <c r="M37" s="157">
        <f>+'ESTUDIO DE MERCADO 2023'!I37*(1 + 0.0928) * (1 + 0.052) * (1 + 0.051)</f>
        <v>99086.814295612829</v>
      </c>
      <c r="N37" s="157">
        <f>+'ESTUDIO DE MERCADO 2023'!J37*(1 + 0.0928) * (1 + 0.052) * (1 + 0.051)</f>
        <v>111564.13083422191</v>
      </c>
      <c r="O37" s="7">
        <f>+'ESTUDIO DE MERCADO 2025'!N37*1.051</f>
        <v>133477</v>
      </c>
      <c r="P37" s="7">
        <f>+'ESTUDIO DE MERCADO 2025'!O37*1.051</f>
        <v>136630</v>
      </c>
      <c r="Q37" s="7">
        <f>+'ESTUDIO DE MERCADO 2025'!P37*1.051</f>
        <v>128263.40939999999</v>
      </c>
      <c r="R37" s="8">
        <f t="shared" si="14"/>
        <v>121804</v>
      </c>
      <c r="S37" s="450"/>
      <c r="T37" s="157">
        <f>+'ESTUDIO DE MERCADO 2023'!O37*(1 + 0.0928) * (1 + 0.052) * (1 + 0.051)</f>
        <v>177615.24080896212</v>
      </c>
      <c r="U37" s="157">
        <f>+'ESTUDIO DE MERCADO 2023'!P37*(1 + 0.0928) * (1 + 0.052) * (1 + 0.051)</f>
        <v>199981.0984400599</v>
      </c>
      <c r="V37" s="7">
        <f>+'ESTUDIO DE MERCADO 2025'!T37*1.051</f>
        <v>239627.99999999997</v>
      </c>
      <c r="W37" s="7">
        <f>+'ESTUDIO DE MERCADO 2025'!U37*1.051</f>
        <v>244882.99999999997</v>
      </c>
      <c r="X37" s="7">
        <f>+'ESTUDIO DE MERCADO 2025'!V37*1.051</f>
        <v>229916.54979999998</v>
      </c>
      <c r="Y37" s="8">
        <f t="shared" si="15"/>
        <v>218405</v>
      </c>
      <c r="Z37" s="450"/>
      <c r="AA37" s="157">
        <f>+'ESTUDIO DE MERCADO 2023'!AD37*(1 + 0.0928) * (1 + 0.052) * (1 + 0.051)</f>
        <v>182553.70533532329</v>
      </c>
      <c r="AB37" s="157">
        <f>+'ESTUDIO DE MERCADO 2023'!AE37*(1 + 0.0928) * (1 + 0.052) * (1 + 0.051)</f>
        <v>214219.31674293851</v>
      </c>
      <c r="AC37" s="7">
        <f>+'ESTUDIO DE MERCADO 2025'!Z37*1.051</f>
        <v>422502</v>
      </c>
      <c r="AD37" s="7">
        <f>+'ESTUDIO DE MERCADO 2025'!AA37*1.051</f>
        <v>422502</v>
      </c>
      <c r="AE37" s="7">
        <f>+'ESTUDIO DE MERCADO 2025'!AB37*1.051</f>
        <v>406650.81799999997</v>
      </c>
      <c r="AF37" s="8">
        <f t="shared" si="16"/>
        <v>329686</v>
      </c>
      <c r="AG37" s="450"/>
      <c r="AH37" s="157">
        <f>+'ESTUDIO DE MERCADO 2023'!AG37*(1 + 0.0928) * (1 + 0.052) * (1 + 0.051)</f>
        <v>185330.76208779434</v>
      </c>
      <c r="AI37" s="157">
        <f>+'ESTUDIO DE MERCADO 2023'!AH37*(1 + 0.0928) * (1 + 0.052) * (1 + 0.051)</f>
        <v>214219.31674293851</v>
      </c>
      <c r="AJ37" s="7">
        <f>+'ESTUDIO DE MERCADO 2025'!AF37*1.051</f>
        <v>253290.99999999997</v>
      </c>
      <c r="AK37" s="7">
        <f>+'ESTUDIO DE MERCADO 2025'!AG37*1.051</f>
        <v>258545.99999999997</v>
      </c>
      <c r="AL37" s="7">
        <f>+'ESTUDIO DE MERCADO 2025'!AH37*1.051</f>
        <v>243284.21879999997</v>
      </c>
      <c r="AM37" s="8">
        <f t="shared" si="17"/>
        <v>230934</v>
      </c>
      <c r="AN37" s="450"/>
      <c r="AO37" s="157">
        <f>+'ESTUDIO DE MERCADO 2023'!AJ37*(1 + 0.0928) * (1 + 0.052) * (1 + 0.051)</f>
        <v>195738.59904907731</v>
      </c>
      <c r="AP37" s="157">
        <f>+'ESTUDIO DE MERCADO 2023'!AK37*(1 + 0.0928) * (1 + 0.052) * (1 + 0.051)</f>
        <v>214219.31674293851</v>
      </c>
      <c r="AQ37" s="7">
        <f>+'ESTUDIO DE MERCADO 2025'!AL37*1.051</f>
        <v>259596.99999999997</v>
      </c>
      <c r="AR37" s="7">
        <f>+'ESTUDIO DE MERCADO 2025'!AM37*1.051</f>
        <v>264852</v>
      </c>
      <c r="AS37" s="7">
        <f>+'ESTUDIO DE MERCADO 2025'!AN37*1.051</f>
        <v>249621.5386</v>
      </c>
      <c r="AT37" s="8">
        <f>ROUND(((AO37+AP37+AQ37+AR37+AS37)/5),0)</f>
        <v>236806</v>
      </c>
      <c r="AU37" s="450"/>
      <c r="AV37" s="157">
        <f>+'ESTUDIO DE MERCADO 2023'!AM37*(1 + 0.0928) * (1 + 0.052) * (1 + 0.051)</f>
        <v>269606.21566247515</v>
      </c>
      <c r="AW37" s="157">
        <f>+'ESTUDIO DE MERCADO 2023'!AN37*(1 + 0.0928) * (1 + 0.052) * (1 + 0.051)</f>
        <v>214219.31674293851</v>
      </c>
      <c r="AX37" s="7">
        <f>+'ESTUDIO DE MERCADO 2025'!AR37*1.051</f>
        <v>306892</v>
      </c>
      <c r="AY37" s="7">
        <f>+'ESTUDIO DE MERCADO 2025'!AS37*1.051</f>
        <v>313198</v>
      </c>
      <c r="AZ37" s="7">
        <f>+'ESTUDIO DE MERCADO 2025'!AT37*1.051</f>
        <v>294597.8224</v>
      </c>
      <c r="BA37" s="8">
        <f t="shared" si="18"/>
        <v>279703</v>
      </c>
      <c r="BB37" s="450"/>
      <c r="BC37" s="157">
        <f>+'ESTUDIO DE MERCADO 2023'!AP37*(1 + 0.0928) * (1 + 0.052) * (1 + 0.051)</f>
        <v>135112.99979844119</v>
      </c>
      <c r="BD37" s="157">
        <f>+'ESTUDIO DE MERCADO 2023'!AQ37*(1 + 0.0928) * (1 + 0.052) * (1 + 0.051)</f>
        <v>123680.36135395771</v>
      </c>
      <c r="BE37" s="7">
        <f>+'ESTUDIO DE MERCADO 2025'!AX37*1.051</f>
        <v>163956</v>
      </c>
      <c r="BF37" s="7">
        <f>+'ESTUDIO DE MERCADO 2025'!AY37*1.051</f>
        <v>167109</v>
      </c>
      <c r="BG37" s="7">
        <f>+'ESTUDIO DE MERCADO 2025'!AZ37*1.051</f>
        <v>157578.1116</v>
      </c>
      <c r="BH37" s="8">
        <f t="shared" si="19"/>
        <v>149487</v>
      </c>
      <c r="BI37" s="450"/>
      <c r="BJ37" s="157">
        <f>+'ESTUDIO DE MERCADO 2023'!AV37*(1 + 0.0928) * (1 + 0.052) * (1 + 0.051)</f>
        <v>217428.22906727393</v>
      </c>
      <c r="BK37" s="157">
        <f>+'ESTUDIO DE MERCADO 2023'!AW37*(1 + 0.0928) * (1 + 0.052) * (1 + 0.051)</f>
        <v>214219.31674293851</v>
      </c>
      <c r="BL37" s="7">
        <f>+'ESTUDIO DE MERCADO 2025'!BD37*1.051</f>
        <v>273260</v>
      </c>
      <c r="BM37" s="7">
        <f>+'ESTUDIO DE MERCADO 2025'!BE37*1.051</f>
        <v>278515</v>
      </c>
      <c r="BN37" s="7">
        <f>+'ESTUDIO DE MERCADO 2025'!BF37*1.051</f>
        <v>262827.35359999997</v>
      </c>
      <c r="BO37" s="8">
        <f t="shared" si="20"/>
        <v>249250</v>
      </c>
      <c r="BP37" s="450"/>
      <c r="BQ37" s="157">
        <f>+'ESTUDIO DE MERCADO 2023'!AY37*(1 + 0.0928) * (1 + 0.052) * (1 + 0.051)</f>
        <v>232102.7278552395</v>
      </c>
      <c r="BR37" s="157">
        <f>+'ESTUDIO DE MERCADO 2023'!AZ37*(1 + 0.0928) * (1 + 0.052) * (1 + 0.051)</f>
        <v>214219.31674293851</v>
      </c>
      <c r="BS37" s="7">
        <f>+'ESTUDIO DE MERCADO 2025'!BJ37*1.051</f>
        <v>282719</v>
      </c>
      <c r="BT37" s="7">
        <f>+'ESTUDIO DE MERCADO 2025'!BK37*1.051</f>
        <v>287974</v>
      </c>
      <c r="BU37" s="7">
        <f>+'ESTUDIO DE MERCADO 2025'!BL37*1.051</f>
        <v>271763.16579999996</v>
      </c>
      <c r="BV37" s="8">
        <f t="shared" si="21"/>
        <v>257756</v>
      </c>
      <c r="BW37" s="450"/>
      <c r="BX37" s="157">
        <f>+'ESTUDIO DE MERCADO 2023'!BB37*(1 + 0.0928) * (1 + 0.052) * (1 + 0.051)</f>
        <v>166342.63654277357</v>
      </c>
      <c r="BY37" s="157">
        <f>+'ESTUDIO DE MERCADO 2023'!BC37*(1 + 0.0928) * (1 + 0.052) * (1 + 0.051)</f>
        <v>152267.49037376969</v>
      </c>
      <c r="BZ37" s="7">
        <f>+'ESTUDIO DE MERCADO 2025'!BP37*1.051</f>
        <v>201792</v>
      </c>
      <c r="CA37" s="7">
        <f>+'ESTUDIO DE MERCADO 2025'!BQ37*1.051</f>
        <v>205996</v>
      </c>
      <c r="CB37" s="7">
        <f>+'ESTUDIO DE MERCADO 2025'!BR37*1.051</f>
        <v>193999.67579999997</v>
      </c>
      <c r="CC37" s="450">
        <f t="shared" si="22"/>
        <v>184080</v>
      </c>
      <c r="CD37" s="89"/>
      <c r="CE37" s="28"/>
      <c r="CF37" s="9"/>
      <c r="CG37" s="9"/>
      <c r="CH37" s="9"/>
      <c r="CI37" s="10"/>
      <c r="CJ37" s="10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</row>
    <row r="38" spans="1:198" ht="50" customHeight="1" x14ac:dyDescent="0.35">
      <c r="A38" s="296"/>
      <c r="B38" s="11">
        <v>24</v>
      </c>
      <c r="C38" s="33" t="s">
        <v>51</v>
      </c>
      <c r="D38" s="11" t="s">
        <v>22</v>
      </c>
      <c r="E38" s="6"/>
      <c r="F38" s="157">
        <f>+'ESTUDIO DE MERCADO 2023'!F38*(1 + 0.0928) * (1 + 0.052) * (1 + 0.051)</f>
        <v>314146.69145599997</v>
      </c>
      <c r="G38" s="157">
        <f>+'ESTUDIO DE MERCADO 2023'!G38*(1 + 0.0928) * (1 + 0.052) * (1 + 0.051)</f>
        <v>353705.00944934401</v>
      </c>
      <c r="H38" s="7">
        <f>+'ESTUDIO DE MERCADO 2025'!H38*1.051</f>
        <v>422502</v>
      </c>
      <c r="I38" s="7">
        <f>+'ESTUDIO DE MERCADO 2025'!I38*1.051</f>
        <v>430910</v>
      </c>
      <c r="J38" s="7">
        <f>+'ESTUDIO DE MERCADO 2025'!J38*1.051</f>
        <v>406650.81799999997</v>
      </c>
      <c r="K38" s="8">
        <f t="shared" si="13"/>
        <v>385583</v>
      </c>
      <c r="L38" s="450"/>
      <c r="M38" s="157">
        <f>+'ESTUDIO DE MERCADO 2023'!I38*(1 + 0.0928) * (1 + 0.052) * (1 + 0.051)</f>
        <v>314146.69145599997</v>
      </c>
      <c r="N38" s="157">
        <f>+'ESTUDIO DE MERCADO 2023'!J38*(1 + 0.0928) * (1 + 0.052) * (1 + 0.051)</f>
        <v>353705.00944934401</v>
      </c>
      <c r="O38" s="7">
        <f>+'ESTUDIO DE MERCADO 2025'!N38*1.051</f>
        <v>422502</v>
      </c>
      <c r="P38" s="7">
        <f>+'ESTUDIO DE MERCADO 2025'!O38*1.051</f>
        <v>430910</v>
      </c>
      <c r="Q38" s="7">
        <f>+'ESTUDIO DE MERCADO 2025'!P38*1.051</f>
        <v>406650.81799999997</v>
      </c>
      <c r="R38" s="8">
        <f t="shared" si="14"/>
        <v>385583</v>
      </c>
      <c r="S38" s="450"/>
      <c r="T38" s="157">
        <f>+'ESTUDIO DE MERCADO 2023'!O38*(1 + 0.0928) * (1 + 0.052) * (1 + 0.051)</f>
        <v>314146.69145599997</v>
      </c>
      <c r="U38" s="157">
        <f>+'ESTUDIO DE MERCADO 2023'!P38*(1 + 0.0928) * (1 + 0.052) * (1 + 0.051)</f>
        <v>353705.00944934401</v>
      </c>
      <c r="V38" s="7">
        <f>+'ESTUDIO DE MERCADO 2025'!T38*1.051</f>
        <v>422502</v>
      </c>
      <c r="W38" s="7">
        <f>+'ESTUDIO DE MERCADO 2025'!U38*1.051</f>
        <v>430910</v>
      </c>
      <c r="X38" s="7">
        <f>+'ESTUDIO DE MERCADO 2025'!V38*1.051</f>
        <v>406650.81799999997</v>
      </c>
      <c r="Y38" s="8">
        <f t="shared" si="15"/>
        <v>385583</v>
      </c>
      <c r="Z38" s="450"/>
      <c r="AA38" s="157">
        <f>+'ESTUDIO DE MERCADO 2023'!AD38*(1 + 0.0928) * (1 + 0.052) * (1 + 0.051)</f>
        <v>314146.69145599997</v>
      </c>
      <c r="AB38" s="157">
        <f>+'ESTUDIO DE MERCADO 2023'!AE38*(1 + 0.0928) * (1 + 0.052) * (1 + 0.051)</f>
        <v>353705.00944934401</v>
      </c>
      <c r="AC38" s="7">
        <f>+'ESTUDIO DE MERCADO 2025'!Z38*1.051</f>
        <v>137681</v>
      </c>
      <c r="AD38" s="7">
        <f>+'ESTUDIO DE MERCADO 2025'!AA38*1.051</f>
        <v>137681</v>
      </c>
      <c r="AE38" s="7">
        <f>+'ESTUDIO DE MERCADO 2025'!AB38*1.051</f>
        <v>132161.14799999999</v>
      </c>
      <c r="AF38" s="8">
        <f t="shared" si="16"/>
        <v>215075</v>
      </c>
      <c r="AG38" s="450"/>
      <c r="AH38" s="157">
        <f>+'ESTUDIO DE MERCADO 2023'!AG38*(1 + 0.0928) * (1 + 0.052) * (1 + 0.051)</f>
        <v>314146.69145599997</v>
      </c>
      <c r="AI38" s="157">
        <f>+'ESTUDIO DE MERCADO 2023'!AH38*(1 + 0.0928) * (1 + 0.052) * (1 + 0.051)</f>
        <v>353705.00944934401</v>
      </c>
      <c r="AJ38" s="7">
        <f>+'ESTUDIO DE MERCADO 2025'!AF38*1.051</f>
        <v>422502</v>
      </c>
      <c r="AK38" s="7">
        <f>+'ESTUDIO DE MERCADO 2025'!AG38*1.051</f>
        <v>430910</v>
      </c>
      <c r="AL38" s="7">
        <f>+'ESTUDIO DE MERCADO 2025'!AH38*1.051</f>
        <v>406650.81799999997</v>
      </c>
      <c r="AM38" s="8">
        <f t="shared" si="17"/>
        <v>385583</v>
      </c>
      <c r="AN38" s="450"/>
      <c r="AO38" s="157">
        <f>+'ESTUDIO DE MERCADO 2023'!AJ38*(1 + 0.0928) * (1 + 0.052) * (1 + 0.051)</f>
        <v>314146.69145599997</v>
      </c>
      <c r="AP38" s="157">
        <f>+'ESTUDIO DE MERCADO 2023'!AK38*(1 + 0.0928) * (1 + 0.052) * (1 + 0.051)</f>
        <v>353705.00944934401</v>
      </c>
      <c r="AQ38" s="7">
        <f>+'ESTUDIO DE MERCADO 2025'!AL38*1.051</f>
        <v>422502</v>
      </c>
      <c r="AR38" s="7">
        <f>+'ESTUDIO DE MERCADO 2025'!AM38*1.051</f>
        <v>430910</v>
      </c>
      <c r="AS38" s="7">
        <f>+'ESTUDIO DE MERCADO 2025'!AN38*1.051</f>
        <v>406650.81799999997</v>
      </c>
      <c r="AT38" s="8">
        <f>ROUND(((AO38+AP38+AQ38+AR38+AS38)/5),0)</f>
        <v>385583</v>
      </c>
      <c r="AU38" s="450"/>
      <c r="AV38" s="157">
        <f>+'ESTUDIO DE MERCADO 2023'!AM38*(1 + 0.0928) * (1 + 0.052) * (1 + 0.051)</f>
        <v>373834.56283264002</v>
      </c>
      <c r="AW38" s="157">
        <f>+'ESTUDIO DE MERCADO 2023'!AN38*(1 + 0.0928) * (1 + 0.052) * (1 + 0.051)</f>
        <v>353705.00944934401</v>
      </c>
      <c r="AX38" s="7">
        <f>+'ESTUDIO DE MERCADO 2025'!AR38*1.051</f>
        <v>460338</v>
      </c>
      <c r="AY38" s="7">
        <f>+'ESTUDIO DE MERCADO 2025'!AS38*1.051</f>
        <v>469796.99999999994</v>
      </c>
      <c r="AZ38" s="7">
        <f>+'ESTUDIO DE MERCADO 2025'!AT38*1.051</f>
        <v>442994.39799999999</v>
      </c>
      <c r="BA38" s="8">
        <f t="shared" si="18"/>
        <v>420134</v>
      </c>
      <c r="BB38" s="450"/>
      <c r="BC38" s="157">
        <f>+'ESTUDIO DE MERCADO 2023'!AP38*(1 + 0.0928) * (1 + 0.052) * (1 + 0.051)</f>
        <v>314146.69145599997</v>
      </c>
      <c r="BD38" s="157">
        <f>+'ESTUDIO DE MERCADO 2023'!AQ38*(1 + 0.0928) * (1 + 0.052) * (1 + 0.051)</f>
        <v>287565.04833280004</v>
      </c>
      <c r="BE38" s="7">
        <f>+'ESTUDIO DE MERCADO 2025'!AX38*1.051</f>
        <v>381513</v>
      </c>
      <c r="BF38" s="7">
        <f>+'ESTUDIO DE MERCADO 2025'!AY38*1.051</f>
        <v>388870</v>
      </c>
      <c r="BG38" s="7">
        <f>+'ESTUDIO DE MERCADO 2025'!AZ38*1.051</f>
        <v>366378.6</v>
      </c>
      <c r="BH38" s="8">
        <f t="shared" si="19"/>
        <v>347695</v>
      </c>
      <c r="BI38" s="450"/>
      <c r="BJ38" s="157">
        <f>+'ESTUDIO DE MERCADO 2023'!AV38*(1 + 0.0928) * (1 + 0.052) * (1 + 0.051)</f>
        <v>314146.69145599997</v>
      </c>
      <c r="BK38" s="157">
        <f>+'ESTUDIO DE MERCADO 2023'!AW38*(1 + 0.0928) * (1 + 0.052) * (1 + 0.051)</f>
        <v>353705.00944934401</v>
      </c>
      <c r="BL38" s="7">
        <f>+'ESTUDIO DE MERCADO 2025'!BD38*1.051</f>
        <v>422502</v>
      </c>
      <c r="BM38" s="7">
        <f>+'ESTUDIO DE MERCADO 2025'!BE38*1.051</f>
        <v>430910</v>
      </c>
      <c r="BN38" s="7">
        <f>+'ESTUDIO DE MERCADO 2025'!BF38*1.051</f>
        <v>406650.81799999997</v>
      </c>
      <c r="BO38" s="8">
        <f t="shared" si="20"/>
        <v>385583</v>
      </c>
      <c r="BP38" s="450"/>
      <c r="BQ38" s="157">
        <f>+'ESTUDIO DE MERCADO 2023'!AY38*(1 + 0.0928) * (1 + 0.052) * (1 + 0.051)</f>
        <v>314146.69145599997</v>
      </c>
      <c r="BR38" s="157">
        <f>+'ESTUDIO DE MERCADO 2023'!AZ38*(1 + 0.0928) * (1 + 0.052) * (1 + 0.051)</f>
        <v>353705.00944934401</v>
      </c>
      <c r="BS38" s="7">
        <f>+'ESTUDIO DE MERCADO 2025'!BJ38*1.051</f>
        <v>422502</v>
      </c>
      <c r="BT38" s="7">
        <f>+'ESTUDIO DE MERCADO 2025'!BK38*1.051</f>
        <v>430910</v>
      </c>
      <c r="BU38" s="7">
        <f>+'ESTUDIO DE MERCADO 2025'!BL38*1.051</f>
        <v>406650.81799999997</v>
      </c>
      <c r="BV38" s="8">
        <f t="shared" si="21"/>
        <v>385583</v>
      </c>
      <c r="BW38" s="450"/>
      <c r="BX38" s="157">
        <f>+'ESTUDIO DE MERCADO 2023'!BB38*(1 + 0.0928) * (1 + 0.052) * (1 + 0.051)</f>
        <v>314146.69145599997</v>
      </c>
      <c r="BY38" s="157">
        <f>+'ESTUDIO DE MERCADO 2023'!BC38*(1 + 0.0928) * (1 + 0.052) * (1 + 0.051)</f>
        <v>287565.04833280004</v>
      </c>
      <c r="BZ38" s="7">
        <f>+'ESTUDIO DE MERCADO 2025'!BP38*1.051</f>
        <v>381513</v>
      </c>
      <c r="CA38" s="7">
        <f>+'ESTUDIO DE MERCADO 2025'!BQ38*1.051</f>
        <v>388870</v>
      </c>
      <c r="CB38" s="7">
        <f>+'ESTUDIO DE MERCADO 2025'!BR38*1.051</f>
        <v>366378.6</v>
      </c>
      <c r="CC38" s="450">
        <f t="shared" si="22"/>
        <v>347695</v>
      </c>
      <c r="CD38" s="89"/>
      <c r="CE38" s="28"/>
      <c r="CF38" s="9"/>
      <c r="CG38" s="9"/>
      <c r="CH38" s="9"/>
      <c r="CI38" s="10"/>
      <c r="CJ38" s="10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</row>
    <row r="39" spans="1:198" ht="50" customHeight="1" x14ac:dyDescent="0.35">
      <c r="A39" s="296"/>
      <c r="B39" s="11">
        <v>25</v>
      </c>
      <c r="C39" s="33" t="s">
        <v>52</v>
      </c>
      <c r="D39" s="11" t="s">
        <v>22</v>
      </c>
      <c r="E39" s="6"/>
      <c r="F39" s="157">
        <f>+'ESTUDIO DE MERCADO 2023'!F39*(1 + 0.0928) * (1 + 0.052) * (1 + 0.051)</f>
        <v>102097.67472320001</v>
      </c>
      <c r="G39" s="157">
        <f>+'ESTUDIO DE MERCADO 2023'!G39*(1 + 0.0928) * (1 + 0.052) * (1 + 0.051)</f>
        <v>114954.1280710368</v>
      </c>
      <c r="H39" s="7">
        <f>+'ESTUDIO DE MERCADO 2025'!H39*1.051</f>
        <v>137681</v>
      </c>
      <c r="I39" s="7">
        <f>+'ESTUDIO DE MERCADO 2025'!I39*1.051</f>
        <v>140834</v>
      </c>
      <c r="J39" s="7">
        <f>+'ESTUDIO DE MERCADO 2025'!J39*1.051</f>
        <v>132161.14799999999</v>
      </c>
      <c r="K39" s="8">
        <f t="shared" si="13"/>
        <v>125546</v>
      </c>
      <c r="L39" s="450"/>
      <c r="M39" s="157">
        <f>+'ESTUDIO DE MERCADO 2023'!I39*(1 + 0.0928) * (1 + 0.052) * (1 + 0.051)</f>
        <v>102097.67472320001</v>
      </c>
      <c r="N39" s="157">
        <f>+'ESTUDIO DE MERCADO 2023'!J39*(1 + 0.0928) * (1 + 0.052) * (1 + 0.051)</f>
        <v>114954.1280710368</v>
      </c>
      <c r="O39" s="7">
        <f>+'ESTUDIO DE MERCADO 2025'!N39*1.051</f>
        <v>137681</v>
      </c>
      <c r="P39" s="7">
        <f>+'ESTUDIO DE MERCADO 2025'!O39*1.051</f>
        <v>140834</v>
      </c>
      <c r="Q39" s="7">
        <f>+'ESTUDIO DE MERCADO 2025'!P39*1.051</f>
        <v>132161.14799999999</v>
      </c>
      <c r="R39" s="8">
        <f t="shared" si="14"/>
        <v>125546</v>
      </c>
      <c r="S39" s="450"/>
      <c r="T39" s="157">
        <f>+'ESTUDIO DE MERCADO 2023'!O39*(1 + 0.0928) * (1 + 0.052) * (1 + 0.051)</f>
        <v>102097.67472320001</v>
      </c>
      <c r="U39" s="157">
        <f>+'ESTUDIO DE MERCADO 2023'!P39*(1 + 0.0928) * (1 + 0.052) * (1 + 0.051)</f>
        <v>114954.1280710368</v>
      </c>
      <c r="V39" s="7">
        <f>+'ESTUDIO DE MERCADO 2025'!T39*1.051</f>
        <v>137681</v>
      </c>
      <c r="W39" s="7">
        <f>+'ESTUDIO DE MERCADO 2025'!U39*1.051</f>
        <v>140834</v>
      </c>
      <c r="X39" s="7">
        <f>+'ESTUDIO DE MERCADO 2025'!V39*1.051</f>
        <v>132161.14799999999</v>
      </c>
      <c r="Y39" s="8">
        <f t="shared" si="15"/>
        <v>125546</v>
      </c>
      <c r="Z39" s="450"/>
      <c r="AA39" s="157">
        <f>+'ESTUDIO DE MERCADO 2023'!AD39*(1 + 0.0928) * (1 + 0.052) * (1 + 0.051)</f>
        <v>102097.67472320001</v>
      </c>
      <c r="AB39" s="157">
        <f>+'ESTUDIO DE MERCADO 2023'!AE39*(1 + 0.0928) * (1 + 0.052) * (1 + 0.051)</f>
        <v>114954.1280710368</v>
      </c>
      <c r="AC39" s="7">
        <f>+'ESTUDIO DE MERCADO 2025'!Z39*1.051</f>
        <v>334218</v>
      </c>
      <c r="AD39" s="7">
        <f>+'ESTUDIO DE MERCADO 2025'!AA39*1.051</f>
        <v>334218</v>
      </c>
      <c r="AE39" s="7">
        <f>+'ESTUDIO DE MERCADO 2025'!AB39*1.051</f>
        <v>320968.25319999998</v>
      </c>
      <c r="AF39" s="8">
        <f t="shared" si="16"/>
        <v>241291</v>
      </c>
      <c r="AG39" s="450"/>
      <c r="AH39" s="157">
        <f>+'ESTUDIO DE MERCADO 2023'!AG39*(1 + 0.0928) * (1 + 0.052) * (1 + 0.051)</f>
        <v>102097.67472320001</v>
      </c>
      <c r="AI39" s="157">
        <f>+'ESTUDIO DE MERCADO 2023'!AH39*(1 + 0.0928) * (1 + 0.052) * (1 + 0.051)</f>
        <v>114954.1280710368</v>
      </c>
      <c r="AJ39" s="7">
        <f>+'ESTUDIO DE MERCADO 2025'!AF39*1.051</f>
        <v>137681</v>
      </c>
      <c r="AK39" s="7">
        <f>+'ESTUDIO DE MERCADO 2025'!AG39*1.051</f>
        <v>140834</v>
      </c>
      <c r="AL39" s="7">
        <f>+'ESTUDIO DE MERCADO 2025'!AH39*1.051</f>
        <v>132161.14799999999</v>
      </c>
      <c r="AM39" s="8">
        <f t="shared" si="17"/>
        <v>125546</v>
      </c>
      <c r="AN39" s="450"/>
      <c r="AO39" s="157">
        <f>+'ESTUDIO DE MERCADO 2023'!AJ39*(1 + 0.0928) * (1 + 0.052) * (1 + 0.051)</f>
        <v>102097.67472320001</v>
      </c>
      <c r="AP39" s="157">
        <f>+'ESTUDIO DE MERCADO 2023'!AK39*(1 + 0.0928) * (1 + 0.052) * (1 + 0.051)</f>
        <v>114954.1280710368</v>
      </c>
      <c r="AQ39" s="7">
        <f>+'ESTUDIO DE MERCADO 2025'!AL39*1.051</f>
        <v>137681</v>
      </c>
      <c r="AR39" s="7">
        <f>+'ESTUDIO DE MERCADO 2025'!AM39*1.051</f>
        <v>140834</v>
      </c>
      <c r="AS39" s="7">
        <f>+'ESTUDIO DE MERCADO 2025'!AN39*1.051</f>
        <v>132161.14799999999</v>
      </c>
      <c r="AT39" s="8">
        <f>ROUND(((AO39+AP39+AQ39+AR39+AS39)/5),0)</f>
        <v>125546</v>
      </c>
      <c r="AU39" s="450"/>
      <c r="AV39" s="157">
        <f>+'ESTUDIO DE MERCADO 2023'!AM39*(1 + 0.0928) * (1 + 0.052) * (1 + 0.051)</f>
        <v>121496.232920608</v>
      </c>
      <c r="AW39" s="157">
        <f>+'ESTUDIO DE MERCADO 2023'!AN39*(1 + 0.0928) * (1 + 0.052) * (1 + 0.051)</f>
        <v>114954.1280710368</v>
      </c>
      <c r="AX39" s="7">
        <f>+'ESTUDIO DE MERCADO 2025'!AR39*1.051</f>
        <v>149242</v>
      </c>
      <c r="AY39" s="7">
        <f>+'ESTUDIO DE MERCADO 2025'!AS39*1.051</f>
        <v>152395</v>
      </c>
      <c r="AZ39" s="7">
        <f>+'ESTUDIO DE MERCADO 2025'!AT39*1.051</f>
        <v>143973.5472</v>
      </c>
      <c r="BA39" s="8">
        <f t="shared" si="18"/>
        <v>136412</v>
      </c>
      <c r="BB39" s="450"/>
      <c r="BC39" s="157">
        <f>+'ESTUDIO DE MERCADO 2023'!AP39*(1 + 0.0928) * (1 + 0.052) * (1 + 0.051)</f>
        <v>102097.67472320001</v>
      </c>
      <c r="BD39" s="157">
        <f>+'ESTUDIO DE MERCADO 2023'!AQ39*(1 + 0.0928) * (1 + 0.052) * (1 + 0.051)</f>
        <v>93458.640708160005</v>
      </c>
      <c r="BE39" s="7">
        <f>+'ESTUDIO DE MERCADO 2025'!AX39*1.051</f>
        <v>124017.99999999999</v>
      </c>
      <c r="BF39" s="7">
        <f>+'ESTUDIO DE MERCADO 2025'!AY39*1.051</f>
        <v>126119.99999999999</v>
      </c>
      <c r="BG39" s="7">
        <f>+'ESTUDIO DE MERCADO 2025'!AZ39*1.051</f>
        <v>119073.045</v>
      </c>
      <c r="BH39" s="8">
        <f t="shared" si="19"/>
        <v>112953</v>
      </c>
      <c r="BI39" s="450"/>
      <c r="BJ39" s="157">
        <f>+'ESTUDIO DE MERCADO 2023'!AV39*(1 + 0.0928) * (1 + 0.052) * (1 + 0.051)</f>
        <v>102097.67472320001</v>
      </c>
      <c r="BK39" s="157">
        <f>+'ESTUDIO DE MERCADO 2023'!AW39*(1 + 0.0928) * (1 + 0.052) * (1 + 0.051)</f>
        <v>114954.1280710368</v>
      </c>
      <c r="BL39" s="7">
        <f>+'ESTUDIO DE MERCADO 2025'!BD39*1.051</f>
        <v>137681</v>
      </c>
      <c r="BM39" s="7">
        <f>+'ESTUDIO DE MERCADO 2025'!BE39*1.051</f>
        <v>140834</v>
      </c>
      <c r="BN39" s="7">
        <f>+'ESTUDIO DE MERCADO 2025'!BF39*1.051</f>
        <v>132161.14799999999</v>
      </c>
      <c r="BO39" s="8">
        <f t="shared" si="20"/>
        <v>125546</v>
      </c>
      <c r="BP39" s="450"/>
      <c r="BQ39" s="157">
        <f>+'ESTUDIO DE MERCADO 2023'!AY39*(1 + 0.0928) * (1 + 0.052) * (1 + 0.051)</f>
        <v>102097.67472320001</v>
      </c>
      <c r="BR39" s="157">
        <f>+'ESTUDIO DE MERCADO 2023'!AZ39*(1 + 0.0928) * (1 + 0.052) * (1 + 0.051)</f>
        <v>114954.1280710368</v>
      </c>
      <c r="BS39" s="7">
        <f>+'ESTUDIO DE MERCADO 2025'!BJ39*1.051</f>
        <v>137681</v>
      </c>
      <c r="BT39" s="7">
        <f>+'ESTUDIO DE MERCADO 2025'!BK39*1.051</f>
        <v>140834</v>
      </c>
      <c r="BU39" s="7">
        <f>+'ESTUDIO DE MERCADO 2025'!BL39*1.051</f>
        <v>132161.14799999999</v>
      </c>
      <c r="BV39" s="8">
        <f t="shared" si="21"/>
        <v>125546</v>
      </c>
      <c r="BW39" s="450"/>
      <c r="BX39" s="157">
        <f>+'ESTUDIO DE MERCADO 2023'!BB39*(1 + 0.0928) * (1 + 0.052) * (1 + 0.051)</f>
        <v>102097.67472320001</v>
      </c>
      <c r="BY39" s="157">
        <f>+'ESTUDIO DE MERCADO 2023'!BC39*(1 + 0.0928) * (1 + 0.052) * (1 + 0.051)</f>
        <v>93458.640708160005</v>
      </c>
      <c r="BZ39" s="7">
        <f>+'ESTUDIO DE MERCADO 2025'!BP39*1.051</f>
        <v>124017.99999999999</v>
      </c>
      <c r="CA39" s="7">
        <f>+'ESTUDIO DE MERCADO 2025'!BQ39*1.051</f>
        <v>126119.99999999999</v>
      </c>
      <c r="CB39" s="7">
        <f>+'ESTUDIO DE MERCADO 2025'!BR39*1.051</f>
        <v>119073.045</v>
      </c>
      <c r="CC39" s="450">
        <f t="shared" si="22"/>
        <v>112953</v>
      </c>
      <c r="CD39" s="89"/>
      <c r="CE39" s="28"/>
      <c r="CF39" s="9"/>
      <c r="CG39" s="9"/>
      <c r="CH39" s="9"/>
      <c r="CI39" s="10"/>
      <c r="CJ39" s="10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</row>
    <row r="40" spans="1:198" ht="50" customHeight="1" x14ac:dyDescent="0.35">
      <c r="A40" s="296"/>
      <c r="B40" s="11">
        <v>26</v>
      </c>
      <c r="C40" s="33" t="s">
        <v>53</v>
      </c>
      <c r="D40" s="11" t="s">
        <v>22</v>
      </c>
      <c r="E40" s="6"/>
      <c r="F40" s="157">
        <f>+'ESTUDIO DE MERCADO 2023'!F40*(1 + 0.0928) * (1 + 0.052) * (1 + 0.051)</f>
        <v>126832.87837838967</v>
      </c>
      <c r="G40" s="157">
        <f>+'ESTUDIO DE MERCADO 2023'!G40*(1 + 0.0928) * (1 + 0.052) * (1 + 0.051)</f>
        <v>142804.06467880687</v>
      </c>
      <c r="H40" s="7">
        <f>+'ESTUDIO DE MERCADO 2025'!H40*1.051</f>
        <v>170262</v>
      </c>
      <c r="I40" s="7">
        <f>+'ESTUDIO DE MERCADO 2025'!I40*1.051</f>
        <v>173415</v>
      </c>
      <c r="J40" s="7">
        <f>+'ESTUDIO DE MERCADO 2025'!J40*1.051</f>
        <v>164180.28339999999</v>
      </c>
      <c r="K40" s="8">
        <f t="shared" si="13"/>
        <v>155499</v>
      </c>
      <c r="L40" s="450"/>
      <c r="M40" s="157">
        <f>+'ESTUDIO DE MERCADO 2023'!I40*(1 + 0.0928) * (1 + 0.052) * (1 + 0.051)</f>
        <v>126832.87837838967</v>
      </c>
      <c r="N40" s="157">
        <f>+'ESTUDIO DE MERCADO 2023'!J40*(1 + 0.0928) * (1 + 0.052) * (1 + 0.051)</f>
        <v>142804.06467880687</v>
      </c>
      <c r="O40" s="7">
        <f>+'ESTUDIO DE MERCADO 2025'!N40*1.051</f>
        <v>170262</v>
      </c>
      <c r="P40" s="7">
        <f>+'ESTUDIO DE MERCADO 2025'!O40*1.051</f>
        <v>173415</v>
      </c>
      <c r="Q40" s="7">
        <f>+'ESTUDIO DE MERCADO 2025'!P40*1.051</f>
        <v>164180.28339999999</v>
      </c>
      <c r="R40" s="8">
        <f t="shared" si="14"/>
        <v>155499</v>
      </c>
      <c r="S40" s="450"/>
      <c r="T40" s="157">
        <f>+'ESTUDIO DE MERCADO 2023'!O40*(1 + 0.0928) * (1 + 0.052) * (1 + 0.051)</f>
        <v>222507.58838475315</v>
      </c>
      <c r="U40" s="157">
        <f>+'ESTUDIO DE MERCADO 2023'!P40*(1 + 0.0928) * (1 + 0.052) * (1 + 0.051)</f>
        <v>250526.42855289477</v>
      </c>
      <c r="V40" s="7">
        <f>+'ESTUDIO DE MERCADO 2025'!T40*1.051</f>
        <v>299535</v>
      </c>
      <c r="W40" s="7">
        <f>+'ESTUDIO DE MERCADO 2025'!U40*1.051</f>
        <v>305841</v>
      </c>
      <c r="X40" s="7">
        <f>+'ESTUDIO DE MERCADO 2025'!V40*1.051</f>
        <v>288028.02140000003</v>
      </c>
      <c r="Y40" s="8">
        <f t="shared" si="15"/>
        <v>273288</v>
      </c>
      <c r="Z40" s="450"/>
      <c r="AA40" s="157">
        <f>+'ESTUDIO DE MERCADO 2023'!AD40*(1 + 0.0928) * (1 + 0.052) * (1 + 0.051)</f>
        <v>248688.49511402333</v>
      </c>
      <c r="AB40" s="157">
        <f>+'ESTUDIO DE MERCADO 2023'!AE40*(1 + 0.0928) * (1 + 0.052) * (1 + 0.051)</f>
        <v>278444.18809622678</v>
      </c>
      <c r="AC40" s="7">
        <f>+'ESTUDIO DE MERCADO 2025'!Z40*1.051</f>
        <v>317402</v>
      </c>
      <c r="AD40" s="7">
        <f>+'ESTUDIO DE MERCADO 2025'!AA40*1.051</f>
        <v>317402</v>
      </c>
      <c r="AE40" s="7">
        <f>+'ESTUDIO DE MERCADO 2025'!AB40*1.051</f>
        <v>304988.8492</v>
      </c>
      <c r="AF40" s="8">
        <f t="shared" si="16"/>
        <v>293385</v>
      </c>
      <c r="AG40" s="450"/>
      <c r="AH40" s="157">
        <f>+'ESTUDIO DE MERCADO 2023'!AG40*(1 + 0.0928) * (1 + 0.052) * (1 + 0.051)</f>
        <v>246936.49901577324</v>
      </c>
      <c r="AI40" s="157">
        <f>+'ESTUDIO DE MERCADO 2023'!AH40*(1 + 0.0928) * (1 + 0.052) * (1 + 0.051)</f>
        <v>278444.18809622678</v>
      </c>
      <c r="AJ40" s="7">
        <f>+'ESTUDIO DE MERCADO 2025'!AF40*1.051</f>
        <v>333167</v>
      </c>
      <c r="AK40" s="7">
        <f>+'ESTUDIO DE MERCADO 2025'!AG40*1.051</f>
        <v>339473</v>
      </c>
      <c r="AL40" s="7">
        <f>+'ESTUDIO DE MERCADO 2025'!AH40*1.051</f>
        <v>319901.48819999996</v>
      </c>
      <c r="AM40" s="8">
        <f t="shared" si="17"/>
        <v>303584</v>
      </c>
      <c r="AN40" s="450"/>
      <c r="AO40" s="157">
        <f>+'ESTUDIO DE MERCADO 2023'!AJ40*(1 + 0.0928) * (1 + 0.052) * (1 + 0.051)</f>
        <v>241750.9581165819</v>
      </c>
      <c r="AP40" s="157">
        <f>+'ESTUDIO DE MERCADO 2023'!AK40*(1 + 0.0928) * (1 + 0.052) * (1 + 0.051)</f>
        <v>278444.18809622678</v>
      </c>
      <c r="AQ40" s="7">
        <f>+'ESTUDIO DE MERCADO 2025'!AL40*1.051</f>
        <v>328963</v>
      </c>
      <c r="AR40" s="7">
        <f>+'ESTUDIO DE MERCADO 2025'!AM40*1.051</f>
        <v>335269</v>
      </c>
      <c r="AS40" s="7">
        <f>+'ESTUDIO DE MERCADO 2025'!AN40*1.051</f>
        <v>316743.86379999999</v>
      </c>
      <c r="AT40" s="8">
        <f>ROUND(((AO40+AP40+AQ40+AR40+AS40)/5),0)</f>
        <v>300234</v>
      </c>
      <c r="AU40" s="450"/>
      <c r="AV40" s="157">
        <f>+'ESTUDIO DE MERCADO 2023'!AM40*(1 + 0.0928) * (1 + 0.052) * (1 + 0.051)</f>
        <v>342788.25659987424</v>
      </c>
      <c r="AW40" s="157">
        <f>+'ESTUDIO DE MERCADO 2023'!AN40*(1 + 0.0928) * (1 + 0.052) * (1 + 0.051)</f>
        <v>278444.18809622678</v>
      </c>
      <c r="AX40" s="7">
        <f>+'ESTUDIO DE MERCADO 2025'!AR40*1.051</f>
        <v>393074</v>
      </c>
      <c r="AY40" s="7">
        <f>+'ESTUDIO DE MERCADO 2025'!AS40*1.051</f>
        <v>400431</v>
      </c>
      <c r="AZ40" s="7">
        <f>+'ESTUDIO DE MERCADO 2025'!AT40*1.051</f>
        <v>378264.56919999997</v>
      </c>
      <c r="BA40" s="8">
        <f t="shared" si="18"/>
        <v>358600</v>
      </c>
      <c r="BB40" s="450"/>
      <c r="BC40" s="157">
        <f>+'ESTUDIO DE MERCADO 2023'!AP40*(1 + 0.0928) * (1 + 0.052) * (1 + 0.051)</f>
        <v>169051.28785318014</v>
      </c>
      <c r="BD40" s="157">
        <f>+'ESTUDIO DE MERCADO 2023'!AQ40*(1 + 0.0928) * (1 + 0.052) * (1 + 0.051)</f>
        <v>154746.94811175714</v>
      </c>
      <c r="BE40" s="7">
        <f>+'ESTUDIO DE MERCADO 2025'!AX40*1.051</f>
        <v>204945</v>
      </c>
      <c r="BF40" s="7">
        <f>+'ESTUDIO DE MERCADO 2025'!AY40*1.051</f>
        <v>209149</v>
      </c>
      <c r="BG40" s="7">
        <f>+'ESTUDIO DE MERCADO 2025'!AZ40*1.051</f>
        <v>197158.77160000001</v>
      </c>
      <c r="BH40" s="8">
        <f t="shared" si="19"/>
        <v>187010</v>
      </c>
      <c r="BI40" s="450"/>
      <c r="BJ40" s="157">
        <f>+'ESTUDIO DE MERCADO 2023'!AV40*(1 + 0.0928) * (1 + 0.052) * (1 + 0.051)</f>
        <v>296047.52251112682</v>
      </c>
      <c r="BK40" s="157">
        <f>+'ESTUDIO DE MERCADO 2023'!AW40*(1 + 0.0928) * (1 + 0.052) * (1 + 0.051)</f>
        <v>278444.18809622678</v>
      </c>
      <c r="BL40" s="7">
        <f>+'ESTUDIO DE MERCADO 2025'!BD40*1.051</f>
        <v>363646</v>
      </c>
      <c r="BM40" s="7">
        <f>+'ESTUDIO DE MERCADO 2025'!BE40*1.051</f>
        <v>371003</v>
      </c>
      <c r="BN40" s="7">
        <f>+'ESTUDIO DE MERCADO 2025'!BF40*1.051</f>
        <v>349804.75040000002</v>
      </c>
      <c r="BO40" s="8">
        <f t="shared" si="20"/>
        <v>331789</v>
      </c>
      <c r="BP40" s="450"/>
      <c r="BQ40" s="157">
        <f>+'ESTUDIO DE MERCADO 2023'!AY40*(1 + 0.0928) * (1 + 0.052) * (1 + 0.051)</f>
        <v>296047.52251112682</v>
      </c>
      <c r="BR40" s="157">
        <f>+'ESTUDIO DE MERCADO 2023'!AZ40*(1 + 0.0928) * (1 + 0.052) * (1 + 0.051)</f>
        <v>278444.18809622678</v>
      </c>
      <c r="BS40" s="7">
        <f>+'ESTUDIO DE MERCADO 2025'!BJ40*1.051</f>
        <v>363646</v>
      </c>
      <c r="BT40" s="7">
        <f>+'ESTUDIO DE MERCADO 2025'!BK40*1.051</f>
        <v>371003</v>
      </c>
      <c r="BU40" s="7">
        <f>+'ESTUDIO DE MERCADO 2025'!BL40*1.051</f>
        <v>349804.75040000002</v>
      </c>
      <c r="BV40" s="8">
        <f t="shared" si="21"/>
        <v>331789</v>
      </c>
      <c r="BW40" s="450"/>
      <c r="BX40" s="157">
        <f>+'ESTUDIO DE MERCADO 2023'!BB40*(1 + 0.0928) * (1 + 0.052) * (1 + 0.051)</f>
        <v>212921.63770499194</v>
      </c>
      <c r="BY40" s="157">
        <f>+'ESTUDIO DE MERCADO 2023'!BC40*(1 + 0.0928) * (1 + 0.052) * (1 + 0.051)</f>
        <v>194905.19143764646</v>
      </c>
      <c r="BZ40" s="7">
        <f>+'ESTUDIO DE MERCADO 2025'!BP40*1.051</f>
        <v>258545.99999999997</v>
      </c>
      <c r="CA40" s="7">
        <f>+'ESTUDIO DE MERCADO 2025'!BQ40*1.051</f>
        <v>263801</v>
      </c>
      <c r="CB40" s="7">
        <f>+'ESTUDIO DE MERCADO 2025'!BR40*1.051</f>
        <v>248323.76379999999</v>
      </c>
      <c r="CC40" s="450">
        <f t="shared" si="22"/>
        <v>235700</v>
      </c>
      <c r="CD40" s="89"/>
      <c r="CE40" s="28"/>
      <c r="CF40" s="9"/>
      <c r="CG40" s="9"/>
      <c r="CH40" s="9"/>
      <c r="CI40" s="10"/>
      <c r="CJ40" s="10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</row>
    <row r="41" spans="1:198" ht="50" customHeight="1" x14ac:dyDescent="0.35">
      <c r="A41" s="296"/>
      <c r="B41" s="11">
        <v>27</v>
      </c>
      <c r="C41" s="33" t="s">
        <v>54</v>
      </c>
      <c r="D41" s="11" t="s">
        <v>22</v>
      </c>
      <c r="E41" s="6"/>
      <c r="F41" s="157">
        <f>+'ESTUDIO DE MERCADO 2023'!F41*(1 + 0.0928) * (1 + 0.052) * (1 + 0.051)</f>
        <v>235610.01859199998</v>
      </c>
      <c r="G41" s="157">
        <f>+'ESTUDIO DE MERCADO 2023'!G41*(1 + 0.0928) * (1 + 0.052) * (1 + 0.051)</f>
        <v>265278.75708700798</v>
      </c>
      <c r="H41" s="7">
        <f>+'ESTUDIO DE MERCADO 2025'!H41*1.051</f>
        <v>317402</v>
      </c>
      <c r="I41" s="7">
        <f>+'ESTUDIO DE MERCADO 2025'!I41*1.051</f>
        <v>323708</v>
      </c>
      <c r="J41" s="7">
        <f>+'ESTUDIO DE MERCADO 2025'!J41*1.051</f>
        <v>304988.8492</v>
      </c>
      <c r="K41" s="8">
        <f t="shared" si="13"/>
        <v>289398</v>
      </c>
      <c r="L41" s="450"/>
      <c r="M41" s="157">
        <f>+'ESTUDIO DE MERCADO 2023'!I41*(1 + 0.0928) * (1 + 0.052) * (1 + 0.051)</f>
        <v>235610.01859199998</v>
      </c>
      <c r="N41" s="157">
        <f>+'ESTUDIO DE MERCADO 2023'!J41*(1 + 0.0928) * (1 + 0.052) * (1 + 0.051)</f>
        <v>265278.75708700798</v>
      </c>
      <c r="O41" s="7">
        <f>+'ESTUDIO DE MERCADO 2025'!N41*1.051</f>
        <v>317402</v>
      </c>
      <c r="P41" s="7">
        <f>+'ESTUDIO DE MERCADO 2025'!O41*1.051</f>
        <v>323708</v>
      </c>
      <c r="Q41" s="7">
        <f>+'ESTUDIO DE MERCADO 2025'!P41*1.051</f>
        <v>304988.8492</v>
      </c>
      <c r="R41" s="8">
        <f t="shared" si="14"/>
        <v>289398</v>
      </c>
      <c r="S41" s="450"/>
      <c r="T41" s="157">
        <f>+'ESTUDIO DE MERCADO 2023'!O41*(1 + 0.0928) * (1 + 0.052) * (1 + 0.051)</f>
        <v>235610.01859199998</v>
      </c>
      <c r="U41" s="157">
        <f>+'ESTUDIO DE MERCADO 2023'!P41*(1 + 0.0928) * (1 + 0.052) * (1 + 0.051)</f>
        <v>265278.75708700798</v>
      </c>
      <c r="V41" s="7">
        <f>+'ESTUDIO DE MERCADO 2025'!T41*1.051</f>
        <v>317402</v>
      </c>
      <c r="W41" s="7">
        <f>+'ESTUDIO DE MERCADO 2025'!U41*1.051</f>
        <v>323708</v>
      </c>
      <c r="X41" s="7">
        <f>+'ESTUDIO DE MERCADO 2025'!V41*1.051</f>
        <v>304988.8492</v>
      </c>
      <c r="Y41" s="8">
        <f t="shared" si="15"/>
        <v>289398</v>
      </c>
      <c r="Z41" s="450"/>
      <c r="AA41" s="157">
        <f>+'ESTUDIO DE MERCADO 2023'!AD41*(1 + 0.0928) * (1 + 0.052) * (1 + 0.051)</f>
        <v>235610.01859199998</v>
      </c>
      <c r="AB41" s="157">
        <f>+'ESTUDIO DE MERCADO 2023'!AE41*(1 + 0.0928) * (1 + 0.052) * (1 + 0.051)</f>
        <v>265278.75708700798</v>
      </c>
      <c r="AC41" s="7">
        <f>+'ESTUDIO DE MERCADO 2025'!Z41*1.051</f>
        <v>540214</v>
      </c>
      <c r="AD41" s="7">
        <f>+'ESTUDIO DE MERCADO 2025'!AA41*1.051</f>
        <v>540214</v>
      </c>
      <c r="AE41" s="7">
        <f>+'ESTUDIO DE MERCADO 2025'!AB41*1.051</f>
        <v>519888.29059999995</v>
      </c>
      <c r="AF41" s="8">
        <f t="shared" si="16"/>
        <v>420241</v>
      </c>
      <c r="AG41" s="450"/>
      <c r="AH41" s="157">
        <f>+'ESTUDIO DE MERCADO 2023'!AG41*(1 + 0.0928) * (1 + 0.052) * (1 + 0.051)</f>
        <v>235610.01859199998</v>
      </c>
      <c r="AI41" s="157">
        <f>+'ESTUDIO DE MERCADO 2023'!AH41*(1 + 0.0928) * (1 + 0.052) * (1 + 0.051)</f>
        <v>265278.75708700798</v>
      </c>
      <c r="AJ41" s="7">
        <f>+'ESTUDIO DE MERCADO 2025'!AF41*1.051</f>
        <v>317402</v>
      </c>
      <c r="AK41" s="7">
        <f>+'ESTUDIO DE MERCADO 2025'!AG41*1.051</f>
        <v>323708</v>
      </c>
      <c r="AL41" s="7">
        <f>+'ESTUDIO DE MERCADO 2025'!AH41*1.051</f>
        <v>304988.8492</v>
      </c>
      <c r="AM41" s="8">
        <f t="shared" si="17"/>
        <v>289398</v>
      </c>
      <c r="AN41" s="450"/>
      <c r="AO41" s="157">
        <f>+'ESTUDIO DE MERCADO 2023'!AJ41*(1 + 0.0928) * (1 + 0.052) * (1 + 0.051)</f>
        <v>235610.01859199998</v>
      </c>
      <c r="AP41" s="157">
        <f>+'ESTUDIO DE MERCADO 2023'!AK41*(1 + 0.0928) * (1 + 0.052) * (1 + 0.051)</f>
        <v>265278.75708700798</v>
      </c>
      <c r="AQ41" s="7">
        <f>+'ESTUDIO DE MERCADO 2025'!AL41*1.051</f>
        <v>317402</v>
      </c>
      <c r="AR41" s="7">
        <f>+'ESTUDIO DE MERCADO 2025'!AM41*1.051</f>
        <v>323708</v>
      </c>
      <c r="AS41" s="7">
        <f>+'ESTUDIO DE MERCADO 2025'!AN41*1.051</f>
        <v>304988.8492</v>
      </c>
      <c r="AT41" s="8">
        <f>ROUND(((AO41+AP41+AQ41+AR41+AS41)/5),0)</f>
        <v>289398</v>
      </c>
      <c r="AU41" s="450"/>
      <c r="AV41" s="157">
        <f>+'ESTUDIO DE MERCADO 2023'!AM41*(1 + 0.0928) * (1 + 0.052) * (1 + 0.051)</f>
        <v>280375.92212447996</v>
      </c>
      <c r="AW41" s="157">
        <f>+'ESTUDIO DE MERCADO 2023'!AN41*(1 + 0.0928) * (1 + 0.052) * (1 + 0.051)</f>
        <v>265278.75708700798</v>
      </c>
      <c r="AX41" s="7">
        <f>+'ESTUDIO DE MERCADO 2025'!AR41*1.051</f>
        <v>345779</v>
      </c>
      <c r="AY41" s="7">
        <f>+'ESTUDIO DE MERCADO 2025'!AS41*1.051</f>
        <v>353136</v>
      </c>
      <c r="AZ41" s="7">
        <f>+'ESTUDIO DE MERCADO 2025'!AT41*1.051</f>
        <v>332246.53419999999</v>
      </c>
      <c r="BA41" s="8">
        <f t="shared" si="18"/>
        <v>315363</v>
      </c>
      <c r="BB41" s="450"/>
      <c r="BC41" s="157">
        <f>+'ESTUDIO DE MERCADO 2023'!AP41*(1 + 0.0928) * (1 + 0.052) * (1 + 0.051)</f>
        <v>235610.01859199998</v>
      </c>
      <c r="BD41" s="157">
        <f>+'ESTUDIO DE MERCADO 2023'!AQ41*(1 + 0.0928) * (1 + 0.052) * (1 + 0.051)</f>
        <v>215673.78624959997</v>
      </c>
      <c r="BE41" s="7">
        <f>+'ESTUDIO DE MERCADO 2025'!AX41*1.051</f>
        <v>285872</v>
      </c>
      <c r="BF41" s="7">
        <f>+'ESTUDIO DE MERCADO 2025'!AY41*1.051</f>
        <v>291127</v>
      </c>
      <c r="BG41" s="7">
        <f>+'ESTUDIO DE MERCADO 2025'!AZ41*1.051</f>
        <v>274783.95</v>
      </c>
      <c r="BH41" s="8">
        <f t="shared" si="19"/>
        <v>260613</v>
      </c>
      <c r="BI41" s="450"/>
      <c r="BJ41" s="157">
        <f>+'ESTUDIO DE MERCADO 2023'!AV41*(1 + 0.0928) * (1 + 0.052) * (1 + 0.051)</f>
        <v>235610.01859199998</v>
      </c>
      <c r="BK41" s="157">
        <f>+'ESTUDIO DE MERCADO 2023'!AW41*(1 + 0.0928) * (1 + 0.052) * (1 + 0.051)</f>
        <v>265278.75708700798</v>
      </c>
      <c r="BL41" s="7">
        <f>+'ESTUDIO DE MERCADO 2025'!BD41*1.051</f>
        <v>317402</v>
      </c>
      <c r="BM41" s="7">
        <f>+'ESTUDIO DE MERCADO 2025'!BE41*1.051</f>
        <v>323708</v>
      </c>
      <c r="BN41" s="7">
        <f>+'ESTUDIO DE MERCADO 2025'!BF41*1.051</f>
        <v>304988.8492</v>
      </c>
      <c r="BO41" s="8">
        <f t="shared" si="20"/>
        <v>289398</v>
      </c>
      <c r="BP41" s="450"/>
      <c r="BQ41" s="157">
        <f>+'ESTUDIO DE MERCADO 2023'!AY41*(1 + 0.0928) * (1 + 0.052) * (1 + 0.051)</f>
        <v>235610.01859199998</v>
      </c>
      <c r="BR41" s="157">
        <f>+'ESTUDIO DE MERCADO 2023'!AZ41*(1 + 0.0928) * (1 + 0.052) * (1 + 0.051)</f>
        <v>265278.75708700798</v>
      </c>
      <c r="BS41" s="7">
        <f>+'ESTUDIO DE MERCADO 2025'!BJ41*1.051</f>
        <v>317402</v>
      </c>
      <c r="BT41" s="7">
        <f>+'ESTUDIO DE MERCADO 2025'!BK41*1.051</f>
        <v>323708</v>
      </c>
      <c r="BU41" s="7">
        <f>+'ESTUDIO DE MERCADO 2025'!BL41*1.051</f>
        <v>304988.8492</v>
      </c>
      <c r="BV41" s="8">
        <f t="shared" si="21"/>
        <v>289398</v>
      </c>
      <c r="BW41" s="450"/>
      <c r="BX41" s="157">
        <f>+'ESTUDIO DE MERCADO 2023'!BB41*(1 + 0.0928) * (1 + 0.052) * (1 + 0.051)</f>
        <v>235610.01859199998</v>
      </c>
      <c r="BY41" s="157">
        <f>+'ESTUDIO DE MERCADO 2023'!BC41*(1 + 0.0928) * (1 + 0.052) * (1 + 0.051)</f>
        <v>215673.78624959997</v>
      </c>
      <c r="BZ41" s="7">
        <f>+'ESTUDIO DE MERCADO 2025'!BP41*1.051</f>
        <v>285872</v>
      </c>
      <c r="CA41" s="7">
        <f>+'ESTUDIO DE MERCADO 2025'!BQ41*1.051</f>
        <v>291127</v>
      </c>
      <c r="CB41" s="7">
        <f>+'ESTUDIO DE MERCADO 2025'!BR41*1.051</f>
        <v>274783.95</v>
      </c>
      <c r="CC41" s="450">
        <f t="shared" si="22"/>
        <v>260613</v>
      </c>
      <c r="CD41" s="89"/>
      <c r="CE41" s="28"/>
      <c r="CF41" s="9"/>
      <c r="CG41" s="9"/>
      <c r="CH41" s="9"/>
      <c r="CI41" s="10"/>
      <c r="CJ41" s="10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</row>
    <row r="42" spans="1:198" ht="50" customHeight="1" x14ac:dyDescent="0.35">
      <c r="A42" s="296"/>
      <c r="B42" s="11">
        <v>28</v>
      </c>
      <c r="C42" s="33" t="s">
        <v>55</v>
      </c>
      <c r="D42" s="11" t="s">
        <v>22</v>
      </c>
      <c r="E42" s="6"/>
      <c r="F42" s="157">
        <f>+'ESTUDIO DE MERCADO 2023'!F42*(1 + 0.0928) * (1 + 0.052) * (1 + 0.051)</f>
        <v>203254.00888545209</v>
      </c>
      <c r="G42" s="157">
        <f>+'ESTUDIO DE MERCADO 2023'!G42*(1 + 0.0928) * (1 + 0.052) * (1 + 0.051)</f>
        <v>228848.37908125867</v>
      </c>
      <c r="H42" s="7">
        <f>+'ESTUDIO DE MERCADO 2025'!H42*1.051</f>
        <v>273260</v>
      </c>
      <c r="I42" s="7">
        <f>+'ESTUDIO DE MERCADO 2025'!I42*1.051</f>
        <v>278515</v>
      </c>
      <c r="J42" s="7">
        <f>+'ESTUDIO DE MERCADO 2025'!J42*1.051</f>
        <v>263103.97679999995</v>
      </c>
      <c r="K42" s="8">
        <f t="shared" si="13"/>
        <v>249396</v>
      </c>
      <c r="L42" s="450"/>
      <c r="M42" s="157">
        <f>+'ESTUDIO DE MERCADO 2023'!I42*(1 + 0.0928) * (1 + 0.052) * (1 + 0.051)</f>
        <v>203254.00888545209</v>
      </c>
      <c r="N42" s="157">
        <f>+'ESTUDIO DE MERCADO 2023'!J42*(1 + 0.0928) * (1 + 0.052) * (1 + 0.051)</f>
        <v>228848.37908125867</v>
      </c>
      <c r="O42" s="7">
        <f>+'ESTUDIO DE MERCADO 2025'!N42*1.051</f>
        <v>273260</v>
      </c>
      <c r="P42" s="7">
        <f>+'ESTUDIO DE MERCADO 2025'!O42*1.051</f>
        <v>278515</v>
      </c>
      <c r="Q42" s="7">
        <f>+'ESTUDIO DE MERCADO 2025'!P42*1.051</f>
        <v>263103.97679999995</v>
      </c>
      <c r="R42" s="8">
        <f t="shared" si="14"/>
        <v>249396</v>
      </c>
      <c r="S42" s="450"/>
      <c r="T42" s="157">
        <f>+'ESTUDIO DE MERCADO 2023'!O42*(1 + 0.0928) * (1 + 0.052) * (1 + 0.051)</f>
        <v>352770.94863384234</v>
      </c>
      <c r="U42" s="157">
        <f>+'ESTUDIO DE MERCADO 2023'!P42*(1 + 0.0928) * (1 + 0.052) * (1 + 0.051)</f>
        <v>397192.95193488849</v>
      </c>
      <c r="V42" s="7">
        <f>+'ESTUDIO DE MERCADO 2025'!T42*1.051</f>
        <v>475051.99999999994</v>
      </c>
      <c r="W42" s="7">
        <f>+'ESTUDIO DE MERCADO 2025'!U42*1.051</f>
        <v>484510.99999999994</v>
      </c>
      <c r="X42" s="7">
        <f>+'ESTUDIO DE MERCADO 2025'!V42*1.051</f>
        <v>456648.99</v>
      </c>
      <c r="Y42" s="8">
        <f t="shared" si="15"/>
        <v>433235</v>
      </c>
      <c r="Z42" s="450"/>
      <c r="AA42" s="157">
        <f>+'ESTUDIO DE MERCADO 2023'!AD42*(1 + 0.0928) * (1 + 0.052) * (1 + 0.051)</f>
        <v>399343.82393557724</v>
      </c>
      <c r="AB42" s="157">
        <f>+'ESTUDIO DE MERCADO 2023'!AE42*(1 + 0.0928) * (1 + 0.052) * (1 + 0.051)</f>
        <v>454481.49120037031</v>
      </c>
      <c r="AC42" s="7">
        <f>+'ESTUDIO DE MERCADO 2025'!Z42*1.051</f>
        <v>978480.99999999988</v>
      </c>
      <c r="AD42" s="7">
        <f>+'ESTUDIO DE MERCADO 2025'!AA42*1.051</f>
        <v>978480.99999999988</v>
      </c>
      <c r="AE42" s="7">
        <f>+'ESTUDIO DE MERCADO 2025'!AB42*1.051</f>
        <v>941195.72399999993</v>
      </c>
      <c r="AF42" s="8">
        <f t="shared" si="16"/>
        <v>750397</v>
      </c>
      <c r="AG42" s="450"/>
      <c r="AH42" s="157">
        <f>+'ESTUDIO DE MERCADO 2023'!AG42*(1 + 0.0928) * (1 + 0.052) * (1 + 0.051)</f>
        <v>396614.75309022615</v>
      </c>
      <c r="AI42" s="157">
        <f>+'ESTUDIO DE MERCADO 2023'!AH42*(1 + 0.0928) * (1 + 0.052) * (1 + 0.051)</f>
        <v>454481.49120037031</v>
      </c>
      <c r="AJ42" s="7">
        <f>+'ESTUDIO DE MERCADO 2025'!AF42*1.051</f>
        <v>539163</v>
      </c>
      <c r="AK42" s="7">
        <f>+'ESTUDIO DE MERCADO 2025'!AG42*1.051</f>
        <v>549673</v>
      </c>
      <c r="AL42" s="7">
        <f>+'ESTUDIO DE MERCADO 2025'!AH42*1.051</f>
        <v>518227.07999999996</v>
      </c>
      <c r="AM42" s="8">
        <f t="shared" si="17"/>
        <v>491632</v>
      </c>
      <c r="AN42" s="450"/>
      <c r="AO42" s="157">
        <f>+'ESTUDIO DE MERCADO 2023'!AJ42*(1 + 0.0928) * (1 + 0.052) * (1 + 0.051)</f>
        <v>401499.10584898398</v>
      </c>
      <c r="AP42" s="157">
        <f>+'ESTUDIO DE MERCADO 2023'!AK42*(1 + 0.0928) * (1 + 0.052) * (1 + 0.051)</f>
        <v>454481.49120037031</v>
      </c>
      <c r="AQ42" s="7">
        <f>+'ESTUDIO DE MERCADO 2025'!AL42*1.051</f>
        <v>542316</v>
      </c>
      <c r="AR42" s="7">
        <f>+'ESTUDIO DE MERCADO 2025'!AM42*1.051</f>
        <v>552826</v>
      </c>
      <c r="AS42" s="7">
        <f>+'ESTUDIO DE MERCADO 2025'!AN42*1.051</f>
        <v>521200.7794</v>
      </c>
      <c r="AT42" s="8">
        <f>ROUND(((AO42+AP42+AQ42+AR42+AS42)/5),0)</f>
        <v>494465</v>
      </c>
      <c r="AU42" s="450"/>
      <c r="AV42" s="157">
        <f>+'ESTUDIO DE MERCADO 2023'!AM42*(1 + 0.0928) * (1 + 0.052) * (1 + 0.051)</f>
        <v>548008.75858840242</v>
      </c>
      <c r="AW42" s="157">
        <f>+'ESTUDIO DE MERCADO 2023'!AN42*(1 + 0.0928) * (1 + 0.052) * (1 + 0.051)</f>
        <v>454481.49120037031</v>
      </c>
      <c r="AX42" s="7">
        <f>+'ESTUDIO DE MERCADO 2025'!AR42*1.051</f>
        <v>634804</v>
      </c>
      <c r="AY42" s="7">
        <f>+'ESTUDIO DE MERCADO 2025'!AS42*1.051</f>
        <v>647416</v>
      </c>
      <c r="AZ42" s="7">
        <f>+'ESTUDIO DE MERCADO 2025'!AT42*1.051</f>
        <v>610410.28999999992</v>
      </c>
      <c r="BA42" s="8">
        <f t="shared" si="18"/>
        <v>579024</v>
      </c>
      <c r="BB42" s="450"/>
      <c r="BC42" s="157">
        <f>+'ESTUDIO DE MERCADO 2023'!AP42*(1 + 0.0928) * (1 + 0.052) * (1 + 0.051)</f>
        <v>267406.0618210276</v>
      </c>
      <c r="BD42" s="157">
        <f>+'ESTUDIO DE MERCADO 2023'!AQ42*(1 + 0.0928) * (1 + 0.052) * (1 + 0.051)</f>
        <v>244779.39505155606</v>
      </c>
      <c r="BE42" s="7">
        <f>+'ESTUDIO DE MERCADO 2025'!AX42*1.051</f>
        <v>324759</v>
      </c>
      <c r="BF42" s="7">
        <f>+'ESTUDIO DE MERCADO 2025'!AY42*1.051</f>
        <v>331065</v>
      </c>
      <c r="BG42" s="7">
        <f>+'ESTUDIO DE MERCADO 2025'!AZ42*1.051</f>
        <v>311866.17279999994</v>
      </c>
      <c r="BH42" s="8">
        <f t="shared" si="19"/>
        <v>295975</v>
      </c>
      <c r="BI42" s="450"/>
      <c r="BJ42" s="157">
        <f>+'ESTUDIO DE MERCADO 2023'!AV42*(1 + 0.0928) * (1 + 0.052) * (1 + 0.051)</f>
        <v>472421.25559545483</v>
      </c>
      <c r="BK42" s="157">
        <f>+'ESTUDIO DE MERCADO 2023'!AW42*(1 + 0.0928) * (1 + 0.052) * (1 + 0.051)</f>
        <v>454481.49120037031</v>
      </c>
      <c r="BL42" s="7">
        <f>+'ESTUDIO DE MERCADO 2025'!BD42*1.051</f>
        <v>586458</v>
      </c>
      <c r="BM42" s="7">
        <f>+'ESTUDIO DE MERCADO 2025'!BE42*1.051</f>
        <v>598019</v>
      </c>
      <c r="BN42" s="7">
        <f>+'ESTUDIO DE MERCADO 2025'!BF42*1.051</f>
        <v>564384.89799999993</v>
      </c>
      <c r="BO42" s="8">
        <f t="shared" si="20"/>
        <v>535153</v>
      </c>
      <c r="BP42" s="450"/>
      <c r="BQ42" s="157">
        <f>+'ESTUDIO DE MERCADO 2023'!AY42*(1 + 0.0928) * (1 + 0.052) * (1 + 0.051)</f>
        <v>464591.38492093264</v>
      </c>
      <c r="BR42" s="157">
        <f>+'ESTUDIO DE MERCADO 2023'!AZ42*(1 + 0.0928) * (1 + 0.052) * (1 + 0.051)</f>
        <v>454481.49120037031</v>
      </c>
      <c r="BS42" s="7">
        <f>+'ESTUDIO DE MERCADO 2025'!BJ42*1.051</f>
        <v>582254</v>
      </c>
      <c r="BT42" s="7">
        <f>+'ESTUDIO DE MERCADO 2025'!BK42*1.051</f>
        <v>593815</v>
      </c>
      <c r="BU42" s="7">
        <f>+'ESTUDIO DE MERCADO 2025'!BL42*1.051</f>
        <v>559617.56199999992</v>
      </c>
      <c r="BV42" s="8">
        <f t="shared" si="21"/>
        <v>530952</v>
      </c>
      <c r="BW42" s="450"/>
      <c r="BX42" s="157">
        <f>+'ESTUDIO DE MERCADO 2023'!BB42*(1 + 0.0928) * (1 + 0.052) * (1 + 0.051)</f>
        <v>341214.51283192338</v>
      </c>
      <c r="BY42" s="157">
        <f>+'ESTUDIO DE MERCADO 2023'!BC42*(1 + 0.0928) * (1 + 0.052) * (1 + 0.051)</f>
        <v>312342.51559229899</v>
      </c>
      <c r="BZ42" s="7">
        <f>+'ESTUDIO DE MERCADO 2025'!BP42*1.051</f>
        <v>414094</v>
      </c>
      <c r="CA42" s="7">
        <f>+'ESTUDIO DE MERCADO 2025'!BQ42*1.051</f>
        <v>422502</v>
      </c>
      <c r="CB42" s="7">
        <f>+'ESTUDIO DE MERCADO 2025'!BR42*1.051</f>
        <v>397947.48699999996</v>
      </c>
      <c r="CC42" s="450">
        <f t="shared" si="22"/>
        <v>377620</v>
      </c>
      <c r="CD42" s="89"/>
      <c r="CE42" s="28"/>
      <c r="CF42" s="9"/>
      <c r="CG42" s="9"/>
      <c r="CH42" s="9"/>
      <c r="CI42" s="10"/>
      <c r="CJ42" s="10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</row>
    <row r="43" spans="1:198" ht="50" customHeight="1" x14ac:dyDescent="0.35">
      <c r="A43" s="296"/>
      <c r="B43" s="11">
        <v>29</v>
      </c>
      <c r="C43" s="33" t="s">
        <v>56</v>
      </c>
      <c r="D43" s="11" t="s">
        <v>22</v>
      </c>
      <c r="E43" s="6"/>
      <c r="F43" s="157">
        <f>+'ESTUDIO DE MERCADO 2023'!F43*(1 + 0.0928) * (1 + 0.052) * (1 + 0.051)</f>
        <v>370524.71329145954</v>
      </c>
      <c r="G43" s="157">
        <f>+'ESTUDIO DE MERCADO 2023'!G43*(1 + 0.0928) * (1 + 0.052) * (1 + 0.051)</f>
        <v>417182.32526516105</v>
      </c>
      <c r="H43" s="7">
        <f>+'ESTUDIO DE MERCADO 2025'!H43*1.051</f>
        <v>499224.99999999994</v>
      </c>
      <c r="I43" s="7">
        <f>+'ESTUDIO DE MERCADO 2025'!I43*1.051</f>
        <v>509734.99999999994</v>
      </c>
      <c r="J43" s="7">
        <f>+'ESTUDIO DE MERCADO 2025'!J43*1.051</f>
        <v>479629.31519999995</v>
      </c>
      <c r="K43" s="8">
        <f t="shared" si="13"/>
        <v>455259</v>
      </c>
      <c r="L43" s="450"/>
      <c r="M43" s="157">
        <f>+'ESTUDIO DE MERCADO 2023'!I43*(1 + 0.0928) * (1 + 0.052) * (1 + 0.051)</f>
        <v>370524.71329145954</v>
      </c>
      <c r="N43" s="157">
        <f>+'ESTUDIO DE MERCADO 2023'!J43*(1 + 0.0928) * (1 + 0.052) * (1 + 0.051)</f>
        <v>417182.32526516105</v>
      </c>
      <c r="O43" s="7">
        <f>+'ESTUDIO DE MERCADO 2025'!N43*1.051</f>
        <v>499224.99999999994</v>
      </c>
      <c r="P43" s="7">
        <f>+'ESTUDIO DE MERCADO 2025'!O43*1.051</f>
        <v>509734.99999999994</v>
      </c>
      <c r="Q43" s="7">
        <f>+'ESTUDIO DE MERCADO 2025'!P43*1.051</f>
        <v>479629.31519999995</v>
      </c>
      <c r="R43" s="8">
        <f t="shared" si="14"/>
        <v>455259</v>
      </c>
      <c r="S43" s="450"/>
      <c r="T43" s="157">
        <f>+'ESTUDIO DE MERCADO 2023'!O43*(1 + 0.0928) * (1 + 0.052) * (1 + 0.051)</f>
        <v>671662.82586428535</v>
      </c>
      <c r="U43" s="157">
        <f>+'ESTUDIO DE MERCADO 2023'!P43*(1 + 0.0928) * (1 + 0.052) * (1 + 0.051)</f>
        <v>756240.67555196478</v>
      </c>
      <c r="V43" s="7">
        <f>+'ESTUDIO DE MERCADO 2025'!T43*1.051</f>
        <v>903860</v>
      </c>
      <c r="W43" s="7">
        <f>+'ESTUDIO DE MERCADO 2025'!U43*1.051</f>
        <v>921727</v>
      </c>
      <c r="X43" s="7">
        <f>+'ESTUDIO DE MERCADO 2025'!V43*1.051</f>
        <v>869441.43159999989</v>
      </c>
      <c r="Y43" s="8">
        <f t="shared" si="15"/>
        <v>824586</v>
      </c>
      <c r="Z43" s="450"/>
      <c r="AA43" s="157">
        <f>+'ESTUDIO DE MERCADO 2023'!AD43*(1 + 0.0928) * (1 + 0.052) * (1 + 0.051)</f>
        <v>727094.7164017522</v>
      </c>
      <c r="AB43" s="157">
        <f>+'ESTUDIO DE MERCADO 2023'!AE43*(1 + 0.0928) * (1 + 0.052) * (1 + 0.051)</f>
        <v>818652.72030557285</v>
      </c>
      <c r="AC43" s="7">
        <f>+'ESTUDIO DE MERCADO 2025'!Z43*1.051</f>
        <v>422502</v>
      </c>
      <c r="AD43" s="7">
        <f>+'ESTUDIO DE MERCADO 2025'!AA43*1.051</f>
        <v>422502</v>
      </c>
      <c r="AE43" s="7">
        <f>+'ESTUDIO DE MERCADO 2025'!AB43*1.051</f>
        <v>406650.81799999997</v>
      </c>
      <c r="AF43" s="8">
        <f t="shared" si="16"/>
        <v>559480</v>
      </c>
      <c r="AG43" s="450"/>
      <c r="AH43" s="157">
        <f>+'ESTUDIO DE MERCADO 2023'!AG43*(1 + 0.0928) * (1 + 0.052) * (1 + 0.051)</f>
        <v>720848.38066218677</v>
      </c>
      <c r="AI43" s="157">
        <f>+'ESTUDIO DE MERCADO 2023'!AH43*(1 + 0.0928) * (1 + 0.052) * (1 + 0.051)</f>
        <v>818652.72030557285</v>
      </c>
      <c r="AJ43" s="7">
        <f>+'ESTUDIO DE MERCADO 2025'!AF43*1.051</f>
        <v>975327.99999999988</v>
      </c>
      <c r="AK43" s="7">
        <f>+'ESTUDIO DE MERCADO 2025'!AG43*1.051</f>
        <v>995296.99999999988</v>
      </c>
      <c r="AL43" s="7">
        <f>+'ESTUDIO DE MERCADO 2025'!AH43*1.051</f>
        <v>937392.15499999991</v>
      </c>
      <c r="AM43" s="8">
        <f t="shared" si="17"/>
        <v>889504</v>
      </c>
      <c r="AN43" s="450"/>
      <c r="AO43" s="157">
        <f>+'ESTUDIO DE MERCADO 2023'!AJ43*(1 + 0.0928) * (1 + 0.052) * (1 + 0.051)</f>
        <v>731202.10585586657</v>
      </c>
      <c r="AP43" s="157">
        <f>+'ESTUDIO DE MERCADO 2023'!AK43*(1 + 0.0928) * (1 + 0.052) * (1 + 0.051)</f>
        <v>818652.72030557285</v>
      </c>
      <c r="AQ43" s="7">
        <f>+'ESTUDIO DE MERCADO 2025'!AL43*1.051</f>
        <v>981633.99999999988</v>
      </c>
      <c r="AR43" s="7">
        <f>+'ESTUDIO DE MERCADO 2025'!AM43*1.051</f>
        <v>1001602.9999999999</v>
      </c>
      <c r="AS43" s="7">
        <f>+'ESTUDIO DE MERCADO 2025'!AN43*1.051</f>
        <v>943697.10399999993</v>
      </c>
      <c r="AT43" s="8">
        <f>ROUND(((AO43+AP43+AQ43+AR43+AS43)/5),0)</f>
        <v>895358</v>
      </c>
      <c r="AU43" s="450"/>
      <c r="AV43" s="157">
        <f>+'ESTUDIO DE MERCADO 2023'!AM43*(1 + 0.0928) * (1 + 0.052) * (1 + 0.051)</f>
        <v>997948.18788794836</v>
      </c>
      <c r="AW43" s="157">
        <f>+'ESTUDIO DE MERCADO 2023'!AN43*(1 + 0.0928) * (1 + 0.052) * (1 + 0.051)</f>
        <v>818652.72030557285</v>
      </c>
      <c r="AX43" s="7">
        <f>+'ESTUDIO DE MERCADO 2025'!AR43*1.051</f>
        <v>1150845</v>
      </c>
      <c r="AY43" s="7">
        <f>+'ESTUDIO DE MERCADO 2025'!AS43*1.051</f>
        <v>1173967</v>
      </c>
      <c r="AZ43" s="7">
        <f>+'ESTUDIO DE MERCADO 2025'!AT43*1.051</f>
        <v>1106117.5929999999</v>
      </c>
      <c r="BA43" s="8">
        <f t="shared" si="18"/>
        <v>1049506</v>
      </c>
      <c r="BB43" s="450"/>
      <c r="BC43" s="157">
        <f>+'ESTUDIO DE MERCADO 2023'!AP43*(1 + 0.0928) * (1 + 0.052) * (1 + 0.051)</f>
        <v>507925.72198044765</v>
      </c>
      <c r="BD43" s="157">
        <f>+'ESTUDIO DE MERCADO 2023'!AQ43*(1 + 0.0928) * (1 + 0.052) * (1 + 0.051)</f>
        <v>464947.39165902522</v>
      </c>
      <c r="BE43" s="7">
        <f>+'ESTUDIO DE MERCADO 2025'!AX43*1.051</f>
        <v>615886</v>
      </c>
      <c r="BF43" s="7">
        <f>+'ESTUDIO DE MERCADO 2025'!AY43*1.051</f>
        <v>628498</v>
      </c>
      <c r="BG43" s="7">
        <f>+'ESTUDIO DE MERCADO 2025'!AZ43*1.051</f>
        <v>592376.8115999999</v>
      </c>
      <c r="BH43" s="8">
        <f t="shared" si="19"/>
        <v>561927</v>
      </c>
      <c r="BI43" s="450"/>
      <c r="BJ43" s="157">
        <f>+'ESTUDIO DE MERCADO 2023'!AV43*(1 + 0.0928) * (1 + 0.052) * (1 + 0.051)</f>
        <v>864137.36225246196</v>
      </c>
      <c r="BK43" s="157">
        <f>+'ESTUDIO DE MERCADO 2023'!AW43*(1 + 0.0928) * (1 + 0.052) * (1 + 0.051)</f>
        <v>818652.72030557285</v>
      </c>
      <c r="BL43" s="7">
        <f>+'ESTUDIO DE MERCADO 2025'!BD43*1.051</f>
        <v>1065714</v>
      </c>
      <c r="BM43" s="7">
        <f>+'ESTUDIO DE MERCADO 2025'!BE43*1.051</f>
        <v>1086734</v>
      </c>
      <c r="BN43" s="7">
        <f>+'ESTUDIO DE MERCADO 2025'!BF43*1.051</f>
        <v>1024640.2894</v>
      </c>
      <c r="BO43" s="8">
        <f t="shared" si="20"/>
        <v>971976</v>
      </c>
      <c r="BP43" s="450"/>
      <c r="BQ43" s="157">
        <f>+'ESTUDIO DE MERCADO 2023'!AY43*(1 + 0.0928) * (1 + 0.052) * (1 + 0.051)</f>
        <v>884033.13612577191</v>
      </c>
      <c r="BR43" s="157">
        <f>+'ESTUDIO DE MERCADO 2023'!AZ43*(1 + 0.0928) * (1 + 0.052) * (1 + 0.051)</f>
        <v>818652.72030557285</v>
      </c>
      <c r="BS43" s="7">
        <f>+'ESTUDIO DE MERCADO 2025'!BJ43*1.051</f>
        <v>1078326</v>
      </c>
      <c r="BT43" s="7">
        <f>+'ESTUDIO DE MERCADO 2025'!BK43*1.051</f>
        <v>1100397</v>
      </c>
      <c r="BU43" s="7">
        <f>+'ESTUDIO DE MERCADO 2025'!BL43*1.051</f>
        <v>1036754.3256</v>
      </c>
      <c r="BV43" s="8">
        <f t="shared" si="21"/>
        <v>983633</v>
      </c>
      <c r="BW43" s="450"/>
      <c r="BX43" s="157">
        <f>+'ESTUDIO DE MERCADO 2023'!BB43*(1 + 0.0928) * (1 + 0.052) * (1 + 0.051)</f>
        <v>622021.91543711803</v>
      </c>
      <c r="BY43" s="157">
        <f>+'ESTUDIO DE MERCADO 2023'!BC43*(1 + 0.0928) * (1 + 0.052) * (1 + 0.051)</f>
        <v>569389.29182320798</v>
      </c>
      <c r="BZ43" s="7">
        <f>+'ESTUDIO DE MERCADO 2025'!BP43*1.051</f>
        <v>754618</v>
      </c>
      <c r="CA43" s="7">
        <f>+'ESTUDIO DE MERCADO 2025'!BQ43*1.051</f>
        <v>769332</v>
      </c>
      <c r="CB43" s="7">
        <f>+'ESTUDIO DE MERCADO 2025'!BR43*1.051</f>
        <v>725442.87059999991</v>
      </c>
      <c r="CC43" s="450">
        <f t="shared" si="22"/>
        <v>688161</v>
      </c>
      <c r="CD43" s="89"/>
      <c r="CE43" s="28"/>
      <c r="CF43" s="9"/>
      <c r="CG43" s="9"/>
      <c r="CH43" s="9"/>
      <c r="CI43" s="10"/>
      <c r="CJ43" s="10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</row>
    <row r="44" spans="1:198" ht="50" customHeight="1" x14ac:dyDescent="0.35">
      <c r="A44" s="296"/>
      <c r="B44" s="11">
        <v>30</v>
      </c>
      <c r="C44" s="33" t="s">
        <v>57</v>
      </c>
      <c r="D44" s="11" t="s">
        <v>22</v>
      </c>
      <c r="E44" s="6"/>
      <c r="F44" s="157">
        <f>+'ESTUDIO DE MERCADO 2023'!F44*(1 + 0.0928) * (1 + 0.052) * (1 + 0.051)</f>
        <v>235610.01859199998</v>
      </c>
      <c r="G44" s="157">
        <f>+'ESTUDIO DE MERCADO 2023'!G44*(1 + 0.0928) * (1 + 0.052) * (1 + 0.051)</f>
        <v>265278.75708700798</v>
      </c>
      <c r="H44" s="7">
        <f>+'ESTUDIO DE MERCADO 2025'!H44*1.051</f>
        <v>317402</v>
      </c>
      <c r="I44" s="7">
        <f>+'ESTUDIO DE MERCADO 2025'!I44*1.051</f>
        <v>323708</v>
      </c>
      <c r="J44" s="7">
        <f>+'ESTUDIO DE MERCADO 2025'!J44*1.051</f>
        <v>304988.8492</v>
      </c>
      <c r="K44" s="8">
        <f t="shared" si="13"/>
        <v>289398</v>
      </c>
      <c r="L44" s="450"/>
      <c r="M44" s="157">
        <f>+'ESTUDIO DE MERCADO 2023'!I44*(1 + 0.0928) * (1 + 0.052) * (1 + 0.051)</f>
        <v>235610.01859199998</v>
      </c>
      <c r="N44" s="157">
        <f>+'ESTUDIO DE MERCADO 2023'!J44*(1 + 0.0928) * (1 + 0.052) * (1 + 0.051)</f>
        <v>265278.75708700798</v>
      </c>
      <c r="O44" s="7">
        <f>+'ESTUDIO DE MERCADO 2025'!N44*1.051</f>
        <v>317402</v>
      </c>
      <c r="P44" s="7">
        <f>+'ESTUDIO DE MERCADO 2025'!O44*1.051</f>
        <v>323708</v>
      </c>
      <c r="Q44" s="7">
        <f>+'ESTUDIO DE MERCADO 2025'!P44*1.051</f>
        <v>304988.8492</v>
      </c>
      <c r="R44" s="8">
        <f t="shared" si="14"/>
        <v>289398</v>
      </c>
      <c r="S44" s="450"/>
      <c r="T44" s="157">
        <f>+'ESTUDIO DE MERCADO 2023'!O44*(1 + 0.0928) * (1 + 0.052) * (1 + 0.051)</f>
        <v>314146.69145599997</v>
      </c>
      <c r="U44" s="157">
        <f>+'ESTUDIO DE MERCADO 2023'!P44*(1 + 0.0928) * (1 + 0.052) * (1 + 0.051)</f>
        <v>353705.00944934401</v>
      </c>
      <c r="V44" s="7">
        <f>+'ESTUDIO DE MERCADO 2025'!T44*1.051</f>
        <v>422502</v>
      </c>
      <c r="W44" s="7">
        <f>+'ESTUDIO DE MERCADO 2025'!U44*1.051</f>
        <v>430910</v>
      </c>
      <c r="X44" s="7">
        <f>+'ESTUDIO DE MERCADO 2025'!V44*1.051</f>
        <v>406650.81799999997</v>
      </c>
      <c r="Y44" s="8">
        <f t="shared" si="15"/>
        <v>385583</v>
      </c>
      <c r="Z44" s="450"/>
      <c r="AA44" s="157">
        <f>+'ESTUDIO DE MERCADO 2023'!AD44*(1 + 0.0928) * (1 + 0.052) * (1 + 0.051)</f>
        <v>314146.69145599997</v>
      </c>
      <c r="AB44" s="157">
        <f>+'ESTUDIO DE MERCADO 2023'!AE44*(1 + 0.0928) * (1 + 0.052) * (1 + 0.051)</f>
        <v>353705.00944934401</v>
      </c>
      <c r="AC44" s="7">
        <f>+'ESTUDIO DE MERCADO 2025'!Z44*1.051</f>
        <v>338422</v>
      </c>
      <c r="AD44" s="7">
        <f>+'ESTUDIO DE MERCADO 2025'!AA44*1.051</f>
        <v>338422</v>
      </c>
      <c r="AE44" s="7">
        <f>+'ESTUDIO DE MERCADO 2025'!AB44*1.051</f>
        <v>325320.6544</v>
      </c>
      <c r="AF44" s="8">
        <f t="shared" si="16"/>
        <v>334003</v>
      </c>
      <c r="AG44" s="450"/>
      <c r="AH44" s="157">
        <f>+'ESTUDIO DE MERCADO 2023'!AG44*(1 + 0.0928) * (1 + 0.052) * (1 + 0.051)</f>
        <v>314146.69145599997</v>
      </c>
      <c r="AI44" s="157">
        <f>+'ESTUDIO DE MERCADO 2023'!AH44*(1 + 0.0928) * (1 + 0.052) * (1 + 0.051)</f>
        <v>353705.00944934401</v>
      </c>
      <c r="AJ44" s="7">
        <f>+'ESTUDIO DE MERCADO 2025'!AF44*1.051</f>
        <v>422502</v>
      </c>
      <c r="AK44" s="7">
        <f>+'ESTUDIO DE MERCADO 2025'!AG44*1.051</f>
        <v>430910</v>
      </c>
      <c r="AL44" s="7">
        <f>+'ESTUDIO DE MERCADO 2025'!AH44*1.051</f>
        <v>406650.81799999997</v>
      </c>
      <c r="AM44" s="8">
        <f t="shared" si="17"/>
        <v>385583</v>
      </c>
      <c r="AN44" s="450"/>
      <c r="AO44" s="157">
        <f>+'ESTUDIO DE MERCADO 2023'!AJ44*(1 + 0.0928) * (1 + 0.052) * (1 + 0.051)</f>
        <v>314146.69145599997</v>
      </c>
      <c r="AP44" s="157">
        <f>+'ESTUDIO DE MERCADO 2023'!AK44*(1 + 0.0928) * (1 + 0.052) * (1 + 0.051)</f>
        <v>353705.00944934401</v>
      </c>
      <c r="AQ44" s="7">
        <f>+'ESTUDIO DE MERCADO 2025'!AL44*1.051</f>
        <v>422502</v>
      </c>
      <c r="AR44" s="7">
        <f>+'ESTUDIO DE MERCADO 2025'!AM44*1.051</f>
        <v>430910</v>
      </c>
      <c r="AS44" s="7">
        <f>+'ESTUDIO DE MERCADO 2025'!AN44*1.051</f>
        <v>406650.81799999997</v>
      </c>
      <c r="AT44" s="8">
        <f>ROUND(((AO44+AP44+AQ44+AR44+AS44)/5),0)</f>
        <v>385583</v>
      </c>
      <c r="AU44" s="450"/>
      <c r="AV44" s="157">
        <f>+'ESTUDIO DE MERCADO 2023'!AM44*(1 + 0.0928) * (1 + 0.052) * (1 + 0.051)</f>
        <v>373834.56283264002</v>
      </c>
      <c r="AW44" s="157">
        <f>+'ESTUDIO DE MERCADO 2023'!AN44*(1 + 0.0928) * (1 + 0.052) * (1 + 0.051)</f>
        <v>353705.00944934401</v>
      </c>
      <c r="AX44" s="7">
        <f>+'ESTUDIO DE MERCADO 2025'!AR44*1.051</f>
        <v>460338</v>
      </c>
      <c r="AY44" s="7">
        <f>+'ESTUDIO DE MERCADO 2025'!AS44*1.051</f>
        <v>469796.99999999994</v>
      </c>
      <c r="AZ44" s="7">
        <f>+'ESTUDIO DE MERCADO 2025'!AT44*1.051</f>
        <v>442994.39799999999</v>
      </c>
      <c r="BA44" s="8">
        <f t="shared" si="18"/>
        <v>420134</v>
      </c>
      <c r="BB44" s="450"/>
      <c r="BC44" s="157">
        <f>+'ESTUDIO DE MERCADO 2023'!AP44*(1 + 0.0928) * (1 + 0.052) * (1 + 0.051)</f>
        <v>314146.69145599997</v>
      </c>
      <c r="BD44" s="157">
        <f>+'ESTUDIO DE MERCADO 2023'!AQ44*(1 + 0.0928) * (1 + 0.052) * (1 + 0.051)</f>
        <v>287565.04833280004</v>
      </c>
      <c r="BE44" s="7">
        <f>+'ESTUDIO DE MERCADO 2025'!AX44*1.051</f>
        <v>381513</v>
      </c>
      <c r="BF44" s="7">
        <f>+'ESTUDIO DE MERCADO 2025'!AY44*1.051</f>
        <v>388870</v>
      </c>
      <c r="BG44" s="7">
        <f>+'ESTUDIO DE MERCADO 2025'!AZ44*1.051</f>
        <v>366378.6</v>
      </c>
      <c r="BH44" s="8">
        <f t="shared" si="19"/>
        <v>347695</v>
      </c>
      <c r="BI44" s="450"/>
      <c r="BJ44" s="157">
        <f>+'ESTUDIO DE MERCADO 2023'!AV44*(1 + 0.0928) * (1 + 0.052) * (1 + 0.051)</f>
        <v>314146.69145599997</v>
      </c>
      <c r="BK44" s="157">
        <f>+'ESTUDIO DE MERCADO 2023'!AW44*(1 + 0.0928) * (1 + 0.052) * (1 + 0.051)</f>
        <v>353705.00944934401</v>
      </c>
      <c r="BL44" s="7">
        <f>+'ESTUDIO DE MERCADO 2025'!BD44*1.051</f>
        <v>422502</v>
      </c>
      <c r="BM44" s="7">
        <f>+'ESTUDIO DE MERCADO 2025'!BE44*1.051</f>
        <v>430910</v>
      </c>
      <c r="BN44" s="7">
        <f>+'ESTUDIO DE MERCADO 2025'!BF44*1.051</f>
        <v>406650.81799999997</v>
      </c>
      <c r="BO44" s="8">
        <f t="shared" si="20"/>
        <v>385583</v>
      </c>
      <c r="BP44" s="450"/>
      <c r="BQ44" s="157">
        <f>+'ESTUDIO DE MERCADO 2023'!AY44*(1 + 0.0928) * (1 + 0.052) * (1 + 0.051)</f>
        <v>314146.69145599997</v>
      </c>
      <c r="BR44" s="157">
        <f>+'ESTUDIO DE MERCADO 2023'!AZ44*(1 + 0.0928) * (1 + 0.052) * (1 + 0.051)</f>
        <v>353705.00944934401</v>
      </c>
      <c r="BS44" s="7">
        <f>+'ESTUDIO DE MERCADO 2025'!BJ44*1.051</f>
        <v>422502</v>
      </c>
      <c r="BT44" s="7">
        <f>+'ESTUDIO DE MERCADO 2025'!BK44*1.051</f>
        <v>430910</v>
      </c>
      <c r="BU44" s="7">
        <f>+'ESTUDIO DE MERCADO 2025'!BL44*1.051</f>
        <v>406650.81799999997</v>
      </c>
      <c r="BV44" s="8">
        <f t="shared" si="21"/>
        <v>385583</v>
      </c>
      <c r="BW44" s="450"/>
      <c r="BX44" s="157">
        <f>+'ESTUDIO DE MERCADO 2023'!BB44*(1 + 0.0928) * (1 + 0.052) * (1 + 0.051)</f>
        <v>314146.69145599997</v>
      </c>
      <c r="BY44" s="157">
        <f>+'ESTUDIO DE MERCADO 2023'!BC44*(1 + 0.0928) * (1 + 0.052) * (1 + 0.051)</f>
        <v>287565.04833280004</v>
      </c>
      <c r="BZ44" s="7">
        <f>+'ESTUDIO DE MERCADO 2025'!BP44*1.051</f>
        <v>381513</v>
      </c>
      <c r="CA44" s="7">
        <f>+'ESTUDIO DE MERCADO 2025'!BQ44*1.051</f>
        <v>388870</v>
      </c>
      <c r="CB44" s="7">
        <f>+'ESTUDIO DE MERCADO 2025'!BR44*1.051</f>
        <v>366378.6</v>
      </c>
      <c r="CC44" s="450">
        <f t="shared" si="22"/>
        <v>347695</v>
      </c>
      <c r="CD44" s="89"/>
      <c r="CE44" s="28"/>
      <c r="CF44" s="9"/>
      <c r="CG44" s="9"/>
      <c r="CH44" s="9"/>
      <c r="CI44" s="10"/>
      <c r="CJ44" s="10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</row>
    <row r="45" spans="1:198" ht="50" customHeight="1" x14ac:dyDescent="0.35">
      <c r="A45" s="296"/>
      <c r="B45" s="11">
        <v>31</v>
      </c>
      <c r="C45" s="33" t="s">
        <v>58</v>
      </c>
      <c r="D45" s="11" t="s">
        <v>22</v>
      </c>
      <c r="E45" s="6"/>
      <c r="F45" s="157">
        <f>+'ESTUDIO DE MERCADO 2023'!F45*(1 + 0.0928) * (1 + 0.052) * (1 + 0.051)</f>
        <v>251317.35316479998</v>
      </c>
      <c r="G45" s="157">
        <f>+'ESTUDIO DE MERCADO 2023'!G45*(1 + 0.0928) * (1 + 0.052) * (1 + 0.051)</f>
        <v>282964.00755947514</v>
      </c>
      <c r="H45" s="7">
        <f>+'ESTUDIO DE MERCADO 2025'!H45*1.051</f>
        <v>338422</v>
      </c>
      <c r="I45" s="7">
        <f>+'ESTUDIO DE MERCADO 2025'!I45*1.051</f>
        <v>344728</v>
      </c>
      <c r="J45" s="7">
        <f>+'ESTUDIO DE MERCADO 2025'!J45*1.051</f>
        <v>325320.6544</v>
      </c>
      <c r="K45" s="8">
        <f t="shared" si="13"/>
        <v>308550</v>
      </c>
      <c r="L45" s="450"/>
      <c r="M45" s="157">
        <f>+'ESTUDIO DE MERCADO 2023'!I45*(1 + 0.0928) * (1 + 0.052) * (1 + 0.051)</f>
        <v>251317.35316479998</v>
      </c>
      <c r="N45" s="157">
        <f>+'ESTUDIO DE MERCADO 2023'!J45*(1 + 0.0928) * (1 + 0.052) * (1 + 0.051)</f>
        <v>282964.00755947514</v>
      </c>
      <c r="O45" s="7">
        <f>+'ESTUDIO DE MERCADO 2025'!N45*1.051</f>
        <v>338422</v>
      </c>
      <c r="P45" s="7">
        <f>+'ESTUDIO DE MERCADO 2025'!O45*1.051</f>
        <v>344728</v>
      </c>
      <c r="Q45" s="7">
        <f>+'ESTUDIO DE MERCADO 2025'!P45*1.051</f>
        <v>325320.6544</v>
      </c>
      <c r="R45" s="8">
        <f t="shared" si="14"/>
        <v>308550</v>
      </c>
      <c r="S45" s="450"/>
      <c r="T45" s="157">
        <f>+'ESTUDIO DE MERCADO 2023'!O45*(1 + 0.0928) * (1 + 0.052) * (1 + 0.051)</f>
        <v>251317.35316479998</v>
      </c>
      <c r="U45" s="157">
        <f>+'ESTUDIO DE MERCADO 2023'!P45*(1 + 0.0928) * (1 + 0.052) * (1 + 0.051)</f>
        <v>282964.00755947514</v>
      </c>
      <c r="V45" s="7">
        <f>+'ESTUDIO DE MERCADO 2025'!T45*1.051</f>
        <v>338422</v>
      </c>
      <c r="W45" s="7">
        <f>+'ESTUDIO DE MERCADO 2025'!U45*1.051</f>
        <v>344728</v>
      </c>
      <c r="X45" s="7">
        <f>+'ESTUDIO DE MERCADO 2025'!V45*1.051</f>
        <v>325320.6544</v>
      </c>
      <c r="Y45" s="8">
        <f t="shared" si="15"/>
        <v>308550</v>
      </c>
      <c r="Z45" s="450"/>
      <c r="AA45" s="157">
        <f>+'ESTUDIO DE MERCADO 2023'!AD45*(1 + 0.0928) * (1 + 0.052) * (1 + 0.051)</f>
        <v>251317.35316479998</v>
      </c>
      <c r="AB45" s="157">
        <f>+'ESTUDIO DE MERCADO 2023'!AE45*(1 + 0.0928) * (1 + 0.052) * (1 + 0.051)</f>
        <v>282964.00755947514</v>
      </c>
      <c r="AC45" s="7">
        <f>+'ESTUDIO DE MERCADO 2025'!Z45*1.051</f>
        <v>52550</v>
      </c>
      <c r="AD45" s="7">
        <f>+'ESTUDIO DE MERCADO 2025'!AA45*1.051</f>
        <v>52550</v>
      </c>
      <c r="AE45" s="7">
        <f>+'ESTUDIO DE MERCADO 2025'!AB45*1.051</f>
        <v>50830.984400000001</v>
      </c>
      <c r="AF45" s="8">
        <f t="shared" si="16"/>
        <v>138042</v>
      </c>
      <c r="AG45" s="450"/>
      <c r="AH45" s="157">
        <f>+'ESTUDIO DE MERCADO 2023'!AG45*(1 + 0.0928) * (1 + 0.052) * (1 + 0.051)</f>
        <v>251317.35316479998</v>
      </c>
      <c r="AI45" s="157">
        <f>+'ESTUDIO DE MERCADO 2023'!AH45*(1 + 0.0928) * (1 + 0.052) * (1 + 0.051)</f>
        <v>282964.00755947514</v>
      </c>
      <c r="AJ45" s="7">
        <f>+'ESTUDIO DE MERCADO 2025'!AF45*1.051</f>
        <v>338422</v>
      </c>
      <c r="AK45" s="7">
        <f>+'ESTUDIO DE MERCADO 2025'!AG45*1.051</f>
        <v>344728</v>
      </c>
      <c r="AL45" s="7">
        <f>+'ESTUDIO DE MERCADO 2025'!AH45*1.051</f>
        <v>325320.6544</v>
      </c>
      <c r="AM45" s="8">
        <f t="shared" si="17"/>
        <v>308550</v>
      </c>
      <c r="AN45" s="450"/>
      <c r="AO45" s="157">
        <f>+'ESTUDIO DE MERCADO 2023'!AJ45*(1 + 0.0928) * (1 + 0.052) * (1 + 0.051)</f>
        <v>251317.35316479998</v>
      </c>
      <c r="AP45" s="157">
        <f>+'ESTUDIO DE MERCADO 2023'!AK45*(1 + 0.0928) * (1 + 0.052) * (1 + 0.051)</f>
        <v>282964.00755947514</v>
      </c>
      <c r="AQ45" s="7">
        <f>+'ESTUDIO DE MERCADO 2025'!AL45*1.051</f>
        <v>338422</v>
      </c>
      <c r="AR45" s="7">
        <f>+'ESTUDIO DE MERCADO 2025'!AM45*1.051</f>
        <v>344728</v>
      </c>
      <c r="AS45" s="7">
        <f>+'ESTUDIO DE MERCADO 2025'!AN45*1.051</f>
        <v>325320.6544</v>
      </c>
      <c r="AT45" s="8">
        <f>ROUND(((AO45+AP45+AQ45+AR45+AS45)/5),0)</f>
        <v>308550</v>
      </c>
      <c r="AU45" s="450"/>
      <c r="AV45" s="157">
        <f>+'ESTUDIO DE MERCADO 2023'!AM45*(1 + 0.0928) * (1 + 0.052) * (1 + 0.051)</f>
        <v>299067.65026611194</v>
      </c>
      <c r="AW45" s="157">
        <f>+'ESTUDIO DE MERCADO 2023'!AN45*(1 + 0.0928) * (1 + 0.052) * (1 + 0.051)</f>
        <v>282964.00755947514</v>
      </c>
      <c r="AX45" s="7">
        <f>+'ESTUDIO DE MERCADO 2025'!AR45*1.051</f>
        <v>368901</v>
      </c>
      <c r="AY45" s="7">
        <f>+'ESTUDIO DE MERCADO 2025'!AS45*1.051</f>
        <v>376258</v>
      </c>
      <c r="AZ45" s="7">
        <f>+'ESTUDIO DE MERCADO 2025'!AT45*1.051</f>
        <v>354395.5184</v>
      </c>
      <c r="BA45" s="8">
        <f t="shared" si="18"/>
        <v>336317</v>
      </c>
      <c r="BB45" s="450"/>
      <c r="BC45" s="157">
        <f>+'ESTUDIO DE MERCADO 2023'!AP45*(1 + 0.0928) * (1 + 0.052) * (1 + 0.051)</f>
        <v>251317.35316479998</v>
      </c>
      <c r="BD45" s="157">
        <f>+'ESTUDIO DE MERCADO 2023'!AQ45*(1 + 0.0928) * (1 + 0.052) * (1 + 0.051)</f>
        <v>230052.03866624</v>
      </c>
      <c r="BE45" s="7">
        <f>+'ESTUDIO DE MERCADO 2025'!AX45*1.051</f>
        <v>304790</v>
      </c>
      <c r="BF45" s="7">
        <f>+'ESTUDIO DE MERCADO 2025'!AY45*1.051</f>
        <v>311096</v>
      </c>
      <c r="BG45" s="7">
        <f>+'ESTUDIO DE MERCADO 2025'!AZ45*1.051</f>
        <v>293102.88</v>
      </c>
      <c r="BH45" s="8">
        <f t="shared" si="19"/>
        <v>278072</v>
      </c>
      <c r="BI45" s="450"/>
      <c r="BJ45" s="157">
        <f>+'ESTUDIO DE MERCADO 2023'!AV45*(1 + 0.0928) * (1 + 0.052) * (1 + 0.051)</f>
        <v>251317.35316479998</v>
      </c>
      <c r="BK45" s="157">
        <f>+'ESTUDIO DE MERCADO 2023'!AW45*(1 + 0.0928) * (1 + 0.052) * (1 + 0.051)</f>
        <v>282964.00755947514</v>
      </c>
      <c r="BL45" s="7">
        <f>+'ESTUDIO DE MERCADO 2025'!BD45*1.051</f>
        <v>338422</v>
      </c>
      <c r="BM45" s="7">
        <f>+'ESTUDIO DE MERCADO 2025'!BE45*1.051</f>
        <v>344728</v>
      </c>
      <c r="BN45" s="7">
        <f>+'ESTUDIO DE MERCADO 2025'!BF45*1.051</f>
        <v>325320.6544</v>
      </c>
      <c r="BO45" s="8">
        <f t="shared" si="20"/>
        <v>308550</v>
      </c>
      <c r="BP45" s="450"/>
      <c r="BQ45" s="157">
        <f>+'ESTUDIO DE MERCADO 2023'!AY45*(1 + 0.0928) * (1 + 0.052) * (1 + 0.051)</f>
        <v>251317.35316479998</v>
      </c>
      <c r="BR45" s="157">
        <f>+'ESTUDIO DE MERCADO 2023'!AZ45*(1 + 0.0928) * (1 + 0.052) * (1 + 0.051)</f>
        <v>282964.00755947514</v>
      </c>
      <c r="BS45" s="7">
        <f>+'ESTUDIO DE MERCADO 2025'!BJ45*1.051</f>
        <v>338422</v>
      </c>
      <c r="BT45" s="7">
        <f>+'ESTUDIO DE MERCADO 2025'!BK45*1.051</f>
        <v>344728</v>
      </c>
      <c r="BU45" s="7">
        <f>+'ESTUDIO DE MERCADO 2025'!BL45*1.051</f>
        <v>325320.6544</v>
      </c>
      <c r="BV45" s="8">
        <f t="shared" si="21"/>
        <v>308550</v>
      </c>
      <c r="BW45" s="450"/>
      <c r="BX45" s="157">
        <f>+'ESTUDIO DE MERCADO 2023'!BB45*(1 + 0.0928) * (1 + 0.052) * (1 + 0.051)</f>
        <v>251317.35316479998</v>
      </c>
      <c r="BY45" s="157">
        <f>+'ESTUDIO DE MERCADO 2023'!BC45*(1 + 0.0928) * (1 + 0.052) * (1 + 0.051)</f>
        <v>230052.03866624</v>
      </c>
      <c r="BZ45" s="7">
        <f>+'ESTUDIO DE MERCADO 2025'!BP45*1.051</f>
        <v>304790</v>
      </c>
      <c r="CA45" s="7">
        <f>+'ESTUDIO DE MERCADO 2025'!BQ45*1.051</f>
        <v>311096</v>
      </c>
      <c r="CB45" s="7">
        <f>+'ESTUDIO DE MERCADO 2025'!BR45*1.051</f>
        <v>293102.88</v>
      </c>
      <c r="CC45" s="450">
        <f t="shared" si="22"/>
        <v>278072</v>
      </c>
      <c r="CD45" s="89"/>
      <c r="CE45" s="28"/>
      <c r="CF45" s="9"/>
      <c r="CG45" s="9"/>
      <c r="CH45" s="9"/>
      <c r="CI45" s="10"/>
      <c r="CJ45" s="10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</row>
    <row r="46" spans="1:198" ht="50" customHeight="1" x14ac:dyDescent="0.35">
      <c r="A46" s="296"/>
      <c r="B46" s="11">
        <v>32</v>
      </c>
      <c r="C46" s="33" t="s">
        <v>59</v>
      </c>
      <c r="D46" s="11" t="s">
        <v>22</v>
      </c>
      <c r="E46" s="6"/>
      <c r="F46" s="157">
        <f>+'ESTUDIO DE MERCADO 2023'!F46*(1 + 0.0928) * (1 + 0.052) * (1 + 0.051)</f>
        <v>39268.336431999996</v>
      </c>
      <c r="G46" s="157">
        <f>+'ESTUDIO DE MERCADO 2023'!G46*(1 + 0.0928) * (1 + 0.052) * (1 + 0.051)</f>
        <v>44213.126181168001</v>
      </c>
      <c r="H46" s="7">
        <f>+'ESTUDIO DE MERCADO 2025'!H46*1.051</f>
        <v>52550</v>
      </c>
      <c r="I46" s="7">
        <f>+'ESTUDIO DE MERCADO 2025'!I46*1.051</f>
        <v>53601</v>
      </c>
      <c r="J46" s="7">
        <f>+'ESTUDIO DE MERCADO 2025'!J46*1.051</f>
        <v>50830.984400000001</v>
      </c>
      <c r="K46" s="8">
        <f t="shared" si="13"/>
        <v>48093</v>
      </c>
      <c r="L46" s="450"/>
      <c r="M46" s="157">
        <f>+'ESTUDIO DE MERCADO 2023'!I46*(1 + 0.0928) * (1 + 0.052) * (1 + 0.051)</f>
        <v>39268.336431999996</v>
      </c>
      <c r="N46" s="157">
        <f>+'ESTUDIO DE MERCADO 2023'!J46*(1 + 0.0928) * (1 + 0.052) * (1 + 0.051)</f>
        <v>44213.126181168001</v>
      </c>
      <c r="O46" s="7">
        <f>+'ESTUDIO DE MERCADO 2025'!N46*1.051</f>
        <v>52550</v>
      </c>
      <c r="P46" s="7">
        <f>+'ESTUDIO DE MERCADO 2025'!O46*1.051</f>
        <v>53601</v>
      </c>
      <c r="Q46" s="7">
        <f>+'ESTUDIO DE MERCADO 2025'!P46*1.051</f>
        <v>50830.984400000001</v>
      </c>
      <c r="R46" s="8">
        <f t="shared" si="14"/>
        <v>48093</v>
      </c>
      <c r="S46" s="450"/>
      <c r="T46" s="157">
        <f>+'ESTUDIO DE MERCADO 2023'!O46*(1 + 0.0928) * (1 + 0.052) * (1 + 0.051)</f>
        <v>39268.336431999996</v>
      </c>
      <c r="U46" s="157">
        <f>+'ESTUDIO DE MERCADO 2023'!P46*(1 + 0.0928) * (1 + 0.052) * (1 + 0.051)</f>
        <v>44213.126181168001</v>
      </c>
      <c r="V46" s="7">
        <f>+'ESTUDIO DE MERCADO 2025'!T46*1.051</f>
        <v>52550</v>
      </c>
      <c r="W46" s="7">
        <f>+'ESTUDIO DE MERCADO 2025'!U46*1.051</f>
        <v>53601</v>
      </c>
      <c r="X46" s="7">
        <f>+'ESTUDIO DE MERCADO 2025'!V46*1.051</f>
        <v>50830.984400000001</v>
      </c>
      <c r="Y46" s="8">
        <f t="shared" si="15"/>
        <v>48093</v>
      </c>
      <c r="Z46" s="450"/>
      <c r="AA46" s="157">
        <f>+'ESTUDIO DE MERCADO 2023'!AD46*(1 + 0.0928) * (1 + 0.052) * (1 + 0.051)</f>
        <v>39268.336431999996</v>
      </c>
      <c r="AB46" s="157">
        <f>+'ESTUDIO DE MERCADO 2023'!AE46*(1 + 0.0928) * (1 + 0.052) * (1 + 0.051)</f>
        <v>44213.126181168001</v>
      </c>
      <c r="AC46" s="7">
        <f>+'ESTUDIO DE MERCADO 2025'!Z46*1.051</f>
        <v>397278</v>
      </c>
      <c r="AD46" s="7">
        <f>+'ESTUDIO DE MERCADO 2025'!AA46*1.051</f>
        <v>397278</v>
      </c>
      <c r="AE46" s="7">
        <f>+'ESTUDIO DE MERCADO 2025'!AB46*1.051</f>
        <v>381573.74779999995</v>
      </c>
      <c r="AF46" s="8">
        <f t="shared" si="16"/>
        <v>251922</v>
      </c>
      <c r="AG46" s="450"/>
      <c r="AH46" s="157">
        <f>+'ESTUDIO DE MERCADO 2023'!AG46*(1 + 0.0928) * (1 + 0.052) * (1 + 0.051)</f>
        <v>39268.336431999996</v>
      </c>
      <c r="AI46" s="157">
        <f>+'ESTUDIO DE MERCADO 2023'!AH46*(1 + 0.0928) * (1 + 0.052) * (1 + 0.051)</f>
        <v>44213.126181168001</v>
      </c>
      <c r="AJ46" s="7">
        <f>+'ESTUDIO DE MERCADO 2025'!AF46*1.051</f>
        <v>52550</v>
      </c>
      <c r="AK46" s="7">
        <f>+'ESTUDIO DE MERCADO 2025'!AG46*1.051</f>
        <v>53601</v>
      </c>
      <c r="AL46" s="7">
        <f>+'ESTUDIO DE MERCADO 2025'!AH46*1.051</f>
        <v>50830.984400000001</v>
      </c>
      <c r="AM46" s="8">
        <f t="shared" si="17"/>
        <v>48093</v>
      </c>
      <c r="AN46" s="450"/>
      <c r="AO46" s="157">
        <f>+'ESTUDIO DE MERCADO 2023'!AJ46*(1 + 0.0928) * (1 + 0.052) * (1 + 0.051)</f>
        <v>39268.336431999996</v>
      </c>
      <c r="AP46" s="157">
        <f>+'ESTUDIO DE MERCADO 2023'!AK46*(1 + 0.0928) * (1 + 0.052) * (1 + 0.051)</f>
        <v>44213.126181168001</v>
      </c>
      <c r="AQ46" s="7">
        <f>+'ESTUDIO DE MERCADO 2025'!AL46*1.051</f>
        <v>52550</v>
      </c>
      <c r="AR46" s="7">
        <f>+'ESTUDIO DE MERCADO 2025'!AM46*1.051</f>
        <v>53601</v>
      </c>
      <c r="AS46" s="7">
        <f>+'ESTUDIO DE MERCADO 2025'!AN46*1.051</f>
        <v>50830.984400000001</v>
      </c>
      <c r="AT46" s="8">
        <f>ROUND(((AO46+AP46+AQ46+AR46+AS46)/5),0)</f>
        <v>48093</v>
      </c>
      <c r="AU46" s="450"/>
      <c r="AV46" s="157">
        <f>+'ESTUDIO DE MERCADO 2023'!AM46*(1 + 0.0928) * (1 + 0.052) * (1 + 0.051)</f>
        <v>46729.320354080002</v>
      </c>
      <c r="AW46" s="157">
        <f>+'ESTUDIO DE MERCADO 2023'!AN46*(1 + 0.0928) * (1 + 0.052) * (1 + 0.051)</f>
        <v>44213.126181168001</v>
      </c>
      <c r="AX46" s="7">
        <f>+'ESTUDIO DE MERCADO 2025'!AR46*1.051</f>
        <v>57805</v>
      </c>
      <c r="AY46" s="7">
        <f>+'ESTUDIO DE MERCADO 2025'!AS46*1.051</f>
        <v>58855.999999999993</v>
      </c>
      <c r="AZ46" s="7">
        <f>+'ESTUDIO DE MERCADO 2025'!AT46*1.051</f>
        <v>55374.667599999993</v>
      </c>
      <c r="BA46" s="8">
        <f t="shared" si="18"/>
        <v>52596</v>
      </c>
      <c r="BB46" s="450"/>
      <c r="BC46" s="157">
        <f>+'ESTUDIO DE MERCADO 2023'!AP46*(1 + 0.0928) * (1 + 0.052) * (1 + 0.051)</f>
        <v>39268.336431999996</v>
      </c>
      <c r="BD46" s="157">
        <f>+'ESTUDIO DE MERCADO 2023'!AQ46*(1 + 0.0928) * (1 + 0.052) * (1 + 0.051)</f>
        <v>35945.631041600005</v>
      </c>
      <c r="BE46" s="7">
        <f>+'ESTUDIO DE MERCADO 2025'!AX46*1.051</f>
        <v>47295</v>
      </c>
      <c r="BF46" s="7">
        <f>+'ESTUDIO DE MERCADO 2025'!AY46*1.051</f>
        <v>48346</v>
      </c>
      <c r="BG46" s="7">
        <f>+'ESTUDIO DE MERCADO 2025'!AZ46*1.051</f>
        <v>45797.324999999997</v>
      </c>
      <c r="BH46" s="8">
        <f t="shared" si="19"/>
        <v>43330</v>
      </c>
      <c r="BI46" s="450"/>
      <c r="BJ46" s="157">
        <f>+'ESTUDIO DE MERCADO 2023'!AV46*(1 + 0.0928) * (1 + 0.052) * (1 + 0.051)</f>
        <v>39268.336431999996</v>
      </c>
      <c r="BK46" s="157">
        <f>+'ESTUDIO DE MERCADO 2023'!AW46*(1 + 0.0928) * (1 + 0.052) * (1 + 0.051)</f>
        <v>44213.126181168001</v>
      </c>
      <c r="BL46" s="7">
        <f>+'ESTUDIO DE MERCADO 2025'!BD46*1.051</f>
        <v>52550</v>
      </c>
      <c r="BM46" s="7">
        <f>+'ESTUDIO DE MERCADO 2025'!BE46*1.051</f>
        <v>53601</v>
      </c>
      <c r="BN46" s="7">
        <f>+'ESTUDIO DE MERCADO 2025'!BF46*1.051</f>
        <v>50830.984400000001</v>
      </c>
      <c r="BO46" s="8">
        <f t="shared" si="20"/>
        <v>48093</v>
      </c>
      <c r="BP46" s="450"/>
      <c r="BQ46" s="157">
        <f>+'ESTUDIO DE MERCADO 2023'!AY46*(1 + 0.0928) * (1 + 0.052) * (1 + 0.051)</f>
        <v>39268.336431999996</v>
      </c>
      <c r="BR46" s="157">
        <f>+'ESTUDIO DE MERCADO 2023'!AZ46*(1 + 0.0928) * (1 + 0.052) * (1 + 0.051)</f>
        <v>44213.126181168001</v>
      </c>
      <c r="BS46" s="7">
        <f>+'ESTUDIO DE MERCADO 2025'!BJ46*1.051</f>
        <v>52550</v>
      </c>
      <c r="BT46" s="7">
        <f>+'ESTUDIO DE MERCADO 2025'!BK46*1.051</f>
        <v>53601</v>
      </c>
      <c r="BU46" s="7">
        <f>+'ESTUDIO DE MERCADO 2025'!BL46*1.051</f>
        <v>50830.984400000001</v>
      </c>
      <c r="BV46" s="8">
        <f t="shared" si="21"/>
        <v>48093</v>
      </c>
      <c r="BW46" s="450"/>
      <c r="BX46" s="157">
        <f>+'ESTUDIO DE MERCADO 2023'!BB46*(1 + 0.0928) * (1 + 0.052) * (1 + 0.051)</f>
        <v>39268.336431999996</v>
      </c>
      <c r="BY46" s="157">
        <f>+'ESTUDIO DE MERCADO 2023'!BC46*(1 + 0.0928) * (1 + 0.052) * (1 + 0.051)</f>
        <v>35945.631041600005</v>
      </c>
      <c r="BZ46" s="7">
        <f>+'ESTUDIO DE MERCADO 2025'!BP46*1.051</f>
        <v>47295</v>
      </c>
      <c r="CA46" s="7">
        <f>+'ESTUDIO DE MERCADO 2025'!BQ46*1.051</f>
        <v>48346</v>
      </c>
      <c r="CB46" s="7">
        <f>+'ESTUDIO DE MERCADO 2025'!BR46*1.051</f>
        <v>45797.324999999997</v>
      </c>
      <c r="CC46" s="450">
        <f t="shared" si="22"/>
        <v>43330</v>
      </c>
      <c r="CD46" s="89"/>
      <c r="CE46" s="28"/>
      <c r="CF46" s="9"/>
      <c r="CG46" s="9"/>
      <c r="CH46" s="9"/>
      <c r="CI46" s="10"/>
      <c r="CJ46" s="10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</row>
    <row r="47" spans="1:198" ht="50" customHeight="1" x14ac:dyDescent="0.35">
      <c r="A47" s="296"/>
      <c r="B47" s="11">
        <v>33</v>
      </c>
      <c r="C47" s="33" t="s">
        <v>60</v>
      </c>
      <c r="D47" s="11" t="s">
        <v>22</v>
      </c>
      <c r="F47" s="157">
        <f>+'ESTUDIO DE MERCADO 2023'!F47*(1 + 0.0928) * (1 + 0.052) * (1 + 0.051)</f>
        <v>145917.99671439742</v>
      </c>
      <c r="G47" s="157">
        <f>+'ESTUDIO DE MERCADO 2023'!G47*(1 + 0.0928) * (1 + 0.052) * (1 + 0.051)</f>
        <v>164292.43983912579</v>
      </c>
      <c r="H47" s="7">
        <f>+'ESTUDIO DE MERCADO 2025'!H47*1.051</f>
        <v>196537</v>
      </c>
      <c r="I47" s="7">
        <f>+'ESTUDIO DE MERCADO 2025'!I47*1.051</f>
        <v>200741</v>
      </c>
      <c r="J47" s="7">
        <f>+'ESTUDIO DE MERCADO 2025'!J47*1.051</f>
        <v>188885.08939999997</v>
      </c>
      <c r="K47" s="8">
        <f t="shared" si="13"/>
        <v>179275</v>
      </c>
      <c r="L47" s="450"/>
      <c r="M47" s="157">
        <f>+'ESTUDIO DE MERCADO 2023'!I47*(1 + 0.0928) * (1 + 0.052) * (1 + 0.051)</f>
        <v>145917.99671439742</v>
      </c>
      <c r="N47" s="157">
        <f>+'ESTUDIO DE MERCADO 2023'!J47*(1 + 0.0928) * (1 + 0.052) * (1 + 0.051)</f>
        <v>164292.43983912579</v>
      </c>
      <c r="O47" s="7">
        <f>+'ESTUDIO DE MERCADO 2025'!N47*1.051</f>
        <v>196537</v>
      </c>
      <c r="P47" s="7">
        <f>+'ESTUDIO DE MERCADO 2025'!O47*1.051</f>
        <v>200741</v>
      </c>
      <c r="Q47" s="7">
        <f>+'ESTUDIO DE MERCADO 2025'!P47*1.051</f>
        <v>188885.08939999997</v>
      </c>
      <c r="R47" s="8">
        <f t="shared" si="14"/>
        <v>179275</v>
      </c>
      <c r="S47" s="450"/>
      <c r="T47" s="157">
        <f>+'ESTUDIO DE MERCADO 2023'!O47*(1 + 0.0928) * (1 + 0.052) * (1 + 0.051)</f>
        <v>267326.42563474347</v>
      </c>
      <c r="U47" s="157">
        <f>+'ESTUDIO DE MERCADO 2023'!P47*(1 + 0.0928) * (1 + 0.052) * (1 + 0.051)</f>
        <v>300988.99169351847</v>
      </c>
      <c r="V47" s="7">
        <f>+'ESTUDIO DE MERCADO 2025'!T47*1.051</f>
        <v>359442</v>
      </c>
      <c r="W47" s="7">
        <f>+'ESTUDIO DE MERCADO 2025'!U47*1.051</f>
        <v>366799</v>
      </c>
      <c r="X47" s="7">
        <f>+'ESTUDIO DE MERCADO 2025'!V47*1.051</f>
        <v>346043.85199999996</v>
      </c>
      <c r="Y47" s="8">
        <f t="shared" si="15"/>
        <v>328120</v>
      </c>
      <c r="Z47" s="450"/>
      <c r="AA47" s="157">
        <f>+'ESTUDIO DE MERCADO 2023'!AD47*(1 + 0.0928) * (1 + 0.052) * (1 + 0.051)</f>
        <v>294774.36450732854</v>
      </c>
      <c r="AB47" s="157">
        <f>+'ESTUDIO DE MERCADO 2023'!AE47*(1 + 0.0928) * (1 + 0.052) * (1 + 0.051)</f>
        <v>331893.25948413613</v>
      </c>
      <c r="AC47" s="7">
        <f>+'ESTUDIO DE MERCADO 2025'!Z47*1.051</f>
        <v>394125</v>
      </c>
      <c r="AD47" s="7">
        <f>+'ESTUDIO DE MERCADO 2025'!AA47*1.051</f>
        <v>394125</v>
      </c>
      <c r="AE47" s="7">
        <f>+'ESTUDIO DE MERCADO 2025'!AB47*1.051</f>
        <v>379298.96340000001</v>
      </c>
      <c r="AF47" s="8">
        <f t="shared" si="16"/>
        <v>358843</v>
      </c>
      <c r="AG47" s="450"/>
      <c r="AH47" s="157">
        <f>+'ESTUDIO DE MERCADO 2023'!AG47*(1 + 0.0928) * (1 + 0.052) * (1 + 0.051)</f>
        <v>291993.22384786862</v>
      </c>
      <c r="AI47" s="157">
        <f>+'ESTUDIO DE MERCADO 2023'!AH47*(1 + 0.0928) * (1 + 0.052) * (1 + 0.051)</f>
        <v>331893.25948413613</v>
      </c>
      <c r="AJ47" s="7">
        <f>+'ESTUDIO DE MERCADO 2025'!AF47*1.051</f>
        <v>395176</v>
      </c>
      <c r="AK47" s="7">
        <f>+'ESTUDIO DE MERCADO 2025'!AG47*1.051</f>
        <v>403584</v>
      </c>
      <c r="AL47" s="7">
        <f>+'ESTUDIO DE MERCADO 2025'!AH47*1.051</f>
        <v>379880.16639999999</v>
      </c>
      <c r="AM47" s="8">
        <f t="shared" si="17"/>
        <v>360505</v>
      </c>
      <c r="AN47" s="450"/>
      <c r="AO47" s="157">
        <f>+'ESTUDIO DE MERCADO 2023'!AJ47*(1 + 0.0928) * (1 + 0.052) * (1 + 0.051)</f>
        <v>288492.29458161013</v>
      </c>
      <c r="AP47" s="157">
        <f>+'ESTUDIO DE MERCADO 2023'!AK47*(1 + 0.0928) * (1 + 0.052) * (1 + 0.051)</f>
        <v>331893.25948413613</v>
      </c>
      <c r="AQ47" s="7">
        <f>+'ESTUDIO DE MERCADO 2025'!AL47*1.051</f>
        <v>393074</v>
      </c>
      <c r="AR47" s="7">
        <f>+'ESTUDIO DE MERCADO 2025'!AM47*1.051</f>
        <v>400431</v>
      </c>
      <c r="AS47" s="7">
        <f>+'ESTUDIO DE MERCADO 2025'!AN47*1.051</f>
        <v>377749.57919999998</v>
      </c>
      <c r="AT47" s="8">
        <f>ROUND(((AO47+AP47+AQ47+AR47+AS47)/5),0)</f>
        <v>358328</v>
      </c>
      <c r="AU47" s="450"/>
      <c r="AV47" s="157">
        <f>+'ESTUDIO DE MERCADO 2023'!AM47*(1 + 0.0928) * (1 + 0.052) * (1 + 0.051)</f>
        <v>397764.08703412005</v>
      </c>
      <c r="AW47" s="157">
        <f>+'ESTUDIO DE MERCADO 2023'!AN47*(1 + 0.0928) * (1 + 0.052) * (1 + 0.051)</f>
        <v>331893.25948413613</v>
      </c>
      <c r="AX47" s="7">
        <f>+'ESTUDIO DE MERCADO 2025'!AR47*1.051</f>
        <v>462440</v>
      </c>
      <c r="AY47" s="7">
        <f>+'ESTUDIO DE MERCADO 2025'!AS47*1.051</f>
        <v>471898.99999999994</v>
      </c>
      <c r="AZ47" s="7">
        <f>+'ESTUDIO DE MERCADO 2025'!AT47*1.051</f>
        <v>444283.3444</v>
      </c>
      <c r="BA47" s="8">
        <f t="shared" si="18"/>
        <v>421656</v>
      </c>
      <c r="BB47" s="450"/>
      <c r="BC47" s="157">
        <f>+'ESTUDIO DE MERCADO 2023'!AP47*(1 + 0.0928) * (1 + 0.052) * (1 + 0.051)</f>
        <v>202708.80730243018</v>
      </c>
      <c r="BD47" s="157">
        <f>+'ESTUDIO DE MERCADO 2023'!AQ47*(1 + 0.0928) * (1 + 0.052) * (1 + 0.051)</f>
        <v>185556.52360760924</v>
      </c>
      <c r="BE47" s="7">
        <f>+'ESTUDIO DE MERCADO 2025'!AX47*1.051</f>
        <v>245933.99999999997</v>
      </c>
      <c r="BF47" s="7">
        <f>+'ESTUDIO DE MERCADO 2025'!AY47*1.051</f>
        <v>251188.99999999997</v>
      </c>
      <c r="BG47" s="7">
        <f>+'ESTUDIO DE MERCADO 2025'!AZ47*1.051</f>
        <v>236412.78079999998</v>
      </c>
      <c r="BH47" s="8">
        <f t="shared" si="19"/>
        <v>224360</v>
      </c>
      <c r="BI47" s="450"/>
      <c r="BJ47" s="157">
        <f>+'ESTUDIO DE MERCADO 2023'!AV47*(1 + 0.0928) * (1 + 0.052) * (1 + 0.051)</f>
        <v>349623.27732212609</v>
      </c>
      <c r="BK47" s="157">
        <f>+'ESTUDIO DE MERCADO 2023'!AW47*(1 + 0.0928) * (1 + 0.052) * (1 + 0.051)</f>
        <v>331893.25948413613</v>
      </c>
      <c r="BL47" s="7">
        <f>+'ESTUDIO DE MERCADO 2025'!BD47*1.051</f>
        <v>431961</v>
      </c>
      <c r="BM47" s="7">
        <f>+'ESTUDIO DE MERCADO 2025'!BE47*1.051</f>
        <v>440369</v>
      </c>
      <c r="BN47" s="7">
        <f>+'ESTUDIO DE MERCADO 2025'!BF47*1.051</f>
        <v>414971.58499999996</v>
      </c>
      <c r="BO47" s="8">
        <f t="shared" si="20"/>
        <v>393764</v>
      </c>
      <c r="BP47" s="450"/>
      <c r="BQ47" s="157">
        <f>+'ESTUDIO DE MERCADO 2023'!AY47*(1 + 0.0928) * (1 + 0.052) * (1 + 0.051)</f>
        <v>343924.18511907704</v>
      </c>
      <c r="BR47" s="157">
        <f>+'ESTUDIO DE MERCADO 2023'!AZ47*(1 + 0.0928) * (1 + 0.052) * (1 + 0.051)</f>
        <v>331893.25948413613</v>
      </c>
      <c r="BS47" s="7">
        <f>+'ESTUDIO DE MERCADO 2025'!BJ47*1.051</f>
        <v>427757</v>
      </c>
      <c r="BT47" s="7">
        <f>+'ESTUDIO DE MERCADO 2025'!BK47*1.051</f>
        <v>436165</v>
      </c>
      <c r="BU47" s="7">
        <f>+'ESTUDIO DE MERCADO 2025'!BL47*1.051</f>
        <v>411500.55239999999</v>
      </c>
      <c r="BV47" s="8">
        <f t="shared" si="21"/>
        <v>390248</v>
      </c>
      <c r="BW47" s="450"/>
      <c r="BX47" s="157">
        <f>+'ESTUDIO DE MERCADO 2023'!BB47*(1 + 0.0928) * (1 + 0.052) * (1 + 0.051)</f>
        <v>244960.90900987928</v>
      </c>
      <c r="BY47" s="157">
        <f>+'ESTUDIO DE MERCADO 2023'!BC47*(1 + 0.0928) * (1 + 0.052) * (1 + 0.051)</f>
        <v>224233.44747827415</v>
      </c>
      <c r="BZ47" s="7">
        <f>+'ESTUDIO DE MERCADO 2025'!BP47*1.051</f>
        <v>297433</v>
      </c>
      <c r="CA47" s="7">
        <f>+'ESTUDIO DE MERCADO 2025'!BQ47*1.051</f>
        <v>303739</v>
      </c>
      <c r="CB47" s="7">
        <f>+'ESTUDIO DE MERCADO 2025'!BR47*1.051</f>
        <v>285689.96679999999</v>
      </c>
      <c r="CC47" s="450">
        <f t="shared" si="22"/>
        <v>271211</v>
      </c>
      <c r="CD47" s="89"/>
      <c r="CE47" s="28"/>
      <c r="CF47" s="29"/>
      <c r="CG47" s="29"/>
      <c r="CH47" s="29"/>
    </row>
    <row r="48" spans="1:198" ht="50" customHeight="1" x14ac:dyDescent="0.35">
      <c r="A48" s="296"/>
      <c r="B48" s="11">
        <v>34</v>
      </c>
      <c r="C48" s="33" t="s">
        <v>61</v>
      </c>
      <c r="D48" s="11" t="s">
        <v>22</v>
      </c>
      <c r="F48" s="157">
        <f>+'ESTUDIO DE MERCADO 2023'!F48*(1 + 0.0928) * (1 + 0.052) * (1 + 0.051)</f>
        <v>142638.61940228823</v>
      </c>
      <c r="G48" s="157">
        <f>+'ESTUDIO DE MERCADO 2023'!G48*(1 + 0.0928) * (1 + 0.052) * (1 + 0.051)</f>
        <v>160600.1132454841</v>
      </c>
      <c r="H48" s="7">
        <f>+'ESTUDIO DE MERCADO 2025'!H48*1.051</f>
        <v>192333</v>
      </c>
      <c r="I48" s="7">
        <f>+'ESTUDIO DE MERCADO 2025'!I48*1.051</f>
        <v>196537</v>
      </c>
      <c r="J48" s="7">
        <f>+'ESTUDIO DE MERCADO 2025'!J48*1.051</f>
        <v>184640.1004</v>
      </c>
      <c r="K48" s="8">
        <f t="shared" si="13"/>
        <v>175350</v>
      </c>
      <c r="L48" s="450"/>
      <c r="M48" s="157">
        <f>+'ESTUDIO DE MERCADO 2023'!I48*(1 + 0.0928) * (1 + 0.052) * (1 + 0.051)</f>
        <v>142638.61940228823</v>
      </c>
      <c r="N48" s="157">
        <f>+'ESTUDIO DE MERCADO 2023'!J48*(1 + 0.0928) * (1 + 0.052) * (1 + 0.051)</f>
        <v>160600.1132454841</v>
      </c>
      <c r="O48" s="7">
        <f>+'ESTUDIO DE MERCADO 2025'!N48*1.051</f>
        <v>192333</v>
      </c>
      <c r="P48" s="7">
        <f>+'ESTUDIO DE MERCADO 2025'!O48*1.051</f>
        <v>196537</v>
      </c>
      <c r="Q48" s="7">
        <f>+'ESTUDIO DE MERCADO 2025'!P48*1.051</f>
        <v>184640.1004</v>
      </c>
      <c r="R48" s="8">
        <f t="shared" si="14"/>
        <v>175350</v>
      </c>
      <c r="S48" s="450"/>
      <c r="T48" s="157">
        <f>+'ESTUDIO DE MERCADO 2023'!O48*(1 + 0.0928) * (1 + 0.052) * (1 + 0.051)</f>
        <v>260097.91026434096</v>
      </c>
      <c r="U48" s="157">
        <f>+'ESTUDIO DE MERCADO 2023'!P48*(1 + 0.0928) * (1 + 0.052) * (1 + 0.051)</f>
        <v>292850.2394260891</v>
      </c>
      <c r="V48" s="7">
        <f>+'ESTUDIO DE MERCADO 2025'!T48*1.051</f>
        <v>349983</v>
      </c>
      <c r="W48" s="7">
        <f>+'ESTUDIO DE MERCADO 2025'!U48*1.051</f>
        <v>357340</v>
      </c>
      <c r="X48" s="7">
        <f>+'ESTUDIO DE MERCADO 2025'!V48*1.051</f>
        <v>336687.2194</v>
      </c>
      <c r="Y48" s="8">
        <f t="shared" si="15"/>
        <v>319392</v>
      </c>
      <c r="Z48" s="450"/>
      <c r="AA48" s="157">
        <f>+'ESTUDIO DE MERCADO 2023'!AD48*(1 + 0.0928) * (1 + 0.052) * (1 + 0.051)</f>
        <v>296341.56381432968</v>
      </c>
      <c r="AB48" s="157">
        <f>+'ESTUDIO DE MERCADO 2023'!AE48*(1 + 0.0928) * (1 + 0.052) * (1 + 0.051)</f>
        <v>326590.42555621907</v>
      </c>
      <c r="AC48" s="7">
        <f>+'ESTUDIO DE MERCADO 2025'!Z48*1.051</f>
        <v>528653</v>
      </c>
      <c r="AD48" s="7">
        <f>+'ESTUDIO DE MERCADO 2025'!AA48*1.051</f>
        <v>528653</v>
      </c>
      <c r="AE48" s="7">
        <f>+'ESTUDIO DE MERCADO 2025'!AB48*1.051</f>
        <v>508314.25819999998</v>
      </c>
      <c r="AF48" s="8">
        <f t="shared" si="16"/>
        <v>437710</v>
      </c>
      <c r="AG48" s="450"/>
      <c r="AH48" s="157">
        <f>+'ESTUDIO DE MERCADO 2023'!AG48*(1 + 0.0928) * (1 + 0.052) * (1 + 0.051)</f>
        <v>291566.4555675257</v>
      </c>
      <c r="AI48" s="157">
        <f>+'ESTUDIO DE MERCADO 2023'!AH48*(1 + 0.0928) * (1 + 0.052) * (1 + 0.051)</f>
        <v>326590.42555621907</v>
      </c>
      <c r="AJ48" s="7">
        <f>+'ESTUDIO DE MERCADO 2025'!AF48*1.051</f>
        <v>390972</v>
      </c>
      <c r="AK48" s="7">
        <f>+'ESTUDIO DE MERCADO 2025'!AG48*1.051</f>
        <v>398329</v>
      </c>
      <c r="AL48" s="7">
        <f>+'ESTUDIO DE MERCADO 2025'!AH48*1.051</f>
        <v>376391.47699999996</v>
      </c>
      <c r="AM48" s="8">
        <f t="shared" si="17"/>
        <v>356770</v>
      </c>
      <c r="AN48" s="450"/>
      <c r="AO48" s="157">
        <f>+'ESTUDIO DE MERCADO 2023'!AJ48*(1 + 0.0928) * (1 + 0.052) * (1 + 0.051)</f>
        <v>294774.36450732854</v>
      </c>
      <c r="AP48" s="157">
        <f>+'ESTUDIO DE MERCADO 2023'!AK48*(1 + 0.0928) * (1 + 0.052) * (1 + 0.051)</f>
        <v>326590.42555621907</v>
      </c>
      <c r="AQ48" s="7">
        <f>+'ESTUDIO DE MERCADO 2025'!AL48*1.051</f>
        <v>393074</v>
      </c>
      <c r="AR48" s="7">
        <f>+'ESTUDIO DE MERCADO 2025'!AM48*1.051</f>
        <v>400431</v>
      </c>
      <c r="AS48" s="7">
        <f>+'ESTUDIO DE MERCADO 2025'!AN48*1.051</f>
        <v>378345.49619999999</v>
      </c>
      <c r="AT48" s="8">
        <f>ROUND(((AO48+AP48+AQ48+AR48+AS48)/5),0)</f>
        <v>358643</v>
      </c>
      <c r="AU48" s="450"/>
      <c r="AV48" s="157">
        <f>+'ESTUDIO DE MERCADO 2023'!AM48*(1 + 0.0928) * (1 + 0.052) * (1 + 0.051)</f>
        <v>404351.61278307543</v>
      </c>
      <c r="AW48" s="157">
        <f>+'ESTUDIO DE MERCADO 2023'!AN48*(1 + 0.0928) * (1 + 0.052) * (1 + 0.051)</f>
        <v>326590.42555621907</v>
      </c>
      <c r="AX48" s="7">
        <f>+'ESTUDIO DE MERCADO 2025'!AR48*1.051</f>
        <v>462440</v>
      </c>
      <c r="AY48" s="7">
        <f>+'ESTUDIO DE MERCADO 2025'!AS48*1.051</f>
        <v>471898.99999999994</v>
      </c>
      <c r="AZ48" s="7">
        <f>+'ESTUDIO DE MERCADO 2025'!AT48*1.051</f>
        <v>445066.12919999997</v>
      </c>
      <c r="BA48" s="8">
        <f t="shared" si="18"/>
        <v>422069</v>
      </c>
      <c r="BB48" s="450"/>
      <c r="BC48" s="157">
        <f>+'ESTUDIO DE MERCADO 2023'!AP48*(1 + 0.0928) * (1 + 0.052) * (1 + 0.051)</f>
        <v>197206.76361159695</v>
      </c>
      <c r="BD48" s="157">
        <f>+'ESTUDIO DE MERCADO 2023'!AQ48*(1 + 0.0928) * (1 + 0.052) * (1 + 0.051)</f>
        <v>180520.03745984644</v>
      </c>
      <c r="BE48" s="7">
        <f>+'ESTUDIO DE MERCADO 2025'!AX48*1.051</f>
        <v>239627.99999999997</v>
      </c>
      <c r="BF48" s="7">
        <f>+'ESTUDIO DE MERCADO 2025'!AY48*1.051</f>
        <v>244882.99999999997</v>
      </c>
      <c r="BG48" s="7">
        <f>+'ESTUDIO DE MERCADO 2025'!AZ48*1.051</f>
        <v>229996.00539999997</v>
      </c>
      <c r="BH48" s="8">
        <f t="shared" si="19"/>
        <v>218447</v>
      </c>
      <c r="BI48" s="450"/>
      <c r="BJ48" s="157">
        <f>+'ESTUDIO DE MERCADO 2023'!AV48*(1 + 0.0928) * (1 + 0.052) * (1 + 0.051)</f>
        <v>351519.23114173592</v>
      </c>
      <c r="BK48" s="157">
        <f>+'ESTUDIO DE MERCADO 2023'!AW48*(1 + 0.0928) * (1 + 0.052) * (1 + 0.051)</f>
        <v>326590.42555621907</v>
      </c>
      <c r="BL48" s="7">
        <f>+'ESTUDIO DE MERCADO 2025'!BD48*1.051</f>
        <v>429859</v>
      </c>
      <c r="BM48" s="7">
        <f>+'ESTUDIO DE MERCADO 2025'!BE48*1.051</f>
        <v>438267</v>
      </c>
      <c r="BN48" s="7">
        <f>+'ESTUDIO DE MERCADO 2025'!BF48*1.051</f>
        <v>412896.91099999996</v>
      </c>
      <c r="BO48" s="8">
        <f t="shared" si="20"/>
        <v>391827</v>
      </c>
      <c r="BP48" s="450"/>
      <c r="BQ48" s="157">
        <f>+'ESTUDIO DE MERCADO 2023'!AY48*(1 + 0.0928) * (1 + 0.052) * (1 + 0.051)</f>
        <v>342021.08446223661</v>
      </c>
      <c r="BR48" s="157">
        <f>+'ESTUDIO DE MERCADO 2023'!AZ48*(1 + 0.0928) * (1 + 0.052) * (1 + 0.051)</f>
        <v>326590.42555621907</v>
      </c>
      <c r="BS48" s="7">
        <f>+'ESTUDIO DE MERCADO 2025'!BJ48*1.051</f>
        <v>423553</v>
      </c>
      <c r="BT48" s="7">
        <f>+'ESTUDIO DE MERCADO 2025'!BK48*1.051</f>
        <v>431961</v>
      </c>
      <c r="BU48" s="7">
        <f>+'ESTUDIO DE MERCADO 2025'!BL48*1.051</f>
        <v>407112.83759999997</v>
      </c>
      <c r="BV48" s="8">
        <f t="shared" si="21"/>
        <v>386248</v>
      </c>
      <c r="BW48" s="450"/>
      <c r="BX48" s="157">
        <f>+'ESTUDIO DE MERCADO 2023'!BB48*(1 + 0.0928) * (1 + 0.052) * (1 + 0.051)</f>
        <v>239456.82336555159</v>
      </c>
      <c r="BY48" s="157">
        <f>+'ESTUDIO DE MERCADO 2023'!BC48*(1 + 0.0928) * (1 + 0.052) * (1 + 0.051)</f>
        <v>219195.09215769725</v>
      </c>
      <c r="BZ48" s="7">
        <f>+'ESTUDIO DE MERCADO 2025'!BP48*1.051</f>
        <v>290076</v>
      </c>
      <c r="CA48" s="7">
        <f>+'ESTUDIO DE MERCADO 2025'!BQ48*1.051</f>
        <v>296382</v>
      </c>
      <c r="CB48" s="7">
        <f>+'ESTUDIO DE MERCADO 2025'!BR48*1.051</f>
        <v>279270.24859999993</v>
      </c>
      <c r="CC48" s="450">
        <f t="shared" si="22"/>
        <v>264876</v>
      </c>
      <c r="CD48" s="89"/>
      <c r="CE48" s="28"/>
      <c r="CF48" s="29"/>
      <c r="CG48" s="29"/>
      <c r="CH48" s="29"/>
    </row>
    <row r="49" spans="1:86" ht="50" customHeight="1" x14ac:dyDescent="0.35">
      <c r="A49" s="296"/>
      <c r="B49" s="11">
        <v>35</v>
      </c>
      <c r="C49" s="34" t="s">
        <v>62</v>
      </c>
      <c r="D49" s="11" t="s">
        <v>22</v>
      </c>
      <c r="F49" s="157">
        <f>+'ESTUDIO DE MERCADO 2023'!F49*(1 + 0.0928) * (1 + 0.052) * (1 + 0.051)</f>
        <v>392683.36431999999</v>
      </c>
      <c r="G49" s="157">
        <f>+'ESTUDIO DE MERCADO 2023'!G49*(1 + 0.0928) * (1 + 0.052) * (1 + 0.051)</f>
        <v>442131.26181167999</v>
      </c>
      <c r="H49" s="7">
        <f>+'ESTUDIO DE MERCADO 2025'!H49*1.051</f>
        <v>528653</v>
      </c>
      <c r="I49" s="7">
        <f>+'ESTUDIO DE MERCADO 2025'!I49*1.051</f>
        <v>539163</v>
      </c>
      <c r="J49" s="7">
        <f>+'ESTUDIO DE MERCADO 2025'!J49*1.051</f>
        <v>508314.25819999998</v>
      </c>
      <c r="K49" s="8">
        <f t="shared" si="13"/>
        <v>482189</v>
      </c>
      <c r="L49" s="450"/>
      <c r="M49" s="157">
        <f>+'ESTUDIO DE MERCADO 2023'!I49*(1 + 0.0928) * (1 + 0.052) * (1 + 0.051)</f>
        <v>392683.36431999999</v>
      </c>
      <c r="N49" s="157">
        <f>+'ESTUDIO DE MERCADO 2023'!J49*(1 + 0.0928) * (1 + 0.052) * (1 + 0.051)</f>
        <v>442131.26181167999</v>
      </c>
      <c r="O49" s="7">
        <f>+'ESTUDIO DE MERCADO 2025'!N49*1.051</f>
        <v>528653</v>
      </c>
      <c r="P49" s="7">
        <f>+'ESTUDIO DE MERCADO 2025'!O49*1.051</f>
        <v>539163</v>
      </c>
      <c r="Q49" s="7">
        <f>+'ESTUDIO DE MERCADO 2025'!P49*1.051</f>
        <v>508314.25819999998</v>
      </c>
      <c r="R49" s="8">
        <f t="shared" si="14"/>
        <v>482189</v>
      </c>
      <c r="S49" s="450"/>
      <c r="T49" s="157">
        <f>+'ESTUDIO DE MERCADO 2023'!O49*(1 + 0.0928) * (1 + 0.052) * (1 + 0.051)</f>
        <v>392683.36431999999</v>
      </c>
      <c r="U49" s="157">
        <f>+'ESTUDIO DE MERCADO 2023'!P49*(1 + 0.0928) * (1 + 0.052) * (1 + 0.051)</f>
        <v>442131.26181167999</v>
      </c>
      <c r="V49" s="7">
        <f>+'ESTUDIO DE MERCADO 2025'!T49*1.051</f>
        <v>528653</v>
      </c>
      <c r="W49" s="7">
        <f>+'ESTUDIO DE MERCADO 2025'!U49*1.051</f>
        <v>539163</v>
      </c>
      <c r="X49" s="7">
        <f>+'ESTUDIO DE MERCADO 2025'!V49*1.051</f>
        <v>508314.25819999998</v>
      </c>
      <c r="Y49" s="8">
        <f t="shared" si="15"/>
        <v>482189</v>
      </c>
      <c r="Z49" s="450"/>
      <c r="AA49" s="157">
        <f>+'ESTUDIO DE MERCADO 2023'!AD49*(1 + 0.0928) * (1 + 0.052) * (1 + 0.051)</f>
        <v>392683.36431999999</v>
      </c>
      <c r="AB49" s="157">
        <f>+'ESTUDIO DE MERCADO 2023'!AE49*(1 + 0.0928) * (1 + 0.052) * (1 + 0.051)</f>
        <v>442131.26181167999</v>
      </c>
      <c r="AC49" s="7">
        <f>+'ESTUDIO DE MERCADO 2025'!Z49*1.051</f>
        <v>471898.99999999994</v>
      </c>
      <c r="AD49" s="7">
        <f>+'ESTUDIO DE MERCADO 2025'!AA49*1.051</f>
        <v>471898.99999999994</v>
      </c>
      <c r="AE49" s="7">
        <f>+'ESTUDIO DE MERCADO 2025'!AB49*1.051</f>
        <v>453775.34579999995</v>
      </c>
      <c r="AF49" s="8">
        <f t="shared" si="16"/>
        <v>446478</v>
      </c>
      <c r="AG49" s="450"/>
      <c r="AH49" s="157">
        <f>+'ESTUDIO DE MERCADO 2023'!AG49*(1 + 0.0928) * (1 + 0.052) * (1 + 0.051)</f>
        <v>392683.36431999999</v>
      </c>
      <c r="AI49" s="157">
        <f>+'ESTUDIO DE MERCADO 2023'!AH49*(1 + 0.0928) * (1 + 0.052) * (1 + 0.051)</f>
        <v>442131.26181167999</v>
      </c>
      <c r="AJ49" s="7">
        <f>+'ESTUDIO DE MERCADO 2025'!AF49*1.051</f>
        <v>528653</v>
      </c>
      <c r="AK49" s="7">
        <f>+'ESTUDIO DE MERCADO 2025'!AG49*1.051</f>
        <v>539163</v>
      </c>
      <c r="AL49" s="7">
        <f>+'ESTUDIO DE MERCADO 2025'!AH49*1.051</f>
        <v>508314.25819999998</v>
      </c>
      <c r="AM49" s="8">
        <f t="shared" si="17"/>
        <v>482189</v>
      </c>
      <c r="AN49" s="450"/>
      <c r="AO49" s="157">
        <f>+'ESTUDIO DE MERCADO 2023'!AJ49*(1 + 0.0928) * (1 + 0.052) * (1 + 0.051)</f>
        <v>392683.36431999999</v>
      </c>
      <c r="AP49" s="157">
        <f>+'ESTUDIO DE MERCADO 2023'!AK49*(1 + 0.0928) * (1 + 0.052) * (1 + 0.051)</f>
        <v>442131.26181167999</v>
      </c>
      <c r="AQ49" s="7">
        <f>+'ESTUDIO DE MERCADO 2025'!AL49*1.051</f>
        <v>528653</v>
      </c>
      <c r="AR49" s="7">
        <f>+'ESTUDIO DE MERCADO 2025'!AM49*1.051</f>
        <v>539163</v>
      </c>
      <c r="AS49" s="7">
        <f>+'ESTUDIO DE MERCADO 2025'!AN49*1.051</f>
        <v>508314.25819999998</v>
      </c>
      <c r="AT49" s="8">
        <f>ROUND(((AO49+AP49+AQ49+AR49+AS49)/5),0)</f>
        <v>482189</v>
      </c>
      <c r="AU49" s="450"/>
      <c r="AV49" s="157">
        <f>+'ESTUDIO DE MERCADO 2023'!AM49*(1 + 0.0928) * (1 + 0.052) * (1 + 0.051)</f>
        <v>467293.20354080002</v>
      </c>
      <c r="AW49" s="157">
        <f>+'ESTUDIO DE MERCADO 2023'!AN49*(1 + 0.0928) * (1 + 0.052) * (1 + 0.051)</f>
        <v>442131.26181167999</v>
      </c>
      <c r="AX49" s="7">
        <f>+'ESTUDIO DE MERCADO 2025'!AR49*1.051</f>
        <v>575948</v>
      </c>
      <c r="AY49" s="7">
        <f>+'ESTUDIO DE MERCADO 2025'!AS49*1.051</f>
        <v>587509</v>
      </c>
      <c r="AZ49" s="7">
        <f>+'ESTUDIO DE MERCADO 2025'!AT49*1.051</f>
        <v>553743.7331999999</v>
      </c>
      <c r="BA49" s="8">
        <f t="shared" si="18"/>
        <v>525325</v>
      </c>
      <c r="BB49" s="450"/>
      <c r="BC49" s="157">
        <f>+'ESTUDIO DE MERCADO 2023'!AP49*(1 + 0.0928) * (1 + 0.052) * (1 + 0.051)</f>
        <v>392683.36431999999</v>
      </c>
      <c r="BD49" s="157">
        <f>+'ESTUDIO DE MERCADO 2023'!AQ49*(1 + 0.0928) * (1 + 0.052) * (1 + 0.051)</f>
        <v>359456.31041600002</v>
      </c>
      <c r="BE49" s="7">
        <f>+'ESTUDIO DE MERCADO 2025'!AX49*1.051</f>
        <v>476102.99999999994</v>
      </c>
      <c r="BF49" s="7">
        <f>+'ESTUDIO DE MERCADO 2025'!AY49*1.051</f>
        <v>485561.99999999994</v>
      </c>
      <c r="BG49" s="7">
        <f>+'ESTUDIO DE MERCADO 2025'!AZ49*1.051</f>
        <v>457973.25</v>
      </c>
      <c r="BH49" s="8">
        <f t="shared" si="19"/>
        <v>434356</v>
      </c>
      <c r="BI49" s="450"/>
      <c r="BJ49" s="157">
        <f>+'ESTUDIO DE MERCADO 2023'!AV49*(1 + 0.0928) * (1 + 0.052) * (1 + 0.051)</f>
        <v>392683.36431999999</v>
      </c>
      <c r="BK49" s="157">
        <f>+'ESTUDIO DE MERCADO 2023'!AW49*(1 + 0.0928) * (1 + 0.052) * (1 + 0.051)</f>
        <v>442131.26181167999</v>
      </c>
      <c r="BL49" s="7">
        <f>+'ESTUDIO DE MERCADO 2025'!BD49*1.051</f>
        <v>528653</v>
      </c>
      <c r="BM49" s="7">
        <f>+'ESTUDIO DE MERCADO 2025'!BE49*1.051</f>
        <v>539163</v>
      </c>
      <c r="BN49" s="7">
        <f>+'ESTUDIO DE MERCADO 2025'!BF49*1.051</f>
        <v>508314.25819999998</v>
      </c>
      <c r="BO49" s="8">
        <f t="shared" si="20"/>
        <v>482189</v>
      </c>
      <c r="BP49" s="450"/>
      <c r="BQ49" s="157">
        <f>+'ESTUDIO DE MERCADO 2023'!AY49*(1 + 0.0928) * (1 + 0.052) * (1 + 0.051)</f>
        <v>392683.36431999999</v>
      </c>
      <c r="BR49" s="157">
        <f>+'ESTUDIO DE MERCADO 2023'!AZ49*(1 + 0.0928) * (1 + 0.052) * (1 + 0.051)</f>
        <v>442131.26181167999</v>
      </c>
      <c r="BS49" s="7">
        <f>+'ESTUDIO DE MERCADO 2025'!BJ49*1.051</f>
        <v>528653</v>
      </c>
      <c r="BT49" s="7">
        <f>+'ESTUDIO DE MERCADO 2025'!BK49*1.051</f>
        <v>539163</v>
      </c>
      <c r="BU49" s="7">
        <f>+'ESTUDIO DE MERCADO 2025'!BL49*1.051</f>
        <v>508314.25819999998</v>
      </c>
      <c r="BV49" s="8">
        <f t="shared" si="21"/>
        <v>482189</v>
      </c>
      <c r="BW49" s="450"/>
      <c r="BX49" s="157">
        <f>+'ESTUDIO DE MERCADO 2023'!BB49*(1 + 0.0928) * (1 + 0.052) * (1 + 0.051)</f>
        <v>392683.36431999999</v>
      </c>
      <c r="BY49" s="157">
        <f>+'ESTUDIO DE MERCADO 2023'!BC49*(1 + 0.0928) * (1 + 0.052) * (1 + 0.051)</f>
        <v>359456.31041600002</v>
      </c>
      <c r="BZ49" s="7">
        <f>+'ESTUDIO DE MERCADO 2025'!BP49*1.051</f>
        <v>476102.99999999994</v>
      </c>
      <c r="CA49" s="7">
        <f>+'ESTUDIO DE MERCADO 2025'!BQ49*1.051</f>
        <v>485561.99999999994</v>
      </c>
      <c r="CB49" s="7">
        <f>+'ESTUDIO DE MERCADO 2025'!BR49*1.051</f>
        <v>457973.25</v>
      </c>
      <c r="CC49" s="450">
        <f t="shared" si="22"/>
        <v>434356</v>
      </c>
      <c r="CD49" s="89"/>
      <c r="CE49" s="28"/>
      <c r="CF49" s="29"/>
      <c r="CG49" s="29"/>
      <c r="CH49" s="29"/>
    </row>
    <row r="50" spans="1:86" ht="50" customHeight="1" x14ac:dyDescent="0.35">
      <c r="A50" s="296"/>
      <c r="B50" s="11">
        <v>36</v>
      </c>
      <c r="C50" s="34" t="s">
        <v>63</v>
      </c>
      <c r="D50" s="11" t="s">
        <v>22</v>
      </c>
      <c r="F50" s="157">
        <f>+'ESTUDIO DE MERCADO 2023'!F50*(1 + 0.0928) * (1 + 0.052) * (1 + 0.051)</f>
        <v>176075.60787413624</v>
      </c>
      <c r="G50" s="157">
        <f>+'ESTUDIO DE MERCADO 2023'!G50*(1 + 0.0928) * (1 + 0.052) * (1 + 0.051)</f>
        <v>198247.59018874864</v>
      </c>
      <c r="H50" s="7">
        <f>+'ESTUDIO DE MERCADO 2025'!H50*1.051</f>
        <v>237525.99999999997</v>
      </c>
      <c r="I50" s="7">
        <f>+'ESTUDIO DE MERCADO 2025'!I50*1.051</f>
        <v>242780.99999999997</v>
      </c>
      <c r="J50" s="7">
        <f>+'ESTUDIO DE MERCADO 2025'!J50*1.051</f>
        <v>227922.80279999998</v>
      </c>
      <c r="K50" s="8">
        <f t="shared" si="13"/>
        <v>216511</v>
      </c>
      <c r="L50" s="450"/>
      <c r="M50" s="157">
        <f>+'ESTUDIO DE MERCADO 2023'!I50*(1 + 0.0928) * (1 + 0.052) * (1 + 0.051)</f>
        <v>176075.60787413624</v>
      </c>
      <c r="N50" s="157">
        <f>+'ESTUDIO DE MERCADO 2023'!J50*(1 + 0.0928) * (1 + 0.052) * (1 + 0.051)</f>
        <v>198247.59018874864</v>
      </c>
      <c r="O50" s="7">
        <f>+'ESTUDIO DE MERCADO 2025'!N50*1.051</f>
        <v>237525.99999999997</v>
      </c>
      <c r="P50" s="7">
        <f>+'ESTUDIO DE MERCADO 2025'!O50*1.051</f>
        <v>242780.99999999997</v>
      </c>
      <c r="Q50" s="7">
        <f>+'ESTUDIO DE MERCADO 2025'!P50*1.051</f>
        <v>227922.80279999998</v>
      </c>
      <c r="R50" s="8">
        <f t="shared" si="14"/>
        <v>216511</v>
      </c>
      <c r="S50" s="450"/>
      <c r="T50" s="157">
        <f>+'ESTUDIO DE MERCADO 2023'!O50*(1 + 0.0928) * (1 + 0.052) * (1 + 0.051)</f>
        <v>324547.06743336096</v>
      </c>
      <c r="U50" s="157">
        <f>+'ESTUDIO DE MERCADO 2023'!P50*(1 + 0.0928) * (1 + 0.052) * (1 + 0.051)</f>
        <v>365415.03277093108</v>
      </c>
      <c r="V50" s="7">
        <f>+'ESTUDIO DE MERCADO 2025'!T50*1.051</f>
        <v>437216</v>
      </c>
      <c r="W50" s="7">
        <f>+'ESTUDIO DE MERCADO 2025'!U50*1.051</f>
        <v>445624</v>
      </c>
      <c r="X50" s="7">
        <f>+'ESTUDIO DE MERCADO 2025'!V50*1.051</f>
        <v>420114.12799999997</v>
      </c>
      <c r="Y50" s="8">
        <f t="shared" si="15"/>
        <v>398583</v>
      </c>
      <c r="Z50" s="450"/>
      <c r="AA50" s="157">
        <f>+'ESTUDIO DE MERCADO 2023'!AD50*(1 + 0.0928) * (1 + 0.052) * (1 + 0.051)</f>
        <v>350551.34518536</v>
      </c>
      <c r="AB50" s="157">
        <f>+'ESTUDIO DE MERCADO 2023'!AE50*(1 + 0.0928) * (1 + 0.052) * (1 + 0.051)</f>
        <v>394693.84919062414</v>
      </c>
      <c r="AC50" s="7">
        <f>+'ESTUDIO DE MERCADO 2025'!Z50*1.051</f>
        <v>579101</v>
      </c>
      <c r="AD50" s="7">
        <f>+'ESTUDIO DE MERCADO 2025'!AA50*1.051</f>
        <v>579101</v>
      </c>
      <c r="AE50" s="7">
        <f>+'ESTUDIO DE MERCADO 2025'!AB50*1.051</f>
        <v>557024.95519999997</v>
      </c>
      <c r="AF50" s="8">
        <f t="shared" si="16"/>
        <v>492094</v>
      </c>
      <c r="AG50" s="450"/>
      <c r="AH50" s="157">
        <f>+'ESTUDIO DE MERCADO 2023'!AG50*(1 + 0.0928) * (1 + 0.052) * (1 + 0.051)</f>
        <v>353141.56319308752</v>
      </c>
      <c r="AI50" s="157">
        <f>+'ESTUDIO DE MERCADO 2023'!AH50*(1 + 0.0928) * (1 + 0.052) * (1 + 0.051)</f>
        <v>394693.84919062414</v>
      </c>
      <c r="AJ50" s="7">
        <f>+'ESTUDIO DE MERCADO 2025'!AF50*1.051</f>
        <v>474000.99999999994</v>
      </c>
      <c r="AK50" s="7">
        <f>+'ESTUDIO DE MERCADO 2025'!AG50*1.051</f>
        <v>483459.99999999994</v>
      </c>
      <c r="AL50" s="7">
        <f>+'ESTUDIO DE MERCADO 2025'!AH50*1.051</f>
        <v>455352.68659999996</v>
      </c>
      <c r="AM50" s="8">
        <f t="shared" si="17"/>
        <v>432130</v>
      </c>
      <c r="AN50" s="450"/>
      <c r="AO50" s="157">
        <f>+'ESTUDIO DE MERCADO 2023'!AJ50*(1 + 0.0928) * (1 + 0.052) * (1 + 0.051)</f>
        <v>356708.85594791616</v>
      </c>
      <c r="AP50" s="157">
        <f>+'ESTUDIO DE MERCADO 2023'!AK50*(1 + 0.0928) * (1 + 0.052) * (1 + 0.051)</f>
        <v>394693.84919062414</v>
      </c>
      <c r="AQ50" s="7">
        <f>+'ESTUDIO DE MERCADO 2025'!AL50*1.051</f>
        <v>476102.99999999994</v>
      </c>
      <c r="AR50" s="7">
        <f>+'ESTUDIO DE MERCADO 2025'!AM50*1.051</f>
        <v>485561.99999999994</v>
      </c>
      <c r="AS50" s="7">
        <f>+'ESTUDIO DE MERCADO 2025'!AN50*1.051</f>
        <v>457524.473</v>
      </c>
      <c r="AT50" s="8">
        <f>ROUND(((AO50+AP50+AQ50+AR50+AS50)/5),0)</f>
        <v>434118</v>
      </c>
      <c r="AU50" s="450"/>
      <c r="AV50" s="157">
        <f>+'ESTUDIO DE MERCADO 2023'!AM50*(1 + 0.0928) * (1 + 0.052) * (1 + 0.051)</f>
        <v>494724.1557164113</v>
      </c>
      <c r="AW50" s="157">
        <f>+'ESTUDIO DE MERCADO 2023'!AN50*(1 + 0.0928) * (1 + 0.052) * (1 + 0.051)</f>
        <v>394693.84919062414</v>
      </c>
      <c r="AX50" s="7">
        <f>+'ESTUDIO DE MERCADO 2025'!AR50*1.051</f>
        <v>563336</v>
      </c>
      <c r="AY50" s="7">
        <f>+'ESTUDIO DE MERCADO 2025'!AS50*1.051</f>
        <v>574897</v>
      </c>
      <c r="AZ50" s="7">
        <f>+'ESTUDIO DE MERCADO 2025'!AT50*1.051</f>
        <v>541560.54119999998</v>
      </c>
      <c r="BA50" s="8">
        <f t="shared" si="18"/>
        <v>513842</v>
      </c>
      <c r="BB50" s="450"/>
      <c r="BC50" s="157">
        <f>+'ESTUDIO DE MERCADO 2023'!AP50*(1 + 0.0928) * (1 + 0.052) * (1 + 0.051)</f>
        <v>246379.04571178454</v>
      </c>
      <c r="BD50" s="157">
        <f>+'ESTUDIO DE MERCADO 2023'!AQ50*(1 + 0.0928) * (1 + 0.052) * (1 + 0.051)</f>
        <v>225531.58799771048</v>
      </c>
      <c r="BE50" s="7">
        <f>+'ESTUDIO DE MERCADO 2025'!AX50*1.051</f>
        <v>298484</v>
      </c>
      <c r="BF50" s="7">
        <f>+'ESTUDIO DE MERCADO 2025'!AY50*1.051</f>
        <v>304790</v>
      </c>
      <c r="BG50" s="7">
        <f>+'ESTUDIO DE MERCADO 2025'!AZ50*1.051</f>
        <v>287343.82040000003</v>
      </c>
      <c r="BH50" s="8">
        <f t="shared" si="19"/>
        <v>272506</v>
      </c>
      <c r="BI50" s="450"/>
      <c r="BJ50" s="157">
        <f>+'ESTUDIO DE MERCADO 2023'!AV50*(1 + 0.0928) * (1 + 0.052) * (1 + 0.051)</f>
        <v>417283.40636119078</v>
      </c>
      <c r="BK50" s="157">
        <f>+'ESTUDIO DE MERCADO 2023'!AW50*(1 + 0.0928) * (1 + 0.052) * (1 + 0.051)</f>
        <v>394693.84919062414</v>
      </c>
      <c r="BL50" s="7">
        <f>+'ESTUDIO DE MERCADO 2025'!BD50*1.051</f>
        <v>513938.99999999994</v>
      </c>
      <c r="BM50" s="7">
        <f>+'ESTUDIO DE MERCADO 2025'!BE50*1.051</f>
        <v>524449</v>
      </c>
      <c r="BN50" s="7">
        <f>+'ESTUDIO DE MERCADO 2025'!BF50*1.051</f>
        <v>494408.05680000002</v>
      </c>
      <c r="BO50" s="8">
        <f t="shared" si="20"/>
        <v>468955</v>
      </c>
      <c r="BP50" s="450"/>
      <c r="BQ50" s="157">
        <f>+'ESTUDIO DE MERCADO 2023'!AY50*(1 + 0.0928) * (1 + 0.052) * (1 + 0.051)</f>
        <v>427243.03453043883</v>
      </c>
      <c r="BR50" s="157">
        <f>+'ESTUDIO DE MERCADO 2023'!AZ50*(1 + 0.0928) * (1 + 0.052) * (1 + 0.051)</f>
        <v>394693.84919062414</v>
      </c>
      <c r="BS50" s="7">
        <f>+'ESTUDIO DE MERCADO 2025'!BJ50*1.051</f>
        <v>520244.99999999994</v>
      </c>
      <c r="BT50" s="7">
        <f>+'ESTUDIO DE MERCADO 2025'!BK50*1.051</f>
        <v>530755</v>
      </c>
      <c r="BU50" s="7">
        <f>+'ESTUDIO DE MERCADO 2025'!BL50*1.051</f>
        <v>500471.69620000001</v>
      </c>
      <c r="BV50" s="8">
        <f t="shared" si="21"/>
        <v>474682</v>
      </c>
      <c r="BW50" s="450"/>
      <c r="BX50" s="157">
        <f>+'ESTUDIO DE MERCADO 2023'!BB50*(1 + 0.0928) * (1 + 0.052) * (1 + 0.051)</f>
        <v>295589.10395161971</v>
      </c>
      <c r="BY50" s="157">
        <f>+'ESTUDIO DE MERCADO 2023'!BC50*(1 + 0.0928) * (1 + 0.052) * (1 + 0.051)</f>
        <v>270577.71823263651</v>
      </c>
      <c r="BZ50" s="7">
        <f>+'ESTUDIO DE MERCADO 2025'!BP50*1.051</f>
        <v>358391</v>
      </c>
      <c r="CA50" s="7">
        <f>+'ESTUDIO DE MERCADO 2025'!BQ50*1.051</f>
        <v>365748</v>
      </c>
      <c r="CB50" s="7">
        <f>+'ESTUDIO DE MERCADO 2025'!BR50*1.051</f>
        <v>344735.77740000002</v>
      </c>
      <c r="CC50" s="450">
        <f t="shared" si="22"/>
        <v>327008</v>
      </c>
      <c r="CD50" s="89"/>
      <c r="CE50" s="28"/>
      <c r="CF50" s="29"/>
      <c r="CG50" s="29"/>
      <c r="CH50" s="29"/>
    </row>
    <row r="51" spans="1:86" ht="50" customHeight="1" x14ac:dyDescent="0.35">
      <c r="A51" s="296"/>
      <c r="B51" s="11">
        <v>37</v>
      </c>
      <c r="C51" s="34" t="s">
        <v>64</v>
      </c>
      <c r="D51" s="11" t="s">
        <v>22</v>
      </c>
      <c r="F51" s="157">
        <f>+'ESTUDIO DE MERCADO 2023'!F51*(1 + 0.0928) * (1 + 0.052) * (1 + 0.051)</f>
        <v>209707.60290470556</v>
      </c>
      <c r="G51" s="157">
        <f>+'ESTUDIO DE MERCADO 2023'!G51*(1 + 0.0928) * (1 + 0.052) * (1 + 0.051)</f>
        <v>236114.62951662889</v>
      </c>
      <c r="H51" s="7">
        <f>+'ESTUDIO DE MERCADO 2025'!H51*1.051</f>
        <v>282719</v>
      </c>
      <c r="I51" s="7">
        <f>+'ESTUDIO DE MERCADO 2025'!I51*1.051</f>
        <v>287974</v>
      </c>
      <c r="J51" s="7">
        <f>+'ESTUDIO DE MERCADO 2025'!J51*1.051</f>
        <v>271458.58600000001</v>
      </c>
      <c r="K51" s="8">
        <f t="shared" si="13"/>
        <v>257595</v>
      </c>
      <c r="L51" s="450"/>
      <c r="M51" s="157">
        <f>+'ESTUDIO DE MERCADO 2023'!I51*(1 + 0.0928) * (1 + 0.052) * (1 + 0.051)</f>
        <v>209707.60290470556</v>
      </c>
      <c r="N51" s="157">
        <f>+'ESTUDIO DE MERCADO 2023'!J51*(1 + 0.0928) * (1 + 0.052) * (1 + 0.051)</f>
        <v>236114.62951662889</v>
      </c>
      <c r="O51" s="7">
        <f>+'ESTUDIO DE MERCADO 2025'!N51*1.051</f>
        <v>282719</v>
      </c>
      <c r="P51" s="7">
        <f>+'ESTUDIO DE MERCADO 2025'!O51*1.051</f>
        <v>287974</v>
      </c>
      <c r="Q51" s="7">
        <f>+'ESTUDIO DE MERCADO 2025'!P51*1.051</f>
        <v>271458.58600000001</v>
      </c>
      <c r="R51" s="8">
        <f t="shared" si="14"/>
        <v>257595</v>
      </c>
      <c r="S51" s="450"/>
      <c r="T51" s="157">
        <f>+'ESTUDIO DE MERCADO 2023'!O51*(1 + 0.0928) * (1 + 0.052) * (1 + 0.051)</f>
        <v>390773.74511931191</v>
      </c>
      <c r="U51" s="157">
        <f>+'ESTUDIO DE MERCADO 2023'!P51*(1 + 0.0928) * (1 + 0.052) * (1 + 0.051)</f>
        <v>439981.17748548975</v>
      </c>
      <c r="V51" s="7">
        <f>+'ESTUDIO DE MERCADO 2025'!T51*1.051</f>
        <v>526551</v>
      </c>
      <c r="W51" s="7">
        <f>+'ESTUDIO DE MERCADO 2025'!U51*1.051</f>
        <v>537061</v>
      </c>
      <c r="X51" s="7">
        <f>+'ESTUDIO DE MERCADO 2025'!V51*1.051</f>
        <v>505842.30619999999</v>
      </c>
      <c r="Y51" s="8">
        <f t="shared" si="15"/>
        <v>480042</v>
      </c>
      <c r="Z51" s="450"/>
      <c r="AA51" s="157">
        <f>+'ESTUDIO DE MERCADO 2023'!AD51*(1 + 0.0928) * (1 + 0.052) * (1 + 0.051)</f>
        <v>437117.92162966682</v>
      </c>
      <c r="AB51" s="157">
        <f>+'ESTUDIO DE MERCADO 2023'!AE51*(1 + 0.0928) * (1 + 0.052) * (1 + 0.051)</f>
        <v>477696.47736431635</v>
      </c>
      <c r="AC51" s="7">
        <f>+'ESTUDIO DE MERCADO 2025'!Z51*1.051</f>
        <v>169211</v>
      </c>
      <c r="AD51" s="7">
        <f>+'ESTUDIO DE MERCADO 2025'!AA51*1.051</f>
        <v>169211</v>
      </c>
      <c r="AE51" s="7">
        <f>+'ESTUDIO DE MERCADO 2025'!AB51*1.051</f>
        <v>162660.3272</v>
      </c>
      <c r="AF51" s="8">
        <f t="shared" si="16"/>
        <v>283179</v>
      </c>
      <c r="AG51" s="450"/>
      <c r="AH51" s="157">
        <f>+'ESTUDIO DE MERCADO 2023'!AG51*(1 + 0.0928) * (1 + 0.052) * (1 + 0.051)</f>
        <v>436469.60139517445</v>
      </c>
      <c r="AI51" s="157">
        <f>+'ESTUDIO DE MERCADO 2023'!AH51*(1 + 0.0928) * (1 + 0.052) * (1 + 0.051)</f>
        <v>477696.47736431635</v>
      </c>
      <c r="AJ51" s="7">
        <f>+'ESTUDIO DE MERCADO 2025'!AF51*1.051</f>
        <v>579101</v>
      </c>
      <c r="AK51" s="7">
        <f>+'ESTUDIO DE MERCADO 2025'!AG51*1.051</f>
        <v>590662</v>
      </c>
      <c r="AL51" s="7">
        <f>+'ESTUDIO DE MERCADO 2025'!AH51*1.051</f>
        <v>556630.62</v>
      </c>
      <c r="AM51" s="8">
        <f t="shared" si="17"/>
        <v>528112</v>
      </c>
      <c r="AN51" s="450"/>
      <c r="AO51" s="157">
        <f>+'ESTUDIO DE MERCADO 2023'!AJ51*(1 + 0.0928) * (1 + 0.052) * (1 + 0.051)</f>
        <v>434551.1860871255</v>
      </c>
      <c r="AP51" s="157">
        <f>+'ESTUDIO DE MERCADO 2023'!AK51*(1 + 0.0928) * (1 + 0.052) * (1 + 0.051)</f>
        <v>477696.47736431635</v>
      </c>
      <c r="AQ51" s="7">
        <f>+'ESTUDIO DE MERCADO 2025'!AL51*1.051</f>
        <v>578050</v>
      </c>
      <c r="AR51" s="7">
        <f>+'ESTUDIO DE MERCADO 2025'!AM51*1.051</f>
        <v>589611</v>
      </c>
      <c r="AS51" s="7">
        <f>+'ESTUDIO DE MERCADO 2025'!AN51*1.051</f>
        <v>555462.3284</v>
      </c>
      <c r="AT51" s="8">
        <f>ROUND(((AO51+AP51+AQ51+AR51+AS51)/5),0)</f>
        <v>527074</v>
      </c>
      <c r="AU51" s="450"/>
      <c r="AV51" s="157">
        <f>+'ESTUDIO DE MERCADO 2023'!AM51*(1 + 0.0928) * (1 + 0.052) * (1 + 0.051)</f>
        <v>610005.85632313031</v>
      </c>
      <c r="AW51" s="157">
        <f>+'ESTUDIO DE MERCADO 2023'!AN51*(1 + 0.0928) * (1 + 0.052) * (1 + 0.051)</f>
        <v>477696.47736431635</v>
      </c>
      <c r="AX51" s="7">
        <f>+'ESTUDIO DE MERCADO 2025'!AR51*1.051</f>
        <v>688405</v>
      </c>
      <c r="AY51" s="7">
        <f>+'ESTUDIO DE MERCADO 2025'!AS51*1.051</f>
        <v>702068</v>
      </c>
      <c r="AZ51" s="7">
        <f>+'ESTUDIO DE MERCADO 2025'!AT51*1.051</f>
        <v>662294.79680000001</v>
      </c>
      <c r="BA51" s="8">
        <f t="shared" si="18"/>
        <v>628094</v>
      </c>
      <c r="BB51" s="450"/>
      <c r="BC51" s="157">
        <f>+'ESTUDIO DE MERCADO 2023'!AP51*(1 + 0.0928) * (1 + 0.052) * (1 + 0.051)</f>
        <v>296283.36813973746</v>
      </c>
      <c r="BD51" s="157">
        <f>+'ESTUDIO DE MERCADO 2023'!AQ51*(1 + 0.0928) * (1 + 0.052) * (1 + 0.051)</f>
        <v>271213.23698945198</v>
      </c>
      <c r="BE51" s="7">
        <f>+'ESTUDIO DE MERCADO 2025'!AX51*1.051</f>
        <v>359442</v>
      </c>
      <c r="BF51" s="7">
        <f>+'ESTUDIO DE MERCADO 2025'!AY51*1.051</f>
        <v>366799</v>
      </c>
      <c r="BG51" s="7">
        <f>+'ESTUDIO DE MERCADO 2025'!AZ51*1.051</f>
        <v>345545.04739999998</v>
      </c>
      <c r="BH51" s="8">
        <f t="shared" si="19"/>
        <v>327857</v>
      </c>
      <c r="BI51" s="450"/>
      <c r="BJ51" s="157">
        <f>+'ESTUDIO DE MERCADO 2023'!AV51*(1 + 0.0928) * (1 + 0.052) * (1 + 0.051)</f>
        <v>523352.68063112319</v>
      </c>
      <c r="BK51" s="157">
        <f>+'ESTUDIO DE MERCADO 2023'!AW51*(1 + 0.0928) * (1 + 0.052) * (1 + 0.051)</f>
        <v>477696.47736431635</v>
      </c>
      <c r="BL51" s="7">
        <f>+'ESTUDIO DE MERCADO 2025'!BD51*1.051</f>
        <v>633753</v>
      </c>
      <c r="BM51" s="7">
        <f>+'ESTUDIO DE MERCADO 2025'!BE51*1.051</f>
        <v>646365</v>
      </c>
      <c r="BN51" s="7">
        <f>+'ESTUDIO DE MERCADO 2025'!BF51*1.051</f>
        <v>609533.33559999999</v>
      </c>
      <c r="BO51" s="8">
        <f t="shared" si="20"/>
        <v>578140</v>
      </c>
      <c r="BP51" s="450"/>
      <c r="BQ51" s="157">
        <f>+'ESTUDIO DE MERCADO 2023'!AY51*(1 + 0.0928) * (1 + 0.052) * (1 + 0.051)</f>
        <v>520230.53373808769</v>
      </c>
      <c r="BR51" s="157">
        <f>+'ESTUDIO DE MERCADO 2023'!AZ51*(1 + 0.0928) * (1 + 0.052) * (1 + 0.051)</f>
        <v>477696.47736431635</v>
      </c>
      <c r="BS51" s="7">
        <f>+'ESTUDIO DE MERCADO 2025'!BJ51*1.051</f>
        <v>631651</v>
      </c>
      <c r="BT51" s="7">
        <f>+'ESTUDIO DE MERCADO 2025'!BK51*1.051</f>
        <v>644263</v>
      </c>
      <c r="BU51" s="7">
        <f>+'ESTUDIO DE MERCADO 2025'!BL51*1.051</f>
        <v>607632.2868</v>
      </c>
      <c r="BV51" s="8">
        <f t="shared" si="21"/>
        <v>576295</v>
      </c>
      <c r="BW51" s="450"/>
      <c r="BX51" s="157">
        <f>+'ESTUDIO DE MERCADO 2023'!BB51*(1 + 0.0928) * (1 + 0.052) * (1 + 0.051)</f>
        <v>352049.11807354935</v>
      </c>
      <c r="BY51" s="157">
        <f>+'ESTUDIO DE MERCADO 2023'!BC51*(1 + 0.0928) * (1 + 0.052) * (1 + 0.051)</f>
        <v>322260.34654424893</v>
      </c>
      <c r="BZ51" s="7">
        <f>+'ESTUDIO DE MERCADO 2025'!BP51*1.051</f>
        <v>426706</v>
      </c>
      <c r="CA51" s="7">
        <f>+'ESTUDIO DE MERCADO 2025'!BQ51*1.051</f>
        <v>435114</v>
      </c>
      <c r="CB51" s="7">
        <f>+'ESTUDIO DE MERCADO 2025'!BR51*1.051</f>
        <v>410582.39879999997</v>
      </c>
      <c r="CC51" s="450">
        <f t="shared" si="22"/>
        <v>389342</v>
      </c>
      <c r="CD51" s="89"/>
      <c r="CE51" s="28"/>
      <c r="CF51" s="29"/>
      <c r="CG51" s="29"/>
      <c r="CH51" s="29"/>
    </row>
    <row r="52" spans="1:86" ht="50" customHeight="1" x14ac:dyDescent="0.35">
      <c r="A52" s="296"/>
      <c r="B52" s="11">
        <v>38</v>
      </c>
      <c r="C52" s="34" t="s">
        <v>65</v>
      </c>
      <c r="D52" s="11" t="s">
        <v>22</v>
      </c>
      <c r="F52" s="157">
        <f>+'ESTUDIO DE MERCADO 2023'!F52*(1 + 0.0928) * (1 + 0.052) * (1 + 0.051)</f>
        <v>125658.67658239999</v>
      </c>
      <c r="G52" s="157">
        <f>+'ESTUDIO DE MERCADO 2023'!G52*(1 + 0.0928) * (1 + 0.052) * (1 + 0.051)</f>
        <v>141482.00377973757</v>
      </c>
      <c r="H52" s="7">
        <f>+'ESTUDIO DE MERCADO 2025'!H52*1.051</f>
        <v>169211</v>
      </c>
      <c r="I52" s="7">
        <f>+'ESTUDIO DE MERCADO 2025'!I52*1.051</f>
        <v>172364</v>
      </c>
      <c r="J52" s="7">
        <f>+'ESTUDIO DE MERCADO 2025'!J52*1.051</f>
        <v>162660.3272</v>
      </c>
      <c r="K52" s="8">
        <f t="shared" si="13"/>
        <v>154275</v>
      </c>
      <c r="L52" s="450"/>
      <c r="M52" s="157">
        <f>+'ESTUDIO DE MERCADO 2023'!I52*(1 + 0.0928) * (1 + 0.052) * (1 + 0.051)</f>
        <v>125658.67658239999</v>
      </c>
      <c r="N52" s="157">
        <f>+'ESTUDIO DE MERCADO 2023'!J52*(1 + 0.0928) * (1 + 0.052) * (1 + 0.051)</f>
        <v>141482.00377973757</v>
      </c>
      <c r="O52" s="7">
        <f>+'ESTUDIO DE MERCADO 2025'!N52*1.051</f>
        <v>169211</v>
      </c>
      <c r="P52" s="7">
        <f>+'ESTUDIO DE MERCADO 2025'!O52*1.051</f>
        <v>172364</v>
      </c>
      <c r="Q52" s="7">
        <f>+'ESTUDIO DE MERCADO 2025'!P52*1.051</f>
        <v>162660.3272</v>
      </c>
      <c r="R52" s="8">
        <f t="shared" si="14"/>
        <v>154275</v>
      </c>
      <c r="S52" s="450"/>
      <c r="T52" s="157">
        <f>+'ESTUDIO DE MERCADO 2023'!O52*(1 + 0.0928) * (1 + 0.052) * (1 + 0.051)</f>
        <v>125658.67658239999</v>
      </c>
      <c r="U52" s="157">
        <f>+'ESTUDIO DE MERCADO 2023'!P52*(1 + 0.0928) * (1 + 0.052) * (1 + 0.051)</f>
        <v>141482.00377973757</v>
      </c>
      <c r="V52" s="7">
        <f>+'ESTUDIO DE MERCADO 2025'!T52*1.051</f>
        <v>169211</v>
      </c>
      <c r="W52" s="7">
        <f>+'ESTUDIO DE MERCADO 2025'!U52*1.051</f>
        <v>172364</v>
      </c>
      <c r="X52" s="7">
        <f>+'ESTUDIO DE MERCADO 2025'!V52*1.051</f>
        <v>162660.3272</v>
      </c>
      <c r="Y52" s="8">
        <f t="shared" si="15"/>
        <v>154275</v>
      </c>
      <c r="Z52" s="450"/>
      <c r="AA52" s="157">
        <f>+'ESTUDIO DE MERCADO 2023'!AD52*(1 + 0.0928) * (1 + 0.052) * (1 + 0.051)</f>
        <v>125658.67658239999</v>
      </c>
      <c r="AB52" s="157">
        <f>+'ESTUDIO DE MERCADO 2023'!AE52*(1 + 0.0928) * (1 + 0.052) * (1 + 0.051)</f>
        <v>141482.00377973757</v>
      </c>
      <c r="AC52" s="7">
        <f>+'ESTUDIO DE MERCADO 2025'!Z52*1.051</f>
        <v>291127</v>
      </c>
      <c r="AD52" s="7">
        <f>+'ESTUDIO DE MERCADO 2025'!AA52*1.051</f>
        <v>291127</v>
      </c>
      <c r="AE52" s="7">
        <f>+'ESTUDIO DE MERCADO 2025'!AB52*1.051</f>
        <v>279970.63500000001</v>
      </c>
      <c r="AF52" s="8">
        <f t="shared" si="16"/>
        <v>225873</v>
      </c>
      <c r="AG52" s="450"/>
      <c r="AH52" s="157">
        <f>+'ESTUDIO DE MERCADO 2023'!AG52*(1 + 0.0928) * (1 + 0.052) * (1 + 0.051)</f>
        <v>125658.67658239999</v>
      </c>
      <c r="AI52" s="157">
        <f>+'ESTUDIO DE MERCADO 2023'!AH52*(1 + 0.0928) * (1 + 0.052) * (1 + 0.051)</f>
        <v>141482.00377973757</v>
      </c>
      <c r="AJ52" s="7">
        <f>+'ESTUDIO DE MERCADO 2025'!AF52*1.051</f>
        <v>169211</v>
      </c>
      <c r="AK52" s="7">
        <f>+'ESTUDIO DE MERCADO 2025'!AG52*1.051</f>
        <v>172364</v>
      </c>
      <c r="AL52" s="7">
        <f>+'ESTUDIO DE MERCADO 2025'!AH52*1.051</f>
        <v>162660.3272</v>
      </c>
      <c r="AM52" s="8">
        <f t="shared" si="17"/>
        <v>154275</v>
      </c>
      <c r="AN52" s="450"/>
      <c r="AO52" s="157">
        <f>+'ESTUDIO DE MERCADO 2023'!AJ52*(1 + 0.0928) * (1 + 0.052) * (1 + 0.051)</f>
        <v>125658.67658239999</v>
      </c>
      <c r="AP52" s="157">
        <f>+'ESTUDIO DE MERCADO 2023'!AK52*(1 + 0.0928) * (1 + 0.052) * (1 + 0.051)</f>
        <v>141482.00377973757</v>
      </c>
      <c r="AQ52" s="7">
        <f>+'ESTUDIO DE MERCADO 2025'!AL52*1.051</f>
        <v>169211</v>
      </c>
      <c r="AR52" s="7">
        <f>+'ESTUDIO DE MERCADO 2025'!AM52*1.051</f>
        <v>172364</v>
      </c>
      <c r="AS52" s="7">
        <f>+'ESTUDIO DE MERCADO 2025'!AN52*1.051</f>
        <v>162660.3272</v>
      </c>
      <c r="AT52" s="8">
        <f>ROUND(((AO52+AP52+AQ52+AR52+AS52)/5),0)</f>
        <v>154275</v>
      </c>
      <c r="AU52" s="450"/>
      <c r="AV52" s="157">
        <f>+'ESTUDIO DE MERCADO 2023'!AM52*(1 + 0.0928) * (1 + 0.052) * (1 + 0.051)</f>
        <v>149533.82513305597</v>
      </c>
      <c r="AW52" s="157">
        <f>+'ESTUDIO DE MERCADO 2023'!AN52*(1 + 0.0928) * (1 + 0.052) * (1 + 0.051)</f>
        <v>141482.00377973757</v>
      </c>
      <c r="AX52" s="7">
        <f>+'ESTUDIO DE MERCADO 2025'!AR52*1.051</f>
        <v>183925</v>
      </c>
      <c r="AY52" s="7">
        <f>+'ESTUDIO DE MERCADO 2025'!AS52*1.051</f>
        <v>188129</v>
      </c>
      <c r="AZ52" s="7">
        <f>+'ESTUDIO DE MERCADO 2025'!AT52*1.051</f>
        <v>177197.7592</v>
      </c>
      <c r="BA52" s="8">
        <f t="shared" si="18"/>
        <v>168054</v>
      </c>
      <c r="BB52" s="450"/>
      <c r="BC52" s="157">
        <f>+'ESTUDIO DE MERCADO 2023'!AP52*(1 + 0.0928) * (1 + 0.052) * (1 + 0.051)</f>
        <v>125658.67658239999</v>
      </c>
      <c r="BD52" s="157">
        <f>+'ESTUDIO DE MERCADO 2023'!AQ52*(1 + 0.0928) * (1 + 0.052) * (1 + 0.051)</f>
        <v>115026.01933312</v>
      </c>
      <c r="BE52" s="7">
        <f>+'ESTUDIO DE MERCADO 2025'!AX52*1.051</f>
        <v>152395</v>
      </c>
      <c r="BF52" s="7">
        <f>+'ESTUDIO DE MERCADO 2025'!AY52*1.051</f>
        <v>155548</v>
      </c>
      <c r="BG52" s="7">
        <f>+'ESTUDIO DE MERCADO 2025'!AZ52*1.051</f>
        <v>146551.44</v>
      </c>
      <c r="BH52" s="8">
        <f t="shared" si="19"/>
        <v>139036</v>
      </c>
      <c r="BI52" s="450"/>
      <c r="BJ52" s="157">
        <f>+'ESTUDIO DE MERCADO 2023'!AV52*(1 + 0.0928) * (1 + 0.052) * (1 + 0.051)</f>
        <v>125658.67658239999</v>
      </c>
      <c r="BK52" s="157">
        <f>+'ESTUDIO DE MERCADO 2023'!AW52*(1 + 0.0928) * (1 + 0.052) * (1 + 0.051)</f>
        <v>141482.00377973757</v>
      </c>
      <c r="BL52" s="7">
        <f>+'ESTUDIO DE MERCADO 2025'!BD52*1.051</f>
        <v>169211</v>
      </c>
      <c r="BM52" s="7">
        <f>+'ESTUDIO DE MERCADO 2025'!BE52*1.051</f>
        <v>172364</v>
      </c>
      <c r="BN52" s="7">
        <f>+'ESTUDIO DE MERCADO 2025'!BF52*1.051</f>
        <v>162660.3272</v>
      </c>
      <c r="BO52" s="8">
        <f t="shared" si="20"/>
        <v>154275</v>
      </c>
      <c r="BP52" s="450"/>
      <c r="BQ52" s="157">
        <f>+'ESTUDIO DE MERCADO 2023'!AY52*(1 + 0.0928) * (1 + 0.052) * (1 + 0.051)</f>
        <v>125658.67658239999</v>
      </c>
      <c r="BR52" s="157">
        <f>+'ESTUDIO DE MERCADO 2023'!AZ52*(1 + 0.0928) * (1 + 0.052) * (1 + 0.051)</f>
        <v>141482.00377973757</v>
      </c>
      <c r="BS52" s="7">
        <f>+'ESTUDIO DE MERCADO 2025'!BJ52*1.051</f>
        <v>169211</v>
      </c>
      <c r="BT52" s="7">
        <f>+'ESTUDIO DE MERCADO 2025'!BK52*1.051</f>
        <v>172364</v>
      </c>
      <c r="BU52" s="7">
        <f>+'ESTUDIO DE MERCADO 2025'!BL52*1.051</f>
        <v>162660.3272</v>
      </c>
      <c r="BV52" s="8">
        <f t="shared" si="21"/>
        <v>154275</v>
      </c>
      <c r="BW52" s="450"/>
      <c r="BX52" s="157">
        <f>+'ESTUDIO DE MERCADO 2023'!BB52*(1 + 0.0928) * (1 + 0.052) * (1 + 0.051)</f>
        <v>125658.67658239999</v>
      </c>
      <c r="BY52" s="157">
        <f>+'ESTUDIO DE MERCADO 2023'!BC52*(1 + 0.0928) * (1 + 0.052) * (1 + 0.051)</f>
        <v>115026.01933312</v>
      </c>
      <c r="BZ52" s="7">
        <f>+'ESTUDIO DE MERCADO 2025'!BP52*1.051</f>
        <v>152395</v>
      </c>
      <c r="CA52" s="7">
        <f>+'ESTUDIO DE MERCADO 2025'!BQ52*1.051</f>
        <v>155548</v>
      </c>
      <c r="CB52" s="7">
        <f>+'ESTUDIO DE MERCADO 2025'!BR52*1.051</f>
        <v>146551.44</v>
      </c>
      <c r="CC52" s="450">
        <f t="shared" si="22"/>
        <v>139036</v>
      </c>
      <c r="CD52" s="89"/>
      <c r="CE52" s="28"/>
      <c r="CF52" s="29"/>
      <c r="CG52" s="29"/>
      <c r="CH52" s="29"/>
    </row>
    <row r="53" spans="1:86" ht="50" customHeight="1" x14ac:dyDescent="0.35">
      <c r="A53" s="296"/>
      <c r="B53" s="11">
        <v>39</v>
      </c>
      <c r="C53" s="34" t="s">
        <v>66</v>
      </c>
      <c r="D53" s="11" t="s">
        <v>22</v>
      </c>
      <c r="F53" s="157">
        <f>+'ESTUDIO DE MERCADO 2023'!F53*(1 + 0.0928) * (1 + 0.052) * (1 + 0.051)</f>
        <v>115151.88341330836</v>
      </c>
      <c r="G53" s="157">
        <f>+'ESTUDIO DE MERCADO 2023'!G53*(1 + 0.0928) * (1 + 0.052) * (1 + 0.051)</f>
        <v>129652.16288619957</v>
      </c>
      <c r="H53" s="7">
        <f>+'ESTUDIO DE MERCADO 2025'!H53*1.051</f>
        <v>155548</v>
      </c>
      <c r="I53" s="7">
        <f>+'ESTUDIO DE MERCADO 2025'!I53*1.051</f>
        <v>158701</v>
      </c>
      <c r="J53" s="7">
        <f>+'ESTUDIO DE MERCADO 2025'!J53*1.051</f>
        <v>149060.177</v>
      </c>
      <c r="K53" s="8">
        <f t="shared" si="13"/>
        <v>141623</v>
      </c>
      <c r="L53" s="450"/>
      <c r="M53" s="157">
        <f>+'ESTUDIO DE MERCADO 2023'!I53*(1 + 0.0928) * (1 + 0.052) * (1 + 0.051)</f>
        <v>115151.88341330836</v>
      </c>
      <c r="N53" s="157">
        <f>+'ESTUDIO DE MERCADO 2023'!J53*(1 + 0.0928) * (1 + 0.052) * (1 + 0.051)</f>
        <v>129652.16288619957</v>
      </c>
      <c r="O53" s="7">
        <f>+'ESTUDIO DE MERCADO 2025'!N53*1.051</f>
        <v>155548</v>
      </c>
      <c r="P53" s="7">
        <f>+'ESTUDIO DE MERCADO 2025'!O53*1.051</f>
        <v>158701</v>
      </c>
      <c r="Q53" s="7">
        <f>+'ESTUDIO DE MERCADO 2025'!P53*1.051</f>
        <v>149060.177</v>
      </c>
      <c r="R53" s="8">
        <f t="shared" si="14"/>
        <v>141623</v>
      </c>
      <c r="S53" s="450"/>
      <c r="T53" s="157">
        <f>+'ESTUDIO DE MERCADO 2023'!O53*(1 + 0.0928) * (1 + 0.052) * (1 + 0.051)</f>
        <v>200844.50376198461</v>
      </c>
      <c r="U53" s="157">
        <f>+'ESTUDIO DE MERCADO 2023'!P53*(1 + 0.0928) * (1 + 0.052) * (1 + 0.051)</f>
        <v>226135.46165878221</v>
      </c>
      <c r="V53" s="7">
        <f>+'ESTUDIO DE MERCADO 2025'!T53*1.051</f>
        <v>270107</v>
      </c>
      <c r="W53" s="7">
        <f>+'ESTUDIO DE MERCADO 2025'!U53*1.051</f>
        <v>275362</v>
      </c>
      <c r="X53" s="7">
        <f>+'ESTUDIO DE MERCADO 2025'!V53*1.051</f>
        <v>259986.0802</v>
      </c>
      <c r="Y53" s="8">
        <f t="shared" si="15"/>
        <v>246487</v>
      </c>
      <c r="Z53" s="450"/>
      <c r="AA53" s="157">
        <f>+'ESTUDIO DE MERCADO 2023'!AD53*(1 + 0.0928) * (1 + 0.052) * (1 + 0.051)</f>
        <v>218964.79907185811</v>
      </c>
      <c r="AB53" s="157">
        <f>+'ESTUDIO DE MERCADO 2023'!AE53*(1 + 0.0928) * (1 + 0.052) * (1 + 0.051)</f>
        <v>240836.9450977871</v>
      </c>
      <c r="AC53" s="7">
        <f>+'ESTUDIO DE MERCADO 2025'!Z53*1.051</f>
        <v>404635</v>
      </c>
      <c r="AD53" s="7">
        <f>+'ESTUDIO DE MERCADO 2025'!AA53*1.051</f>
        <v>404635</v>
      </c>
      <c r="AE53" s="7">
        <f>+'ESTUDIO DE MERCADO 2025'!AB53*1.051</f>
        <v>389004.31779999996</v>
      </c>
      <c r="AF53" s="8">
        <f t="shared" si="16"/>
        <v>331615</v>
      </c>
      <c r="AG53" s="450"/>
      <c r="AH53" s="157">
        <f>+'ESTUDIO DE MERCADO 2023'!AG53*(1 + 0.0928) * (1 + 0.052) * (1 + 0.051)</f>
        <v>218645.23334997447</v>
      </c>
      <c r="AI53" s="157">
        <f>+'ESTUDIO DE MERCADO 2023'!AH53*(1 + 0.0928) * (1 + 0.052) * (1 + 0.051)</f>
        <v>240836.9450977871</v>
      </c>
      <c r="AJ53" s="7">
        <f>+'ESTUDIO DE MERCADO 2025'!AF53*1.051</f>
        <v>291127</v>
      </c>
      <c r="AK53" s="7">
        <f>+'ESTUDIO DE MERCADO 2025'!AG53*1.051</f>
        <v>297433</v>
      </c>
      <c r="AL53" s="7">
        <f>+'ESTUDIO DE MERCADO 2025'!AH53*1.051</f>
        <v>279776.41019999998</v>
      </c>
      <c r="AM53" s="8">
        <f t="shared" si="17"/>
        <v>265564</v>
      </c>
      <c r="AN53" s="450"/>
      <c r="AO53" s="157">
        <f>+'ESTUDIO DE MERCADO 2023'!AJ53*(1 + 0.0928) * (1 + 0.052) * (1 + 0.051)</f>
        <v>217700.82985878488</v>
      </c>
      <c r="AP53" s="157">
        <f>+'ESTUDIO DE MERCADO 2023'!AK53*(1 + 0.0928) * (1 + 0.052) * (1 + 0.051)</f>
        <v>240836.9450977871</v>
      </c>
      <c r="AQ53" s="7">
        <f>+'ESTUDIO DE MERCADO 2025'!AL53*1.051</f>
        <v>290076</v>
      </c>
      <c r="AR53" s="7">
        <f>+'ESTUDIO DE MERCADO 2025'!AM53*1.051</f>
        <v>296382</v>
      </c>
      <c r="AS53" s="7">
        <f>+'ESTUDIO DE MERCADO 2025'!AN53*1.051</f>
        <v>279201.09279999998</v>
      </c>
      <c r="AT53" s="8">
        <f>ROUND(((AO53+AP53+AQ53+AR53+AS53)/5),0)</f>
        <v>264839</v>
      </c>
      <c r="AU53" s="450"/>
      <c r="AV53" s="157">
        <f>+'ESTUDIO DE MERCADO 2023'!AM53*(1 + 0.0928) * (1 + 0.052) * (1 + 0.051)</f>
        <v>308675.75928275508</v>
      </c>
      <c r="AW53" s="157">
        <f>+'ESTUDIO DE MERCADO 2023'!AN53*(1 + 0.0928) * (1 + 0.052) * (1 + 0.051)</f>
        <v>240836.9450977871</v>
      </c>
      <c r="AX53" s="7">
        <f>+'ESTUDIO DE MERCADO 2025'!AR53*1.051</f>
        <v>347881</v>
      </c>
      <c r="AY53" s="7">
        <f>+'ESTUDIO DE MERCADO 2025'!AS53*1.051</f>
        <v>355238</v>
      </c>
      <c r="AZ53" s="7">
        <f>+'ESTUDIO DE MERCADO 2025'!AT53*1.051</f>
        <v>334594.88859999995</v>
      </c>
      <c r="BA53" s="8">
        <f t="shared" si="18"/>
        <v>317445</v>
      </c>
      <c r="BB53" s="450"/>
      <c r="BC53" s="157">
        <f>+'ESTUDIO DE MERCADO 2023'!AP53*(1 + 0.0928) * (1 + 0.052) * (1 + 0.051)</f>
        <v>149104.46514250853</v>
      </c>
      <c r="BD53" s="157">
        <f>+'ESTUDIO DE MERCADO 2023'!AQ53*(1 + 0.0928) * (1 + 0.052) * (1 + 0.051)</f>
        <v>136487.93347660397</v>
      </c>
      <c r="BE53" s="7">
        <f>+'ESTUDIO DE MERCADO 2025'!AX53*1.051</f>
        <v>180772</v>
      </c>
      <c r="BF53" s="7">
        <f>+'ESTUDIO DE MERCADO 2025'!AY53*1.051</f>
        <v>183925</v>
      </c>
      <c r="BG53" s="7">
        <f>+'ESTUDIO DE MERCADO 2025'!AZ53*1.051</f>
        <v>173895.9376</v>
      </c>
      <c r="BH53" s="8">
        <f t="shared" si="19"/>
        <v>164837</v>
      </c>
      <c r="BI53" s="450"/>
      <c r="BJ53" s="157">
        <f>+'ESTUDIO DE MERCADO 2023'!AV53*(1 + 0.0928) * (1 + 0.052) * (1 + 0.051)</f>
        <v>261013.72640660804</v>
      </c>
      <c r="BK53" s="157">
        <f>+'ESTUDIO DE MERCADO 2023'!AW53*(1 + 0.0928) * (1 + 0.052) * (1 + 0.051)</f>
        <v>240836.9450977871</v>
      </c>
      <c r="BL53" s="7">
        <f>+'ESTUDIO DE MERCADO 2025'!BD53*1.051</f>
        <v>317402</v>
      </c>
      <c r="BM53" s="7">
        <f>+'ESTUDIO DE MERCADO 2025'!BE53*1.051</f>
        <v>323708</v>
      </c>
      <c r="BN53" s="7">
        <f>+'ESTUDIO DE MERCADO 2025'!BF53*1.051</f>
        <v>305574.46640000003</v>
      </c>
      <c r="BO53" s="8">
        <f t="shared" si="20"/>
        <v>289707</v>
      </c>
      <c r="BP53" s="450"/>
      <c r="BQ53" s="157">
        <f>+'ESTUDIO DE MERCADO 2023'!AY53*(1 + 0.0928) * (1 + 0.052) * (1 + 0.051)</f>
        <v>264078.6986017985</v>
      </c>
      <c r="BR53" s="157">
        <f>+'ESTUDIO DE MERCADO 2023'!AZ53*(1 + 0.0928) * (1 + 0.052) * (1 + 0.051)</f>
        <v>240836.9450977871</v>
      </c>
      <c r="BS53" s="7">
        <f>+'ESTUDIO DE MERCADO 2025'!BJ53*1.051</f>
        <v>319504</v>
      </c>
      <c r="BT53" s="7">
        <f>+'ESTUDIO DE MERCADO 2025'!BK53*1.051</f>
        <v>325810</v>
      </c>
      <c r="BU53" s="7">
        <f>+'ESTUDIO DE MERCADO 2025'!BL53*1.051</f>
        <v>307440.20159999997</v>
      </c>
      <c r="BV53" s="8">
        <f t="shared" si="21"/>
        <v>291534</v>
      </c>
      <c r="BW53" s="450"/>
      <c r="BX53" s="157">
        <f>+'ESTUDIO DE MERCADO 2023'!BB53*(1 + 0.0928) * (1 + 0.052) * (1 + 0.051)</f>
        <v>193311.73732090686</v>
      </c>
      <c r="BY53" s="157">
        <f>+'ESTUDIO DE MERCADO 2023'!BC53*(1 + 0.0928) * (1 + 0.052) * (1 + 0.051)</f>
        <v>176954.59031683012</v>
      </c>
      <c r="BZ53" s="7">
        <f>+'ESTUDIO DE MERCADO 2025'!BP53*1.051</f>
        <v>234372.99999999997</v>
      </c>
      <c r="CA53" s="7">
        <f>+'ESTUDIO DE MERCADO 2025'!BQ53*1.051</f>
        <v>238576.99999999997</v>
      </c>
      <c r="CB53" s="7">
        <f>+'ESTUDIO DE MERCADO 2025'!BR53*1.051</f>
        <v>225452.3222</v>
      </c>
      <c r="CC53" s="450">
        <f t="shared" si="22"/>
        <v>213734</v>
      </c>
      <c r="CD53" s="89"/>
      <c r="CE53" s="28"/>
      <c r="CF53" s="29"/>
      <c r="CG53" s="29"/>
      <c r="CH53" s="29"/>
    </row>
    <row r="54" spans="1:86" ht="50" customHeight="1" x14ac:dyDescent="0.35">
      <c r="A54" s="296"/>
      <c r="B54" s="11">
        <v>40</v>
      </c>
      <c r="C54" s="34" t="s">
        <v>67</v>
      </c>
      <c r="D54" s="11" t="s">
        <v>22</v>
      </c>
      <c r="F54" s="157">
        <f>+'ESTUDIO DE MERCADO 2023'!F54*(1 + 0.0928) * (1 + 0.052) * (1 + 0.051)</f>
        <v>153344.58157376305</v>
      </c>
      <c r="G54" s="157">
        <f>+'ESTUDIO DE MERCADO 2023'!G54*(1 + 0.0928) * (1 + 0.052) * (1 + 0.051)</f>
        <v>172654.20311501302</v>
      </c>
      <c r="H54" s="7">
        <f>+'ESTUDIO DE MERCADO 2025'!H54*1.051</f>
        <v>205996</v>
      </c>
      <c r="I54" s="7">
        <f>+'ESTUDIO DE MERCADO 2025'!I54*1.051</f>
        <v>210200</v>
      </c>
      <c r="J54" s="7">
        <f>+'ESTUDIO DE MERCADO 2025'!J54*1.051</f>
        <v>198499.21699999998</v>
      </c>
      <c r="K54" s="8">
        <f t="shared" si="13"/>
        <v>188139</v>
      </c>
      <c r="L54" s="450"/>
      <c r="M54" s="157">
        <f>+'ESTUDIO DE MERCADO 2023'!I54*(1 + 0.0928) * (1 + 0.052) * (1 + 0.051)</f>
        <v>153344.58157376305</v>
      </c>
      <c r="N54" s="157">
        <f>+'ESTUDIO DE MERCADO 2023'!J54*(1 + 0.0928) * (1 + 0.052) * (1 + 0.051)</f>
        <v>172654.20311501302</v>
      </c>
      <c r="O54" s="7">
        <f>+'ESTUDIO DE MERCADO 2025'!N54*1.051</f>
        <v>205996</v>
      </c>
      <c r="P54" s="7">
        <f>+'ESTUDIO DE MERCADO 2025'!O54*1.051</f>
        <v>210200</v>
      </c>
      <c r="Q54" s="7">
        <f>+'ESTUDIO DE MERCADO 2025'!P54*1.051</f>
        <v>198499.21699999998</v>
      </c>
      <c r="R54" s="8">
        <f t="shared" si="14"/>
        <v>188139</v>
      </c>
      <c r="S54" s="450"/>
      <c r="T54" s="157">
        <f>+'ESTUDIO DE MERCADO 2023'!O54*(1 + 0.0928) * (1 + 0.052) * (1 + 0.051)</f>
        <v>265594.84907143802</v>
      </c>
      <c r="U54" s="157">
        <f>+'ESTUDIO DE MERCADO 2023'!P54*(1 + 0.0928) * (1 + 0.052) * (1 + 0.051)</f>
        <v>299039.36968143372</v>
      </c>
      <c r="V54" s="7">
        <f>+'ESTUDIO DE MERCADO 2025'!T54*1.051</f>
        <v>357340</v>
      </c>
      <c r="W54" s="7">
        <f>+'ESTUDIO DE MERCADO 2025'!U54*1.051</f>
        <v>364697</v>
      </c>
      <c r="X54" s="7">
        <f>+'ESTUDIO DE MERCADO 2025'!V54*1.051</f>
        <v>343802.90979999996</v>
      </c>
      <c r="Y54" s="8">
        <f t="shared" si="15"/>
        <v>326095</v>
      </c>
      <c r="Z54" s="450"/>
      <c r="AA54" s="157">
        <f>+'ESTUDIO DE MERCADO 2023'!AD54*(1 + 0.0928) * (1 + 0.052) * (1 + 0.051)</f>
        <v>296304.80865142937</v>
      </c>
      <c r="AB54" s="157">
        <f>+'ESTUDIO DE MERCADO 2023'!AE54*(1 + 0.0928) * (1 + 0.052) * (1 + 0.051)</f>
        <v>342564.45119297039</v>
      </c>
      <c r="AC54" s="7">
        <f>+'ESTUDIO DE MERCADO 2025'!Z54*1.051</f>
        <v>386768</v>
      </c>
      <c r="AD54" s="7">
        <f>+'ESTUDIO DE MERCADO 2025'!AA54*1.051</f>
        <v>386768</v>
      </c>
      <c r="AE54" s="7">
        <f>+'ESTUDIO DE MERCADO 2025'!AB54*1.051</f>
        <v>372225.94359999994</v>
      </c>
      <c r="AF54" s="8">
        <f t="shared" si="16"/>
        <v>356926</v>
      </c>
      <c r="AG54" s="450"/>
      <c r="AH54" s="157">
        <f>+'ESTUDIO DE MERCADO 2023'!AG54*(1 + 0.0928) * (1 + 0.052) * (1 + 0.051)</f>
        <v>297911.82605157251</v>
      </c>
      <c r="AI54" s="157">
        <f>+'ESTUDIO DE MERCADO 2023'!AH54*(1 + 0.0928) * (1 + 0.052) * (1 + 0.051)</f>
        <v>342564.45119297039</v>
      </c>
      <c r="AJ54" s="7">
        <f>+'ESTUDIO DE MERCADO 2025'!AF54*1.051</f>
        <v>405686</v>
      </c>
      <c r="AK54" s="7">
        <f>+'ESTUDIO DE MERCADO 2025'!AG54*1.051</f>
        <v>414094</v>
      </c>
      <c r="AL54" s="7">
        <f>+'ESTUDIO DE MERCADO 2025'!AH54*1.051</f>
        <v>389982.79879999999</v>
      </c>
      <c r="AM54" s="8">
        <f t="shared" si="17"/>
        <v>370048</v>
      </c>
      <c r="AN54" s="450"/>
      <c r="AO54" s="157">
        <f>+'ESTUDIO DE MERCADO 2023'!AJ54*(1 + 0.0928) * (1 + 0.052) * (1 + 0.051)</f>
        <v>291515.40673016402</v>
      </c>
      <c r="AP54" s="157">
        <f>+'ESTUDIO DE MERCADO 2023'!AK54*(1 + 0.0928) * (1 + 0.052) * (1 + 0.051)</f>
        <v>342564.45119297039</v>
      </c>
      <c r="AQ54" s="7">
        <f>+'ESTUDIO DE MERCADO 2025'!AL54*1.051</f>
        <v>401482</v>
      </c>
      <c r="AR54" s="7">
        <f>+'ESTUDIO DE MERCADO 2025'!AM54*1.051</f>
        <v>409890</v>
      </c>
      <c r="AS54" s="7">
        <f>+'ESTUDIO DE MERCADO 2025'!AN54*1.051</f>
        <v>386088.00299999997</v>
      </c>
      <c r="AT54" s="8">
        <f>ROUND(((AO54+AP54+AQ54+AR54+AS54)/5),0)</f>
        <v>366308</v>
      </c>
      <c r="AU54" s="450"/>
      <c r="AV54" s="157">
        <f>+'ESTUDIO DE MERCADO 2023'!AM54*(1 + 0.0928) * (1 + 0.052) * (1 + 0.051)</f>
        <v>413036.16351224051</v>
      </c>
      <c r="AW54" s="157">
        <f>+'ESTUDIO DE MERCADO 2023'!AN54*(1 + 0.0928) * (1 + 0.052) * (1 + 0.051)</f>
        <v>342564.45119297039</v>
      </c>
      <c r="AX54" s="7">
        <f>+'ESTUDIO DE MERCADO 2025'!AR54*1.051</f>
        <v>478204.99999999994</v>
      </c>
      <c r="AY54" s="7">
        <f>+'ESTUDIO DE MERCADO 2025'!AS54*1.051</f>
        <v>487663.99999999994</v>
      </c>
      <c r="AZ54" s="7">
        <f>+'ESTUDIO DE MERCADO 2025'!AT54*1.051</f>
        <v>460080.29479999997</v>
      </c>
      <c r="BA54" s="8">
        <f t="shared" si="18"/>
        <v>436310</v>
      </c>
      <c r="BB54" s="450"/>
      <c r="BC54" s="157">
        <f>+'ESTUDIO DE MERCADO 2023'!AP54*(1 + 0.0928) * (1 + 0.052) * (1 + 0.051)</f>
        <v>204878.38289029818</v>
      </c>
      <c r="BD54" s="157">
        <f>+'ESTUDIO DE MERCADO 2023'!AQ54*(1 + 0.0928) * (1 + 0.052) * (1 + 0.051)</f>
        <v>187542.51972265763</v>
      </c>
      <c r="BE54" s="7">
        <f>+'ESTUDIO DE MERCADO 2025'!AX54*1.051</f>
        <v>248035.99999999997</v>
      </c>
      <c r="BF54" s="7">
        <f>+'ESTUDIO DE MERCADO 2025'!AY54*1.051</f>
        <v>253290.99999999997</v>
      </c>
      <c r="BG54" s="7">
        <f>+'ESTUDIO DE MERCADO 2025'!AZ54*1.051</f>
        <v>238942.11739999999</v>
      </c>
      <c r="BH54" s="8">
        <f t="shared" si="19"/>
        <v>226538</v>
      </c>
      <c r="BI54" s="450"/>
      <c r="BJ54" s="157">
        <f>+'ESTUDIO DE MERCADO 2023'!AV54*(1 + 0.0928) * (1 + 0.052) * (1 + 0.051)</f>
        <v>355446.92868833744</v>
      </c>
      <c r="BK54" s="157">
        <f>+'ESTUDIO DE MERCADO 2023'!AW54*(1 + 0.0928) * (1 + 0.052) * (1 + 0.051)</f>
        <v>342564.45119297039</v>
      </c>
      <c r="BL54" s="7">
        <f>+'ESTUDIO DE MERCADO 2025'!BD54*1.051</f>
        <v>442471</v>
      </c>
      <c r="BM54" s="7">
        <f>+'ESTUDIO DE MERCADO 2025'!BE54*1.051</f>
        <v>450879</v>
      </c>
      <c r="BN54" s="7">
        <f>+'ESTUDIO DE MERCADO 2025'!BF54*1.051</f>
        <v>425015.36139999999</v>
      </c>
      <c r="BO54" s="8">
        <f t="shared" si="20"/>
        <v>403275</v>
      </c>
      <c r="BP54" s="450"/>
      <c r="BQ54" s="157">
        <f>+'ESTUDIO DE MERCADO 2023'!AY54*(1 + 0.0928) * (1 + 0.052) * (1 + 0.051)</f>
        <v>349684.53592696</v>
      </c>
      <c r="BR54" s="157">
        <f>+'ESTUDIO DE MERCADO 2023'!AZ54*(1 + 0.0928) * (1 + 0.052) * (1 + 0.051)</f>
        <v>342564.45119297039</v>
      </c>
      <c r="BS54" s="7">
        <f>+'ESTUDIO DE MERCADO 2025'!BJ54*1.051</f>
        <v>438267</v>
      </c>
      <c r="BT54" s="7">
        <f>+'ESTUDIO DE MERCADO 2025'!BK54*1.051</f>
        <v>446675</v>
      </c>
      <c r="BU54" s="7">
        <f>+'ESTUDIO DE MERCADO 2025'!BL54*1.051</f>
        <v>421506.0724</v>
      </c>
      <c r="BV54" s="8">
        <f t="shared" si="21"/>
        <v>399739</v>
      </c>
      <c r="BW54" s="450"/>
      <c r="BX54" s="157">
        <f>+'ESTUDIO DE MERCADO 2023'!BB54*(1 + 0.0928) * (1 + 0.052) * (1 + 0.051)</f>
        <v>257428.05607032924</v>
      </c>
      <c r="BY54" s="157">
        <f>+'ESTUDIO DE MERCADO 2023'!BC54*(1 + 0.0928) * (1 + 0.052) * (1 + 0.051)</f>
        <v>235645.68209514755</v>
      </c>
      <c r="BZ54" s="7">
        <f>+'ESTUDIO DE MERCADO 2025'!BP54*1.051</f>
        <v>312147</v>
      </c>
      <c r="CA54" s="7">
        <f>+'ESTUDIO DE MERCADO 2025'!BQ54*1.051</f>
        <v>318453</v>
      </c>
      <c r="CB54" s="7">
        <f>+'ESTUDIO DE MERCADO 2025'!BR54*1.051</f>
        <v>300228.8702</v>
      </c>
      <c r="CC54" s="450">
        <f t="shared" si="22"/>
        <v>284781</v>
      </c>
      <c r="CD54" s="89"/>
      <c r="CE54" s="28"/>
      <c r="CF54" s="29"/>
      <c r="CG54" s="29"/>
      <c r="CH54" s="29"/>
    </row>
    <row r="55" spans="1:86" ht="50" customHeight="1" x14ac:dyDescent="0.35">
      <c r="A55" s="296"/>
      <c r="B55" s="11">
        <v>41</v>
      </c>
      <c r="C55" s="34" t="s">
        <v>68</v>
      </c>
      <c r="D55" s="11" t="s">
        <v>22</v>
      </c>
      <c r="F55" s="157">
        <f>+'ESTUDIO DE MERCADO 2023'!F55*(1 + 0.0928) * (1 + 0.052) * (1 + 0.051)</f>
        <v>149587.38714394925</v>
      </c>
      <c r="G55" s="157">
        <f>+'ESTUDIO DE MERCADO 2023'!G55*(1 + 0.0928) * (1 + 0.052) * (1 + 0.051)</f>
        <v>168423.89120199886</v>
      </c>
      <c r="H55" s="7">
        <f>+'ESTUDIO DE MERCADO 2025'!H55*1.051</f>
        <v>201792</v>
      </c>
      <c r="I55" s="7">
        <f>+'ESTUDIO DE MERCADO 2025'!I55*1.051</f>
        <v>205996</v>
      </c>
      <c r="J55" s="7">
        <f>+'ESTUDIO DE MERCADO 2025'!J55*1.051</f>
        <v>193634.76859999998</v>
      </c>
      <c r="K55" s="8">
        <f t="shared" si="13"/>
        <v>183887</v>
      </c>
      <c r="L55" s="450"/>
      <c r="M55" s="157">
        <f>+'ESTUDIO DE MERCADO 2023'!I55*(1 + 0.0928) * (1 + 0.052) * (1 + 0.051)</f>
        <v>149587.38714394925</v>
      </c>
      <c r="N55" s="157">
        <f>+'ESTUDIO DE MERCADO 2023'!J55*(1 + 0.0928) * (1 + 0.052) * (1 + 0.051)</f>
        <v>168423.89120199886</v>
      </c>
      <c r="O55" s="7">
        <f>+'ESTUDIO DE MERCADO 2025'!N55*1.051</f>
        <v>201792</v>
      </c>
      <c r="P55" s="7">
        <f>+'ESTUDIO DE MERCADO 2025'!O55*1.051</f>
        <v>205996</v>
      </c>
      <c r="Q55" s="7">
        <f>+'ESTUDIO DE MERCADO 2025'!P55*1.051</f>
        <v>193634.76859999998</v>
      </c>
      <c r="R55" s="8">
        <f t="shared" si="14"/>
        <v>183887</v>
      </c>
      <c r="S55" s="450"/>
      <c r="T55" s="157">
        <f>+'ESTUDIO DE MERCADO 2023'!O55*(1 + 0.0928) * (1 + 0.052) * (1 + 0.051)</f>
        <v>264919.98344151769</v>
      </c>
      <c r="U55" s="157">
        <f>+'ESTUDIO DE MERCADO 2023'!P55*(1 + 0.0928) * (1 + 0.052) * (1 + 0.051)</f>
        <v>298279.52289488423</v>
      </c>
      <c r="V55" s="7">
        <f>+'ESTUDIO DE MERCADO 2025'!T55*1.051</f>
        <v>356289</v>
      </c>
      <c r="W55" s="7">
        <f>+'ESTUDIO DE MERCADO 2025'!U55*1.051</f>
        <v>363646</v>
      </c>
      <c r="X55" s="7">
        <f>+'ESTUDIO DE MERCADO 2025'!V55*1.051</f>
        <v>342928.8982</v>
      </c>
      <c r="Y55" s="8">
        <f t="shared" si="15"/>
        <v>325213</v>
      </c>
      <c r="Z55" s="450"/>
      <c r="AA55" s="157">
        <f>+'ESTUDIO DE MERCADO 2023'!AD55*(1 + 0.0928) * (1 + 0.052) * (1 + 0.051)</f>
        <v>275740.29500868241</v>
      </c>
      <c r="AB55" s="157">
        <f>+'ESTUDIO DE MERCADO 2023'!AE55*(1 + 0.0928) * (1 + 0.052) * (1 + 0.051)</f>
        <v>335575.24020625133</v>
      </c>
      <c r="AC55" s="7">
        <f>+'ESTUDIO DE MERCADO 2025'!Z55*1.051</f>
        <v>404635</v>
      </c>
      <c r="AD55" s="7">
        <f>+'ESTUDIO DE MERCADO 2025'!AA55*1.051</f>
        <v>404635</v>
      </c>
      <c r="AE55" s="7">
        <f>+'ESTUDIO DE MERCADO 2025'!AB55*1.051</f>
        <v>388757.12259999994</v>
      </c>
      <c r="AF55" s="8">
        <f t="shared" si="16"/>
        <v>361869</v>
      </c>
      <c r="AG55" s="450"/>
      <c r="AH55" s="157">
        <f>+'ESTUDIO DE MERCADO 2023'!AG55*(1 + 0.0928) * (1 + 0.052) * (1 + 0.051)</f>
        <v>282170.40656274959</v>
      </c>
      <c r="AI55" s="157">
        <f>+'ESTUDIO DE MERCADO 2023'!AH55*(1 + 0.0928) * (1 + 0.052) * (1 + 0.051)</f>
        <v>335575.24020625133</v>
      </c>
      <c r="AJ55" s="7">
        <f>+'ESTUDIO DE MERCADO 2025'!AF55*1.051</f>
        <v>390972</v>
      </c>
      <c r="AK55" s="7">
        <f>+'ESTUDIO DE MERCADO 2025'!AG55*1.051</f>
        <v>398329</v>
      </c>
      <c r="AL55" s="7">
        <f>+'ESTUDIO DE MERCADO 2025'!AH55*1.051</f>
        <v>376141.33899999998</v>
      </c>
      <c r="AM55" s="8">
        <f t="shared" si="17"/>
        <v>356638</v>
      </c>
      <c r="AN55" s="450"/>
      <c r="AO55" s="157">
        <f>+'ESTUDIO DE MERCADO 2023'!AJ55*(1 + 0.0928) * (1 + 0.052) * (1 + 0.051)</f>
        <v>290117.68956320349</v>
      </c>
      <c r="AP55" s="157">
        <f>+'ESTUDIO DE MERCADO 2023'!AK55*(1 + 0.0928) * (1 + 0.052) * (1 + 0.051)</f>
        <v>335575.24020625133</v>
      </c>
      <c r="AQ55" s="7">
        <f>+'ESTUDIO DE MERCADO 2025'!AL55*1.051</f>
        <v>396227</v>
      </c>
      <c r="AR55" s="7">
        <f>+'ESTUDIO DE MERCADO 2025'!AM55*1.051</f>
        <v>404635</v>
      </c>
      <c r="AS55" s="7">
        <f>+'ESTUDIO DE MERCADO 2025'!AN55*1.051</f>
        <v>380980.77359999996</v>
      </c>
      <c r="AT55" s="8">
        <f>ROUND(((AO55+AP55+AQ55+AR55+AS55)/5),0)</f>
        <v>361507</v>
      </c>
      <c r="AU55" s="450"/>
      <c r="AV55" s="157">
        <f>+'ESTUDIO DE MERCADO 2023'!AM55*(1 + 0.0928) * (1 + 0.052) * (1 + 0.051)</f>
        <v>404414.79082419421</v>
      </c>
      <c r="AW55" s="157">
        <f>+'ESTUDIO DE MERCADO 2023'!AN55*(1 + 0.0928) * (1 + 0.052) * (1 + 0.051)</f>
        <v>335575.24020625133</v>
      </c>
      <c r="AX55" s="7">
        <f>+'ESTUDIO DE MERCADO 2025'!AR55*1.051</f>
        <v>468745.99999999994</v>
      </c>
      <c r="AY55" s="7">
        <f>+'ESTUDIO DE MERCADO 2025'!AS55*1.051</f>
        <v>478204.99999999994</v>
      </c>
      <c r="AZ55" s="7">
        <f>+'ESTUDIO DE MERCADO 2025'!AT55*1.051</f>
        <v>450575.05079999997</v>
      </c>
      <c r="BA55" s="8">
        <f t="shared" si="18"/>
        <v>427503</v>
      </c>
      <c r="BB55" s="450"/>
      <c r="BC55" s="157">
        <f>+'ESTUDIO DE MERCADO 2023'!AP55*(1 + 0.0928) * (1 + 0.052) * (1 + 0.051)</f>
        <v>199863.34510789462</v>
      </c>
      <c r="BD55" s="157">
        <f>+'ESTUDIO DE MERCADO 2023'!AQ55*(1 + 0.0928) * (1 + 0.052) * (1 + 0.051)</f>
        <v>182951.83129107277</v>
      </c>
      <c r="BE55" s="7">
        <f>+'ESTUDIO DE MERCADO 2025'!AX55*1.051</f>
        <v>242780.99999999997</v>
      </c>
      <c r="BF55" s="7">
        <f>+'ESTUDIO DE MERCADO 2025'!AY55*1.051</f>
        <v>248035.99999999997</v>
      </c>
      <c r="BG55" s="7">
        <f>+'ESTUDIO DE MERCADO 2025'!AZ55*1.051</f>
        <v>233093.30239999999</v>
      </c>
      <c r="BH55" s="8">
        <f t="shared" si="19"/>
        <v>221345</v>
      </c>
      <c r="BI55" s="450"/>
      <c r="BJ55" s="157">
        <f>+'ESTUDIO DE MERCADO 2023'!AV55*(1 + 0.0928) * (1 + 0.052) * (1 + 0.051)</f>
        <v>346716.55652275658</v>
      </c>
      <c r="BK55" s="157">
        <f>+'ESTUDIO DE MERCADO 2023'!AW55*(1 + 0.0928) * (1 + 0.052) * (1 + 0.051)</f>
        <v>335575.24020625133</v>
      </c>
      <c r="BL55" s="7">
        <f>+'ESTUDIO DE MERCADO 2025'!BD55*1.051</f>
        <v>431961</v>
      </c>
      <c r="BM55" s="7">
        <f>+'ESTUDIO DE MERCADO 2025'!BE55*1.051</f>
        <v>440369</v>
      </c>
      <c r="BN55" s="7">
        <f>+'ESTUDIO DE MERCADO 2025'!BF55*1.051</f>
        <v>415443.9044</v>
      </c>
      <c r="BO55" s="8">
        <f t="shared" si="20"/>
        <v>394013</v>
      </c>
      <c r="BP55" s="450"/>
      <c r="BQ55" s="157">
        <f>+'ESTUDIO DE MERCADO 2023'!AY55*(1 + 0.0928) * (1 + 0.052) * (1 + 0.051)</f>
        <v>340959.26864511531</v>
      </c>
      <c r="BR55" s="157">
        <f>+'ESTUDIO DE MERCADO 2023'!AZ55*(1 + 0.0928) * (1 + 0.052) * (1 + 0.051)</f>
        <v>335575.24020625133</v>
      </c>
      <c r="BS55" s="7">
        <f>+'ESTUDIO DE MERCADO 2025'!BJ55*1.051</f>
        <v>428808</v>
      </c>
      <c r="BT55" s="7">
        <f>+'ESTUDIO DE MERCADO 2025'!BK55*1.051</f>
        <v>437216</v>
      </c>
      <c r="BU55" s="7">
        <f>+'ESTUDIO DE MERCADO 2025'!BL55*1.051</f>
        <v>411937.55819999997</v>
      </c>
      <c r="BV55" s="8">
        <f t="shared" si="21"/>
        <v>390899</v>
      </c>
      <c r="BW55" s="450"/>
      <c r="BX55" s="157">
        <f>+'ESTUDIO DE MERCADO 2023'!BB55*(1 + 0.0928) * (1 + 0.052) * (1 + 0.051)</f>
        <v>251120.46172592996</v>
      </c>
      <c r="BY55" s="157">
        <f>+'ESTUDIO DE MERCADO 2023'!BC55*(1 + 0.0928) * (1 + 0.052) * (1 + 0.051)</f>
        <v>229871.80727219742</v>
      </c>
      <c r="BZ55" s="7">
        <f>+'ESTUDIO DE MERCADO 2025'!BP55*1.051</f>
        <v>304790</v>
      </c>
      <c r="CA55" s="7">
        <f>+'ESTUDIO DE MERCADO 2025'!BQ55*1.051</f>
        <v>311096</v>
      </c>
      <c r="CB55" s="7">
        <f>+'ESTUDIO DE MERCADO 2025'!BR55*1.051</f>
        <v>292873.34159999999</v>
      </c>
      <c r="CC55" s="450">
        <f t="shared" si="22"/>
        <v>277950</v>
      </c>
      <c r="CD55" s="89"/>
      <c r="CE55" s="28"/>
      <c r="CF55" s="29"/>
      <c r="CG55" s="29"/>
      <c r="CH55" s="29"/>
    </row>
    <row r="56" spans="1:86" ht="50" customHeight="1" x14ac:dyDescent="0.35">
      <c r="A56" s="296"/>
      <c r="B56" s="11">
        <v>42</v>
      </c>
      <c r="C56" s="34" t="s">
        <v>69</v>
      </c>
      <c r="D56" s="11" t="s">
        <v>22</v>
      </c>
      <c r="F56" s="157">
        <f>+'ESTUDIO DE MERCADO 2023'!F56*(1 + 0.0928) * (1 + 0.052) * (1 + 0.051)</f>
        <v>153523.25250452862</v>
      </c>
      <c r="G56" s="157">
        <f>+'ESTUDIO DE MERCADO 2023'!G56*(1 + 0.0928) * (1 + 0.052) * (1 + 0.051)</f>
        <v>172855.37283913733</v>
      </c>
      <c r="H56" s="7">
        <f>+'ESTUDIO DE MERCADO 2025'!H56*1.051</f>
        <v>207047</v>
      </c>
      <c r="I56" s="7">
        <f>+'ESTUDIO DE MERCADO 2025'!I56*1.051</f>
        <v>211251</v>
      </c>
      <c r="J56" s="7">
        <f>+'ESTUDIO DE MERCADO 2025'!J56*1.051</f>
        <v>198730.22679999997</v>
      </c>
      <c r="K56" s="8">
        <f t="shared" si="13"/>
        <v>188681</v>
      </c>
      <c r="L56" s="450"/>
      <c r="M56" s="157">
        <f>+'ESTUDIO DE MERCADO 2023'!I56*(1 + 0.0928) * (1 + 0.052) * (1 + 0.051)</f>
        <v>153523.25250452862</v>
      </c>
      <c r="N56" s="157">
        <f>+'ESTUDIO DE MERCADO 2023'!J56*(1 + 0.0928) * (1 + 0.052) * (1 + 0.051)</f>
        <v>172855.37283913733</v>
      </c>
      <c r="O56" s="7">
        <f>+'ESTUDIO DE MERCADO 2025'!N56*1.051</f>
        <v>207047</v>
      </c>
      <c r="P56" s="7">
        <f>+'ESTUDIO DE MERCADO 2025'!O56*1.051</f>
        <v>211251</v>
      </c>
      <c r="Q56" s="7">
        <f>+'ESTUDIO DE MERCADO 2025'!P56*1.051</f>
        <v>198730.22679999997</v>
      </c>
      <c r="R56" s="8">
        <f t="shared" si="14"/>
        <v>188681</v>
      </c>
      <c r="S56" s="450"/>
      <c r="T56" s="157">
        <f>+'ESTUDIO DE MERCADO 2023'!O56*(1 + 0.0928) * (1 + 0.052) * (1 + 0.051)</f>
        <v>267457.11065838923</v>
      </c>
      <c r="U56" s="157">
        <f>+'ESTUDIO DE MERCADO 2023'!P56*(1 + 0.0928) * (1 + 0.052) * (1 + 0.051)</f>
        <v>301136.13297744945</v>
      </c>
      <c r="V56" s="7">
        <f>+'ESTUDIO DE MERCADO 2025'!T56*1.051</f>
        <v>360493</v>
      </c>
      <c r="W56" s="7">
        <f>+'ESTUDIO DE MERCADO 2025'!U56*1.051</f>
        <v>367850</v>
      </c>
      <c r="X56" s="7">
        <f>+'ESTUDIO DE MERCADO 2025'!V56*1.051</f>
        <v>346213.06299999997</v>
      </c>
      <c r="Y56" s="8">
        <f t="shared" si="15"/>
        <v>328630</v>
      </c>
      <c r="Z56" s="450"/>
      <c r="AA56" s="157">
        <f>+'ESTUDIO DE MERCADO 2023'!AD56*(1 + 0.0928) * (1 + 0.052) * (1 + 0.051)</f>
        <v>301162.61601475917</v>
      </c>
      <c r="AB56" s="157">
        <f>+'ESTUDIO DE MERCADO 2023'!AE56*(1 + 0.0928) * (1 + 0.052) * (1 + 0.051)</f>
        <v>337303.00075115904</v>
      </c>
      <c r="AC56" s="7">
        <f>+'ESTUDIO DE MERCADO 2025'!Z56*1.051</f>
        <v>613784</v>
      </c>
      <c r="AD56" s="7">
        <f>+'ESTUDIO DE MERCADO 2025'!AA56*1.051</f>
        <v>613784</v>
      </c>
      <c r="AE56" s="7">
        <f>+'ESTUDIO DE MERCADO 2025'!AB56*1.051</f>
        <v>589695.92079999996</v>
      </c>
      <c r="AF56" s="8">
        <f t="shared" si="16"/>
        <v>491146</v>
      </c>
      <c r="AG56" s="450"/>
      <c r="AH56" s="157">
        <f>+'ESTUDIO DE MERCADO 2023'!AG56*(1 + 0.0928) * (1 + 0.052) * (1 + 0.051)</f>
        <v>299560.7034983522</v>
      </c>
      <c r="AI56" s="157">
        <f>+'ESTUDIO DE MERCADO 2023'!AH56*(1 + 0.0928) * (1 + 0.052) * (1 + 0.051)</f>
        <v>337303.00075115904</v>
      </c>
      <c r="AJ56" s="7">
        <f>+'ESTUDIO DE MERCADO 2025'!AF56*1.051</f>
        <v>403584</v>
      </c>
      <c r="AK56" s="7">
        <f>+'ESTUDIO DE MERCADO 2025'!AG56*1.051</f>
        <v>411992</v>
      </c>
      <c r="AL56" s="7">
        <f>+'ESTUDIO DE MERCADO 2025'!AH56*1.051</f>
        <v>387783.05579999997</v>
      </c>
      <c r="AM56" s="8">
        <f t="shared" si="17"/>
        <v>368045</v>
      </c>
      <c r="AN56" s="450"/>
      <c r="AO56" s="157">
        <f>+'ESTUDIO DE MERCADO 2023'!AJ56*(1 + 0.0928) * (1 + 0.052) * (1 + 0.051)</f>
        <v>296405.88534940535</v>
      </c>
      <c r="AP56" s="157">
        <f>+'ESTUDIO DE MERCADO 2023'!AK56*(1 + 0.0928) * (1 + 0.052) * (1 + 0.051)</f>
        <v>337303.00075115904</v>
      </c>
      <c r="AQ56" s="7">
        <f>+'ESTUDIO DE MERCADO 2025'!AL56*1.051</f>
        <v>401482</v>
      </c>
      <c r="AR56" s="7">
        <f>+'ESTUDIO DE MERCADO 2025'!AM56*1.051</f>
        <v>409890</v>
      </c>
      <c r="AS56" s="7">
        <f>+'ESTUDIO DE MERCADO 2025'!AN56*1.051</f>
        <v>385861.40740000003</v>
      </c>
      <c r="AT56" s="8">
        <f>ROUND(((AO56+AP56+AQ56+AR56+AS56)/5),0)</f>
        <v>366188</v>
      </c>
      <c r="AU56" s="450"/>
      <c r="AV56" s="157">
        <f>+'ESTUDIO DE MERCADO 2023'!AM56*(1 + 0.0928) * (1 + 0.052) * (1 + 0.051)</f>
        <v>397617.07659228606</v>
      </c>
      <c r="AW56" s="157">
        <f>+'ESTUDIO DE MERCADO 2023'!AN56*(1 + 0.0928) * (1 + 0.052) * (1 + 0.051)</f>
        <v>337303.00075115904</v>
      </c>
      <c r="AX56" s="7">
        <f>+'ESTUDIO DE MERCADO 2025'!AR56*1.051</f>
        <v>465593</v>
      </c>
      <c r="AY56" s="7">
        <f>+'ESTUDIO DE MERCADO 2025'!AS56*1.051</f>
        <v>475051.99999999994</v>
      </c>
      <c r="AZ56" s="7">
        <f>+'ESTUDIO DE MERCADO 2025'!AT56*1.051</f>
        <v>447488.05359999993</v>
      </c>
      <c r="BA56" s="8">
        <f t="shared" si="18"/>
        <v>424611</v>
      </c>
      <c r="BB56" s="450"/>
      <c r="BC56" s="157">
        <f>+'ESTUDIO DE MERCADO 2023'!AP56*(1 + 0.0928) * (1 + 0.052) * (1 + 0.051)</f>
        <v>197370.11989115406</v>
      </c>
      <c r="BD56" s="157">
        <f>+'ESTUDIO DE MERCADO 2023'!AQ56*(1 + 0.0928) * (1 + 0.052) * (1 + 0.051)</f>
        <v>180669.57128497949</v>
      </c>
      <c r="BE56" s="7">
        <f>+'ESTUDIO DE MERCADO 2025'!AX56*1.051</f>
        <v>239627.99999999997</v>
      </c>
      <c r="BF56" s="7">
        <f>+'ESTUDIO DE MERCADO 2025'!AY56*1.051</f>
        <v>244882.99999999997</v>
      </c>
      <c r="BG56" s="7">
        <f>+'ESTUDIO DE MERCADO 2025'!AZ56*1.051</f>
        <v>230185.81599999999</v>
      </c>
      <c r="BH56" s="8">
        <f t="shared" si="19"/>
        <v>218547</v>
      </c>
      <c r="BI56" s="450"/>
      <c r="BJ56" s="157">
        <f>+'ESTUDIO DE MERCADO 2023'!AV56*(1 + 0.0928) * (1 + 0.052) * (1 + 0.051)</f>
        <v>350134.78667248937</v>
      </c>
      <c r="BK56" s="157">
        <f>+'ESTUDIO DE MERCADO 2023'!AW56*(1 + 0.0928) * (1 + 0.052) * (1 + 0.051)</f>
        <v>337303.00075115904</v>
      </c>
      <c r="BL56" s="7">
        <f>+'ESTUDIO DE MERCADO 2025'!BD56*1.051</f>
        <v>435114</v>
      </c>
      <c r="BM56" s="7">
        <f>+'ESTUDIO DE MERCADO 2025'!BE56*1.051</f>
        <v>443522</v>
      </c>
      <c r="BN56" s="7">
        <f>+'ESTUDIO DE MERCADO 2025'!BF56*1.051</f>
        <v>418576.51499999996</v>
      </c>
      <c r="BO56" s="8">
        <f t="shared" si="20"/>
        <v>396930</v>
      </c>
      <c r="BP56" s="450"/>
      <c r="BQ56" s="157">
        <f>+'ESTUDIO DE MERCADO 2023'!AY56*(1 + 0.0928) * (1 + 0.052) * (1 + 0.051)</f>
        <v>344372.39391111187</v>
      </c>
      <c r="BR56" s="157">
        <f>+'ESTUDIO DE MERCADO 2023'!AZ56*(1 + 0.0928) * (1 + 0.052) * (1 + 0.051)</f>
        <v>337303.00075115904</v>
      </c>
      <c r="BS56" s="7">
        <f>+'ESTUDIO DE MERCADO 2025'!BJ56*1.051</f>
        <v>431961</v>
      </c>
      <c r="BT56" s="7">
        <f>+'ESTUDIO DE MERCADO 2025'!BK56*1.051</f>
        <v>440369</v>
      </c>
      <c r="BU56" s="7">
        <f>+'ESTUDIO DE MERCADO 2025'!BL56*1.051</f>
        <v>415068.6974</v>
      </c>
      <c r="BV56" s="8">
        <f t="shared" si="21"/>
        <v>393815</v>
      </c>
      <c r="BW56" s="450"/>
      <c r="BX56" s="157">
        <f>+'ESTUDIO DE MERCADO 2023'!BB56*(1 + 0.0928) * (1 + 0.052) * (1 + 0.051)</f>
        <v>257729.2442107627</v>
      </c>
      <c r="BY56" s="157">
        <f>+'ESTUDIO DE MERCADO 2023'!BC56*(1 + 0.0928) * (1 + 0.052) * (1 + 0.051)</f>
        <v>235921.38508523663</v>
      </c>
      <c r="BZ56" s="7">
        <f>+'ESTUDIO DE MERCADO 2025'!BP56*1.051</f>
        <v>312147</v>
      </c>
      <c r="CA56" s="7">
        <f>+'ESTUDIO DE MERCADO 2025'!BQ56*1.051</f>
        <v>318453</v>
      </c>
      <c r="CB56" s="7">
        <f>+'ESTUDIO DE MERCADO 2025'!BR56*1.051</f>
        <v>300580.53479999996</v>
      </c>
      <c r="CC56" s="450">
        <f t="shared" si="22"/>
        <v>284966</v>
      </c>
      <c r="CD56" s="89"/>
      <c r="CE56" s="28"/>
      <c r="CF56" s="29"/>
      <c r="CG56" s="29"/>
      <c r="CH56" s="29"/>
    </row>
    <row r="57" spans="1:86" ht="50" customHeight="1" x14ac:dyDescent="0.35">
      <c r="A57" s="296"/>
      <c r="B57" s="11">
        <v>43</v>
      </c>
      <c r="C57" s="34" t="s">
        <v>70</v>
      </c>
      <c r="D57" s="11" t="s">
        <v>22</v>
      </c>
      <c r="F57" s="157">
        <f>+'ESTUDIO DE MERCADO 2023'!F57*(1 + 0.0928) * (1 + 0.052) * (1 + 0.051)</f>
        <v>234734.80590960357</v>
      </c>
      <c r="G57" s="157">
        <f>+'ESTUDIO DE MERCADO 2023'!G57*(1 + 0.0928) * (1 + 0.052) * (1 + 0.051)</f>
        <v>264293.33493068215</v>
      </c>
      <c r="H57" s="7">
        <f>+'ESTUDIO DE MERCADO 2025'!H57*1.051</f>
        <v>316351</v>
      </c>
      <c r="I57" s="7">
        <f>+'ESTUDIO DE MERCADO 2025'!I57*1.051</f>
        <v>322657</v>
      </c>
      <c r="J57" s="7">
        <f>+'ESTUDIO DE MERCADO 2025'!J57*1.051</f>
        <v>303855.87119999999</v>
      </c>
      <c r="K57" s="8">
        <f t="shared" si="13"/>
        <v>288378</v>
      </c>
      <c r="L57" s="450"/>
      <c r="M57" s="157">
        <f>+'ESTUDIO DE MERCADO 2023'!I57*(1 + 0.0928) * (1 + 0.052) * (1 + 0.051)</f>
        <v>234734.80590960357</v>
      </c>
      <c r="N57" s="157">
        <f>+'ESTUDIO DE MERCADO 2023'!J57*(1 + 0.0928) * (1 + 0.052) * (1 + 0.051)</f>
        <v>264293.33493068215</v>
      </c>
      <c r="O57" s="7">
        <f>+'ESTUDIO DE MERCADO 2025'!N57*1.051</f>
        <v>316351</v>
      </c>
      <c r="P57" s="7">
        <f>+'ESTUDIO DE MERCADO 2025'!O57*1.051</f>
        <v>322657</v>
      </c>
      <c r="Q57" s="7">
        <f>+'ESTUDIO DE MERCADO 2025'!P57*1.051</f>
        <v>303855.87119999999</v>
      </c>
      <c r="R57" s="8">
        <f t="shared" si="14"/>
        <v>288378</v>
      </c>
      <c r="S57" s="450"/>
      <c r="T57" s="157">
        <f>+'ESTUDIO DE MERCADO 2023'!O57*(1 + 0.0928) * (1 + 0.052) * (1 + 0.051)</f>
        <v>412446.01853280549</v>
      </c>
      <c r="U57" s="157">
        <f>+'ESTUDIO DE MERCADO 2023'!P57*(1 + 0.0928) * (1 + 0.052) * (1 + 0.051)</f>
        <v>464382.49025112874</v>
      </c>
      <c r="V57" s="7">
        <f>+'ESTUDIO DE MERCADO 2025'!T57*1.051</f>
        <v>554928</v>
      </c>
      <c r="W57" s="7">
        <f>+'ESTUDIO DE MERCADO 2025'!U57*1.051</f>
        <v>566489</v>
      </c>
      <c r="X57" s="7">
        <f>+'ESTUDIO DE MERCADO 2025'!V57*1.051</f>
        <v>533896.01859999995</v>
      </c>
      <c r="Y57" s="8">
        <f t="shared" si="15"/>
        <v>506428</v>
      </c>
      <c r="Z57" s="450"/>
      <c r="AA57" s="157">
        <f>+'ESTUDIO DE MERCADO 2023'!AD57*(1 + 0.0928) * (1 + 0.052) * (1 + 0.051)</f>
        <v>463468.31049897749</v>
      </c>
      <c r="AB57" s="157">
        <f>+'ESTUDIO DE MERCADO 2023'!AE57*(1 + 0.0928) * (1 + 0.052) * (1 + 0.051)</f>
        <v>505001.53140502953</v>
      </c>
      <c r="AC57" s="7">
        <f>+'ESTUDIO DE MERCADO 2025'!Z57*1.051</f>
        <v>296382</v>
      </c>
      <c r="AD57" s="7">
        <f>+'ESTUDIO DE MERCADO 2025'!AA57*1.051</f>
        <v>296382</v>
      </c>
      <c r="AE57" s="7">
        <f>+'ESTUDIO DE MERCADO 2025'!AB57*1.051</f>
        <v>284655.57259999996</v>
      </c>
      <c r="AF57" s="8">
        <f t="shared" si="16"/>
        <v>369178</v>
      </c>
      <c r="AG57" s="450"/>
      <c r="AH57" s="157">
        <f>+'ESTUDIO DE MERCADO 2023'!AG57*(1 + 0.0928) * (1 + 0.052) * (1 + 0.051)</f>
        <v>462212.50909988215</v>
      </c>
      <c r="AI57" s="157">
        <f>+'ESTUDIO DE MERCADO 2023'!AH57*(1 + 0.0928) * (1 + 0.052) * (1 + 0.051)</f>
        <v>505001.53140502953</v>
      </c>
      <c r="AJ57" s="7">
        <f>+'ESTUDIO DE MERCADO 2025'!AF57*1.051</f>
        <v>612733</v>
      </c>
      <c r="AK57" s="7">
        <f>+'ESTUDIO DE MERCADO 2025'!AG57*1.051</f>
        <v>625345</v>
      </c>
      <c r="AL57" s="7">
        <f>+'ESTUDIO DE MERCADO 2025'!AH57*1.051</f>
        <v>588930.79280000005</v>
      </c>
      <c r="AM57" s="8">
        <f t="shared" si="17"/>
        <v>558845</v>
      </c>
      <c r="AN57" s="450"/>
      <c r="AO57" s="157">
        <f>+'ESTUDIO DE MERCADO 2023'!AJ57*(1 + 0.0928) * (1 + 0.052) * (1 + 0.051)</f>
        <v>453513.78721346543</v>
      </c>
      <c r="AP57" s="157">
        <f>+'ESTUDIO DE MERCADO 2023'!AK57*(1 + 0.0928) * (1 + 0.052) * (1 + 0.051)</f>
        <v>505001.53140502953</v>
      </c>
      <c r="AQ57" s="7">
        <f>+'ESTUDIO DE MERCADO 2025'!AL57*1.051</f>
        <v>607478</v>
      </c>
      <c r="AR57" s="7">
        <f>+'ESTUDIO DE MERCADO 2025'!AM57*1.051</f>
        <v>620090</v>
      </c>
      <c r="AS57" s="7">
        <f>+'ESTUDIO DE MERCADO 2025'!AN57*1.051</f>
        <v>583633.75280000002</v>
      </c>
      <c r="AT57" s="8">
        <f>ROUND(((AO57+AP57+AQ57+AR57+AS57)/5),0)</f>
        <v>553943</v>
      </c>
      <c r="AU57" s="450"/>
      <c r="AV57" s="157">
        <f>+'ESTUDIO DE MERCADO 2023'!AM57*(1 + 0.0928) * (1 + 0.052) * (1 + 0.051)</f>
        <v>615320.10155107768</v>
      </c>
      <c r="AW57" s="157">
        <f>+'ESTUDIO DE MERCADO 2023'!AN57*(1 + 0.0928) * (1 + 0.052) * (1 + 0.051)</f>
        <v>505001.53140502953</v>
      </c>
      <c r="AX57" s="7">
        <f>+'ESTUDIO DE MERCADO 2025'!AR57*1.051</f>
        <v>709425</v>
      </c>
      <c r="AY57" s="7">
        <f>+'ESTUDIO DE MERCADO 2025'!AS57*1.051</f>
        <v>724139</v>
      </c>
      <c r="AZ57" s="7">
        <f>+'ESTUDIO DE MERCADO 2025'!AT57*1.051</f>
        <v>682157.2254</v>
      </c>
      <c r="BA57" s="8">
        <f t="shared" si="18"/>
        <v>647209</v>
      </c>
      <c r="BB57" s="450"/>
      <c r="BC57" s="157">
        <f>+'ESTUDIO DE MERCADO 2023'!AP57*(1 + 0.0928) * (1 + 0.052) * (1 + 0.051)</f>
        <v>302077.41118027904</v>
      </c>
      <c r="BD57" s="157">
        <f>+'ESTUDIO DE MERCADO 2023'!AQ57*(1 + 0.0928) * (1 + 0.052) * (1 + 0.051)</f>
        <v>276517.01484964008</v>
      </c>
      <c r="BE57" s="7">
        <f>+'ESTUDIO DE MERCADO 2025'!AX57*1.051</f>
        <v>366799</v>
      </c>
      <c r="BF57" s="7">
        <f>+'ESTUDIO DE MERCADO 2025'!AY57*1.051</f>
        <v>374156</v>
      </c>
      <c r="BG57" s="7">
        <f>+'ESTUDIO DE MERCADO 2025'!AZ57*1.051</f>
        <v>352303.18759999995</v>
      </c>
      <c r="BH57" s="8">
        <f t="shared" si="19"/>
        <v>334371</v>
      </c>
      <c r="BI57" s="450"/>
      <c r="BJ57" s="157">
        <f>+'ESTUDIO DE MERCADO 2023'!AV57*(1 + 0.0928) * (1 + 0.052) * (1 + 0.051)</f>
        <v>537134.84574200795</v>
      </c>
      <c r="BK57" s="157">
        <f>+'ESTUDIO DE MERCADO 2023'!AW57*(1 + 0.0928) * (1 + 0.052) * (1 + 0.051)</f>
        <v>505001.53140502953</v>
      </c>
      <c r="BL57" s="7">
        <f>+'ESTUDIO DE MERCADO 2025'!BD57*1.051</f>
        <v>660028</v>
      </c>
      <c r="BM57" s="7">
        <f>+'ESTUDIO DE MERCADO 2025'!BE57*1.051</f>
        <v>673691</v>
      </c>
      <c r="BN57" s="7">
        <f>+'ESTUDIO DE MERCADO 2025'!BF57*1.051</f>
        <v>634550.0784</v>
      </c>
      <c r="BO57" s="8">
        <f t="shared" si="20"/>
        <v>602081</v>
      </c>
      <c r="BP57" s="450"/>
      <c r="BQ57" s="157">
        <f>+'ESTUDIO DE MERCADO 2023'!AY57*(1 + 0.0928) * (1 + 0.052) * (1 + 0.051)</f>
        <v>534116.83847719023</v>
      </c>
      <c r="BR57" s="157">
        <f>+'ESTUDIO DE MERCADO 2023'!AZ57*(1 + 0.0928) * (1 + 0.052) * (1 + 0.051)</f>
        <v>505001.53140502953</v>
      </c>
      <c r="BS57" s="7">
        <f>+'ESTUDIO DE MERCADO 2025'!BJ57*1.051</f>
        <v>657926</v>
      </c>
      <c r="BT57" s="7">
        <f>+'ESTUDIO DE MERCADO 2025'!BK57*1.051</f>
        <v>671589</v>
      </c>
      <c r="BU57" s="7">
        <f>+'ESTUDIO DE MERCADO 2025'!BL57*1.051</f>
        <v>632712.29980000004</v>
      </c>
      <c r="BV57" s="8">
        <f t="shared" si="21"/>
        <v>600269</v>
      </c>
      <c r="BW57" s="450"/>
      <c r="BX57" s="157">
        <f>+'ESTUDIO DE MERCADO 2023'!BB57*(1 + 0.0928) * (1 + 0.052) * (1 + 0.051)</f>
        <v>394064.35317564057</v>
      </c>
      <c r="BY57" s="157">
        <f>+'ESTUDIO DE MERCADO 2023'!BC57*(1 + 0.0928) * (1 + 0.052) * (1 + 0.051)</f>
        <v>360720.44636847102</v>
      </c>
      <c r="BZ57" s="7">
        <f>+'ESTUDIO DE MERCADO 2025'!BP57*1.051</f>
        <v>478204.99999999994</v>
      </c>
      <c r="CA57" s="7">
        <f>+'ESTUDIO DE MERCADO 2025'!BQ57*1.051</f>
        <v>487663.99999999994</v>
      </c>
      <c r="CB57" s="7">
        <f>+'ESTUDIO DE MERCADO 2025'!BR57*1.051</f>
        <v>459584.43299999996</v>
      </c>
      <c r="CC57" s="450">
        <f t="shared" si="22"/>
        <v>436048</v>
      </c>
      <c r="CD57" s="89"/>
      <c r="CE57" s="28"/>
      <c r="CF57" s="29"/>
      <c r="CG57" s="29"/>
      <c r="CH57" s="29"/>
    </row>
    <row r="58" spans="1:86" ht="50" customHeight="1" x14ac:dyDescent="0.35">
      <c r="A58" s="296"/>
      <c r="B58" s="11">
        <v>44</v>
      </c>
      <c r="C58" s="34" t="s">
        <v>71</v>
      </c>
      <c r="D58" s="11" t="s">
        <v>22</v>
      </c>
      <c r="F58" s="157">
        <f>+'ESTUDIO DE MERCADO 2023'!F58*(1 + 0.0928) * (1 + 0.052) * (1 + 0.051)</f>
        <v>219902.68401919998</v>
      </c>
      <c r="G58" s="157">
        <f>+'ESTUDIO DE MERCADO 2023'!G58*(1 + 0.0928) * (1 + 0.052) * (1 + 0.051)</f>
        <v>247593.50661454079</v>
      </c>
      <c r="H58" s="7">
        <f>+'ESTUDIO DE MERCADO 2025'!H58*1.051</f>
        <v>296382</v>
      </c>
      <c r="I58" s="7">
        <f>+'ESTUDIO DE MERCADO 2025'!I58*1.051</f>
        <v>302688</v>
      </c>
      <c r="J58" s="7">
        <f>+'ESTUDIO DE MERCADO 2025'!J58*1.051</f>
        <v>284655.57259999996</v>
      </c>
      <c r="K58" s="8">
        <f t="shared" si="13"/>
        <v>270244</v>
      </c>
      <c r="L58" s="450"/>
      <c r="M58" s="157">
        <f>+'ESTUDIO DE MERCADO 2023'!I58*(1 + 0.0928) * (1 + 0.052) * (1 + 0.051)</f>
        <v>219902.68401919998</v>
      </c>
      <c r="N58" s="157">
        <f>+'ESTUDIO DE MERCADO 2023'!J58*(1 + 0.0928) * (1 + 0.052) * (1 + 0.051)</f>
        <v>247593.50661454079</v>
      </c>
      <c r="O58" s="7">
        <f>+'ESTUDIO DE MERCADO 2025'!N58*1.051</f>
        <v>296382</v>
      </c>
      <c r="P58" s="7">
        <f>+'ESTUDIO DE MERCADO 2025'!O58*1.051</f>
        <v>302688</v>
      </c>
      <c r="Q58" s="7">
        <f>+'ESTUDIO DE MERCADO 2025'!P58*1.051</f>
        <v>284655.57259999996</v>
      </c>
      <c r="R58" s="8">
        <f t="shared" si="14"/>
        <v>270244</v>
      </c>
      <c r="S58" s="450"/>
      <c r="T58" s="157">
        <f>+'ESTUDIO DE MERCADO 2023'!O58*(1 + 0.0928) * (1 + 0.052) * (1 + 0.051)</f>
        <v>219902.68401919998</v>
      </c>
      <c r="U58" s="157">
        <f>+'ESTUDIO DE MERCADO 2023'!P58*(1 + 0.0928) * (1 + 0.052) * (1 + 0.051)</f>
        <v>247593.50661454079</v>
      </c>
      <c r="V58" s="7">
        <f>+'ESTUDIO DE MERCADO 2025'!T58*1.051</f>
        <v>296382</v>
      </c>
      <c r="W58" s="7">
        <f>+'ESTUDIO DE MERCADO 2025'!U58*1.051</f>
        <v>302688</v>
      </c>
      <c r="X58" s="7">
        <f>+'ESTUDIO DE MERCADO 2025'!V58*1.051</f>
        <v>284655.57259999996</v>
      </c>
      <c r="Y58" s="8">
        <f t="shared" si="15"/>
        <v>270244</v>
      </c>
      <c r="Z58" s="450"/>
      <c r="AA58" s="157">
        <f>+'ESTUDIO DE MERCADO 2023'!AD58*(1 + 0.0928) * (1 + 0.052) * (1 + 0.051)</f>
        <v>219902.68401919998</v>
      </c>
      <c r="AB58" s="157">
        <f>+'ESTUDIO DE MERCADO 2023'!AE58*(1 + 0.0928) * (1 + 0.052) * (1 + 0.051)</f>
        <v>247593.50661454079</v>
      </c>
      <c r="AC58" s="7">
        <f>+'ESTUDIO DE MERCADO 2025'!Z58*1.051</f>
        <v>518142.99999999994</v>
      </c>
      <c r="AD58" s="7">
        <f>+'ESTUDIO DE MERCADO 2025'!AA58*1.051</f>
        <v>518142.99999999994</v>
      </c>
      <c r="AE58" s="7">
        <f>+'ESTUDIO DE MERCADO 2025'!AB58*1.051</f>
        <v>498146.88419999997</v>
      </c>
      <c r="AF58" s="8">
        <f t="shared" si="16"/>
        <v>400386</v>
      </c>
      <c r="AG58" s="450"/>
      <c r="AH58" s="157">
        <f>+'ESTUDIO DE MERCADO 2023'!AG58*(1 + 0.0928) * (1 + 0.052) * (1 + 0.051)</f>
        <v>219902.68401919998</v>
      </c>
      <c r="AI58" s="157">
        <f>+'ESTUDIO DE MERCADO 2023'!AH58*(1 + 0.0928) * (1 + 0.052) * (1 + 0.051)</f>
        <v>247593.50661454079</v>
      </c>
      <c r="AJ58" s="7">
        <f>+'ESTUDIO DE MERCADO 2025'!AF58*1.051</f>
        <v>296382</v>
      </c>
      <c r="AK58" s="7">
        <f>+'ESTUDIO DE MERCADO 2025'!AG58*1.051</f>
        <v>302688</v>
      </c>
      <c r="AL58" s="7">
        <f>+'ESTUDIO DE MERCADO 2025'!AH58*1.051</f>
        <v>284655.57259999996</v>
      </c>
      <c r="AM58" s="8">
        <f t="shared" si="17"/>
        <v>270244</v>
      </c>
      <c r="AN58" s="450"/>
      <c r="AO58" s="157">
        <f>+'ESTUDIO DE MERCADO 2023'!AJ58*(1 + 0.0928) * (1 + 0.052) * (1 + 0.051)</f>
        <v>219902.68401919998</v>
      </c>
      <c r="AP58" s="157">
        <f>+'ESTUDIO DE MERCADO 2023'!AK58*(1 + 0.0928) * (1 + 0.052) * (1 + 0.051)</f>
        <v>247593.50661454079</v>
      </c>
      <c r="AQ58" s="7">
        <f>+'ESTUDIO DE MERCADO 2025'!AL58*1.051</f>
        <v>296382</v>
      </c>
      <c r="AR58" s="7">
        <f>+'ESTUDIO DE MERCADO 2025'!AM58*1.051</f>
        <v>302688</v>
      </c>
      <c r="AS58" s="7">
        <f>+'ESTUDIO DE MERCADO 2025'!AN58*1.051</f>
        <v>284655.57259999996</v>
      </c>
      <c r="AT58" s="8">
        <f>ROUND(((AO58+AP58+AQ58+AR58+AS58)/5),0)</f>
        <v>270244</v>
      </c>
      <c r="AU58" s="450"/>
      <c r="AV58" s="157">
        <f>+'ESTUDIO DE MERCADO 2023'!AM58*(1 + 0.0928) * (1 + 0.052) * (1 + 0.051)</f>
        <v>261684.193982848</v>
      </c>
      <c r="AW58" s="157">
        <f>+'ESTUDIO DE MERCADO 2023'!AN58*(1 + 0.0928) * (1 + 0.052) * (1 + 0.051)</f>
        <v>247593.50661454079</v>
      </c>
      <c r="AX58" s="7">
        <f>+'ESTUDIO DE MERCADO 2025'!AR58*1.051</f>
        <v>322657</v>
      </c>
      <c r="AY58" s="7">
        <f>+'ESTUDIO DE MERCADO 2025'!AS58*1.051</f>
        <v>328963</v>
      </c>
      <c r="AZ58" s="7">
        <f>+'ESTUDIO DE MERCADO 2025'!AT58*1.051</f>
        <v>310096.07859999995</v>
      </c>
      <c r="BA58" s="8">
        <f t="shared" si="18"/>
        <v>294199</v>
      </c>
      <c r="BB58" s="450"/>
      <c r="BC58" s="157">
        <f>+'ESTUDIO DE MERCADO 2023'!AP58*(1 + 0.0928) * (1 + 0.052) * (1 + 0.051)</f>
        <v>219902.68401919998</v>
      </c>
      <c r="BD58" s="157">
        <f>+'ESTUDIO DE MERCADO 2023'!AQ58*(1 + 0.0928) * (1 + 0.052) * (1 + 0.051)</f>
        <v>201295.53383296001</v>
      </c>
      <c r="BE58" s="7">
        <f>+'ESTUDIO DE MERCADO 2025'!AX58*1.051</f>
        <v>266954</v>
      </c>
      <c r="BF58" s="7">
        <f>+'ESTUDIO DE MERCADO 2025'!AY58*1.051</f>
        <v>272209</v>
      </c>
      <c r="BG58" s="7">
        <f>+'ESTUDIO DE MERCADO 2025'!AZ58*1.051</f>
        <v>256465.02</v>
      </c>
      <c r="BH58" s="8">
        <f t="shared" si="19"/>
        <v>243365</v>
      </c>
      <c r="BI58" s="450"/>
      <c r="BJ58" s="157">
        <f>+'ESTUDIO DE MERCADO 2023'!AV58*(1 + 0.0928) * (1 + 0.052) * (1 + 0.051)</f>
        <v>219902.68401919998</v>
      </c>
      <c r="BK58" s="157">
        <f>+'ESTUDIO DE MERCADO 2023'!AW58*(1 + 0.0928) * (1 + 0.052) * (1 + 0.051)</f>
        <v>247593.50661454079</v>
      </c>
      <c r="BL58" s="7">
        <f>+'ESTUDIO DE MERCADO 2025'!BD58*1.051</f>
        <v>296382</v>
      </c>
      <c r="BM58" s="7">
        <f>+'ESTUDIO DE MERCADO 2025'!BE58*1.051</f>
        <v>302688</v>
      </c>
      <c r="BN58" s="7">
        <f>+'ESTUDIO DE MERCADO 2025'!BF58*1.051</f>
        <v>284655.57259999996</v>
      </c>
      <c r="BO58" s="8">
        <f t="shared" si="20"/>
        <v>270244</v>
      </c>
      <c r="BP58" s="450"/>
      <c r="BQ58" s="157">
        <f>+'ESTUDIO DE MERCADO 2023'!AY58*(1 + 0.0928) * (1 + 0.052) * (1 + 0.051)</f>
        <v>219902.68401919998</v>
      </c>
      <c r="BR58" s="157">
        <f>+'ESTUDIO DE MERCADO 2023'!AZ58*(1 + 0.0928) * (1 + 0.052) * (1 + 0.051)</f>
        <v>247593.50661454079</v>
      </c>
      <c r="BS58" s="7">
        <f>+'ESTUDIO DE MERCADO 2025'!BJ58*1.051</f>
        <v>296382</v>
      </c>
      <c r="BT58" s="7">
        <f>+'ESTUDIO DE MERCADO 2025'!BK58*1.051</f>
        <v>302688</v>
      </c>
      <c r="BU58" s="7">
        <f>+'ESTUDIO DE MERCADO 2025'!BL58*1.051</f>
        <v>284655.57259999996</v>
      </c>
      <c r="BV58" s="8">
        <f t="shared" si="21"/>
        <v>270244</v>
      </c>
      <c r="BW58" s="450"/>
      <c r="BX58" s="157">
        <f>+'ESTUDIO DE MERCADO 2023'!BB58*(1 + 0.0928) * (1 + 0.052) * (1 + 0.051)</f>
        <v>219902.68401919998</v>
      </c>
      <c r="BY58" s="157">
        <f>+'ESTUDIO DE MERCADO 2023'!BC58*(1 + 0.0928) * (1 + 0.052) * (1 + 0.051)</f>
        <v>201295.53383296001</v>
      </c>
      <c r="BZ58" s="7">
        <f>+'ESTUDIO DE MERCADO 2025'!BP58*1.051</f>
        <v>266954</v>
      </c>
      <c r="CA58" s="7">
        <f>+'ESTUDIO DE MERCADO 2025'!BQ58*1.051</f>
        <v>272209</v>
      </c>
      <c r="CB58" s="7">
        <f>+'ESTUDIO DE MERCADO 2025'!BR58*1.051</f>
        <v>256465.02</v>
      </c>
      <c r="CC58" s="450">
        <f t="shared" si="22"/>
        <v>243365</v>
      </c>
      <c r="CD58" s="89"/>
      <c r="CE58" s="28"/>
      <c r="CF58" s="29"/>
      <c r="CG58" s="29"/>
      <c r="CH58" s="29"/>
    </row>
    <row r="59" spans="1:86" ht="50" customHeight="1" x14ac:dyDescent="0.35">
      <c r="A59" s="296"/>
      <c r="B59" s="11">
        <v>45</v>
      </c>
      <c r="C59" s="34" t="s">
        <v>72</v>
      </c>
      <c r="D59" s="11" t="s">
        <v>22</v>
      </c>
      <c r="F59" s="157">
        <f>+'ESTUDIO DE MERCADO 2023'!F59*(1 + 0.0928) * (1 + 0.052) * (1 + 0.051)</f>
        <v>384829.69703359995</v>
      </c>
      <c r="G59" s="157">
        <f>+'ESTUDIO DE MERCADO 2023'!G59*(1 + 0.0928) * (1 + 0.052) * (1 + 0.051)</f>
        <v>433288.63657544635</v>
      </c>
      <c r="H59" s="7">
        <f>+'ESTUDIO DE MERCADO 2025'!H59*1.051</f>
        <v>518142.99999999994</v>
      </c>
      <c r="I59" s="7">
        <f>+'ESTUDIO DE MERCADO 2025'!I59*1.051</f>
        <v>528653</v>
      </c>
      <c r="J59" s="7">
        <f>+'ESTUDIO DE MERCADO 2025'!J59*1.051</f>
        <v>498146.88419999997</v>
      </c>
      <c r="K59" s="8">
        <f t="shared" si="13"/>
        <v>472612</v>
      </c>
      <c r="L59" s="450"/>
      <c r="M59" s="157">
        <f>+'ESTUDIO DE MERCADO 2023'!I59*(1 + 0.0928) * (1 + 0.052) * (1 + 0.051)</f>
        <v>384829.69703359995</v>
      </c>
      <c r="N59" s="157">
        <f>+'ESTUDIO DE MERCADO 2023'!J59*(1 + 0.0928) * (1 + 0.052) * (1 + 0.051)</f>
        <v>433288.63657544635</v>
      </c>
      <c r="O59" s="7">
        <f>+'ESTUDIO DE MERCADO 2025'!N59*1.051</f>
        <v>518142.99999999994</v>
      </c>
      <c r="P59" s="7">
        <f>+'ESTUDIO DE MERCADO 2025'!O59*1.051</f>
        <v>528653</v>
      </c>
      <c r="Q59" s="7">
        <f>+'ESTUDIO DE MERCADO 2025'!P59*1.051</f>
        <v>498146.88419999997</v>
      </c>
      <c r="R59" s="8">
        <f t="shared" si="14"/>
        <v>472612</v>
      </c>
      <c r="S59" s="450"/>
      <c r="T59" s="157">
        <f>+'ESTUDIO DE MERCADO 2023'!O59*(1 + 0.0928) * (1 + 0.052) * (1 + 0.051)</f>
        <v>384829.69703359995</v>
      </c>
      <c r="U59" s="157">
        <f>+'ESTUDIO DE MERCADO 2023'!P59*(1 + 0.0928) * (1 + 0.052) * (1 + 0.051)</f>
        <v>433288.63657544635</v>
      </c>
      <c r="V59" s="7">
        <f>+'ESTUDIO DE MERCADO 2025'!T59*1.051</f>
        <v>518142.99999999994</v>
      </c>
      <c r="W59" s="7">
        <f>+'ESTUDIO DE MERCADO 2025'!U59*1.051</f>
        <v>528653</v>
      </c>
      <c r="X59" s="7">
        <f>+'ESTUDIO DE MERCADO 2025'!V59*1.051</f>
        <v>498146.88419999997</v>
      </c>
      <c r="Y59" s="8">
        <f t="shared" si="15"/>
        <v>472612</v>
      </c>
      <c r="Z59" s="450"/>
      <c r="AA59" s="157">
        <f>+'ESTUDIO DE MERCADO 2023'!AD59*(1 + 0.0928) * (1 + 0.052) * (1 + 0.051)</f>
        <v>384829.69703359995</v>
      </c>
      <c r="AB59" s="157">
        <f>+'ESTUDIO DE MERCADO 2023'!AE59*(1 + 0.0928) * (1 + 0.052) * (1 + 0.051)</f>
        <v>433288.63657544635</v>
      </c>
      <c r="AC59" s="7">
        <f>+'ESTUDIO DE MERCADO 2025'!Z59*1.051</f>
        <v>52550</v>
      </c>
      <c r="AD59" s="7">
        <f>+'ESTUDIO DE MERCADO 2025'!AA59*1.051</f>
        <v>52550</v>
      </c>
      <c r="AE59" s="7">
        <f>+'ESTUDIO DE MERCADO 2025'!AB59*1.051</f>
        <v>50830.984400000001</v>
      </c>
      <c r="AF59" s="8">
        <f t="shared" si="16"/>
        <v>194810</v>
      </c>
      <c r="AG59" s="450"/>
      <c r="AH59" s="157">
        <f>+'ESTUDIO DE MERCADO 2023'!AG59*(1 + 0.0928) * (1 + 0.052) * (1 + 0.051)</f>
        <v>384829.69703359995</v>
      </c>
      <c r="AI59" s="157">
        <f>+'ESTUDIO DE MERCADO 2023'!AH59*(1 + 0.0928) * (1 + 0.052) * (1 + 0.051)</f>
        <v>433288.63657544635</v>
      </c>
      <c r="AJ59" s="7">
        <f>+'ESTUDIO DE MERCADO 2025'!AF59*1.051</f>
        <v>518142.99999999994</v>
      </c>
      <c r="AK59" s="7">
        <f>+'ESTUDIO DE MERCADO 2025'!AG59*1.051</f>
        <v>528653</v>
      </c>
      <c r="AL59" s="7">
        <f>+'ESTUDIO DE MERCADO 2025'!AH59*1.051</f>
        <v>498146.88419999997</v>
      </c>
      <c r="AM59" s="8">
        <f t="shared" si="17"/>
        <v>472612</v>
      </c>
      <c r="AN59" s="450"/>
      <c r="AO59" s="157">
        <f>+'ESTUDIO DE MERCADO 2023'!AJ59*(1 + 0.0928) * (1 + 0.052) * (1 + 0.051)</f>
        <v>384829.69703359995</v>
      </c>
      <c r="AP59" s="157">
        <f>+'ESTUDIO DE MERCADO 2023'!AK59*(1 + 0.0928) * (1 + 0.052) * (1 + 0.051)</f>
        <v>433288.63657544635</v>
      </c>
      <c r="AQ59" s="7">
        <f>+'ESTUDIO DE MERCADO 2025'!AL59*1.051</f>
        <v>518142.99999999994</v>
      </c>
      <c r="AR59" s="7">
        <f>+'ESTUDIO DE MERCADO 2025'!AM59*1.051</f>
        <v>528653</v>
      </c>
      <c r="AS59" s="7">
        <f>+'ESTUDIO DE MERCADO 2025'!AN59*1.051</f>
        <v>498146.88419999997</v>
      </c>
      <c r="AT59" s="8">
        <f>ROUND(((AO59+AP59+AQ59+AR59+AS59)/5),0)</f>
        <v>472612</v>
      </c>
      <c r="AU59" s="450"/>
      <c r="AV59" s="157">
        <f>+'ESTUDIO DE MERCADO 2023'!AM59*(1 + 0.0928) * (1 + 0.052) * (1 + 0.051)</f>
        <v>457947.339469984</v>
      </c>
      <c r="AW59" s="157">
        <f>+'ESTUDIO DE MERCADO 2023'!AN59*(1 + 0.0928) * (1 + 0.052) * (1 + 0.051)</f>
        <v>433288.63657544635</v>
      </c>
      <c r="AX59" s="7">
        <f>+'ESTUDIO DE MERCADO 2025'!AR59*1.051</f>
        <v>564387</v>
      </c>
      <c r="AY59" s="7">
        <f>+'ESTUDIO DE MERCADO 2025'!AS59*1.051</f>
        <v>575948</v>
      </c>
      <c r="AZ59" s="7">
        <f>+'ESTUDIO DE MERCADO 2025'!AT59*1.051</f>
        <v>542668.50540000002</v>
      </c>
      <c r="BA59" s="8">
        <f t="shared" si="18"/>
        <v>514848</v>
      </c>
      <c r="BB59" s="450"/>
      <c r="BC59" s="157">
        <f>+'ESTUDIO DE MERCADO 2023'!AP59*(1 + 0.0928) * (1 + 0.052) * (1 + 0.051)</f>
        <v>384829.69703359995</v>
      </c>
      <c r="BD59" s="157">
        <f>+'ESTUDIO DE MERCADO 2023'!AQ59*(1 + 0.0928) * (1 + 0.052) * (1 + 0.051)</f>
        <v>352267.18420768005</v>
      </c>
      <c r="BE59" s="7">
        <f>+'ESTUDIO DE MERCADO 2025'!AX59*1.051</f>
        <v>466643.99999999994</v>
      </c>
      <c r="BF59" s="7">
        <f>+'ESTUDIO DE MERCADO 2025'!AY59*1.051</f>
        <v>476102.99999999994</v>
      </c>
      <c r="BG59" s="7">
        <f>+'ESTUDIO DE MERCADO 2025'!AZ59*1.051</f>
        <v>448813.78499999997</v>
      </c>
      <c r="BH59" s="8">
        <f t="shared" si="19"/>
        <v>425732</v>
      </c>
      <c r="BI59" s="450"/>
      <c r="BJ59" s="157">
        <f>+'ESTUDIO DE MERCADO 2023'!AV59*(1 + 0.0928) * (1 + 0.052) * (1 + 0.051)</f>
        <v>384829.69703359995</v>
      </c>
      <c r="BK59" s="157">
        <f>+'ESTUDIO DE MERCADO 2023'!AW59*(1 + 0.0928) * (1 + 0.052) * (1 + 0.051)</f>
        <v>433288.63657544635</v>
      </c>
      <c r="BL59" s="7">
        <f>+'ESTUDIO DE MERCADO 2025'!BD59*1.051</f>
        <v>518142.99999999994</v>
      </c>
      <c r="BM59" s="7">
        <f>+'ESTUDIO DE MERCADO 2025'!BE59*1.051</f>
        <v>528653</v>
      </c>
      <c r="BN59" s="7">
        <f>+'ESTUDIO DE MERCADO 2025'!BF59*1.051</f>
        <v>498146.88419999997</v>
      </c>
      <c r="BO59" s="8">
        <f t="shared" si="20"/>
        <v>472612</v>
      </c>
      <c r="BP59" s="450"/>
      <c r="BQ59" s="157">
        <f>+'ESTUDIO DE MERCADO 2023'!AY59*(1 + 0.0928) * (1 + 0.052) * (1 + 0.051)</f>
        <v>384829.69703359995</v>
      </c>
      <c r="BR59" s="157">
        <f>+'ESTUDIO DE MERCADO 2023'!AZ59*(1 + 0.0928) * (1 + 0.052) * (1 + 0.051)</f>
        <v>433288.63657544635</v>
      </c>
      <c r="BS59" s="7">
        <f>+'ESTUDIO DE MERCADO 2025'!BJ59*1.051</f>
        <v>518142.99999999994</v>
      </c>
      <c r="BT59" s="7">
        <f>+'ESTUDIO DE MERCADO 2025'!BK59*1.051</f>
        <v>528653</v>
      </c>
      <c r="BU59" s="7">
        <f>+'ESTUDIO DE MERCADO 2025'!BL59*1.051</f>
        <v>498146.88419999997</v>
      </c>
      <c r="BV59" s="8">
        <f t="shared" si="21"/>
        <v>472612</v>
      </c>
      <c r="BW59" s="450"/>
      <c r="BX59" s="157">
        <f>+'ESTUDIO DE MERCADO 2023'!BB59*(1 + 0.0928) * (1 + 0.052) * (1 + 0.051)</f>
        <v>384829.69703359995</v>
      </c>
      <c r="BY59" s="157">
        <f>+'ESTUDIO DE MERCADO 2023'!BC59*(1 + 0.0928) * (1 + 0.052) * (1 + 0.051)</f>
        <v>352267.18420768005</v>
      </c>
      <c r="BZ59" s="7">
        <f>+'ESTUDIO DE MERCADO 2025'!BP59*1.051</f>
        <v>466643.99999999994</v>
      </c>
      <c r="CA59" s="7">
        <f>+'ESTUDIO DE MERCADO 2025'!BQ59*1.051</f>
        <v>476102.99999999994</v>
      </c>
      <c r="CB59" s="7">
        <f>+'ESTUDIO DE MERCADO 2025'!BR59*1.051</f>
        <v>448813.78499999997</v>
      </c>
      <c r="CC59" s="450">
        <f t="shared" si="22"/>
        <v>425732</v>
      </c>
      <c r="CD59" s="89"/>
      <c r="CE59" s="28"/>
      <c r="CF59" s="29"/>
      <c r="CG59" s="29"/>
      <c r="CH59" s="29"/>
    </row>
    <row r="60" spans="1:86" ht="50" customHeight="1" x14ac:dyDescent="0.35">
      <c r="A60" s="296"/>
      <c r="B60" s="11">
        <v>46</v>
      </c>
      <c r="C60" s="34" t="s">
        <v>73</v>
      </c>
      <c r="D60" s="11" t="s">
        <v>22</v>
      </c>
      <c r="F60" s="157">
        <f>+'ESTUDIO DE MERCADO 2023'!F60*(1 + 0.0928) * (1 + 0.052) * (1 + 0.051)</f>
        <v>39268.336431999996</v>
      </c>
      <c r="G60" s="157">
        <f>+'ESTUDIO DE MERCADO 2023'!G60*(1 + 0.0928) * (1 + 0.052) * (1 + 0.051)</f>
        <v>44213.126181168001</v>
      </c>
      <c r="H60" s="7">
        <f>+'ESTUDIO DE MERCADO 2025'!H60*1.051</f>
        <v>52550</v>
      </c>
      <c r="I60" s="7">
        <f>+'ESTUDIO DE MERCADO 2025'!I60*1.051</f>
        <v>53601</v>
      </c>
      <c r="J60" s="7">
        <f>+'ESTUDIO DE MERCADO 2025'!J60*1.051</f>
        <v>50830.984400000001</v>
      </c>
      <c r="K60" s="8">
        <f t="shared" si="13"/>
        <v>48093</v>
      </c>
      <c r="L60" s="450"/>
      <c r="M60" s="157">
        <f>+'ESTUDIO DE MERCADO 2023'!I60*(1 + 0.0928) * (1 + 0.052) * (1 + 0.051)</f>
        <v>39268.336431999996</v>
      </c>
      <c r="N60" s="157">
        <f>+'ESTUDIO DE MERCADO 2023'!J60*(1 + 0.0928) * (1 + 0.052) * (1 + 0.051)</f>
        <v>44213.126181168001</v>
      </c>
      <c r="O60" s="7">
        <f>+'ESTUDIO DE MERCADO 2025'!N60*1.051</f>
        <v>52550</v>
      </c>
      <c r="P60" s="7">
        <f>+'ESTUDIO DE MERCADO 2025'!O60*1.051</f>
        <v>53601</v>
      </c>
      <c r="Q60" s="7">
        <f>+'ESTUDIO DE MERCADO 2025'!P60*1.051</f>
        <v>50830.984400000001</v>
      </c>
      <c r="R60" s="8">
        <f t="shared" si="14"/>
        <v>48093</v>
      </c>
      <c r="S60" s="450"/>
      <c r="T60" s="157">
        <f>+'ESTUDIO DE MERCADO 2023'!O60*(1 + 0.0928) * (1 + 0.052) * (1 + 0.051)</f>
        <v>39268.336431999996</v>
      </c>
      <c r="U60" s="157">
        <f>+'ESTUDIO DE MERCADO 2023'!P60*(1 + 0.0928) * (1 + 0.052) * (1 + 0.051)</f>
        <v>44213.126181168001</v>
      </c>
      <c r="V60" s="7">
        <f>+'ESTUDIO DE MERCADO 2025'!T60*1.051</f>
        <v>52550</v>
      </c>
      <c r="W60" s="7">
        <f>+'ESTUDIO DE MERCADO 2025'!U60*1.051</f>
        <v>53601</v>
      </c>
      <c r="X60" s="7">
        <f>+'ESTUDIO DE MERCADO 2025'!V60*1.051</f>
        <v>50830.984400000001</v>
      </c>
      <c r="Y60" s="8">
        <f t="shared" si="15"/>
        <v>48093</v>
      </c>
      <c r="Z60" s="450"/>
      <c r="AA60" s="157">
        <f>+'ESTUDIO DE MERCADO 2023'!AD60*(1 + 0.0928) * (1 + 0.052) * (1 + 0.051)</f>
        <v>39268.336431999996</v>
      </c>
      <c r="AB60" s="157">
        <f>+'ESTUDIO DE MERCADO 2023'!AE60*(1 + 0.0928) * (1 + 0.052) * (1 + 0.051)</f>
        <v>44213.126181168001</v>
      </c>
      <c r="AC60" s="7">
        <f>+'ESTUDIO DE MERCADO 2025'!Z60*1.051</f>
        <v>960613.99999999988</v>
      </c>
      <c r="AD60" s="7">
        <f>+'ESTUDIO DE MERCADO 2025'!AA60*1.051</f>
        <v>960613.99999999988</v>
      </c>
      <c r="AE60" s="7">
        <f>+'ESTUDIO DE MERCADO 2025'!AB60*1.051</f>
        <v>923462.41119999986</v>
      </c>
      <c r="AF60" s="8">
        <f t="shared" si="16"/>
        <v>585634</v>
      </c>
      <c r="AG60" s="450"/>
      <c r="AH60" s="157">
        <f>+'ESTUDIO DE MERCADO 2023'!AG60*(1 + 0.0928) * (1 + 0.052) * (1 + 0.051)</f>
        <v>39268.336431999996</v>
      </c>
      <c r="AI60" s="157">
        <f>+'ESTUDIO DE MERCADO 2023'!AH60*(1 + 0.0928) * (1 + 0.052) * (1 + 0.051)</f>
        <v>44213.126181168001</v>
      </c>
      <c r="AJ60" s="7">
        <f>+'ESTUDIO DE MERCADO 2025'!AF60*1.051</f>
        <v>52550</v>
      </c>
      <c r="AK60" s="7">
        <f>+'ESTUDIO DE MERCADO 2025'!AG60*1.051</f>
        <v>53601</v>
      </c>
      <c r="AL60" s="7">
        <f>+'ESTUDIO DE MERCADO 2025'!AH60*1.051</f>
        <v>50830.984400000001</v>
      </c>
      <c r="AM60" s="8">
        <f t="shared" si="17"/>
        <v>48093</v>
      </c>
      <c r="AN60" s="450"/>
      <c r="AO60" s="157">
        <f>+'ESTUDIO DE MERCADO 2023'!AJ60*(1 + 0.0928) * (1 + 0.052) * (1 + 0.051)</f>
        <v>39268.336431999996</v>
      </c>
      <c r="AP60" s="157">
        <f>+'ESTUDIO DE MERCADO 2023'!AK60*(1 + 0.0928) * (1 + 0.052) * (1 + 0.051)</f>
        <v>44213.126181168001</v>
      </c>
      <c r="AQ60" s="7">
        <f>+'ESTUDIO DE MERCADO 2025'!AL60*1.051</f>
        <v>52550</v>
      </c>
      <c r="AR60" s="7">
        <f>+'ESTUDIO DE MERCADO 2025'!AM60*1.051</f>
        <v>53601</v>
      </c>
      <c r="AS60" s="7">
        <f>+'ESTUDIO DE MERCADO 2025'!AN60*1.051</f>
        <v>50830.984400000001</v>
      </c>
      <c r="AT60" s="8">
        <f>ROUND(((AO60+AP60+AQ60+AR60+AS60)/5),0)</f>
        <v>48093</v>
      </c>
      <c r="AU60" s="450"/>
      <c r="AV60" s="157">
        <f>+'ESTUDIO DE MERCADO 2023'!AM60*(1 + 0.0928) * (1 + 0.052) * (1 + 0.051)</f>
        <v>46729.320354080002</v>
      </c>
      <c r="AW60" s="157">
        <f>+'ESTUDIO DE MERCADO 2023'!AN60*(1 + 0.0928) * (1 + 0.052) * (1 + 0.051)</f>
        <v>44213.126181168001</v>
      </c>
      <c r="AX60" s="7">
        <f>+'ESTUDIO DE MERCADO 2025'!AR60*1.051</f>
        <v>57805</v>
      </c>
      <c r="AY60" s="7">
        <f>+'ESTUDIO DE MERCADO 2025'!AS60*1.051</f>
        <v>58855.999999999993</v>
      </c>
      <c r="AZ60" s="7">
        <f>+'ESTUDIO DE MERCADO 2025'!AT60*1.051</f>
        <v>55374.667599999993</v>
      </c>
      <c r="BA60" s="8">
        <f t="shared" si="18"/>
        <v>52596</v>
      </c>
      <c r="BB60" s="450"/>
      <c r="BC60" s="157">
        <f>+'ESTUDIO DE MERCADO 2023'!AP60*(1 + 0.0928) * (1 + 0.052) * (1 + 0.051)</f>
        <v>39268.336431999996</v>
      </c>
      <c r="BD60" s="157">
        <f>+'ESTUDIO DE MERCADO 2023'!AQ60*(1 + 0.0928) * (1 + 0.052) * (1 + 0.051)</f>
        <v>35945.631041600005</v>
      </c>
      <c r="BE60" s="7">
        <f>+'ESTUDIO DE MERCADO 2025'!AX60*1.051</f>
        <v>47295</v>
      </c>
      <c r="BF60" s="7">
        <f>+'ESTUDIO DE MERCADO 2025'!AY60*1.051</f>
        <v>48346</v>
      </c>
      <c r="BG60" s="7">
        <f>+'ESTUDIO DE MERCADO 2025'!AZ60*1.051</f>
        <v>45797.324999999997</v>
      </c>
      <c r="BH60" s="8">
        <f t="shared" si="19"/>
        <v>43330</v>
      </c>
      <c r="BI60" s="450"/>
      <c r="BJ60" s="157">
        <f>+'ESTUDIO DE MERCADO 2023'!AV60*(1 + 0.0928) * (1 + 0.052) * (1 + 0.051)</f>
        <v>39268.336431999996</v>
      </c>
      <c r="BK60" s="157">
        <f>+'ESTUDIO DE MERCADO 2023'!AW60*(1 + 0.0928) * (1 + 0.052) * (1 + 0.051)</f>
        <v>44213.126181168001</v>
      </c>
      <c r="BL60" s="7">
        <f>+'ESTUDIO DE MERCADO 2025'!BD60*1.051</f>
        <v>52550</v>
      </c>
      <c r="BM60" s="7">
        <f>+'ESTUDIO DE MERCADO 2025'!BE60*1.051</f>
        <v>53601</v>
      </c>
      <c r="BN60" s="7">
        <f>+'ESTUDIO DE MERCADO 2025'!BF60*1.051</f>
        <v>50830.984400000001</v>
      </c>
      <c r="BO60" s="8">
        <f t="shared" si="20"/>
        <v>48093</v>
      </c>
      <c r="BP60" s="450"/>
      <c r="BQ60" s="157">
        <f>+'ESTUDIO DE MERCADO 2023'!AY60*(1 + 0.0928) * (1 + 0.052) * (1 + 0.051)</f>
        <v>39268.336431999996</v>
      </c>
      <c r="BR60" s="157">
        <f>+'ESTUDIO DE MERCADO 2023'!AZ60*(1 + 0.0928) * (1 + 0.052) * (1 + 0.051)</f>
        <v>44213.126181168001</v>
      </c>
      <c r="BS60" s="7">
        <f>+'ESTUDIO DE MERCADO 2025'!BJ60*1.051</f>
        <v>52550</v>
      </c>
      <c r="BT60" s="7">
        <f>+'ESTUDIO DE MERCADO 2025'!BK60*1.051</f>
        <v>53601</v>
      </c>
      <c r="BU60" s="7">
        <f>+'ESTUDIO DE MERCADO 2025'!BL60*1.051</f>
        <v>50830.984400000001</v>
      </c>
      <c r="BV60" s="8">
        <f t="shared" si="21"/>
        <v>48093</v>
      </c>
      <c r="BW60" s="450"/>
      <c r="BX60" s="157">
        <f>+'ESTUDIO DE MERCADO 2023'!BB60*(1 + 0.0928) * (1 + 0.052) * (1 + 0.051)</f>
        <v>39268.336431999996</v>
      </c>
      <c r="BY60" s="157">
        <f>+'ESTUDIO DE MERCADO 2023'!BC60*(1 + 0.0928) * (1 + 0.052) * (1 + 0.051)</f>
        <v>35945.631041600005</v>
      </c>
      <c r="BZ60" s="7">
        <f>+'ESTUDIO DE MERCADO 2025'!BP60*1.051</f>
        <v>47295</v>
      </c>
      <c r="CA60" s="7">
        <f>+'ESTUDIO DE MERCADO 2025'!BQ60*1.051</f>
        <v>48346</v>
      </c>
      <c r="CB60" s="7">
        <f>+'ESTUDIO DE MERCADO 2025'!BR60*1.051</f>
        <v>45797.324999999997</v>
      </c>
      <c r="CC60" s="450">
        <f t="shared" si="22"/>
        <v>43330</v>
      </c>
      <c r="CD60" s="89"/>
      <c r="CE60" s="28"/>
      <c r="CF60" s="29"/>
      <c r="CG60" s="29"/>
      <c r="CH60" s="29"/>
    </row>
    <row r="61" spans="1:86" ht="50" customHeight="1" x14ac:dyDescent="0.35">
      <c r="A61" s="296"/>
      <c r="B61" s="11">
        <v>47</v>
      </c>
      <c r="C61" s="34" t="s">
        <v>74</v>
      </c>
      <c r="D61" s="11" t="s">
        <v>22</v>
      </c>
      <c r="F61" s="157">
        <f>+'ESTUDIO DE MERCADO 2023'!F61*(1 + 0.0928) * (1 + 0.052) * (1 + 0.051)</f>
        <v>357282.64487986051</v>
      </c>
      <c r="G61" s="157">
        <f>+'ESTUDIO DE MERCADO 2023'!G61*(1 + 0.0928) * (1 + 0.052) * (1 + 0.051)</f>
        <v>402272.77485434758</v>
      </c>
      <c r="H61" s="7">
        <f>+'ESTUDIO DE MERCADO 2025'!H61*1.051</f>
        <v>481357.99999999994</v>
      </c>
      <c r="I61" s="7">
        <f>+'ESTUDIO DE MERCADO 2025'!I61*1.051</f>
        <v>490816.99999999994</v>
      </c>
      <c r="J61" s="7">
        <f>+'ESTUDIO DE MERCADO 2025'!J61*1.051</f>
        <v>462488.97659999994</v>
      </c>
      <c r="K61" s="8">
        <f t="shared" si="13"/>
        <v>438844</v>
      </c>
      <c r="L61" s="450"/>
      <c r="M61" s="157">
        <f>+'ESTUDIO DE MERCADO 2023'!I61*(1 + 0.0928) * (1 + 0.052) * (1 + 0.051)</f>
        <v>357282.64487986051</v>
      </c>
      <c r="N61" s="157">
        <f>+'ESTUDIO DE MERCADO 2023'!J61*(1 + 0.0928) * (1 + 0.052) * (1 + 0.051)</f>
        <v>402272.77485434758</v>
      </c>
      <c r="O61" s="7">
        <f>+'ESTUDIO DE MERCADO 2025'!N61*1.051</f>
        <v>481357.99999999994</v>
      </c>
      <c r="P61" s="7">
        <f>+'ESTUDIO DE MERCADO 2025'!O61*1.051</f>
        <v>490816.99999999994</v>
      </c>
      <c r="Q61" s="7">
        <f>+'ESTUDIO DE MERCADO 2025'!P61*1.051</f>
        <v>462488.97659999994</v>
      </c>
      <c r="R61" s="8">
        <f t="shared" si="14"/>
        <v>438844</v>
      </c>
      <c r="S61" s="450"/>
      <c r="T61" s="157">
        <f>+'ESTUDIO DE MERCADO 2023'!O61*(1 + 0.0928) * (1 + 0.052) * (1 + 0.051)</f>
        <v>641716.55689122342</v>
      </c>
      <c r="U61" s="157">
        <f>+'ESTUDIO DE MERCADO 2023'!P61*(1 + 0.0928) * (1 + 0.052) * (1 + 0.051)</f>
        <v>722523.4802474489</v>
      </c>
      <c r="V61" s="7">
        <f>+'ESTUDIO DE MERCADO 2025'!T61*1.051</f>
        <v>863922</v>
      </c>
      <c r="W61" s="7">
        <f>+'ESTUDIO DE MERCADO 2025'!U61*1.051</f>
        <v>880738</v>
      </c>
      <c r="X61" s="7">
        <f>+'ESTUDIO DE MERCADO 2025'!V61*1.051</f>
        <v>830677.39859999996</v>
      </c>
      <c r="Y61" s="8">
        <f t="shared" si="15"/>
        <v>787915</v>
      </c>
      <c r="Z61" s="450"/>
      <c r="AA61" s="157">
        <f>+'ESTUDIO DE MERCADO 2023'!AD61*(1 + 0.0928) * (1 + 0.052) * (1 + 0.051)</f>
        <v>705298.90480184346</v>
      </c>
      <c r="AB61" s="157">
        <f>+'ESTUDIO DE MERCADO 2023'!AE61*(1 + 0.0928) * (1 + 0.052) * (1 + 0.051)</f>
        <v>811323.2450997635</v>
      </c>
      <c r="AC61" s="7">
        <f>+'ESTUDIO DE MERCADO 2025'!Z61*1.051</f>
        <v>220710</v>
      </c>
      <c r="AD61" s="7">
        <f>+'ESTUDIO DE MERCADO 2025'!AA61*1.051</f>
        <v>220710</v>
      </c>
      <c r="AE61" s="7">
        <f>+'ESTUDIO DE MERCADO 2025'!AB61*1.051</f>
        <v>212264.16399999999</v>
      </c>
      <c r="AF61" s="8">
        <f t="shared" si="16"/>
        <v>434061</v>
      </c>
      <c r="AG61" s="450"/>
      <c r="AH61" s="157">
        <f>+'ESTUDIO DE MERCADO 2023'!AG61*(1 + 0.0928) * (1 + 0.052) * (1 + 0.051)</f>
        <v>706264.74880472489</v>
      </c>
      <c r="AI61" s="157">
        <f>+'ESTUDIO DE MERCADO 2023'!AH61*(1 + 0.0928) * (1 + 0.052) * (1 + 0.051)</f>
        <v>811323.2450997635</v>
      </c>
      <c r="AJ61" s="7">
        <f>+'ESTUDIO DE MERCADO 2025'!AF61*1.051</f>
        <v>960613.99999999988</v>
      </c>
      <c r="AK61" s="7">
        <f>+'ESTUDIO DE MERCADO 2025'!AG61*1.051</f>
        <v>979531.99999999988</v>
      </c>
      <c r="AL61" s="7">
        <f>+'ESTUDIO DE MERCADO 2025'!AH61*1.051</f>
        <v>924049.49979999999</v>
      </c>
      <c r="AM61" s="8">
        <f t="shared" si="17"/>
        <v>876357</v>
      </c>
      <c r="AN61" s="450"/>
      <c r="AO61" s="157">
        <f>+'ESTUDIO DE MERCADO 2023'!AJ61*(1 + 0.0928) * (1 + 0.052) * (1 + 0.051)</f>
        <v>720584.96866140084</v>
      </c>
      <c r="AP61" s="157">
        <f>+'ESTUDIO DE MERCADO 2023'!AK61*(1 + 0.0928) * (1 + 0.052) * (1 + 0.051)</f>
        <v>811323.2450997635</v>
      </c>
      <c r="AQ61" s="7">
        <f>+'ESTUDIO DE MERCADO 2025'!AL61*1.051</f>
        <v>970072.99999999988</v>
      </c>
      <c r="AR61" s="7">
        <f>+'ESTUDIO DE MERCADO 2025'!AM61*1.051</f>
        <v>988990.99999999988</v>
      </c>
      <c r="AS61" s="7">
        <f>+'ESTUDIO DE MERCADO 2025'!AN61*1.051</f>
        <v>932769.01619999984</v>
      </c>
      <c r="AT61" s="8">
        <f>ROUND(((AO61+AP61+AQ61+AR61+AS61)/5),0)</f>
        <v>884748</v>
      </c>
      <c r="AU61" s="450"/>
      <c r="AV61" s="157">
        <f>+'ESTUDIO DE MERCADO 2023'!AM61*(1 + 0.0928) * (1 + 0.052) * (1 + 0.051)</f>
        <v>946877.2463797708</v>
      </c>
      <c r="AW61" s="157">
        <f>+'ESTUDIO DE MERCADO 2023'!AN61*(1 + 0.0928) * (1 + 0.052) * (1 + 0.051)</f>
        <v>811323.2450997635</v>
      </c>
      <c r="AX61" s="7">
        <f>+'ESTUDIO DE MERCADO 2025'!AR61*1.051</f>
        <v>1113009</v>
      </c>
      <c r="AY61" s="7">
        <f>+'ESTUDIO DE MERCADO 2025'!AS61*1.051</f>
        <v>1135080</v>
      </c>
      <c r="AZ61" s="7">
        <f>+'ESTUDIO DE MERCADO 2025'!AT61*1.051</f>
        <v>1070556.7978000001</v>
      </c>
      <c r="BA61" s="8">
        <f t="shared" si="18"/>
        <v>1015369</v>
      </c>
      <c r="BB61" s="450"/>
      <c r="BC61" s="157">
        <f>+'ESTUDIO DE MERCADO 2023'!AP61*(1 + 0.0928) * (1 + 0.052) * (1 + 0.051)</f>
        <v>480416.52450302866</v>
      </c>
      <c r="BD61" s="157">
        <f>+'ESTUDIO DE MERCADO 2023'!AQ61*(1 + 0.0928) * (1 + 0.052) * (1 + 0.051)</f>
        <v>439765.89550661849</v>
      </c>
      <c r="BE61" s="7">
        <f>+'ESTUDIO DE MERCADO 2025'!AX61*1.051</f>
        <v>582254</v>
      </c>
      <c r="BF61" s="7">
        <f>+'ESTUDIO DE MERCADO 2025'!AY61*1.051</f>
        <v>593815</v>
      </c>
      <c r="BG61" s="7">
        <f>+'ESTUDIO DE MERCADO 2025'!AZ61*1.051</f>
        <v>560292.93459999992</v>
      </c>
      <c r="BH61" s="8">
        <f t="shared" si="19"/>
        <v>531309</v>
      </c>
      <c r="BI61" s="450"/>
      <c r="BJ61" s="157">
        <f>+'ESTUDIO DE MERCADO 2023'!AV61*(1 + 0.0928) * (1 + 0.052) * (1 + 0.051)</f>
        <v>850398.07816496084</v>
      </c>
      <c r="BK61" s="157">
        <f>+'ESTUDIO DE MERCADO 2023'!AW61*(1 + 0.0928) * (1 + 0.052) * (1 + 0.051)</f>
        <v>811323.2450997635</v>
      </c>
      <c r="BL61" s="7">
        <f>+'ESTUDIO DE MERCADO 2025'!BD61*1.051</f>
        <v>1052051</v>
      </c>
      <c r="BM61" s="7">
        <f>+'ESTUDIO DE MERCADO 2025'!BE61*1.051</f>
        <v>1073071</v>
      </c>
      <c r="BN61" s="7">
        <f>+'ESTUDIO DE MERCADO 2025'!BF61*1.051</f>
        <v>1011812.6241999998</v>
      </c>
      <c r="BO61" s="8">
        <f t="shared" si="20"/>
        <v>959731</v>
      </c>
      <c r="BP61" s="450"/>
      <c r="BQ61" s="157">
        <f>+'ESTUDIO DE MERCADO 2023'!AY61*(1 + 0.0928) * (1 + 0.052) * (1 + 0.051)</f>
        <v>841179.6791142032</v>
      </c>
      <c r="BR61" s="157">
        <f>+'ESTUDIO DE MERCADO 2023'!AZ61*(1 + 0.0928) * (1 + 0.052) * (1 + 0.051)</f>
        <v>811323.2450997635</v>
      </c>
      <c r="BS61" s="7">
        <f>+'ESTUDIO DE MERCADO 2025'!BJ61*1.051</f>
        <v>1046795.9999999999</v>
      </c>
      <c r="BT61" s="7">
        <f>+'ESTUDIO DE MERCADO 2025'!BK61*1.051</f>
        <v>1067816</v>
      </c>
      <c r="BU61" s="7">
        <f>+'ESTUDIO DE MERCADO 2025'!BL61*1.051</f>
        <v>1006199.2331999999</v>
      </c>
      <c r="BV61" s="8">
        <f t="shared" si="21"/>
        <v>954663</v>
      </c>
      <c r="BW61" s="450"/>
      <c r="BX61" s="157">
        <f>+'ESTUDIO DE MERCADO 2023'!BB61*(1 + 0.0928) * (1 + 0.052) * (1 + 0.051)</f>
        <v>599792.18871963583</v>
      </c>
      <c r="BY61" s="157">
        <f>+'ESTUDIO DE MERCADO 2023'!BC61*(1 + 0.0928) * (1 + 0.052) * (1 + 0.051)</f>
        <v>549040.54198182048</v>
      </c>
      <c r="BZ61" s="7">
        <f>+'ESTUDIO DE MERCADO 2025'!BP61*1.051</f>
        <v>727292</v>
      </c>
      <c r="CA61" s="7">
        <f>+'ESTUDIO DE MERCADO 2025'!BQ61*1.051</f>
        <v>742006</v>
      </c>
      <c r="CB61" s="7">
        <f>+'ESTUDIO DE MERCADO 2025'!BR61*1.051</f>
        <v>699516.80259999994</v>
      </c>
      <c r="CC61" s="450">
        <f t="shared" si="22"/>
        <v>663530</v>
      </c>
      <c r="CD61" s="89"/>
      <c r="CE61" s="28"/>
      <c r="CF61" s="29"/>
      <c r="CG61" s="29"/>
      <c r="CH61" s="29"/>
    </row>
    <row r="62" spans="1:86" ht="50" customHeight="1" x14ac:dyDescent="0.35">
      <c r="A62" s="296"/>
      <c r="B62" s="11">
        <v>48</v>
      </c>
      <c r="C62" s="34" t="s">
        <v>75</v>
      </c>
      <c r="D62" s="11" t="s">
        <v>22</v>
      </c>
      <c r="F62" s="157">
        <f>+'ESTUDIO DE MERCADO 2023'!F62*(1 + 0.0928) * (1 + 0.052) * (1 + 0.051)</f>
        <v>85453.711789823923</v>
      </c>
      <c r="G62" s="157">
        <f>+'ESTUDIO DE MERCADO 2023'!G62*(1 + 0.0928) * (1 + 0.052) * (1 + 0.051)</f>
        <v>96214.306112896389</v>
      </c>
      <c r="H62" s="7">
        <f>+'ESTUDIO DE MERCADO 2025'!H62*1.051</f>
        <v>114559</v>
      </c>
      <c r="I62" s="7">
        <f>+'ESTUDIO DE MERCADO 2025'!I62*1.051</f>
        <v>116660.99999999999</v>
      </c>
      <c r="J62" s="7">
        <f>+'ESTUDIO DE MERCADO 2025'!J62*1.051</f>
        <v>110616.90919999999</v>
      </c>
      <c r="K62" s="8">
        <f t="shared" si="13"/>
        <v>104701</v>
      </c>
      <c r="L62" s="450"/>
      <c r="M62" s="157">
        <f>+'ESTUDIO DE MERCADO 2023'!I62*(1 + 0.0928) * (1 + 0.052) * (1 + 0.051)</f>
        <v>85453.711789823923</v>
      </c>
      <c r="N62" s="157">
        <f>+'ESTUDIO DE MERCADO 2023'!J62*(1 + 0.0928) * (1 + 0.052) * (1 + 0.051)</f>
        <v>96214.306112896389</v>
      </c>
      <c r="O62" s="7">
        <f>+'ESTUDIO DE MERCADO 2025'!N62*1.051</f>
        <v>114559</v>
      </c>
      <c r="P62" s="7">
        <f>+'ESTUDIO DE MERCADO 2025'!O62*1.051</f>
        <v>116660.99999999999</v>
      </c>
      <c r="Q62" s="7">
        <f>+'ESTUDIO DE MERCADO 2025'!P62*1.051</f>
        <v>110616.90919999999</v>
      </c>
      <c r="R62" s="8">
        <f t="shared" si="14"/>
        <v>104701</v>
      </c>
      <c r="S62" s="450"/>
      <c r="T62" s="157">
        <f>+'ESTUDIO DE MERCADO 2023'!O62*(1 + 0.0928) * (1 + 0.052) * (1 + 0.051)</f>
        <v>146838.91774040071</v>
      </c>
      <c r="U62" s="157">
        <f>+'ESTUDIO DE MERCADO 2023'!P62*(1 + 0.0928) * (1 + 0.052) * (1 + 0.051)</f>
        <v>165329.32607432659</v>
      </c>
      <c r="V62" s="7">
        <f>+'ESTUDIO DE MERCADO 2025'!T62*1.051</f>
        <v>197588</v>
      </c>
      <c r="W62" s="7">
        <f>+'ESTUDIO DE MERCADO 2025'!U62*1.051</f>
        <v>201792</v>
      </c>
      <c r="X62" s="7">
        <f>+'ESTUDIO DE MERCADO 2025'!V62*1.051</f>
        <v>190076.92339999997</v>
      </c>
      <c r="Y62" s="8">
        <f t="shared" si="15"/>
        <v>180325</v>
      </c>
      <c r="Z62" s="450"/>
      <c r="AA62" s="157">
        <f>+'ESTUDIO DE MERCADO 2023'!AD62*(1 + 0.0928) * (1 + 0.052) * (1 + 0.051)</f>
        <v>160535.32080451801</v>
      </c>
      <c r="AB62" s="157">
        <f>+'ESTUDIO DE MERCADO 2023'!AE62*(1 + 0.0928) * (1 + 0.052) * (1 + 0.051)</f>
        <v>188070.70123061977</v>
      </c>
      <c r="AC62" s="7">
        <f>+'ESTUDIO DE MERCADO 2025'!Z62*1.051</f>
        <v>208098</v>
      </c>
      <c r="AD62" s="7">
        <f>+'ESTUDIO DE MERCADO 2025'!AA62*1.051</f>
        <v>208098</v>
      </c>
      <c r="AE62" s="7">
        <f>+'ESTUDIO DE MERCADO 2025'!AB62*1.051</f>
        <v>200156.01339999997</v>
      </c>
      <c r="AF62" s="8">
        <f t="shared" si="16"/>
        <v>192992</v>
      </c>
      <c r="AG62" s="450"/>
      <c r="AH62" s="157">
        <f>+'ESTUDIO DE MERCADO 2023'!AG62*(1 + 0.0928) * (1 + 0.052) * (1 + 0.051)</f>
        <v>161708.42308708758</v>
      </c>
      <c r="AI62" s="157">
        <f>+'ESTUDIO DE MERCADO 2023'!AH62*(1 + 0.0928) * (1 + 0.052) * (1 + 0.051)</f>
        <v>188070.70123061977</v>
      </c>
      <c r="AJ62" s="7">
        <f>+'ESTUDIO DE MERCADO 2025'!AF62*1.051</f>
        <v>221761</v>
      </c>
      <c r="AK62" s="7">
        <f>+'ESTUDIO DE MERCADO 2025'!AG62*1.051</f>
        <v>225965</v>
      </c>
      <c r="AL62" s="7">
        <f>+'ESTUDIO DE MERCADO 2025'!AH62*1.051</f>
        <v>212977.79299999998</v>
      </c>
      <c r="AM62" s="8">
        <f t="shared" si="17"/>
        <v>202097</v>
      </c>
      <c r="AN62" s="450"/>
      <c r="AO62" s="157">
        <f>+'ESTUDIO DE MERCADO 2023'!AJ62*(1 + 0.0928) * (1 + 0.052) * (1 + 0.051)</f>
        <v>165183.82793466529</v>
      </c>
      <c r="AP62" s="157">
        <f>+'ESTUDIO DE MERCADO 2023'!AK62*(1 + 0.0928) * (1 + 0.052) * (1 + 0.051)</f>
        <v>188070.70123061977</v>
      </c>
      <c r="AQ62" s="7">
        <f>+'ESTUDIO DE MERCADO 2025'!AL62*1.051</f>
        <v>223863</v>
      </c>
      <c r="AR62" s="7">
        <f>+'ESTUDIO DE MERCADO 2025'!AM62*1.051</f>
        <v>228067</v>
      </c>
      <c r="AS62" s="7">
        <f>+'ESTUDIO DE MERCADO 2025'!AN62*1.051</f>
        <v>215095.13759999999</v>
      </c>
      <c r="AT62" s="8">
        <f>ROUND(((AO62+AP62+AQ62+AR62+AS62)/5),0)</f>
        <v>204056</v>
      </c>
      <c r="AU62" s="450"/>
      <c r="AV62" s="157">
        <f>+'ESTUDIO DE MERCADO 2023'!AM62*(1 + 0.0928) * (1 + 0.052) * (1 + 0.051)</f>
        <v>232562.01424498178</v>
      </c>
      <c r="AW62" s="157">
        <f>+'ESTUDIO DE MERCADO 2023'!AN62*(1 + 0.0928) * (1 + 0.052) * (1 + 0.051)</f>
        <v>188070.70123061977</v>
      </c>
      <c r="AX62" s="7">
        <f>+'ESTUDIO DE MERCADO 2025'!AR62*1.051</f>
        <v>265903</v>
      </c>
      <c r="AY62" s="7">
        <f>+'ESTUDIO DE MERCADO 2025'!AS62*1.051</f>
        <v>271158</v>
      </c>
      <c r="AZ62" s="7">
        <f>+'ESTUDIO DE MERCADO 2025'!AT62*1.051</f>
        <v>256120.71240000002</v>
      </c>
      <c r="BA62" s="8">
        <f t="shared" si="18"/>
        <v>242763</v>
      </c>
      <c r="BB62" s="450"/>
      <c r="BC62" s="157">
        <f>+'ESTUDIO DE MERCADO 2023'!AP62*(1 + 0.0928) * (1 + 0.052) * (1 + 0.051)</f>
        <v>113183.44024464505</v>
      </c>
      <c r="BD62" s="157">
        <f>+'ESTUDIO DE MERCADO 2023'!AQ62*(1 + 0.0928) * (1 + 0.052) * (1 + 0.051)</f>
        <v>103606.37991625202</v>
      </c>
      <c r="BE62" s="7">
        <f>+'ESTUDIO DE MERCADO 2025'!AX62*1.051</f>
        <v>137681</v>
      </c>
      <c r="BF62" s="7">
        <f>+'ESTUDIO DE MERCADO 2025'!AY62*1.051</f>
        <v>140834</v>
      </c>
      <c r="BG62" s="7">
        <f>+'ESTUDIO DE MERCADO 2025'!AZ62*1.051</f>
        <v>132002.23679999998</v>
      </c>
      <c r="BH62" s="8">
        <f t="shared" si="19"/>
        <v>125461</v>
      </c>
      <c r="BI62" s="450"/>
      <c r="BJ62" s="157">
        <f>+'ESTUDIO DE MERCADO 2023'!AV62*(1 + 0.0928) * (1 + 0.052) * (1 + 0.051)</f>
        <v>196453.28277213973</v>
      </c>
      <c r="BK62" s="157">
        <f>+'ESTUDIO DE MERCADO 2023'!AW62*(1 + 0.0928) * (1 + 0.052) * (1 + 0.051)</f>
        <v>188070.70123061977</v>
      </c>
      <c r="BL62" s="7">
        <f>+'ESTUDIO DE MERCADO 2025'!BD62*1.051</f>
        <v>243831.99999999997</v>
      </c>
      <c r="BM62" s="7">
        <f>+'ESTUDIO DE MERCADO 2025'!BE62*1.051</f>
        <v>249086.99999999997</v>
      </c>
      <c r="BN62" s="7">
        <f>+'ESTUDIO DE MERCADO 2025'!BF62*1.051</f>
        <v>234133.5822</v>
      </c>
      <c r="BO62" s="8">
        <f t="shared" si="20"/>
        <v>222315</v>
      </c>
      <c r="BP62" s="450"/>
      <c r="BQ62" s="157">
        <f>+'ESTUDIO DE MERCADO 2023'!AY62*(1 + 0.0928) * (1 + 0.052) * (1 + 0.051)</f>
        <v>197577.37817084216</v>
      </c>
      <c r="BR62" s="157">
        <f>+'ESTUDIO DE MERCADO 2023'!AZ62*(1 + 0.0928) * (1 + 0.052) * (1 + 0.051)</f>
        <v>188070.70123061977</v>
      </c>
      <c r="BS62" s="7">
        <f>+'ESTUDIO DE MERCADO 2025'!BJ62*1.051</f>
        <v>243831.99999999997</v>
      </c>
      <c r="BT62" s="7">
        <f>+'ESTUDIO DE MERCADO 2025'!BK62*1.051</f>
        <v>249086.99999999997</v>
      </c>
      <c r="BU62" s="7">
        <f>+'ESTUDIO DE MERCADO 2025'!BL62*1.051</f>
        <v>234819.25459999999</v>
      </c>
      <c r="BV62" s="8">
        <f t="shared" si="21"/>
        <v>222677</v>
      </c>
      <c r="BW62" s="450"/>
      <c r="BX62" s="157">
        <f>+'ESTUDIO DE MERCADO 2023'!BB62*(1 + 0.0928) * (1 + 0.052) * (1 + 0.051)</f>
        <v>143456.42177682108</v>
      </c>
      <c r="BY62" s="157">
        <f>+'ESTUDIO DE MERCADO 2023'!BC62*(1 + 0.0928) * (1 + 0.052) * (1 + 0.051)</f>
        <v>131317.80147262855</v>
      </c>
      <c r="BZ62" s="7">
        <f>+'ESTUDIO DE MERCADO 2025'!BP62*1.051</f>
        <v>174466</v>
      </c>
      <c r="CA62" s="7">
        <f>+'ESTUDIO DE MERCADO 2025'!BQ62*1.051</f>
        <v>177619</v>
      </c>
      <c r="CB62" s="7">
        <f>+'ESTUDIO DE MERCADO 2025'!BR62*1.051</f>
        <v>167308.47979999997</v>
      </c>
      <c r="CC62" s="450">
        <f t="shared" si="22"/>
        <v>158834</v>
      </c>
      <c r="CD62" s="89"/>
      <c r="CE62" s="28"/>
      <c r="CF62" s="29"/>
      <c r="CG62" s="29"/>
      <c r="CH62" s="29"/>
    </row>
    <row r="63" spans="1:86" ht="50" customHeight="1" x14ac:dyDescent="0.35">
      <c r="A63" s="296"/>
      <c r="B63" s="11">
        <v>49</v>
      </c>
      <c r="C63" s="34" t="s">
        <v>76</v>
      </c>
      <c r="D63" s="11" t="s">
        <v>22</v>
      </c>
      <c r="F63" s="157">
        <f>+'ESTUDIO DE MERCADO 2023'!F63*(1 + 0.0928) * (1 + 0.052) * (1 + 0.051)</f>
        <v>79264.55074810356</v>
      </c>
      <c r="G63" s="157">
        <f>+'ESTUDIO DE MERCADO 2023'!G63*(1 + 0.0928) * (1 + 0.052) * (1 + 0.051)</f>
        <v>89245.786869230113</v>
      </c>
      <c r="H63" s="7">
        <f>+'ESTUDIO DE MERCADO 2025'!H63*1.051</f>
        <v>107202</v>
      </c>
      <c r="I63" s="7">
        <f>+'ESTUDIO DE MERCADO 2025'!I63*1.051</f>
        <v>109304</v>
      </c>
      <c r="J63" s="7">
        <f>+'ESTUDIO DE MERCADO 2025'!J63*1.051</f>
        <v>102605.13619999999</v>
      </c>
      <c r="K63" s="8">
        <f t="shared" si="13"/>
        <v>97524</v>
      </c>
      <c r="L63" s="450"/>
      <c r="M63" s="157">
        <f>+'ESTUDIO DE MERCADO 2023'!I63*(1 + 0.0928) * (1 + 0.052) * (1 + 0.051)</f>
        <v>79264.55074810356</v>
      </c>
      <c r="N63" s="157">
        <f>+'ESTUDIO DE MERCADO 2023'!J63*(1 + 0.0928) * (1 + 0.052) * (1 + 0.051)</f>
        <v>89245.786869230113</v>
      </c>
      <c r="O63" s="7">
        <f>+'ESTUDIO DE MERCADO 2025'!N63*1.051</f>
        <v>107202</v>
      </c>
      <c r="P63" s="7">
        <f>+'ESTUDIO DE MERCADO 2025'!O63*1.051</f>
        <v>109304</v>
      </c>
      <c r="Q63" s="7">
        <f>+'ESTUDIO DE MERCADO 2025'!P63*1.051</f>
        <v>102605.13619999999</v>
      </c>
      <c r="R63" s="8">
        <f t="shared" si="14"/>
        <v>97524</v>
      </c>
      <c r="S63" s="450"/>
      <c r="T63" s="157">
        <f>+'ESTUDIO DE MERCADO 2023'!O63*(1 + 0.0928) * (1 + 0.052) * (1 + 0.051)</f>
        <v>137075.31710662111</v>
      </c>
      <c r="U63" s="157">
        <f>+'ESTUDIO DE MERCADO 2023'!P63*(1 + 0.0928) * (1 + 0.052) * (1 + 0.051)</f>
        <v>154336.26280689327</v>
      </c>
      <c r="V63" s="7">
        <f>+'ESTUDIO DE MERCADO 2025'!T63*1.051</f>
        <v>184976</v>
      </c>
      <c r="W63" s="7">
        <f>+'ESTUDIO DE MERCADO 2025'!U63*1.051</f>
        <v>189180</v>
      </c>
      <c r="X63" s="7">
        <f>+'ESTUDIO DE MERCADO 2025'!V63*1.051</f>
        <v>177439.06879999998</v>
      </c>
      <c r="Y63" s="8">
        <f t="shared" si="15"/>
        <v>168601</v>
      </c>
      <c r="Z63" s="450"/>
      <c r="AA63" s="157">
        <f>+'ESTUDIO DE MERCADO 2023'!AD63*(1 + 0.0928) * (1 + 0.052) * (1 + 0.051)</f>
        <v>155583.58358044279</v>
      </c>
      <c r="AB63" s="157">
        <f>+'ESTUDIO DE MERCADO 2023'!AE63*(1 + 0.0928) * (1 + 0.052) * (1 + 0.051)</f>
        <v>173138.15999419207</v>
      </c>
      <c r="AC63" s="7">
        <f>+'ESTUDIO DE MERCADO 2025'!Z63*1.051</f>
        <v>755669</v>
      </c>
      <c r="AD63" s="7">
        <f>+'ESTUDIO DE MERCADO 2025'!AA63*1.051</f>
        <v>755669</v>
      </c>
      <c r="AE63" s="7">
        <f>+'ESTUDIO DE MERCADO 2025'!AB63*1.051</f>
        <v>727006.96880000003</v>
      </c>
      <c r="AF63" s="8">
        <f t="shared" si="16"/>
        <v>513413</v>
      </c>
      <c r="AG63" s="450"/>
      <c r="AH63" s="157">
        <f>+'ESTUDIO DE MERCADO 2023'!AG63*(1 + 0.0928) * (1 + 0.052) * (1 + 0.051)</f>
        <v>154898.50818305014</v>
      </c>
      <c r="AI63" s="157">
        <f>+'ESTUDIO DE MERCADO 2023'!AH63*(1 + 0.0928) * (1 + 0.052) * (1 + 0.051)</f>
        <v>173138.15999419207</v>
      </c>
      <c r="AJ63" s="7">
        <f>+'ESTUDIO DE MERCADO 2025'!AF63*1.051</f>
        <v>208098</v>
      </c>
      <c r="AK63" s="7">
        <f>+'ESTUDIO DE MERCADO 2025'!AG63*1.051</f>
        <v>212302</v>
      </c>
      <c r="AL63" s="7">
        <f>+'ESTUDIO DE MERCADO 2025'!AH63*1.051</f>
        <v>199739.6072</v>
      </c>
      <c r="AM63" s="8">
        <f t="shared" si="17"/>
        <v>189635</v>
      </c>
      <c r="AN63" s="450"/>
      <c r="AO63" s="157">
        <f>+'ESTUDIO DE MERCADO 2023'!AJ63*(1 + 0.0928) * (1 + 0.052) * (1 + 0.051)</f>
        <v>152868.8064095529</v>
      </c>
      <c r="AP63" s="157">
        <f>+'ESTUDIO DE MERCADO 2023'!AK63*(1 + 0.0928) * (1 + 0.052) * (1 + 0.051)</f>
        <v>173138.15999419207</v>
      </c>
      <c r="AQ63" s="7">
        <f>+'ESTUDIO DE MERCADO 2025'!AL63*1.051</f>
        <v>205996</v>
      </c>
      <c r="AR63" s="7">
        <f>+'ESTUDIO DE MERCADO 2025'!AM63*1.051</f>
        <v>210200</v>
      </c>
      <c r="AS63" s="7">
        <f>+'ESTUDIO DE MERCADO 2025'!AN63*1.051</f>
        <v>198503.6312</v>
      </c>
      <c r="AT63" s="8">
        <f>ROUND(((AO63+AP63+AQ63+AR63+AS63)/5),0)</f>
        <v>188141</v>
      </c>
      <c r="AU63" s="450"/>
      <c r="AV63" s="157">
        <f>+'ESTUDIO DE MERCADO 2023'!AM63*(1 + 0.0928) * (1 + 0.052) * (1 + 0.051)</f>
        <v>216660.58728033261</v>
      </c>
      <c r="AW63" s="157">
        <f>+'ESTUDIO DE MERCADO 2023'!AN63*(1 + 0.0928) * (1 + 0.052) * (1 + 0.051)</f>
        <v>173138.15999419207</v>
      </c>
      <c r="AX63" s="7">
        <f>+'ESTUDIO DE MERCADO 2025'!AR63*1.051</f>
        <v>246984.99999999997</v>
      </c>
      <c r="AY63" s="7">
        <f>+'ESTUDIO DE MERCADO 2025'!AS63*1.051</f>
        <v>252239.99999999997</v>
      </c>
      <c r="AZ63" s="7">
        <f>+'ESTUDIO DE MERCADO 2025'!AT63*1.051</f>
        <v>237345.64839999998</v>
      </c>
      <c r="BA63" s="8">
        <f t="shared" si="18"/>
        <v>225274</v>
      </c>
      <c r="BB63" s="450"/>
      <c r="BC63" s="157">
        <f>+'ESTUDIO DE MERCADO 2023'!AP63*(1 + 0.0928) * (1 + 0.052) * (1 + 0.051)</f>
        <v>108291.94064865656</v>
      </c>
      <c r="BD63" s="157">
        <f>+'ESTUDIO DE MERCADO 2023'!AQ63*(1 + 0.0928) * (1 + 0.052) * (1 + 0.051)</f>
        <v>99128.77643992407</v>
      </c>
      <c r="BE63" s="7">
        <f>+'ESTUDIO DE MERCADO 2025'!AX63*1.051</f>
        <v>131375</v>
      </c>
      <c r="BF63" s="7">
        <f>+'ESTUDIO DE MERCADO 2025'!AY63*1.051</f>
        <v>134528</v>
      </c>
      <c r="BG63" s="7">
        <f>+'ESTUDIO DE MERCADO 2025'!AZ63*1.051</f>
        <v>126297.61899999999</v>
      </c>
      <c r="BH63" s="8">
        <f t="shared" si="19"/>
        <v>119924</v>
      </c>
      <c r="BI63" s="450"/>
      <c r="BJ63" s="157">
        <f>+'ESTUDIO DE MERCADO 2023'!AV63*(1 + 0.0928) * (1 + 0.052) * (1 + 0.051)</f>
        <v>182417.91542794142</v>
      </c>
      <c r="BK63" s="157">
        <f>+'ESTUDIO DE MERCADO 2023'!AW63*(1 + 0.0928) * (1 + 0.052) * (1 + 0.051)</f>
        <v>173138.15999419207</v>
      </c>
      <c r="BL63" s="7">
        <f>+'ESTUDIO DE MERCADO 2025'!BD63*1.051</f>
        <v>224914</v>
      </c>
      <c r="BM63" s="7">
        <f>+'ESTUDIO DE MERCADO 2025'!BE63*1.051</f>
        <v>229118</v>
      </c>
      <c r="BN63" s="7">
        <f>+'ESTUDIO DE MERCADO 2025'!BF63*1.051</f>
        <v>216495.91039999999</v>
      </c>
      <c r="BO63" s="8">
        <f t="shared" si="20"/>
        <v>205217</v>
      </c>
      <c r="BP63" s="450"/>
      <c r="BQ63" s="157">
        <f>+'ESTUDIO DE MERCADO 2023'!AY63*(1 + 0.0928) * (1 + 0.052) * (1 + 0.051)</f>
        <v>185715.67032150077</v>
      </c>
      <c r="BR63" s="157">
        <f>+'ESTUDIO DE MERCADO 2023'!AZ63*(1 + 0.0928) * (1 + 0.052) * (1 + 0.051)</f>
        <v>173138.15999419207</v>
      </c>
      <c r="BS63" s="7">
        <f>+'ESTUDIO DE MERCADO 2025'!BJ63*1.051</f>
        <v>227016</v>
      </c>
      <c r="BT63" s="7">
        <f>+'ESTUDIO DE MERCADO 2025'!BK63*1.051</f>
        <v>231220</v>
      </c>
      <c r="BU63" s="7">
        <f>+'ESTUDIO DE MERCADO 2025'!BL63*1.051</f>
        <v>218504.37139999997</v>
      </c>
      <c r="BV63" s="8">
        <f t="shared" si="21"/>
        <v>207119</v>
      </c>
      <c r="BW63" s="450"/>
      <c r="BX63" s="157">
        <f>+'ESTUDIO DE MERCADO 2023'!BB63*(1 + 0.0928) * (1 + 0.052) * (1 + 0.051)</f>
        <v>133066.96239698824</v>
      </c>
      <c r="BY63" s="157">
        <f>+'ESTUDIO DE MERCADO 2023'!BC63*(1 + 0.0928) * (1 + 0.052) * (1 + 0.051)</f>
        <v>121807.45019416616</v>
      </c>
      <c r="BZ63" s="7">
        <f>+'ESTUDIO DE MERCADO 2025'!BP63*1.051</f>
        <v>161854</v>
      </c>
      <c r="CA63" s="7">
        <f>+'ESTUDIO DE MERCADO 2025'!BQ63*1.051</f>
        <v>165007</v>
      </c>
      <c r="CB63" s="7">
        <f>+'ESTUDIO DE MERCADO 2025'!BR63*1.051</f>
        <v>155191.50079999998</v>
      </c>
      <c r="CC63" s="450">
        <f t="shared" si="22"/>
        <v>147385</v>
      </c>
      <c r="CD63" s="89"/>
      <c r="CE63" s="28"/>
      <c r="CF63" s="29"/>
      <c r="CG63" s="29"/>
      <c r="CH63" s="29"/>
    </row>
    <row r="64" spans="1:86" ht="50" customHeight="1" thickBot="1" x14ac:dyDescent="0.4">
      <c r="A64" s="296"/>
      <c r="B64" s="15">
        <v>50</v>
      </c>
      <c r="C64" s="34" t="s">
        <v>77</v>
      </c>
      <c r="D64" s="11" t="s">
        <v>22</v>
      </c>
      <c r="F64" s="157">
        <f>+'ESTUDIO DE MERCADO 2023'!F64*(1 + 0.0928) * (1 + 0.052) * (1 + 0.051)</f>
        <v>308222.67022186844</v>
      </c>
      <c r="G64" s="157">
        <f>+'ESTUDIO DE MERCADO 2023'!G64*(1 + 0.0928) * (1 + 0.052) * (1 + 0.051)</f>
        <v>347035.01723365294</v>
      </c>
      <c r="H64" s="7">
        <f>+'ESTUDIO DE MERCADO 2025'!H64*1.051</f>
        <v>415145</v>
      </c>
      <c r="I64" s="7">
        <f>+'ESTUDIO DE MERCADO 2025'!I64*1.051</f>
        <v>423553</v>
      </c>
      <c r="J64" s="7">
        <f>+'ESTUDIO DE MERCADO 2025'!J64*1.051</f>
        <v>398981.8812</v>
      </c>
      <c r="K64" s="8">
        <f t="shared" si="13"/>
        <v>378588</v>
      </c>
      <c r="L64" s="450"/>
      <c r="M64" s="157">
        <f>+'ESTUDIO DE MERCADO 2023'!I64*(1 + 0.0928) * (1 + 0.052) * (1 + 0.051)</f>
        <v>308222.67022186844</v>
      </c>
      <c r="N64" s="157">
        <f>+'ESTUDIO DE MERCADO 2023'!J64*(1 + 0.0928) * (1 + 0.052) * (1 + 0.051)</f>
        <v>347035.01723365294</v>
      </c>
      <c r="O64" s="7">
        <f>+'ESTUDIO DE MERCADO 2025'!N64*1.051</f>
        <v>415145</v>
      </c>
      <c r="P64" s="7">
        <f>+'ESTUDIO DE MERCADO 2025'!O64*1.051</f>
        <v>423553</v>
      </c>
      <c r="Q64" s="7">
        <f>+'ESTUDIO DE MERCADO 2025'!P64*1.051</f>
        <v>398981.8812</v>
      </c>
      <c r="R64" s="8">
        <f t="shared" si="14"/>
        <v>378588</v>
      </c>
      <c r="S64" s="450"/>
      <c r="T64" s="157">
        <f>+'ESTUDIO DE MERCADO 2023'!O64*(1 + 0.0928) * (1 + 0.052) * (1 + 0.051)</f>
        <v>567662.05048424483</v>
      </c>
      <c r="U64" s="157">
        <f>+'ESTUDIO DE MERCADO 2023'!P64*(1 + 0.0928) * (1 + 0.052) * (1 + 0.051)</f>
        <v>639143.80253368395</v>
      </c>
      <c r="V64" s="7">
        <f>+'ESTUDIO DE MERCADO 2025'!T64*1.051</f>
        <v>764077</v>
      </c>
      <c r="W64" s="7">
        <f>+'ESTUDIO DE MERCADO 2025'!U64*1.051</f>
        <v>779842</v>
      </c>
      <c r="X64" s="7">
        <f>+'ESTUDIO DE MERCADO 2025'!V64*1.051</f>
        <v>734817.15999999992</v>
      </c>
      <c r="Y64" s="8">
        <f t="shared" si="15"/>
        <v>697108</v>
      </c>
      <c r="Z64" s="450"/>
      <c r="AA64" s="157">
        <f>+'ESTUDIO DE MERCADO 2023'!AD64*(1 + 0.0928) * (1 + 0.052) * (1 + 0.051)</f>
        <v>561361.6029770762</v>
      </c>
      <c r="AB64" s="157">
        <f>+'ESTUDIO DE MERCADO 2023'!AE64*(1 + 0.0928) * (1 + 0.052) * (1 + 0.051)</f>
        <v>632617.85668309126</v>
      </c>
      <c r="AC64" s="7">
        <f>+'ESTUDIO DE MERCADO 2025'!Z64*1.051</f>
        <v>0</v>
      </c>
      <c r="AD64" s="7">
        <f>+'ESTUDIO DE MERCADO 2025'!AA64*1.051</f>
        <v>0</v>
      </c>
      <c r="AE64" s="7">
        <f>+'ESTUDIO DE MERCADO 2025'!AB64*1.051</f>
        <v>0</v>
      </c>
      <c r="AF64" s="8">
        <f t="shared" si="16"/>
        <v>238796</v>
      </c>
      <c r="AG64" s="450"/>
      <c r="AH64" s="157">
        <f>+'ESTUDIO DE MERCADO 2023'!AG64*(1 + 0.0928) * (1 + 0.052) * (1 + 0.051)</f>
        <v>561613.78423364239</v>
      </c>
      <c r="AI64" s="157">
        <f>+'ESTUDIO DE MERCADO 2023'!AH64*(1 + 0.0928) * (1 + 0.052) * (1 + 0.051)</f>
        <v>632617.85668309126</v>
      </c>
      <c r="AJ64" s="7">
        <f>+'ESTUDIO DE MERCADO 2025'!AF64*1.051</f>
        <v>756720</v>
      </c>
      <c r="AK64" s="7">
        <f>+'ESTUDIO DE MERCADO 2025'!AG64*1.051</f>
        <v>771434</v>
      </c>
      <c r="AL64" s="7">
        <f>+'ESTUDIO DE MERCADO 2025'!AH64*1.051</f>
        <v>727159.99439999997</v>
      </c>
      <c r="AM64" s="8">
        <f t="shared" si="17"/>
        <v>689909</v>
      </c>
      <c r="AN64" s="450"/>
      <c r="AO64" s="157">
        <f>+'ESTUDIO DE MERCADO 2023'!AJ64*(1 + 0.0928) * (1 + 0.052) * (1 + 0.051)</f>
        <v>560855.19851044903</v>
      </c>
      <c r="AP64" s="157">
        <f>+'ESTUDIO DE MERCADO 2023'!AK64*(1 + 0.0928) * (1 + 0.052) * (1 + 0.051)</f>
        <v>632617.85668309126</v>
      </c>
      <c r="AQ64" s="7">
        <f>+'ESTUDIO DE MERCADO 2025'!AL64*1.051</f>
        <v>755669</v>
      </c>
      <c r="AR64" s="7">
        <f>+'ESTUDIO DE MERCADO 2025'!AM64*1.051</f>
        <v>770383</v>
      </c>
      <c r="AS64" s="7">
        <f>+'ESTUDIO DE MERCADO 2025'!AN64*1.051</f>
        <v>726697.97479999997</v>
      </c>
      <c r="AT64" s="8">
        <f>ROUND(((AO64+AP64+AQ64+AR64+AS64)/5),0)</f>
        <v>689245</v>
      </c>
      <c r="AU64" s="450"/>
      <c r="AV64" s="157">
        <f>+'ESTUDIO DE MERCADO 2023'!AM64*(1 + 0.0928) * (1 + 0.052) * (1 + 0.051)</f>
        <v>677838.41812503501</v>
      </c>
      <c r="AW64" s="157">
        <f>+'ESTUDIO DE MERCADO 2023'!AN64*(1 + 0.0928) * (1 + 0.052) * (1 + 0.051)</f>
        <v>632617.85668309126</v>
      </c>
      <c r="AX64" s="7">
        <f>+'ESTUDIO DE MERCADO 2025'!AR64*1.051</f>
        <v>830290</v>
      </c>
      <c r="AY64" s="7">
        <f>+'ESTUDIO DE MERCADO 2025'!AS64*1.051</f>
        <v>847106</v>
      </c>
      <c r="AZ64" s="7">
        <f>+'ESTUDIO DE MERCADO 2025'!AT64*1.051</f>
        <v>797928.44880000001</v>
      </c>
      <c r="BA64" s="8">
        <f t="shared" si="18"/>
        <v>757156</v>
      </c>
      <c r="BB64" s="450"/>
      <c r="BC64" s="157">
        <f>+'ESTUDIO DE MERCADO 2023'!AP64*(1 + 0.0928) * (1 + 0.052) * (1 + 0.051)</f>
        <v>313335.72177200636</v>
      </c>
      <c r="BD64" s="157">
        <f>+'ESTUDIO DE MERCADO 2023'!AQ64*(1 + 0.0928) * (1 + 0.052) * (1 + 0.051)</f>
        <v>286822.69916052889</v>
      </c>
      <c r="BE64" s="7">
        <f>+'ESTUDIO DE MERCADO 2025'!AX64*1.051</f>
        <v>380462</v>
      </c>
      <c r="BF64" s="7">
        <f>+'ESTUDIO DE MERCADO 2025'!AY64*1.051</f>
        <v>387819</v>
      </c>
      <c r="BG64" s="7">
        <f>+'ESTUDIO DE MERCADO 2025'!AZ64*1.051</f>
        <v>365432.48979999998</v>
      </c>
      <c r="BH64" s="8">
        <f t="shared" si="19"/>
        <v>346774</v>
      </c>
      <c r="BI64" s="450"/>
      <c r="BJ64" s="157">
        <f>+'ESTUDIO DE MERCADO 2023'!AV64*(1 + 0.0928) * (1 + 0.052) * (1 + 0.051)</f>
        <v>569105.71160483081</v>
      </c>
      <c r="BK64" s="157">
        <f>+'ESTUDIO DE MERCADO 2023'!AW64*(1 + 0.0928) * (1 + 0.052) * (1 + 0.051)</f>
        <v>632617.85668309126</v>
      </c>
      <c r="BL64" s="7">
        <f>+'ESTUDIO DE MERCADO 2025'!BD64*1.051</f>
        <v>760924</v>
      </c>
      <c r="BM64" s="7">
        <f>+'ESTUDIO DE MERCADO 2025'!BE64*1.051</f>
        <v>775638</v>
      </c>
      <c r="BN64" s="7">
        <f>+'ESTUDIO DE MERCADO 2025'!BF64*1.051</f>
        <v>731722.80579999997</v>
      </c>
      <c r="BO64" s="8">
        <f t="shared" si="20"/>
        <v>694002</v>
      </c>
      <c r="BP64" s="450"/>
      <c r="BQ64" s="157">
        <f>+'ESTUDIO DE MERCADO 2023'!AY64*(1 + 0.0928) * (1 + 0.052) * (1 + 0.051)</f>
        <v>569714.21374618111</v>
      </c>
      <c r="BR64" s="157">
        <f>+'ESTUDIO DE MERCADO 2023'!AZ64*(1 + 0.0928) * (1 + 0.052) * (1 + 0.051)</f>
        <v>632617.85668309126</v>
      </c>
      <c r="BS64" s="7">
        <f>+'ESTUDIO DE MERCADO 2025'!BJ64*1.051</f>
        <v>760924</v>
      </c>
      <c r="BT64" s="7">
        <f>+'ESTUDIO DE MERCADO 2025'!BK64*1.051</f>
        <v>775638</v>
      </c>
      <c r="BU64" s="7">
        <f>+'ESTUDIO DE MERCADO 2025'!BL64*1.051</f>
        <v>732092.12719999987</v>
      </c>
      <c r="BV64" s="8">
        <f t="shared" si="21"/>
        <v>694197</v>
      </c>
      <c r="BW64" s="450"/>
      <c r="BX64" s="157">
        <f>+'ESTUDIO DE MERCADO 2023'!BB64*(1 + 0.0928) * (1 + 0.052) * (1 + 0.051)</f>
        <v>657092.46670453739</v>
      </c>
      <c r="BY64" s="157">
        <f>+'ESTUDIO DE MERCADO 2023'!BC64*(1 + 0.0928) * (1 + 0.052) * (1 + 0.051)</f>
        <v>601492.33490646107</v>
      </c>
      <c r="BZ64" s="7">
        <f>+'ESTUDIO DE MERCADO 2025'!BP64*1.051</f>
        <v>796658</v>
      </c>
      <c r="CA64" s="7">
        <f>+'ESTUDIO DE MERCADO 2025'!BQ64*1.051</f>
        <v>812423</v>
      </c>
      <c r="CB64" s="7">
        <f>+'ESTUDIO DE MERCADO 2025'!BR64*1.051</f>
        <v>766344.84779999999</v>
      </c>
      <c r="CC64" s="450">
        <f t="shared" si="22"/>
        <v>726802</v>
      </c>
      <c r="CD64" s="89"/>
      <c r="CE64" s="28"/>
      <c r="CF64" s="29"/>
      <c r="CG64" s="29"/>
      <c r="CH64" s="29"/>
    </row>
    <row r="65" spans="1:198" ht="50" customHeight="1" thickBot="1" x14ac:dyDescent="0.4">
      <c r="A65" s="297"/>
      <c r="B65" s="299" t="s">
        <v>78</v>
      </c>
      <c r="C65" s="300"/>
      <c r="D65" s="301"/>
      <c r="F65" s="119">
        <f>+SUM(F66:F84)</f>
        <v>3364948.6718349583</v>
      </c>
      <c r="G65" s="119">
        <f t="shared" ref="G65:CA65" si="23">+SUM(G66:G84)</f>
        <v>3788673.3622806366</v>
      </c>
      <c r="H65" s="119">
        <f>+SUM(H66:H84)</f>
        <v>4529810</v>
      </c>
      <c r="I65" s="119">
        <f t="shared" si="23"/>
        <v>4620196</v>
      </c>
      <c r="J65" s="119">
        <f t="shared" si="23"/>
        <v>4355795.7198000001</v>
      </c>
      <c r="K65" s="119">
        <f t="shared" si="23"/>
        <v>4131885</v>
      </c>
      <c r="L65" s="119"/>
      <c r="M65" s="119">
        <f t="shared" si="23"/>
        <v>3364948.6718349583</v>
      </c>
      <c r="N65" s="119">
        <f t="shared" si="23"/>
        <v>3788673.3622806366</v>
      </c>
      <c r="O65" s="119">
        <f t="shared" si="23"/>
        <v>4529810</v>
      </c>
      <c r="P65" s="119">
        <f t="shared" si="23"/>
        <v>4620196</v>
      </c>
      <c r="Q65" s="119">
        <f t="shared" si="23"/>
        <v>4355795.7198000001</v>
      </c>
      <c r="R65" s="119">
        <f t="shared" si="23"/>
        <v>4131885</v>
      </c>
      <c r="S65" s="119"/>
      <c r="T65" s="119">
        <f t="shared" si="23"/>
        <v>4631364.1451945407</v>
      </c>
      <c r="U65" s="119">
        <f t="shared" si="23"/>
        <v>5214559.7687086556</v>
      </c>
      <c r="V65" s="119">
        <f t="shared" si="23"/>
        <v>6232430</v>
      </c>
      <c r="W65" s="119">
        <f t="shared" si="23"/>
        <v>6357499</v>
      </c>
      <c r="X65" s="119">
        <f t="shared" si="23"/>
        <v>5995122.1875999998</v>
      </c>
      <c r="Y65" s="119">
        <f t="shared" si="23"/>
        <v>5686196</v>
      </c>
      <c r="Z65" s="119"/>
      <c r="AA65" s="119">
        <f t="shared" si="23"/>
        <v>4922660.0419240491</v>
      </c>
      <c r="AB65" s="119">
        <f t="shared" si="23"/>
        <v>5535554.2273103762</v>
      </c>
      <c r="AC65" s="119">
        <f t="shared" si="23"/>
        <v>6620249</v>
      </c>
      <c r="AD65" s="119">
        <f t="shared" si="23"/>
        <v>6620249</v>
      </c>
      <c r="AE65" s="119">
        <f t="shared" si="23"/>
        <v>6367941.1054000007</v>
      </c>
      <c r="AF65" s="119">
        <f t="shared" si="23"/>
        <v>6013332</v>
      </c>
      <c r="AG65" s="119"/>
      <c r="AH65" s="119">
        <f t="shared" si="23"/>
        <v>4918924.2880059285</v>
      </c>
      <c r="AI65" s="119">
        <f t="shared" si="23"/>
        <v>5535554.2273103762</v>
      </c>
      <c r="AJ65" s="119">
        <f t="shared" si="23"/>
        <v>6618147</v>
      </c>
      <c r="AK65" s="119">
        <f t="shared" si="23"/>
        <v>6750573</v>
      </c>
      <c r="AL65" s="119">
        <f t="shared" si="23"/>
        <v>6365666.3209999995</v>
      </c>
      <c r="AM65" s="119">
        <f t="shared" si="23"/>
        <v>6037771</v>
      </c>
      <c r="AN65" s="119"/>
      <c r="AO65" s="119">
        <f t="shared" si="23"/>
        <v>4938610.7616460547</v>
      </c>
      <c r="AP65" s="119">
        <f t="shared" si="23"/>
        <v>5535554.2273103762</v>
      </c>
      <c r="AQ65" s="119">
        <f t="shared" si="23"/>
        <v>6631810</v>
      </c>
      <c r="AR65" s="119">
        <f t="shared" si="23"/>
        <v>6764236</v>
      </c>
      <c r="AS65" s="119">
        <f t="shared" si="23"/>
        <v>6377656.7595999995</v>
      </c>
      <c r="AT65" s="119">
        <f t="shared" si="23"/>
        <v>6049574</v>
      </c>
      <c r="AU65" s="119"/>
      <c r="AV65" s="119">
        <f t="shared" si="23"/>
        <v>6475439.6796503803</v>
      </c>
      <c r="AW65" s="119">
        <f t="shared" si="23"/>
        <v>5535554.2273103762</v>
      </c>
      <c r="AX65" s="119">
        <f t="shared" si="23"/>
        <v>7605036</v>
      </c>
      <c r="AY65" s="119">
        <f t="shared" si="23"/>
        <v>7760584</v>
      </c>
      <c r="AZ65" s="119">
        <f t="shared" si="23"/>
        <v>7313418.6034000004</v>
      </c>
      <c r="BA65" s="119">
        <f t="shared" si="23"/>
        <v>6938008</v>
      </c>
      <c r="BB65" s="119"/>
      <c r="BC65" s="119">
        <f t="shared" si="23"/>
        <v>4110836.5072230087</v>
      </c>
      <c r="BD65" s="119">
        <f t="shared" si="23"/>
        <v>3762996.4950733711</v>
      </c>
      <c r="BE65" s="119">
        <f t="shared" si="23"/>
        <v>4989097</v>
      </c>
      <c r="BF65" s="119">
        <f t="shared" si="23"/>
        <v>5087891</v>
      </c>
      <c r="BG65" s="119">
        <f t="shared" si="23"/>
        <v>4794328.8329999996</v>
      </c>
      <c r="BH65" s="119">
        <f t="shared" si="23"/>
        <v>4549029</v>
      </c>
      <c r="BI65" s="119"/>
      <c r="BJ65" s="119">
        <f t="shared" si="23"/>
        <v>5508883.4496729728</v>
      </c>
      <c r="BK65" s="119">
        <f t="shared" si="23"/>
        <v>5535554.2273103762</v>
      </c>
      <c r="BL65" s="119">
        <f t="shared" si="23"/>
        <v>6992303</v>
      </c>
      <c r="BM65" s="119">
        <f t="shared" si="23"/>
        <v>7133137</v>
      </c>
      <c r="BN65" s="119">
        <f t="shared" si="23"/>
        <v>6724889.5027999999</v>
      </c>
      <c r="BO65" s="119">
        <f t="shared" si="23"/>
        <v>6378952</v>
      </c>
      <c r="BP65" s="119"/>
      <c r="BQ65" s="119">
        <f t="shared" si="23"/>
        <v>5491523.7820397867</v>
      </c>
      <c r="BR65" s="119">
        <f t="shared" si="23"/>
        <v>5535554.2273103762</v>
      </c>
      <c r="BS65" s="119">
        <f t="shared" si="23"/>
        <v>6980742</v>
      </c>
      <c r="BT65" s="119">
        <f t="shared" si="23"/>
        <v>7120525</v>
      </c>
      <c r="BU65" s="119">
        <f t="shared" si="23"/>
        <v>6714318.9651999995</v>
      </c>
      <c r="BV65" s="119">
        <f t="shared" si="23"/>
        <v>6368534</v>
      </c>
      <c r="BW65" s="119"/>
      <c r="BX65" s="119">
        <f t="shared" si="23"/>
        <v>4449520.0186985442</v>
      </c>
      <c r="BY65" s="119">
        <f t="shared" si="23"/>
        <v>4073022.1709625144</v>
      </c>
      <c r="BZ65" s="119">
        <f t="shared" si="23"/>
        <v>5400038</v>
      </c>
      <c r="CA65" s="119">
        <f t="shared" si="23"/>
        <v>5510393</v>
      </c>
      <c r="CB65" s="119">
        <f>+SUM(CB66:CB84)</f>
        <v>5189321.7488000002</v>
      </c>
      <c r="CC65" s="464">
        <f>+SUM(CC66:CC84)</f>
        <v>4924460</v>
      </c>
      <c r="CD65" s="160"/>
      <c r="CE65" s="28"/>
      <c r="CF65" s="29"/>
      <c r="CG65" s="29"/>
      <c r="CH65" s="29"/>
    </row>
    <row r="66" spans="1:198" s="32" customFormat="1" ht="50" customHeight="1" x14ac:dyDescent="0.35">
      <c r="A66" s="296"/>
      <c r="B66" s="4">
        <v>51</v>
      </c>
      <c r="C66" s="33" t="s">
        <v>79</v>
      </c>
      <c r="D66" s="11" t="s">
        <v>22</v>
      </c>
      <c r="E66" s="1"/>
      <c r="F66" s="157">
        <f>+'ESTUDIO DE MERCADO 2023'!F66*(1 + 0.0928) * (1 + 0.052) * (1 + 0.051)</f>
        <v>164927.0130144</v>
      </c>
      <c r="G66" s="157">
        <f>+'ESTUDIO DE MERCADO 2023'!G66*(1 + 0.0928) * (1 + 0.052) * (1 + 0.051)</f>
        <v>185695.12996090562</v>
      </c>
      <c r="H66" s="7">
        <f>+'ESTUDIO DE MERCADO 2025'!H66*1.051</f>
        <v>221761</v>
      </c>
      <c r="I66" s="7">
        <f>+'ESTUDIO DE MERCADO 2025'!I66*1.051</f>
        <v>225965</v>
      </c>
      <c r="J66" s="13">
        <f>+'ESTUDIO DE MERCADO 2025'!J66*1.051</f>
        <v>213491.31159999999</v>
      </c>
      <c r="K66" s="8">
        <f t="shared" si="13"/>
        <v>202368</v>
      </c>
      <c r="L66" s="450"/>
      <c r="M66" s="157">
        <f>+'ESTUDIO DE MERCADO 2023'!I66*(1 + 0.0928) * (1 + 0.052) * (1 + 0.051)</f>
        <v>164927.0130144</v>
      </c>
      <c r="N66" s="157">
        <f>+'ESTUDIO DE MERCADO 2023'!J66*(1 + 0.0928) * (1 + 0.052) * (1 + 0.051)</f>
        <v>185695.12996090562</v>
      </c>
      <c r="O66" s="7">
        <f>+'ESTUDIO DE MERCADO 2025'!N66*1.051</f>
        <v>221761</v>
      </c>
      <c r="P66" s="7">
        <f>+'ESTUDIO DE MERCADO 2025'!O66*1.051</f>
        <v>225965</v>
      </c>
      <c r="Q66" s="7">
        <f>+'ESTUDIO DE MERCADO 2025'!P66*1.051</f>
        <v>213491.31159999999</v>
      </c>
      <c r="R66" s="8">
        <f t="shared" si="14"/>
        <v>202368</v>
      </c>
      <c r="S66" s="450"/>
      <c r="T66" s="157">
        <f>+'ESTUDIO DE MERCADO 2023'!O66*(1 + 0.0928) * (1 + 0.052) * (1 + 0.051)</f>
        <v>164927.0130144</v>
      </c>
      <c r="U66" s="157">
        <f>+'ESTUDIO DE MERCADO 2023'!P66*(1 + 0.0928) * (1 + 0.052) * (1 + 0.051)</f>
        <v>185695.12996090562</v>
      </c>
      <c r="V66" s="7">
        <f>+'ESTUDIO DE MERCADO 2025'!T66*1.051</f>
        <v>221761</v>
      </c>
      <c r="W66" s="7">
        <f>+'ESTUDIO DE MERCADO 2025'!U66*1.051</f>
        <v>225965</v>
      </c>
      <c r="X66" s="7">
        <f>+'ESTUDIO DE MERCADO 2025'!V66*1.051</f>
        <v>213491.31159999999</v>
      </c>
      <c r="Y66" s="8">
        <f t="shared" si="15"/>
        <v>202368</v>
      </c>
      <c r="Z66" s="450"/>
      <c r="AA66" s="157">
        <f>+'ESTUDIO DE MERCADO 2023'!AD66*(1 + 0.0928) * (1 + 0.052) * (1 + 0.051)</f>
        <v>164927.0130144</v>
      </c>
      <c r="AB66" s="157">
        <f>+'ESTUDIO DE MERCADO 2023'!AE66*(1 + 0.0928) * (1 + 0.052) * (1 + 0.051)</f>
        <v>185695.12996090562</v>
      </c>
      <c r="AC66" s="7">
        <f>+'ESTUDIO DE MERCADO 2025'!Z66*1.051</f>
        <v>221761</v>
      </c>
      <c r="AD66" s="7">
        <f>+'ESTUDIO DE MERCADO 2025'!AA66*1.051</f>
        <v>221761</v>
      </c>
      <c r="AE66" s="7">
        <f>+'ESTUDIO DE MERCADO 2025'!AB66*1.051</f>
        <v>213491.31159999999</v>
      </c>
      <c r="AF66" s="8">
        <f t="shared" si="16"/>
        <v>201527</v>
      </c>
      <c r="AG66" s="450"/>
      <c r="AH66" s="157">
        <f>+'ESTUDIO DE MERCADO 2023'!AG66*(1 + 0.0928) * (1 + 0.052) * (1 + 0.051)</f>
        <v>164927.0130144</v>
      </c>
      <c r="AI66" s="157">
        <f>+'ESTUDIO DE MERCADO 2023'!AH66*(1 + 0.0928) * (1 + 0.052) * (1 + 0.051)</f>
        <v>185695.12996090562</v>
      </c>
      <c r="AJ66" s="7">
        <f>+'ESTUDIO DE MERCADO 2025'!AF66*1.051</f>
        <v>221761</v>
      </c>
      <c r="AK66" s="7">
        <f>+'ESTUDIO DE MERCADO 2025'!AG66*1.051</f>
        <v>225965</v>
      </c>
      <c r="AL66" s="7">
        <f>+'ESTUDIO DE MERCADO 2025'!AH66*1.051</f>
        <v>213491.31159999999</v>
      </c>
      <c r="AM66" s="8">
        <f t="shared" si="17"/>
        <v>202368</v>
      </c>
      <c r="AN66" s="450"/>
      <c r="AO66" s="157">
        <f>+'ESTUDIO DE MERCADO 2023'!AJ66*(1 + 0.0928) * (1 + 0.052) * (1 + 0.051)</f>
        <v>164927.0130144</v>
      </c>
      <c r="AP66" s="157">
        <f>+'ESTUDIO DE MERCADO 2023'!AK66*(1 + 0.0928) * (1 + 0.052) * (1 + 0.051)</f>
        <v>185695.12996090562</v>
      </c>
      <c r="AQ66" s="7">
        <f>+'ESTUDIO DE MERCADO 2025'!AL66*1.051</f>
        <v>221761</v>
      </c>
      <c r="AR66" s="7">
        <f>+'ESTUDIO DE MERCADO 2025'!AM66*1.051</f>
        <v>225965</v>
      </c>
      <c r="AS66" s="7">
        <f>+'ESTUDIO DE MERCADO 2025'!AN66*1.051</f>
        <v>213491.31159999999</v>
      </c>
      <c r="AT66" s="8">
        <f>ROUND(((AO66+AP66+AQ66+AR66+AS66)/5),0)</f>
        <v>202368</v>
      </c>
      <c r="AU66" s="450"/>
      <c r="AV66" s="157">
        <f>+'ESTUDIO DE MERCADO 2023'!AM66*(1 + 0.0928) * (1 + 0.052) * (1 + 0.051)</f>
        <v>196263.145487136</v>
      </c>
      <c r="AW66" s="157">
        <f>+'ESTUDIO DE MERCADO 2023'!AN66*(1 + 0.0928) * (1 + 0.052) * (1 + 0.051)</f>
        <v>185695.12996090562</v>
      </c>
      <c r="AX66" s="7">
        <f>+'ESTUDIO DE MERCADO 2025'!AR66*1.051</f>
        <v>241729.99999999997</v>
      </c>
      <c r="AY66" s="7">
        <f>+'ESTUDIO DE MERCADO 2025'!AS66*1.051</f>
        <v>246984.99999999997</v>
      </c>
      <c r="AZ66" s="7">
        <f>+'ESTUDIO DE MERCADO 2025'!AT66*1.051</f>
        <v>232572.42679999999</v>
      </c>
      <c r="BA66" s="8">
        <f t="shared" si="18"/>
        <v>220649</v>
      </c>
      <c r="BB66" s="450"/>
      <c r="BC66" s="157">
        <f>+'ESTUDIO DE MERCADO 2023'!AP66*(1 + 0.0928) * (1 + 0.052) * (1 + 0.051)</f>
        <v>164927.0130144</v>
      </c>
      <c r="BD66" s="157">
        <f>+'ESTUDIO DE MERCADO 2023'!AQ66*(1 + 0.0928) * (1 + 0.052) * (1 + 0.051)</f>
        <v>150971.65037471999</v>
      </c>
      <c r="BE66" s="7">
        <f>+'ESTUDIO DE MERCADO 2025'!AX66*1.051</f>
        <v>199690</v>
      </c>
      <c r="BF66" s="7">
        <f>+'ESTUDIO DE MERCADO 2025'!AY66*1.051</f>
        <v>203894</v>
      </c>
      <c r="BG66" s="7">
        <f>+'ESTUDIO DE MERCADO 2025'!AZ66*1.051</f>
        <v>192348.76499999998</v>
      </c>
      <c r="BH66" s="8">
        <f t="shared" si="19"/>
        <v>182366</v>
      </c>
      <c r="BI66" s="450"/>
      <c r="BJ66" s="157">
        <f>+'ESTUDIO DE MERCADO 2023'!AV66*(1 + 0.0928) * (1 + 0.052) * (1 + 0.051)</f>
        <v>164927.0130144</v>
      </c>
      <c r="BK66" s="157">
        <f>+'ESTUDIO DE MERCADO 2023'!AW66*(1 + 0.0928) * (1 + 0.052) * (1 + 0.051)</f>
        <v>185695.12996090562</v>
      </c>
      <c r="BL66" s="7">
        <f>+'ESTUDIO DE MERCADO 2025'!BD66*1.051</f>
        <v>221761</v>
      </c>
      <c r="BM66" s="7">
        <f>+'ESTUDIO DE MERCADO 2025'!BE66*1.051</f>
        <v>225965</v>
      </c>
      <c r="BN66" s="7">
        <f>+'ESTUDIO DE MERCADO 2025'!BF66*1.051</f>
        <v>213491.31159999999</v>
      </c>
      <c r="BO66" s="8">
        <f t="shared" si="20"/>
        <v>202368</v>
      </c>
      <c r="BP66" s="450"/>
      <c r="BQ66" s="157">
        <f>+'ESTUDIO DE MERCADO 2023'!AY66*(1 + 0.0928) * (1 + 0.052) * (1 + 0.051)</f>
        <v>164927.0130144</v>
      </c>
      <c r="BR66" s="157">
        <f>+'ESTUDIO DE MERCADO 2023'!AZ66*(1 + 0.0928) * (1 + 0.052) * (1 + 0.051)</f>
        <v>185695.12996090562</v>
      </c>
      <c r="BS66" s="7">
        <f>+'ESTUDIO DE MERCADO 2025'!BJ66*1.051</f>
        <v>221761</v>
      </c>
      <c r="BT66" s="7">
        <f>+'ESTUDIO DE MERCADO 2025'!BK66*1.051</f>
        <v>225965</v>
      </c>
      <c r="BU66" s="7">
        <f>+'ESTUDIO DE MERCADO 2025'!BL66*1.051</f>
        <v>213491.31159999999</v>
      </c>
      <c r="BV66" s="8">
        <f t="shared" si="21"/>
        <v>202368</v>
      </c>
      <c r="BW66" s="450"/>
      <c r="BX66" s="157">
        <f>+'ESTUDIO DE MERCADO 2023'!BB66*(1 + 0.0928) * (1 + 0.052) * (1 + 0.051)</f>
        <v>164927.0130144</v>
      </c>
      <c r="BY66" s="157">
        <f>+'ESTUDIO DE MERCADO 2023'!BC66*(1 + 0.0928) * (1 + 0.052) * (1 + 0.051)</f>
        <v>150971.65037471999</v>
      </c>
      <c r="BZ66" s="7">
        <f>+'ESTUDIO DE MERCADO 2025'!BP66*1.051</f>
        <v>199690</v>
      </c>
      <c r="CA66" s="7">
        <f>+'ESTUDIO DE MERCADO 2025'!BQ66*1.051</f>
        <v>203894</v>
      </c>
      <c r="CB66" s="7">
        <f>+'ESTUDIO DE MERCADO 2025'!BR66*1.051</f>
        <v>192348.76499999998</v>
      </c>
      <c r="CC66" s="450">
        <f t="shared" si="22"/>
        <v>182366</v>
      </c>
      <c r="CD66" s="89"/>
      <c r="CE66" s="28"/>
      <c r="CF66" s="29"/>
      <c r="CG66" s="29"/>
      <c r="CH66" s="29"/>
      <c r="CI66" s="2"/>
      <c r="CJ66" s="2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</row>
    <row r="67" spans="1:198" s="32" customFormat="1" ht="50" customHeight="1" x14ac:dyDescent="0.35">
      <c r="A67" s="296"/>
      <c r="B67" s="11">
        <v>52</v>
      </c>
      <c r="C67" s="33" t="s">
        <v>80</v>
      </c>
      <c r="D67" s="11" t="s">
        <v>22</v>
      </c>
      <c r="E67" s="1"/>
      <c r="F67" s="157">
        <f>+'ESTUDIO DE MERCADO 2023'!F67*(1 + 0.0928) * (1 + 0.052) * (1 + 0.051)</f>
        <v>167516.75980209038</v>
      </c>
      <c r="G67" s="157">
        <f>+'ESTUDIO DE MERCADO 2023'!G67*(1 + 0.0928) * (1 + 0.052) * (1 + 0.051)</f>
        <v>188610.98563255364</v>
      </c>
      <c r="H67" s="7">
        <f>+'ESTUDIO DE MERCADO 2025'!H67*1.051</f>
        <v>225965</v>
      </c>
      <c r="I67" s="7">
        <f>+'ESTUDIO DE MERCADO 2025'!I67*1.051</f>
        <v>230169</v>
      </c>
      <c r="J67" s="13">
        <f>+'ESTUDIO DE MERCADO 2025'!J67*1.051</f>
        <v>216844.63219999999</v>
      </c>
      <c r="K67" s="8">
        <f t="shared" ref="K67:K84" si="24">ROUND(((F67+G67+H67+I67+J67)/5),0)</f>
        <v>205821</v>
      </c>
      <c r="L67" s="450"/>
      <c r="M67" s="157">
        <f>+'ESTUDIO DE MERCADO 2023'!I67*(1 + 0.0928) * (1 + 0.052) * (1 + 0.051)</f>
        <v>167516.75980209038</v>
      </c>
      <c r="N67" s="157">
        <f>+'ESTUDIO DE MERCADO 2023'!J67*(1 + 0.0928) * (1 + 0.052) * (1 + 0.051)</f>
        <v>188610.98563255364</v>
      </c>
      <c r="O67" s="7">
        <f>+'ESTUDIO DE MERCADO 2025'!N67*1.051</f>
        <v>225965</v>
      </c>
      <c r="P67" s="7">
        <f>+'ESTUDIO DE MERCADO 2025'!O67*1.051</f>
        <v>230169</v>
      </c>
      <c r="Q67" s="7">
        <f>+'ESTUDIO DE MERCADO 2025'!P67*1.051</f>
        <v>216844.63219999999</v>
      </c>
      <c r="R67" s="8">
        <f t="shared" ref="R67:R84" si="25">ROUND(((M67+N67+O67+P67+Q67)/5),0)</f>
        <v>205821</v>
      </c>
      <c r="S67" s="450"/>
      <c r="T67" s="157">
        <f>+'ESTUDIO DE MERCADO 2023'!O67*(1 + 0.0928) * (1 + 0.052) * (1 + 0.051)</f>
        <v>296515.12986135914</v>
      </c>
      <c r="U67" s="157">
        <f>+'ESTUDIO DE MERCADO 2023'!P67*(1 + 0.0928) * (1 + 0.052) * (1 + 0.051)</f>
        <v>333853.22736774723</v>
      </c>
      <c r="V67" s="7">
        <f>+'ESTUDIO DE MERCADO 2025'!T67*1.051</f>
        <v>399380</v>
      </c>
      <c r="W67" s="7">
        <f>+'ESTUDIO DE MERCADO 2025'!U67*1.051</f>
        <v>407788</v>
      </c>
      <c r="X67" s="7">
        <f>+'ESTUDIO DE MERCADO 2025'!V67*1.051</f>
        <v>383827.93259999994</v>
      </c>
      <c r="Y67" s="8">
        <f t="shared" ref="Y67:Y84" si="26">ROUND(((T67+U67+V67+W67+X67)/5),0)</f>
        <v>364273</v>
      </c>
      <c r="Z67" s="450"/>
      <c r="AA67" s="157">
        <f>+'ESTUDIO DE MERCADO 2023'!AD67*(1 + 0.0928) * (1 + 0.052) * (1 + 0.051)</f>
        <v>313580.75619134196</v>
      </c>
      <c r="AB67" s="157">
        <f>+'ESTUDIO DE MERCADO 2023'!AE67*(1 + 0.0928) * (1 + 0.052) * (1 + 0.051)</f>
        <v>353067.80987482099</v>
      </c>
      <c r="AC67" s="7">
        <f>+'ESTUDIO DE MERCADO 2025'!Z67*1.051</f>
        <v>422502</v>
      </c>
      <c r="AD67" s="7">
        <f>+'ESTUDIO DE MERCADO 2025'!AA67*1.051</f>
        <v>422502</v>
      </c>
      <c r="AE67" s="7">
        <f>+'ESTUDIO DE MERCADO 2025'!AB67*1.051</f>
        <v>405918.06079999998</v>
      </c>
      <c r="AF67" s="8">
        <f t="shared" ref="AF67:AF84" si="27">ROUND(((AA67+AB67+AC67+AD67+AE67)/5),0)</f>
        <v>383514</v>
      </c>
      <c r="AG67" s="450"/>
      <c r="AH67" s="157">
        <f>+'ESTUDIO DE MERCADO 2023'!AG67*(1 + 0.0928) * (1 + 0.052) * (1 + 0.051)</f>
        <v>317516.62155192142</v>
      </c>
      <c r="AI67" s="157">
        <f>+'ESTUDIO DE MERCADO 2023'!AH67*(1 + 0.0928) * (1 + 0.052) * (1 + 0.051)</f>
        <v>353067.80987482099</v>
      </c>
      <c r="AJ67" s="7">
        <f>+'ESTUDIO DE MERCADO 2025'!AF67*1.051</f>
        <v>424604</v>
      </c>
      <c r="AK67" s="7">
        <f>+'ESTUDIO DE MERCADO 2025'!AG67*1.051</f>
        <v>433012</v>
      </c>
      <c r="AL67" s="7">
        <f>+'ESTUDIO DE MERCADO 2025'!AH67*1.051</f>
        <v>408314.97139999998</v>
      </c>
      <c r="AM67" s="8">
        <f t="shared" ref="AM67:AM84" si="28">ROUND(((AH67+AI67+AJ67+AK67+AL67)/5),0)</f>
        <v>387303</v>
      </c>
      <c r="AN67" s="450"/>
      <c r="AO67" s="157">
        <f>+'ESTUDIO DE MERCADO 2023'!AJ67*(1 + 0.0928) * (1 + 0.052) * (1 + 0.051)</f>
        <v>311837.94888381701</v>
      </c>
      <c r="AP67" s="157">
        <f>+'ESTUDIO DE MERCADO 2023'!AK67*(1 + 0.0928) * (1 + 0.052) * (1 + 0.051)</f>
        <v>353067.80987482099</v>
      </c>
      <c r="AQ67" s="7">
        <f>+'ESTUDIO DE MERCADO 2025'!AL67*1.051</f>
        <v>421451</v>
      </c>
      <c r="AR67" s="7">
        <f>+'ESTUDIO DE MERCADO 2025'!AM67*1.051</f>
        <v>429859</v>
      </c>
      <c r="AS67" s="7">
        <f>+'ESTUDIO DE MERCADO 2025'!AN67*1.051</f>
        <v>404857.1814</v>
      </c>
      <c r="AT67" s="8">
        <f>ROUND(((AO67+AP67+AQ67+AR67+AS67)/5),0)</f>
        <v>384215</v>
      </c>
      <c r="AU67" s="450"/>
      <c r="AV67" s="157">
        <f>+'ESTUDIO DE MERCADO 2023'!AM67*(1 + 0.0928) * (1 + 0.052) * (1 + 0.051)</f>
        <v>451878.50917695888</v>
      </c>
      <c r="AW67" s="157">
        <f>+'ESTUDIO DE MERCADO 2023'!AN67*(1 + 0.0928) * (1 + 0.052) * (1 + 0.051)</f>
        <v>353067.80987482099</v>
      </c>
      <c r="AX67" s="7">
        <f>+'ESTUDIO DE MERCADO 2025'!AR67*1.051</f>
        <v>509734.99999999994</v>
      </c>
      <c r="AY67" s="7">
        <f>+'ESTUDIO DE MERCADO 2025'!AS67*1.051</f>
        <v>520244.99999999994</v>
      </c>
      <c r="AZ67" s="7">
        <f>+'ESTUDIO DE MERCADO 2025'!AT67*1.051</f>
        <v>490126.28280000004</v>
      </c>
      <c r="BA67" s="8">
        <f t="shared" ref="BA67:BA84" si="29">ROUND(((AV67+AW67+AX67+AY67+AZ67)/5),0)</f>
        <v>465011</v>
      </c>
      <c r="BB67" s="450"/>
      <c r="BC67" s="157">
        <f>+'ESTUDIO DE MERCADO 2023'!AP67*(1 + 0.0928) * (1 + 0.052) * (1 + 0.051)</f>
        <v>234564.30279281584</v>
      </c>
      <c r="BD67" s="157">
        <f>+'ESTUDIO DE MERCADO 2023'!AQ67*(1 + 0.0928) * (1 + 0.052) * (1 + 0.051)</f>
        <v>214716.55409496219</v>
      </c>
      <c r="BE67" s="7">
        <f>+'ESTUDIO DE MERCADO 2025'!AX67*1.051</f>
        <v>284821</v>
      </c>
      <c r="BF67" s="7">
        <f>+'ESTUDIO DE MERCADO 2025'!AY67*1.051</f>
        <v>290076</v>
      </c>
      <c r="BG67" s="7">
        <f>+'ESTUDIO DE MERCADO 2025'!AZ67*1.051</f>
        <v>273564.1594</v>
      </c>
      <c r="BH67" s="8">
        <f t="shared" ref="BH67:BH84" si="30">ROUND(((BC67+BD67+BE67+BF67+BG67)/5),0)</f>
        <v>259548</v>
      </c>
      <c r="BI67" s="450"/>
      <c r="BJ67" s="157">
        <f>+'ESTUDIO DE MERCADO 2023'!AV67*(1 + 0.0928) * (1 + 0.052) * (1 + 0.051)</f>
        <v>366032.41560363874</v>
      </c>
      <c r="BK67" s="157">
        <f>+'ESTUDIO DE MERCADO 2023'!AW67*(1 + 0.0928) * (1 + 0.052) * (1 + 0.051)</f>
        <v>353067.80987482099</v>
      </c>
      <c r="BL67" s="7">
        <f>+'ESTUDIO DE MERCADO 2025'!BD67*1.051</f>
        <v>455083</v>
      </c>
      <c r="BM67" s="7">
        <f>+'ESTUDIO DE MERCADO 2025'!BE67*1.051</f>
        <v>464542</v>
      </c>
      <c r="BN67" s="7">
        <f>+'ESTUDIO DE MERCADO 2025'!BF67*1.051</f>
        <v>437856.26919999998</v>
      </c>
      <c r="BO67" s="8">
        <f t="shared" ref="BO67:BO84" si="31">ROUND(((BJ67+BK67+BL67+BM67+BN67)/5),0)</f>
        <v>415316</v>
      </c>
      <c r="BP67" s="450"/>
      <c r="BQ67" s="157">
        <f>+'ESTUDIO DE MERCADO 2023'!AY67*(1 + 0.0928) * (1 + 0.052) * (1 + 0.051)</f>
        <v>374402.38297744666</v>
      </c>
      <c r="BR67" s="157">
        <f>+'ESTUDIO DE MERCADO 2023'!AZ67*(1 + 0.0928) * (1 + 0.052) * (1 + 0.051)</f>
        <v>353067.80987482099</v>
      </c>
      <c r="BS67" s="7">
        <f>+'ESTUDIO DE MERCADO 2025'!BJ67*1.051</f>
        <v>460338</v>
      </c>
      <c r="BT67" s="7">
        <f>+'ESTUDIO DE MERCADO 2025'!BK67*1.051</f>
        <v>469796.99999999994</v>
      </c>
      <c r="BU67" s="7">
        <f>+'ESTUDIO DE MERCADO 2025'!BL67*1.051</f>
        <v>442951.72739999997</v>
      </c>
      <c r="BV67" s="8">
        <f t="shared" ref="BV67:BV84" si="32">ROUND(((BQ67+BR67+BS67+BT67+BU67)/5),0)</f>
        <v>420111</v>
      </c>
      <c r="BW67" s="450"/>
      <c r="BX67" s="157">
        <f>+'ESTUDIO DE MERCADO 2023'!BB67*(1 + 0.0928) * (1 + 0.052) * (1 + 0.051)</f>
        <v>281219.87721107656</v>
      </c>
      <c r="BY67" s="157">
        <f>+'ESTUDIO DE MERCADO 2023'!BC67*(1 + 0.0928) * (1 + 0.052) * (1 + 0.051)</f>
        <v>257424.34913937008</v>
      </c>
      <c r="BZ67" s="7">
        <f>+'ESTUDIO DE MERCADO 2025'!BP67*1.051</f>
        <v>341575</v>
      </c>
      <c r="CA67" s="7">
        <f>+'ESTUDIO DE MERCADO 2025'!BQ67*1.051</f>
        <v>348932</v>
      </c>
      <c r="CB67" s="7">
        <f>+'ESTUDIO DE MERCADO 2025'!BR67*1.051</f>
        <v>327976.53139999998</v>
      </c>
      <c r="CC67" s="450">
        <f t="shared" si="22"/>
        <v>311426</v>
      </c>
      <c r="CD67" s="89"/>
      <c r="CE67" s="28"/>
      <c r="CF67" s="29"/>
      <c r="CG67" s="29"/>
      <c r="CH67" s="29"/>
      <c r="CI67" s="2"/>
      <c r="CJ67" s="2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</row>
    <row r="68" spans="1:198" s="32" customFormat="1" ht="50" customHeight="1" x14ac:dyDescent="0.35">
      <c r="A68" s="296"/>
      <c r="B68" s="11">
        <v>53</v>
      </c>
      <c r="C68" s="33" t="s">
        <v>81</v>
      </c>
      <c r="D68" s="11" t="s">
        <v>22</v>
      </c>
      <c r="E68" s="1"/>
      <c r="F68" s="157">
        <f>+'ESTUDIO DE MERCADO 2023'!F68*(1 + 0.0928) * (1 + 0.052) * (1 + 0.051)</f>
        <v>134537.16891300233</v>
      </c>
      <c r="G68" s="157">
        <f>+'ESTUDIO DE MERCADO 2023'!G68*(1 + 0.0928) * (1 + 0.052) * (1 + 0.051)</f>
        <v>151478.50318304735</v>
      </c>
      <c r="H68" s="7">
        <f>+'ESTUDIO DE MERCADO 2025'!H68*1.051</f>
        <v>180772</v>
      </c>
      <c r="I68" s="7">
        <f>+'ESTUDIO DE MERCADO 2025'!I68*1.051</f>
        <v>183925</v>
      </c>
      <c r="J68" s="13">
        <f>+'ESTUDIO DE MERCADO 2025'!J68*1.051</f>
        <v>174153.4326</v>
      </c>
      <c r="K68" s="8">
        <f t="shared" si="24"/>
        <v>164973</v>
      </c>
      <c r="L68" s="450"/>
      <c r="M68" s="157">
        <f>+'ESTUDIO DE MERCADO 2023'!I68*(1 + 0.0928) * (1 + 0.052) * (1 + 0.051)</f>
        <v>134537.16891300233</v>
      </c>
      <c r="N68" s="157">
        <f>+'ESTUDIO DE MERCADO 2023'!J68*(1 + 0.0928) * (1 + 0.052) * (1 + 0.051)</f>
        <v>151478.50318304735</v>
      </c>
      <c r="O68" s="7">
        <f>+'ESTUDIO DE MERCADO 2025'!N68*1.051</f>
        <v>180772</v>
      </c>
      <c r="P68" s="7">
        <f>+'ESTUDIO DE MERCADO 2025'!O68*1.051</f>
        <v>183925</v>
      </c>
      <c r="Q68" s="7">
        <f>+'ESTUDIO DE MERCADO 2025'!P68*1.051</f>
        <v>174153.4326</v>
      </c>
      <c r="R68" s="8">
        <f t="shared" si="25"/>
        <v>164973</v>
      </c>
      <c r="S68" s="450"/>
      <c r="T68" s="157">
        <f>+'ESTUDIO DE MERCADO 2023'!O68*(1 + 0.0928) * (1 + 0.052) * (1 + 0.051)</f>
        <v>239037.20192243924</v>
      </c>
      <c r="U68" s="157">
        <f>+'ESTUDIO DE MERCADO 2023'!P68*(1 + 0.0928) * (1 + 0.052) * (1 + 0.051)</f>
        <v>269137.50188759557</v>
      </c>
      <c r="V68" s="7">
        <f>+'ESTUDIO DE MERCADO 2025'!T68*1.051</f>
        <v>321606</v>
      </c>
      <c r="W68" s="7">
        <f>+'ESTUDIO DE MERCADO 2025'!U68*1.051</f>
        <v>327912</v>
      </c>
      <c r="X68" s="7">
        <f>+'ESTUDIO DE MERCADO 2025'!V68*1.051</f>
        <v>309425.1202</v>
      </c>
      <c r="Y68" s="8">
        <f t="shared" si="26"/>
        <v>293424</v>
      </c>
      <c r="Z68" s="450"/>
      <c r="AA68" s="157">
        <f>+'ESTUDIO DE MERCADO 2023'!AD68*(1 + 0.0928) * (1 + 0.052) * (1 + 0.051)</f>
        <v>257075.81909253419</v>
      </c>
      <c r="AB68" s="157">
        <f>+'ESTUDIO DE MERCADO 2023'!AE68*(1 + 0.0928) * (1 + 0.052) * (1 + 0.051)</f>
        <v>289447.59723518643</v>
      </c>
      <c r="AC68" s="7">
        <f>+'ESTUDIO DE MERCADO 2025'!Z68*1.051</f>
        <v>345779</v>
      </c>
      <c r="AD68" s="7">
        <f>+'ESTUDIO DE MERCADO 2025'!AA68*1.051</f>
        <v>345779</v>
      </c>
      <c r="AE68" s="7">
        <f>+'ESTUDIO DE MERCADO 2025'!AB68*1.051</f>
        <v>332774.76679999998</v>
      </c>
      <c r="AF68" s="8">
        <f t="shared" si="27"/>
        <v>314171</v>
      </c>
      <c r="AG68" s="450"/>
      <c r="AH68" s="157">
        <f>+'ESTUDIO DE MERCADO 2023'!AG68*(1 + 0.0928) * (1 + 0.052) * (1 + 0.051)</f>
        <v>258168.26421207248</v>
      </c>
      <c r="AI68" s="157">
        <f>+'ESTUDIO DE MERCADO 2023'!AH68*(1 + 0.0928) * (1 + 0.052) * (1 + 0.051)</f>
        <v>289447.59723518643</v>
      </c>
      <c r="AJ68" s="7">
        <f>+'ESTUDIO DE MERCADO 2025'!AF68*1.051</f>
        <v>346830</v>
      </c>
      <c r="AK68" s="7">
        <f>+'ESTUDIO DE MERCADO 2025'!AG68*1.051</f>
        <v>354187</v>
      </c>
      <c r="AL68" s="7">
        <f>+'ESTUDIO DE MERCADO 2025'!AH68*1.051</f>
        <v>333439.83959999995</v>
      </c>
      <c r="AM68" s="8">
        <f t="shared" si="28"/>
        <v>316415</v>
      </c>
      <c r="AN68" s="450"/>
      <c r="AO68" s="157">
        <f>+'ESTUDIO DE MERCADO 2023'!AJ68*(1 + 0.0928) * (1 + 0.052) * (1 + 0.051)</f>
        <v>268587.33191757504</v>
      </c>
      <c r="AP68" s="157">
        <f>+'ESTUDIO DE MERCADO 2023'!AK68*(1 + 0.0928) * (1 + 0.052) * (1 + 0.051)</f>
        <v>289447.59723518643</v>
      </c>
      <c r="AQ68" s="7">
        <f>+'ESTUDIO DE MERCADO 2025'!AL68*1.051</f>
        <v>353136</v>
      </c>
      <c r="AR68" s="7">
        <f>+'ESTUDIO DE MERCADO 2025'!AM68*1.051</f>
        <v>360493</v>
      </c>
      <c r="AS68" s="7">
        <f>+'ESTUDIO DE MERCADO 2025'!AN68*1.051</f>
        <v>339784.51640000002</v>
      </c>
      <c r="AT68" s="8">
        <f>ROUND(((AO68+AP68+AQ68+AR68+AS68)/5),0)</f>
        <v>322290</v>
      </c>
      <c r="AU68" s="450"/>
      <c r="AV68" s="157">
        <f>+'ESTUDIO DE MERCADO 2023'!AM68*(1 + 0.0928) * (1 + 0.052) * (1 + 0.051)</f>
        <v>372580.34787433641</v>
      </c>
      <c r="AW68" s="157">
        <f>+'ESTUDIO DE MERCADO 2023'!AN68*(1 + 0.0928) * (1 + 0.052) * (1 + 0.051)</f>
        <v>289447.59723518643</v>
      </c>
      <c r="AX68" s="7">
        <f>+'ESTUDIO DE MERCADO 2025'!AR68*1.051</f>
        <v>419349</v>
      </c>
      <c r="AY68" s="7">
        <f>+'ESTUDIO DE MERCADO 2025'!AS68*1.051</f>
        <v>427757</v>
      </c>
      <c r="AZ68" s="7">
        <f>+'ESTUDIO DE MERCADO 2025'!AT68*1.051</f>
        <v>403104.74399999995</v>
      </c>
      <c r="BA68" s="8">
        <f t="shared" si="29"/>
        <v>382448</v>
      </c>
      <c r="BB68" s="450"/>
      <c r="BC68" s="157">
        <f>+'ESTUDIO DE MERCADO 2023'!AP68*(1 + 0.0928) * (1 + 0.052) * (1 + 0.051)</f>
        <v>194118.30895122015</v>
      </c>
      <c r="BD68" s="157">
        <f>+'ESTUDIO DE MERCADO 2023'!AQ68*(1 + 0.0928) * (1 + 0.052) * (1 + 0.051)</f>
        <v>177692.91357842457</v>
      </c>
      <c r="BE68" s="7">
        <f>+'ESTUDIO DE MERCADO 2025'!AX68*1.051</f>
        <v>235423.99999999997</v>
      </c>
      <c r="BF68" s="7">
        <f>+'ESTUDIO DE MERCADO 2025'!AY68*1.051</f>
        <v>239627.99999999997</v>
      </c>
      <c r="BG68" s="7">
        <f>+'ESTUDIO DE MERCADO 2025'!AZ68*1.051</f>
        <v>226394.01819999999</v>
      </c>
      <c r="BH68" s="8">
        <f t="shared" si="30"/>
        <v>214651</v>
      </c>
      <c r="BI68" s="450"/>
      <c r="BJ68" s="157">
        <f>+'ESTUDIO DE MERCADO 2023'!AV68*(1 + 0.0928) * (1 + 0.052) * (1 + 0.051)</f>
        <v>318130.22857700777</v>
      </c>
      <c r="BK68" s="157">
        <f>+'ESTUDIO DE MERCADO 2023'!AW68*(1 + 0.0928) * (1 + 0.052) * (1 + 0.051)</f>
        <v>289447.59723518643</v>
      </c>
      <c r="BL68" s="7">
        <f>+'ESTUDIO DE MERCADO 2025'!BD68*1.051</f>
        <v>384666</v>
      </c>
      <c r="BM68" s="7">
        <f>+'ESTUDIO DE MERCADO 2025'!BE68*1.051</f>
        <v>392023</v>
      </c>
      <c r="BN68" s="7">
        <f>+'ESTUDIO DE MERCADO 2025'!BF68*1.051</f>
        <v>369951.15919999999</v>
      </c>
      <c r="BO68" s="8">
        <f t="shared" si="31"/>
        <v>350844</v>
      </c>
      <c r="BP68" s="450"/>
      <c r="BQ68" s="157">
        <f>+'ESTUDIO DE MERCADO 2023'!AY68*(1 + 0.0928) * (1 + 0.052) * (1 + 0.051)</f>
        <v>297210.41502622416</v>
      </c>
      <c r="BR68" s="157">
        <f>+'ESTUDIO DE MERCADO 2023'!AZ68*(1 + 0.0928) * (1 + 0.052) * (1 + 0.051)</f>
        <v>289447.59723518643</v>
      </c>
      <c r="BS68" s="7">
        <f>+'ESTUDIO DE MERCADO 2025'!BJ68*1.051</f>
        <v>371003</v>
      </c>
      <c r="BT68" s="7">
        <f>+'ESTUDIO DE MERCADO 2025'!BK68*1.051</f>
        <v>378360</v>
      </c>
      <c r="BU68" s="7">
        <f>+'ESTUDIO DE MERCADO 2025'!BL68*1.051</f>
        <v>357211.77799999999</v>
      </c>
      <c r="BV68" s="8">
        <f t="shared" si="32"/>
        <v>338647</v>
      </c>
      <c r="BW68" s="450"/>
      <c r="BX68" s="157">
        <f>+'ESTUDIO DE MERCADO 2023'!BB68*(1 + 0.0928) * (1 + 0.052) * (1 + 0.051)</f>
        <v>225856.3921156741</v>
      </c>
      <c r="BY68" s="157">
        <f>+'ESTUDIO DE MERCADO 2023'!BC68*(1 + 0.0928) * (1 + 0.052) * (1 + 0.051)</f>
        <v>206745.46662896322</v>
      </c>
      <c r="BZ68" s="7">
        <f>+'ESTUDIO DE MERCADO 2025'!BP68*1.051</f>
        <v>274311</v>
      </c>
      <c r="CA68" s="7">
        <f>+'ESTUDIO DE MERCADO 2025'!BQ68*1.051</f>
        <v>279566</v>
      </c>
      <c r="CB68" s="7">
        <f>+'ESTUDIO DE MERCADO 2025'!BR68*1.051</f>
        <v>263408.55660000001</v>
      </c>
      <c r="CC68" s="450">
        <f t="shared" si="22"/>
        <v>249977</v>
      </c>
      <c r="CD68" s="89"/>
      <c r="CE68" s="28"/>
      <c r="CF68" s="29"/>
      <c r="CG68" s="29"/>
      <c r="CH68" s="29"/>
      <c r="CI68" s="2"/>
      <c r="CJ68" s="2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</row>
    <row r="69" spans="1:198" s="32" customFormat="1" ht="50" customHeight="1" x14ac:dyDescent="0.35">
      <c r="A69" s="296"/>
      <c r="B69" s="11">
        <v>54</v>
      </c>
      <c r="C69" s="33" t="s">
        <v>82</v>
      </c>
      <c r="D69" s="11" t="s">
        <v>22</v>
      </c>
      <c r="E69" s="6"/>
      <c r="F69" s="157">
        <f>+'ESTUDIO DE MERCADO 2023'!F69*(1 + 0.0928) * (1 + 0.052) * (1 + 0.051)</f>
        <v>145011.36936285542</v>
      </c>
      <c r="G69" s="157">
        <f>+'ESTUDIO DE MERCADO 2023'!G69*(1 + 0.0928) * (1 + 0.052) * (1 + 0.051)</f>
        <v>163271.64718185499</v>
      </c>
      <c r="H69" s="7">
        <f>+'ESTUDIO DE MERCADO 2025'!H69*1.051</f>
        <v>195486</v>
      </c>
      <c r="I69" s="7">
        <f>+'ESTUDIO DE MERCADO 2025'!I69*1.051</f>
        <v>199690</v>
      </c>
      <c r="J69" s="13">
        <f>+'ESTUDIO DE MERCADO 2025'!J69*1.051</f>
        <v>187710.91219999999</v>
      </c>
      <c r="K69" s="8">
        <f t="shared" si="24"/>
        <v>178234</v>
      </c>
      <c r="L69" s="450"/>
      <c r="M69" s="157">
        <f>+'ESTUDIO DE MERCADO 2023'!I69*(1 + 0.0928) * (1 + 0.052) * (1 + 0.051)</f>
        <v>145011.36936285542</v>
      </c>
      <c r="N69" s="157">
        <f>+'ESTUDIO DE MERCADO 2023'!J69*(1 + 0.0928) * (1 + 0.052) * (1 + 0.051)</f>
        <v>163271.64718185499</v>
      </c>
      <c r="O69" s="7">
        <f>+'ESTUDIO DE MERCADO 2025'!N69*1.051</f>
        <v>195486</v>
      </c>
      <c r="P69" s="7">
        <f>+'ESTUDIO DE MERCADO 2025'!O69*1.051</f>
        <v>199690</v>
      </c>
      <c r="Q69" s="7">
        <f>+'ESTUDIO DE MERCADO 2025'!P69*1.051</f>
        <v>187710.91219999999</v>
      </c>
      <c r="R69" s="8">
        <f t="shared" si="25"/>
        <v>178234</v>
      </c>
      <c r="S69" s="450"/>
      <c r="T69" s="157">
        <f>+'ESTUDIO DE MERCADO 2023'!O69*(1 + 0.0928) * (1 + 0.052) * (1 + 0.051)</f>
        <v>250894.82586479167</v>
      </c>
      <c r="U69" s="157">
        <f>+'ESTUDIO DE MERCADO 2023'!P69*(1 + 0.0928) * (1 + 0.052) * (1 + 0.051)</f>
        <v>282488.27432176587</v>
      </c>
      <c r="V69" s="7">
        <f>+'ESTUDIO DE MERCADO 2025'!T69*1.051</f>
        <v>337371</v>
      </c>
      <c r="W69" s="7">
        <f>+'ESTUDIO DE MERCADO 2025'!U69*1.051</f>
        <v>343677</v>
      </c>
      <c r="X69" s="7">
        <f>+'ESTUDIO DE MERCADO 2025'!V69*1.051</f>
        <v>324773.29359999998</v>
      </c>
      <c r="Y69" s="8">
        <f t="shared" si="26"/>
        <v>307841</v>
      </c>
      <c r="Z69" s="450"/>
      <c r="AA69" s="157">
        <f>+'ESTUDIO DE MERCADO 2023'!AD69*(1 + 0.0928) * (1 + 0.052) * (1 + 0.051)</f>
        <v>273510.48179272772</v>
      </c>
      <c r="AB69" s="157">
        <f>+'ESTUDIO DE MERCADO 2023'!AE69*(1 + 0.0928) * (1 + 0.052) * (1 + 0.051)</f>
        <v>307951.76323078119</v>
      </c>
      <c r="AC69" s="7">
        <f>+'ESTUDIO DE MERCADO 2025'!Z69*1.051</f>
        <v>367850</v>
      </c>
      <c r="AD69" s="7">
        <f>+'ESTUDIO DE MERCADO 2025'!AA69*1.051</f>
        <v>367850</v>
      </c>
      <c r="AE69" s="7">
        <f>+'ESTUDIO DE MERCADO 2025'!AB69*1.051</f>
        <v>354048.26799999998</v>
      </c>
      <c r="AF69" s="8">
        <f t="shared" si="27"/>
        <v>334242</v>
      </c>
      <c r="AG69" s="450"/>
      <c r="AH69" s="157">
        <f>+'ESTUDIO DE MERCADO 2023'!AG69*(1 + 0.0928) * (1 + 0.052) * (1 + 0.051)</f>
        <v>275329.86235629511</v>
      </c>
      <c r="AI69" s="157">
        <f>+'ESTUDIO DE MERCADO 2023'!AH69*(1 + 0.0928) * (1 + 0.052) * (1 + 0.051)</f>
        <v>307951.76323078119</v>
      </c>
      <c r="AJ69" s="7">
        <f>+'ESTUDIO DE MERCADO 2025'!AF69*1.051</f>
        <v>368901</v>
      </c>
      <c r="AK69" s="7">
        <f>+'ESTUDIO DE MERCADO 2025'!AG69*1.051</f>
        <v>376258</v>
      </c>
      <c r="AL69" s="7">
        <f>+'ESTUDIO DE MERCADO 2025'!AH69*1.051</f>
        <v>355156.23219999997</v>
      </c>
      <c r="AM69" s="8">
        <f t="shared" si="28"/>
        <v>336719</v>
      </c>
      <c r="AN69" s="450"/>
      <c r="AO69" s="157">
        <f>+'ESTUDIO DE MERCADO 2023'!AJ69*(1 + 0.0928) * (1 + 0.052) * (1 + 0.051)</f>
        <v>287871.54071929306</v>
      </c>
      <c r="AP69" s="157">
        <f>+'ESTUDIO DE MERCADO 2023'!AK69*(1 + 0.0928) * (1 + 0.052) * (1 + 0.051)</f>
        <v>307951.76323078119</v>
      </c>
      <c r="AQ69" s="7">
        <f>+'ESTUDIO DE MERCADO 2025'!AL69*1.051</f>
        <v>377309</v>
      </c>
      <c r="AR69" s="7">
        <f>+'ESTUDIO DE MERCADO 2025'!AM69*1.051</f>
        <v>384666</v>
      </c>
      <c r="AS69" s="7">
        <f>+'ESTUDIO DE MERCADO 2025'!AN69*1.051</f>
        <v>362792.79819999996</v>
      </c>
      <c r="AT69" s="8">
        <f>ROUND(((AO69+AP69+AQ69+AR69+AS69)/5),0)</f>
        <v>344118</v>
      </c>
      <c r="AU69" s="450"/>
      <c r="AV69" s="157">
        <f>+'ESTUDIO DE MERCADO 2023'!AM69*(1 + 0.0928) * (1 + 0.052) * (1 + 0.051)</f>
        <v>397336.42029423953</v>
      </c>
      <c r="AW69" s="157">
        <f>+'ESTUDIO DE MERCADO 2023'!AN69*(1 + 0.0928) * (1 + 0.052) * (1 + 0.051)</f>
        <v>307951.76323078119</v>
      </c>
      <c r="AX69" s="7">
        <f>+'ESTUDIO DE MERCADO 2025'!AR69*1.051</f>
        <v>446675</v>
      </c>
      <c r="AY69" s="7">
        <f>+'ESTUDIO DE MERCADO 2025'!AS69*1.051</f>
        <v>456134</v>
      </c>
      <c r="AZ69" s="7">
        <f>+'ESTUDIO DE MERCADO 2025'!AT69*1.051</f>
        <v>429445.74679999996</v>
      </c>
      <c r="BA69" s="8">
        <f t="shared" si="29"/>
        <v>407509</v>
      </c>
      <c r="BB69" s="450"/>
      <c r="BC69" s="157">
        <f>+'ESTUDIO DE MERCADO 2023'!AP69*(1 + 0.0928) * (1 + 0.052) * (1 + 0.051)</f>
        <v>203225.42153652961</v>
      </c>
      <c r="BD69" s="157">
        <f>+'ESTUDIO DE MERCADO 2023'!AQ69*(1 + 0.0928) * (1 + 0.052) * (1 + 0.051)</f>
        <v>186029.42432959247</v>
      </c>
      <c r="BE69" s="7">
        <f>+'ESTUDIO DE MERCADO 2025'!AX69*1.051</f>
        <v>246984.99999999997</v>
      </c>
      <c r="BF69" s="7">
        <f>+'ESTUDIO DE MERCADO 2025'!AY69*1.051</f>
        <v>252239.99999999997</v>
      </c>
      <c r="BG69" s="7">
        <f>+'ESTUDIO DE MERCADO 2025'!AZ69*1.051</f>
        <v>237014.58339999997</v>
      </c>
      <c r="BH69" s="8">
        <f t="shared" si="30"/>
        <v>225099</v>
      </c>
      <c r="BI69" s="450"/>
      <c r="BJ69" s="157">
        <f>+'ESTUDIO DE MERCADO 2023'!AV69*(1 + 0.0928) * (1 + 0.052) * (1 + 0.051)</f>
        <v>336210.70579373935</v>
      </c>
      <c r="BK69" s="157">
        <f>+'ESTUDIO DE MERCADO 2023'!AW69*(1 + 0.0928) * (1 + 0.052) * (1 + 0.051)</f>
        <v>307951.76323078119</v>
      </c>
      <c r="BL69" s="7">
        <f>+'ESTUDIO DE MERCADO 2025'!BD69*1.051</f>
        <v>407788</v>
      </c>
      <c r="BM69" s="7">
        <f>+'ESTUDIO DE MERCADO 2025'!BE69*1.051</f>
        <v>416196</v>
      </c>
      <c r="BN69" s="7">
        <f>+'ESTUDIO DE MERCADO 2025'!BF69*1.051</f>
        <v>392226.68379999994</v>
      </c>
      <c r="BO69" s="8">
        <f t="shared" si="31"/>
        <v>372075</v>
      </c>
      <c r="BP69" s="450"/>
      <c r="BQ69" s="157">
        <f>+'ESTUDIO DE MERCADO 2023'!AY69*(1 + 0.0928) * (1 + 0.052) * (1 + 0.051)</f>
        <v>339629.95692021929</v>
      </c>
      <c r="BR69" s="157">
        <f>+'ESTUDIO DE MERCADO 2023'!AZ69*(1 + 0.0928) * (1 + 0.052) * (1 + 0.051)</f>
        <v>307951.76323078119</v>
      </c>
      <c r="BS69" s="7">
        <f>+'ESTUDIO DE MERCADO 2025'!BJ69*1.051</f>
        <v>409890</v>
      </c>
      <c r="BT69" s="7">
        <f>+'ESTUDIO DE MERCADO 2025'!BK69*1.051</f>
        <v>418298</v>
      </c>
      <c r="BU69" s="7">
        <f>+'ESTUDIO DE MERCADO 2025'!BL69*1.051</f>
        <v>394308.71479999996</v>
      </c>
      <c r="BV69" s="8">
        <f t="shared" si="32"/>
        <v>374016</v>
      </c>
      <c r="BW69" s="450"/>
      <c r="BX69" s="157">
        <f>+'ESTUDIO DE MERCADO 2023'!BB69*(1 + 0.0928) * (1 + 0.052) * (1 + 0.051)</f>
        <v>243439.65365650365</v>
      </c>
      <c r="BY69" s="157">
        <f>+'ESTUDIO DE MERCADO 2023'!BC69*(1 + 0.0928) * (1 + 0.052) * (1 + 0.051)</f>
        <v>222840.91373172254</v>
      </c>
      <c r="BZ69" s="7">
        <f>+'ESTUDIO DE MERCADO 2025'!BP69*1.051</f>
        <v>295331</v>
      </c>
      <c r="CA69" s="7">
        <f>+'ESTUDIO DE MERCADO 2025'!BQ69*1.051</f>
        <v>301637</v>
      </c>
      <c r="CB69" s="7">
        <f>+'ESTUDIO DE MERCADO 2025'!BR69*1.051</f>
        <v>283915.4584</v>
      </c>
      <c r="CC69" s="450">
        <f t="shared" si="22"/>
        <v>269433</v>
      </c>
      <c r="CD69" s="89"/>
      <c r="CE69" s="28"/>
      <c r="CF69" s="9"/>
      <c r="CG69" s="9"/>
      <c r="CH69" s="9"/>
      <c r="CI69" s="10"/>
      <c r="CJ69" s="10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</row>
    <row r="70" spans="1:198" ht="50" customHeight="1" x14ac:dyDescent="0.35">
      <c r="A70" s="296"/>
      <c r="B70" s="11">
        <v>55</v>
      </c>
      <c r="C70" s="33" t="s">
        <v>83</v>
      </c>
      <c r="D70" s="11" t="s">
        <v>22</v>
      </c>
      <c r="E70" s="6"/>
      <c r="F70" s="157">
        <f>+'ESTUDIO DE MERCADO 2023'!F70*(1 + 0.0928) * (1 + 0.052) * (1 + 0.051)</f>
        <v>142807.08056558153</v>
      </c>
      <c r="G70" s="157">
        <f>+'ESTUDIO DE MERCADO 2023'!G70*(1 + 0.0928) * (1 + 0.052) * (1 + 0.051)</f>
        <v>160789.78755680131</v>
      </c>
      <c r="H70" s="7">
        <f>+'ESTUDIO DE MERCADO 2025'!H70*1.051</f>
        <v>192333</v>
      </c>
      <c r="I70" s="7">
        <f>+'ESTUDIO DE MERCADO 2025'!I70*1.051</f>
        <v>196537</v>
      </c>
      <c r="J70" s="13">
        <f>+'ESTUDIO DE MERCADO 2025'!J70*1.051</f>
        <v>184857.8676</v>
      </c>
      <c r="K70" s="8">
        <f t="shared" si="24"/>
        <v>175465</v>
      </c>
      <c r="L70" s="450"/>
      <c r="M70" s="157">
        <f>+'ESTUDIO DE MERCADO 2023'!I70*(1 + 0.0928) * (1 + 0.052) * (1 + 0.051)</f>
        <v>142807.08056558153</v>
      </c>
      <c r="N70" s="157">
        <f>+'ESTUDIO DE MERCADO 2023'!J70*(1 + 0.0928) * (1 + 0.052) * (1 + 0.051)</f>
        <v>160789.78755680131</v>
      </c>
      <c r="O70" s="7">
        <f>+'ESTUDIO DE MERCADO 2025'!N70*1.051</f>
        <v>192333</v>
      </c>
      <c r="P70" s="7">
        <f>+'ESTUDIO DE MERCADO 2025'!O70*1.051</f>
        <v>196537</v>
      </c>
      <c r="Q70" s="7">
        <f>+'ESTUDIO DE MERCADO 2025'!P70*1.051</f>
        <v>184857.8676</v>
      </c>
      <c r="R70" s="8">
        <f t="shared" si="25"/>
        <v>175465</v>
      </c>
      <c r="S70" s="450"/>
      <c r="T70" s="157">
        <f>+'ESTUDIO DE MERCADO 2023'!O70*(1 + 0.0928) * (1 + 0.052) * (1 + 0.051)</f>
        <v>256099.76532218044</v>
      </c>
      <c r="U70" s="157">
        <f>+'ESTUDIO DE MERCADO 2023'!P70*(1 + 0.0928) * (1 + 0.052) * (1 + 0.051)</f>
        <v>288348.6357708273</v>
      </c>
      <c r="V70" s="7">
        <f>+'ESTUDIO DE MERCADO 2025'!T70*1.051</f>
        <v>344728</v>
      </c>
      <c r="W70" s="7">
        <f>+'ESTUDIO DE MERCADO 2025'!U70*1.051</f>
        <v>352085</v>
      </c>
      <c r="X70" s="7">
        <f>+'ESTUDIO DE MERCADO 2025'!V70*1.051</f>
        <v>331510.83419999998</v>
      </c>
      <c r="Y70" s="8">
        <f t="shared" si="26"/>
        <v>314554</v>
      </c>
      <c r="Z70" s="450"/>
      <c r="AA70" s="157">
        <f>+'ESTUDIO DE MERCADO 2023'!AD70*(1 + 0.0928) * (1 + 0.052) * (1 + 0.051)</f>
        <v>290720.06584407034</v>
      </c>
      <c r="AB70" s="157">
        <f>+'ESTUDIO DE MERCADO 2023'!AE70*(1 + 0.0928) * (1 + 0.052) * (1 + 0.051)</f>
        <v>327328.43105843518</v>
      </c>
      <c r="AC70" s="7">
        <f>+'ESTUDIO DE MERCADO 2025'!Z70*1.051</f>
        <v>390972</v>
      </c>
      <c r="AD70" s="7">
        <f>+'ESTUDIO DE MERCADO 2025'!AA70*1.051</f>
        <v>390972</v>
      </c>
      <c r="AE70" s="7">
        <f>+'ESTUDIO DE MERCADO 2025'!AB70*1.051</f>
        <v>376325.26399999997</v>
      </c>
      <c r="AF70" s="8">
        <f t="shared" si="27"/>
        <v>355264</v>
      </c>
      <c r="AG70" s="450"/>
      <c r="AH70" s="157">
        <f>+'ESTUDIO DE MERCADO 2023'!AG70*(1 + 0.0928) * (1 + 0.052) * (1 + 0.051)</f>
        <v>286739.27750661271</v>
      </c>
      <c r="AI70" s="157">
        <f>+'ESTUDIO DE MERCADO 2023'!AH70*(1 + 0.0928) * (1 + 0.052) * (1 + 0.051)</f>
        <v>327328.43105843518</v>
      </c>
      <c r="AJ70" s="7">
        <f>+'ESTUDIO DE MERCADO 2025'!AF70*1.051</f>
        <v>388870</v>
      </c>
      <c r="AK70" s="7">
        <f>+'ESTUDIO DE MERCADO 2025'!AG70*1.051</f>
        <v>396227</v>
      </c>
      <c r="AL70" s="7">
        <f>+'ESTUDIO DE MERCADO 2025'!AH70*1.051</f>
        <v>373901.86819999997</v>
      </c>
      <c r="AM70" s="8">
        <f t="shared" si="28"/>
        <v>354613</v>
      </c>
      <c r="AN70" s="450"/>
      <c r="AO70" s="157">
        <f>+'ESTUDIO DE MERCADO 2023'!AJ70*(1 + 0.0928) * (1 + 0.052) * (1 + 0.051)</f>
        <v>283583.43838091864</v>
      </c>
      <c r="AP70" s="157">
        <f>+'ESTUDIO DE MERCADO 2023'!AK70*(1 + 0.0928) * (1 + 0.052) * (1 + 0.051)</f>
        <v>327328.43105843518</v>
      </c>
      <c r="AQ70" s="7">
        <f>+'ESTUDIO DE MERCADO 2025'!AL70*1.051</f>
        <v>386768</v>
      </c>
      <c r="AR70" s="7">
        <f>+'ESTUDIO DE MERCADO 2025'!AM70*1.051</f>
        <v>394125</v>
      </c>
      <c r="AS70" s="7">
        <f>+'ESTUDIO DE MERCADO 2025'!AN70*1.051</f>
        <v>371980.21979999996</v>
      </c>
      <c r="AT70" s="8">
        <f>ROUND(((AO70+AP70+AQ70+AR70+AS70)/5),0)</f>
        <v>352757</v>
      </c>
      <c r="AU70" s="450"/>
      <c r="AV70" s="157">
        <f>+'ESTUDIO DE MERCADO 2023'!AM70*(1 + 0.0928) * (1 + 0.052) * (1 + 0.051)</f>
        <v>395340.23718735407</v>
      </c>
      <c r="AW70" s="157">
        <f>+'ESTUDIO DE MERCADO 2023'!AN70*(1 + 0.0928) * (1 + 0.052) * (1 + 0.051)</f>
        <v>327328.43105843518</v>
      </c>
      <c r="AX70" s="7">
        <f>+'ESTUDIO DE MERCADO 2025'!AR70*1.051</f>
        <v>457185</v>
      </c>
      <c r="AY70" s="7">
        <f>+'ESTUDIO DE MERCADO 2025'!AS70*1.051</f>
        <v>466643.99999999994</v>
      </c>
      <c r="AZ70" s="7">
        <f>+'ESTUDIO DE MERCADO 2025'!AT70*1.051</f>
        <v>440028.05559999996</v>
      </c>
      <c r="BA70" s="8">
        <f t="shared" si="29"/>
        <v>417305</v>
      </c>
      <c r="BB70" s="450"/>
      <c r="BC70" s="157">
        <f>+'ESTUDIO DE MERCADO 2023'!AP70*(1 + 0.0928) * (1 + 0.052) * (1 + 0.051)</f>
        <v>216447.070413184</v>
      </c>
      <c r="BD70" s="157">
        <f>+'ESTUDIO DE MERCADO 2023'!AQ70*(1 + 0.0928) * (1 + 0.052) * (1 + 0.051)</f>
        <v>198132.31830129921</v>
      </c>
      <c r="BE70" s="7">
        <f>+'ESTUDIO DE MERCADO 2025'!AX70*1.051</f>
        <v>262750</v>
      </c>
      <c r="BF70" s="7">
        <f>+'ESTUDIO DE MERCADO 2025'!AY70*1.051</f>
        <v>268005</v>
      </c>
      <c r="BG70" s="7">
        <f>+'ESTUDIO DE MERCADO 2025'!AZ70*1.051</f>
        <v>252434.8554</v>
      </c>
      <c r="BH70" s="8">
        <f t="shared" si="30"/>
        <v>239554</v>
      </c>
      <c r="BI70" s="450"/>
      <c r="BJ70" s="157">
        <f>+'ESTUDIO DE MERCADO 2023'!AV70*(1 + 0.0928) * (1 + 0.052) * (1 + 0.051)</f>
        <v>331068.04591793171</v>
      </c>
      <c r="BK70" s="157">
        <f>+'ESTUDIO DE MERCADO 2023'!AW70*(1 + 0.0928) * (1 + 0.052) * (1 + 0.051)</f>
        <v>327328.43105843518</v>
      </c>
      <c r="BL70" s="7">
        <f>+'ESTUDIO DE MERCADO 2025'!BD70*1.051</f>
        <v>417247</v>
      </c>
      <c r="BM70" s="7">
        <f>+'ESTUDIO DE MERCADO 2025'!BE70*1.051</f>
        <v>425655</v>
      </c>
      <c r="BN70" s="7">
        <f>+'ESTUDIO DE MERCADO 2025'!BF70*1.051</f>
        <v>400893.22979999997</v>
      </c>
      <c r="BO70" s="8">
        <f t="shared" si="31"/>
        <v>380438</v>
      </c>
      <c r="BP70" s="450"/>
      <c r="BQ70" s="157">
        <f>+'ESTUDIO DE MERCADO 2023'!AY70*(1 + 0.0928) * (1 + 0.052) * (1 + 0.051)</f>
        <v>336210.70579373935</v>
      </c>
      <c r="BR70" s="157">
        <f>+'ESTUDIO DE MERCADO 2023'!AZ70*(1 + 0.0928) * (1 + 0.052) * (1 + 0.051)</f>
        <v>327328.43105843518</v>
      </c>
      <c r="BS70" s="7">
        <f>+'ESTUDIO DE MERCADO 2025'!BJ70*1.051</f>
        <v>420400</v>
      </c>
      <c r="BT70" s="7">
        <f>+'ESTUDIO DE MERCADO 2025'!BK70*1.051</f>
        <v>428808</v>
      </c>
      <c r="BU70" s="7">
        <f>+'ESTUDIO DE MERCADO 2025'!BL70*1.051</f>
        <v>404024.36899999995</v>
      </c>
      <c r="BV70" s="8">
        <f t="shared" si="32"/>
        <v>383354</v>
      </c>
      <c r="BW70" s="450"/>
      <c r="BX70" s="157">
        <f>+'ESTUDIO DE MERCADO 2023'!BB70*(1 + 0.0928) * (1 + 0.052) * (1 + 0.051)</f>
        <v>239738.61294778762</v>
      </c>
      <c r="BY70" s="157">
        <f>+'ESTUDIO DE MERCADO 2023'!BC70*(1 + 0.0928) * (1 + 0.052) * (1 + 0.051)</f>
        <v>219453.03800605173</v>
      </c>
      <c r="BZ70" s="7">
        <f>+'ESTUDIO DE MERCADO 2025'!BP70*1.051</f>
        <v>291127</v>
      </c>
      <c r="CA70" s="7">
        <f>+'ESTUDIO DE MERCADO 2025'!BQ70*1.051</f>
        <v>297433</v>
      </c>
      <c r="CB70" s="7">
        <f>+'ESTUDIO DE MERCADO 2025'!BR70*1.051</f>
        <v>279598.37079999998</v>
      </c>
      <c r="CC70" s="450">
        <f t="shared" si="22"/>
        <v>265470</v>
      </c>
      <c r="CD70" s="89"/>
      <c r="CE70" s="28"/>
      <c r="CF70" s="9"/>
      <c r="CG70" s="9"/>
      <c r="CH70" s="9"/>
      <c r="CI70" s="10"/>
      <c r="CJ70" s="10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</row>
    <row r="71" spans="1:198" ht="50" customHeight="1" x14ac:dyDescent="0.35">
      <c r="A71" s="296"/>
      <c r="B71" s="11">
        <v>56</v>
      </c>
      <c r="C71" s="33" t="s">
        <v>84</v>
      </c>
      <c r="D71" s="11" t="s">
        <v>22</v>
      </c>
      <c r="E71" s="6"/>
      <c r="F71" s="157">
        <f>+'ESTUDIO DE MERCADO 2023'!F71*(1 + 0.0928) * (1 + 0.052) * (1 + 0.051)</f>
        <v>271431.77313536336</v>
      </c>
      <c r="G71" s="157">
        <f>+'ESTUDIO DE MERCADO 2023'!G71*(1 + 0.0928) * (1 + 0.052) * (1 + 0.051)</f>
        <v>305611.29718325491</v>
      </c>
      <c r="H71" s="7">
        <f>+'ESTUDIO DE MERCADO 2025'!H71*1.051</f>
        <v>365748</v>
      </c>
      <c r="I71" s="7">
        <f>+'ESTUDIO DE MERCADO 2025'!I71*1.051</f>
        <v>373105</v>
      </c>
      <c r="J71" s="13">
        <f>+'ESTUDIO DE MERCADO 2025'!J71*1.051</f>
        <v>351358.54879999999</v>
      </c>
      <c r="K71" s="8">
        <f t="shared" si="24"/>
        <v>333451</v>
      </c>
      <c r="L71" s="450"/>
      <c r="M71" s="157">
        <f>+'ESTUDIO DE MERCADO 2023'!I71*(1 + 0.0928) * (1 + 0.052) * (1 + 0.051)</f>
        <v>271431.77313536336</v>
      </c>
      <c r="N71" s="157">
        <f>+'ESTUDIO DE MERCADO 2023'!J71*(1 + 0.0928) * (1 + 0.052) * (1 + 0.051)</f>
        <v>305611.29718325491</v>
      </c>
      <c r="O71" s="7">
        <f>+'ESTUDIO DE MERCADO 2025'!N71*1.051</f>
        <v>365748</v>
      </c>
      <c r="P71" s="7">
        <f>+'ESTUDIO DE MERCADO 2025'!O71*1.051</f>
        <v>373105</v>
      </c>
      <c r="Q71" s="7">
        <f>+'ESTUDIO DE MERCADO 2025'!P71*1.051</f>
        <v>351358.54879999999</v>
      </c>
      <c r="R71" s="8">
        <f t="shared" si="25"/>
        <v>333451</v>
      </c>
      <c r="S71" s="450"/>
      <c r="T71" s="157">
        <f>+'ESTUDIO DE MERCADO 2023'!O71*(1 + 0.0928) * (1 + 0.052) * (1 + 0.051)</f>
        <v>485757.25386779924</v>
      </c>
      <c r="U71" s="157">
        <f>+'ESTUDIO DE MERCADO 2023'!P71*(1 + 0.0928) * (1 + 0.052) * (1 + 0.051)</f>
        <v>546925.30191253673</v>
      </c>
      <c r="V71" s="7">
        <f>+'ESTUDIO DE MERCADO 2025'!T71*1.051</f>
        <v>653722</v>
      </c>
      <c r="W71" s="7">
        <f>+'ESTUDIO DE MERCADO 2025'!U71*1.051</f>
        <v>666334</v>
      </c>
      <c r="X71" s="7">
        <f>+'ESTUDIO DE MERCADO 2025'!V71*1.051</f>
        <v>628793.96159999992</v>
      </c>
      <c r="Y71" s="8">
        <f t="shared" si="26"/>
        <v>596307</v>
      </c>
      <c r="Z71" s="450"/>
      <c r="AA71" s="157">
        <f>+'ESTUDIO DE MERCADO 2023'!AD71*(1 + 0.0928) * (1 + 0.052) * (1 + 0.051)</f>
        <v>524567.64296032931</v>
      </c>
      <c r="AB71" s="157">
        <f>+'ESTUDIO DE MERCADO 2023'!AE71*(1 + 0.0928) * (1 + 0.052) * (1 + 0.051)</f>
        <v>590622.81461617991</v>
      </c>
      <c r="AC71" s="7">
        <f>+'ESTUDIO DE MERCADO 2025'!Z71*1.051</f>
        <v>706272</v>
      </c>
      <c r="AD71" s="7">
        <f>+'ESTUDIO DE MERCADO 2025'!AA71*1.051</f>
        <v>706272</v>
      </c>
      <c r="AE71" s="7">
        <f>+'ESTUDIO DE MERCADO 2025'!AB71*1.051</f>
        <v>679031.97180000006</v>
      </c>
      <c r="AF71" s="8">
        <f t="shared" si="27"/>
        <v>641353</v>
      </c>
      <c r="AG71" s="450"/>
      <c r="AH71" s="157">
        <f>+'ESTUDIO DE MERCADO 2023'!AG71*(1 + 0.0928) * (1 + 0.052) * (1 + 0.051)</f>
        <v>519743.52782965801</v>
      </c>
      <c r="AI71" s="157">
        <f>+'ESTUDIO DE MERCADO 2023'!AH71*(1 + 0.0928) * (1 + 0.052) * (1 + 0.051)</f>
        <v>590622.81461617991</v>
      </c>
      <c r="AJ71" s="7">
        <f>+'ESTUDIO DE MERCADO 2025'!AF71*1.051</f>
        <v>703119</v>
      </c>
      <c r="AK71" s="7">
        <f>+'ESTUDIO DE MERCADO 2025'!AG71*1.051</f>
        <v>716782</v>
      </c>
      <c r="AL71" s="7">
        <f>+'ESTUDIO DE MERCADO 2025'!AH71*1.051</f>
        <v>676095.05739999993</v>
      </c>
      <c r="AM71" s="8">
        <f t="shared" si="28"/>
        <v>641272</v>
      </c>
      <c r="AN71" s="450"/>
      <c r="AO71" s="157">
        <f>+'ESTUDIO DE MERCADO 2023'!AJ71*(1 + 0.0928) * (1 + 0.052) * (1 + 0.051)</f>
        <v>527743.90162096801</v>
      </c>
      <c r="AP71" s="157">
        <f>+'ESTUDIO DE MERCADO 2023'!AK71*(1 + 0.0928) * (1 + 0.052) * (1 + 0.051)</f>
        <v>590622.81461617991</v>
      </c>
      <c r="AQ71" s="7">
        <f>+'ESTUDIO DE MERCADO 2025'!AL71*1.051</f>
        <v>708374</v>
      </c>
      <c r="AR71" s="7">
        <f>+'ESTUDIO DE MERCADO 2025'!AM71*1.051</f>
        <v>722037</v>
      </c>
      <c r="AS71" s="7">
        <f>+'ESTUDIO DE MERCADO 2025'!AN71*1.051</f>
        <v>680966.8628</v>
      </c>
      <c r="AT71" s="8">
        <f>ROUND(((AO71+AP71+AQ71+AR71+AS71)/5),0)</f>
        <v>645949</v>
      </c>
      <c r="AU71" s="450"/>
      <c r="AV71" s="157">
        <f>+'ESTUDIO DE MERCADO 2023'!AM71*(1 + 0.0928) * (1 + 0.052) * (1 + 0.051)</f>
        <v>669941.16298519541</v>
      </c>
      <c r="AW71" s="157">
        <f>+'ESTUDIO DE MERCADO 2023'!AN71*(1 + 0.0928) * (1 + 0.052) * (1 + 0.051)</f>
        <v>590622.81461617991</v>
      </c>
      <c r="AX71" s="7">
        <f>+'ESTUDIO DE MERCADO 2025'!AR71*1.051</f>
        <v>798760</v>
      </c>
      <c r="AY71" s="7">
        <f>+'ESTUDIO DE MERCADO 2025'!AS71*1.051</f>
        <v>814525</v>
      </c>
      <c r="AZ71" s="7">
        <f>+'ESTUDIO DE MERCADO 2025'!AT71*1.051</f>
        <v>767549.92440000002</v>
      </c>
      <c r="BA71" s="8">
        <f t="shared" si="29"/>
        <v>728280</v>
      </c>
      <c r="BB71" s="450"/>
      <c r="BC71" s="157">
        <f>+'ESTUDIO DE MERCADO 2023'!AP71*(1 + 0.0928) * (1 + 0.052) * (1 + 0.051)</f>
        <v>402855.98394605535</v>
      </c>
      <c r="BD71" s="157">
        <f>+'ESTUDIO DE MERCADO 2023'!AQ71*(1 + 0.0928) * (1 + 0.052) * (1 + 0.051)</f>
        <v>368768.16991985065</v>
      </c>
      <c r="BE71" s="7">
        <f>+'ESTUDIO DE MERCADO 2025'!AX71*1.051</f>
        <v>488714.99999999994</v>
      </c>
      <c r="BF71" s="7">
        <f>+'ESTUDIO DE MERCADO 2025'!AY71*1.051</f>
        <v>498173.99999999994</v>
      </c>
      <c r="BG71" s="7">
        <f>+'ESTUDIO DE MERCADO 2025'!AZ71*1.051</f>
        <v>469837.1482</v>
      </c>
      <c r="BH71" s="8">
        <f t="shared" si="30"/>
        <v>445670</v>
      </c>
      <c r="BI71" s="450"/>
      <c r="BJ71" s="157">
        <f>+'ESTUDIO DE MERCADO 2023'!AV71*(1 + 0.0928) * (1 + 0.052) * (1 + 0.051)</f>
        <v>634648.33487013623</v>
      </c>
      <c r="BK71" s="157">
        <f>+'ESTUDIO DE MERCADO 2023'!AW71*(1 + 0.0928) * (1 + 0.052) * (1 + 0.051)</f>
        <v>590622.81461617991</v>
      </c>
      <c r="BL71" s="7">
        <f>+'ESTUDIO DE MERCADO 2025'!BD71*1.051</f>
        <v>775638</v>
      </c>
      <c r="BM71" s="7">
        <f>+'ESTUDIO DE MERCADO 2025'!BE71*1.051</f>
        <v>791403</v>
      </c>
      <c r="BN71" s="7">
        <f>+'ESTUDIO DE MERCADO 2025'!BF71*1.051</f>
        <v>746060.1274</v>
      </c>
      <c r="BO71" s="8">
        <f t="shared" si="31"/>
        <v>707674</v>
      </c>
      <c r="BP71" s="450"/>
      <c r="BQ71" s="157">
        <f>+'ESTUDIO DE MERCADO 2023'!AY71*(1 + 0.0928) * (1 + 0.052) * (1 + 0.051)</f>
        <v>619138.67710293492</v>
      </c>
      <c r="BR71" s="157">
        <f>+'ESTUDIO DE MERCADO 2023'!AZ71*(1 + 0.0928) * (1 + 0.052) * (1 + 0.051)</f>
        <v>590622.81461617991</v>
      </c>
      <c r="BS71" s="7">
        <f>+'ESTUDIO DE MERCADO 2025'!BJ71*1.051</f>
        <v>766179</v>
      </c>
      <c r="BT71" s="7">
        <f>+'ESTUDIO DE MERCADO 2025'!BK71*1.051</f>
        <v>781944</v>
      </c>
      <c r="BU71" s="7">
        <f>+'ESTUDIO DE MERCADO 2025'!BL71*1.051</f>
        <v>736616.68219999992</v>
      </c>
      <c r="BV71" s="8">
        <f t="shared" si="32"/>
        <v>698900</v>
      </c>
      <c r="BW71" s="450"/>
      <c r="BX71" s="157">
        <f>+'ESTUDIO DE MERCADO 2023'!BB71*(1 + 0.0928) * (1 + 0.052) * (1 + 0.051)</f>
        <v>455670.09010361944</v>
      </c>
      <c r="BY71" s="157">
        <f>+'ESTUDIO DE MERCADO 2023'!BC71*(1 + 0.0928) * (1 + 0.052) * (1 + 0.051)</f>
        <v>417113.39017177478</v>
      </c>
      <c r="BZ71" s="7">
        <f>+'ESTUDIO DE MERCADO 2025'!BP71*1.051</f>
        <v>552826</v>
      </c>
      <c r="CA71" s="7">
        <f>+'ESTUDIO DE MERCADO 2025'!BQ71*1.051</f>
        <v>564387</v>
      </c>
      <c r="CB71" s="7">
        <f>+'ESTUDIO DE MERCADO 2025'!BR71*1.051</f>
        <v>531432.89500000002</v>
      </c>
      <c r="CC71" s="450">
        <f t="shared" si="22"/>
        <v>504286</v>
      </c>
      <c r="CD71" s="89"/>
      <c r="CE71" s="28"/>
      <c r="CF71" s="9"/>
      <c r="CG71" s="9"/>
      <c r="CH71" s="9"/>
      <c r="CI71" s="10"/>
      <c r="CJ71" s="10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</row>
    <row r="72" spans="1:198" ht="50" customHeight="1" x14ac:dyDescent="0.35">
      <c r="A72" s="296"/>
      <c r="B72" s="11">
        <v>57</v>
      </c>
      <c r="C72" s="33" t="s">
        <v>85</v>
      </c>
      <c r="D72" s="11" t="s">
        <v>22</v>
      </c>
      <c r="E72" s="6"/>
      <c r="F72" s="157">
        <f>+'ESTUDIO DE MERCADO 2023'!F72*(1 + 0.0928) * (1 + 0.052) * (1 + 0.051)</f>
        <v>93932.923675585684</v>
      </c>
      <c r="G72" s="157">
        <f>+'ESTUDIO DE MERCADO 2023'!G72*(1 + 0.0928) * (1 + 0.052) * (1 + 0.051)</f>
        <v>105761.246449196</v>
      </c>
      <c r="H72" s="7">
        <f>+'ESTUDIO DE MERCADO 2025'!H72*1.051</f>
        <v>126119.99999999999</v>
      </c>
      <c r="I72" s="7">
        <f>+'ESTUDIO DE MERCADO 2025'!I72*1.051</f>
        <v>128221.99999999999</v>
      </c>
      <c r="J72" s="13">
        <f>+'ESTUDIO DE MERCADO 2025'!J72*1.051</f>
        <v>121592.0818</v>
      </c>
      <c r="K72" s="8">
        <f t="shared" si="24"/>
        <v>115126</v>
      </c>
      <c r="L72" s="450"/>
      <c r="M72" s="157">
        <f>+'ESTUDIO DE MERCADO 2023'!I72*(1 + 0.0928) * (1 + 0.052) * (1 + 0.051)</f>
        <v>93932.923675585684</v>
      </c>
      <c r="N72" s="157">
        <f>+'ESTUDIO DE MERCADO 2023'!J72*(1 + 0.0928) * (1 + 0.052) * (1 + 0.051)</f>
        <v>105761.246449196</v>
      </c>
      <c r="O72" s="7">
        <f>+'ESTUDIO DE MERCADO 2025'!N72*1.051</f>
        <v>126119.99999999999</v>
      </c>
      <c r="P72" s="7">
        <f>+'ESTUDIO DE MERCADO 2025'!O72*1.051</f>
        <v>128221.99999999999</v>
      </c>
      <c r="Q72" s="7">
        <f>+'ESTUDIO DE MERCADO 2025'!P72*1.051</f>
        <v>121592.0818</v>
      </c>
      <c r="R72" s="8">
        <f t="shared" si="25"/>
        <v>115126</v>
      </c>
      <c r="S72" s="450"/>
      <c r="T72" s="157">
        <f>+'ESTUDIO DE MERCADO 2023'!O72*(1 + 0.0928) * (1 + 0.052) * (1 + 0.051)</f>
        <v>160982.50861980562</v>
      </c>
      <c r="U72" s="157">
        <f>+'ESTUDIO DE MERCADO 2023'!P72*(1 + 0.0928) * (1 + 0.052) * (1 + 0.051)</f>
        <v>181253.92143600728</v>
      </c>
      <c r="V72" s="7">
        <f>+'ESTUDIO DE MERCADO 2025'!T72*1.051</f>
        <v>216506</v>
      </c>
      <c r="W72" s="7">
        <f>+'ESTUDIO DE MERCADO 2025'!U72*1.051</f>
        <v>220710</v>
      </c>
      <c r="X72" s="7">
        <f>+'ESTUDIO DE MERCADO 2025'!V72*1.051</f>
        <v>208385.55359999998</v>
      </c>
      <c r="Y72" s="8">
        <f t="shared" si="26"/>
        <v>197568</v>
      </c>
      <c r="Z72" s="450"/>
      <c r="AA72" s="157">
        <f>+'ESTUDIO DE MERCADO 2023'!AD72*(1 + 0.0928) * (1 + 0.052) * (1 + 0.051)</f>
        <v>180061.50109532999</v>
      </c>
      <c r="AB72" s="157">
        <f>+'ESTUDIO DE MERCADO 2023'!AE72*(1 + 0.0928) * (1 + 0.052) * (1 + 0.051)</f>
        <v>202735.39934864189</v>
      </c>
      <c r="AC72" s="7">
        <f>+'ESTUDIO DE MERCADO 2025'!Z72*1.051</f>
        <v>242780.99999999997</v>
      </c>
      <c r="AD72" s="7">
        <f>+'ESTUDIO DE MERCADO 2025'!AA72*1.051</f>
        <v>242780.99999999997</v>
      </c>
      <c r="AE72" s="7">
        <f>+'ESTUDIO DE MERCADO 2025'!AB72*1.051</f>
        <v>233083.00259999998</v>
      </c>
      <c r="AF72" s="8">
        <f t="shared" si="27"/>
        <v>220288</v>
      </c>
      <c r="AG72" s="450"/>
      <c r="AH72" s="157">
        <f>+'ESTUDIO DE MERCADO 2023'!AG72*(1 + 0.0928) * (1 + 0.052) * (1 + 0.051)</f>
        <v>178331.96648551896</v>
      </c>
      <c r="AI72" s="157">
        <f>+'ESTUDIO DE MERCADO 2023'!AH72*(1 + 0.0928) * (1 + 0.052) * (1 + 0.051)</f>
        <v>202735.39934864189</v>
      </c>
      <c r="AJ72" s="7">
        <f>+'ESTUDIO DE MERCADO 2025'!AF72*1.051</f>
        <v>241729.99999999997</v>
      </c>
      <c r="AK72" s="7">
        <f>+'ESTUDIO DE MERCADO 2025'!AG72*1.051</f>
        <v>246984.99999999997</v>
      </c>
      <c r="AL72" s="7">
        <f>+'ESTUDIO DE MERCADO 2025'!AH72*1.051</f>
        <v>232029.48019999999</v>
      </c>
      <c r="AM72" s="8">
        <f t="shared" si="28"/>
        <v>220362</v>
      </c>
      <c r="AN72" s="450"/>
      <c r="AO72" s="157">
        <f>+'ESTUDIO DE MERCADO 2023'!AJ72*(1 + 0.0928) * (1 + 0.052) * (1 + 0.051)</f>
        <v>184925.43431914324</v>
      </c>
      <c r="AP72" s="157">
        <f>+'ESTUDIO DE MERCADO 2023'!AK72*(1 + 0.0928) * (1 + 0.052) * (1 + 0.051)</f>
        <v>202735.39934864189</v>
      </c>
      <c r="AQ72" s="7">
        <f>+'ESTUDIO DE MERCADO 2025'!AL72*1.051</f>
        <v>245933.99999999997</v>
      </c>
      <c r="AR72" s="7">
        <f>+'ESTUDIO DE MERCADO 2025'!AM72*1.051</f>
        <v>251188.99999999997</v>
      </c>
      <c r="AS72" s="7">
        <f>+'ESTUDIO DE MERCADO 2025'!AN72*1.051</f>
        <v>236044.93079999997</v>
      </c>
      <c r="AT72" s="8">
        <f>ROUND(((AO72+AP72+AQ72+AR72+AS72)/5),0)</f>
        <v>224166</v>
      </c>
      <c r="AU72" s="450"/>
      <c r="AV72" s="157">
        <f>+'ESTUDIO DE MERCADO 2023'!AM72*(1 + 0.0928) * (1 + 0.052) * (1 + 0.051)</f>
        <v>256137.14328089656</v>
      </c>
      <c r="AW72" s="157">
        <f>+'ESTUDIO DE MERCADO 2023'!AN72*(1 + 0.0928) * (1 + 0.052) * (1 + 0.051)</f>
        <v>202735.39934864189</v>
      </c>
      <c r="AX72" s="7">
        <f>+'ESTUDIO DE MERCADO 2025'!AR72*1.051</f>
        <v>290076</v>
      </c>
      <c r="AY72" s="7">
        <f>+'ESTUDIO DE MERCADO 2025'!AS72*1.051</f>
        <v>296382</v>
      </c>
      <c r="AZ72" s="7">
        <f>+'ESTUDIO DE MERCADO 2025'!AT72*1.051</f>
        <v>279404.14600000001</v>
      </c>
      <c r="BA72" s="8">
        <f t="shared" si="29"/>
        <v>264947</v>
      </c>
      <c r="BB72" s="450"/>
      <c r="BC72" s="157">
        <f>+'ESTUDIO DE MERCADO 2023'!AP72*(1 + 0.0928) * (1 + 0.052) * (1 + 0.051)</f>
        <v>135888.9421263375</v>
      </c>
      <c r="BD72" s="157">
        <f>+'ESTUDIO DE MERCADO 2023'!AQ72*(1 + 0.0928) * (1 + 0.052) * (1 + 0.051)</f>
        <v>124390.64702333971</v>
      </c>
      <c r="BE72" s="7">
        <f>+'ESTUDIO DE MERCADO 2025'!AX72*1.051</f>
        <v>165007</v>
      </c>
      <c r="BF72" s="7">
        <f>+'ESTUDIO DE MERCADO 2025'!AY72*1.051</f>
        <v>168160</v>
      </c>
      <c r="BG72" s="7">
        <f>+'ESTUDIO DE MERCADO 2025'!AZ72*1.051</f>
        <v>158483.0226</v>
      </c>
      <c r="BH72" s="8">
        <f t="shared" si="30"/>
        <v>150386</v>
      </c>
      <c r="BI72" s="450"/>
      <c r="BJ72" s="157">
        <f>+'ESTUDIO DE MERCADO 2023'!AV72*(1 + 0.0928) * (1 + 0.052) * (1 + 0.051)</f>
        <v>217917.27692919804</v>
      </c>
      <c r="BK72" s="157">
        <f>+'ESTUDIO DE MERCADO 2023'!AW72*(1 + 0.0928) * (1 + 0.052) * (1 + 0.051)</f>
        <v>202735.39934864189</v>
      </c>
      <c r="BL72" s="7">
        <f>+'ESTUDIO DE MERCADO 2025'!BD72*1.051</f>
        <v>265903</v>
      </c>
      <c r="BM72" s="7">
        <f>+'ESTUDIO DE MERCADO 2025'!BE72*1.051</f>
        <v>271158</v>
      </c>
      <c r="BN72" s="7">
        <f>+'ESTUDIO DE MERCADO 2025'!BF72*1.051</f>
        <v>256132.48359999998</v>
      </c>
      <c r="BO72" s="8">
        <f t="shared" si="31"/>
        <v>242769</v>
      </c>
      <c r="BP72" s="450"/>
      <c r="BQ72" s="157">
        <f>+'ESTUDIO DE MERCADO 2023'!AY72*(1 + 0.0928) * (1 + 0.052) * (1 + 0.051)</f>
        <v>216746.21660012298</v>
      </c>
      <c r="BR72" s="157">
        <f>+'ESTUDIO DE MERCADO 2023'!AZ72*(1 + 0.0928) * (1 + 0.052) * (1 + 0.051)</f>
        <v>202735.39934864189</v>
      </c>
      <c r="BS72" s="7">
        <f>+'ESTUDIO DE MERCADO 2025'!BJ72*1.051</f>
        <v>265903</v>
      </c>
      <c r="BT72" s="7">
        <f>+'ESTUDIO DE MERCADO 2025'!BK72*1.051</f>
        <v>271158</v>
      </c>
      <c r="BU72" s="7">
        <f>+'ESTUDIO DE MERCADO 2025'!BL72*1.051</f>
        <v>255420.32599999997</v>
      </c>
      <c r="BV72" s="8">
        <f t="shared" si="32"/>
        <v>242393</v>
      </c>
      <c r="BW72" s="450"/>
      <c r="BX72" s="157">
        <f>+'ESTUDIO DE MERCADO 2023'!BB72*(1 + 0.0928) * (1 + 0.052) * (1 + 0.051)</f>
        <v>157689.85860998239</v>
      </c>
      <c r="BY72" s="157">
        <f>+'ESTUDIO DE MERCADO 2023'!BC72*(1 + 0.0928) * (1 + 0.052) * (1 + 0.051)</f>
        <v>144346.87057375311</v>
      </c>
      <c r="BZ72" s="7">
        <f>+'ESTUDIO DE MERCADO 2025'!BP72*1.051</f>
        <v>191282</v>
      </c>
      <c r="CA72" s="7">
        <f>+'ESTUDIO DE MERCADO 2025'!BQ72*1.051</f>
        <v>195486</v>
      </c>
      <c r="CB72" s="7">
        <f>+'ESTUDIO DE MERCADO 2025'!BR72*1.051</f>
        <v>183908.81459999998</v>
      </c>
      <c r="CC72" s="450">
        <f t="shared" si="22"/>
        <v>174543</v>
      </c>
      <c r="CD72" s="89"/>
      <c r="CE72" s="28"/>
      <c r="CF72" s="9"/>
      <c r="CG72" s="9"/>
      <c r="CH72" s="9"/>
      <c r="CI72" s="10"/>
      <c r="CJ72" s="10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</row>
    <row r="73" spans="1:198" ht="50" customHeight="1" x14ac:dyDescent="0.35">
      <c r="A73" s="296"/>
      <c r="B73" s="11">
        <v>58</v>
      </c>
      <c r="C73" s="33" t="s">
        <v>86</v>
      </c>
      <c r="D73" s="11" t="s">
        <v>22</v>
      </c>
      <c r="E73" s="6"/>
      <c r="F73" s="157">
        <f>+'ESTUDIO DE MERCADO 2023'!F73*(1 + 0.0928) * (1 + 0.052) * (1 + 0.051)</f>
        <v>125658.67658239999</v>
      </c>
      <c r="G73" s="157">
        <f>+'ESTUDIO DE MERCADO 2023'!G73*(1 + 0.0928) * (1 + 0.052) * (1 + 0.051)</f>
        <v>141482.00377973757</v>
      </c>
      <c r="H73" s="7">
        <f>+'ESTUDIO DE MERCADO 2025'!H73*1.051</f>
        <v>169211</v>
      </c>
      <c r="I73" s="7">
        <f>+'ESTUDIO DE MERCADO 2025'!I73*1.051</f>
        <v>172364</v>
      </c>
      <c r="J73" s="13">
        <f>+'ESTUDIO DE MERCADO 2025'!J73*1.051</f>
        <v>162660.3272</v>
      </c>
      <c r="K73" s="8">
        <f t="shared" si="24"/>
        <v>154275</v>
      </c>
      <c r="L73" s="450"/>
      <c r="M73" s="157">
        <f>+'ESTUDIO DE MERCADO 2023'!I73*(1 + 0.0928) * (1 + 0.052) * (1 + 0.051)</f>
        <v>125658.67658239999</v>
      </c>
      <c r="N73" s="157">
        <f>+'ESTUDIO DE MERCADO 2023'!J73*(1 + 0.0928) * (1 + 0.052) * (1 + 0.051)</f>
        <v>141482.00377973757</v>
      </c>
      <c r="O73" s="7">
        <f>+'ESTUDIO DE MERCADO 2025'!N73*1.051</f>
        <v>169211</v>
      </c>
      <c r="P73" s="7">
        <f>+'ESTUDIO DE MERCADO 2025'!O73*1.051</f>
        <v>172364</v>
      </c>
      <c r="Q73" s="7">
        <f>+'ESTUDIO DE MERCADO 2025'!P73*1.051</f>
        <v>162660.3272</v>
      </c>
      <c r="R73" s="8">
        <f t="shared" si="25"/>
        <v>154275</v>
      </c>
      <c r="S73" s="450"/>
      <c r="T73" s="157">
        <f>+'ESTUDIO DE MERCADO 2023'!O73*(1 + 0.0928) * (1 + 0.052) * (1 + 0.051)</f>
        <v>125658.67658239999</v>
      </c>
      <c r="U73" s="157">
        <f>+'ESTUDIO DE MERCADO 2023'!P73*(1 + 0.0928) * (1 + 0.052) * (1 + 0.051)</f>
        <v>141482.00377973757</v>
      </c>
      <c r="V73" s="7">
        <f>+'ESTUDIO DE MERCADO 2025'!T73*1.051</f>
        <v>169211</v>
      </c>
      <c r="W73" s="7">
        <f>+'ESTUDIO DE MERCADO 2025'!U73*1.051</f>
        <v>172364</v>
      </c>
      <c r="X73" s="7">
        <f>+'ESTUDIO DE MERCADO 2025'!V73*1.051</f>
        <v>162660.3272</v>
      </c>
      <c r="Y73" s="8">
        <f t="shared" si="26"/>
        <v>154275</v>
      </c>
      <c r="Z73" s="450"/>
      <c r="AA73" s="157">
        <f>+'ESTUDIO DE MERCADO 2023'!AD73*(1 + 0.0928) * (1 + 0.052) * (1 + 0.051)</f>
        <v>125658.67658239999</v>
      </c>
      <c r="AB73" s="157">
        <f>+'ESTUDIO DE MERCADO 2023'!AE73*(1 + 0.0928) * (1 + 0.052) * (1 + 0.051)</f>
        <v>141482.00377973757</v>
      </c>
      <c r="AC73" s="7">
        <f>+'ESTUDIO DE MERCADO 2025'!Z73*1.051</f>
        <v>169211</v>
      </c>
      <c r="AD73" s="7">
        <f>+'ESTUDIO DE MERCADO 2025'!AA73*1.051</f>
        <v>169211</v>
      </c>
      <c r="AE73" s="7">
        <f>+'ESTUDIO DE MERCADO 2025'!AB73*1.051</f>
        <v>162660.3272</v>
      </c>
      <c r="AF73" s="8">
        <f t="shared" si="27"/>
        <v>153645</v>
      </c>
      <c r="AG73" s="450"/>
      <c r="AH73" s="157">
        <f>+'ESTUDIO DE MERCADO 2023'!AG73*(1 + 0.0928) * (1 + 0.052) * (1 + 0.051)</f>
        <v>125658.67658239999</v>
      </c>
      <c r="AI73" s="157">
        <f>+'ESTUDIO DE MERCADO 2023'!AH73*(1 + 0.0928) * (1 + 0.052) * (1 + 0.051)</f>
        <v>141482.00377973757</v>
      </c>
      <c r="AJ73" s="7">
        <f>+'ESTUDIO DE MERCADO 2025'!AF73*1.051</f>
        <v>169211</v>
      </c>
      <c r="AK73" s="7">
        <f>+'ESTUDIO DE MERCADO 2025'!AG73*1.051</f>
        <v>172364</v>
      </c>
      <c r="AL73" s="7">
        <f>+'ESTUDIO DE MERCADO 2025'!AH73*1.051</f>
        <v>162660.3272</v>
      </c>
      <c r="AM73" s="8">
        <f t="shared" si="28"/>
        <v>154275</v>
      </c>
      <c r="AN73" s="450"/>
      <c r="AO73" s="157">
        <f>+'ESTUDIO DE MERCADO 2023'!AJ73*(1 + 0.0928) * (1 + 0.052) * (1 + 0.051)</f>
        <v>125658.67658239999</v>
      </c>
      <c r="AP73" s="157">
        <f>+'ESTUDIO DE MERCADO 2023'!AK73*(1 + 0.0928) * (1 + 0.052) * (1 + 0.051)</f>
        <v>141482.00377973757</v>
      </c>
      <c r="AQ73" s="7">
        <f>+'ESTUDIO DE MERCADO 2025'!AL73*1.051</f>
        <v>169211</v>
      </c>
      <c r="AR73" s="7">
        <f>+'ESTUDIO DE MERCADO 2025'!AM73*1.051</f>
        <v>172364</v>
      </c>
      <c r="AS73" s="7">
        <f>+'ESTUDIO DE MERCADO 2025'!AN73*1.051</f>
        <v>162660.3272</v>
      </c>
      <c r="AT73" s="8">
        <f>ROUND(((AO73+AP73+AQ73+AR73+AS73)/5),0)</f>
        <v>154275</v>
      </c>
      <c r="AU73" s="450"/>
      <c r="AV73" s="157">
        <f>+'ESTUDIO DE MERCADO 2023'!AM73*(1 + 0.0928) * (1 + 0.052) * (1 + 0.051)</f>
        <v>149533.82513305597</v>
      </c>
      <c r="AW73" s="157">
        <f>+'ESTUDIO DE MERCADO 2023'!AN73*(1 + 0.0928) * (1 + 0.052) * (1 + 0.051)</f>
        <v>141482.00377973757</v>
      </c>
      <c r="AX73" s="7">
        <f>+'ESTUDIO DE MERCADO 2025'!AR73*1.051</f>
        <v>183925</v>
      </c>
      <c r="AY73" s="7">
        <f>+'ESTUDIO DE MERCADO 2025'!AS73*1.051</f>
        <v>188129</v>
      </c>
      <c r="AZ73" s="7">
        <f>+'ESTUDIO DE MERCADO 2025'!AT73*1.051</f>
        <v>177197.7592</v>
      </c>
      <c r="BA73" s="8">
        <f t="shared" si="29"/>
        <v>168054</v>
      </c>
      <c r="BB73" s="450"/>
      <c r="BC73" s="157">
        <f>+'ESTUDIO DE MERCADO 2023'!AP73*(1 + 0.0928) * (1 + 0.052) * (1 + 0.051)</f>
        <v>125658.67658239999</v>
      </c>
      <c r="BD73" s="157">
        <f>+'ESTUDIO DE MERCADO 2023'!AQ73*(1 + 0.0928) * (1 + 0.052) * (1 + 0.051)</f>
        <v>115026.01933312</v>
      </c>
      <c r="BE73" s="7">
        <f>+'ESTUDIO DE MERCADO 2025'!AX73*1.051</f>
        <v>152395</v>
      </c>
      <c r="BF73" s="7">
        <f>+'ESTUDIO DE MERCADO 2025'!AY73*1.051</f>
        <v>155548</v>
      </c>
      <c r="BG73" s="7">
        <f>+'ESTUDIO DE MERCADO 2025'!AZ73*1.051</f>
        <v>146551.44</v>
      </c>
      <c r="BH73" s="8">
        <f t="shared" si="30"/>
        <v>139036</v>
      </c>
      <c r="BI73" s="450"/>
      <c r="BJ73" s="157">
        <f>+'ESTUDIO DE MERCADO 2023'!AV73*(1 + 0.0928) * (1 + 0.052) * (1 + 0.051)</f>
        <v>125658.67658239999</v>
      </c>
      <c r="BK73" s="157">
        <f>+'ESTUDIO DE MERCADO 2023'!AW73*(1 + 0.0928) * (1 + 0.052) * (1 + 0.051)</f>
        <v>141482.00377973757</v>
      </c>
      <c r="BL73" s="7">
        <f>+'ESTUDIO DE MERCADO 2025'!BD73*1.051</f>
        <v>169211</v>
      </c>
      <c r="BM73" s="7">
        <f>+'ESTUDIO DE MERCADO 2025'!BE73*1.051</f>
        <v>172364</v>
      </c>
      <c r="BN73" s="7">
        <f>+'ESTUDIO DE MERCADO 2025'!BF73*1.051</f>
        <v>162660.3272</v>
      </c>
      <c r="BO73" s="8">
        <f t="shared" si="31"/>
        <v>154275</v>
      </c>
      <c r="BP73" s="450"/>
      <c r="BQ73" s="157">
        <f>+'ESTUDIO DE MERCADO 2023'!AY73*(1 + 0.0928) * (1 + 0.052) * (1 + 0.051)</f>
        <v>125658.67658239999</v>
      </c>
      <c r="BR73" s="157">
        <f>+'ESTUDIO DE MERCADO 2023'!AZ73*(1 + 0.0928) * (1 + 0.052) * (1 + 0.051)</f>
        <v>141482.00377973757</v>
      </c>
      <c r="BS73" s="7">
        <f>+'ESTUDIO DE MERCADO 2025'!BJ73*1.051</f>
        <v>169211</v>
      </c>
      <c r="BT73" s="7">
        <f>+'ESTUDIO DE MERCADO 2025'!BK73*1.051</f>
        <v>172364</v>
      </c>
      <c r="BU73" s="7">
        <f>+'ESTUDIO DE MERCADO 2025'!BL73*1.051</f>
        <v>162660.3272</v>
      </c>
      <c r="BV73" s="8">
        <f t="shared" si="32"/>
        <v>154275</v>
      </c>
      <c r="BW73" s="450"/>
      <c r="BX73" s="157">
        <f>+'ESTUDIO DE MERCADO 2023'!BB73*(1 + 0.0928) * (1 + 0.052) * (1 + 0.051)</f>
        <v>125658.67658239999</v>
      </c>
      <c r="BY73" s="157">
        <f>+'ESTUDIO DE MERCADO 2023'!BC73*(1 + 0.0928) * (1 + 0.052) * (1 + 0.051)</f>
        <v>115026.01933312</v>
      </c>
      <c r="BZ73" s="7">
        <f>+'ESTUDIO DE MERCADO 2025'!BP73*1.051</f>
        <v>152395</v>
      </c>
      <c r="CA73" s="7">
        <f>+'ESTUDIO DE MERCADO 2025'!BQ73*1.051</f>
        <v>155548</v>
      </c>
      <c r="CB73" s="7">
        <f>+'ESTUDIO DE MERCADO 2025'!BR73*1.051</f>
        <v>146551.44</v>
      </c>
      <c r="CC73" s="450">
        <f t="shared" si="22"/>
        <v>139036</v>
      </c>
      <c r="CD73" s="89"/>
      <c r="CE73" s="28"/>
      <c r="CF73" s="9"/>
      <c r="CG73" s="9"/>
      <c r="CH73" s="9"/>
      <c r="CI73" s="10"/>
      <c r="CJ73" s="10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</row>
    <row r="74" spans="1:198" ht="50" customHeight="1" x14ac:dyDescent="0.35">
      <c r="A74" s="296"/>
      <c r="B74" s="11">
        <v>59</v>
      </c>
      <c r="C74" s="33" t="s">
        <v>87</v>
      </c>
      <c r="D74" s="11" t="s">
        <v>22</v>
      </c>
      <c r="E74" s="6"/>
      <c r="F74" s="157">
        <f>+'ESTUDIO DE MERCADO 2023'!F74*(1 + 0.0928) * (1 + 0.052) * (1 + 0.051)</f>
        <v>120686.59836005303</v>
      </c>
      <c r="G74" s="157">
        <f>+'ESTUDIO DE MERCADO 2023'!G74*(1 + 0.0928) * (1 + 0.052) * (1 + 0.051)</f>
        <v>135883.82616893048</v>
      </c>
      <c r="H74" s="7">
        <f>+'ESTUDIO DE MERCADO 2025'!H74*1.051</f>
        <v>162905</v>
      </c>
      <c r="I74" s="7">
        <f>+'ESTUDIO DE MERCADO 2025'!I74*1.051</f>
        <v>166058</v>
      </c>
      <c r="J74" s="13">
        <f>+'ESTUDIO DE MERCADO 2025'!J74*1.051</f>
        <v>156224.42360000001</v>
      </c>
      <c r="K74" s="8">
        <f t="shared" si="24"/>
        <v>148352</v>
      </c>
      <c r="L74" s="450"/>
      <c r="M74" s="157">
        <f>+'ESTUDIO DE MERCADO 2023'!I74*(1 + 0.0928) * (1 + 0.052) * (1 + 0.051)</f>
        <v>120686.59836005303</v>
      </c>
      <c r="N74" s="157">
        <f>+'ESTUDIO DE MERCADO 2023'!J74*(1 + 0.0928) * (1 + 0.052) * (1 + 0.051)</f>
        <v>135883.82616893048</v>
      </c>
      <c r="O74" s="7">
        <f>+'ESTUDIO DE MERCADO 2025'!N74*1.051</f>
        <v>162905</v>
      </c>
      <c r="P74" s="7">
        <f>+'ESTUDIO DE MERCADO 2025'!O74*1.051</f>
        <v>166058</v>
      </c>
      <c r="Q74" s="7">
        <f>+'ESTUDIO DE MERCADO 2025'!P74*1.051</f>
        <v>156224.42360000001</v>
      </c>
      <c r="R74" s="8">
        <f t="shared" si="25"/>
        <v>148352</v>
      </c>
      <c r="S74" s="450"/>
      <c r="T74" s="157">
        <f>+'ESTUDIO DE MERCADO 2023'!O74*(1 + 0.0928) * (1 + 0.052) * (1 + 0.051)</f>
        <v>216602.2588787633</v>
      </c>
      <c r="U74" s="157">
        <f>+'ESTUDIO DE MERCADO 2023'!P74*(1 + 0.0928) * (1 + 0.052) * (1 + 0.051)</f>
        <v>243877.48178526605</v>
      </c>
      <c r="V74" s="7">
        <f>+'ESTUDIO DE MERCADO 2025'!T74*1.051</f>
        <v>291127</v>
      </c>
      <c r="W74" s="7">
        <f>+'ESTUDIO DE MERCADO 2025'!U74*1.051</f>
        <v>297433</v>
      </c>
      <c r="X74" s="7">
        <f>+'ESTUDIO DE MERCADO 2025'!V74*1.051</f>
        <v>280382.62699999998</v>
      </c>
      <c r="Y74" s="8">
        <f t="shared" si="26"/>
        <v>265884</v>
      </c>
      <c r="Z74" s="450"/>
      <c r="AA74" s="157">
        <f>+'ESTUDIO DE MERCADO 2023'!AD74*(1 + 0.0928) * (1 + 0.052) * (1 + 0.051)</f>
        <v>241441.60216217057</v>
      </c>
      <c r="AB74" s="157">
        <f>+'ESTUDIO DE MERCADO 2023'!AE74*(1 + 0.0928) * (1 + 0.052) * (1 + 0.051)</f>
        <v>271844.67160366854</v>
      </c>
      <c r="AC74" s="7">
        <f>+'ESTUDIO DE MERCADO 2025'!Z74*1.051</f>
        <v>324759</v>
      </c>
      <c r="AD74" s="7">
        <f>+'ESTUDIO DE MERCADO 2025'!AA74*1.051</f>
        <v>324759</v>
      </c>
      <c r="AE74" s="7">
        <f>+'ESTUDIO DE MERCADO 2025'!AB74*1.051</f>
        <v>312537.1312</v>
      </c>
      <c r="AF74" s="8">
        <f t="shared" si="27"/>
        <v>295068</v>
      </c>
      <c r="AG74" s="450"/>
      <c r="AH74" s="157">
        <f>+'ESTUDIO DE MERCADO 2023'!AG74*(1 + 0.0928) * (1 + 0.052) * (1 + 0.051)</f>
        <v>241771.37765152653</v>
      </c>
      <c r="AI74" s="157">
        <f>+'ESTUDIO DE MERCADO 2023'!AH74*(1 + 0.0928) * (1 + 0.052) * (1 + 0.051)</f>
        <v>271844.67160366854</v>
      </c>
      <c r="AJ74" s="7">
        <f>+'ESTUDIO DE MERCADO 2025'!AF74*1.051</f>
        <v>324759</v>
      </c>
      <c r="AK74" s="7">
        <f>+'ESTUDIO DE MERCADO 2025'!AG74*1.051</f>
        <v>331065</v>
      </c>
      <c r="AL74" s="7">
        <f>+'ESTUDIO DE MERCADO 2025'!AH74*1.051</f>
        <v>312737.24159999995</v>
      </c>
      <c r="AM74" s="8">
        <f t="shared" si="28"/>
        <v>296435</v>
      </c>
      <c r="AN74" s="450"/>
      <c r="AO74" s="157">
        <f>+'ESTUDIO DE MERCADO 2023'!AJ74*(1 + 0.0928) * (1 + 0.052) * (1 + 0.051)</f>
        <v>236205.01242561769</v>
      </c>
      <c r="AP74" s="157">
        <f>+'ESTUDIO DE MERCADO 2023'!AK74*(1 + 0.0928) * (1 + 0.052) * (1 + 0.051)</f>
        <v>271844.67160366854</v>
      </c>
      <c r="AQ74" s="7">
        <f>+'ESTUDIO DE MERCADO 2025'!AL74*1.051</f>
        <v>321606</v>
      </c>
      <c r="AR74" s="7">
        <f>+'ESTUDIO DE MERCADO 2025'!AM74*1.051</f>
        <v>327912</v>
      </c>
      <c r="AS74" s="7">
        <f>+'ESTUDIO DE MERCADO 2025'!AN74*1.051</f>
        <v>309348.60739999998</v>
      </c>
      <c r="AT74" s="8">
        <f>ROUND(((AO74+AP74+AQ74+AR74+AS74)/5),0)</f>
        <v>293383</v>
      </c>
      <c r="AU74" s="450"/>
      <c r="AV74" s="157">
        <f>+'ESTUDIO DE MERCADO 2023'!AM74*(1 + 0.0928) * (1 + 0.052) * (1 + 0.051)</f>
        <v>340132.34894822963</v>
      </c>
      <c r="AW74" s="157">
        <f>+'ESTUDIO DE MERCADO 2023'!AN74*(1 + 0.0928) * (1 + 0.052) * (1 + 0.051)</f>
        <v>271844.67160366854</v>
      </c>
      <c r="AX74" s="7">
        <f>+'ESTUDIO DE MERCADO 2025'!AR74*1.051</f>
        <v>387819</v>
      </c>
      <c r="AY74" s="7">
        <f>+'ESTUDIO DE MERCADO 2025'!AS74*1.051</f>
        <v>395176</v>
      </c>
      <c r="AZ74" s="7">
        <f>+'ESTUDIO DE MERCADO 2025'!AT74*1.051</f>
        <v>372629.10719999997</v>
      </c>
      <c r="BA74" s="8">
        <f t="shared" si="29"/>
        <v>353520</v>
      </c>
      <c r="BB74" s="450"/>
      <c r="BC74" s="157">
        <f>+'ESTUDIO DE MERCADO 2023'!AP74*(1 + 0.0928) * (1 + 0.052) * (1 + 0.051)</f>
        <v>182504.69845145615</v>
      </c>
      <c r="BD74" s="157">
        <f>+'ESTUDIO DE MERCADO 2023'!AQ74*(1 + 0.0928) * (1 + 0.052) * (1 + 0.051)</f>
        <v>167061.9931978714</v>
      </c>
      <c r="BE74" s="7">
        <f>+'ESTUDIO DE MERCADO 2025'!AX74*1.051</f>
        <v>221761</v>
      </c>
      <c r="BF74" s="7">
        <f>+'ESTUDIO DE MERCADO 2025'!AY74*1.051</f>
        <v>225965</v>
      </c>
      <c r="BG74" s="7">
        <f>+'ESTUDIO DE MERCADO 2025'!AZ74*1.051</f>
        <v>212848.30979999999</v>
      </c>
      <c r="BH74" s="8">
        <f t="shared" si="30"/>
        <v>202028</v>
      </c>
      <c r="BI74" s="450"/>
      <c r="BJ74" s="157">
        <f>+'ESTUDIO DE MERCADO 2023'!AV74*(1 + 0.0928) * (1 + 0.052) * (1 + 0.051)</f>
        <v>279009.46255331929</v>
      </c>
      <c r="BK74" s="157">
        <f>+'ESTUDIO DE MERCADO 2023'!AW74*(1 + 0.0928) * (1 + 0.052) * (1 + 0.051)</f>
        <v>271844.67160366854</v>
      </c>
      <c r="BL74" s="7">
        <f>+'ESTUDIO DE MERCADO 2025'!BD74*1.051</f>
        <v>348932</v>
      </c>
      <c r="BM74" s="7">
        <f>+'ESTUDIO DE MERCADO 2025'!BE74*1.051</f>
        <v>356289</v>
      </c>
      <c r="BN74" s="7">
        <f>+'ESTUDIO DE MERCADO 2025'!BF74*1.051</f>
        <v>335411.51559999993</v>
      </c>
      <c r="BO74" s="8">
        <f t="shared" si="31"/>
        <v>318297</v>
      </c>
      <c r="BP74" s="450"/>
      <c r="BQ74" s="157">
        <f>+'ESTUDIO DE MERCADO 2023'!AY74*(1 + 0.0928) * (1 + 0.052) * (1 + 0.051)</f>
        <v>286915.90648388385</v>
      </c>
      <c r="BR74" s="157">
        <f>+'ESTUDIO DE MERCADO 2023'!AZ74*(1 + 0.0928) * (1 + 0.052) * (1 + 0.051)</f>
        <v>271844.67160366854</v>
      </c>
      <c r="BS74" s="7">
        <f>+'ESTUDIO DE MERCADO 2025'!BJ74*1.051</f>
        <v>354187</v>
      </c>
      <c r="BT74" s="7">
        <f>+'ESTUDIO DE MERCADO 2025'!BK74*1.051</f>
        <v>361544</v>
      </c>
      <c r="BU74" s="7">
        <f>+'ESTUDIO DE MERCADO 2025'!BL74*1.051</f>
        <v>340225.93640000001</v>
      </c>
      <c r="BV74" s="8">
        <f t="shared" si="32"/>
        <v>322944</v>
      </c>
      <c r="BW74" s="450"/>
      <c r="BX74" s="157">
        <f>+'ESTUDIO DE MERCADO 2023'!BB74*(1 + 0.0928) * (1 + 0.052) * (1 + 0.051)</f>
        <v>202603.64669746533</v>
      </c>
      <c r="BY74" s="157">
        <f>+'ESTUDIO DE MERCADO 2023'!BC74*(1 + 0.0928) * (1 + 0.052) * (1 + 0.051)</f>
        <v>185460.26120767978</v>
      </c>
      <c r="BZ74" s="7">
        <f>+'ESTUDIO DE MERCADO 2025'!BP74*1.051</f>
        <v>245933.99999999997</v>
      </c>
      <c r="CA74" s="7">
        <f>+'ESTUDIO DE MERCADO 2025'!BQ74*1.051</f>
        <v>251188.99999999997</v>
      </c>
      <c r="CB74" s="7">
        <f>+'ESTUDIO DE MERCADO 2025'!BR74*1.051</f>
        <v>236289.1832</v>
      </c>
      <c r="CC74" s="450">
        <f t="shared" si="22"/>
        <v>224295</v>
      </c>
      <c r="CD74" s="89"/>
      <c r="CE74" s="28"/>
      <c r="CF74" s="9"/>
      <c r="CG74" s="9"/>
      <c r="CH74" s="9"/>
      <c r="CI74" s="10"/>
      <c r="CJ74" s="10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</row>
    <row r="75" spans="1:198" ht="50" customHeight="1" x14ac:dyDescent="0.35">
      <c r="A75" s="296"/>
      <c r="B75" s="11">
        <v>60</v>
      </c>
      <c r="C75" s="33" t="s">
        <v>88</v>
      </c>
      <c r="D75" s="11" t="s">
        <v>22</v>
      </c>
      <c r="E75" s="6"/>
      <c r="F75" s="157">
        <f>+'ESTUDIO DE MERCADO 2023'!F75*(1 + 0.0928) * (1 + 0.052) * (1 + 0.051)</f>
        <v>190422.37312624036</v>
      </c>
      <c r="G75" s="157">
        <f>+'ESTUDIO DE MERCADO 2023'!G75*(1 + 0.0928) * (1 + 0.052) * (1 + 0.051)</f>
        <v>214400.94426529075</v>
      </c>
      <c r="H75" s="7">
        <f>+'ESTUDIO DE MERCADO 2025'!H75*1.051</f>
        <v>256443.99999999997</v>
      </c>
      <c r="I75" s="7">
        <f>+'ESTUDIO DE MERCADO 2025'!I75*1.051</f>
        <v>261698.99999999997</v>
      </c>
      <c r="J75" s="13">
        <f>+'ESTUDIO DE MERCADO 2025'!J75*1.051</f>
        <v>246494.81359999999</v>
      </c>
      <c r="K75" s="8">
        <f t="shared" si="24"/>
        <v>233892</v>
      </c>
      <c r="L75" s="450"/>
      <c r="M75" s="157">
        <f>+'ESTUDIO DE MERCADO 2023'!I75*(1 + 0.0928) * (1 + 0.052) * (1 + 0.051)</f>
        <v>190422.37312624036</v>
      </c>
      <c r="N75" s="157">
        <f>+'ESTUDIO DE MERCADO 2023'!J75*(1 + 0.0928) * (1 + 0.052) * (1 + 0.051)</f>
        <v>214400.94426529075</v>
      </c>
      <c r="O75" s="7">
        <f>+'ESTUDIO DE MERCADO 2025'!N75*1.051</f>
        <v>256443.99999999997</v>
      </c>
      <c r="P75" s="7">
        <f>+'ESTUDIO DE MERCADO 2025'!O75*1.051</f>
        <v>261698.99999999997</v>
      </c>
      <c r="Q75" s="7">
        <f>+'ESTUDIO DE MERCADO 2025'!P75*1.051</f>
        <v>246494.81359999999</v>
      </c>
      <c r="R75" s="8">
        <f t="shared" si="25"/>
        <v>233892</v>
      </c>
      <c r="S75" s="450"/>
      <c r="T75" s="157">
        <f>+'ESTUDIO DE MERCADO 2023'!O75*(1 + 0.0928) * (1 + 0.052) * (1 + 0.051)</f>
        <v>335025.35179020296</v>
      </c>
      <c r="U75" s="157">
        <f>+'ESTUDIO DE MERCADO 2023'!P75*(1 + 0.0928) * (1 + 0.052) * (1 + 0.051)</f>
        <v>377212.77493486163</v>
      </c>
      <c r="V75" s="7">
        <f>+'ESTUDIO DE MERCADO 2025'!T75*1.051</f>
        <v>450879</v>
      </c>
      <c r="W75" s="7">
        <f>+'ESTUDIO DE MERCADO 2025'!U75*1.051</f>
        <v>460338</v>
      </c>
      <c r="X75" s="7">
        <f>+'ESTUDIO DE MERCADO 2025'!V75*1.051</f>
        <v>433677.49319999997</v>
      </c>
      <c r="Y75" s="8">
        <f t="shared" si="26"/>
        <v>411427</v>
      </c>
      <c r="Z75" s="450"/>
      <c r="AA75" s="157">
        <f>+'ESTUDIO DE MERCADO 2023'!AD75*(1 + 0.0928) * (1 + 0.052) * (1 + 0.051)</f>
        <v>378932.4568049151</v>
      </c>
      <c r="AB75" s="157">
        <f>+'ESTUDIO DE MERCADO 2023'!AE75*(1 + 0.0928) * (1 + 0.052) * (1 + 0.051)</f>
        <v>424395.69680161867</v>
      </c>
      <c r="AC75" s="7">
        <f>+'ESTUDIO DE MERCADO 2025'!Z75*1.051</f>
        <v>508683.99999999994</v>
      </c>
      <c r="AD75" s="7">
        <f>+'ESTUDIO DE MERCADO 2025'!AA75*1.051</f>
        <v>508683.99999999994</v>
      </c>
      <c r="AE75" s="7">
        <f>+'ESTUDIO DE MERCADO 2025'!AB75*1.051</f>
        <v>489141.91619999998</v>
      </c>
      <c r="AF75" s="8">
        <f t="shared" si="27"/>
        <v>461968</v>
      </c>
      <c r="AG75" s="450"/>
      <c r="AH75" s="157">
        <f>+'ESTUDIO DE MERCADO 2023'!AG75*(1 + 0.0928) * (1 + 0.052) * (1 + 0.051)</f>
        <v>378427.07331503526</v>
      </c>
      <c r="AI75" s="157">
        <f>+'ESTUDIO DE MERCADO 2023'!AH75*(1 + 0.0928) * (1 + 0.052) * (1 + 0.051)</f>
        <v>424395.69680161867</v>
      </c>
      <c r="AJ75" s="7">
        <f>+'ESTUDIO DE MERCADO 2025'!AF75*1.051</f>
        <v>508683.99999999994</v>
      </c>
      <c r="AK75" s="7">
        <f>+'ESTUDIO DE MERCADO 2025'!AG75*1.051</f>
        <v>519193.99999999994</v>
      </c>
      <c r="AL75" s="7">
        <f>+'ESTUDIO DE MERCADO 2025'!AH75*1.051</f>
        <v>488834.39359999995</v>
      </c>
      <c r="AM75" s="8">
        <f t="shared" si="28"/>
        <v>463907</v>
      </c>
      <c r="AN75" s="450"/>
      <c r="AO75" s="157">
        <f>+'ESTUDIO DE MERCADO 2023'!AJ75*(1 + 0.0928) * (1 + 0.052) * (1 + 0.051)</f>
        <v>378932.4568049151</v>
      </c>
      <c r="AP75" s="157">
        <f>+'ESTUDIO DE MERCADO 2023'!AK75*(1 + 0.0928) * (1 + 0.052) * (1 + 0.051)</f>
        <v>424395.69680161867</v>
      </c>
      <c r="AQ75" s="7">
        <f>+'ESTUDIO DE MERCADO 2025'!AL75*1.051</f>
        <v>508683.99999999994</v>
      </c>
      <c r="AR75" s="7">
        <f>+'ESTUDIO DE MERCADO 2025'!AM75*1.051</f>
        <v>519193.99999999994</v>
      </c>
      <c r="AS75" s="7">
        <f>+'ESTUDIO DE MERCADO 2025'!AN75*1.051</f>
        <v>489141.91619999998</v>
      </c>
      <c r="AT75" s="8">
        <f>ROUND(((AO75+AP75+AQ75+AR75+AS75)/5),0)</f>
        <v>464070</v>
      </c>
      <c r="AU75" s="450"/>
      <c r="AV75" s="157">
        <f>+'ESTUDIO DE MERCADO 2023'!AM75*(1 + 0.0928) * (1 + 0.052) * (1 + 0.051)</f>
        <v>517354.04406020389</v>
      </c>
      <c r="AW75" s="157">
        <f>+'ESTUDIO DE MERCADO 2023'!AN75*(1 + 0.0928) * (1 + 0.052) * (1 + 0.051)</f>
        <v>424395.69680161867</v>
      </c>
      <c r="AX75" s="7">
        <f>+'ESTUDIO DE MERCADO 2025'!AR75*1.051</f>
        <v>595917</v>
      </c>
      <c r="AY75" s="7">
        <f>+'ESTUDIO DE MERCADO 2025'!AS75*1.051</f>
        <v>607478</v>
      </c>
      <c r="AZ75" s="7">
        <f>+'ESTUDIO DE MERCADO 2025'!AT75*1.051</f>
        <v>573425.17959999992</v>
      </c>
      <c r="BA75" s="8">
        <f t="shared" si="29"/>
        <v>543714</v>
      </c>
      <c r="BB75" s="450"/>
      <c r="BC75" s="157">
        <f>+'ESTUDIO DE MERCADO 2023'!AP75*(1 + 0.0928) * (1 + 0.052) * (1 + 0.051)</f>
        <v>284306.2899179589</v>
      </c>
      <c r="BD75" s="157">
        <f>+'ESTUDIO DE MERCADO 2023'!AQ75*(1 + 0.0928) * (1 + 0.052) * (1 + 0.051)</f>
        <v>260249.60384797771</v>
      </c>
      <c r="BE75" s="7">
        <f>+'ESTUDIO DE MERCADO 2025'!AX75*1.051</f>
        <v>344728</v>
      </c>
      <c r="BF75" s="7">
        <f>+'ESTUDIO DE MERCADO 2025'!AY75*1.051</f>
        <v>352085</v>
      </c>
      <c r="BG75" s="7">
        <f>+'ESTUDIO DE MERCADO 2025'!AZ75*1.051</f>
        <v>331577.04719999997</v>
      </c>
      <c r="BH75" s="8">
        <f t="shared" si="30"/>
        <v>314589</v>
      </c>
      <c r="BI75" s="450"/>
      <c r="BJ75" s="157">
        <f>+'ESTUDIO DE MERCADO 2023'!AV75*(1 + 0.0928) * (1 + 0.052) * (1 + 0.051)</f>
        <v>448268.00868618744</v>
      </c>
      <c r="BK75" s="157">
        <f>+'ESTUDIO DE MERCADO 2023'!AW75*(1 + 0.0928) * (1 + 0.052) * (1 + 0.051)</f>
        <v>424395.69680161867</v>
      </c>
      <c r="BL75" s="7">
        <f>+'ESTUDIO DE MERCADO 2025'!BD75*1.051</f>
        <v>552826</v>
      </c>
      <c r="BM75" s="7">
        <f>+'ESTUDIO DE MERCADO 2025'!BE75*1.051</f>
        <v>564387</v>
      </c>
      <c r="BN75" s="7">
        <f>+'ESTUDIO DE MERCADO 2025'!BF75*1.051</f>
        <v>531359.32499999995</v>
      </c>
      <c r="BO75" s="8">
        <f t="shared" si="31"/>
        <v>504247</v>
      </c>
      <c r="BP75" s="450"/>
      <c r="BQ75" s="157">
        <f>+'ESTUDIO DE MERCADO 2023'!AY75*(1 + 0.0928) * (1 + 0.052) * (1 + 0.051)</f>
        <v>438574.8554479669</v>
      </c>
      <c r="BR75" s="157">
        <f>+'ESTUDIO DE MERCADO 2023'!AZ75*(1 + 0.0928) * (1 + 0.052) * (1 + 0.051)</f>
        <v>424395.69680161867</v>
      </c>
      <c r="BS75" s="7">
        <f>+'ESTUDIO DE MERCADO 2025'!BJ75*1.051</f>
        <v>546520</v>
      </c>
      <c r="BT75" s="7">
        <f>+'ESTUDIO DE MERCADO 2025'!BK75*1.051</f>
        <v>557030</v>
      </c>
      <c r="BU75" s="7">
        <f>+'ESTUDIO DE MERCADO 2025'!BL75*1.051</f>
        <v>525457.5395999999</v>
      </c>
      <c r="BV75" s="8">
        <f t="shared" si="32"/>
        <v>498396</v>
      </c>
      <c r="BW75" s="450"/>
      <c r="BX75" s="157">
        <f>+'ESTUDIO DE MERCADO 2023'!BB75*(1 + 0.0928) * (1 + 0.052) * (1 + 0.051)</f>
        <v>319672.92444207531</v>
      </c>
      <c r="BY75" s="157">
        <f>+'ESTUDIO DE MERCADO 2023'!BC75*(1 + 0.0928) * (1 + 0.052) * (1 + 0.051)</f>
        <v>292623.67698928434</v>
      </c>
      <c r="BZ75" s="7">
        <f>+'ESTUDIO DE MERCADO 2025'!BP75*1.051</f>
        <v>387819</v>
      </c>
      <c r="CA75" s="7">
        <f>+'ESTUDIO DE MERCADO 2025'!BQ75*1.051</f>
        <v>395176</v>
      </c>
      <c r="CB75" s="7">
        <f>+'ESTUDIO DE MERCADO 2025'!BR75*1.051</f>
        <v>372823.33199999999</v>
      </c>
      <c r="CC75" s="450">
        <f t="shared" si="22"/>
        <v>353623</v>
      </c>
      <c r="CD75" s="89"/>
      <c r="CE75" s="28"/>
      <c r="CF75" s="9"/>
      <c r="CG75" s="9"/>
      <c r="CH75" s="9"/>
      <c r="CI75" s="10"/>
      <c r="CJ75" s="10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</row>
    <row r="76" spans="1:198" ht="50" customHeight="1" x14ac:dyDescent="0.35">
      <c r="A76" s="296"/>
      <c r="B76" s="11">
        <v>61</v>
      </c>
      <c r="C76" s="33" t="s">
        <v>89</v>
      </c>
      <c r="D76" s="11" t="s">
        <v>22</v>
      </c>
      <c r="E76" s="6"/>
      <c r="F76" s="157">
        <f>+'ESTUDIO DE MERCADO 2023'!F76*(1 + 0.0928) * (1 + 0.052) * (1 + 0.051)</f>
        <v>125658.67658239999</v>
      </c>
      <c r="G76" s="157">
        <f>+'ESTUDIO DE MERCADO 2023'!G76*(1 + 0.0928) * (1 + 0.052) * (1 + 0.051)</f>
        <v>141482.00377973757</v>
      </c>
      <c r="H76" s="7">
        <f>+'ESTUDIO DE MERCADO 2025'!H76*1.051</f>
        <v>169211</v>
      </c>
      <c r="I76" s="7">
        <f>+'ESTUDIO DE MERCADO 2025'!I76*1.051</f>
        <v>172364</v>
      </c>
      <c r="J76" s="13">
        <f>+'ESTUDIO DE MERCADO 2025'!J76*1.051</f>
        <v>162660.3272</v>
      </c>
      <c r="K76" s="8">
        <f t="shared" si="24"/>
        <v>154275</v>
      </c>
      <c r="L76" s="450"/>
      <c r="M76" s="157">
        <f>+'ESTUDIO DE MERCADO 2023'!I76*(1 + 0.0928) * (1 + 0.052) * (1 + 0.051)</f>
        <v>125658.67658239999</v>
      </c>
      <c r="N76" s="157">
        <f>+'ESTUDIO DE MERCADO 2023'!J76*(1 + 0.0928) * (1 + 0.052) * (1 + 0.051)</f>
        <v>141482.00377973757</v>
      </c>
      <c r="O76" s="7">
        <f>+'ESTUDIO DE MERCADO 2025'!N76*1.051</f>
        <v>169211</v>
      </c>
      <c r="P76" s="7">
        <f>+'ESTUDIO DE MERCADO 2025'!O76*1.051</f>
        <v>172364</v>
      </c>
      <c r="Q76" s="7">
        <f>+'ESTUDIO DE MERCADO 2025'!P76*1.051</f>
        <v>162660.3272</v>
      </c>
      <c r="R76" s="8">
        <f t="shared" si="25"/>
        <v>154275</v>
      </c>
      <c r="S76" s="450"/>
      <c r="T76" s="157">
        <f>+'ESTUDIO DE MERCADO 2023'!O76*(1 + 0.0928) * (1 + 0.052) * (1 + 0.051)</f>
        <v>125658.67658239999</v>
      </c>
      <c r="U76" s="157">
        <f>+'ESTUDIO DE MERCADO 2023'!P76*(1 + 0.0928) * (1 + 0.052) * (1 + 0.051)</f>
        <v>141482.00377973757</v>
      </c>
      <c r="V76" s="7">
        <f>+'ESTUDIO DE MERCADO 2025'!T76*1.051</f>
        <v>169211</v>
      </c>
      <c r="W76" s="7">
        <f>+'ESTUDIO DE MERCADO 2025'!U76*1.051</f>
        <v>172364</v>
      </c>
      <c r="X76" s="7">
        <f>+'ESTUDIO DE MERCADO 2025'!V76*1.051</f>
        <v>162660.3272</v>
      </c>
      <c r="Y76" s="8">
        <f t="shared" si="26"/>
        <v>154275</v>
      </c>
      <c r="Z76" s="450"/>
      <c r="AA76" s="157">
        <f>+'ESTUDIO DE MERCADO 2023'!AD76*(1 + 0.0928) * (1 + 0.052) * (1 + 0.051)</f>
        <v>125658.67658239999</v>
      </c>
      <c r="AB76" s="157">
        <f>+'ESTUDIO DE MERCADO 2023'!AE76*(1 + 0.0928) * (1 + 0.052) * (1 + 0.051)</f>
        <v>141482.00377973757</v>
      </c>
      <c r="AC76" s="7">
        <f>+'ESTUDIO DE MERCADO 2025'!Z76*1.051</f>
        <v>169211</v>
      </c>
      <c r="AD76" s="7">
        <f>+'ESTUDIO DE MERCADO 2025'!AA76*1.051</f>
        <v>169211</v>
      </c>
      <c r="AE76" s="7">
        <f>+'ESTUDIO DE MERCADO 2025'!AB76*1.051</f>
        <v>162660.3272</v>
      </c>
      <c r="AF76" s="8">
        <f t="shared" si="27"/>
        <v>153645</v>
      </c>
      <c r="AG76" s="450"/>
      <c r="AH76" s="157">
        <f>+'ESTUDIO DE MERCADO 2023'!AG76*(1 + 0.0928) * (1 + 0.052) * (1 + 0.051)</f>
        <v>125658.67658239999</v>
      </c>
      <c r="AI76" s="157">
        <f>+'ESTUDIO DE MERCADO 2023'!AH76*(1 + 0.0928) * (1 + 0.052) * (1 + 0.051)</f>
        <v>141482.00377973757</v>
      </c>
      <c r="AJ76" s="7">
        <f>+'ESTUDIO DE MERCADO 2025'!AF76*1.051</f>
        <v>169211</v>
      </c>
      <c r="AK76" s="7">
        <f>+'ESTUDIO DE MERCADO 2025'!AG76*1.051</f>
        <v>172364</v>
      </c>
      <c r="AL76" s="7">
        <f>+'ESTUDIO DE MERCADO 2025'!AH76*1.051</f>
        <v>162660.3272</v>
      </c>
      <c r="AM76" s="8">
        <f t="shared" si="28"/>
        <v>154275</v>
      </c>
      <c r="AN76" s="450"/>
      <c r="AO76" s="157">
        <f>+'ESTUDIO DE MERCADO 2023'!AJ76*(1 + 0.0928) * (1 + 0.052) * (1 + 0.051)</f>
        <v>125658.67658239999</v>
      </c>
      <c r="AP76" s="157">
        <f>+'ESTUDIO DE MERCADO 2023'!AK76*(1 + 0.0928) * (1 + 0.052) * (1 + 0.051)</f>
        <v>141482.00377973757</v>
      </c>
      <c r="AQ76" s="7">
        <f>+'ESTUDIO DE MERCADO 2025'!AL76*1.051</f>
        <v>169211</v>
      </c>
      <c r="AR76" s="7">
        <f>+'ESTUDIO DE MERCADO 2025'!AM76*1.051</f>
        <v>172364</v>
      </c>
      <c r="AS76" s="7">
        <f>+'ESTUDIO DE MERCADO 2025'!AN76*1.051</f>
        <v>162660.3272</v>
      </c>
      <c r="AT76" s="8">
        <f>ROUND(((AO76+AP76+AQ76+AR76+AS76)/5),0)</f>
        <v>154275</v>
      </c>
      <c r="AU76" s="450"/>
      <c r="AV76" s="157">
        <f>+'ESTUDIO DE MERCADO 2023'!AM76*(1 + 0.0928) * (1 + 0.052) * (1 + 0.051)</f>
        <v>149533.82513305597</v>
      </c>
      <c r="AW76" s="157">
        <f>+'ESTUDIO DE MERCADO 2023'!AN76*(1 + 0.0928) * (1 + 0.052) * (1 + 0.051)</f>
        <v>141482.00377973757</v>
      </c>
      <c r="AX76" s="7">
        <f>+'ESTUDIO DE MERCADO 2025'!AR76*1.051</f>
        <v>183925</v>
      </c>
      <c r="AY76" s="7">
        <f>+'ESTUDIO DE MERCADO 2025'!AS76*1.051</f>
        <v>188129</v>
      </c>
      <c r="AZ76" s="7">
        <f>+'ESTUDIO DE MERCADO 2025'!AT76*1.051</f>
        <v>177197.7592</v>
      </c>
      <c r="BA76" s="8">
        <f t="shared" si="29"/>
        <v>168054</v>
      </c>
      <c r="BB76" s="450"/>
      <c r="BC76" s="157">
        <f>+'ESTUDIO DE MERCADO 2023'!AP76*(1 + 0.0928) * (1 + 0.052) * (1 + 0.051)</f>
        <v>125658.67658239999</v>
      </c>
      <c r="BD76" s="157">
        <f>+'ESTUDIO DE MERCADO 2023'!AQ76*(1 + 0.0928) * (1 + 0.052) * (1 + 0.051)</f>
        <v>115026.01933312</v>
      </c>
      <c r="BE76" s="7">
        <f>+'ESTUDIO DE MERCADO 2025'!AX76*1.051</f>
        <v>152395</v>
      </c>
      <c r="BF76" s="7">
        <f>+'ESTUDIO DE MERCADO 2025'!AY76*1.051</f>
        <v>155548</v>
      </c>
      <c r="BG76" s="7">
        <f>+'ESTUDIO DE MERCADO 2025'!AZ76*1.051</f>
        <v>146551.44</v>
      </c>
      <c r="BH76" s="8">
        <f t="shared" si="30"/>
        <v>139036</v>
      </c>
      <c r="BI76" s="450"/>
      <c r="BJ76" s="157">
        <f>+'ESTUDIO DE MERCADO 2023'!AV76*(1 + 0.0928) * (1 + 0.052) * (1 + 0.051)</f>
        <v>125658.67658239999</v>
      </c>
      <c r="BK76" s="157">
        <f>+'ESTUDIO DE MERCADO 2023'!AW76*(1 + 0.0928) * (1 + 0.052) * (1 + 0.051)</f>
        <v>141482.00377973757</v>
      </c>
      <c r="BL76" s="7">
        <f>+'ESTUDIO DE MERCADO 2025'!BD76*1.051</f>
        <v>169211</v>
      </c>
      <c r="BM76" s="7">
        <f>+'ESTUDIO DE MERCADO 2025'!BE76*1.051</f>
        <v>172364</v>
      </c>
      <c r="BN76" s="7">
        <f>+'ESTUDIO DE MERCADO 2025'!BF76*1.051</f>
        <v>162660.3272</v>
      </c>
      <c r="BO76" s="8">
        <f t="shared" si="31"/>
        <v>154275</v>
      </c>
      <c r="BP76" s="450"/>
      <c r="BQ76" s="157">
        <f>+'ESTUDIO DE MERCADO 2023'!AY76*(1 + 0.0928) * (1 + 0.052) * (1 + 0.051)</f>
        <v>125658.67658239999</v>
      </c>
      <c r="BR76" s="157">
        <f>+'ESTUDIO DE MERCADO 2023'!AZ76*(1 + 0.0928) * (1 + 0.052) * (1 + 0.051)</f>
        <v>141482.00377973757</v>
      </c>
      <c r="BS76" s="7">
        <f>+'ESTUDIO DE MERCADO 2025'!BJ76*1.051</f>
        <v>169211</v>
      </c>
      <c r="BT76" s="7">
        <f>+'ESTUDIO DE MERCADO 2025'!BK76*1.051</f>
        <v>172364</v>
      </c>
      <c r="BU76" s="7">
        <f>+'ESTUDIO DE MERCADO 2025'!BL76*1.051</f>
        <v>162660.3272</v>
      </c>
      <c r="BV76" s="8">
        <f t="shared" si="32"/>
        <v>154275</v>
      </c>
      <c r="BW76" s="450"/>
      <c r="BX76" s="157">
        <f>+'ESTUDIO DE MERCADO 2023'!BB76*(1 + 0.0928) * (1 + 0.052) * (1 + 0.051)</f>
        <v>125658.67658239999</v>
      </c>
      <c r="BY76" s="157">
        <f>+'ESTUDIO DE MERCADO 2023'!BC76*(1 + 0.0928) * (1 + 0.052) * (1 + 0.051)</f>
        <v>115026.01933312</v>
      </c>
      <c r="BZ76" s="7">
        <f>+'ESTUDIO DE MERCADO 2025'!BP76*1.051</f>
        <v>152395</v>
      </c>
      <c r="CA76" s="7">
        <f>+'ESTUDIO DE MERCADO 2025'!BQ76*1.051</f>
        <v>155548</v>
      </c>
      <c r="CB76" s="7">
        <f>+'ESTUDIO DE MERCADO 2025'!BR76*1.051</f>
        <v>146551.44</v>
      </c>
      <c r="CC76" s="450">
        <f t="shared" si="22"/>
        <v>139036</v>
      </c>
      <c r="CD76" s="89"/>
      <c r="CE76" s="28"/>
      <c r="CF76" s="9"/>
      <c r="CG76" s="9"/>
      <c r="CH76" s="9"/>
      <c r="CI76" s="10"/>
      <c r="CJ76" s="10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</row>
    <row r="77" spans="1:198" ht="50" customHeight="1" x14ac:dyDescent="0.35">
      <c r="A77" s="296"/>
      <c r="B77" s="11">
        <v>62</v>
      </c>
      <c r="C77" s="33" t="s">
        <v>90</v>
      </c>
      <c r="D77" s="11" t="s">
        <v>22</v>
      </c>
      <c r="E77" s="6"/>
      <c r="F77" s="157">
        <f>+'ESTUDIO DE MERCADO 2023'!F77*(1 + 0.0928) * (1 + 0.052) * (1 + 0.051)</f>
        <v>125658.67658239999</v>
      </c>
      <c r="G77" s="157">
        <f>+'ESTUDIO DE MERCADO 2023'!G77*(1 + 0.0928) * (1 + 0.052) * (1 + 0.051)</f>
        <v>141482.00377973757</v>
      </c>
      <c r="H77" s="7">
        <f>+'ESTUDIO DE MERCADO 2025'!H77*1.051</f>
        <v>169211</v>
      </c>
      <c r="I77" s="7">
        <f>+'ESTUDIO DE MERCADO 2025'!I77*1.051</f>
        <v>172364</v>
      </c>
      <c r="J77" s="13">
        <f>+'ESTUDIO DE MERCADO 2025'!J77*1.051</f>
        <v>162660.3272</v>
      </c>
      <c r="K77" s="8">
        <f t="shared" si="24"/>
        <v>154275</v>
      </c>
      <c r="L77" s="450"/>
      <c r="M77" s="157">
        <f>+'ESTUDIO DE MERCADO 2023'!I77*(1 + 0.0928) * (1 + 0.052) * (1 + 0.051)</f>
        <v>125658.67658239999</v>
      </c>
      <c r="N77" s="157">
        <f>+'ESTUDIO DE MERCADO 2023'!J77*(1 + 0.0928) * (1 + 0.052) * (1 + 0.051)</f>
        <v>141482.00377973757</v>
      </c>
      <c r="O77" s="7">
        <f>+'ESTUDIO DE MERCADO 2025'!N77*1.051</f>
        <v>169211</v>
      </c>
      <c r="P77" s="7">
        <f>+'ESTUDIO DE MERCADO 2025'!O77*1.051</f>
        <v>172364</v>
      </c>
      <c r="Q77" s="7">
        <f>+'ESTUDIO DE MERCADO 2025'!P77*1.051</f>
        <v>162660.3272</v>
      </c>
      <c r="R77" s="8">
        <f t="shared" si="25"/>
        <v>154275</v>
      </c>
      <c r="S77" s="450"/>
      <c r="T77" s="157">
        <f>+'ESTUDIO DE MERCADO 2023'!O77*(1 + 0.0928) * (1 + 0.052) * (1 + 0.051)</f>
        <v>125658.67658239999</v>
      </c>
      <c r="U77" s="157">
        <f>+'ESTUDIO DE MERCADO 2023'!P77*(1 + 0.0928) * (1 + 0.052) * (1 + 0.051)</f>
        <v>141482.00377973757</v>
      </c>
      <c r="V77" s="7">
        <f>+'ESTUDIO DE MERCADO 2025'!T77*1.051</f>
        <v>169211</v>
      </c>
      <c r="W77" s="7">
        <f>+'ESTUDIO DE MERCADO 2025'!U77*1.051</f>
        <v>172364</v>
      </c>
      <c r="X77" s="7">
        <f>+'ESTUDIO DE MERCADO 2025'!V77*1.051</f>
        <v>162660.3272</v>
      </c>
      <c r="Y77" s="8">
        <f t="shared" si="26"/>
        <v>154275</v>
      </c>
      <c r="Z77" s="450"/>
      <c r="AA77" s="157">
        <f>+'ESTUDIO DE MERCADO 2023'!AD77*(1 + 0.0928) * (1 + 0.052) * (1 + 0.051)</f>
        <v>125658.67658239999</v>
      </c>
      <c r="AB77" s="157">
        <f>+'ESTUDIO DE MERCADO 2023'!AE77*(1 + 0.0928) * (1 + 0.052) * (1 + 0.051)</f>
        <v>141482.00377973757</v>
      </c>
      <c r="AC77" s="7">
        <f>+'ESTUDIO DE MERCADO 2025'!Z77*1.051</f>
        <v>169211</v>
      </c>
      <c r="AD77" s="7">
        <f>+'ESTUDIO DE MERCADO 2025'!AA77*1.051</f>
        <v>169211</v>
      </c>
      <c r="AE77" s="7">
        <f>+'ESTUDIO DE MERCADO 2025'!AB77*1.051</f>
        <v>162660.3272</v>
      </c>
      <c r="AF77" s="8">
        <f t="shared" si="27"/>
        <v>153645</v>
      </c>
      <c r="AG77" s="450"/>
      <c r="AH77" s="157">
        <f>+'ESTUDIO DE MERCADO 2023'!AG77*(1 + 0.0928) * (1 + 0.052) * (1 + 0.051)</f>
        <v>125658.67658239999</v>
      </c>
      <c r="AI77" s="157">
        <f>+'ESTUDIO DE MERCADO 2023'!AH77*(1 + 0.0928) * (1 + 0.052) * (1 + 0.051)</f>
        <v>141482.00377973757</v>
      </c>
      <c r="AJ77" s="7">
        <f>+'ESTUDIO DE MERCADO 2025'!AF77*1.051</f>
        <v>169211</v>
      </c>
      <c r="AK77" s="7">
        <f>+'ESTUDIO DE MERCADO 2025'!AG77*1.051</f>
        <v>172364</v>
      </c>
      <c r="AL77" s="7">
        <f>+'ESTUDIO DE MERCADO 2025'!AH77*1.051</f>
        <v>162660.3272</v>
      </c>
      <c r="AM77" s="8">
        <f t="shared" si="28"/>
        <v>154275</v>
      </c>
      <c r="AN77" s="450"/>
      <c r="AO77" s="157">
        <f>+'ESTUDIO DE MERCADO 2023'!AJ77*(1 + 0.0928) * (1 + 0.052) * (1 + 0.051)</f>
        <v>125658.67658239999</v>
      </c>
      <c r="AP77" s="157">
        <f>+'ESTUDIO DE MERCADO 2023'!AK77*(1 + 0.0928) * (1 + 0.052) * (1 + 0.051)</f>
        <v>141482.00377973757</v>
      </c>
      <c r="AQ77" s="7">
        <f>+'ESTUDIO DE MERCADO 2025'!AL77*1.051</f>
        <v>169211</v>
      </c>
      <c r="AR77" s="7">
        <f>+'ESTUDIO DE MERCADO 2025'!AM77*1.051</f>
        <v>172364</v>
      </c>
      <c r="AS77" s="7">
        <f>+'ESTUDIO DE MERCADO 2025'!AN77*1.051</f>
        <v>162660.3272</v>
      </c>
      <c r="AT77" s="8">
        <f>ROUND(((AO77+AP77+AQ77+AR77+AS77)/5),0)</f>
        <v>154275</v>
      </c>
      <c r="AU77" s="450"/>
      <c r="AV77" s="157">
        <f>+'ESTUDIO DE MERCADO 2023'!AM77*(1 + 0.0928) * (1 + 0.052) * (1 + 0.051)</f>
        <v>149533.82513305597</v>
      </c>
      <c r="AW77" s="157">
        <f>+'ESTUDIO DE MERCADO 2023'!AN77*(1 + 0.0928) * (1 + 0.052) * (1 + 0.051)</f>
        <v>141482.00377973757</v>
      </c>
      <c r="AX77" s="7">
        <f>+'ESTUDIO DE MERCADO 2025'!AR77*1.051</f>
        <v>183925</v>
      </c>
      <c r="AY77" s="7">
        <f>+'ESTUDIO DE MERCADO 2025'!AS77*1.051</f>
        <v>188129</v>
      </c>
      <c r="AZ77" s="7">
        <f>+'ESTUDIO DE MERCADO 2025'!AT77*1.051</f>
        <v>177197.7592</v>
      </c>
      <c r="BA77" s="8">
        <f t="shared" si="29"/>
        <v>168054</v>
      </c>
      <c r="BB77" s="450"/>
      <c r="BC77" s="157">
        <f>+'ESTUDIO DE MERCADO 2023'!AP77*(1 + 0.0928) * (1 + 0.052) * (1 + 0.051)</f>
        <v>125658.67658239999</v>
      </c>
      <c r="BD77" s="157">
        <f>+'ESTUDIO DE MERCADO 2023'!AQ77*(1 + 0.0928) * (1 + 0.052) * (1 + 0.051)</f>
        <v>115026.01933312</v>
      </c>
      <c r="BE77" s="7">
        <f>+'ESTUDIO DE MERCADO 2025'!AX77*1.051</f>
        <v>152395</v>
      </c>
      <c r="BF77" s="7">
        <f>+'ESTUDIO DE MERCADO 2025'!AY77*1.051</f>
        <v>155548</v>
      </c>
      <c r="BG77" s="7">
        <f>+'ESTUDIO DE MERCADO 2025'!AZ77*1.051</f>
        <v>146551.44</v>
      </c>
      <c r="BH77" s="8">
        <f t="shared" si="30"/>
        <v>139036</v>
      </c>
      <c r="BI77" s="450"/>
      <c r="BJ77" s="157">
        <f>+'ESTUDIO DE MERCADO 2023'!AV77*(1 + 0.0928) * (1 + 0.052) * (1 + 0.051)</f>
        <v>125658.67658239999</v>
      </c>
      <c r="BK77" s="157">
        <f>+'ESTUDIO DE MERCADO 2023'!AW77*(1 + 0.0928) * (1 + 0.052) * (1 + 0.051)</f>
        <v>141482.00377973757</v>
      </c>
      <c r="BL77" s="7">
        <f>+'ESTUDIO DE MERCADO 2025'!BD77*1.051</f>
        <v>169211</v>
      </c>
      <c r="BM77" s="7">
        <f>+'ESTUDIO DE MERCADO 2025'!BE77*1.051</f>
        <v>172364</v>
      </c>
      <c r="BN77" s="7">
        <f>+'ESTUDIO DE MERCADO 2025'!BF77*1.051</f>
        <v>162660.3272</v>
      </c>
      <c r="BO77" s="8">
        <f t="shared" si="31"/>
        <v>154275</v>
      </c>
      <c r="BP77" s="450"/>
      <c r="BQ77" s="157">
        <f>+'ESTUDIO DE MERCADO 2023'!AY77*(1 + 0.0928) * (1 + 0.052) * (1 + 0.051)</f>
        <v>125658.67658239999</v>
      </c>
      <c r="BR77" s="157">
        <f>+'ESTUDIO DE MERCADO 2023'!AZ77*(1 + 0.0928) * (1 + 0.052) * (1 + 0.051)</f>
        <v>141482.00377973757</v>
      </c>
      <c r="BS77" s="7">
        <f>+'ESTUDIO DE MERCADO 2025'!BJ77*1.051</f>
        <v>169211</v>
      </c>
      <c r="BT77" s="7">
        <f>+'ESTUDIO DE MERCADO 2025'!BK77*1.051</f>
        <v>172364</v>
      </c>
      <c r="BU77" s="7">
        <f>+'ESTUDIO DE MERCADO 2025'!BL77*1.051</f>
        <v>162660.3272</v>
      </c>
      <c r="BV77" s="8">
        <f t="shared" si="32"/>
        <v>154275</v>
      </c>
      <c r="BW77" s="450"/>
      <c r="BX77" s="157">
        <f>+'ESTUDIO DE MERCADO 2023'!BB77*(1 + 0.0928) * (1 + 0.052) * (1 + 0.051)</f>
        <v>125658.67658239999</v>
      </c>
      <c r="BY77" s="157">
        <f>+'ESTUDIO DE MERCADO 2023'!BC77*(1 + 0.0928) * (1 + 0.052) * (1 + 0.051)</f>
        <v>115026.01933312</v>
      </c>
      <c r="BZ77" s="7">
        <f>+'ESTUDIO DE MERCADO 2025'!BP77*1.051</f>
        <v>152395</v>
      </c>
      <c r="CA77" s="7">
        <f>+'ESTUDIO DE MERCADO 2025'!BQ77*1.051</f>
        <v>155548</v>
      </c>
      <c r="CB77" s="7">
        <f>+'ESTUDIO DE MERCADO 2025'!BR77*1.051</f>
        <v>146551.44</v>
      </c>
      <c r="CC77" s="450">
        <f t="shared" si="22"/>
        <v>139036</v>
      </c>
      <c r="CD77" s="89"/>
      <c r="CE77" s="28"/>
      <c r="CF77" s="9"/>
      <c r="CG77" s="9"/>
      <c r="CH77" s="9"/>
      <c r="CI77" s="10"/>
      <c r="CJ77" s="10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</row>
    <row r="78" spans="1:198" ht="50" customHeight="1" x14ac:dyDescent="0.35">
      <c r="A78" s="296"/>
      <c r="B78" s="11">
        <v>63</v>
      </c>
      <c r="C78" s="33" t="s">
        <v>91</v>
      </c>
      <c r="D78" s="11" t="s">
        <v>22</v>
      </c>
      <c r="E78" s="6"/>
      <c r="F78" s="157">
        <f>+'ESTUDIO DE MERCADO 2023'!F78*(1 + 0.0928) * (1 + 0.052) * (1 + 0.051)</f>
        <v>62829.338291199994</v>
      </c>
      <c r="G78" s="157">
        <f>+'ESTUDIO DE MERCADO 2023'!G78*(1 + 0.0928) * (1 + 0.052) * (1 + 0.051)</f>
        <v>70741.001889868785</v>
      </c>
      <c r="H78" s="7">
        <f>+'ESTUDIO DE MERCADO 2025'!H78*1.051</f>
        <v>84080</v>
      </c>
      <c r="I78" s="7">
        <f>+'ESTUDIO DE MERCADO 2025'!I78*1.051</f>
        <v>86182</v>
      </c>
      <c r="J78" s="13">
        <f>+'ESTUDIO DE MERCADO 2025'!J78*1.051</f>
        <v>81330.1636</v>
      </c>
      <c r="K78" s="8">
        <f t="shared" si="24"/>
        <v>77033</v>
      </c>
      <c r="L78" s="450"/>
      <c r="M78" s="157">
        <f>+'ESTUDIO DE MERCADO 2023'!I78*(1 + 0.0928) * (1 + 0.052) * (1 + 0.051)</f>
        <v>62829.338291199994</v>
      </c>
      <c r="N78" s="157">
        <f>+'ESTUDIO DE MERCADO 2023'!J78*(1 + 0.0928) * (1 + 0.052) * (1 + 0.051)</f>
        <v>70741.001889868785</v>
      </c>
      <c r="O78" s="7">
        <f>+'ESTUDIO DE MERCADO 2025'!N78*1.051</f>
        <v>84080</v>
      </c>
      <c r="P78" s="7">
        <f>+'ESTUDIO DE MERCADO 2025'!O78*1.051</f>
        <v>86182</v>
      </c>
      <c r="Q78" s="7">
        <f>+'ESTUDIO DE MERCADO 2025'!P78*1.051</f>
        <v>81330.1636</v>
      </c>
      <c r="R78" s="8">
        <f t="shared" si="25"/>
        <v>77033</v>
      </c>
      <c r="S78" s="450"/>
      <c r="T78" s="157">
        <f>+'ESTUDIO DE MERCADO 2023'!O78*(1 + 0.0928) * (1 + 0.052) * (1 + 0.051)</f>
        <v>62829.338291199994</v>
      </c>
      <c r="U78" s="157">
        <f>+'ESTUDIO DE MERCADO 2023'!P78*(1 + 0.0928) * (1 + 0.052) * (1 + 0.051)</f>
        <v>70741.001889868785</v>
      </c>
      <c r="V78" s="7">
        <f>+'ESTUDIO DE MERCADO 2025'!T78*1.051</f>
        <v>84080</v>
      </c>
      <c r="W78" s="7">
        <f>+'ESTUDIO DE MERCADO 2025'!U78*1.051</f>
        <v>86182</v>
      </c>
      <c r="X78" s="7">
        <f>+'ESTUDIO DE MERCADO 2025'!V78*1.051</f>
        <v>81330.1636</v>
      </c>
      <c r="Y78" s="8">
        <f t="shared" si="26"/>
        <v>77033</v>
      </c>
      <c r="Z78" s="450"/>
      <c r="AA78" s="157">
        <f>+'ESTUDIO DE MERCADO 2023'!AD78*(1 + 0.0928) * (1 + 0.052) * (1 + 0.051)</f>
        <v>62829.338291199994</v>
      </c>
      <c r="AB78" s="157">
        <f>+'ESTUDIO DE MERCADO 2023'!AE78*(1 + 0.0928) * (1 + 0.052) * (1 + 0.051)</f>
        <v>70741.001889868785</v>
      </c>
      <c r="AC78" s="7">
        <f>+'ESTUDIO DE MERCADO 2025'!Z78*1.051</f>
        <v>84080</v>
      </c>
      <c r="AD78" s="7">
        <f>+'ESTUDIO DE MERCADO 2025'!AA78*1.051</f>
        <v>84080</v>
      </c>
      <c r="AE78" s="7">
        <f>+'ESTUDIO DE MERCADO 2025'!AB78*1.051</f>
        <v>81330.1636</v>
      </c>
      <c r="AF78" s="8">
        <f t="shared" si="27"/>
        <v>76612</v>
      </c>
      <c r="AG78" s="450"/>
      <c r="AH78" s="157">
        <f>+'ESTUDIO DE MERCADO 2023'!AG78*(1 + 0.0928) * (1 + 0.052) * (1 + 0.051)</f>
        <v>62829.338291199994</v>
      </c>
      <c r="AI78" s="157">
        <f>+'ESTUDIO DE MERCADO 2023'!AH78*(1 + 0.0928) * (1 + 0.052) * (1 + 0.051)</f>
        <v>70741.001889868785</v>
      </c>
      <c r="AJ78" s="7">
        <f>+'ESTUDIO DE MERCADO 2025'!AF78*1.051</f>
        <v>84080</v>
      </c>
      <c r="AK78" s="7">
        <f>+'ESTUDIO DE MERCADO 2025'!AG78*1.051</f>
        <v>86182</v>
      </c>
      <c r="AL78" s="7">
        <f>+'ESTUDIO DE MERCADO 2025'!AH78*1.051</f>
        <v>81330.1636</v>
      </c>
      <c r="AM78" s="8">
        <f t="shared" si="28"/>
        <v>77033</v>
      </c>
      <c r="AN78" s="450"/>
      <c r="AO78" s="157">
        <f>+'ESTUDIO DE MERCADO 2023'!AJ78*(1 + 0.0928) * (1 + 0.052) * (1 + 0.051)</f>
        <v>62829.338291199994</v>
      </c>
      <c r="AP78" s="157">
        <f>+'ESTUDIO DE MERCADO 2023'!AK78*(1 + 0.0928) * (1 + 0.052) * (1 + 0.051)</f>
        <v>70741.001889868785</v>
      </c>
      <c r="AQ78" s="7">
        <f>+'ESTUDIO DE MERCADO 2025'!AL78*1.051</f>
        <v>84080</v>
      </c>
      <c r="AR78" s="7">
        <f>+'ESTUDIO DE MERCADO 2025'!AM78*1.051</f>
        <v>86182</v>
      </c>
      <c r="AS78" s="7">
        <f>+'ESTUDIO DE MERCADO 2025'!AN78*1.051</f>
        <v>81330.1636</v>
      </c>
      <c r="AT78" s="8">
        <f>ROUND(((AO78+AP78+AQ78+AR78+AS78)/5),0)</f>
        <v>77033</v>
      </c>
      <c r="AU78" s="450"/>
      <c r="AV78" s="157">
        <f>+'ESTUDIO DE MERCADO 2023'!AM78*(1 + 0.0928) * (1 + 0.052) * (1 + 0.051)</f>
        <v>74766.912566527986</v>
      </c>
      <c r="AW78" s="157">
        <f>+'ESTUDIO DE MERCADO 2023'!AN78*(1 + 0.0928) * (1 + 0.052) * (1 + 0.051)</f>
        <v>70741.001889868785</v>
      </c>
      <c r="AX78" s="7">
        <f>+'ESTUDIO DE MERCADO 2025'!AR78*1.051</f>
        <v>92488</v>
      </c>
      <c r="AY78" s="7">
        <f>+'ESTUDIO DE MERCADO 2025'!AS78*1.051</f>
        <v>94590</v>
      </c>
      <c r="AZ78" s="7">
        <f>+'ESTUDIO DE MERCADO 2025'!AT78*1.051</f>
        <v>88598.8796</v>
      </c>
      <c r="BA78" s="8">
        <f t="shared" si="29"/>
        <v>84237</v>
      </c>
      <c r="BB78" s="450"/>
      <c r="BC78" s="157">
        <f>+'ESTUDIO DE MERCADO 2023'!AP78*(1 + 0.0928) * (1 + 0.052) * (1 + 0.051)</f>
        <v>62829.338291199994</v>
      </c>
      <c r="BD78" s="157">
        <f>+'ESTUDIO DE MERCADO 2023'!AQ78*(1 + 0.0928) * (1 + 0.052) * (1 + 0.051)</f>
        <v>57513.009666559999</v>
      </c>
      <c r="BE78" s="7">
        <f>+'ESTUDIO DE MERCADO 2025'!AX78*1.051</f>
        <v>76723</v>
      </c>
      <c r="BF78" s="7">
        <f>+'ESTUDIO DE MERCADO 2025'!AY78*1.051</f>
        <v>77774</v>
      </c>
      <c r="BG78" s="7">
        <f>+'ESTUDIO DE MERCADO 2025'!AZ78*1.051</f>
        <v>73275.72</v>
      </c>
      <c r="BH78" s="8">
        <f t="shared" si="30"/>
        <v>69623</v>
      </c>
      <c r="BI78" s="450"/>
      <c r="BJ78" s="157">
        <f>+'ESTUDIO DE MERCADO 2023'!AV78*(1 + 0.0928) * (1 + 0.052) * (1 + 0.051)</f>
        <v>62829.338291199994</v>
      </c>
      <c r="BK78" s="157">
        <f>+'ESTUDIO DE MERCADO 2023'!AW78*(1 + 0.0928) * (1 + 0.052) * (1 + 0.051)</f>
        <v>70741.001889868785</v>
      </c>
      <c r="BL78" s="7">
        <f>+'ESTUDIO DE MERCADO 2025'!BD78*1.051</f>
        <v>84080</v>
      </c>
      <c r="BM78" s="7">
        <f>+'ESTUDIO DE MERCADO 2025'!BE78*1.051</f>
        <v>86182</v>
      </c>
      <c r="BN78" s="7">
        <f>+'ESTUDIO DE MERCADO 2025'!BF78*1.051</f>
        <v>81330.1636</v>
      </c>
      <c r="BO78" s="8">
        <f t="shared" si="31"/>
        <v>77033</v>
      </c>
      <c r="BP78" s="450"/>
      <c r="BQ78" s="157">
        <f>+'ESTUDIO DE MERCADO 2023'!AY78*(1 + 0.0928) * (1 + 0.052) * (1 + 0.051)</f>
        <v>62829.338291199994</v>
      </c>
      <c r="BR78" s="157">
        <f>+'ESTUDIO DE MERCADO 2023'!AZ78*(1 + 0.0928) * (1 + 0.052) * (1 + 0.051)</f>
        <v>70741.001889868785</v>
      </c>
      <c r="BS78" s="7">
        <f>+'ESTUDIO DE MERCADO 2025'!BJ78*1.051</f>
        <v>84080</v>
      </c>
      <c r="BT78" s="7">
        <f>+'ESTUDIO DE MERCADO 2025'!BK78*1.051</f>
        <v>86182</v>
      </c>
      <c r="BU78" s="7">
        <f>+'ESTUDIO DE MERCADO 2025'!BL78*1.051</f>
        <v>81330.1636</v>
      </c>
      <c r="BV78" s="8">
        <f t="shared" si="32"/>
        <v>77033</v>
      </c>
      <c r="BW78" s="450"/>
      <c r="BX78" s="157">
        <f>+'ESTUDIO DE MERCADO 2023'!BB78*(1 + 0.0928) * (1 + 0.052) * (1 + 0.051)</f>
        <v>62829.338291199994</v>
      </c>
      <c r="BY78" s="157">
        <f>+'ESTUDIO DE MERCADO 2023'!BC78*(1 + 0.0928) * (1 + 0.052) * (1 + 0.051)</f>
        <v>57513.009666559999</v>
      </c>
      <c r="BZ78" s="7">
        <f>+'ESTUDIO DE MERCADO 2025'!BP78*1.051</f>
        <v>76723</v>
      </c>
      <c r="CA78" s="7">
        <f>+'ESTUDIO DE MERCADO 2025'!BQ78*1.051</f>
        <v>77774</v>
      </c>
      <c r="CB78" s="7">
        <f>+'ESTUDIO DE MERCADO 2025'!BR78*1.051</f>
        <v>73275.72</v>
      </c>
      <c r="CC78" s="450">
        <f t="shared" si="22"/>
        <v>69623</v>
      </c>
      <c r="CD78" s="89"/>
      <c r="CE78" s="28"/>
      <c r="CF78" s="9"/>
      <c r="CG78" s="9"/>
      <c r="CH78" s="9"/>
      <c r="CI78" s="10"/>
      <c r="CJ78" s="10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</row>
    <row r="79" spans="1:198" ht="50" customHeight="1" x14ac:dyDescent="0.35">
      <c r="A79" s="296"/>
      <c r="B79" s="11">
        <v>64</v>
      </c>
      <c r="C79" s="33" t="s">
        <v>92</v>
      </c>
      <c r="D79" s="11" t="s">
        <v>22</v>
      </c>
      <c r="E79" s="6"/>
      <c r="F79" s="157">
        <f>+'ESTUDIO DE MERCADO 2023'!F79*(1 + 0.0928) * (1 + 0.052) * (1 + 0.051)</f>
        <v>628293.38291199994</v>
      </c>
      <c r="G79" s="157">
        <f>+'ESTUDIO DE MERCADO 2023'!G79*(1 + 0.0928) * (1 + 0.052) * (1 + 0.051)</f>
        <v>707410.01889868802</v>
      </c>
      <c r="H79" s="7">
        <f>+'ESTUDIO DE MERCADO 2025'!H79*1.051</f>
        <v>846055</v>
      </c>
      <c r="I79" s="7">
        <f>+'ESTUDIO DE MERCADO 2025'!I79*1.051</f>
        <v>862871</v>
      </c>
      <c r="J79" s="13">
        <f>+'ESTUDIO DE MERCADO 2025'!J79*1.051</f>
        <v>813301.63599999994</v>
      </c>
      <c r="K79" s="8">
        <f t="shared" si="24"/>
        <v>771586</v>
      </c>
      <c r="L79" s="450"/>
      <c r="M79" s="157">
        <f>+'ESTUDIO DE MERCADO 2023'!I79*(1 + 0.0928) * (1 + 0.052) * (1 + 0.051)</f>
        <v>628293.38291199994</v>
      </c>
      <c r="N79" s="157">
        <f>+'ESTUDIO DE MERCADO 2023'!J79*(1 + 0.0928) * (1 + 0.052) * (1 + 0.051)</f>
        <v>707410.01889868802</v>
      </c>
      <c r="O79" s="7">
        <f>+'ESTUDIO DE MERCADO 2025'!N79*1.051</f>
        <v>846055</v>
      </c>
      <c r="P79" s="7">
        <f>+'ESTUDIO DE MERCADO 2025'!O79*1.051</f>
        <v>862871</v>
      </c>
      <c r="Q79" s="7">
        <f>+'ESTUDIO DE MERCADO 2025'!P79*1.051</f>
        <v>813301.63599999994</v>
      </c>
      <c r="R79" s="8">
        <f t="shared" si="25"/>
        <v>771586</v>
      </c>
      <c r="S79" s="450"/>
      <c r="T79" s="157">
        <f>+'ESTUDIO DE MERCADO 2023'!O79*(1 + 0.0928) * (1 + 0.052) * (1 + 0.051)</f>
        <v>628293.38291199994</v>
      </c>
      <c r="U79" s="157">
        <f>+'ESTUDIO DE MERCADO 2023'!P79*(1 + 0.0928) * (1 + 0.052) * (1 + 0.051)</f>
        <v>707410.01889868802</v>
      </c>
      <c r="V79" s="7">
        <f>+'ESTUDIO DE MERCADO 2025'!T79*1.051</f>
        <v>846055</v>
      </c>
      <c r="W79" s="7">
        <f>+'ESTUDIO DE MERCADO 2025'!U79*1.051</f>
        <v>862871</v>
      </c>
      <c r="X79" s="7">
        <f>+'ESTUDIO DE MERCADO 2025'!V79*1.051</f>
        <v>813301.63599999994</v>
      </c>
      <c r="Y79" s="8">
        <f t="shared" si="26"/>
        <v>771586</v>
      </c>
      <c r="Z79" s="450"/>
      <c r="AA79" s="157">
        <f>+'ESTUDIO DE MERCADO 2023'!AD79*(1 + 0.0928) * (1 + 0.052) * (1 + 0.051)</f>
        <v>628293.38291199994</v>
      </c>
      <c r="AB79" s="157">
        <f>+'ESTUDIO DE MERCADO 2023'!AE79*(1 + 0.0928) * (1 + 0.052) * (1 + 0.051)</f>
        <v>707410.01889868802</v>
      </c>
      <c r="AC79" s="7">
        <f>+'ESTUDIO DE MERCADO 2025'!Z79*1.051</f>
        <v>846055</v>
      </c>
      <c r="AD79" s="7">
        <f>+'ESTUDIO DE MERCADO 2025'!AA79*1.051</f>
        <v>846055</v>
      </c>
      <c r="AE79" s="7">
        <f>+'ESTUDIO DE MERCADO 2025'!AB79*1.051</f>
        <v>813301.63599999994</v>
      </c>
      <c r="AF79" s="8">
        <f t="shared" si="27"/>
        <v>768223</v>
      </c>
      <c r="AG79" s="450"/>
      <c r="AH79" s="157">
        <f>+'ESTUDIO DE MERCADO 2023'!AG79*(1 + 0.0928) * (1 + 0.052) * (1 + 0.051)</f>
        <v>628293.38291199994</v>
      </c>
      <c r="AI79" s="157">
        <f>+'ESTUDIO DE MERCADO 2023'!AH79*(1 + 0.0928) * (1 + 0.052) * (1 + 0.051)</f>
        <v>707410.01889868802</v>
      </c>
      <c r="AJ79" s="7">
        <f>+'ESTUDIO DE MERCADO 2025'!AF79*1.051</f>
        <v>846055</v>
      </c>
      <c r="AK79" s="7">
        <f>+'ESTUDIO DE MERCADO 2025'!AG79*1.051</f>
        <v>862871</v>
      </c>
      <c r="AL79" s="7">
        <f>+'ESTUDIO DE MERCADO 2025'!AH79*1.051</f>
        <v>813301.63599999994</v>
      </c>
      <c r="AM79" s="8">
        <f t="shared" si="28"/>
        <v>771586</v>
      </c>
      <c r="AN79" s="450"/>
      <c r="AO79" s="157">
        <f>+'ESTUDIO DE MERCADO 2023'!AJ79*(1 + 0.0928) * (1 + 0.052) * (1 + 0.051)</f>
        <v>628293.38291199994</v>
      </c>
      <c r="AP79" s="157">
        <f>+'ESTUDIO DE MERCADO 2023'!AK79*(1 + 0.0928) * (1 + 0.052) * (1 + 0.051)</f>
        <v>707410.01889868802</v>
      </c>
      <c r="AQ79" s="7">
        <f>+'ESTUDIO DE MERCADO 2025'!AL79*1.051</f>
        <v>846055</v>
      </c>
      <c r="AR79" s="7">
        <f>+'ESTUDIO DE MERCADO 2025'!AM79*1.051</f>
        <v>862871</v>
      </c>
      <c r="AS79" s="7">
        <f>+'ESTUDIO DE MERCADO 2025'!AN79*1.051</f>
        <v>813301.63599999994</v>
      </c>
      <c r="AT79" s="8">
        <f>ROUND(((AO79+AP79+AQ79+AR79+AS79)/5),0)</f>
        <v>771586</v>
      </c>
      <c r="AU79" s="450"/>
      <c r="AV79" s="157">
        <f>+'ESTUDIO DE MERCADO 2023'!AM79*(1 + 0.0928) * (1 + 0.052) * (1 + 0.051)</f>
        <v>747669.12566528004</v>
      </c>
      <c r="AW79" s="157">
        <f>+'ESTUDIO DE MERCADO 2023'!AN79*(1 + 0.0928) * (1 + 0.052) * (1 + 0.051)</f>
        <v>707410.01889868802</v>
      </c>
      <c r="AX79" s="7">
        <f>+'ESTUDIO DE MERCADO 2025'!AR79*1.051</f>
        <v>921727</v>
      </c>
      <c r="AY79" s="7">
        <f>+'ESTUDIO DE MERCADO 2025'!AS79*1.051</f>
        <v>940644.99999999988</v>
      </c>
      <c r="AZ79" s="7">
        <f>+'ESTUDIO DE MERCADO 2025'!AT79*1.051</f>
        <v>885988.79599999997</v>
      </c>
      <c r="BA79" s="8">
        <f t="shared" si="29"/>
        <v>840688</v>
      </c>
      <c r="BB79" s="450"/>
      <c r="BC79" s="157">
        <f>+'ESTUDIO DE MERCADO 2023'!AP79*(1 + 0.0928) * (1 + 0.052) * (1 + 0.051)</f>
        <v>628293.38291199994</v>
      </c>
      <c r="BD79" s="157">
        <f>+'ESTUDIO DE MERCADO 2023'!AQ79*(1 + 0.0928) * (1 + 0.052) * (1 + 0.051)</f>
        <v>575130.09666560008</v>
      </c>
      <c r="BE79" s="7">
        <f>+'ESTUDIO DE MERCADO 2025'!AX79*1.051</f>
        <v>761975</v>
      </c>
      <c r="BF79" s="7">
        <f>+'ESTUDIO DE MERCADO 2025'!AY79*1.051</f>
        <v>777740</v>
      </c>
      <c r="BG79" s="7">
        <f>+'ESTUDIO DE MERCADO 2025'!AZ79*1.051</f>
        <v>732757.2</v>
      </c>
      <c r="BH79" s="8">
        <f t="shared" si="30"/>
        <v>695179</v>
      </c>
      <c r="BI79" s="450"/>
      <c r="BJ79" s="157">
        <f>+'ESTUDIO DE MERCADO 2023'!AV79*(1 + 0.0928) * (1 + 0.052) * (1 + 0.051)</f>
        <v>628293.38291199994</v>
      </c>
      <c r="BK79" s="157">
        <f>+'ESTUDIO DE MERCADO 2023'!AW79*(1 + 0.0928) * (1 + 0.052) * (1 + 0.051)</f>
        <v>707410.01889868802</v>
      </c>
      <c r="BL79" s="7">
        <f>+'ESTUDIO DE MERCADO 2025'!BD79*1.051</f>
        <v>846055</v>
      </c>
      <c r="BM79" s="7">
        <f>+'ESTUDIO DE MERCADO 2025'!BE79*1.051</f>
        <v>862871</v>
      </c>
      <c r="BN79" s="7">
        <f>+'ESTUDIO DE MERCADO 2025'!BF79*1.051</f>
        <v>813301.63599999994</v>
      </c>
      <c r="BO79" s="8">
        <f t="shared" si="31"/>
        <v>771586</v>
      </c>
      <c r="BP79" s="450"/>
      <c r="BQ79" s="157">
        <f>+'ESTUDIO DE MERCADO 2023'!AY79*(1 + 0.0928) * (1 + 0.052) * (1 + 0.051)</f>
        <v>628293.38291199994</v>
      </c>
      <c r="BR79" s="157">
        <f>+'ESTUDIO DE MERCADO 2023'!AZ79*(1 + 0.0928) * (1 + 0.052) * (1 + 0.051)</f>
        <v>707410.01889868802</v>
      </c>
      <c r="BS79" s="7">
        <f>+'ESTUDIO DE MERCADO 2025'!BJ79*1.051</f>
        <v>846055</v>
      </c>
      <c r="BT79" s="7">
        <f>+'ESTUDIO DE MERCADO 2025'!BK79*1.051</f>
        <v>862871</v>
      </c>
      <c r="BU79" s="7">
        <f>+'ESTUDIO DE MERCADO 2025'!BL79*1.051</f>
        <v>813301.63599999994</v>
      </c>
      <c r="BV79" s="8">
        <f t="shared" si="32"/>
        <v>771586</v>
      </c>
      <c r="BW79" s="450"/>
      <c r="BX79" s="157">
        <f>+'ESTUDIO DE MERCADO 2023'!BB79*(1 + 0.0928) * (1 + 0.052) * (1 + 0.051)</f>
        <v>628293.38291199994</v>
      </c>
      <c r="BY79" s="157">
        <f>+'ESTUDIO DE MERCADO 2023'!BC79*(1 + 0.0928) * (1 + 0.052) * (1 + 0.051)</f>
        <v>575130.09666560008</v>
      </c>
      <c r="BZ79" s="7">
        <f>+'ESTUDIO DE MERCADO 2025'!BP79*1.051</f>
        <v>761975</v>
      </c>
      <c r="CA79" s="7">
        <f>+'ESTUDIO DE MERCADO 2025'!BQ79*1.051</f>
        <v>777740</v>
      </c>
      <c r="CB79" s="7">
        <f>+'ESTUDIO DE MERCADO 2025'!BR79*1.051</f>
        <v>732757.2</v>
      </c>
      <c r="CC79" s="450">
        <f t="shared" si="22"/>
        <v>695179</v>
      </c>
      <c r="CD79" s="89"/>
      <c r="CE79" s="28"/>
      <c r="CF79" s="9"/>
      <c r="CG79" s="9"/>
      <c r="CH79" s="9"/>
      <c r="CI79" s="10"/>
      <c r="CJ79" s="10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</row>
    <row r="80" spans="1:198" ht="50" customHeight="1" x14ac:dyDescent="0.35">
      <c r="A80" s="296"/>
      <c r="B80" s="11">
        <v>65</v>
      </c>
      <c r="C80" s="33" t="s">
        <v>93</v>
      </c>
      <c r="D80" s="11" t="s">
        <v>22</v>
      </c>
      <c r="E80" s="6"/>
      <c r="F80" s="157">
        <f>+'ESTUDIO DE MERCADO 2023'!F80*(1 + 0.0928) * (1 + 0.052) * (1 + 0.051)</f>
        <v>176836.23555082412</v>
      </c>
      <c r="G80" s="157">
        <f>+'ESTUDIO DE MERCADO 2023'!G80*(1 + 0.0928) * (1 + 0.052) * (1 + 0.051)</f>
        <v>199103.99844287787</v>
      </c>
      <c r="H80" s="7">
        <f>+'ESTUDIO DE MERCADO 2025'!H80*1.051</f>
        <v>238576.99999999997</v>
      </c>
      <c r="I80" s="7">
        <f>+'ESTUDIO DE MERCADO 2025'!I80*1.051</f>
        <v>243831.99999999997</v>
      </c>
      <c r="J80" s="13">
        <f>+'ESTUDIO DE MERCADO 2025'!J80*1.051</f>
        <v>228907.16939999998</v>
      </c>
      <c r="K80" s="8">
        <f t="shared" si="24"/>
        <v>217451</v>
      </c>
      <c r="L80" s="450"/>
      <c r="M80" s="157">
        <f>+'ESTUDIO DE MERCADO 2023'!I80*(1 + 0.0928) * (1 + 0.052) * (1 + 0.051)</f>
        <v>176836.23555082412</v>
      </c>
      <c r="N80" s="157">
        <f>+'ESTUDIO DE MERCADO 2023'!J80*(1 + 0.0928) * (1 + 0.052) * (1 + 0.051)</f>
        <v>199103.99844287787</v>
      </c>
      <c r="O80" s="7">
        <f>+'ESTUDIO DE MERCADO 2025'!N80*1.051</f>
        <v>238576.99999999997</v>
      </c>
      <c r="P80" s="7">
        <f>+'ESTUDIO DE MERCADO 2025'!O80*1.051</f>
        <v>243831.99999999997</v>
      </c>
      <c r="Q80" s="7">
        <f>+'ESTUDIO DE MERCADO 2025'!P80*1.051</f>
        <v>228907.16939999998</v>
      </c>
      <c r="R80" s="8">
        <f t="shared" si="25"/>
        <v>217451</v>
      </c>
      <c r="S80" s="450"/>
      <c r="T80" s="157">
        <f>+'ESTUDIO DE MERCADO 2023'!O80*(1 + 0.0928) * (1 + 0.052) * (1 + 0.051)</f>
        <v>317561.5445287996</v>
      </c>
      <c r="U80" s="157">
        <f>+'ESTUDIO DE MERCADO 2023'!P80*(1 + 0.0928) * (1 + 0.052) * (1 + 0.051)</f>
        <v>357549.87132831069</v>
      </c>
      <c r="V80" s="7">
        <f>+'ESTUDIO DE MERCADO 2025'!T80*1.051</f>
        <v>427757</v>
      </c>
      <c r="W80" s="7">
        <f>+'ESTUDIO DE MERCADO 2025'!U80*1.051</f>
        <v>436165</v>
      </c>
      <c r="X80" s="7">
        <f>+'ESTUDIO DE MERCADO 2025'!V80*1.051</f>
        <v>411070.90359999996</v>
      </c>
      <c r="Y80" s="8">
        <f t="shared" si="26"/>
        <v>390021</v>
      </c>
      <c r="Z80" s="450"/>
      <c r="AA80" s="157">
        <f>+'ESTUDIO DE MERCADO 2023'!AD80*(1 + 0.0928) * (1 + 0.052) * (1 + 0.051)</f>
        <v>356703.75106417999</v>
      </c>
      <c r="AB80" s="157">
        <f>+'ESTUDIO DE MERCADO 2023'!AE80*(1 + 0.0928) * (1 + 0.052) * (1 + 0.051)</f>
        <v>395122.6280883291</v>
      </c>
      <c r="AC80" s="7">
        <f>+'ESTUDIO DE MERCADO 2025'!Z80*1.051</f>
        <v>476102.99999999994</v>
      </c>
      <c r="AD80" s="7">
        <f>+'ESTUDIO DE MERCADO 2025'!AA80*1.051</f>
        <v>476102.99999999994</v>
      </c>
      <c r="AE80" s="7">
        <f>+'ESTUDIO DE MERCADO 2025'!AB80*1.051</f>
        <v>457781.96799999999</v>
      </c>
      <c r="AF80" s="8">
        <f t="shared" si="27"/>
        <v>432363</v>
      </c>
      <c r="AG80" s="450"/>
      <c r="AH80" s="157">
        <f>+'ESTUDIO DE MERCADO 2023'!AG80*(1 + 0.0928) * (1 + 0.052) * (1 + 0.051)</f>
        <v>355246.81724587997</v>
      </c>
      <c r="AI80" s="157">
        <f>+'ESTUDIO DE MERCADO 2023'!AH80*(1 + 0.0928) * (1 + 0.052) * (1 + 0.051)</f>
        <v>395122.6280883291</v>
      </c>
      <c r="AJ80" s="7">
        <f>+'ESTUDIO DE MERCADO 2025'!AF80*1.051</f>
        <v>475051.99999999994</v>
      </c>
      <c r="AK80" s="7">
        <f>+'ESTUDIO DE MERCADO 2025'!AG80*1.051</f>
        <v>484510.99999999994</v>
      </c>
      <c r="AL80" s="7">
        <f>+'ESTUDIO DE MERCADO 2025'!AH80*1.051</f>
        <v>456894.71379999997</v>
      </c>
      <c r="AM80" s="8">
        <f t="shared" si="28"/>
        <v>433365</v>
      </c>
      <c r="AN80" s="450"/>
      <c r="AO80" s="157">
        <f>+'ESTUDIO DE MERCADO 2023'!AJ80*(1 + 0.0928) * (1 + 0.052) * (1 + 0.051)</f>
        <v>352857.73165735707</v>
      </c>
      <c r="AP80" s="157">
        <f>+'ESTUDIO DE MERCADO 2023'!AK80*(1 + 0.0928) * (1 + 0.052) * (1 + 0.051)</f>
        <v>395122.6280883291</v>
      </c>
      <c r="AQ80" s="7">
        <f>+'ESTUDIO DE MERCADO 2025'!AL80*1.051</f>
        <v>474000.99999999994</v>
      </c>
      <c r="AR80" s="7">
        <f>+'ESTUDIO DE MERCADO 2025'!AM80*1.051</f>
        <v>483459.99999999994</v>
      </c>
      <c r="AS80" s="7">
        <f>+'ESTUDIO DE MERCADO 2025'!AN80*1.051</f>
        <v>455440.97059999994</v>
      </c>
      <c r="AT80" s="8">
        <f>ROUND(((AO80+AP80+AQ80+AR80+AS80)/5),0)</f>
        <v>432176</v>
      </c>
      <c r="AU80" s="450"/>
      <c r="AV80" s="157">
        <f>+'ESTUDIO DE MERCADO 2023'!AM80*(1 + 0.0928) * (1 + 0.052) * (1 + 0.051)</f>
        <v>484022.7675207642</v>
      </c>
      <c r="AW80" s="157">
        <f>+'ESTUDIO DE MERCADO 2023'!AN80*(1 + 0.0928) * (1 + 0.052) * (1 + 0.051)</f>
        <v>395122.6280883291</v>
      </c>
      <c r="AX80" s="7">
        <f>+'ESTUDIO DE MERCADO 2025'!AR80*1.051</f>
        <v>557030</v>
      </c>
      <c r="AY80" s="7">
        <f>+'ESTUDIO DE MERCADO 2025'!AS80*1.051</f>
        <v>568591</v>
      </c>
      <c r="AZ80" s="7">
        <f>+'ESTUDIO DE MERCADO 2025'!AT80*1.051</f>
        <v>535305.61979999999</v>
      </c>
      <c r="BA80" s="8">
        <f t="shared" si="29"/>
        <v>508014</v>
      </c>
      <c r="BB80" s="450"/>
      <c r="BC80" s="157">
        <f>+'ESTUDIO DE MERCADO 2023'!AP80*(1 + 0.0928) * (1 + 0.052) * (1 + 0.051)</f>
        <v>264105.24399722653</v>
      </c>
      <c r="BD80" s="157">
        <f>+'ESTUDIO DE MERCADO 2023'!AQ80*(1 + 0.0928) * (1 + 0.052) * (1 + 0.051)</f>
        <v>241757.8771974612</v>
      </c>
      <c r="BE80" s="7">
        <f>+'ESTUDIO DE MERCADO 2025'!AX80*1.051</f>
        <v>320555</v>
      </c>
      <c r="BF80" s="7">
        <f>+'ESTUDIO DE MERCADO 2025'!AY80*1.051</f>
        <v>326861</v>
      </c>
      <c r="BG80" s="7">
        <f>+'ESTUDIO DE MERCADO 2025'!AZ80*1.051</f>
        <v>308016.99040000001</v>
      </c>
      <c r="BH80" s="8">
        <f t="shared" si="30"/>
        <v>292259</v>
      </c>
      <c r="BI80" s="450"/>
      <c r="BJ80" s="157">
        <f>+'ESTUDIO DE MERCADO 2023'!AV80*(1 + 0.0928) * (1 + 0.052) * (1 + 0.051)</f>
        <v>416231.80031154165</v>
      </c>
      <c r="BK80" s="157">
        <f>+'ESTUDIO DE MERCADO 2023'!AW80*(1 + 0.0928) * (1 + 0.052) * (1 + 0.051)</f>
        <v>395122.6280883291</v>
      </c>
      <c r="BL80" s="7">
        <f>+'ESTUDIO DE MERCADO 2025'!BD80*1.051</f>
        <v>513938.99999999994</v>
      </c>
      <c r="BM80" s="7">
        <f>+'ESTUDIO DE MERCADO 2025'!BE80*1.051</f>
        <v>524449</v>
      </c>
      <c r="BN80" s="7">
        <f>+'ESTUDIO DE MERCADO 2025'!BF80*1.051</f>
        <v>494028.43559999997</v>
      </c>
      <c r="BO80" s="8">
        <f t="shared" si="31"/>
        <v>468754</v>
      </c>
      <c r="BP80" s="450"/>
      <c r="BQ80" s="157">
        <f>+'ESTUDIO DE MERCADO 2023'!AY80*(1 + 0.0928) * (1 + 0.052) * (1 + 0.051)</f>
        <v>423192.81977416959</v>
      </c>
      <c r="BR80" s="157">
        <f>+'ESTUDIO DE MERCADO 2023'!AZ80*(1 + 0.0928) * (1 + 0.052) * (1 + 0.051)</f>
        <v>395122.6280883291</v>
      </c>
      <c r="BS80" s="7">
        <f>+'ESTUDIO DE MERCADO 2025'!BJ80*1.051</f>
        <v>518142.99999999994</v>
      </c>
      <c r="BT80" s="7">
        <f>+'ESTUDIO DE MERCADO 2025'!BK80*1.051</f>
        <v>528653</v>
      </c>
      <c r="BU80" s="7">
        <f>+'ESTUDIO DE MERCADO 2025'!BL80*1.051</f>
        <v>498267.53899999999</v>
      </c>
      <c r="BV80" s="8">
        <f t="shared" si="32"/>
        <v>472676</v>
      </c>
      <c r="BW80" s="450"/>
      <c r="BX80" s="157">
        <f>+'ESTUDIO DE MERCADO 2023'!BB80*(1 + 0.0928) * (1 + 0.052) * (1 + 0.051)</f>
        <v>296865.32488565973</v>
      </c>
      <c r="BY80" s="157">
        <f>+'ESTUDIO DE MERCADO 2023'!BC80*(1 + 0.0928) * (1 + 0.052) * (1 + 0.051)</f>
        <v>271745.95124148851</v>
      </c>
      <c r="BZ80" s="7">
        <f>+'ESTUDIO DE MERCADO 2025'!BP80*1.051</f>
        <v>360493</v>
      </c>
      <c r="CA80" s="7">
        <f>+'ESTUDIO DE MERCADO 2025'!BQ80*1.051</f>
        <v>367850</v>
      </c>
      <c r="CB80" s="7">
        <f>+'ESTUDIO DE MERCADO 2025'!BR80*1.051</f>
        <v>346223.36279999994</v>
      </c>
      <c r="CC80" s="450">
        <f t="shared" si="22"/>
        <v>328636</v>
      </c>
      <c r="CD80" s="89"/>
      <c r="CE80" s="28"/>
      <c r="CF80" s="9"/>
      <c r="CG80" s="9"/>
      <c r="CH80" s="9"/>
      <c r="CI80" s="10"/>
      <c r="CJ80" s="10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</row>
    <row r="81" spans="1:198" ht="50" customHeight="1" x14ac:dyDescent="0.35">
      <c r="A81" s="296"/>
      <c r="B81" s="11">
        <v>66</v>
      </c>
      <c r="C81" s="33" t="s">
        <v>94</v>
      </c>
      <c r="D81" s="11" t="s">
        <v>22</v>
      </c>
      <c r="E81" s="6"/>
      <c r="F81" s="157">
        <f>+'ESTUDIO DE MERCADO 2023'!F81*(1 + 0.0928) * (1 + 0.052) * (1 + 0.051)</f>
        <v>154691.24990336201</v>
      </c>
      <c r="G81" s="157">
        <f>+'ESTUDIO DE MERCADO 2023'!G81*(1 + 0.0928) * (1 + 0.052) * (1 + 0.051)</f>
        <v>174170.44806426999</v>
      </c>
      <c r="H81" s="7">
        <f>+'ESTUDIO DE MERCADO 2025'!H81*1.051</f>
        <v>208098</v>
      </c>
      <c r="I81" s="7">
        <f>+'ESTUDIO DE MERCADO 2025'!I81*1.051</f>
        <v>212302</v>
      </c>
      <c r="J81" s="13">
        <f>+'ESTUDIO DE MERCADO 2025'!J81*1.051</f>
        <v>200241.35459999999</v>
      </c>
      <c r="K81" s="8">
        <f t="shared" si="24"/>
        <v>189901</v>
      </c>
      <c r="L81" s="450"/>
      <c r="M81" s="157">
        <f>+'ESTUDIO DE MERCADO 2023'!I81*(1 + 0.0928) * (1 + 0.052) * (1 + 0.051)</f>
        <v>154691.24990336201</v>
      </c>
      <c r="N81" s="157">
        <f>+'ESTUDIO DE MERCADO 2023'!J81*(1 + 0.0928) * (1 + 0.052) * (1 + 0.051)</f>
        <v>174170.44806426999</v>
      </c>
      <c r="O81" s="7">
        <f>+'ESTUDIO DE MERCADO 2025'!N81*1.051</f>
        <v>208098</v>
      </c>
      <c r="P81" s="7">
        <f>+'ESTUDIO DE MERCADO 2025'!O81*1.051</f>
        <v>212302</v>
      </c>
      <c r="Q81" s="7">
        <f>+'ESTUDIO DE MERCADO 2025'!P81*1.051</f>
        <v>200241.35459999999</v>
      </c>
      <c r="R81" s="8">
        <f t="shared" si="25"/>
        <v>189901</v>
      </c>
      <c r="S81" s="450"/>
      <c r="T81" s="157">
        <f>+'ESTUDIO DE MERCADO 2023'!O81*(1 + 0.0928) * (1 + 0.052) * (1 + 0.051)</f>
        <v>305813.16509840096</v>
      </c>
      <c r="U81" s="157">
        <f>+'ESTUDIO DE MERCADO 2023'!P81*(1 + 0.0928) * (1 + 0.052) * (1 + 0.051)</f>
        <v>344322.09981117648</v>
      </c>
      <c r="V81" s="7">
        <f>+'ESTUDIO DE MERCADO 2025'!T81*1.051</f>
        <v>411992</v>
      </c>
      <c r="W81" s="7">
        <f>+'ESTUDIO DE MERCADO 2025'!U81*1.051</f>
        <v>420400</v>
      </c>
      <c r="X81" s="7">
        <f>+'ESTUDIO DE MERCADO 2025'!V81*1.051</f>
        <v>395863.98459999997</v>
      </c>
      <c r="Y81" s="8">
        <f t="shared" si="26"/>
        <v>375678</v>
      </c>
      <c r="Z81" s="450"/>
      <c r="AA81" s="157">
        <f>+'ESTUDIO DE MERCADO 2023'!AD81*(1 + 0.0928) * (1 + 0.052) * (1 + 0.051)</f>
        <v>338990.82547645201</v>
      </c>
      <c r="AB81" s="157">
        <f>+'ESTUDIO DE MERCADO 2023'!AE81*(1 + 0.0928) * (1 + 0.052) * (1 + 0.051)</f>
        <v>383446.73730015394</v>
      </c>
      <c r="AC81" s="7">
        <f>+'ESTUDIO DE MERCADO 2025'!Z81*1.051</f>
        <v>457185</v>
      </c>
      <c r="AD81" s="7">
        <f>+'ESTUDIO DE MERCADO 2025'!AA81*1.051</f>
        <v>457185</v>
      </c>
      <c r="AE81" s="7">
        <f>+'ESTUDIO DE MERCADO 2025'!AB81*1.051</f>
        <v>439888.27259999997</v>
      </c>
      <c r="AF81" s="8">
        <f t="shared" si="27"/>
        <v>415339</v>
      </c>
      <c r="AG81" s="450"/>
      <c r="AH81" s="157">
        <f>+'ESTUDIO DE MERCADO 2023'!AG81*(1 + 0.0928) * (1 + 0.052) * (1 + 0.051)</f>
        <v>340574.36041140888</v>
      </c>
      <c r="AI81" s="157">
        <f>+'ESTUDIO DE MERCADO 2023'!AH81*(1 + 0.0928) * (1 + 0.052) * (1 + 0.051)</f>
        <v>383446.73730015394</v>
      </c>
      <c r="AJ81" s="7">
        <f>+'ESTUDIO DE MERCADO 2025'!AF81*1.051</f>
        <v>458236</v>
      </c>
      <c r="AK81" s="7">
        <f>+'ESTUDIO DE MERCADO 2025'!AG81*1.051</f>
        <v>467694.99999999994</v>
      </c>
      <c r="AL81" s="7">
        <f>+'ESTUDIO DE MERCADO 2025'!AH81*1.051</f>
        <v>440852.03959999996</v>
      </c>
      <c r="AM81" s="8">
        <f t="shared" si="28"/>
        <v>418161</v>
      </c>
      <c r="AN81" s="450"/>
      <c r="AO81" s="157">
        <f>+'ESTUDIO DE MERCADO 2023'!AJ81*(1 + 0.0928) * (1 + 0.052) * (1 + 0.051)</f>
        <v>338990.82547645201</v>
      </c>
      <c r="AP81" s="157">
        <f>+'ESTUDIO DE MERCADO 2023'!AK81*(1 + 0.0928) * (1 + 0.052) * (1 + 0.051)</f>
        <v>383446.73730015394</v>
      </c>
      <c r="AQ81" s="7">
        <f>+'ESTUDIO DE MERCADO 2025'!AL81*1.051</f>
        <v>457185</v>
      </c>
      <c r="AR81" s="7">
        <f>+'ESTUDIO DE MERCADO 2025'!AM81*1.051</f>
        <v>466643.99999999994</v>
      </c>
      <c r="AS81" s="7">
        <f>+'ESTUDIO DE MERCADO 2025'!AN81*1.051</f>
        <v>439888.27259999997</v>
      </c>
      <c r="AT81" s="8">
        <f>ROUND(((AO81+AP81+AQ81+AR81+AS81)/5),0)</f>
        <v>417231</v>
      </c>
      <c r="AU81" s="450"/>
      <c r="AV81" s="157">
        <f>+'ESTUDIO DE MERCADO 2023'!AM81*(1 + 0.0928) * (1 + 0.052) * (1 + 0.051)</f>
        <v>487897.28238860238</v>
      </c>
      <c r="AW81" s="157">
        <f>+'ESTUDIO DE MERCADO 2023'!AN81*(1 + 0.0928) * (1 + 0.052) * (1 + 0.051)</f>
        <v>383446.73730015394</v>
      </c>
      <c r="AX81" s="7">
        <f>+'ESTUDIO DE MERCADO 2025'!AR81*1.051</f>
        <v>551775</v>
      </c>
      <c r="AY81" s="7">
        <f>+'ESTUDIO DE MERCADO 2025'!AS81*1.051</f>
        <v>563336</v>
      </c>
      <c r="AZ81" s="7">
        <f>+'ESTUDIO DE MERCADO 2025'!AT81*1.051</f>
        <v>530555.94059999997</v>
      </c>
      <c r="BA81" s="8">
        <f t="shared" si="29"/>
        <v>503402</v>
      </c>
      <c r="BB81" s="450"/>
      <c r="BC81" s="157">
        <f>+'ESTUDIO DE MERCADO 2023'!AP81*(1 + 0.0928) * (1 + 0.052) * (1 + 0.051)</f>
        <v>225745.10565022586</v>
      </c>
      <c r="BD81" s="157">
        <f>+'ESTUDIO DE MERCADO 2023'!AQ81*(1 + 0.0928) * (1 + 0.052) * (1 + 0.051)</f>
        <v>206643.59671059134</v>
      </c>
      <c r="BE81" s="7">
        <f>+'ESTUDIO DE MERCADO 2025'!AX81*1.051</f>
        <v>274311</v>
      </c>
      <c r="BF81" s="7">
        <f>+'ESTUDIO DE MERCADO 2025'!AY81*1.051</f>
        <v>279566</v>
      </c>
      <c r="BG81" s="7">
        <f>+'ESTUDIO DE MERCADO 2025'!AZ81*1.051</f>
        <v>263279.07339999999</v>
      </c>
      <c r="BH81" s="8">
        <f t="shared" si="30"/>
        <v>249909</v>
      </c>
      <c r="BI81" s="450"/>
      <c r="BJ81" s="157">
        <f>+'ESTUDIO DE MERCADO 2023'!AV81*(1 + 0.0928) * (1 + 0.052) * (1 + 0.051)</f>
        <v>394292.03099027328</v>
      </c>
      <c r="BK81" s="157">
        <f>+'ESTUDIO DE MERCADO 2023'!AW81*(1 + 0.0928) * (1 + 0.052) * (1 + 0.051)</f>
        <v>383446.73730015394</v>
      </c>
      <c r="BL81" s="7">
        <f>+'ESTUDIO DE MERCADO 2025'!BD81*1.051</f>
        <v>492918.99999999994</v>
      </c>
      <c r="BM81" s="7">
        <f>+'ESTUDIO DE MERCADO 2025'!BE81*1.051</f>
        <v>502377.99999999994</v>
      </c>
      <c r="BN81" s="7">
        <f>+'ESTUDIO DE MERCADO 2025'!BF81*1.051</f>
        <v>473559.79019999999</v>
      </c>
      <c r="BO81" s="8">
        <f t="shared" si="31"/>
        <v>449319</v>
      </c>
      <c r="BP81" s="450"/>
      <c r="BQ81" s="157">
        <f>+'ESTUDIO DE MERCADO 2023'!AY81*(1 + 0.0928) * (1 + 0.052) * (1 + 0.051)</f>
        <v>392426.70647308044</v>
      </c>
      <c r="BR81" s="157">
        <f>+'ESTUDIO DE MERCADO 2023'!AZ81*(1 + 0.0928) * (1 + 0.052) * (1 + 0.051)</f>
        <v>383446.73730015394</v>
      </c>
      <c r="BS81" s="7">
        <f>+'ESTUDIO DE MERCADO 2025'!BJ81*1.051</f>
        <v>490816.99999999994</v>
      </c>
      <c r="BT81" s="7">
        <f>+'ESTUDIO DE MERCADO 2025'!BK81*1.051</f>
        <v>500275.99999999994</v>
      </c>
      <c r="BU81" s="7">
        <f>+'ESTUDIO DE MERCADO 2025'!BL81*1.051</f>
        <v>472423.86939999997</v>
      </c>
      <c r="BV81" s="8">
        <f t="shared" si="32"/>
        <v>447878</v>
      </c>
      <c r="BW81" s="450"/>
      <c r="BX81" s="157">
        <f>+'ESTUDIO DE MERCADO 2023'!BB81*(1 + 0.0928) * (1 + 0.052) * (1 + 0.051)</f>
        <v>259688.49858870092</v>
      </c>
      <c r="BY81" s="157">
        <f>+'ESTUDIO DE MERCADO 2023'!BC81*(1 + 0.0928) * (1 + 0.052) * (1 + 0.051)</f>
        <v>237714.85640042622</v>
      </c>
      <c r="BZ81" s="7">
        <f>+'ESTUDIO DE MERCADO 2025'!BP81*1.051</f>
        <v>315300</v>
      </c>
      <c r="CA81" s="7">
        <f>+'ESTUDIO DE MERCADO 2025'!BQ81*1.051</f>
        <v>321606</v>
      </c>
      <c r="CB81" s="7">
        <f>+'ESTUDIO DE MERCADO 2025'!BR81*1.051</f>
        <v>302865.61900000001</v>
      </c>
      <c r="CC81" s="450">
        <f t="shared" si="22"/>
        <v>287435</v>
      </c>
      <c r="CD81" s="89"/>
      <c r="CE81" s="28"/>
      <c r="CF81" s="9"/>
      <c r="CG81" s="9"/>
      <c r="CH81" s="9"/>
      <c r="CI81" s="10"/>
      <c r="CJ81" s="10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</row>
    <row r="82" spans="1:198" ht="50" customHeight="1" x14ac:dyDescent="0.35">
      <c r="A82" s="296"/>
      <c r="B82" s="11">
        <v>67</v>
      </c>
      <c r="C82" s="33" t="s">
        <v>95</v>
      </c>
      <c r="D82" s="11" t="s">
        <v>22</v>
      </c>
      <c r="E82" s="6"/>
      <c r="F82" s="157">
        <f>+'ESTUDIO DE MERCADO 2023'!F82*(1 + 0.0928) * (1 + 0.052) * (1 + 0.051)</f>
        <v>188488.01487359998</v>
      </c>
      <c r="G82" s="157">
        <f>+'ESTUDIO DE MERCADO 2023'!G82*(1 + 0.0928) * (1 + 0.052) * (1 + 0.051)</f>
        <v>212223.00566960638</v>
      </c>
      <c r="H82" s="7">
        <f>+'ESTUDIO DE MERCADO 2025'!H82*1.051</f>
        <v>253290.99999999997</v>
      </c>
      <c r="I82" s="7">
        <f>+'ESTUDIO DE MERCADO 2025'!I82*1.051</f>
        <v>258545.99999999997</v>
      </c>
      <c r="J82" s="13">
        <f>+'ESTUDIO DE MERCADO 2025'!J82*1.051</f>
        <v>243990.49079999997</v>
      </c>
      <c r="K82" s="8">
        <f t="shared" si="24"/>
        <v>231308</v>
      </c>
      <c r="L82" s="450"/>
      <c r="M82" s="157">
        <f>+'ESTUDIO DE MERCADO 2023'!I82*(1 + 0.0928) * (1 + 0.052) * (1 + 0.051)</f>
        <v>188488.01487359998</v>
      </c>
      <c r="N82" s="157">
        <f>+'ESTUDIO DE MERCADO 2023'!J82*(1 + 0.0928) * (1 + 0.052) * (1 + 0.051)</f>
        <v>212223.00566960638</v>
      </c>
      <c r="O82" s="7">
        <f>+'ESTUDIO DE MERCADO 2025'!N82*1.051</f>
        <v>253290.99999999997</v>
      </c>
      <c r="P82" s="7">
        <f>+'ESTUDIO DE MERCADO 2025'!O82*1.051</f>
        <v>258545.99999999997</v>
      </c>
      <c r="Q82" s="7">
        <f>+'ESTUDIO DE MERCADO 2025'!P82*1.051</f>
        <v>243990.49079999997</v>
      </c>
      <c r="R82" s="8">
        <f t="shared" si="25"/>
        <v>231308</v>
      </c>
      <c r="S82" s="450"/>
      <c r="T82" s="157">
        <f>+'ESTUDIO DE MERCADO 2023'!O82*(1 + 0.0928) * (1 + 0.052) * (1 + 0.051)</f>
        <v>188488.01487359998</v>
      </c>
      <c r="U82" s="157">
        <f>+'ESTUDIO DE MERCADO 2023'!P82*(1 + 0.0928) * (1 + 0.052) * (1 + 0.051)</f>
        <v>212223.00566960638</v>
      </c>
      <c r="V82" s="7">
        <f>+'ESTUDIO DE MERCADO 2025'!T82*1.051</f>
        <v>253290.99999999997</v>
      </c>
      <c r="W82" s="7">
        <f>+'ESTUDIO DE MERCADO 2025'!U82*1.051</f>
        <v>258545.99999999997</v>
      </c>
      <c r="X82" s="7">
        <f>+'ESTUDIO DE MERCADO 2025'!V82*1.051</f>
        <v>243990.49079999997</v>
      </c>
      <c r="Y82" s="8">
        <f t="shared" si="26"/>
        <v>231308</v>
      </c>
      <c r="Z82" s="450"/>
      <c r="AA82" s="157">
        <f>+'ESTUDIO DE MERCADO 2023'!AD82*(1 + 0.0928) * (1 + 0.052) * (1 + 0.051)</f>
        <v>188488.01487359998</v>
      </c>
      <c r="AB82" s="157">
        <f>+'ESTUDIO DE MERCADO 2023'!AE82*(1 + 0.0928) * (1 + 0.052) * (1 + 0.051)</f>
        <v>212223.00566960638</v>
      </c>
      <c r="AC82" s="7">
        <f>+'ESTUDIO DE MERCADO 2025'!Z82*1.051</f>
        <v>253290.99999999997</v>
      </c>
      <c r="AD82" s="7">
        <f>+'ESTUDIO DE MERCADO 2025'!AA82*1.051</f>
        <v>253290.99999999997</v>
      </c>
      <c r="AE82" s="7">
        <f>+'ESTUDIO DE MERCADO 2025'!AB82*1.051</f>
        <v>243990.49079999997</v>
      </c>
      <c r="AF82" s="8">
        <f t="shared" si="27"/>
        <v>230257</v>
      </c>
      <c r="AG82" s="450"/>
      <c r="AH82" s="157">
        <f>+'ESTUDIO DE MERCADO 2023'!AG82*(1 + 0.0928) * (1 + 0.052) * (1 + 0.051)</f>
        <v>188488.01487359998</v>
      </c>
      <c r="AI82" s="157">
        <f>+'ESTUDIO DE MERCADO 2023'!AH82*(1 + 0.0928) * (1 + 0.052) * (1 + 0.051)</f>
        <v>212223.00566960638</v>
      </c>
      <c r="AJ82" s="7">
        <f>+'ESTUDIO DE MERCADO 2025'!AF82*1.051</f>
        <v>253290.99999999997</v>
      </c>
      <c r="AK82" s="7">
        <f>+'ESTUDIO DE MERCADO 2025'!AG82*1.051</f>
        <v>258545.99999999997</v>
      </c>
      <c r="AL82" s="7">
        <f>+'ESTUDIO DE MERCADO 2025'!AH82*1.051</f>
        <v>243990.49079999997</v>
      </c>
      <c r="AM82" s="8">
        <f t="shared" si="28"/>
        <v>231308</v>
      </c>
      <c r="AN82" s="450"/>
      <c r="AO82" s="157">
        <f>+'ESTUDIO DE MERCADO 2023'!AJ82*(1 + 0.0928) * (1 + 0.052) * (1 + 0.051)</f>
        <v>188488.01487359998</v>
      </c>
      <c r="AP82" s="157">
        <f>+'ESTUDIO DE MERCADO 2023'!AK82*(1 + 0.0928) * (1 + 0.052) * (1 + 0.051)</f>
        <v>212223.00566960638</v>
      </c>
      <c r="AQ82" s="7">
        <f>+'ESTUDIO DE MERCADO 2025'!AL82*1.051</f>
        <v>253290.99999999997</v>
      </c>
      <c r="AR82" s="7">
        <f>+'ESTUDIO DE MERCADO 2025'!AM82*1.051</f>
        <v>258545.99999999997</v>
      </c>
      <c r="AS82" s="7">
        <f>+'ESTUDIO DE MERCADO 2025'!AN82*1.051</f>
        <v>243990.49079999997</v>
      </c>
      <c r="AT82" s="8">
        <f>ROUND(((AO82+AP82+AQ82+AR82+AS82)/5),0)</f>
        <v>231308</v>
      </c>
      <c r="AU82" s="450"/>
      <c r="AV82" s="157">
        <f>+'ESTUDIO DE MERCADO 2023'!AM82*(1 + 0.0928) * (1 + 0.052) * (1 + 0.051)</f>
        <v>224300.73769958399</v>
      </c>
      <c r="AW82" s="157">
        <f>+'ESTUDIO DE MERCADO 2023'!AN82*(1 + 0.0928) * (1 + 0.052) * (1 + 0.051)</f>
        <v>212223.00566960638</v>
      </c>
      <c r="AX82" s="7">
        <f>+'ESTUDIO DE MERCADO 2025'!AR82*1.051</f>
        <v>276413</v>
      </c>
      <c r="AY82" s="7">
        <f>+'ESTUDIO DE MERCADO 2025'!AS82*1.051</f>
        <v>281668</v>
      </c>
      <c r="AZ82" s="7">
        <f>+'ESTUDIO DE MERCADO 2025'!AT82*1.051</f>
        <v>265796.63879999996</v>
      </c>
      <c r="BA82" s="8">
        <f t="shared" si="29"/>
        <v>252080</v>
      </c>
      <c r="BB82" s="450"/>
      <c r="BC82" s="157">
        <f>+'ESTUDIO DE MERCADO 2023'!AP82*(1 + 0.0928) * (1 + 0.052) * (1 + 0.051)</f>
        <v>188488.01487359998</v>
      </c>
      <c r="BD82" s="157">
        <f>+'ESTUDIO DE MERCADO 2023'!AQ82*(1 + 0.0928) * (1 + 0.052) * (1 + 0.051)</f>
        <v>172539.02899967998</v>
      </c>
      <c r="BE82" s="7">
        <f>+'ESTUDIO DE MERCADO 2025'!AX82*1.051</f>
        <v>229118</v>
      </c>
      <c r="BF82" s="7">
        <f>+'ESTUDIO DE MERCADO 2025'!AY82*1.051</f>
        <v>233321.99999999997</v>
      </c>
      <c r="BG82" s="7">
        <f>+'ESTUDIO DE MERCADO 2025'!AZ82*1.051</f>
        <v>219827.15999999997</v>
      </c>
      <c r="BH82" s="8">
        <f t="shared" si="30"/>
        <v>208659</v>
      </c>
      <c r="BI82" s="450"/>
      <c r="BJ82" s="157">
        <f>+'ESTUDIO DE MERCADO 2023'!AV82*(1 + 0.0928) * (1 + 0.052) * (1 + 0.051)</f>
        <v>188488.01487359998</v>
      </c>
      <c r="BK82" s="157">
        <f>+'ESTUDIO DE MERCADO 2023'!AW82*(1 + 0.0928) * (1 + 0.052) * (1 + 0.051)</f>
        <v>212223.00566960638</v>
      </c>
      <c r="BL82" s="7">
        <f>+'ESTUDIO DE MERCADO 2025'!BD82*1.051</f>
        <v>253290.99999999997</v>
      </c>
      <c r="BM82" s="7">
        <f>+'ESTUDIO DE MERCADO 2025'!BE82*1.051</f>
        <v>258545.99999999997</v>
      </c>
      <c r="BN82" s="7">
        <f>+'ESTUDIO DE MERCADO 2025'!BF82*1.051</f>
        <v>243990.49079999997</v>
      </c>
      <c r="BO82" s="8">
        <f t="shared" si="31"/>
        <v>231308</v>
      </c>
      <c r="BP82" s="450"/>
      <c r="BQ82" s="157">
        <f>+'ESTUDIO DE MERCADO 2023'!AY82*(1 + 0.0928) * (1 + 0.052) * (1 + 0.051)</f>
        <v>188488.01487359998</v>
      </c>
      <c r="BR82" s="157">
        <f>+'ESTUDIO DE MERCADO 2023'!AZ82*(1 + 0.0928) * (1 + 0.052) * (1 + 0.051)</f>
        <v>212223.00566960638</v>
      </c>
      <c r="BS82" s="7">
        <f>+'ESTUDIO DE MERCADO 2025'!BJ82*1.051</f>
        <v>253290.99999999997</v>
      </c>
      <c r="BT82" s="7">
        <f>+'ESTUDIO DE MERCADO 2025'!BK82*1.051</f>
        <v>258545.99999999997</v>
      </c>
      <c r="BU82" s="7">
        <f>+'ESTUDIO DE MERCADO 2025'!BL82*1.051</f>
        <v>243990.49079999997</v>
      </c>
      <c r="BV82" s="8">
        <f t="shared" si="32"/>
        <v>231308</v>
      </c>
      <c r="BW82" s="450"/>
      <c r="BX82" s="157">
        <f>+'ESTUDIO DE MERCADO 2023'!BB82*(1 + 0.0928) * (1 + 0.052) * (1 + 0.051)</f>
        <v>188488.01487359998</v>
      </c>
      <c r="BY82" s="157">
        <f>+'ESTUDIO DE MERCADO 2023'!BC82*(1 + 0.0928) * (1 + 0.052) * (1 + 0.051)</f>
        <v>172539.02899967998</v>
      </c>
      <c r="BZ82" s="7">
        <f>+'ESTUDIO DE MERCADO 2025'!BP82*1.051</f>
        <v>229118</v>
      </c>
      <c r="CA82" s="7">
        <f>+'ESTUDIO DE MERCADO 2025'!BQ82*1.051</f>
        <v>233321.99999999997</v>
      </c>
      <c r="CB82" s="7">
        <f>+'ESTUDIO DE MERCADO 2025'!BR82*1.051</f>
        <v>219827.15999999997</v>
      </c>
      <c r="CC82" s="450">
        <f t="shared" si="22"/>
        <v>208659</v>
      </c>
      <c r="CD82" s="89"/>
      <c r="CE82" s="28"/>
      <c r="CF82" s="9"/>
      <c r="CG82" s="9"/>
      <c r="CH82" s="9"/>
      <c r="CI82" s="10"/>
      <c r="CJ82" s="10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</row>
    <row r="83" spans="1:198" ht="50" customHeight="1" x14ac:dyDescent="0.35">
      <c r="A83" s="296"/>
      <c r="B83" s="11">
        <v>68</v>
      </c>
      <c r="C83" s="33" t="s">
        <v>96</v>
      </c>
      <c r="D83" s="11" t="s">
        <v>22</v>
      </c>
      <c r="E83" s="6"/>
      <c r="F83" s="157">
        <f>+'ESTUDIO DE MERCADO 2023'!F83*(1 + 0.0928) * (1 + 0.052) * (1 + 0.051)</f>
        <v>188488.01487359998</v>
      </c>
      <c r="G83" s="157">
        <f>+'ESTUDIO DE MERCADO 2023'!G83*(1 + 0.0928) * (1 + 0.052) * (1 + 0.051)</f>
        <v>212223.00566960638</v>
      </c>
      <c r="H83" s="7">
        <f>+'ESTUDIO DE MERCADO 2025'!H83*1.051</f>
        <v>253290.99999999997</v>
      </c>
      <c r="I83" s="7">
        <f>+'ESTUDIO DE MERCADO 2025'!I83*1.051</f>
        <v>258545.99999999997</v>
      </c>
      <c r="J83" s="13">
        <f>+'ESTUDIO DE MERCADO 2025'!J83*1.051</f>
        <v>243990.49079999997</v>
      </c>
      <c r="K83" s="8">
        <f t="shared" si="24"/>
        <v>231308</v>
      </c>
      <c r="L83" s="450"/>
      <c r="M83" s="157">
        <f>+'ESTUDIO DE MERCADO 2023'!I83*(1 + 0.0928) * (1 + 0.052) * (1 + 0.051)</f>
        <v>188488.01487359998</v>
      </c>
      <c r="N83" s="157">
        <f>+'ESTUDIO DE MERCADO 2023'!J83*(1 + 0.0928) * (1 + 0.052) * (1 + 0.051)</f>
        <v>212223.00566960638</v>
      </c>
      <c r="O83" s="7">
        <f>+'ESTUDIO DE MERCADO 2025'!N83*1.051</f>
        <v>253290.99999999997</v>
      </c>
      <c r="P83" s="7">
        <f>+'ESTUDIO DE MERCADO 2025'!O83*1.051</f>
        <v>258545.99999999997</v>
      </c>
      <c r="Q83" s="7">
        <f>+'ESTUDIO DE MERCADO 2025'!P83*1.051</f>
        <v>243990.49079999997</v>
      </c>
      <c r="R83" s="8">
        <f t="shared" si="25"/>
        <v>231308</v>
      </c>
      <c r="S83" s="450"/>
      <c r="T83" s="157">
        <f>+'ESTUDIO DE MERCADO 2023'!O83*(1 + 0.0928) * (1 + 0.052) * (1 + 0.051)</f>
        <v>188488.01487359998</v>
      </c>
      <c r="U83" s="157">
        <f>+'ESTUDIO DE MERCADO 2023'!P83*(1 + 0.0928) * (1 + 0.052) * (1 + 0.051)</f>
        <v>212223.00566960638</v>
      </c>
      <c r="V83" s="7">
        <f>+'ESTUDIO DE MERCADO 2025'!T83*1.051</f>
        <v>253290.99999999997</v>
      </c>
      <c r="W83" s="7">
        <f>+'ESTUDIO DE MERCADO 2025'!U83*1.051</f>
        <v>258545.99999999997</v>
      </c>
      <c r="X83" s="7">
        <f>+'ESTUDIO DE MERCADO 2025'!V83*1.051</f>
        <v>243990.49079999997</v>
      </c>
      <c r="Y83" s="8">
        <f t="shared" si="26"/>
        <v>231308</v>
      </c>
      <c r="Z83" s="450"/>
      <c r="AA83" s="157">
        <f>+'ESTUDIO DE MERCADO 2023'!AD83*(1 + 0.0928) * (1 + 0.052) * (1 + 0.051)</f>
        <v>188488.01487359998</v>
      </c>
      <c r="AB83" s="157">
        <f>+'ESTUDIO DE MERCADO 2023'!AE83*(1 + 0.0928) * (1 + 0.052) * (1 + 0.051)</f>
        <v>212223.00566960638</v>
      </c>
      <c r="AC83" s="7">
        <f>+'ESTUDIO DE MERCADO 2025'!Z83*1.051</f>
        <v>253290.99999999997</v>
      </c>
      <c r="AD83" s="7">
        <f>+'ESTUDIO DE MERCADO 2025'!AA83*1.051</f>
        <v>253290.99999999997</v>
      </c>
      <c r="AE83" s="7">
        <f>+'ESTUDIO DE MERCADO 2025'!AB83*1.051</f>
        <v>243990.49079999997</v>
      </c>
      <c r="AF83" s="8">
        <f t="shared" si="27"/>
        <v>230257</v>
      </c>
      <c r="AG83" s="450"/>
      <c r="AH83" s="157">
        <f>+'ESTUDIO DE MERCADO 2023'!AG83*(1 + 0.0928) * (1 + 0.052) * (1 + 0.051)</f>
        <v>188488.01487359998</v>
      </c>
      <c r="AI83" s="157">
        <f>+'ESTUDIO DE MERCADO 2023'!AH83*(1 + 0.0928) * (1 + 0.052) * (1 + 0.051)</f>
        <v>212223.00566960638</v>
      </c>
      <c r="AJ83" s="7">
        <f>+'ESTUDIO DE MERCADO 2025'!AF83*1.051</f>
        <v>253290.99999999997</v>
      </c>
      <c r="AK83" s="7">
        <f>+'ESTUDIO DE MERCADO 2025'!AG83*1.051</f>
        <v>258545.99999999997</v>
      </c>
      <c r="AL83" s="7">
        <f>+'ESTUDIO DE MERCADO 2025'!AH83*1.051</f>
        <v>243990.49079999997</v>
      </c>
      <c r="AM83" s="8">
        <f t="shared" si="28"/>
        <v>231308</v>
      </c>
      <c r="AN83" s="450"/>
      <c r="AO83" s="157">
        <f>+'ESTUDIO DE MERCADO 2023'!AJ83*(1 + 0.0928) * (1 + 0.052) * (1 + 0.051)</f>
        <v>188488.01487359998</v>
      </c>
      <c r="AP83" s="157">
        <f>+'ESTUDIO DE MERCADO 2023'!AK83*(1 + 0.0928) * (1 + 0.052) * (1 + 0.051)</f>
        <v>212223.00566960638</v>
      </c>
      <c r="AQ83" s="7">
        <f>+'ESTUDIO DE MERCADO 2025'!AL83*1.051</f>
        <v>253290.99999999997</v>
      </c>
      <c r="AR83" s="7">
        <f>+'ESTUDIO DE MERCADO 2025'!AM83*1.051</f>
        <v>258545.99999999997</v>
      </c>
      <c r="AS83" s="7">
        <f>+'ESTUDIO DE MERCADO 2025'!AN83*1.051</f>
        <v>243990.49079999997</v>
      </c>
      <c r="AT83" s="8">
        <f>ROUND(((AO83+AP83+AQ83+AR83+AS83)/5),0)</f>
        <v>231308</v>
      </c>
      <c r="AU83" s="450"/>
      <c r="AV83" s="157">
        <f>+'ESTUDIO DE MERCADO 2023'!AM83*(1 + 0.0928) * (1 + 0.052) * (1 + 0.051)</f>
        <v>224300.73769958399</v>
      </c>
      <c r="AW83" s="157">
        <f>+'ESTUDIO DE MERCADO 2023'!AN83*(1 + 0.0928) * (1 + 0.052) * (1 + 0.051)</f>
        <v>212223.00566960638</v>
      </c>
      <c r="AX83" s="7">
        <f>+'ESTUDIO DE MERCADO 2025'!AR83*1.051</f>
        <v>276413</v>
      </c>
      <c r="AY83" s="7">
        <f>+'ESTUDIO DE MERCADO 2025'!AS83*1.051</f>
        <v>281668</v>
      </c>
      <c r="AZ83" s="7">
        <f>+'ESTUDIO DE MERCADO 2025'!AT83*1.051</f>
        <v>265796.63879999996</v>
      </c>
      <c r="BA83" s="8">
        <f t="shared" si="29"/>
        <v>252080</v>
      </c>
      <c r="BB83" s="450"/>
      <c r="BC83" s="157">
        <f>+'ESTUDIO DE MERCADO 2023'!AP83*(1 + 0.0928) * (1 + 0.052) * (1 + 0.051)</f>
        <v>188488.01487359998</v>
      </c>
      <c r="BD83" s="157">
        <f>+'ESTUDIO DE MERCADO 2023'!AQ83*(1 + 0.0928) * (1 + 0.052) * (1 + 0.051)</f>
        <v>172539.02899967998</v>
      </c>
      <c r="BE83" s="7">
        <f>+'ESTUDIO DE MERCADO 2025'!AX83*1.051</f>
        <v>229118</v>
      </c>
      <c r="BF83" s="7">
        <f>+'ESTUDIO DE MERCADO 2025'!AY83*1.051</f>
        <v>233321.99999999997</v>
      </c>
      <c r="BG83" s="7">
        <f>+'ESTUDIO DE MERCADO 2025'!AZ83*1.051</f>
        <v>219827.15999999997</v>
      </c>
      <c r="BH83" s="8">
        <f t="shared" si="30"/>
        <v>208659</v>
      </c>
      <c r="BI83" s="450"/>
      <c r="BJ83" s="157">
        <f>+'ESTUDIO DE MERCADO 2023'!AV83*(1 + 0.0928) * (1 + 0.052) * (1 + 0.051)</f>
        <v>188488.01487359998</v>
      </c>
      <c r="BK83" s="157">
        <f>+'ESTUDIO DE MERCADO 2023'!AW83*(1 + 0.0928) * (1 + 0.052) * (1 + 0.051)</f>
        <v>212223.00566960638</v>
      </c>
      <c r="BL83" s="7">
        <f>+'ESTUDIO DE MERCADO 2025'!BD83*1.051</f>
        <v>253290.99999999997</v>
      </c>
      <c r="BM83" s="7">
        <f>+'ESTUDIO DE MERCADO 2025'!BE83*1.051</f>
        <v>258545.99999999997</v>
      </c>
      <c r="BN83" s="7">
        <f>+'ESTUDIO DE MERCADO 2025'!BF83*1.051</f>
        <v>243990.49079999997</v>
      </c>
      <c r="BO83" s="8">
        <f t="shared" si="31"/>
        <v>231308</v>
      </c>
      <c r="BP83" s="450"/>
      <c r="BQ83" s="157">
        <f>+'ESTUDIO DE MERCADO 2023'!AY83*(1 + 0.0928) * (1 + 0.052) * (1 + 0.051)</f>
        <v>188488.01487359998</v>
      </c>
      <c r="BR83" s="157">
        <f>+'ESTUDIO DE MERCADO 2023'!AZ83*(1 + 0.0928) * (1 + 0.052) * (1 + 0.051)</f>
        <v>212223.00566960638</v>
      </c>
      <c r="BS83" s="7">
        <f>+'ESTUDIO DE MERCADO 2025'!BJ83*1.051</f>
        <v>253290.99999999997</v>
      </c>
      <c r="BT83" s="7">
        <f>+'ESTUDIO DE MERCADO 2025'!BK83*1.051</f>
        <v>258545.99999999997</v>
      </c>
      <c r="BU83" s="7">
        <f>+'ESTUDIO DE MERCADO 2025'!BL83*1.051</f>
        <v>243990.49079999997</v>
      </c>
      <c r="BV83" s="8">
        <f t="shared" si="32"/>
        <v>231308</v>
      </c>
      <c r="BW83" s="450"/>
      <c r="BX83" s="157">
        <f>+'ESTUDIO DE MERCADO 2023'!BB83*(1 + 0.0928) * (1 + 0.052) * (1 + 0.051)</f>
        <v>188488.01487359998</v>
      </c>
      <c r="BY83" s="157">
        <f>+'ESTUDIO DE MERCADO 2023'!BC83*(1 + 0.0928) * (1 + 0.052) * (1 + 0.051)</f>
        <v>172539.02899967998</v>
      </c>
      <c r="BZ83" s="7">
        <f>+'ESTUDIO DE MERCADO 2025'!BP83*1.051</f>
        <v>229118</v>
      </c>
      <c r="CA83" s="7">
        <f>+'ESTUDIO DE MERCADO 2025'!BQ83*1.051</f>
        <v>233321.99999999997</v>
      </c>
      <c r="CB83" s="7">
        <f>+'ESTUDIO DE MERCADO 2025'!BR83*1.051</f>
        <v>219827.15999999997</v>
      </c>
      <c r="CC83" s="450">
        <f t="shared" si="22"/>
        <v>208659</v>
      </c>
      <c r="CD83" s="89"/>
      <c r="CE83" s="28"/>
      <c r="CF83" s="9"/>
      <c r="CG83" s="9"/>
      <c r="CH83" s="9"/>
      <c r="CI83" s="10"/>
      <c r="CJ83" s="10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</row>
    <row r="84" spans="1:198" ht="16.5" thickBot="1" x14ac:dyDescent="0.4">
      <c r="A84" s="296"/>
      <c r="B84" s="15">
        <v>69</v>
      </c>
      <c r="C84" s="33" t="s">
        <v>97</v>
      </c>
      <c r="D84" s="11" t="s">
        <v>22</v>
      </c>
      <c r="E84" s="6"/>
      <c r="F84" s="157">
        <f>+'ESTUDIO DE MERCADO 2023'!F84*(1 + 0.0928) * (1 + 0.052) * (1 + 0.051)</f>
        <v>157073.34572799999</v>
      </c>
      <c r="G84" s="157">
        <f>+'ESTUDIO DE MERCADO 2023'!G84*(1 + 0.0928) * (1 + 0.052) * (1 + 0.051)</f>
        <v>176852.50472467201</v>
      </c>
      <c r="H84" s="7">
        <f>+'ESTUDIO DE MERCADO 2025'!H84*1.051</f>
        <v>211251</v>
      </c>
      <c r="I84" s="7">
        <f>+'ESTUDIO DE MERCADO 2025'!I84*1.051</f>
        <v>215455</v>
      </c>
      <c r="J84" s="13">
        <f>+'ESTUDIO DE MERCADO 2025'!J84*1.051</f>
        <v>203325.40899999999</v>
      </c>
      <c r="K84" s="8">
        <f t="shared" si="24"/>
        <v>192791</v>
      </c>
      <c r="L84" s="450"/>
      <c r="M84" s="157">
        <f>+'ESTUDIO DE MERCADO 2023'!I84*(1 + 0.0928) * (1 + 0.052) * (1 + 0.051)</f>
        <v>157073.34572799999</v>
      </c>
      <c r="N84" s="157">
        <f>+'ESTUDIO DE MERCADO 2023'!J84*(1 + 0.0928) * (1 + 0.052) * (1 + 0.051)</f>
        <v>176852.50472467201</v>
      </c>
      <c r="O84" s="7">
        <f>+'ESTUDIO DE MERCADO 2025'!N84*1.051</f>
        <v>211251</v>
      </c>
      <c r="P84" s="7">
        <f>+'ESTUDIO DE MERCADO 2025'!O84*1.051</f>
        <v>215455</v>
      </c>
      <c r="Q84" s="7">
        <f>+'ESTUDIO DE MERCADO 2025'!P84*1.051</f>
        <v>203325.40899999999</v>
      </c>
      <c r="R84" s="8">
        <f t="shared" si="25"/>
        <v>192791</v>
      </c>
      <c r="S84" s="450"/>
      <c r="T84" s="157">
        <f>+'ESTUDIO DE MERCADO 2023'!O84*(1 + 0.0928) * (1 + 0.052) * (1 + 0.051)</f>
        <v>157073.34572799999</v>
      </c>
      <c r="U84" s="157">
        <f>+'ESTUDIO DE MERCADO 2023'!P84*(1 + 0.0928) * (1 + 0.052) * (1 + 0.051)</f>
        <v>176852.50472467201</v>
      </c>
      <c r="V84" s="7">
        <f>+'ESTUDIO DE MERCADO 2025'!T84*1.051</f>
        <v>211251</v>
      </c>
      <c r="W84" s="7">
        <f>+'ESTUDIO DE MERCADO 2025'!U84*1.051</f>
        <v>215455</v>
      </c>
      <c r="X84" s="7">
        <f>+'ESTUDIO DE MERCADO 2025'!V84*1.051</f>
        <v>203325.40899999999</v>
      </c>
      <c r="Y84" s="8">
        <f t="shared" si="26"/>
        <v>192791</v>
      </c>
      <c r="Z84" s="450"/>
      <c r="AA84" s="157">
        <f>+'ESTUDIO DE MERCADO 2023'!AD84*(1 + 0.0928) * (1 + 0.052) * (1 + 0.051)</f>
        <v>157073.34572799999</v>
      </c>
      <c r="AB84" s="157">
        <f>+'ESTUDIO DE MERCADO 2023'!AE84*(1 + 0.0928) * (1 + 0.052) * (1 + 0.051)</f>
        <v>176852.50472467201</v>
      </c>
      <c r="AC84" s="7">
        <f>+'ESTUDIO DE MERCADO 2025'!Z84*1.051</f>
        <v>211251</v>
      </c>
      <c r="AD84" s="7">
        <f>+'ESTUDIO DE MERCADO 2025'!AA84*1.051</f>
        <v>211251</v>
      </c>
      <c r="AE84" s="7">
        <f>+'ESTUDIO DE MERCADO 2025'!AB84*1.051</f>
        <v>203325.40899999999</v>
      </c>
      <c r="AF84" s="8">
        <f t="shared" si="27"/>
        <v>191951</v>
      </c>
      <c r="AG84" s="450"/>
      <c r="AH84" s="157">
        <f>+'ESTUDIO DE MERCADO 2023'!AG84*(1 + 0.0928) * (1 + 0.052) * (1 + 0.051)</f>
        <v>157073.34572799999</v>
      </c>
      <c r="AI84" s="157">
        <f>+'ESTUDIO DE MERCADO 2023'!AH84*(1 + 0.0928) * (1 + 0.052) * (1 + 0.051)</f>
        <v>176852.50472467201</v>
      </c>
      <c r="AJ84" s="7">
        <f>+'ESTUDIO DE MERCADO 2025'!AF84*1.051</f>
        <v>211251</v>
      </c>
      <c r="AK84" s="7">
        <f>+'ESTUDIO DE MERCADO 2025'!AG84*1.051</f>
        <v>215455</v>
      </c>
      <c r="AL84" s="7">
        <f>+'ESTUDIO DE MERCADO 2025'!AH84*1.051</f>
        <v>203325.40899999999</v>
      </c>
      <c r="AM84" s="8">
        <f t="shared" si="28"/>
        <v>192791</v>
      </c>
      <c r="AN84" s="450"/>
      <c r="AO84" s="157">
        <f>+'ESTUDIO DE MERCADO 2023'!AJ84*(1 + 0.0928) * (1 + 0.052) * (1 + 0.051)</f>
        <v>157073.34572799999</v>
      </c>
      <c r="AP84" s="157">
        <f>+'ESTUDIO DE MERCADO 2023'!AK84*(1 + 0.0928) * (1 + 0.052) * (1 + 0.051)</f>
        <v>176852.50472467201</v>
      </c>
      <c r="AQ84" s="7">
        <f>+'ESTUDIO DE MERCADO 2025'!AL84*1.051</f>
        <v>211251</v>
      </c>
      <c r="AR84" s="7">
        <f>+'ESTUDIO DE MERCADO 2025'!AM84*1.051</f>
        <v>215455</v>
      </c>
      <c r="AS84" s="7">
        <f>+'ESTUDIO DE MERCADO 2025'!AN84*1.051</f>
        <v>203325.40899999999</v>
      </c>
      <c r="AT84" s="8">
        <f>ROUND(((AO84+AP84+AQ84+AR84+AS84)/5),0)</f>
        <v>192791</v>
      </c>
      <c r="AU84" s="450"/>
      <c r="AV84" s="157">
        <f>+'ESTUDIO DE MERCADO 2023'!AM84*(1 + 0.0928) * (1 + 0.052) * (1 + 0.051)</f>
        <v>186917.28141632001</v>
      </c>
      <c r="AW84" s="157">
        <f>+'ESTUDIO DE MERCADO 2023'!AN84*(1 + 0.0928) * (1 + 0.052) * (1 + 0.051)</f>
        <v>176852.50472467201</v>
      </c>
      <c r="AX84" s="7">
        <f>+'ESTUDIO DE MERCADO 2025'!AR84*1.051</f>
        <v>230169</v>
      </c>
      <c r="AY84" s="7">
        <f>+'ESTUDIO DE MERCADO 2025'!AS84*1.051</f>
        <v>234372.99999999997</v>
      </c>
      <c r="AZ84" s="7">
        <f>+'ESTUDIO DE MERCADO 2025'!AT84*1.051</f>
        <v>221497.19899999999</v>
      </c>
      <c r="BA84" s="8">
        <f t="shared" si="29"/>
        <v>209962</v>
      </c>
      <c r="BB84" s="450"/>
      <c r="BC84" s="157">
        <f>+'ESTUDIO DE MERCADO 2023'!AP84*(1 + 0.0928) * (1 + 0.052) * (1 + 0.051)</f>
        <v>157073.34572799999</v>
      </c>
      <c r="BD84" s="157">
        <f>+'ESTUDIO DE MERCADO 2023'!AQ84*(1 + 0.0928) * (1 + 0.052) * (1 + 0.051)</f>
        <v>143782.52416640002</v>
      </c>
      <c r="BE84" s="7">
        <f>+'ESTUDIO DE MERCADO 2025'!AX84*1.051</f>
        <v>190231</v>
      </c>
      <c r="BF84" s="7">
        <f>+'ESTUDIO DE MERCADO 2025'!AY84*1.051</f>
        <v>194435</v>
      </c>
      <c r="BG84" s="7">
        <f>+'ESTUDIO DE MERCADO 2025'!AZ84*1.051</f>
        <v>183189.3</v>
      </c>
      <c r="BH84" s="8">
        <f t="shared" si="30"/>
        <v>173742</v>
      </c>
      <c r="BI84" s="450"/>
      <c r="BJ84" s="157">
        <f>+'ESTUDIO DE MERCADO 2023'!AV84*(1 + 0.0928) * (1 + 0.052) * (1 + 0.051)</f>
        <v>157073.34572799999</v>
      </c>
      <c r="BK84" s="157">
        <f>+'ESTUDIO DE MERCADO 2023'!AW84*(1 + 0.0928) * (1 + 0.052) * (1 + 0.051)</f>
        <v>176852.50472467201</v>
      </c>
      <c r="BL84" s="7">
        <f>+'ESTUDIO DE MERCADO 2025'!BD84*1.051</f>
        <v>211251</v>
      </c>
      <c r="BM84" s="7">
        <f>+'ESTUDIO DE MERCADO 2025'!BE84*1.051</f>
        <v>215455</v>
      </c>
      <c r="BN84" s="7">
        <f>+'ESTUDIO DE MERCADO 2025'!BF84*1.051</f>
        <v>203325.40899999999</v>
      </c>
      <c r="BO84" s="8">
        <f t="shared" si="31"/>
        <v>192791</v>
      </c>
      <c r="BP84" s="450"/>
      <c r="BQ84" s="157">
        <f>+'ESTUDIO DE MERCADO 2023'!AY84*(1 + 0.0928) * (1 + 0.052) * (1 + 0.051)</f>
        <v>157073.34572799999</v>
      </c>
      <c r="BR84" s="157">
        <f>+'ESTUDIO DE MERCADO 2023'!AZ84*(1 + 0.0928) * (1 + 0.052) * (1 + 0.051)</f>
        <v>176852.50472467201</v>
      </c>
      <c r="BS84" s="7">
        <f>+'ESTUDIO DE MERCADO 2025'!BJ84*1.051</f>
        <v>211251</v>
      </c>
      <c r="BT84" s="7">
        <f>+'ESTUDIO DE MERCADO 2025'!BK84*1.051</f>
        <v>215455</v>
      </c>
      <c r="BU84" s="7">
        <f>+'ESTUDIO DE MERCADO 2025'!BL84*1.051</f>
        <v>203325.40899999999</v>
      </c>
      <c r="BV84" s="8">
        <f t="shared" si="32"/>
        <v>192791</v>
      </c>
      <c r="BW84" s="450"/>
      <c r="BX84" s="157">
        <f>+'ESTUDIO DE MERCADO 2023'!BB84*(1 + 0.0928) * (1 + 0.052) * (1 + 0.051)</f>
        <v>157073.34572799999</v>
      </c>
      <c r="BY84" s="157">
        <f>+'ESTUDIO DE MERCADO 2023'!BC84*(1 + 0.0928) * (1 + 0.052) * (1 + 0.051)</f>
        <v>143782.52416640002</v>
      </c>
      <c r="BZ84" s="7">
        <f>+'ESTUDIO DE MERCADO 2025'!BP84*1.051</f>
        <v>190231</v>
      </c>
      <c r="CA84" s="7">
        <f>+'ESTUDIO DE MERCADO 2025'!BQ84*1.051</f>
        <v>194435</v>
      </c>
      <c r="CB84" s="7">
        <f>+'ESTUDIO DE MERCADO 2025'!BR84*1.051</f>
        <v>183189.3</v>
      </c>
      <c r="CC84" s="450">
        <f t="shared" si="22"/>
        <v>173742</v>
      </c>
      <c r="CD84" s="89"/>
      <c r="CE84" s="28"/>
      <c r="CF84" s="9"/>
      <c r="CG84" s="9"/>
      <c r="CH84" s="9"/>
      <c r="CI84" s="10"/>
      <c r="CJ84" s="10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</row>
    <row r="85" spans="1:198" ht="50" customHeight="1" thickBot="1" x14ac:dyDescent="0.4">
      <c r="A85" s="297"/>
      <c r="B85" s="299" t="s">
        <v>98</v>
      </c>
      <c r="C85" s="300"/>
      <c r="D85" s="301"/>
      <c r="E85" s="6"/>
      <c r="F85" s="119">
        <f>+SUM(F86:F88)</f>
        <v>125658.67658239999</v>
      </c>
      <c r="G85" s="119">
        <f t="shared" ref="G85:CA85" si="33">+SUM(G86:G88)</f>
        <v>141482.00377973757</v>
      </c>
      <c r="H85" s="119">
        <f>+SUM(H86:H88)</f>
        <v>168160</v>
      </c>
      <c r="I85" s="119">
        <f t="shared" si="33"/>
        <v>171313</v>
      </c>
      <c r="J85" s="119">
        <f>+SUM(J86:J88)</f>
        <v>162661.79859999998</v>
      </c>
      <c r="K85" s="119">
        <f>+SUM(K86:K88)</f>
        <v>153854</v>
      </c>
      <c r="L85" s="119"/>
      <c r="M85" s="119">
        <f t="shared" si="33"/>
        <v>125658.67658239999</v>
      </c>
      <c r="N85" s="119">
        <f t="shared" si="33"/>
        <v>141482.00377973757</v>
      </c>
      <c r="O85" s="119">
        <f t="shared" si="33"/>
        <v>168160</v>
      </c>
      <c r="P85" s="119">
        <f t="shared" si="33"/>
        <v>171313</v>
      </c>
      <c r="Q85" s="119">
        <f t="shared" si="33"/>
        <v>162661.79859999998</v>
      </c>
      <c r="R85" s="119">
        <f t="shared" si="33"/>
        <v>153854</v>
      </c>
      <c r="S85" s="119"/>
      <c r="T85" s="119">
        <f t="shared" si="33"/>
        <v>125658.67658239999</v>
      </c>
      <c r="U85" s="119">
        <f t="shared" si="33"/>
        <v>141482.00377973757</v>
      </c>
      <c r="V85" s="119">
        <f t="shared" si="33"/>
        <v>168160</v>
      </c>
      <c r="W85" s="119">
        <f t="shared" si="33"/>
        <v>171313</v>
      </c>
      <c r="X85" s="119">
        <f t="shared" si="33"/>
        <v>162661.79859999998</v>
      </c>
      <c r="Y85" s="119">
        <f t="shared" si="33"/>
        <v>153854</v>
      </c>
      <c r="Z85" s="119"/>
      <c r="AA85" s="119">
        <f t="shared" si="33"/>
        <v>125658.67658239999</v>
      </c>
      <c r="AB85" s="119">
        <f t="shared" si="33"/>
        <v>141482.00377973757</v>
      </c>
      <c r="AC85" s="119">
        <f t="shared" si="33"/>
        <v>168160</v>
      </c>
      <c r="AD85" s="119">
        <f t="shared" si="33"/>
        <v>168160</v>
      </c>
      <c r="AE85" s="119">
        <f t="shared" si="33"/>
        <v>162661.79859999998</v>
      </c>
      <c r="AF85" s="119">
        <f t="shared" si="33"/>
        <v>153224</v>
      </c>
      <c r="AG85" s="119"/>
      <c r="AH85" s="119">
        <f t="shared" si="33"/>
        <v>125658.67658239999</v>
      </c>
      <c r="AI85" s="119">
        <f t="shared" si="33"/>
        <v>141482.00377973757</v>
      </c>
      <c r="AJ85" s="119">
        <f t="shared" si="33"/>
        <v>168160</v>
      </c>
      <c r="AK85" s="119">
        <f t="shared" si="33"/>
        <v>171313</v>
      </c>
      <c r="AL85" s="119">
        <f>+SUM(AL86:AL88)</f>
        <v>162661.79859999998</v>
      </c>
      <c r="AM85" s="119">
        <f>+SUM(AM86:AM88)</f>
        <v>153854</v>
      </c>
      <c r="AN85" s="119"/>
      <c r="AO85" s="119">
        <f t="shared" si="33"/>
        <v>125658.67658239999</v>
      </c>
      <c r="AP85" s="119">
        <f t="shared" si="33"/>
        <v>141482.00377973757</v>
      </c>
      <c r="AQ85" s="119">
        <f t="shared" si="33"/>
        <v>168160</v>
      </c>
      <c r="AR85" s="119">
        <f t="shared" si="33"/>
        <v>171313</v>
      </c>
      <c r="AS85" s="119">
        <f t="shared" si="33"/>
        <v>162661.79859999998</v>
      </c>
      <c r="AT85" s="119">
        <f t="shared" si="33"/>
        <v>153854</v>
      </c>
      <c r="AU85" s="119"/>
      <c r="AV85" s="119">
        <f t="shared" si="33"/>
        <v>149533.82513305597</v>
      </c>
      <c r="AW85" s="119">
        <f t="shared" si="33"/>
        <v>141482.00377973757</v>
      </c>
      <c r="AX85" s="119">
        <f t="shared" si="33"/>
        <v>184976</v>
      </c>
      <c r="AY85" s="119">
        <f t="shared" si="33"/>
        <v>188129</v>
      </c>
      <c r="AZ85" s="119">
        <f t="shared" si="33"/>
        <v>177199.23060000001</v>
      </c>
      <c r="BA85" s="119">
        <f t="shared" si="33"/>
        <v>168264</v>
      </c>
      <c r="BB85" s="119"/>
      <c r="BC85" s="119">
        <f t="shared" si="33"/>
        <v>125658.67658239999</v>
      </c>
      <c r="BD85" s="119">
        <f t="shared" si="33"/>
        <v>115026.01933312</v>
      </c>
      <c r="BE85" s="119">
        <f t="shared" si="33"/>
        <v>151344</v>
      </c>
      <c r="BF85" s="119">
        <f t="shared" si="33"/>
        <v>154497</v>
      </c>
      <c r="BG85" s="119">
        <f>+SUM(BG86:BG88)</f>
        <v>146551.44</v>
      </c>
      <c r="BH85" s="119">
        <f>+SUM(BH86:BH88)</f>
        <v>138616</v>
      </c>
      <c r="BI85" s="119"/>
      <c r="BJ85" s="119">
        <f t="shared" si="33"/>
        <v>125658.67658239999</v>
      </c>
      <c r="BK85" s="119">
        <f t="shared" si="33"/>
        <v>141482.00377973757</v>
      </c>
      <c r="BL85" s="119">
        <f t="shared" si="33"/>
        <v>168160</v>
      </c>
      <c r="BM85" s="119">
        <f t="shared" si="33"/>
        <v>171313</v>
      </c>
      <c r="BN85" s="119">
        <f t="shared" si="33"/>
        <v>162660.3272</v>
      </c>
      <c r="BO85" s="119">
        <f t="shared" si="33"/>
        <v>153854</v>
      </c>
      <c r="BP85" s="119"/>
      <c r="BQ85" s="119">
        <f t="shared" si="33"/>
        <v>125658.67658239999</v>
      </c>
      <c r="BR85" s="119">
        <f t="shared" si="33"/>
        <v>141482.00377973757</v>
      </c>
      <c r="BS85" s="119">
        <f t="shared" si="33"/>
        <v>168160</v>
      </c>
      <c r="BT85" s="119">
        <f t="shared" si="33"/>
        <v>171313</v>
      </c>
      <c r="BU85" s="119">
        <f t="shared" si="33"/>
        <v>162660.3272</v>
      </c>
      <c r="BV85" s="119">
        <f t="shared" si="33"/>
        <v>153854</v>
      </c>
      <c r="BW85" s="119"/>
      <c r="BX85" s="119">
        <f t="shared" si="33"/>
        <v>125658.67658239999</v>
      </c>
      <c r="BY85" s="119">
        <f t="shared" si="33"/>
        <v>115026.01933312</v>
      </c>
      <c r="BZ85" s="119">
        <f t="shared" si="33"/>
        <v>151344</v>
      </c>
      <c r="CA85" s="119">
        <f t="shared" si="33"/>
        <v>154497</v>
      </c>
      <c r="CB85" s="119">
        <f>+SUM(CB86:CB88)</f>
        <v>146551.44</v>
      </c>
      <c r="CC85" s="464">
        <f>+SUM(CC86:CC88)</f>
        <v>138616</v>
      </c>
      <c r="CD85" s="160"/>
      <c r="CE85" s="28"/>
      <c r="CF85" s="9"/>
      <c r="CG85" s="9"/>
      <c r="CH85" s="9"/>
      <c r="CI85" s="10"/>
      <c r="CJ85" s="10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</row>
    <row r="86" spans="1:198" ht="50" customHeight="1" x14ac:dyDescent="0.35">
      <c r="A86" s="297"/>
      <c r="B86" s="4">
        <v>70</v>
      </c>
      <c r="C86" s="35" t="s">
        <v>99</v>
      </c>
      <c r="D86" s="31" t="s">
        <v>22</v>
      </c>
      <c r="E86" s="6"/>
      <c r="F86" s="157">
        <f>+'ESTUDIO DE MERCADO 2023'!F86*(1 + 0.0928) * (1 + 0.052) * (1 + 0.051)</f>
        <v>31414.669145599997</v>
      </c>
      <c r="G86" s="157">
        <f>+'ESTUDIO DE MERCADO 2023'!G86*(1 + 0.0928) * (1 + 0.052) * (1 + 0.051)</f>
        <v>35370.500944934392</v>
      </c>
      <c r="H86" s="7">
        <f>+'ESTUDIO DE MERCADO 2025'!H86*1.051</f>
        <v>42040</v>
      </c>
      <c r="I86" s="7">
        <f>+'ESTUDIO DE MERCADO 2025'!I86*1.051</f>
        <v>43091</v>
      </c>
      <c r="J86" s="13">
        <f>+'ESTUDIO DE MERCADO 2025'!J86*1.051</f>
        <v>40665.0818</v>
      </c>
      <c r="K86" s="8">
        <f t="shared" ref="K86" si="34">ROUND(((F86+G86+H86+I86+J86)/5),0)</f>
        <v>38516</v>
      </c>
      <c r="L86" s="450"/>
      <c r="M86" s="157">
        <f>+'ESTUDIO DE MERCADO 2023'!I86*(1 + 0.0928) * (1 + 0.052) * (1 + 0.051)</f>
        <v>31414.669145599997</v>
      </c>
      <c r="N86" s="157">
        <f>+'ESTUDIO DE MERCADO 2023'!J86*(1 + 0.0928) * (1 + 0.052) * (1 + 0.051)</f>
        <v>35370.500944934392</v>
      </c>
      <c r="O86" s="7">
        <f>+'ESTUDIO DE MERCADO 2025'!N86*1.051</f>
        <v>42040</v>
      </c>
      <c r="P86" s="7">
        <f>+'ESTUDIO DE MERCADO 2025'!O86*1.051</f>
        <v>43091</v>
      </c>
      <c r="Q86" s="7">
        <f>+'ESTUDIO DE MERCADO 2025'!P86*1.051</f>
        <v>40665.0818</v>
      </c>
      <c r="R86" s="8">
        <f t="shared" ref="R86" si="35">ROUND(((M86+N86+O86+P86+Q86)/5),0)</f>
        <v>38516</v>
      </c>
      <c r="S86" s="450"/>
      <c r="T86" s="157">
        <f>+'ESTUDIO DE MERCADO 2023'!O86*(1 + 0.0928) * (1 + 0.052) * (1 + 0.051)</f>
        <v>31414.669145599997</v>
      </c>
      <c r="U86" s="157">
        <f>+'ESTUDIO DE MERCADO 2023'!P86*(1 + 0.0928) * (1 + 0.052) * (1 + 0.051)</f>
        <v>35370.500944934392</v>
      </c>
      <c r="V86" s="7">
        <f>+'ESTUDIO DE MERCADO 2025'!T86*1.051</f>
        <v>42040</v>
      </c>
      <c r="W86" s="7">
        <f>+'ESTUDIO DE MERCADO 2025'!U86*1.051</f>
        <v>43091</v>
      </c>
      <c r="X86" s="7">
        <f>+'ESTUDIO DE MERCADO 2025'!V86*1.051</f>
        <v>40665.0818</v>
      </c>
      <c r="Y86" s="8">
        <f t="shared" ref="Y86" si="36">ROUND(((T86+U86+V86+W86+X86)/5),0)</f>
        <v>38516</v>
      </c>
      <c r="Z86" s="450"/>
      <c r="AA86" s="157">
        <f>+'ESTUDIO DE MERCADO 2023'!AD86*(1 + 0.0928) * (1 + 0.052) * (1 + 0.051)</f>
        <v>31414.669145599997</v>
      </c>
      <c r="AB86" s="157">
        <f>+'ESTUDIO DE MERCADO 2023'!AE86*(1 + 0.0928) * (1 + 0.052) * (1 + 0.051)</f>
        <v>35370.500944934392</v>
      </c>
      <c r="AC86" s="7">
        <f>+'ESTUDIO DE MERCADO 2025'!Z86*1.051</f>
        <v>42040</v>
      </c>
      <c r="AD86" s="7">
        <f>+'ESTUDIO DE MERCADO 2025'!AA86*1.051</f>
        <v>42040</v>
      </c>
      <c r="AE86" s="7">
        <f>+'ESTUDIO DE MERCADO 2025'!AB86*1.051</f>
        <v>40665.0818</v>
      </c>
      <c r="AF86" s="8">
        <f t="shared" ref="AF86" si="37">ROUND(((AA86+AB86+AC86+AD86+AE86)/5),0)</f>
        <v>38306</v>
      </c>
      <c r="AG86" s="450"/>
      <c r="AH86" s="157">
        <f>+'ESTUDIO DE MERCADO 2023'!AG86*(1 + 0.0928) * (1 + 0.052) * (1 + 0.051)</f>
        <v>31414.669145599997</v>
      </c>
      <c r="AI86" s="157">
        <f>+'ESTUDIO DE MERCADO 2023'!AH86*(1 + 0.0928) * (1 + 0.052) * (1 + 0.051)</f>
        <v>35370.500944934392</v>
      </c>
      <c r="AJ86" s="7">
        <f>+'ESTUDIO DE MERCADO 2025'!AF86*1.051</f>
        <v>42040</v>
      </c>
      <c r="AK86" s="7">
        <f>+'ESTUDIO DE MERCADO 2025'!AG86*1.051</f>
        <v>43091</v>
      </c>
      <c r="AL86" s="7">
        <f>+'ESTUDIO DE MERCADO 2025'!AH86*1.051</f>
        <v>40665.0818</v>
      </c>
      <c r="AM86" s="8">
        <f t="shared" ref="AM86" si="38">ROUND(((AH86+AI86+AJ86+AK86+AL86)/5),0)</f>
        <v>38516</v>
      </c>
      <c r="AN86" s="450"/>
      <c r="AO86" s="157">
        <f>+'ESTUDIO DE MERCADO 2023'!AJ86*(1 + 0.0928) * (1 + 0.052) * (1 + 0.051)</f>
        <v>31414.669145599997</v>
      </c>
      <c r="AP86" s="157">
        <f>+'ESTUDIO DE MERCADO 2023'!AK86*(1 + 0.0928) * (1 + 0.052) * (1 + 0.051)</f>
        <v>35370.500944934392</v>
      </c>
      <c r="AQ86" s="7">
        <f>+'ESTUDIO DE MERCADO 2025'!AL86*1.051</f>
        <v>42040</v>
      </c>
      <c r="AR86" s="7">
        <f>+'ESTUDIO DE MERCADO 2025'!AM86*1.051</f>
        <v>43091</v>
      </c>
      <c r="AS86" s="7">
        <f>+'ESTUDIO DE MERCADO 2025'!AN86*1.051</f>
        <v>40665.0818</v>
      </c>
      <c r="AT86" s="8">
        <f>ROUND(((AO86+AP86+AQ86+AR86+AS86)/5),0)</f>
        <v>38516</v>
      </c>
      <c r="AU86" s="450"/>
      <c r="AV86" s="157">
        <f>+'ESTUDIO DE MERCADO 2023'!AM86*(1 + 0.0928) * (1 + 0.052) * (1 + 0.051)</f>
        <v>37383.456283263993</v>
      </c>
      <c r="AW86" s="157">
        <f>+'ESTUDIO DE MERCADO 2023'!AN86*(1 + 0.0928) * (1 + 0.052) * (1 + 0.051)</f>
        <v>35370.500944934392</v>
      </c>
      <c r="AX86" s="7">
        <f>+'ESTUDIO DE MERCADO 2025'!AR86*1.051</f>
        <v>46244</v>
      </c>
      <c r="AY86" s="7">
        <f>+'ESTUDIO DE MERCADO 2025'!AS86*1.051</f>
        <v>47295</v>
      </c>
      <c r="AZ86" s="7">
        <f>+'ESTUDIO DE MERCADO 2025'!AT86*1.051</f>
        <v>44299.4398</v>
      </c>
      <c r="BA86" s="8">
        <f t="shared" ref="BA86" si="39">ROUND(((AV86+AW86+AX86+AY86+AZ86)/5),0)</f>
        <v>42118</v>
      </c>
      <c r="BB86" s="450"/>
      <c r="BC86" s="157">
        <f>+'ESTUDIO DE MERCADO 2023'!AP86*(1 + 0.0928) * (1 + 0.052) * (1 + 0.051)</f>
        <v>31414.669145599997</v>
      </c>
      <c r="BD86" s="157">
        <f>+'ESTUDIO DE MERCADO 2023'!AQ86*(1 + 0.0928) * (1 + 0.052) * (1 + 0.051)</f>
        <v>28756.50483328</v>
      </c>
      <c r="BE86" s="7">
        <f>+'ESTUDIO DE MERCADO 2025'!AX86*1.051</f>
        <v>37836</v>
      </c>
      <c r="BF86" s="7">
        <f>+'ESTUDIO DE MERCADO 2025'!AY86*1.051</f>
        <v>38887</v>
      </c>
      <c r="BG86" s="7">
        <f>+'ESTUDIO DE MERCADO 2025'!AZ86*1.051</f>
        <v>36637.86</v>
      </c>
      <c r="BH86" s="8">
        <f t="shared" ref="BH86" si="40">ROUND(((BC86+BD86+BE86+BF86+BG86)/5),0)</f>
        <v>34706</v>
      </c>
      <c r="BI86" s="450"/>
      <c r="BJ86" s="157">
        <f>+'ESTUDIO DE MERCADO 2023'!AV86*(1 + 0.0928) * (1 + 0.052) * (1 + 0.051)</f>
        <v>31414.669145599997</v>
      </c>
      <c r="BK86" s="157">
        <f>+'ESTUDIO DE MERCADO 2023'!AW86*(1 + 0.0928) * (1 + 0.052) * (1 + 0.051)</f>
        <v>35370.500944934392</v>
      </c>
      <c r="BL86" s="7">
        <f>+'ESTUDIO DE MERCADO 2025'!BD86*1.051</f>
        <v>42040</v>
      </c>
      <c r="BM86" s="7">
        <f>+'ESTUDIO DE MERCADO 2025'!BE86*1.051</f>
        <v>43091</v>
      </c>
      <c r="BN86" s="7">
        <f>+'ESTUDIO DE MERCADO 2025'!BF86*1.051</f>
        <v>40665.0818</v>
      </c>
      <c r="BO86" s="8">
        <f t="shared" ref="BO86" si="41">ROUND(((BJ86+BK86+BL86+BM86+BN86)/5),0)</f>
        <v>38516</v>
      </c>
      <c r="BP86" s="450"/>
      <c r="BQ86" s="157">
        <f>+'ESTUDIO DE MERCADO 2023'!AY86*(1 + 0.0928) * (1 + 0.052) * (1 + 0.051)</f>
        <v>31414.669145599997</v>
      </c>
      <c r="BR86" s="157">
        <f>+'ESTUDIO DE MERCADO 2023'!AZ86*(1 + 0.0928) * (1 + 0.052) * (1 + 0.051)</f>
        <v>35370.500944934392</v>
      </c>
      <c r="BS86" s="7">
        <f>+'ESTUDIO DE MERCADO 2025'!BJ86*1.051</f>
        <v>42040</v>
      </c>
      <c r="BT86" s="7">
        <f>+'ESTUDIO DE MERCADO 2025'!BK86*1.051</f>
        <v>43091</v>
      </c>
      <c r="BU86" s="7">
        <f>+'ESTUDIO DE MERCADO 2025'!BL86*1.051</f>
        <v>40665.0818</v>
      </c>
      <c r="BV86" s="8">
        <f t="shared" ref="BV86" si="42">ROUND(((BQ86+BR86+BS86+BT86+BU86)/5),0)</f>
        <v>38516</v>
      </c>
      <c r="BW86" s="450"/>
      <c r="BX86" s="157">
        <f>+'ESTUDIO DE MERCADO 2023'!BB86*(1 + 0.0928) * (1 + 0.052) * (1 + 0.051)</f>
        <v>31414.669145599997</v>
      </c>
      <c r="BY86" s="157">
        <f>+'ESTUDIO DE MERCADO 2023'!BC86*(1 + 0.0928) * (1 + 0.052) * (1 + 0.051)</f>
        <v>28756.50483328</v>
      </c>
      <c r="BZ86" s="7">
        <f>+'ESTUDIO DE MERCADO 2025'!BP86*1.051</f>
        <v>37836</v>
      </c>
      <c r="CA86" s="7">
        <f>+'ESTUDIO DE MERCADO 2025'!BQ86*1.051</f>
        <v>38887</v>
      </c>
      <c r="CB86" s="7">
        <f>+'ESTUDIO DE MERCADO 2025'!BR86*1.051</f>
        <v>36637.86</v>
      </c>
      <c r="CC86" s="450">
        <f t="shared" si="22"/>
        <v>34706</v>
      </c>
      <c r="CD86" s="89"/>
      <c r="CE86" s="28"/>
      <c r="CF86" s="9"/>
      <c r="CG86" s="9"/>
      <c r="CH86" s="9"/>
      <c r="CI86" s="10"/>
      <c r="CJ86" s="10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</row>
    <row r="87" spans="1:198" ht="50" customHeight="1" x14ac:dyDescent="0.35">
      <c r="A87" s="297"/>
      <c r="B87" s="31">
        <v>71</v>
      </c>
      <c r="C87" s="35" t="s">
        <v>100</v>
      </c>
      <c r="D87" s="31" t="s">
        <v>22</v>
      </c>
      <c r="E87" s="6"/>
      <c r="F87" s="157">
        <f>+'ESTUDIO DE MERCADO 2023'!F87*(1 + 0.0928) * (1 + 0.052) * (1 + 0.051)</f>
        <v>47122.003718399996</v>
      </c>
      <c r="G87" s="157">
        <f>+'ESTUDIO DE MERCADO 2023'!G87*(1 + 0.0928) * (1 + 0.052) * (1 + 0.051)</f>
        <v>53055.751417401596</v>
      </c>
      <c r="H87" s="7">
        <f>+'ESTUDIO DE MERCADO 2025'!H87*1.051</f>
        <v>63059.999999999993</v>
      </c>
      <c r="I87" s="7">
        <f>+'ESTUDIO DE MERCADO 2025'!I87*1.051</f>
        <v>64110.999999999993</v>
      </c>
      <c r="J87" s="13">
        <f>+'ESTUDIO DE MERCADO 2025'!J87*1.051</f>
        <v>60998.358399999997</v>
      </c>
      <c r="K87" s="8">
        <f t="shared" ref="K87:K88" si="43">ROUND(((F87+G87+H87+I87+J87)/5),0)</f>
        <v>57669</v>
      </c>
      <c r="L87" s="450"/>
      <c r="M87" s="157">
        <f>+'ESTUDIO DE MERCADO 2023'!I87*(1 + 0.0928) * (1 + 0.052) * (1 + 0.051)</f>
        <v>47122.003718399996</v>
      </c>
      <c r="N87" s="157">
        <f>+'ESTUDIO DE MERCADO 2023'!J87*(1 + 0.0928) * (1 + 0.052) * (1 + 0.051)</f>
        <v>53055.751417401596</v>
      </c>
      <c r="O87" s="7">
        <f>+'ESTUDIO DE MERCADO 2025'!N87*1.051</f>
        <v>63059.999999999993</v>
      </c>
      <c r="P87" s="7">
        <f>+'ESTUDIO DE MERCADO 2025'!O87*1.051</f>
        <v>64110.999999999993</v>
      </c>
      <c r="Q87" s="7">
        <f>+'ESTUDIO DE MERCADO 2025'!P87*1.051</f>
        <v>60998.358399999997</v>
      </c>
      <c r="R87" s="8">
        <f t="shared" ref="R87:R88" si="44">ROUND(((M87+N87+O87+P87+Q87)/5),0)</f>
        <v>57669</v>
      </c>
      <c r="S87" s="450"/>
      <c r="T87" s="157">
        <f>+'ESTUDIO DE MERCADO 2023'!O87*(1 + 0.0928) * (1 + 0.052) * (1 + 0.051)</f>
        <v>47122.003718399996</v>
      </c>
      <c r="U87" s="157">
        <f>+'ESTUDIO DE MERCADO 2023'!P87*(1 + 0.0928) * (1 + 0.052) * (1 + 0.051)</f>
        <v>53055.751417401596</v>
      </c>
      <c r="V87" s="7">
        <f>+'ESTUDIO DE MERCADO 2025'!T87*1.051</f>
        <v>63059.999999999993</v>
      </c>
      <c r="W87" s="7">
        <f>+'ESTUDIO DE MERCADO 2025'!U87*1.051</f>
        <v>64110.999999999993</v>
      </c>
      <c r="X87" s="7">
        <f>+'ESTUDIO DE MERCADO 2025'!V87*1.051</f>
        <v>60998.358399999997</v>
      </c>
      <c r="Y87" s="8">
        <f t="shared" ref="Y87:Y88" si="45">ROUND(((T87+U87+V87+W87+X87)/5),0)</f>
        <v>57669</v>
      </c>
      <c r="Z87" s="450"/>
      <c r="AA87" s="157">
        <f>+'ESTUDIO DE MERCADO 2023'!AD87*(1 + 0.0928) * (1 + 0.052) * (1 + 0.051)</f>
        <v>47122.003718399996</v>
      </c>
      <c r="AB87" s="157">
        <f>+'ESTUDIO DE MERCADO 2023'!AE87*(1 + 0.0928) * (1 + 0.052) * (1 + 0.051)</f>
        <v>53055.751417401596</v>
      </c>
      <c r="AC87" s="7">
        <f>+'ESTUDIO DE MERCADO 2025'!Z87*1.051</f>
        <v>63059.999999999993</v>
      </c>
      <c r="AD87" s="7">
        <f>+'ESTUDIO DE MERCADO 2025'!AA87*1.051</f>
        <v>63059.999999999993</v>
      </c>
      <c r="AE87" s="7">
        <f>+'ESTUDIO DE MERCADO 2025'!AB87*1.051</f>
        <v>60998.358399999997</v>
      </c>
      <c r="AF87" s="8">
        <f t="shared" ref="AF87:AF88" si="46">ROUND(((AA87+AB87+AC87+AD87+AE87)/5),0)</f>
        <v>57459</v>
      </c>
      <c r="AG87" s="450"/>
      <c r="AH87" s="157">
        <f>+'ESTUDIO DE MERCADO 2023'!AG87*(1 + 0.0928) * (1 + 0.052) * (1 + 0.051)</f>
        <v>47122.003718399996</v>
      </c>
      <c r="AI87" s="157">
        <f>+'ESTUDIO DE MERCADO 2023'!AH87*(1 + 0.0928) * (1 + 0.052) * (1 + 0.051)</f>
        <v>53055.751417401596</v>
      </c>
      <c r="AJ87" s="7">
        <f>+'ESTUDIO DE MERCADO 2025'!AF87*1.051</f>
        <v>63059.999999999993</v>
      </c>
      <c r="AK87" s="7">
        <f>+'ESTUDIO DE MERCADO 2025'!AG87*1.051</f>
        <v>64110.999999999993</v>
      </c>
      <c r="AL87" s="7">
        <f>+'ESTUDIO DE MERCADO 2025'!AH87*1.051</f>
        <v>60998.358399999997</v>
      </c>
      <c r="AM87" s="8">
        <f t="shared" ref="AM87:AM88" si="47">ROUND(((AH87+AI87+AJ87+AK87+AL87)/5),0)</f>
        <v>57669</v>
      </c>
      <c r="AN87" s="450"/>
      <c r="AO87" s="157">
        <f>+'ESTUDIO DE MERCADO 2023'!AJ87*(1 + 0.0928) * (1 + 0.052) * (1 + 0.051)</f>
        <v>47122.003718399996</v>
      </c>
      <c r="AP87" s="157">
        <f>+'ESTUDIO DE MERCADO 2023'!AK87*(1 + 0.0928) * (1 + 0.052) * (1 + 0.051)</f>
        <v>53055.751417401596</v>
      </c>
      <c r="AQ87" s="7">
        <f>+'ESTUDIO DE MERCADO 2025'!AL87*1.051</f>
        <v>63059.999999999993</v>
      </c>
      <c r="AR87" s="7">
        <f>+'ESTUDIO DE MERCADO 2025'!AM87*1.051</f>
        <v>64110.999999999993</v>
      </c>
      <c r="AS87" s="7">
        <f>+'ESTUDIO DE MERCADO 2025'!AN87*1.051</f>
        <v>60998.358399999997</v>
      </c>
      <c r="AT87" s="8">
        <f>ROUND(((AO87+AP87+AQ87+AR87+AS87)/5),0)</f>
        <v>57669</v>
      </c>
      <c r="AU87" s="450"/>
      <c r="AV87" s="157">
        <f>+'ESTUDIO DE MERCADO 2023'!AM87*(1 + 0.0928) * (1 + 0.052) * (1 + 0.051)</f>
        <v>56075.184424895997</v>
      </c>
      <c r="AW87" s="157">
        <f>+'ESTUDIO DE MERCADO 2023'!AN87*(1 + 0.0928) * (1 + 0.052) * (1 + 0.051)</f>
        <v>53055.751417401596</v>
      </c>
      <c r="AX87" s="7">
        <f>+'ESTUDIO DE MERCADO 2025'!AR87*1.051</f>
        <v>69366</v>
      </c>
      <c r="AY87" s="7">
        <f>+'ESTUDIO DE MERCADO 2025'!AS87*1.051</f>
        <v>70417</v>
      </c>
      <c r="AZ87" s="7">
        <f>+'ESTUDIO DE MERCADO 2025'!AT87*1.051</f>
        <v>66449.895399999994</v>
      </c>
      <c r="BA87" s="8">
        <f t="shared" ref="BA87:BA88" si="48">ROUND(((AV87+AW87+AX87+AY87+AZ87)/5),0)</f>
        <v>63073</v>
      </c>
      <c r="BB87" s="450"/>
      <c r="BC87" s="157">
        <f>+'ESTUDIO DE MERCADO 2023'!AP87*(1 + 0.0928) * (1 + 0.052) * (1 + 0.051)</f>
        <v>47122.003718399996</v>
      </c>
      <c r="BD87" s="157">
        <f>+'ESTUDIO DE MERCADO 2023'!AQ87*(1 + 0.0928) * (1 + 0.052) * (1 + 0.051)</f>
        <v>43134.757249919996</v>
      </c>
      <c r="BE87" s="7">
        <f>+'ESTUDIO DE MERCADO 2025'!AX87*1.051</f>
        <v>56754</v>
      </c>
      <c r="BF87" s="7">
        <f>+'ESTUDIO DE MERCADO 2025'!AY87*1.051</f>
        <v>57805</v>
      </c>
      <c r="BG87" s="7">
        <f>+'ESTUDIO DE MERCADO 2025'!AZ87*1.051</f>
        <v>54956.789999999994</v>
      </c>
      <c r="BH87" s="8">
        <f t="shared" ref="BH87:BH88" si="49">ROUND(((BC87+BD87+BE87+BF87+BG87)/5),0)</f>
        <v>51955</v>
      </c>
      <c r="BI87" s="450"/>
      <c r="BJ87" s="157">
        <f>+'ESTUDIO DE MERCADO 2023'!AV87*(1 + 0.0928) * (1 + 0.052) * (1 + 0.051)</f>
        <v>47122.003718399996</v>
      </c>
      <c r="BK87" s="157">
        <f>+'ESTUDIO DE MERCADO 2023'!AW87*(1 + 0.0928) * (1 + 0.052) * (1 + 0.051)</f>
        <v>53055.751417401596</v>
      </c>
      <c r="BL87" s="7">
        <f>+'ESTUDIO DE MERCADO 2025'!BD87*1.051</f>
        <v>63059.999999999993</v>
      </c>
      <c r="BM87" s="7">
        <f>+'ESTUDIO DE MERCADO 2025'!BE87*1.051</f>
        <v>64110.999999999993</v>
      </c>
      <c r="BN87" s="7">
        <f>+'ESTUDIO DE MERCADO 2025'!BF87*1.051</f>
        <v>60997.622699999993</v>
      </c>
      <c r="BO87" s="8">
        <f t="shared" ref="BO87:BO88" si="50">ROUND(((BJ87+BK87+BL87+BM87+BN87)/5),0)</f>
        <v>57669</v>
      </c>
      <c r="BP87" s="450"/>
      <c r="BQ87" s="157">
        <f>+'ESTUDIO DE MERCADO 2023'!AY87*(1 + 0.0928) * (1 + 0.052) * (1 + 0.051)</f>
        <v>47122.003718399996</v>
      </c>
      <c r="BR87" s="157">
        <f>+'ESTUDIO DE MERCADO 2023'!AZ87*(1 + 0.0928) * (1 + 0.052) * (1 + 0.051)</f>
        <v>53055.751417401596</v>
      </c>
      <c r="BS87" s="7">
        <f>+'ESTUDIO DE MERCADO 2025'!BJ87*1.051</f>
        <v>63059.999999999993</v>
      </c>
      <c r="BT87" s="7">
        <f>+'ESTUDIO DE MERCADO 2025'!BK87*1.051</f>
        <v>64110.999999999993</v>
      </c>
      <c r="BU87" s="7">
        <f>+'ESTUDIO DE MERCADO 2025'!BL87*1.051</f>
        <v>60997.622699999993</v>
      </c>
      <c r="BV87" s="8">
        <f t="shared" ref="BV87:BV88" si="51">ROUND(((BQ87+BR87+BS87+BT87+BU87)/5),0)</f>
        <v>57669</v>
      </c>
      <c r="BW87" s="450"/>
      <c r="BX87" s="157">
        <f>+'ESTUDIO DE MERCADO 2023'!BB87*(1 + 0.0928) * (1 + 0.052) * (1 + 0.051)</f>
        <v>47122.003718399996</v>
      </c>
      <c r="BY87" s="157">
        <f>+'ESTUDIO DE MERCADO 2023'!BC87*(1 + 0.0928) * (1 + 0.052) * (1 + 0.051)</f>
        <v>43134.757249919996</v>
      </c>
      <c r="BZ87" s="7">
        <f>+'ESTUDIO DE MERCADO 2025'!BP87*1.051</f>
        <v>56754</v>
      </c>
      <c r="CA87" s="7">
        <f>+'ESTUDIO DE MERCADO 2025'!BQ87*1.051</f>
        <v>57805</v>
      </c>
      <c r="CB87" s="7">
        <f>+'ESTUDIO DE MERCADO 2025'!BR87*1.051</f>
        <v>54956.789999999994</v>
      </c>
      <c r="CC87" s="450">
        <f t="shared" si="22"/>
        <v>51955</v>
      </c>
      <c r="CD87" s="89"/>
      <c r="CE87" s="28"/>
      <c r="CF87" s="9"/>
      <c r="CG87" s="9"/>
      <c r="CH87" s="9"/>
      <c r="CI87" s="10"/>
      <c r="CJ87" s="10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</row>
    <row r="88" spans="1:198" ht="49.75" customHeight="1" thickBot="1" x14ac:dyDescent="0.4">
      <c r="A88" s="297"/>
      <c r="B88" s="31">
        <v>72</v>
      </c>
      <c r="C88" s="35" t="s">
        <v>101</v>
      </c>
      <c r="D88" s="31" t="s">
        <v>22</v>
      </c>
      <c r="E88" s="6"/>
      <c r="F88" s="157">
        <f>+'ESTUDIO DE MERCADO 2023'!F88*(1 + 0.0928) * (1 + 0.052) * (1 + 0.051)</f>
        <v>47122.003718399996</v>
      </c>
      <c r="G88" s="157">
        <f>+'ESTUDIO DE MERCADO 2023'!G88*(1 + 0.0928) * (1 + 0.052) * (1 + 0.051)</f>
        <v>53055.751417401596</v>
      </c>
      <c r="H88" s="7">
        <f>+'ESTUDIO DE MERCADO 2025'!H88*1.051</f>
        <v>63059.999999999993</v>
      </c>
      <c r="I88" s="7">
        <f>+'ESTUDIO DE MERCADO 2025'!I88*1.051</f>
        <v>64110.999999999993</v>
      </c>
      <c r="J88" s="13">
        <f>+'ESTUDIO DE MERCADO 2025'!J88*1.051</f>
        <v>60998.358399999997</v>
      </c>
      <c r="K88" s="8">
        <f t="shared" si="43"/>
        <v>57669</v>
      </c>
      <c r="L88" s="450"/>
      <c r="M88" s="157">
        <f>+'ESTUDIO DE MERCADO 2023'!I88*(1 + 0.0928) * (1 + 0.052) * (1 + 0.051)</f>
        <v>47122.003718399996</v>
      </c>
      <c r="N88" s="157">
        <f>+'ESTUDIO DE MERCADO 2023'!J88*(1 + 0.0928) * (1 + 0.052) * (1 + 0.051)</f>
        <v>53055.751417401596</v>
      </c>
      <c r="O88" s="7">
        <f>+'ESTUDIO DE MERCADO 2025'!N88*1.051</f>
        <v>63059.999999999993</v>
      </c>
      <c r="P88" s="7">
        <f>+'ESTUDIO DE MERCADO 2025'!O88*1.051</f>
        <v>64110.999999999993</v>
      </c>
      <c r="Q88" s="7">
        <f>+'ESTUDIO DE MERCADO 2025'!P88*1.051</f>
        <v>60998.358399999997</v>
      </c>
      <c r="R88" s="8">
        <f t="shared" si="44"/>
        <v>57669</v>
      </c>
      <c r="S88" s="450"/>
      <c r="T88" s="157">
        <f>+'ESTUDIO DE MERCADO 2023'!O88*(1 + 0.0928) * (1 + 0.052) * (1 + 0.051)</f>
        <v>47122.003718399996</v>
      </c>
      <c r="U88" s="157">
        <f>+'ESTUDIO DE MERCADO 2023'!P88*(1 + 0.0928) * (1 + 0.052) * (1 + 0.051)</f>
        <v>53055.751417401596</v>
      </c>
      <c r="V88" s="7">
        <f>+'ESTUDIO DE MERCADO 2025'!T88*1.051</f>
        <v>63059.999999999993</v>
      </c>
      <c r="W88" s="7">
        <f>+'ESTUDIO DE MERCADO 2025'!U88*1.051</f>
        <v>64110.999999999993</v>
      </c>
      <c r="X88" s="7">
        <f>+'ESTUDIO DE MERCADO 2025'!V88*1.051</f>
        <v>60998.358399999997</v>
      </c>
      <c r="Y88" s="8">
        <f t="shared" si="45"/>
        <v>57669</v>
      </c>
      <c r="Z88" s="450"/>
      <c r="AA88" s="157">
        <f>+'ESTUDIO DE MERCADO 2023'!AD88*(1 + 0.0928) * (1 + 0.052) * (1 + 0.051)</f>
        <v>47122.003718399996</v>
      </c>
      <c r="AB88" s="157">
        <f>+'ESTUDIO DE MERCADO 2023'!AE88*(1 + 0.0928) * (1 + 0.052) * (1 + 0.051)</f>
        <v>53055.751417401596</v>
      </c>
      <c r="AC88" s="7">
        <f>+'ESTUDIO DE MERCADO 2025'!Z88*1.051</f>
        <v>63059.999999999993</v>
      </c>
      <c r="AD88" s="7">
        <f>+'ESTUDIO DE MERCADO 2025'!AA88*1.051</f>
        <v>63059.999999999993</v>
      </c>
      <c r="AE88" s="7">
        <f>+'ESTUDIO DE MERCADO 2025'!AB88*1.051</f>
        <v>60998.358399999997</v>
      </c>
      <c r="AF88" s="8">
        <f t="shared" si="46"/>
        <v>57459</v>
      </c>
      <c r="AG88" s="450"/>
      <c r="AH88" s="157">
        <f>+'ESTUDIO DE MERCADO 2023'!AG88*(1 + 0.0928) * (1 + 0.052) * (1 + 0.051)</f>
        <v>47122.003718399996</v>
      </c>
      <c r="AI88" s="157">
        <f>+'ESTUDIO DE MERCADO 2023'!AH88*(1 + 0.0928) * (1 + 0.052) * (1 + 0.051)</f>
        <v>53055.751417401596</v>
      </c>
      <c r="AJ88" s="7">
        <f>+'ESTUDIO DE MERCADO 2025'!AF88*1.051</f>
        <v>63059.999999999993</v>
      </c>
      <c r="AK88" s="7">
        <f>+'ESTUDIO DE MERCADO 2025'!AG88*1.051</f>
        <v>64110.999999999993</v>
      </c>
      <c r="AL88" s="7">
        <f>+'ESTUDIO DE MERCADO 2025'!AH88*1.051</f>
        <v>60998.358399999997</v>
      </c>
      <c r="AM88" s="8">
        <f t="shared" si="47"/>
        <v>57669</v>
      </c>
      <c r="AN88" s="450"/>
      <c r="AO88" s="157">
        <f>+'ESTUDIO DE MERCADO 2023'!AJ88*(1 + 0.0928) * (1 + 0.052) * (1 + 0.051)</f>
        <v>47122.003718399996</v>
      </c>
      <c r="AP88" s="157">
        <f>+'ESTUDIO DE MERCADO 2023'!AK88*(1 + 0.0928) * (1 + 0.052) * (1 + 0.051)</f>
        <v>53055.751417401596</v>
      </c>
      <c r="AQ88" s="7">
        <f>+'ESTUDIO DE MERCADO 2025'!AL88*1.051</f>
        <v>63059.999999999993</v>
      </c>
      <c r="AR88" s="7">
        <f>+'ESTUDIO DE MERCADO 2025'!AM88*1.051</f>
        <v>64110.999999999993</v>
      </c>
      <c r="AS88" s="7">
        <f>+'ESTUDIO DE MERCADO 2025'!AN88*1.051</f>
        <v>60998.358399999997</v>
      </c>
      <c r="AT88" s="8">
        <f>ROUND(((AO88+AP88+AQ88+AR88+AS88)/5),0)</f>
        <v>57669</v>
      </c>
      <c r="AU88" s="450"/>
      <c r="AV88" s="157">
        <f>+'ESTUDIO DE MERCADO 2023'!AM88*(1 + 0.0928) * (1 + 0.052) * (1 + 0.051)</f>
        <v>56075.184424895997</v>
      </c>
      <c r="AW88" s="157">
        <f>+'ESTUDIO DE MERCADO 2023'!AN88*(1 + 0.0928) * (1 + 0.052) * (1 + 0.051)</f>
        <v>53055.751417401596</v>
      </c>
      <c r="AX88" s="7">
        <f>+'ESTUDIO DE MERCADO 2025'!AR88*1.051</f>
        <v>69366</v>
      </c>
      <c r="AY88" s="7">
        <f>+'ESTUDIO DE MERCADO 2025'!AS88*1.051</f>
        <v>70417</v>
      </c>
      <c r="AZ88" s="7">
        <f>+'ESTUDIO DE MERCADO 2025'!AT88*1.051</f>
        <v>66449.895399999994</v>
      </c>
      <c r="BA88" s="8">
        <f t="shared" si="48"/>
        <v>63073</v>
      </c>
      <c r="BB88" s="450"/>
      <c r="BC88" s="157">
        <f>+'ESTUDIO DE MERCADO 2023'!AP88*(1 + 0.0928) * (1 + 0.052) * (1 + 0.051)</f>
        <v>47122.003718399996</v>
      </c>
      <c r="BD88" s="157">
        <f>+'ESTUDIO DE MERCADO 2023'!AQ88*(1 + 0.0928) * (1 + 0.052) * (1 + 0.051)</f>
        <v>43134.757249919996</v>
      </c>
      <c r="BE88" s="7">
        <f>+'ESTUDIO DE MERCADO 2025'!AX88*1.051</f>
        <v>56754</v>
      </c>
      <c r="BF88" s="7">
        <f>+'ESTUDIO DE MERCADO 2025'!AY88*1.051</f>
        <v>57805</v>
      </c>
      <c r="BG88" s="7">
        <f>+'ESTUDIO DE MERCADO 2025'!AZ88*1.051</f>
        <v>54956.789999999994</v>
      </c>
      <c r="BH88" s="8">
        <f t="shared" si="49"/>
        <v>51955</v>
      </c>
      <c r="BI88" s="450"/>
      <c r="BJ88" s="157">
        <f>+'ESTUDIO DE MERCADO 2023'!AV88*(1 + 0.0928) * (1 + 0.052) * (1 + 0.051)</f>
        <v>47122.003718399996</v>
      </c>
      <c r="BK88" s="157">
        <f>+'ESTUDIO DE MERCADO 2023'!AW88*(1 + 0.0928) * (1 + 0.052) * (1 + 0.051)</f>
        <v>53055.751417401596</v>
      </c>
      <c r="BL88" s="7">
        <f>+'ESTUDIO DE MERCADO 2025'!BD88*1.051</f>
        <v>63059.999999999993</v>
      </c>
      <c r="BM88" s="7">
        <f>+'ESTUDIO DE MERCADO 2025'!BE88*1.051</f>
        <v>64110.999999999993</v>
      </c>
      <c r="BN88" s="7">
        <f>+'ESTUDIO DE MERCADO 2025'!BF88*1.051</f>
        <v>60997.622699999993</v>
      </c>
      <c r="BO88" s="8">
        <f t="shared" si="50"/>
        <v>57669</v>
      </c>
      <c r="BP88" s="450"/>
      <c r="BQ88" s="157">
        <f>+'ESTUDIO DE MERCADO 2023'!AY88*(1 + 0.0928) * (1 + 0.052) * (1 + 0.051)</f>
        <v>47122.003718399996</v>
      </c>
      <c r="BR88" s="157">
        <f>+'ESTUDIO DE MERCADO 2023'!AZ88*(1 + 0.0928) * (1 + 0.052) * (1 + 0.051)</f>
        <v>53055.751417401596</v>
      </c>
      <c r="BS88" s="7">
        <f>+'ESTUDIO DE MERCADO 2025'!BJ88*1.051</f>
        <v>63059.999999999993</v>
      </c>
      <c r="BT88" s="7">
        <f>+'ESTUDIO DE MERCADO 2025'!BK88*1.051</f>
        <v>64110.999999999993</v>
      </c>
      <c r="BU88" s="7">
        <f>+'ESTUDIO DE MERCADO 2025'!BL88*1.051</f>
        <v>60997.622699999993</v>
      </c>
      <c r="BV88" s="8">
        <f t="shared" si="51"/>
        <v>57669</v>
      </c>
      <c r="BW88" s="450"/>
      <c r="BX88" s="157">
        <f>+'ESTUDIO DE MERCADO 2023'!BB88*(1 + 0.0928) * (1 + 0.052) * (1 + 0.051)</f>
        <v>47122.003718399996</v>
      </c>
      <c r="BY88" s="157">
        <f>+'ESTUDIO DE MERCADO 2023'!BC88*(1 + 0.0928) * (1 + 0.052) * (1 + 0.051)</f>
        <v>43134.757249919996</v>
      </c>
      <c r="BZ88" s="7">
        <f>+'ESTUDIO DE MERCADO 2025'!BP88*1.051</f>
        <v>56754</v>
      </c>
      <c r="CA88" s="7">
        <f>+'ESTUDIO DE MERCADO 2025'!BQ88*1.051</f>
        <v>57805</v>
      </c>
      <c r="CB88" s="7">
        <f>+'ESTUDIO DE MERCADO 2025'!BR88*1.051</f>
        <v>54956.789999999994</v>
      </c>
      <c r="CC88" s="450">
        <f t="shared" si="22"/>
        <v>51955</v>
      </c>
      <c r="CD88" s="89"/>
      <c r="CE88" s="28"/>
      <c r="CF88" s="9"/>
      <c r="CG88" s="9"/>
      <c r="CH88" s="9"/>
      <c r="CI88" s="10"/>
      <c r="CJ88" s="10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</row>
    <row r="89" spans="1:198" ht="50" customHeight="1" thickBot="1" x14ac:dyDescent="0.4">
      <c r="A89" s="297"/>
      <c r="B89" s="299" t="s">
        <v>102</v>
      </c>
      <c r="C89" s="300"/>
      <c r="D89" s="301"/>
      <c r="F89" s="119">
        <f t="shared" ref="F89:K89" si="52">+SUM(F90:F101)</f>
        <v>2164697.0468230341</v>
      </c>
      <c r="G89" s="119">
        <f t="shared" si="52"/>
        <v>2437282.3595652878</v>
      </c>
      <c r="H89" s="119">
        <f t="shared" si="52"/>
        <v>2912321</v>
      </c>
      <c r="I89" s="119">
        <f t="shared" si="52"/>
        <v>2971177</v>
      </c>
      <c r="J89" s="119">
        <f t="shared" si="52"/>
        <v>2802119.4459999995</v>
      </c>
      <c r="K89" s="119">
        <f t="shared" si="52"/>
        <v>2657521</v>
      </c>
      <c r="L89" s="119"/>
      <c r="M89" s="119">
        <f t="shared" ref="M89:CC89" si="53">+SUM(M90:M101)</f>
        <v>2164697.0468230341</v>
      </c>
      <c r="N89" s="119">
        <f t="shared" si="53"/>
        <v>2437282.3595652878</v>
      </c>
      <c r="O89" s="119">
        <f t="shared" si="53"/>
        <v>2912321</v>
      </c>
      <c r="P89" s="119">
        <f t="shared" si="53"/>
        <v>2971177</v>
      </c>
      <c r="Q89" s="119">
        <f t="shared" si="53"/>
        <v>2802119.4459999995</v>
      </c>
      <c r="R89" s="119">
        <f t="shared" si="53"/>
        <v>2657521</v>
      </c>
      <c r="S89" s="119"/>
      <c r="T89" s="119">
        <f t="shared" si="53"/>
        <v>2686799.0309387981</v>
      </c>
      <c r="U89" s="119">
        <f t="shared" si="53"/>
        <v>3025129.0319885528</v>
      </c>
      <c r="V89" s="119">
        <f t="shared" si="53"/>
        <v>3616491</v>
      </c>
      <c r="W89" s="119">
        <f t="shared" si="53"/>
        <v>3690061</v>
      </c>
      <c r="X89" s="119">
        <f t="shared" si="53"/>
        <v>3477961.4225999997</v>
      </c>
      <c r="Y89" s="119">
        <f t="shared" si="53"/>
        <v>3299289</v>
      </c>
      <c r="Z89" s="119"/>
      <c r="AA89" s="119">
        <f t="shared" si="53"/>
        <v>2806310.4850627873</v>
      </c>
      <c r="AB89" s="119">
        <f t="shared" si="53"/>
        <v>3133756.0848505595</v>
      </c>
      <c r="AC89" s="119">
        <f t="shared" si="53"/>
        <v>3761529</v>
      </c>
      <c r="AD89" s="119">
        <f t="shared" si="53"/>
        <v>3761529</v>
      </c>
      <c r="AE89" s="119">
        <f t="shared" si="53"/>
        <v>3616874.8251999994</v>
      </c>
      <c r="AF89" s="119">
        <f t="shared" si="53"/>
        <v>3416001</v>
      </c>
      <c r="AG89" s="119"/>
      <c r="AH89" s="119">
        <f t="shared" si="53"/>
        <v>2814142.3976908037</v>
      </c>
      <c r="AI89" s="119">
        <f t="shared" si="53"/>
        <v>3133756.0848505595</v>
      </c>
      <c r="AJ89" s="119">
        <f t="shared" si="53"/>
        <v>3765733</v>
      </c>
      <c r="AK89" s="119">
        <f t="shared" si="53"/>
        <v>3840354</v>
      </c>
      <c r="AL89" s="119">
        <f t="shared" si="53"/>
        <v>3621642.161199999</v>
      </c>
      <c r="AM89" s="119">
        <f t="shared" si="53"/>
        <v>3435128</v>
      </c>
      <c r="AN89" s="119"/>
      <c r="AO89" s="119">
        <f t="shared" si="53"/>
        <v>2801872.2991425693</v>
      </c>
      <c r="AP89" s="119">
        <f t="shared" si="53"/>
        <v>3133756.0848505595</v>
      </c>
      <c r="AQ89" s="119">
        <f t="shared" si="53"/>
        <v>3757325</v>
      </c>
      <c r="AR89" s="119">
        <f t="shared" si="53"/>
        <v>3831946</v>
      </c>
      <c r="AS89" s="119">
        <f t="shared" si="53"/>
        <v>3614171.8633999997</v>
      </c>
      <c r="AT89" s="119">
        <f t="shared" si="53"/>
        <v>3427816</v>
      </c>
      <c r="AU89" s="119"/>
      <c r="AV89" s="119">
        <f t="shared" si="53"/>
        <v>3529106.7786219832</v>
      </c>
      <c r="AW89" s="119">
        <f t="shared" si="53"/>
        <v>3133756.0848505595</v>
      </c>
      <c r="AX89" s="119">
        <f t="shared" si="53"/>
        <v>4218714</v>
      </c>
      <c r="AY89" s="119">
        <f t="shared" si="53"/>
        <v>4303845</v>
      </c>
      <c r="AZ89" s="119">
        <f t="shared" si="53"/>
        <v>4056976.4507999998</v>
      </c>
      <c r="BA89" s="119">
        <f t="shared" si="53"/>
        <v>3848478</v>
      </c>
      <c r="BB89" s="119"/>
      <c r="BC89" s="119">
        <f t="shared" si="53"/>
        <v>2496045.8613464544</v>
      </c>
      <c r="BD89" s="119">
        <f t="shared" si="53"/>
        <v>2284841.9807709851</v>
      </c>
      <c r="BE89" s="119">
        <f t="shared" si="53"/>
        <v>3028982</v>
      </c>
      <c r="BF89" s="119">
        <f t="shared" si="53"/>
        <v>3087838</v>
      </c>
      <c r="BG89" s="119">
        <f t="shared" si="53"/>
        <v>2911054.5449999999</v>
      </c>
      <c r="BH89" s="119">
        <f t="shared" si="53"/>
        <v>2761752</v>
      </c>
      <c r="BI89" s="119"/>
      <c r="BJ89" s="119">
        <f t="shared" si="53"/>
        <v>3053727.8641265063</v>
      </c>
      <c r="BK89" s="119">
        <f t="shared" si="53"/>
        <v>3133756.0848505595</v>
      </c>
      <c r="BL89" s="119">
        <f t="shared" si="53"/>
        <v>3917077</v>
      </c>
      <c r="BM89" s="119">
        <f t="shared" si="53"/>
        <v>3995902</v>
      </c>
      <c r="BN89" s="119">
        <f t="shared" si="53"/>
        <v>3767522.6427999996</v>
      </c>
      <c r="BO89" s="119">
        <f t="shared" si="53"/>
        <v>3573599</v>
      </c>
      <c r="BP89" s="119"/>
      <c r="BQ89" s="119">
        <f t="shared" si="53"/>
        <v>3048430.0157851195</v>
      </c>
      <c r="BR89" s="119">
        <f t="shared" si="53"/>
        <v>3133756.0848505595</v>
      </c>
      <c r="BS89" s="119">
        <f t="shared" si="53"/>
        <v>3913924</v>
      </c>
      <c r="BT89" s="119">
        <f t="shared" si="53"/>
        <v>3992749</v>
      </c>
      <c r="BU89" s="119">
        <f t="shared" si="53"/>
        <v>3764297.3339999993</v>
      </c>
      <c r="BV89" s="119">
        <f t="shared" si="53"/>
        <v>3570634</v>
      </c>
      <c r="BW89" s="119"/>
      <c r="BX89" s="119">
        <f t="shared" si="53"/>
        <v>2599841.420400301</v>
      </c>
      <c r="BY89" s="119">
        <f t="shared" si="53"/>
        <v>2379854.838674122</v>
      </c>
      <c r="BZ89" s="119">
        <f t="shared" si="53"/>
        <v>3155102</v>
      </c>
      <c r="CA89" s="119">
        <f t="shared" si="53"/>
        <v>3218162</v>
      </c>
      <c r="CB89" s="119">
        <f t="shared" si="53"/>
        <v>3032106.6229999997</v>
      </c>
      <c r="CC89" s="464">
        <f t="shared" si="53"/>
        <v>2877012</v>
      </c>
      <c r="CD89" s="160"/>
      <c r="CE89" s="28"/>
      <c r="CF89" s="29"/>
      <c r="CG89" s="29"/>
      <c r="CH89" s="29"/>
    </row>
    <row r="90" spans="1:198" ht="50" customHeight="1" x14ac:dyDescent="0.35">
      <c r="A90" s="297"/>
      <c r="B90" s="4">
        <v>73</v>
      </c>
      <c r="C90" s="35" t="s">
        <v>103</v>
      </c>
      <c r="D90" s="31" t="s">
        <v>22</v>
      </c>
      <c r="F90" s="157">
        <f>+'ESTUDIO DE MERCADO 2023'!F90*(1 + 0.0928) * (1 + 0.052) * (1 + 0.051)</f>
        <v>97967.823780646577</v>
      </c>
      <c r="G90" s="157">
        <f>+'ESTUDIO DE MERCADO 2023'!G90*(1 + 0.0928) * (1 + 0.052) * (1 + 0.051)</f>
        <v>110304.23359056337</v>
      </c>
      <c r="H90" s="7">
        <f>+'ESTUDIO DE MERCADO 2025'!H90*1.051</f>
        <v>131375</v>
      </c>
      <c r="I90" s="7">
        <f>+'ESTUDIO DE MERCADO 2025'!I90*1.051</f>
        <v>134528</v>
      </c>
      <c r="J90" s="13">
        <f>+'ESTUDIO DE MERCADO 2025'!J90*1.051</f>
        <v>126815.5518</v>
      </c>
      <c r="K90" s="8">
        <f t="shared" ref="K90" si="54">ROUND(((F90+G90+H90+I90+J90)/5),0)</f>
        <v>120198</v>
      </c>
      <c r="L90" s="450"/>
      <c r="M90" s="157">
        <f>+'ESTUDIO DE MERCADO 2023'!I90*(1 + 0.0928) * (1 + 0.052) * (1 + 0.051)</f>
        <v>97967.823780646577</v>
      </c>
      <c r="N90" s="157">
        <f>+'ESTUDIO DE MERCADO 2023'!J90*(1 + 0.0928) * (1 + 0.052) * (1 + 0.051)</f>
        <v>110304.23359056337</v>
      </c>
      <c r="O90" s="7">
        <f>+'ESTUDIO DE MERCADO 2025'!N90*1.051</f>
        <v>131375</v>
      </c>
      <c r="P90" s="7">
        <f>+'ESTUDIO DE MERCADO 2025'!O90*1.051</f>
        <v>134528</v>
      </c>
      <c r="Q90" s="7">
        <f>+'ESTUDIO DE MERCADO 2025'!P90*1.051</f>
        <v>126815.5518</v>
      </c>
      <c r="R90" s="8">
        <f t="shared" ref="R90" si="55">ROUND(((M90+N90+O90+P90+Q90)/5),0)</f>
        <v>120198</v>
      </c>
      <c r="S90" s="450"/>
      <c r="T90" s="157">
        <f>+'ESTUDIO DE MERCADO 2023'!O90*(1 + 0.0928) * (1 + 0.052) * (1 + 0.051)</f>
        <v>176760.68327152892</v>
      </c>
      <c r="U90" s="157">
        <f>+'ESTUDIO DE MERCADO 2023'!P90*(1 + 0.0928) * (1 + 0.052) * (1 + 0.051)</f>
        <v>199018.93238810531</v>
      </c>
      <c r="V90" s="7">
        <f>+'ESTUDIO DE MERCADO 2025'!T90*1.051</f>
        <v>237525.99999999997</v>
      </c>
      <c r="W90" s="7">
        <f>+'ESTUDIO DE MERCADO 2025'!U90*1.051</f>
        <v>242780.99999999997</v>
      </c>
      <c r="X90" s="7">
        <f>+'ESTUDIO DE MERCADO 2025'!V90*1.051</f>
        <v>228810.05699999997</v>
      </c>
      <c r="Y90" s="8">
        <f t="shared" ref="Y90" si="56">ROUND(((T90+U90+V90+W90+X90)/5),0)</f>
        <v>216979</v>
      </c>
      <c r="Z90" s="450"/>
      <c r="AA90" s="157">
        <f>+'ESTUDIO DE MERCADO 2023'!AD90*(1 + 0.0928) * (1 + 0.052) * (1 + 0.051)</f>
        <v>191346.35708248525</v>
      </c>
      <c r="AB90" s="157">
        <f>+'ESTUDIO DE MERCADO 2023'!AE90*(1 + 0.0928) * (1 + 0.052) * (1 + 0.051)</f>
        <v>219045.09103936065</v>
      </c>
      <c r="AC90" s="7">
        <f>+'ESTUDIO DE MERCADO 2025'!Z90*1.051</f>
        <v>259596.99999999997</v>
      </c>
      <c r="AD90" s="7">
        <f>+'ESTUDIO DE MERCADO 2025'!AA90*1.051</f>
        <v>259596.99999999997</v>
      </c>
      <c r="AE90" s="7">
        <f>+'ESTUDIO DE MERCADO 2025'!AB90*1.051</f>
        <v>249884.9192</v>
      </c>
      <c r="AF90" s="8">
        <f t="shared" ref="AF90" si="57">ROUND(((AA90+AB90+AC90+AD90+AE90)/5),0)</f>
        <v>235894</v>
      </c>
      <c r="AG90" s="450"/>
      <c r="AH90" s="157">
        <f>+'ESTUDIO DE MERCADO 2023'!AG90*(1 + 0.0928) * (1 + 0.052) * (1 + 0.051)</f>
        <v>195610.97695567334</v>
      </c>
      <c r="AI90" s="157">
        <f>+'ESTUDIO DE MERCADO 2023'!AH90*(1 + 0.0928) * (1 + 0.052) * (1 + 0.051)</f>
        <v>219045.09103936065</v>
      </c>
      <c r="AJ90" s="7">
        <f>+'ESTUDIO DE MERCADO 2025'!AF90*1.051</f>
        <v>262750</v>
      </c>
      <c r="AK90" s="7">
        <f>+'ESTUDIO DE MERCADO 2025'!AG90*1.051</f>
        <v>268005</v>
      </c>
      <c r="AL90" s="7">
        <f>+'ESTUDIO DE MERCADO 2025'!AH90*1.051</f>
        <v>252481.94019999998</v>
      </c>
      <c r="AM90" s="8">
        <f t="shared" ref="AM90" si="58">ROUND(((AH90+AI90+AJ90+AK90+AL90)/5),0)</f>
        <v>239579</v>
      </c>
      <c r="AN90" s="450"/>
      <c r="AO90" s="157">
        <f>+'ESTUDIO DE MERCADO 2023'!AJ90*(1 + 0.0928) * (1 + 0.052) * (1 + 0.051)</f>
        <v>197737.6715201576</v>
      </c>
      <c r="AP90" s="157">
        <f>+'ESTUDIO DE MERCADO 2023'!AK90*(1 + 0.0928) * (1 + 0.052) * (1 + 0.051)</f>
        <v>219045.09103936065</v>
      </c>
      <c r="AQ90" s="7">
        <f>+'ESTUDIO DE MERCADO 2025'!AL90*1.051</f>
        <v>263801</v>
      </c>
      <c r="AR90" s="7">
        <f>+'ESTUDIO DE MERCADO 2025'!AM90*1.051</f>
        <v>269056</v>
      </c>
      <c r="AS90" s="7">
        <f>+'ESTUDIO DE MERCADO 2025'!AN90*1.051</f>
        <v>253776.77220000001</v>
      </c>
      <c r="AT90" s="8">
        <f>ROUND(((AO90+AP90+AQ90+AR90+AS90)/5),0)</f>
        <v>240683</v>
      </c>
      <c r="AU90" s="450"/>
      <c r="AV90" s="157">
        <f>+'ESTUDIO DE MERCADO 2023'!AM90*(1 + 0.0928) * (1 + 0.052) * (1 + 0.051)</f>
        <v>272484.46142036439</v>
      </c>
      <c r="AW90" s="157">
        <f>+'ESTUDIO DE MERCADO 2023'!AN90*(1 + 0.0928) * (1 + 0.052) * (1 + 0.051)</f>
        <v>219045.09103936065</v>
      </c>
      <c r="AX90" s="7">
        <f>+'ESTUDIO DE MERCADO 2025'!AR90*1.051</f>
        <v>311096</v>
      </c>
      <c r="AY90" s="7">
        <f>+'ESTUDIO DE MERCADO 2025'!AS90*1.051</f>
        <v>317402</v>
      </c>
      <c r="AZ90" s="7">
        <f>+'ESTUDIO DE MERCADO 2025'!AT90*1.051</f>
        <v>299288.64559999993</v>
      </c>
      <c r="BA90" s="8">
        <f t="shared" ref="BA90" si="59">ROUND(((AV90+AW90+AX90+AY90+AZ90)/5),0)</f>
        <v>283863</v>
      </c>
      <c r="BB90" s="450"/>
      <c r="BC90" s="157">
        <f>+'ESTUDIO DE MERCADO 2023'!AP90*(1 + 0.0928) * (1 + 0.052) * (1 + 0.051)</f>
        <v>139131.56427554632</v>
      </c>
      <c r="BD90" s="157">
        <f>+'ESTUDIO DE MERCADO 2023'!AQ90*(1 + 0.0928) * (1 + 0.052) * (1 + 0.051)</f>
        <v>127358.89345223087</v>
      </c>
      <c r="BE90" s="7">
        <f>+'ESTUDIO DE MERCADO 2025'!AX90*1.051</f>
        <v>169211</v>
      </c>
      <c r="BF90" s="7">
        <f>+'ESTUDIO DE MERCADO 2025'!AY90*1.051</f>
        <v>172364</v>
      </c>
      <c r="BG90" s="7">
        <f>+'ESTUDIO DE MERCADO 2025'!AZ90*1.051</f>
        <v>162264.52059999999</v>
      </c>
      <c r="BH90" s="8">
        <f t="shared" ref="BH90" si="60">ROUND(((BC90+BD90+BE90+BF90+BG90)/5),0)</f>
        <v>154066</v>
      </c>
      <c r="BI90" s="450"/>
      <c r="BJ90" s="157">
        <f>+'ESTUDIO DE MERCADO 2023'!AV90*(1 + 0.0928) * (1 + 0.052) * (1 + 0.051)</f>
        <v>226289.28625650046</v>
      </c>
      <c r="BK90" s="157">
        <f>+'ESTUDIO DE MERCADO 2023'!AW90*(1 + 0.0928) * (1 + 0.052) * (1 + 0.051)</f>
        <v>219045.09103936065</v>
      </c>
      <c r="BL90" s="7">
        <f>+'ESTUDIO DE MERCADO 2025'!BD90*1.051</f>
        <v>281668</v>
      </c>
      <c r="BM90" s="7">
        <f>+'ESTUDIO DE MERCADO 2025'!BE90*1.051</f>
        <v>286923</v>
      </c>
      <c r="BN90" s="7">
        <f>+'ESTUDIO DE MERCADO 2025'!BF90*1.051</f>
        <v>271161.36320000002</v>
      </c>
      <c r="BO90" s="8">
        <f t="shared" ref="BO90" si="61">ROUND(((BJ90+BK90+BL90+BM90+BN90)/5),0)</f>
        <v>257017</v>
      </c>
      <c r="BP90" s="450"/>
      <c r="BQ90" s="157">
        <f>+'ESTUDIO DE MERCADO 2023'!AY90*(1 + 0.0928) * (1 + 0.052) * (1 + 0.051)</f>
        <v>231446.2398067693</v>
      </c>
      <c r="BR90" s="157">
        <f>+'ESTUDIO DE MERCADO 2023'!AZ90*(1 + 0.0928) * (1 + 0.052) * (1 + 0.051)</f>
        <v>219045.09103936065</v>
      </c>
      <c r="BS90" s="7">
        <f>+'ESTUDIO DE MERCADO 2025'!BJ90*1.051</f>
        <v>284821</v>
      </c>
      <c r="BT90" s="7">
        <f>+'ESTUDIO DE MERCADO 2025'!BK90*1.051</f>
        <v>290076</v>
      </c>
      <c r="BU90" s="7">
        <f>+'ESTUDIO DE MERCADO 2025'!BL90*1.051</f>
        <v>274301.3308</v>
      </c>
      <c r="BV90" s="8">
        <f t="shared" ref="BV90" si="62">ROUND(((BQ90+BR90+BS90+BT90+BU90)/5),0)</f>
        <v>259938</v>
      </c>
      <c r="BW90" s="450"/>
      <c r="BX90" s="157">
        <f>+'ESTUDIO DE MERCADO 2023'!BB90*(1 + 0.0928) * (1 + 0.052) * (1 + 0.051)</f>
        <v>164464.03932786672</v>
      </c>
      <c r="BY90" s="157">
        <f>+'ESTUDIO DE MERCADO 2023'!BC90*(1 + 0.0928) * (1 + 0.052) * (1 + 0.051)</f>
        <v>150547.85138473954</v>
      </c>
      <c r="BZ90" s="7">
        <f>+'ESTUDIO DE MERCADO 2025'!BP90*1.051</f>
        <v>199690</v>
      </c>
      <c r="CA90" s="7">
        <f>+'ESTUDIO DE MERCADO 2025'!BQ90*1.051</f>
        <v>203894</v>
      </c>
      <c r="CB90" s="7">
        <f>+'ESTUDIO DE MERCADO 2025'!BR90*1.051</f>
        <v>191808.76120000001</v>
      </c>
      <c r="CC90" s="450">
        <f t="shared" si="22"/>
        <v>182081</v>
      </c>
      <c r="CD90" s="89"/>
      <c r="CE90" s="28"/>
      <c r="CF90" s="29"/>
      <c r="CG90" s="29"/>
      <c r="CH90" s="29"/>
    </row>
    <row r="91" spans="1:198" ht="50" customHeight="1" thickBot="1" x14ac:dyDescent="0.4">
      <c r="A91" s="297"/>
      <c r="B91" s="11">
        <v>74</v>
      </c>
      <c r="C91" s="34" t="s">
        <v>104</v>
      </c>
      <c r="D91" s="31" t="s">
        <v>22</v>
      </c>
      <c r="F91" s="157">
        <f>+'ESTUDIO DE MERCADO 2023'!F91*(1 + 0.0928) * (1 + 0.052) * (1 + 0.051)</f>
        <v>235610.01859199998</v>
      </c>
      <c r="G91" s="157">
        <f>+'ESTUDIO DE MERCADO 2023'!G91*(1 + 0.0928) * (1 + 0.052) * (1 + 0.051)</f>
        <v>265278.75708700798</v>
      </c>
      <c r="H91" s="7">
        <f>+'ESTUDIO DE MERCADO 2025'!H91*1.051</f>
        <v>317402</v>
      </c>
      <c r="I91" s="7">
        <f>+'ESTUDIO DE MERCADO 2025'!I91*1.051</f>
        <v>323708</v>
      </c>
      <c r="J91" s="13">
        <f>+'ESTUDIO DE MERCADO 2025'!J91*1.051</f>
        <v>304988.8492</v>
      </c>
      <c r="K91" s="8">
        <f t="shared" ref="K91:K101" si="63">ROUND(((F91+G91+H91+I91+J91)/5),0)</f>
        <v>289398</v>
      </c>
      <c r="L91" s="450"/>
      <c r="M91" s="157">
        <f>+'ESTUDIO DE MERCADO 2023'!I91*(1 + 0.0928) * (1 + 0.052) * (1 + 0.051)</f>
        <v>235610.01859199998</v>
      </c>
      <c r="N91" s="157">
        <f>+'ESTUDIO DE MERCADO 2023'!J91*(1 + 0.0928) * (1 + 0.052) * (1 + 0.051)</f>
        <v>265278.75708700798</v>
      </c>
      <c r="O91" s="7">
        <f>+'ESTUDIO DE MERCADO 2025'!N91*1.051</f>
        <v>317402</v>
      </c>
      <c r="P91" s="7">
        <f>+'ESTUDIO DE MERCADO 2025'!O91*1.051</f>
        <v>323708</v>
      </c>
      <c r="Q91" s="7">
        <f>+'ESTUDIO DE MERCADO 2025'!P91*1.051</f>
        <v>304988.8492</v>
      </c>
      <c r="R91" s="8">
        <f t="shared" ref="R91:R101" si="64">ROUND(((M91+N91+O91+P91+Q91)/5),0)</f>
        <v>289398</v>
      </c>
      <c r="S91" s="450"/>
      <c r="T91" s="157">
        <f>+'ESTUDIO DE MERCADO 2023'!O91*(1 + 0.0928) * (1 + 0.052) * (1 + 0.051)</f>
        <v>235610.01859199998</v>
      </c>
      <c r="U91" s="157">
        <f>+'ESTUDIO DE MERCADO 2023'!P91*(1 + 0.0928) * (1 + 0.052) * (1 + 0.051)</f>
        <v>265278.75708700798</v>
      </c>
      <c r="V91" s="7">
        <f>+'ESTUDIO DE MERCADO 2025'!T91*1.051</f>
        <v>317402</v>
      </c>
      <c r="W91" s="7">
        <f>+'ESTUDIO DE MERCADO 2025'!U91*1.051</f>
        <v>323708</v>
      </c>
      <c r="X91" s="7">
        <f>+'ESTUDIO DE MERCADO 2025'!V91*1.051</f>
        <v>304988.8492</v>
      </c>
      <c r="Y91" s="8">
        <f t="shared" ref="Y91:Y101" si="65">ROUND(((T91+U91+V91+W91+X91)/5),0)</f>
        <v>289398</v>
      </c>
      <c r="Z91" s="450"/>
      <c r="AA91" s="157">
        <f>+'ESTUDIO DE MERCADO 2023'!AD91*(1 + 0.0928) * (1 + 0.052) * (1 + 0.051)</f>
        <v>235610.01859199998</v>
      </c>
      <c r="AB91" s="157">
        <f>+'ESTUDIO DE MERCADO 2023'!AE91*(1 + 0.0928) * (1 + 0.052) * (1 + 0.051)</f>
        <v>265278.75708700798</v>
      </c>
      <c r="AC91" s="7">
        <f>+'ESTUDIO DE MERCADO 2025'!Z91*1.051</f>
        <v>317402</v>
      </c>
      <c r="AD91" s="7">
        <f>+'ESTUDIO DE MERCADO 2025'!AA91*1.051</f>
        <v>317402</v>
      </c>
      <c r="AE91" s="7">
        <f>+'ESTUDIO DE MERCADO 2025'!AB91*1.051</f>
        <v>304988.8492</v>
      </c>
      <c r="AF91" s="8">
        <f t="shared" ref="AF91:AF101" si="66">ROUND(((AA91+AB91+AC91+AD91+AE91)/5),0)</f>
        <v>288136</v>
      </c>
      <c r="AG91" s="450"/>
      <c r="AH91" s="157">
        <f>+'ESTUDIO DE MERCADO 2023'!AG91*(1 + 0.0928) * (1 + 0.052) * (1 + 0.051)</f>
        <v>235610.01859199998</v>
      </c>
      <c r="AI91" s="157">
        <f>+'ESTUDIO DE MERCADO 2023'!AH91*(1 + 0.0928) * (1 + 0.052) * (1 + 0.051)</f>
        <v>265278.75708700798</v>
      </c>
      <c r="AJ91" s="7">
        <f>+'ESTUDIO DE MERCADO 2025'!AF91*1.051</f>
        <v>317402</v>
      </c>
      <c r="AK91" s="7">
        <f>+'ESTUDIO DE MERCADO 2025'!AG91*1.051</f>
        <v>323708</v>
      </c>
      <c r="AL91" s="7">
        <f>+'ESTUDIO DE MERCADO 2025'!AH91*1.051</f>
        <v>304988.8492</v>
      </c>
      <c r="AM91" s="8">
        <f t="shared" ref="AM91:AM101" si="67">ROUND(((AH91+AI91+AJ91+AK91+AL91)/5),0)</f>
        <v>289398</v>
      </c>
      <c r="AN91" s="450"/>
      <c r="AO91" s="157">
        <f>+'ESTUDIO DE MERCADO 2023'!AJ91*(1 + 0.0928) * (1 + 0.052) * (1 + 0.051)</f>
        <v>235610.01859199998</v>
      </c>
      <c r="AP91" s="157">
        <f>+'ESTUDIO DE MERCADO 2023'!AK91*(1 + 0.0928) * (1 + 0.052) * (1 + 0.051)</f>
        <v>265278.75708700798</v>
      </c>
      <c r="AQ91" s="7">
        <f>+'ESTUDIO DE MERCADO 2025'!AL91*1.051</f>
        <v>317402</v>
      </c>
      <c r="AR91" s="7">
        <f>+'ESTUDIO DE MERCADO 2025'!AM91*1.051</f>
        <v>323708</v>
      </c>
      <c r="AS91" s="7">
        <f>+'ESTUDIO DE MERCADO 2025'!AN91*1.051</f>
        <v>304988.8492</v>
      </c>
      <c r="AT91" s="8">
        <f>ROUND(((AO91+AP91+AQ91+AR91+AS91)/5),0)</f>
        <v>289398</v>
      </c>
      <c r="AU91" s="450"/>
      <c r="AV91" s="157">
        <f>+'ESTUDIO DE MERCADO 2023'!AM91*(1 + 0.0928) * (1 + 0.052) * (1 + 0.051)</f>
        <v>280375.92212447996</v>
      </c>
      <c r="AW91" s="157">
        <f>+'ESTUDIO DE MERCADO 2023'!AN91*(1 + 0.0928) * (1 + 0.052) * (1 + 0.051)</f>
        <v>265278.75708700798</v>
      </c>
      <c r="AX91" s="7">
        <f>+'ESTUDIO DE MERCADO 2025'!AR91*1.051</f>
        <v>345779</v>
      </c>
      <c r="AY91" s="7">
        <f>+'ESTUDIO DE MERCADO 2025'!AS91*1.051</f>
        <v>353136</v>
      </c>
      <c r="AZ91" s="7">
        <f>+'ESTUDIO DE MERCADO 2025'!AT91*1.051</f>
        <v>332246.53419999999</v>
      </c>
      <c r="BA91" s="8">
        <f t="shared" ref="BA91:BA101" si="68">ROUND(((AV91+AW91+AX91+AY91+AZ91)/5),0)</f>
        <v>315363</v>
      </c>
      <c r="BB91" s="450"/>
      <c r="BC91" s="157">
        <f>+'ESTUDIO DE MERCADO 2023'!AP91*(1 + 0.0928) * (1 + 0.052) * (1 + 0.051)</f>
        <v>235610.01859199998</v>
      </c>
      <c r="BD91" s="157">
        <f>+'ESTUDIO DE MERCADO 2023'!AQ91*(1 + 0.0928) * (1 + 0.052) * (1 + 0.051)</f>
        <v>215673.78624959997</v>
      </c>
      <c r="BE91" s="7">
        <f>+'ESTUDIO DE MERCADO 2025'!AX91*1.051</f>
        <v>285872</v>
      </c>
      <c r="BF91" s="7">
        <f>+'ESTUDIO DE MERCADO 2025'!AY91*1.051</f>
        <v>291127</v>
      </c>
      <c r="BG91" s="7">
        <f>+'ESTUDIO DE MERCADO 2025'!AZ91*1.051</f>
        <v>274783.95</v>
      </c>
      <c r="BH91" s="8">
        <f t="shared" ref="BH91:BH101" si="69">ROUND(((BC91+BD91+BE91+BF91+BG91)/5),0)</f>
        <v>260613</v>
      </c>
      <c r="BI91" s="450"/>
      <c r="BJ91" s="157">
        <f>+'ESTUDIO DE MERCADO 2023'!AV91*(1 + 0.0928) * (1 + 0.052) * (1 + 0.051)</f>
        <v>235610.01859199998</v>
      </c>
      <c r="BK91" s="157">
        <f>+'ESTUDIO DE MERCADO 2023'!AW91*(1 + 0.0928) * (1 + 0.052) * (1 + 0.051)</f>
        <v>265278.75708700798</v>
      </c>
      <c r="BL91" s="7">
        <f>+'ESTUDIO DE MERCADO 2025'!BD91*1.051</f>
        <v>317402</v>
      </c>
      <c r="BM91" s="7">
        <f>+'ESTUDIO DE MERCADO 2025'!BE91*1.051</f>
        <v>323708</v>
      </c>
      <c r="BN91" s="7">
        <f>+'ESTUDIO DE MERCADO 2025'!BF91*1.051</f>
        <v>304988.8492</v>
      </c>
      <c r="BO91" s="8">
        <f t="shared" ref="BO91:BO101" si="70">ROUND(((BJ91+BK91+BL91+BM91+BN91)/5),0)</f>
        <v>289398</v>
      </c>
      <c r="BP91" s="450"/>
      <c r="BQ91" s="157">
        <f>+'ESTUDIO DE MERCADO 2023'!AY91*(1 + 0.0928) * (1 + 0.052) * (1 + 0.051)</f>
        <v>235610.01859199998</v>
      </c>
      <c r="BR91" s="157">
        <f>+'ESTUDIO DE MERCADO 2023'!AZ91*(1 + 0.0928) * (1 + 0.052) * (1 + 0.051)</f>
        <v>265278.75708700798</v>
      </c>
      <c r="BS91" s="7">
        <f>+'ESTUDIO DE MERCADO 2025'!BJ91*1.051</f>
        <v>317402</v>
      </c>
      <c r="BT91" s="7">
        <f>+'ESTUDIO DE MERCADO 2025'!BK91*1.051</f>
        <v>323708</v>
      </c>
      <c r="BU91" s="7">
        <f>+'ESTUDIO DE MERCADO 2025'!BL91*1.051</f>
        <v>304988.8492</v>
      </c>
      <c r="BV91" s="8">
        <f t="shared" ref="BV91:BV101" si="71">ROUND(((BQ91+BR91+BS91+BT91+BU91)/5),0)</f>
        <v>289398</v>
      </c>
      <c r="BW91" s="450"/>
      <c r="BX91" s="157">
        <f>+'ESTUDIO DE MERCADO 2023'!BB91*(1 + 0.0928) * (1 + 0.052) * (1 + 0.051)</f>
        <v>235610.01859199998</v>
      </c>
      <c r="BY91" s="157">
        <f>+'ESTUDIO DE MERCADO 2023'!BC91*(1 + 0.0928) * (1 + 0.052) * (1 + 0.051)</f>
        <v>215673.78624959997</v>
      </c>
      <c r="BZ91" s="7">
        <f>+'ESTUDIO DE MERCADO 2025'!BP91*1.051</f>
        <v>285872</v>
      </c>
      <c r="CA91" s="7">
        <f>+'ESTUDIO DE MERCADO 2025'!BQ91*1.051</f>
        <v>291127</v>
      </c>
      <c r="CB91" s="7">
        <f>+'ESTUDIO DE MERCADO 2025'!BR91*1.051</f>
        <v>274783.95</v>
      </c>
      <c r="CC91" s="450">
        <f t="shared" si="22"/>
        <v>260613</v>
      </c>
      <c r="CD91" s="89"/>
      <c r="CE91" s="28"/>
      <c r="CF91" s="29"/>
      <c r="CG91" s="29"/>
      <c r="CH91" s="29"/>
    </row>
    <row r="92" spans="1:198" ht="50" customHeight="1" x14ac:dyDescent="0.35">
      <c r="A92" s="297"/>
      <c r="B92" s="4">
        <v>75</v>
      </c>
      <c r="C92" s="34" t="s">
        <v>105</v>
      </c>
      <c r="D92" s="31" t="s">
        <v>22</v>
      </c>
      <c r="F92" s="157">
        <f>+'ESTUDIO DE MERCADO 2023'!F92*(1 + 0.0928) * (1 + 0.052) * (1 + 0.051)</f>
        <v>188488.01487359998</v>
      </c>
      <c r="G92" s="157">
        <f>+'ESTUDIO DE MERCADO 2023'!G92*(1 + 0.0928) * (1 + 0.052) * (1 + 0.051)</f>
        <v>212223.00566960638</v>
      </c>
      <c r="H92" s="7">
        <f>+'ESTUDIO DE MERCADO 2025'!H92*1.051</f>
        <v>253290.99999999997</v>
      </c>
      <c r="I92" s="7">
        <f>+'ESTUDIO DE MERCADO 2025'!I92*1.051</f>
        <v>258545.99999999997</v>
      </c>
      <c r="J92" s="13">
        <f>+'ESTUDIO DE MERCADO 2025'!J92*1.051</f>
        <v>243990.49079999997</v>
      </c>
      <c r="K92" s="8">
        <f t="shared" si="63"/>
        <v>231308</v>
      </c>
      <c r="L92" s="450"/>
      <c r="M92" s="157">
        <f>+'ESTUDIO DE MERCADO 2023'!I92*(1 + 0.0928) * (1 + 0.052) * (1 + 0.051)</f>
        <v>188488.01487359998</v>
      </c>
      <c r="N92" s="157">
        <f>+'ESTUDIO DE MERCADO 2023'!J92*(1 + 0.0928) * (1 + 0.052) * (1 + 0.051)</f>
        <v>212223.00566960638</v>
      </c>
      <c r="O92" s="7">
        <f>+'ESTUDIO DE MERCADO 2025'!N92*1.051</f>
        <v>253290.99999999997</v>
      </c>
      <c r="P92" s="7">
        <f>+'ESTUDIO DE MERCADO 2025'!O92*1.051</f>
        <v>258545.99999999997</v>
      </c>
      <c r="Q92" s="7">
        <f>+'ESTUDIO DE MERCADO 2025'!P92*1.051</f>
        <v>243990.49079999997</v>
      </c>
      <c r="R92" s="8">
        <f t="shared" si="64"/>
        <v>231308</v>
      </c>
      <c r="S92" s="450"/>
      <c r="T92" s="157">
        <f>+'ESTUDIO DE MERCADO 2023'!O92*(1 + 0.0928) * (1 + 0.052) * (1 + 0.051)</f>
        <v>188488.01487359998</v>
      </c>
      <c r="U92" s="157">
        <f>+'ESTUDIO DE MERCADO 2023'!P92*(1 + 0.0928) * (1 + 0.052) * (1 + 0.051)</f>
        <v>212223.00566960638</v>
      </c>
      <c r="V92" s="7">
        <f>+'ESTUDIO DE MERCADO 2025'!T92*1.051</f>
        <v>253290.99999999997</v>
      </c>
      <c r="W92" s="7">
        <f>+'ESTUDIO DE MERCADO 2025'!U92*1.051</f>
        <v>258545.99999999997</v>
      </c>
      <c r="X92" s="7">
        <f>+'ESTUDIO DE MERCADO 2025'!V92*1.051</f>
        <v>243990.49079999997</v>
      </c>
      <c r="Y92" s="8">
        <f t="shared" si="65"/>
        <v>231308</v>
      </c>
      <c r="Z92" s="450"/>
      <c r="AA92" s="157">
        <f>+'ESTUDIO DE MERCADO 2023'!AD92*(1 + 0.0928) * (1 + 0.052) * (1 + 0.051)</f>
        <v>188488.01487359998</v>
      </c>
      <c r="AB92" s="157">
        <f>+'ESTUDIO DE MERCADO 2023'!AE92*(1 + 0.0928) * (1 + 0.052) * (1 + 0.051)</f>
        <v>212223.00566960638</v>
      </c>
      <c r="AC92" s="7">
        <f>+'ESTUDIO DE MERCADO 2025'!Z92*1.051</f>
        <v>253290.99999999997</v>
      </c>
      <c r="AD92" s="7">
        <f>+'ESTUDIO DE MERCADO 2025'!AA92*1.051</f>
        <v>253290.99999999997</v>
      </c>
      <c r="AE92" s="7">
        <f>+'ESTUDIO DE MERCADO 2025'!AB92*1.051</f>
        <v>243990.49079999997</v>
      </c>
      <c r="AF92" s="8">
        <f t="shared" si="66"/>
        <v>230257</v>
      </c>
      <c r="AG92" s="450"/>
      <c r="AH92" s="157">
        <f>+'ESTUDIO DE MERCADO 2023'!AG92*(1 + 0.0928) * (1 + 0.052) * (1 + 0.051)</f>
        <v>188488.01487359998</v>
      </c>
      <c r="AI92" s="157">
        <f>+'ESTUDIO DE MERCADO 2023'!AH92*(1 + 0.0928) * (1 + 0.052) * (1 + 0.051)</f>
        <v>212223.00566960638</v>
      </c>
      <c r="AJ92" s="7">
        <f>+'ESTUDIO DE MERCADO 2025'!AF92*1.051</f>
        <v>253290.99999999997</v>
      </c>
      <c r="AK92" s="7">
        <f>+'ESTUDIO DE MERCADO 2025'!AG92*1.051</f>
        <v>258545.99999999997</v>
      </c>
      <c r="AL92" s="7">
        <f>+'ESTUDIO DE MERCADO 2025'!AH92*1.051</f>
        <v>243990.49079999997</v>
      </c>
      <c r="AM92" s="8">
        <f t="shared" si="67"/>
        <v>231308</v>
      </c>
      <c r="AN92" s="450"/>
      <c r="AO92" s="157">
        <f>+'ESTUDIO DE MERCADO 2023'!AJ92*(1 + 0.0928) * (1 + 0.052) * (1 + 0.051)</f>
        <v>188488.01487359998</v>
      </c>
      <c r="AP92" s="157">
        <f>+'ESTUDIO DE MERCADO 2023'!AK92*(1 + 0.0928) * (1 + 0.052) * (1 + 0.051)</f>
        <v>212223.00566960638</v>
      </c>
      <c r="AQ92" s="7">
        <f>+'ESTUDIO DE MERCADO 2025'!AL92*1.051</f>
        <v>253290.99999999997</v>
      </c>
      <c r="AR92" s="7">
        <f>+'ESTUDIO DE MERCADO 2025'!AM92*1.051</f>
        <v>258545.99999999997</v>
      </c>
      <c r="AS92" s="7">
        <f>+'ESTUDIO DE MERCADO 2025'!AN92*1.051</f>
        <v>243990.49079999997</v>
      </c>
      <c r="AT92" s="8">
        <f>ROUND(((AO92+AP92+AQ92+AR92+AS92)/5),0)</f>
        <v>231308</v>
      </c>
      <c r="AU92" s="450"/>
      <c r="AV92" s="157">
        <f>+'ESTUDIO DE MERCADO 2023'!AM92*(1 + 0.0928) * (1 + 0.052) * (1 + 0.051)</f>
        <v>224300.73769958399</v>
      </c>
      <c r="AW92" s="157">
        <f>+'ESTUDIO DE MERCADO 2023'!AN92*(1 + 0.0928) * (1 + 0.052) * (1 + 0.051)</f>
        <v>212223.00566960638</v>
      </c>
      <c r="AX92" s="7">
        <f>+'ESTUDIO DE MERCADO 2025'!AR92*1.051</f>
        <v>276413</v>
      </c>
      <c r="AY92" s="7">
        <f>+'ESTUDIO DE MERCADO 2025'!AS92*1.051</f>
        <v>281668</v>
      </c>
      <c r="AZ92" s="7">
        <f>+'ESTUDIO DE MERCADO 2025'!AT92*1.051</f>
        <v>265796.63879999996</v>
      </c>
      <c r="BA92" s="8">
        <f t="shared" si="68"/>
        <v>252080</v>
      </c>
      <c r="BB92" s="450"/>
      <c r="BC92" s="157">
        <f>+'ESTUDIO DE MERCADO 2023'!AP92*(1 + 0.0928) * (1 + 0.052) * (1 + 0.051)</f>
        <v>188488.01487359998</v>
      </c>
      <c r="BD92" s="157">
        <f>+'ESTUDIO DE MERCADO 2023'!AQ92*(1 + 0.0928) * (1 + 0.052) * (1 + 0.051)</f>
        <v>172539.02899967998</v>
      </c>
      <c r="BE92" s="7">
        <f>+'ESTUDIO DE MERCADO 2025'!AX92*1.051</f>
        <v>229118</v>
      </c>
      <c r="BF92" s="7">
        <f>+'ESTUDIO DE MERCADO 2025'!AY92*1.051</f>
        <v>233321.99999999997</v>
      </c>
      <c r="BG92" s="7">
        <f>+'ESTUDIO DE MERCADO 2025'!AZ92*1.051</f>
        <v>219827.15999999997</v>
      </c>
      <c r="BH92" s="8">
        <f t="shared" si="69"/>
        <v>208659</v>
      </c>
      <c r="BI92" s="450"/>
      <c r="BJ92" s="157">
        <f>+'ESTUDIO DE MERCADO 2023'!AV92*(1 + 0.0928) * (1 + 0.052) * (1 + 0.051)</f>
        <v>188488.01487359998</v>
      </c>
      <c r="BK92" s="157">
        <f>+'ESTUDIO DE MERCADO 2023'!AW92*(1 + 0.0928) * (1 + 0.052) * (1 + 0.051)</f>
        <v>212223.00566960638</v>
      </c>
      <c r="BL92" s="7">
        <f>+'ESTUDIO DE MERCADO 2025'!BD92*1.051</f>
        <v>253290.99999999997</v>
      </c>
      <c r="BM92" s="7">
        <f>+'ESTUDIO DE MERCADO 2025'!BE92*1.051</f>
        <v>258545.99999999997</v>
      </c>
      <c r="BN92" s="7">
        <f>+'ESTUDIO DE MERCADO 2025'!BF92*1.051</f>
        <v>243990.49079999997</v>
      </c>
      <c r="BO92" s="8">
        <f t="shared" si="70"/>
        <v>231308</v>
      </c>
      <c r="BP92" s="450"/>
      <c r="BQ92" s="157">
        <f>+'ESTUDIO DE MERCADO 2023'!AY92*(1 + 0.0928) * (1 + 0.052) * (1 + 0.051)</f>
        <v>188488.01487359998</v>
      </c>
      <c r="BR92" s="157">
        <f>+'ESTUDIO DE MERCADO 2023'!AZ92*(1 + 0.0928) * (1 + 0.052) * (1 + 0.051)</f>
        <v>212223.00566960638</v>
      </c>
      <c r="BS92" s="7">
        <f>+'ESTUDIO DE MERCADO 2025'!BJ92*1.051</f>
        <v>253290.99999999997</v>
      </c>
      <c r="BT92" s="7">
        <f>+'ESTUDIO DE MERCADO 2025'!BK92*1.051</f>
        <v>258545.99999999997</v>
      </c>
      <c r="BU92" s="7">
        <f>+'ESTUDIO DE MERCADO 2025'!BL92*1.051</f>
        <v>243990.49079999997</v>
      </c>
      <c r="BV92" s="8">
        <f t="shared" si="71"/>
        <v>231308</v>
      </c>
      <c r="BW92" s="450"/>
      <c r="BX92" s="157">
        <f>+'ESTUDIO DE MERCADO 2023'!BB92*(1 + 0.0928) * (1 + 0.052) * (1 + 0.051)</f>
        <v>188488.01487359998</v>
      </c>
      <c r="BY92" s="157">
        <f>+'ESTUDIO DE MERCADO 2023'!BC92*(1 + 0.0928) * (1 + 0.052) * (1 + 0.051)</f>
        <v>172539.02899967998</v>
      </c>
      <c r="BZ92" s="7">
        <f>+'ESTUDIO DE MERCADO 2025'!BP92*1.051</f>
        <v>229118</v>
      </c>
      <c r="CA92" s="7">
        <f>+'ESTUDIO DE MERCADO 2025'!BQ92*1.051</f>
        <v>233321.99999999997</v>
      </c>
      <c r="CB92" s="7">
        <f>+'ESTUDIO DE MERCADO 2025'!BR92*1.051</f>
        <v>219827.15999999997</v>
      </c>
      <c r="CC92" s="450">
        <f t="shared" si="22"/>
        <v>208659</v>
      </c>
      <c r="CD92" s="89"/>
      <c r="CE92" s="28"/>
      <c r="CF92" s="29"/>
      <c r="CG92" s="29"/>
      <c r="CH92" s="29"/>
    </row>
    <row r="93" spans="1:198" ht="50" customHeight="1" thickBot="1" x14ac:dyDescent="0.4">
      <c r="A93" s="297"/>
      <c r="B93" s="11">
        <v>76</v>
      </c>
      <c r="C93" s="34" t="s">
        <v>106</v>
      </c>
      <c r="D93" s="31" t="s">
        <v>22</v>
      </c>
      <c r="F93" s="157">
        <f>+'ESTUDIO DE MERCADO 2023'!F93*(1 + 0.0928) * (1 + 0.052) * (1 + 0.051)</f>
        <v>157073.34572799999</v>
      </c>
      <c r="G93" s="157">
        <f>+'ESTUDIO DE MERCADO 2023'!G93*(1 + 0.0928) * (1 + 0.052) * (1 + 0.051)</f>
        <v>176852.50472467201</v>
      </c>
      <c r="H93" s="7">
        <f>+'ESTUDIO DE MERCADO 2025'!H93*1.051</f>
        <v>211251</v>
      </c>
      <c r="I93" s="7">
        <f>+'ESTUDIO DE MERCADO 2025'!I93*1.051</f>
        <v>215455</v>
      </c>
      <c r="J93" s="13">
        <f>+'ESTUDIO DE MERCADO 2025'!J93*1.051</f>
        <v>203325.40899999999</v>
      </c>
      <c r="K93" s="8">
        <f t="shared" si="63"/>
        <v>192791</v>
      </c>
      <c r="L93" s="450"/>
      <c r="M93" s="157">
        <f>+'ESTUDIO DE MERCADO 2023'!I93*(1 + 0.0928) * (1 + 0.052) * (1 + 0.051)</f>
        <v>157073.34572799999</v>
      </c>
      <c r="N93" s="157">
        <f>+'ESTUDIO DE MERCADO 2023'!J93*(1 + 0.0928) * (1 + 0.052) * (1 + 0.051)</f>
        <v>176852.50472467201</v>
      </c>
      <c r="O93" s="7">
        <f>+'ESTUDIO DE MERCADO 2025'!N93*1.051</f>
        <v>211251</v>
      </c>
      <c r="P93" s="7">
        <f>+'ESTUDIO DE MERCADO 2025'!O93*1.051</f>
        <v>215455</v>
      </c>
      <c r="Q93" s="7">
        <f>+'ESTUDIO DE MERCADO 2025'!P93*1.051</f>
        <v>203325.40899999999</v>
      </c>
      <c r="R93" s="8">
        <f t="shared" si="64"/>
        <v>192791</v>
      </c>
      <c r="S93" s="450"/>
      <c r="T93" s="157">
        <f>+'ESTUDIO DE MERCADO 2023'!O93*(1 + 0.0928) * (1 + 0.052) * (1 + 0.051)</f>
        <v>157073.34572799999</v>
      </c>
      <c r="U93" s="157">
        <f>+'ESTUDIO DE MERCADO 2023'!P93*(1 + 0.0928) * (1 + 0.052) * (1 + 0.051)</f>
        <v>176852.50472467201</v>
      </c>
      <c r="V93" s="7">
        <f>+'ESTUDIO DE MERCADO 2025'!T93*1.051</f>
        <v>211251</v>
      </c>
      <c r="W93" s="7">
        <f>+'ESTUDIO DE MERCADO 2025'!U93*1.051</f>
        <v>215455</v>
      </c>
      <c r="X93" s="7">
        <f>+'ESTUDIO DE MERCADO 2025'!V93*1.051</f>
        <v>203325.40899999999</v>
      </c>
      <c r="Y93" s="8">
        <f t="shared" si="65"/>
        <v>192791</v>
      </c>
      <c r="Z93" s="450"/>
      <c r="AA93" s="157">
        <f>+'ESTUDIO DE MERCADO 2023'!AD93*(1 + 0.0928) * (1 + 0.052) * (1 + 0.051)</f>
        <v>157073.34572799999</v>
      </c>
      <c r="AB93" s="157">
        <f>+'ESTUDIO DE MERCADO 2023'!AE93*(1 + 0.0928) * (1 + 0.052) * (1 + 0.051)</f>
        <v>176852.50472467201</v>
      </c>
      <c r="AC93" s="7">
        <f>+'ESTUDIO DE MERCADO 2025'!Z93*1.051</f>
        <v>211251</v>
      </c>
      <c r="AD93" s="7">
        <f>+'ESTUDIO DE MERCADO 2025'!AA93*1.051</f>
        <v>211251</v>
      </c>
      <c r="AE93" s="7">
        <f>+'ESTUDIO DE MERCADO 2025'!AB93*1.051</f>
        <v>203325.40899999999</v>
      </c>
      <c r="AF93" s="8">
        <f t="shared" si="66"/>
        <v>191951</v>
      </c>
      <c r="AG93" s="450"/>
      <c r="AH93" s="157">
        <f>+'ESTUDIO DE MERCADO 2023'!AG93*(1 + 0.0928) * (1 + 0.052) * (1 + 0.051)</f>
        <v>157073.34572799999</v>
      </c>
      <c r="AI93" s="157">
        <f>+'ESTUDIO DE MERCADO 2023'!AH93*(1 + 0.0928) * (1 + 0.052) * (1 + 0.051)</f>
        <v>176852.50472467201</v>
      </c>
      <c r="AJ93" s="7">
        <f>+'ESTUDIO DE MERCADO 2025'!AF93*1.051</f>
        <v>211251</v>
      </c>
      <c r="AK93" s="7">
        <f>+'ESTUDIO DE MERCADO 2025'!AG93*1.051</f>
        <v>215455</v>
      </c>
      <c r="AL93" s="7">
        <f>+'ESTUDIO DE MERCADO 2025'!AH93*1.051</f>
        <v>203325.40899999999</v>
      </c>
      <c r="AM93" s="8">
        <f t="shared" si="67"/>
        <v>192791</v>
      </c>
      <c r="AN93" s="450"/>
      <c r="AO93" s="157">
        <f>+'ESTUDIO DE MERCADO 2023'!AJ93*(1 + 0.0928) * (1 + 0.052) * (1 + 0.051)</f>
        <v>157073.34572799999</v>
      </c>
      <c r="AP93" s="157">
        <f>+'ESTUDIO DE MERCADO 2023'!AK93*(1 + 0.0928) * (1 + 0.052) * (1 + 0.051)</f>
        <v>176852.50472467201</v>
      </c>
      <c r="AQ93" s="7">
        <f>+'ESTUDIO DE MERCADO 2025'!AL93*1.051</f>
        <v>211251</v>
      </c>
      <c r="AR93" s="7">
        <f>+'ESTUDIO DE MERCADO 2025'!AM93*1.051</f>
        <v>215455</v>
      </c>
      <c r="AS93" s="7">
        <f>+'ESTUDIO DE MERCADO 2025'!AN93*1.051</f>
        <v>203325.40899999999</v>
      </c>
      <c r="AT93" s="8">
        <f>ROUND(((AO93+AP93+AQ93+AR93+AS93)/5),0)</f>
        <v>192791</v>
      </c>
      <c r="AU93" s="450"/>
      <c r="AV93" s="157">
        <f>+'ESTUDIO DE MERCADO 2023'!AM93*(1 + 0.0928) * (1 + 0.052) * (1 + 0.051)</f>
        <v>186917.28141632001</v>
      </c>
      <c r="AW93" s="157">
        <f>+'ESTUDIO DE MERCADO 2023'!AN93*(1 + 0.0928) * (1 + 0.052) * (1 + 0.051)</f>
        <v>176852.50472467201</v>
      </c>
      <c r="AX93" s="7">
        <f>+'ESTUDIO DE MERCADO 2025'!AR93*1.051</f>
        <v>230169</v>
      </c>
      <c r="AY93" s="7">
        <f>+'ESTUDIO DE MERCADO 2025'!AS93*1.051</f>
        <v>234372.99999999997</v>
      </c>
      <c r="AZ93" s="7">
        <f>+'ESTUDIO DE MERCADO 2025'!AT93*1.051</f>
        <v>221497.19899999999</v>
      </c>
      <c r="BA93" s="8">
        <f t="shared" si="68"/>
        <v>209962</v>
      </c>
      <c r="BB93" s="450"/>
      <c r="BC93" s="157">
        <f>+'ESTUDIO DE MERCADO 2023'!AP93*(1 + 0.0928) * (1 + 0.052) * (1 + 0.051)</f>
        <v>157073.34572799999</v>
      </c>
      <c r="BD93" s="157">
        <f>+'ESTUDIO DE MERCADO 2023'!AQ93*(1 + 0.0928) * (1 + 0.052) * (1 + 0.051)</f>
        <v>143782.52416640002</v>
      </c>
      <c r="BE93" s="7">
        <f>+'ESTUDIO DE MERCADO 2025'!AX93*1.051</f>
        <v>190231</v>
      </c>
      <c r="BF93" s="7">
        <f>+'ESTUDIO DE MERCADO 2025'!AY93*1.051</f>
        <v>194435</v>
      </c>
      <c r="BG93" s="7">
        <f>+'ESTUDIO DE MERCADO 2025'!AZ93*1.051</f>
        <v>183189.3</v>
      </c>
      <c r="BH93" s="8">
        <f t="shared" si="69"/>
        <v>173742</v>
      </c>
      <c r="BI93" s="450"/>
      <c r="BJ93" s="157">
        <f>+'ESTUDIO DE MERCADO 2023'!AV93*(1 + 0.0928) * (1 + 0.052) * (1 + 0.051)</f>
        <v>157073.34572799999</v>
      </c>
      <c r="BK93" s="157">
        <f>+'ESTUDIO DE MERCADO 2023'!AW93*(1 + 0.0928) * (1 + 0.052) * (1 + 0.051)</f>
        <v>176852.50472467201</v>
      </c>
      <c r="BL93" s="7">
        <f>+'ESTUDIO DE MERCADO 2025'!BD93*1.051</f>
        <v>211251</v>
      </c>
      <c r="BM93" s="7">
        <f>+'ESTUDIO DE MERCADO 2025'!BE93*1.051</f>
        <v>215455</v>
      </c>
      <c r="BN93" s="7">
        <f>+'ESTUDIO DE MERCADO 2025'!BF93*1.051</f>
        <v>203325.40899999999</v>
      </c>
      <c r="BO93" s="8">
        <f t="shared" si="70"/>
        <v>192791</v>
      </c>
      <c r="BP93" s="450"/>
      <c r="BQ93" s="157">
        <f>+'ESTUDIO DE MERCADO 2023'!AY93*(1 + 0.0928) * (1 + 0.052) * (1 + 0.051)</f>
        <v>157073.34572799999</v>
      </c>
      <c r="BR93" s="157">
        <f>+'ESTUDIO DE MERCADO 2023'!AZ93*(1 + 0.0928) * (1 + 0.052) * (1 + 0.051)</f>
        <v>176852.50472467201</v>
      </c>
      <c r="BS93" s="7">
        <f>+'ESTUDIO DE MERCADO 2025'!BJ93*1.051</f>
        <v>211251</v>
      </c>
      <c r="BT93" s="7">
        <f>+'ESTUDIO DE MERCADO 2025'!BK93*1.051</f>
        <v>215455</v>
      </c>
      <c r="BU93" s="7">
        <f>+'ESTUDIO DE MERCADO 2025'!BL93*1.051</f>
        <v>203325.40899999999</v>
      </c>
      <c r="BV93" s="8">
        <f t="shared" si="71"/>
        <v>192791</v>
      </c>
      <c r="BW93" s="450"/>
      <c r="BX93" s="157">
        <f>+'ESTUDIO DE MERCADO 2023'!BB93*(1 + 0.0928) * (1 + 0.052) * (1 + 0.051)</f>
        <v>157073.34572799999</v>
      </c>
      <c r="BY93" s="157">
        <f>+'ESTUDIO DE MERCADO 2023'!BC93*(1 + 0.0928) * (1 + 0.052) * (1 + 0.051)</f>
        <v>143782.52416640002</v>
      </c>
      <c r="BZ93" s="7">
        <f>+'ESTUDIO DE MERCADO 2025'!BP93*1.051</f>
        <v>190231</v>
      </c>
      <c r="CA93" s="7">
        <f>+'ESTUDIO DE MERCADO 2025'!BQ93*1.051</f>
        <v>194435</v>
      </c>
      <c r="CB93" s="7">
        <f>+'ESTUDIO DE MERCADO 2025'!BR93*1.051</f>
        <v>183189.3</v>
      </c>
      <c r="CC93" s="450">
        <f t="shared" si="22"/>
        <v>173742</v>
      </c>
      <c r="CD93" s="89"/>
      <c r="CE93" s="28"/>
      <c r="CF93" s="29"/>
      <c r="CG93" s="29"/>
      <c r="CH93" s="29"/>
    </row>
    <row r="94" spans="1:198" ht="50" customHeight="1" x14ac:dyDescent="0.35">
      <c r="A94" s="297"/>
      <c r="B94" s="4">
        <v>77</v>
      </c>
      <c r="C94" s="34" t="s">
        <v>107</v>
      </c>
      <c r="D94" s="31" t="s">
        <v>22</v>
      </c>
      <c r="F94" s="157">
        <f>+'ESTUDIO DE MERCADO 2023'!F94*(1 + 0.0928) * (1 + 0.052) * (1 + 0.051)</f>
        <v>144886.81019969311</v>
      </c>
      <c r="G94" s="157">
        <f>+'ESTUDIO DE MERCADO 2023'!G94*(1 + 0.0928) * (1 + 0.052) * (1 + 0.051)</f>
        <v>163131.40314560832</v>
      </c>
      <c r="H94" s="7">
        <f>+'ESTUDIO DE MERCADO 2025'!H94*1.051</f>
        <v>195486</v>
      </c>
      <c r="I94" s="7">
        <f>+'ESTUDIO DE MERCADO 2025'!I94*1.051</f>
        <v>199690</v>
      </c>
      <c r="J94" s="13">
        <f>+'ESTUDIO DE MERCADO 2025'!J94*1.051</f>
        <v>187550.52960000001</v>
      </c>
      <c r="K94" s="8">
        <f t="shared" si="63"/>
        <v>178149</v>
      </c>
      <c r="L94" s="450"/>
      <c r="M94" s="157">
        <f>+'ESTUDIO DE MERCADO 2023'!I94*(1 + 0.0928) * (1 + 0.052) * (1 + 0.051)</f>
        <v>144886.81019969311</v>
      </c>
      <c r="N94" s="157">
        <f>+'ESTUDIO DE MERCADO 2023'!J94*(1 + 0.0928) * (1 + 0.052) * (1 + 0.051)</f>
        <v>163131.40314560832</v>
      </c>
      <c r="O94" s="7">
        <f>+'ESTUDIO DE MERCADO 2025'!N94*1.051</f>
        <v>195486</v>
      </c>
      <c r="P94" s="7">
        <f>+'ESTUDIO DE MERCADO 2025'!O94*1.051</f>
        <v>199690</v>
      </c>
      <c r="Q94" s="7">
        <f>+'ESTUDIO DE MERCADO 2025'!P94*1.051</f>
        <v>187550.52960000001</v>
      </c>
      <c r="R94" s="8">
        <f t="shared" si="64"/>
        <v>178149</v>
      </c>
      <c r="S94" s="450"/>
      <c r="T94" s="157">
        <f>+'ESTUDIO DE MERCADO 2023'!O94*(1 + 0.0928) * (1 + 0.052) * (1 + 0.051)</f>
        <v>254808.22973693194</v>
      </c>
      <c r="U94" s="157">
        <f>+'ESTUDIO DE MERCADO 2023'!P94*(1 + 0.0928) * (1 + 0.052) * (1 + 0.051)</f>
        <v>286894.46605072863</v>
      </c>
      <c r="V94" s="7">
        <f>+'ESTUDIO DE MERCADO 2025'!T94*1.051</f>
        <v>342626</v>
      </c>
      <c r="W94" s="7">
        <f>+'ESTUDIO DE MERCADO 2025'!U94*1.051</f>
        <v>349983</v>
      </c>
      <c r="X94" s="7">
        <f>+'ESTUDIO DE MERCADO 2025'!V94*1.051</f>
        <v>329839.32379999995</v>
      </c>
      <c r="Y94" s="8">
        <f t="shared" si="65"/>
        <v>312830</v>
      </c>
      <c r="Z94" s="450"/>
      <c r="AA94" s="157">
        <f>+'ESTUDIO DE MERCADO 2023'!AD94*(1 + 0.0928) * (1 + 0.052) * (1 + 0.051)</f>
        <v>284441.0588485935</v>
      </c>
      <c r="AB94" s="157">
        <f>+'ESTUDIO DE MERCADO 2023'!AE94*(1 + 0.0928) * (1 + 0.052) * (1 + 0.051)</f>
        <v>313301.72835120728</v>
      </c>
      <c r="AC94" s="7">
        <f>+'ESTUDIO DE MERCADO 2025'!Z94*1.051</f>
        <v>378360</v>
      </c>
      <c r="AD94" s="7">
        <f>+'ESTUDIO DE MERCADO 2025'!AA94*1.051</f>
        <v>378360</v>
      </c>
      <c r="AE94" s="7">
        <f>+'ESTUDIO DE MERCADO 2025'!AB94*1.051</f>
        <v>363962.5612</v>
      </c>
      <c r="AF94" s="8">
        <f t="shared" si="66"/>
        <v>343685</v>
      </c>
      <c r="AG94" s="450"/>
      <c r="AH94" s="157">
        <f>+'ESTUDIO DE MERCADO 2023'!AG94*(1 + 0.0928) * (1 + 0.052) * (1 + 0.051)</f>
        <v>279808.88734640193</v>
      </c>
      <c r="AI94" s="157">
        <f>+'ESTUDIO DE MERCADO 2023'!AH94*(1 + 0.0928) * (1 + 0.052) * (1 + 0.051)</f>
        <v>313301.72835120728</v>
      </c>
      <c r="AJ94" s="7">
        <f>+'ESTUDIO DE MERCADO 2025'!AF94*1.051</f>
        <v>375207</v>
      </c>
      <c r="AK94" s="7">
        <f>+'ESTUDIO DE MERCADO 2025'!AG94*1.051</f>
        <v>382564</v>
      </c>
      <c r="AL94" s="7">
        <f>+'ESTUDIO DE MERCADO 2025'!AH94*1.051</f>
        <v>361141.88740000001</v>
      </c>
      <c r="AM94" s="8">
        <f t="shared" si="67"/>
        <v>342405</v>
      </c>
      <c r="AN94" s="450"/>
      <c r="AO94" s="157">
        <f>+'ESTUDIO DE MERCADO 2023'!AJ94*(1 + 0.0928) * (1 + 0.052) * (1 + 0.051)</f>
        <v>278262.10757434537</v>
      </c>
      <c r="AP94" s="157">
        <f>+'ESTUDIO DE MERCADO 2023'!AK94*(1 + 0.0928) * (1 + 0.052) * (1 + 0.051)</f>
        <v>313301.72835120728</v>
      </c>
      <c r="AQ94" s="7">
        <f>+'ESTUDIO DE MERCADO 2025'!AL94*1.051</f>
        <v>374156</v>
      </c>
      <c r="AR94" s="7">
        <f>+'ESTUDIO DE MERCADO 2025'!AM94*1.051</f>
        <v>381513</v>
      </c>
      <c r="AS94" s="7">
        <f>+'ESTUDIO DE MERCADO 2025'!AN94*1.051</f>
        <v>360200.19140000001</v>
      </c>
      <c r="AT94" s="8">
        <f>ROUND(((AO94+AP94+AQ94+AR94+AS94)/5),0)</f>
        <v>341487</v>
      </c>
      <c r="AU94" s="450"/>
      <c r="AV94" s="157">
        <f>+'ESTUDIO DE MERCADO 2023'!AM94*(1 + 0.0928) * (1 + 0.052) * (1 + 0.051)</f>
        <v>319881.35684502282</v>
      </c>
      <c r="AW94" s="157">
        <f>+'ESTUDIO DE MERCADO 2023'!AN94*(1 + 0.0928) * (1 + 0.052) * (1 + 0.051)</f>
        <v>313301.72835120728</v>
      </c>
      <c r="AX94" s="7">
        <f>+'ESTUDIO DE MERCADO 2025'!AR94*1.051</f>
        <v>401482</v>
      </c>
      <c r="AY94" s="7">
        <f>+'ESTUDIO DE MERCADO 2025'!AS94*1.051</f>
        <v>409890</v>
      </c>
      <c r="AZ94" s="7">
        <f>+'ESTUDIO DE MERCADO 2025'!AT94*1.051</f>
        <v>385540.6422</v>
      </c>
      <c r="BA94" s="8">
        <f t="shared" si="68"/>
        <v>366019</v>
      </c>
      <c r="BB94" s="450"/>
      <c r="BC94" s="157">
        <f>+'ESTUDIO DE MERCADO 2023'!AP94*(1 + 0.0928) * (1 + 0.052) * (1 + 0.051)</f>
        <v>216692.10483251966</v>
      </c>
      <c r="BD94" s="157">
        <f>+'ESTUDIO DE MERCADO 2023'!AQ94*(1 + 0.0928) * (1 + 0.052) * (1 + 0.051)</f>
        <v>198356.61903899879</v>
      </c>
      <c r="BE94" s="7">
        <f>+'ESTUDIO DE MERCADO 2025'!AX94*1.051</f>
        <v>262750</v>
      </c>
      <c r="BF94" s="7">
        <f>+'ESTUDIO DE MERCADO 2025'!AY94*1.051</f>
        <v>268005</v>
      </c>
      <c r="BG94" s="7">
        <f>+'ESTUDIO DE MERCADO 2025'!AZ94*1.051</f>
        <v>252720.30699999997</v>
      </c>
      <c r="BH94" s="8">
        <f t="shared" si="69"/>
        <v>239705</v>
      </c>
      <c r="BI94" s="450"/>
      <c r="BJ94" s="157">
        <f>+'ESTUDIO DE MERCADO 2023'!AV94*(1 + 0.0928) * (1 + 0.052) * (1 + 0.051)</f>
        <v>339075.5665464722</v>
      </c>
      <c r="BK94" s="157">
        <f>+'ESTUDIO DE MERCADO 2023'!AW94*(1 + 0.0928) * (1 + 0.052) * (1 + 0.051)</f>
        <v>313301.72835120728</v>
      </c>
      <c r="BL94" s="7">
        <f>+'ESTUDIO DE MERCADO 2025'!BD94*1.051</f>
        <v>413043</v>
      </c>
      <c r="BM94" s="7">
        <f>+'ESTUDIO DE MERCADO 2025'!BE94*1.051</f>
        <v>421451</v>
      </c>
      <c r="BN94" s="7">
        <f>+'ESTUDIO DE MERCADO 2025'!BF94*1.051</f>
        <v>397227.97240000003</v>
      </c>
      <c r="BO94" s="8">
        <f t="shared" si="70"/>
        <v>376820</v>
      </c>
      <c r="BP94" s="450"/>
      <c r="BQ94" s="157">
        <f>+'ESTUDIO DE MERCADO 2023'!AY94*(1 + 0.0928) * (1 + 0.052) * (1 + 0.051)</f>
        <v>340939.87008691794</v>
      </c>
      <c r="BR94" s="157">
        <f>+'ESTUDIO DE MERCADO 2023'!AZ94*(1 + 0.0928) * (1 + 0.052) * (1 + 0.051)</f>
        <v>313301.72835120728</v>
      </c>
      <c r="BS94" s="7">
        <f>+'ESTUDIO DE MERCADO 2025'!BJ94*1.051</f>
        <v>414094</v>
      </c>
      <c r="BT94" s="7">
        <f>+'ESTUDIO DE MERCADO 2025'!BK94*1.051</f>
        <v>422502</v>
      </c>
      <c r="BU94" s="7">
        <f>+'ESTUDIO DE MERCADO 2025'!BL94*1.051</f>
        <v>398363.89319999999</v>
      </c>
      <c r="BV94" s="8">
        <f t="shared" si="71"/>
        <v>377840</v>
      </c>
      <c r="BW94" s="450"/>
      <c r="BX94" s="157">
        <f>+'ESTUDIO DE MERCADO 2023'!BB94*(1 + 0.0928) * (1 + 0.052) * (1 + 0.051)</f>
        <v>243230.35342332107</v>
      </c>
      <c r="BY94" s="157">
        <f>+'ESTUDIO DE MERCADO 2023'!BC94*(1 + 0.0928) * (1 + 0.052) * (1 + 0.051)</f>
        <v>222649.3235182708</v>
      </c>
      <c r="BZ94" s="7">
        <f>+'ESTUDIO DE MERCADO 2025'!BP94*1.051</f>
        <v>295331</v>
      </c>
      <c r="CA94" s="7">
        <f>+'ESTUDIO DE MERCADO 2025'!BQ94*1.051</f>
        <v>301637</v>
      </c>
      <c r="CB94" s="7">
        <f>+'ESTUDIO DE MERCADO 2025'!BR94*1.051</f>
        <v>283671.20600000001</v>
      </c>
      <c r="CC94" s="450">
        <f t="shared" si="22"/>
        <v>269304</v>
      </c>
      <c r="CD94" s="89"/>
      <c r="CE94" s="28"/>
      <c r="CF94" s="29"/>
      <c r="CG94" s="29"/>
      <c r="CH94" s="29"/>
    </row>
    <row r="95" spans="1:198" ht="50" customHeight="1" thickBot="1" x14ac:dyDescent="0.4">
      <c r="A95" s="297"/>
      <c r="B95" s="11">
        <v>78</v>
      </c>
      <c r="C95" s="34" t="s">
        <v>108</v>
      </c>
      <c r="D95" s="31" t="s">
        <v>22</v>
      </c>
      <c r="F95" s="157">
        <f>+'ESTUDIO DE MERCADO 2023'!F95*(1 + 0.0928) * (1 + 0.052) * (1 + 0.051)</f>
        <v>193850.81304344535</v>
      </c>
      <c r="G95" s="157">
        <f>+'ESTUDIO DE MERCADO 2023'!G95*(1 + 0.0928) * (1 + 0.052) * (1 + 0.051)</f>
        <v>218261.10388591612</v>
      </c>
      <c r="H95" s="7">
        <f>+'ESTUDIO DE MERCADO 2025'!H95*1.051</f>
        <v>260647.99999999997</v>
      </c>
      <c r="I95" s="7">
        <f>+'ESTUDIO DE MERCADO 2025'!I95*1.051</f>
        <v>265903</v>
      </c>
      <c r="J95" s="13">
        <f>+'ESTUDIO DE MERCADO 2025'!J95*1.051</f>
        <v>250932.55599999998</v>
      </c>
      <c r="K95" s="8">
        <f t="shared" si="63"/>
        <v>237919</v>
      </c>
      <c r="L95" s="450"/>
      <c r="M95" s="157">
        <f>+'ESTUDIO DE MERCADO 2023'!I95*(1 + 0.0928) * (1 + 0.052) * (1 + 0.051)</f>
        <v>193850.81304344535</v>
      </c>
      <c r="N95" s="157">
        <f>+'ESTUDIO DE MERCADO 2023'!J95*(1 + 0.0928) * (1 + 0.052) * (1 + 0.051)</f>
        <v>218261.10388591612</v>
      </c>
      <c r="O95" s="7">
        <f>+'ESTUDIO DE MERCADO 2025'!N95*1.051</f>
        <v>260647.99999999997</v>
      </c>
      <c r="P95" s="7">
        <f>+'ESTUDIO DE MERCADO 2025'!O95*1.051</f>
        <v>265903</v>
      </c>
      <c r="Q95" s="7">
        <f>+'ESTUDIO DE MERCADO 2025'!P95*1.051</f>
        <v>250932.55599999998</v>
      </c>
      <c r="R95" s="8">
        <f t="shared" si="64"/>
        <v>237919</v>
      </c>
      <c r="S95" s="450"/>
      <c r="T95" s="157">
        <f>+'ESTUDIO DE MERCADO 2023'!O95*(1 + 0.0928) * (1 + 0.052) * (1 + 0.051)</f>
        <v>349460.94201931619</v>
      </c>
      <c r="U95" s="157">
        <f>+'ESTUDIO DE MERCADO 2023'!P95*(1 + 0.0928) * (1 + 0.052) * (1 + 0.051)</f>
        <v>393466.13910282549</v>
      </c>
      <c r="V95" s="7">
        <f>+'ESTUDIO DE MERCADO 2025'!T95*1.051</f>
        <v>470847.99999999994</v>
      </c>
      <c r="W95" s="7">
        <f>+'ESTUDIO DE MERCADO 2025'!U95*1.051</f>
        <v>480306.99999999994</v>
      </c>
      <c r="X95" s="7">
        <f>+'ESTUDIO DE MERCADO 2025'!V95*1.051</f>
        <v>452364.2732</v>
      </c>
      <c r="Y95" s="8">
        <f t="shared" si="65"/>
        <v>429289</v>
      </c>
      <c r="Z95" s="450"/>
      <c r="AA95" s="157">
        <f>+'ESTUDIO DE MERCADO 2023'!AD95*(1 + 0.0928) * (1 + 0.052) * (1 + 0.051)</f>
        <v>393471.1656854988</v>
      </c>
      <c r="AB95" s="157">
        <f>+'ESTUDIO DE MERCADO 2023'!AE95*(1 + 0.0928) * (1 + 0.052) * (1 + 0.051)</f>
        <v>430933.13806501852</v>
      </c>
      <c r="AC95" s="7">
        <f>+'ESTUDIO DE MERCADO 2025'!Z95*1.051</f>
        <v>522346.99999999994</v>
      </c>
      <c r="AD95" s="7">
        <f>+'ESTUDIO DE MERCADO 2025'!AA95*1.051</f>
        <v>522346.99999999994</v>
      </c>
      <c r="AE95" s="7">
        <f>+'ESTUDIO DE MERCADO 2025'!AB95*1.051</f>
        <v>501975.46699999995</v>
      </c>
      <c r="AF95" s="8">
        <f t="shared" si="66"/>
        <v>474215</v>
      </c>
      <c r="AG95" s="450"/>
      <c r="AH95" s="157">
        <f>+'ESTUDIO DE MERCADO 2023'!AG95*(1 + 0.0928) * (1 + 0.052) * (1 + 0.051)</f>
        <v>391329.15646980604</v>
      </c>
      <c r="AI95" s="157">
        <f>+'ESTUDIO DE MERCADO 2023'!AH95*(1 + 0.0928) * (1 + 0.052) * (1 + 0.051)</f>
        <v>430933.13806501852</v>
      </c>
      <c r="AJ95" s="7">
        <f>+'ESTUDIO DE MERCADO 2025'!AF95*1.051</f>
        <v>520244.99999999994</v>
      </c>
      <c r="AK95" s="7">
        <f>+'ESTUDIO DE MERCADO 2025'!AG95*1.051</f>
        <v>530755</v>
      </c>
      <c r="AL95" s="7">
        <f>+'ESTUDIO DE MERCADO 2025'!AH95*1.051</f>
        <v>500670.33519999997</v>
      </c>
      <c r="AM95" s="8">
        <f t="shared" si="67"/>
        <v>474787</v>
      </c>
      <c r="AN95" s="450"/>
      <c r="AO95" s="157">
        <f>+'ESTUDIO DE MERCADO 2023'!AJ95*(1 + 0.0928) * (1 + 0.052) * (1 + 0.051)</f>
        <v>382737.6371418488</v>
      </c>
      <c r="AP95" s="157">
        <f>+'ESTUDIO DE MERCADO 2023'!AK95*(1 + 0.0928) * (1 + 0.052) * (1 + 0.051)</f>
        <v>430933.13806501852</v>
      </c>
      <c r="AQ95" s="7">
        <f>+'ESTUDIO DE MERCADO 2025'!AL95*1.051</f>
        <v>514989.99999999994</v>
      </c>
      <c r="AR95" s="7">
        <f>+'ESTUDIO DE MERCADO 2025'!AM95*1.051</f>
        <v>525500</v>
      </c>
      <c r="AS95" s="7">
        <f>+'ESTUDIO DE MERCADO 2025'!AN95*1.051</f>
        <v>495439.50819999998</v>
      </c>
      <c r="AT95" s="8">
        <f>ROUND(((AO95+AP95+AQ95+AR95+AS95)/5),0)</f>
        <v>469920</v>
      </c>
      <c r="AU95" s="450"/>
      <c r="AV95" s="157">
        <f>+'ESTUDIO DE MERCADO 2023'!AM95*(1 + 0.0928) * (1 + 0.052) * (1 + 0.051)</f>
        <v>548966.14890381671</v>
      </c>
      <c r="AW95" s="157">
        <f>+'ESTUDIO DE MERCADO 2023'!AN95*(1 + 0.0928) * (1 + 0.052) * (1 + 0.051)</f>
        <v>430933.13806501852</v>
      </c>
      <c r="AX95" s="7">
        <f>+'ESTUDIO DE MERCADO 2025'!AR95*1.051</f>
        <v>620090</v>
      </c>
      <c r="AY95" s="7">
        <f>+'ESTUDIO DE MERCADO 2025'!AS95*1.051</f>
        <v>632702</v>
      </c>
      <c r="AZ95" s="7">
        <f>+'ESTUDIO DE MERCADO 2025'!AT95*1.051</f>
        <v>596654.17139999999</v>
      </c>
      <c r="BA95" s="8">
        <f t="shared" si="68"/>
        <v>565869</v>
      </c>
      <c r="BB95" s="450"/>
      <c r="BC95" s="157">
        <f>+'ESTUDIO DE MERCADO 2023'!AP95*(1 + 0.0928) * (1 + 0.052) * (1 + 0.051)</f>
        <v>298083.35014510748</v>
      </c>
      <c r="BD95" s="157">
        <f>+'ESTUDIO DE MERCADO 2023'!AQ95*(1 + 0.0928) * (1 + 0.052) * (1 + 0.051)</f>
        <v>272860.91282513685</v>
      </c>
      <c r="BE95" s="7">
        <f>+'ESTUDIO DE MERCADO 2025'!AX95*1.051</f>
        <v>361544</v>
      </c>
      <c r="BF95" s="7">
        <f>+'ESTUDIO DE MERCADO 2025'!AY95*1.051</f>
        <v>368901</v>
      </c>
      <c r="BG95" s="7">
        <f>+'ESTUDIO DE MERCADO 2025'!AZ95*1.051</f>
        <v>347644.7352</v>
      </c>
      <c r="BH95" s="8">
        <f t="shared" si="69"/>
        <v>329807</v>
      </c>
      <c r="BI95" s="450"/>
      <c r="BJ95" s="157">
        <f>+'ESTUDIO DE MERCADO 2023'!AV95*(1 + 0.0928) * (1 + 0.052) * (1 + 0.051)</f>
        <v>467448.07785968785</v>
      </c>
      <c r="BK95" s="157">
        <f>+'ESTUDIO DE MERCADO 2023'!AW95*(1 + 0.0928) * (1 + 0.052) * (1 + 0.051)</f>
        <v>430933.13806501852</v>
      </c>
      <c r="BL95" s="7">
        <f>+'ESTUDIO DE MERCADO 2025'!BD95*1.051</f>
        <v>568591</v>
      </c>
      <c r="BM95" s="7">
        <f>+'ESTUDIO DE MERCADO 2025'!BE95*1.051</f>
        <v>580152</v>
      </c>
      <c r="BN95" s="7">
        <f>+'ESTUDIO DE MERCADO 2025'!BF95*1.051</f>
        <v>547019.43519999995</v>
      </c>
      <c r="BO95" s="8">
        <f t="shared" si="70"/>
        <v>518829</v>
      </c>
      <c r="BP95" s="450"/>
      <c r="BQ95" s="157">
        <f>+'ESTUDIO DE MERCADO 2023'!AY95*(1 + 0.0928) * (1 + 0.052) * (1 + 0.051)</f>
        <v>459655.98332481313</v>
      </c>
      <c r="BR95" s="157">
        <f>+'ESTUDIO DE MERCADO 2023'!AZ95*(1 + 0.0928) * (1 + 0.052) * (1 + 0.051)</f>
        <v>430933.13806501852</v>
      </c>
      <c r="BS95" s="7">
        <f>+'ESTUDIO DE MERCADO 2025'!BJ95*1.051</f>
        <v>564387</v>
      </c>
      <c r="BT95" s="7">
        <f>+'ESTUDIO DE MERCADO 2025'!BK95*1.051</f>
        <v>575948</v>
      </c>
      <c r="BU95" s="7">
        <f>+'ESTUDIO DE MERCADO 2025'!BL95*1.051</f>
        <v>542274.17019999993</v>
      </c>
      <c r="BV95" s="8">
        <f t="shared" si="71"/>
        <v>514640</v>
      </c>
      <c r="BW95" s="450"/>
      <c r="BX95" s="157">
        <f>+'ESTUDIO DE MERCADO 2023'!BB95*(1 + 0.0928) * (1 + 0.052) * (1 + 0.051)</f>
        <v>325429.19134296937</v>
      </c>
      <c r="BY95" s="157">
        <f>+'ESTUDIO DE MERCADO 2023'!BC95*(1 + 0.0928) * (1 + 0.052) * (1 + 0.051)</f>
        <v>297892.87515241047</v>
      </c>
      <c r="BZ95" s="7">
        <f>+'ESTUDIO DE MERCADO 2025'!BP95*1.051</f>
        <v>395176</v>
      </c>
      <c r="CA95" s="7">
        <f>+'ESTUDIO DE MERCADO 2025'!BQ95*1.051</f>
        <v>403584</v>
      </c>
      <c r="CB95" s="7">
        <f>+'ESTUDIO DE MERCADO 2025'!BR95*1.051</f>
        <v>379537.33019999997</v>
      </c>
      <c r="CC95" s="450">
        <f t="shared" si="22"/>
        <v>360324</v>
      </c>
      <c r="CD95" s="89"/>
      <c r="CE95" s="28"/>
      <c r="CF95" s="29"/>
      <c r="CG95" s="29"/>
      <c r="CH95" s="29"/>
    </row>
    <row r="96" spans="1:198" ht="50" customHeight="1" x14ac:dyDescent="0.35">
      <c r="A96" s="297"/>
      <c r="B96" s="4">
        <v>79</v>
      </c>
      <c r="C96" s="34" t="s">
        <v>109</v>
      </c>
      <c r="D96" s="31" t="s">
        <v>22</v>
      </c>
      <c r="F96" s="157">
        <f>+'ESTUDIO DE MERCADO 2023'!F96*(1 + 0.0928) * (1 + 0.052) * (1 + 0.051)</f>
        <v>188488.01487359998</v>
      </c>
      <c r="G96" s="157">
        <f>+'ESTUDIO DE MERCADO 2023'!G96*(1 + 0.0928) * (1 + 0.052) * (1 + 0.051)</f>
        <v>212223.00566960638</v>
      </c>
      <c r="H96" s="7">
        <f>+'ESTUDIO DE MERCADO 2025'!H96*1.051</f>
        <v>253290.99999999997</v>
      </c>
      <c r="I96" s="7">
        <f>+'ESTUDIO DE MERCADO 2025'!I96*1.051</f>
        <v>258545.99999999997</v>
      </c>
      <c r="J96" s="13">
        <f>+'ESTUDIO DE MERCADO 2025'!J96*1.051</f>
        <v>243990.49079999997</v>
      </c>
      <c r="K96" s="8">
        <f t="shared" si="63"/>
        <v>231308</v>
      </c>
      <c r="L96" s="450"/>
      <c r="M96" s="157">
        <f>+'ESTUDIO DE MERCADO 2023'!I96*(1 + 0.0928) * (1 + 0.052) * (1 + 0.051)</f>
        <v>188488.01487359998</v>
      </c>
      <c r="N96" s="157">
        <f>+'ESTUDIO DE MERCADO 2023'!J96*(1 + 0.0928) * (1 + 0.052) * (1 + 0.051)</f>
        <v>212223.00566960638</v>
      </c>
      <c r="O96" s="7">
        <f>+'ESTUDIO DE MERCADO 2025'!N96*1.051</f>
        <v>253290.99999999997</v>
      </c>
      <c r="P96" s="7">
        <f>+'ESTUDIO DE MERCADO 2025'!O96*1.051</f>
        <v>258545.99999999997</v>
      </c>
      <c r="Q96" s="7">
        <f>+'ESTUDIO DE MERCADO 2025'!P96*1.051</f>
        <v>243990.49079999997</v>
      </c>
      <c r="R96" s="8">
        <f t="shared" si="64"/>
        <v>231308</v>
      </c>
      <c r="S96" s="450"/>
      <c r="T96" s="157">
        <f>+'ESTUDIO DE MERCADO 2023'!O96*(1 + 0.0928) * (1 + 0.052) * (1 + 0.051)</f>
        <v>188488.01487359998</v>
      </c>
      <c r="U96" s="157">
        <f>+'ESTUDIO DE MERCADO 2023'!P96*(1 + 0.0928) * (1 + 0.052) * (1 + 0.051)</f>
        <v>212223.00566960638</v>
      </c>
      <c r="V96" s="7">
        <f>+'ESTUDIO DE MERCADO 2025'!T96*1.051</f>
        <v>253290.99999999997</v>
      </c>
      <c r="W96" s="7">
        <f>+'ESTUDIO DE MERCADO 2025'!U96*1.051</f>
        <v>258545.99999999997</v>
      </c>
      <c r="X96" s="7">
        <f>+'ESTUDIO DE MERCADO 2025'!V96*1.051</f>
        <v>243990.49079999997</v>
      </c>
      <c r="Y96" s="8">
        <f t="shared" si="65"/>
        <v>231308</v>
      </c>
      <c r="Z96" s="450"/>
      <c r="AA96" s="157">
        <f>+'ESTUDIO DE MERCADO 2023'!AD96*(1 + 0.0928) * (1 + 0.052) * (1 + 0.051)</f>
        <v>188488.01487359998</v>
      </c>
      <c r="AB96" s="157">
        <f>+'ESTUDIO DE MERCADO 2023'!AE96*(1 + 0.0928) * (1 + 0.052) * (1 + 0.051)</f>
        <v>212223.00566960638</v>
      </c>
      <c r="AC96" s="7">
        <f>+'ESTUDIO DE MERCADO 2025'!Z96*1.051</f>
        <v>253290.99999999997</v>
      </c>
      <c r="AD96" s="7">
        <f>+'ESTUDIO DE MERCADO 2025'!AA96*1.051</f>
        <v>253290.99999999997</v>
      </c>
      <c r="AE96" s="7">
        <f>+'ESTUDIO DE MERCADO 2025'!AB96*1.051</f>
        <v>243990.49079999997</v>
      </c>
      <c r="AF96" s="8">
        <f t="shared" si="66"/>
        <v>230257</v>
      </c>
      <c r="AG96" s="450"/>
      <c r="AH96" s="157">
        <f>+'ESTUDIO DE MERCADO 2023'!AG96*(1 + 0.0928) * (1 + 0.052) * (1 + 0.051)</f>
        <v>188488.01487359998</v>
      </c>
      <c r="AI96" s="157">
        <f>+'ESTUDIO DE MERCADO 2023'!AH96*(1 + 0.0928) * (1 + 0.052) * (1 + 0.051)</f>
        <v>212223.00566960638</v>
      </c>
      <c r="AJ96" s="7">
        <f>+'ESTUDIO DE MERCADO 2025'!AF96*1.051</f>
        <v>253290.99999999997</v>
      </c>
      <c r="AK96" s="7">
        <f>+'ESTUDIO DE MERCADO 2025'!AG96*1.051</f>
        <v>258545.99999999997</v>
      </c>
      <c r="AL96" s="7">
        <f>+'ESTUDIO DE MERCADO 2025'!AH96*1.051</f>
        <v>243990.49079999997</v>
      </c>
      <c r="AM96" s="8">
        <f t="shared" si="67"/>
        <v>231308</v>
      </c>
      <c r="AN96" s="450"/>
      <c r="AO96" s="157">
        <f>+'ESTUDIO DE MERCADO 2023'!AJ96*(1 + 0.0928) * (1 + 0.052) * (1 + 0.051)</f>
        <v>188488.01487359998</v>
      </c>
      <c r="AP96" s="157">
        <f>+'ESTUDIO DE MERCADO 2023'!AK96*(1 + 0.0928) * (1 + 0.052) * (1 + 0.051)</f>
        <v>212223.00566960638</v>
      </c>
      <c r="AQ96" s="7">
        <f>+'ESTUDIO DE MERCADO 2025'!AL96*1.051</f>
        <v>253290.99999999997</v>
      </c>
      <c r="AR96" s="7">
        <f>+'ESTUDIO DE MERCADO 2025'!AM96*1.051</f>
        <v>258545.99999999997</v>
      </c>
      <c r="AS96" s="7">
        <f>+'ESTUDIO DE MERCADO 2025'!AN96*1.051</f>
        <v>243990.49079999997</v>
      </c>
      <c r="AT96" s="8">
        <f>ROUND(((AO96+AP96+AQ96+AR96+AS96)/5),0)</f>
        <v>231308</v>
      </c>
      <c r="AU96" s="450"/>
      <c r="AV96" s="157">
        <f>+'ESTUDIO DE MERCADO 2023'!AM96*(1 + 0.0928) * (1 + 0.052) * (1 + 0.051)</f>
        <v>224300.73769958399</v>
      </c>
      <c r="AW96" s="157">
        <f>+'ESTUDIO DE MERCADO 2023'!AN96*(1 + 0.0928) * (1 + 0.052) * (1 + 0.051)</f>
        <v>212223.00566960638</v>
      </c>
      <c r="AX96" s="7">
        <f>+'ESTUDIO DE MERCADO 2025'!AR96*1.051</f>
        <v>276413</v>
      </c>
      <c r="AY96" s="7">
        <f>+'ESTUDIO DE MERCADO 2025'!AS96*1.051</f>
        <v>281668</v>
      </c>
      <c r="AZ96" s="7">
        <f>+'ESTUDIO DE MERCADO 2025'!AT96*1.051</f>
        <v>265796.63879999996</v>
      </c>
      <c r="BA96" s="8">
        <f t="shared" si="68"/>
        <v>252080</v>
      </c>
      <c r="BB96" s="450"/>
      <c r="BC96" s="157">
        <f>+'ESTUDIO DE MERCADO 2023'!AP96*(1 + 0.0928) * (1 + 0.052) * (1 + 0.051)</f>
        <v>188488.01487359998</v>
      </c>
      <c r="BD96" s="157">
        <f>+'ESTUDIO DE MERCADO 2023'!AQ96*(1 + 0.0928) * (1 + 0.052) * (1 + 0.051)</f>
        <v>172539.02899967998</v>
      </c>
      <c r="BE96" s="7">
        <f>+'ESTUDIO DE MERCADO 2025'!AX96*1.051</f>
        <v>229118</v>
      </c>
      <c r="BF96" s="7">
        <f>+'ESTUDIO DE MERCADO 2025'!AY96*1.051</f>
        <v>233321.99999999997</v>
      </c>
      <c r="BG96" s="7">
        <f>+'ESTUDIO DE MERCADO 2025'!AZ96*1.051</f>
        <v>219827.15999999997</v>
      </c>
      <c r="BH96" s="8">
        <f t="shared" si="69"/>
        <v>208659</v>
      </c>
      <c r="BI96" s="450"/>
      <c r="BJ96" s="157">
        <f>+'ESTUDIO DE MERCADO 2023'!AV96*(1 + 0.0928) * (1 + 0.052) * (1 + 0.051)</f>
        <v>188488.01487359998</v>
      </c>
      <c r="BK96" s="157">
        <f>+'ESTUDIO DE MERCADO 2023'!AW96*(1 + 0.0928) * (1 + 0.052) * (1 + 0.051)</f>
        <v>212223.00566960638</v>
      </c>
      <c r="BL96" s="7">
        <f>+'ESTUDIO DE MERCADO 2025'!BD96*1.051</f>
        <v>253290.99999999997</v>
      </c>
      <c r="BM96" s="7">
        <f>+'ESTUDIO DE MERCADO 2025'!BE96*1.051</f>
        <v>258545.99999999997</v>
      </c>
      <c r="BN96" s="7">
        <f>+'ESTUDIO DE MERCADO 2025'!BF96*1.051</f>
        <v>243990.49079999997</v>
      </c>
      <c r="BO96" s="8">
        <f t="shared" si="70"/>
        <v>231308</v>
      </c>
      <c r="BP96" s="450"/>
      <c r="BQ96" s="157">
        <f>+'ESTUDIO DE MERCADO 2023'!AY96*(1 + 0.0928) * (1 + 0.052) * (1 + 0.051)</f>
        <v>188488.01487359998</v>
      </c>
      <c r="BR96" s="157">
        <f>+'ESTUDIO DE MERCADO 2023'!AZ96*(1 + 0.0928) * (1 + 0.052) * (1 + 0.051)</f>
        <v>212223.00566960638</v>
      </c>
      <c r="BS96" s="7">
        <f>+'ESTUDIO DE MERCADO 2025'!BJ96*1.051</f>
        <v>253290.99999999997</v>
      </c>
      <c r="BT96" s="7">
        <f>+'ESTUDIO DE MERCADO 2025'!BK96*1.051</f>
        <v>258545.99999999997</v>
      </c>
      <c r="BU96" s="7">
        <f>+'ESTUDIO DE MERCADO 2025'!BL96*1.051</f>
        <v>243990.49079999997</v>
      </c>
      <c r="BV96" s="8">
        <f t="shared" si="71"/>
        <v>231308</v>
      </c>
      <c r="BW96" s="450"/>
      <c r="BX96" s="157">
        <f>+'ESTUDIO DE MERCADO 2023'!BB96*(1 + 0.0928) * (1 + 0.052) * (1 + 0.051)</f>
        <v>188488.01487359998</v>
      </c>
      <c r="BY96" s="157">
        <f>+'ESTUDIO DE MERCADO 2023'!BC96*(1 + 0.0928) * (1 + 0.052) * (1 + 0.051)</f>
        <v>172539.02899967998</v>
      </c>
      <c r="BZ96" s="7">
        <f>+'ESTUDIO DE MERCADO 2025'!BP96*1.051</f>
        <v>229118</v>
      </c>
      <c r="CA96" s="7">
        <f>+'ESTUDIO DE MERCADO 2025'!BQ96*1.051</f>
        <v>233321.99999999997</v>
      </c>
      <c r="CB96" s="7">
        <f>+'ESTUDIO DE MERCADO 2025'!BR96*1.051</f>
        <v>219827.15999999997</v>
      </c>
      <c r="CC96" s="450">
        <f t="shared" ref="CC96:CC159" si="72">ROUND(((BX96+BY96+BZ96+CA96+CB96)/5),0)</f>
        <v>208659</v>
      </c>
      <c r="CD96" s="89"/>
      <c r="CE96" s="28"/>
      <c r="CF96" s="29"/>
      <c r="CG96" s="29"/>
      <c r="CH96" s="29"/>
    </row>
    <row r="97" spans="1:198" ht="50" customHeight="1" thickBot="1" x14ac:dyDescent="0.4">
      <c r="A97" s="297"/>
      <c r="B97" s="11">
        <v>80</v>
      </c>
      <c r="C97" s="34" t="s">
        <v>110</v>
      </c>
      <c r="D97" s="31" t="s">
        <v>22</v>
      </c>
      <c r="F97" s="157">
        <f>+'ESTUDIO DE MERCADO 2023'!F97*(1 + 0.0928) * (1 + 0.052) * (1 + 0.051)</f>
        <v>235610.01859199998</v>
      </c>
      <c r="G97" s="157">
        <f>+'ESTUDIO DE MERCADO 2023'!G97*(1 + 0.0928) * (1 + 0.052) * (1 + 0.051)</f>
        <v>265278.75708700798</v>
      </c>
      <c r="H97" s="7">
        <f>+'ESTUDIO DE MERCADO 2025'!H97*1.051</f>
        <v>317402</v>
      </c>
      <c r="I97" s="7">
        <f>+'ESTUDIO DE MERCADO 2025'!I97*1.051</f>
        <v>323708</v>
      </c>
      <c r="J97" s="13">
        <f>+'ESTUDIO DE MERCADO 2025'!J97*1.051</f>
        <v>304988.8492</v>
      </c>
      <c r="K97" s="8">
        <f t="shared" si="63"/>
        <v>289398</v>
      </c>
      <c r="L97" s="450"/>
      <c r="M97" s="157">
        <f>+'ESTUDIO DE MERCADO 2023'!I97*(1 + 0.0928) * (1 + 0.052) * (1 + 0.051)</f>
        <v>235610.01859199998</v>
      </c>
      <c r="N97" s="157">
        <f>+'ESTUDIO DE MERCADO 2023'!J97*(1 + 0.0928) * (1 + 0.052) * (1 + 0.051)</f>
        <v>265278.75708700798</v>
      </c>
      <c r="O97" s="7">
        <f>+'ESTUDIO DE MERCADO 2025'!N97*1.051</f>
        <v>317402</v>
      </c>
      <c r="P97" s="7">
        <f>+'ESTUDIO DE MERCADO 2025'!O97*1.051</f>
        <v>323708</v>
      </c>
      <c r="Q97" s="7">
        <f>+'ESTUDIO DE MERCADO 2025'!P97*1.051</f>
        <v>304988.8492</v>
      </c>
      <c r="R97" s="8">
        <f t="shared" si="64"/>
        <v>289398</v>
      </c>
      <c r="S97" s="450"/>
      <c r="T97" s="157">
        <f>+'ESTUDIO DE MERCADO 2023'!O97*(1 + 0.0928) * (1 + 0.052) * (1 + 0.051)</f>
        <v>235610.01859199998</v>
      </c>
      <c r="U97" s="157">
        <f>+'ESTUDIO DE MERCADO 2023'!P97*(1 + 0.0928) * (1 + 0.052) * (1 + 0.051)</f>
        <v>265278.75708700798</v>
      </c>
      <c r="V97" s="7">
        <f>+'ESTUDIO DE MERCADO 2025'!T97*1.051</f>
        <v>317402</v>
      </c>
      <c r="W97" s="7">
        <f>+'ESTUDIO DE MERCADO 2025'!U97*1.051</f>
        <v>323708</v>
      </c>
      <c r="X97" s="7">
        <f>+'ESTUDIO DE MERCADO 2025'!V97*1.051</f>
        <v>304988.8492</v>
      </c>
      <c r="Y97" s="8">
        <f t="shared" si="65"/>
        <v>289398</v>
      </c>
      <c r="Z97" s="450"/>
      <c r="AA97" s="157">
        <f>+'ESTUDIO DE MERCADO 2023'!AD97*(1 + 0.0928) * (1 + 0.052) * (1 + 0.051)</f>
        <v>235610.01859199998</v>
      </c>
      <c r="AB97" s="157">
        <f>+'ESTUDIO DE MERCADO 2023'!AE97*(1 + 0.0928) * (1 + 0.052) * (1 + 0.051)</f>
        <v>265278.75708700798</v>
      </c>
      <c r="AC97" s="7">
        <f>+'ESTUDIO DE MERCADO 2025'!Z97*1.051</f>
        <v>317402</v>
      </c>
      <c r="AD97" s="7">
        <f>+'ESTUDIO DE MERCADO 2025'!AA97*1.051</f>
        <v>317402</v>
      </c>
      <c r="AE97" s="7">
        <f>+'ESTUDIO DE MERCADO 2025'!AB97*1.051</f>
        <v>304988.8492</v>
      </c>
      <c r="AF97" s="8">
        <f t="shared" si="66"/>
        <v>288136</v>
      </c>
      <c r="AG97" s="450"/>
      <c r="AH97" s="157">
        <f>+'ESTUDIO DE MERCADO 2023'!AG97*(1 + 0.0928) * (1 + 0.052) * (1 + 0.051)</f>
        <v>235610.01859199998</v>
      </c>
      <c r="AI97" s="157">
        <f>+'ESTUDIO DE MERCADO 2023'!AH97*(1 + 0.0928) * (1 + 0.052) * (1 + 0.051)</f>
        <v>265278.75708700798</v>
      </c>
      <c r="AJ97" s="7">
        <f>+'ESTUDIO DE MERCADO 2025'!AF97*1.051</f>
        <v>317402</v>
      </c>
      <c r="AK97" s="7">
        <f>+'ESTUDIO DE MERCADO 2025'!AG97*1.051</f>
        <v>323708</v>
      </c>
      <c r="AL97" s="7">
        <f>+'ESTUDIO DE MERCADO 2025'!AH97*1.051</f>
        <v>304988.8492</v>
      </c>
      <c r="AM97" s="8">
        <f t="shared" si="67"/>
        <v>289398</v>
      </c>
      <c r="AN97" s="450"/>
      <c r="AO97" s="157">
        <f>+'ESTUDIO DE MERCADO 2023'!AJ97*(1 + 0.0928) * (1 + 0.052) * (1 + 0.051)</f>
        <v>235610.01859199998</v>
      </c>
      <c r="AP97" s="157">
        <f>+'ESTUDIO DE MERCADO 2023'!AK97*(1 + 0.0928) * (1 + 0.052) * (1 + 0.051)</f>
        <v>265278.75708700798</v>
      </c>
      <c r="AQ97" s="7">
        <f>+'ESTUDIO DE MERCADO 2025'!AL97*1.051</f>
        <v>317402</v>
      </c>
      <c r="AR97" s="7">
        <f>+'ESTUDIO DE MERCADO 2025'!AM97*1.051</f>
        <v>323708</v>
      </c>
      <c r="AS97" s="7">
        <f>+'ESTUDIO DE MERCADO 2025'!AN97*1.051</f>
        <v>304988.8492</v>
      </c>
      <c r="AT97" s="8">
        <f>ROUND(((AO97+AP97+AQ97+AR97+AS97)/5),0)</f>
        <v>289398</v>
      </c>
      <c r="AU97" s="450"/>
      <c r="AV97" s="157">
        <f>+'ESTUDIO DE MERCADO 2023'!AM97*(1 + 0.0928) * (1 + 0.052) * (1 + 0.051)</f>
        <v>280375.92212447996</v>
      </c>
      <c r="AW97" s="157">
        <f>+'ESTUDIO DE MERCADO 2023'!AN97*(1 + 0.0928) * (1 + 0.052) * (1 + 0.051)</f>
        <v>265278.75708700798</v>
      </c>
      <c r="AX97" s="7">
        <f>+'ESTUDIO DE MERCADO 2025'!AR97*1.051</f>
        <v>345779</v>
      </c>
      <c r="AY97" s="7">
        <f>+'ESTUDIO DE MERCADO 2025'!AS97*1.051</f>
        <v>353136</v>
      </c>
      <c r="AZ97" s="7">
        <f>+'ESTUDIO DE MERCADO 2025'!AT97*1.051</f>
        <v>332246.53419999999</v>
      </c>
      <c r="BA97" s="8">
        <f t="shared" si="68"/>
        <v>315363</v>
      </c>
      <c r="BB97" s="450"/>
      <c r="BC97" s="157">
        <f>+'ESTUDIO DE MERCADO 2023'!AP97*(1 + 0.0928) * (1 + 0.052) * (1 + 0.051)</f>
        <v>235610.01859199998</v>
      </c>
      <c r="BD97" s="157">
        <f>+'ESTUDIO DE MERCADO 2023'!AQ97*(1 + 0.0928) * (1 + 0.052) * (1 + 0.051)</f>
        <v>215673.78624959997</v>
      </c>
      <c r="BE97" s="7">
        <f>+'ESTUDIO DE MERCADO 2025'!AX97*1.051</f>
        <v>285872</v>
      </c>
      <c r="BF97" s="7">
        <f>+'ESTUDIO DE MERCADO 2025'!AY97*1.051</f>
        <v>291127</v>
      </c>
      <c r="BG97" s="7">
        <f>+'ESTUDIO DE MERCADO 2025'!AZ97*1.051</f>
        <v>274783.95</v>
      </c>
      <c r="BH97" s="8">
        <f t="shared" si="69"/>
        <v>260613</v>
      </c>
      <c r="BI97" s="450"/>
      <c r="BJ97" s="157">
        <f>+'ESTUDIO DE MERCADO 2023'!AV97*(1 + 0.0928) * (1 + 0.052) * (1 + 0.051)</f>
        <v>235610.01859199998</v>
      </c>
      <c r="BK97" s="157">
        <f>+'ESTUDIO DE MERCADO 2023'!AW97*(1 + 0.0928) * (1 + 0.052) * (1 + 0.051)</f>
        <v>265278.75708700798</v>
      </c>
      <c r="BL97" s="7">
        <f>+'ESTUDIO DE MERCADO 2025'!BD97*1.051</f>
        <v>317402</v>
      </c>
      <c r="BM97" s="7">
        <f>+'ESTUDIO DE MERCADO 2025'!BE97*1.051</f>
        <v>323708</v>
      </c>
      <c r="BN97" s="7">
        <f>+'ESTUDIO DE MERCADO 2025'!BF97*1.051</f>
        <v>304988.8492</v>
      </c>
      <c r="BO97" s="8">
        <f t="shared" si="70"/>
        <v>289398</v>
      </c>
      <c r="BP97" s="450"/>
      <c r="BQ97" s="157">
        <f>+'ESTUDIO DE MERCADO 2023'!AY97*(1 + 0.0928) * (1 + 0.052) * (1 + 0.051)</f>
        <v>235610.01859199998</v>
      </c>
      <c r="BR97" s="157">
        <f>+'ESTUDIO DE MERCADO 2023'!AZ97*(1 + 0.0928) * (1 + 0.052) * (1 + 0.051)</f>
        <v>265278.75708700798</v>
      </c>
      <c r="BS97" s="7">
        <f>+'ESTUDIO DE MERCADO 2025'!BJ97*1.051</f>
        <v>317402</v>
      </c>
      <c r="BT97" s="7">
        <f>+'ESTUDIO DE MERCADO 2025'!BK97*1.051</f>
        <v>323708</v>
      </c>
      <c r="BU97" s="7">
        <f>+'ESTUDIO DE MERCADO 2025'!BL97*1.051</f>
        <v>304988.8492</v>
      </c>
      <c r="BV97" s="8">
        <f t="shared" si="71"/>
        <v>289398</v>
      </c>
      <c r="BW97" s="450"/>
      <c r="BX97" s="157">
        <f>+'ESTUDIO DE MERCADO 2023'!BB97*(1 + 0.0928) * (1 + 0.052) * (1 + 0.051)</f>
        <v>235610.01859199998</v>
      </c>
      <c r="BY97" s="157">
        <f>+'ESTUDIO DE MERCADO 2023'!BC97*(1 + 0.0928) * (1 + 0.052) * (1 + 0.051)</f>
        <v>215673.78624959997</v>
      </c>
      <c r="BZ97" s="7">
        <f>+'ESTUDIO DE MERCADO 2025'!BP97*1.051</f>
        <v>285872</v>
      </c>
      <c r="CA97" s="7">
        <f>+'ESTUDIO DE MERCADO 2025'!BQ97*1.051</f>
        <v>291127</v>
      </c>
      <c r="CB97" s="7">
        <f>+'ESTUDIO DE MERCADO 2025'!BR97*1.051</f>
        <v>274783.95</v>
      </c>
      <c r="CC97" s="450">
        <f t="shared" si="72"/>
        <v>260613</v>
      </c>
      <c r="CD97" s="89"/>
      <c r="CE97" s="28"/>
      <c r="CF97" s="29"/>
      <c r="CG97" s="29"/>
      <c r="CH97" s="29"/>
    </row>
    <row r="98" spans="1:198" ht="50" customHeight="1" x14ac:dyDescent="0.35">
      <c r="A98" s="297"/>
      <c r="B98" s="4">
        <v>81</v>
      </c>
      <c r="C98" s="34" t="s">
        <v>111</v>
      </c>
      <c r="D98" s="31" t="s">
        <v>22</v>
      </c>
      <c r="F98" s="157">
        <f>+'ESTUDIO DE MERCADO 2023'!F98*(1 + 0.0928) * (1 + 0.052) * (1 + 0.051)</f>
        <v>118173.97458511508</v>
      </c>
      <c r="G98" s="157">
        <f>+'ESTUDIO DE MERCADO 2023'!G98*(1 + 0.0928) * (1 + 0.052) * (1 + 0.051)</f>
        <v>133054.80507710224</v>
      </c>
      <c r="H98" s="7">
        <f>+'ESTUDIO DE MERCADO 2025'!H98*1.051</f>
        <v>158701</v>
      </c>
      <c r="I98" s="7">
        <f>+'ESTUDIO DE MERCADO 2025'!I98*1.051</f>
        <v>161854</v>
      </c>
      <c r="J98" s="13">
        <f>+'ESTUDIO DE MERCADO 2025'!J98*1.051</f>
        <v>152971.15820000001</v>
      </c>
      <c r="K98" s="8">
        <f t="shared" si="63"/>
        <v>144951</v>
      </c>
      <c r="L98" s="450"/>
      <c r="M98" s="157">
        <f>+'ESTUDIO DE MERCADO 2023'!I98*(1 + 0.0928) * (1 + 0.052) * (1 + 0.051)</f>
        <v>118173.97458511508</v>
      </c>
      <c r="N98" s="157">
        <f>+'ESTUDIO DE MERCADO 2023'!J98*(1 + 0.0928) * (1 + 0.052) * (1 + 0.051)</f>
        <v>133054.80507710224</v>
      </c>
      <c r="O98" s="7">
        <f>+'ESTUDIO DE MERCADO 2025'!N98*1.051</f>
        <v>158701</v>
      </c>
      <c r="P98" s="7">
        <f>+'ESTUDIO DE MERCADO 2025'!O98*1.051</f>
        <v>161854</v>
      </c>
      <c r="Q98" s="7">
        <f>+'ESTUDIO DE MERCADO 2025'!P98*1.051</f>
        <v>152971.15820000001</v>
      </c>
      <c r="R98" s="8">
        <f t="shared" si="64"/>
        <v>144951</v>
      </c>
      <c r="S98" s="450"/>
      <c r="T98" s="157">
        <f>+'ESTUDIO DE MERCADO 2023'!O98*(1 + 0.0928) * (1 + 0.052) * (1 + 0.051)</f>
        <v>223076.27243296141</v>
      </c>
      <c r="U98" s="157">
        <f>+'ESTUDIO DE MERCADO 2023'!P98*(1 + 0.0928) * (1 + 0.052) * (1 + 0.051)</f>
        <v>251166.72304625044</v>
      </c>
      <c r="V98" s="7">
        <f>+'ESTUDIO DE MERCADO 2025'!T98*1.051</f>
        <v>300586</v>
      </c>
      <c r="W98" s="7">
        <f>+'ESTUDIO DE MERCADO 2025'!U98*1.051</f>
        <v>306892</v>
      </c>
      <c r="X98" s="7">
        <f>+'ESTUDIO DE MERCADO 2025'!V98*1.051</f>
        <v>288763.72139999998</v>
      </c>
      <c r="Y98" s="8">
        <f t="shared" si="65"/>
        <v>274097</v>
      </c>
      <c r="Z98" s="450"/>
      <c r="AA98" s="157">
        <f>+'ESTUDIO DE MERCADO 2023'!AD98*(1 + 0.0928) * (1 + 0.052) * (1 + 0.051)</f>
        <v>241445.68606915954</v>
      </c>
      <c r="AB98" s="157">
        <f>+'ESTUDIO DE MERCADO 2023'!AE98*(1 + 0.0928) * (1 + 0.052) * (1 + 0.051)</f>
        <v>262437.97530361562</v>
      </c>
      <c r="AC98" s="7">
        <f>+'ESTUDIO DE MERCADO 2025'!Z98*1.051</f>
        <v>319504</v>
      </c>
      <c r="AD98" s="7">
        <f>+'ESTUDIO DE MERCADO 2025'!AA98*1.051</f>
        <v>319504</v>
      </c>
      <c r="AE98" s="7">
        <f>+'ESTUDIO DE MERCADO 2025'!AB98*1.051</f>
        <v>306811.91379999998</v>
      </c>
      <c r="AF98" s="8">
        <f t="shared" si="66"/>
        <v>289941</v>
      </c>
      <c r="AG98" s="450"/>
      <c r="AH98" s="157">
        <f>+'ESTUDIO DE MERCADO 2023'!AG98*(1 + 0.0928) * (1 + 0.052) * (1 + 0.051)</f>
        <v>246993.67371361819</v>
      </c>
      <c r="AI98" s="157">
        <f>+'ESTUDIO DE MERCADO 2023'!AH98*(1 + 0.0928) * (1 + 0.052) * (1 + 0.051)</f>
        <v>262437.97530361562</v>
      </c>
      <c r="AJ98" s="7">
        <f>+'ESTUDIO DE MERCADO 2025'!AF98*1.051</f>
        <v>322657</v>
      </c>
      <c r="AK98" s="7">
        <f>+'ESTUDIO DE MERCADO 2025'!AG98*1.051</f>
        <v>328963</v>
      </c>
      <c r="AL98" s="7">
        <f>+'ESTUDIO DE MERCADO 2025'!AH98*1.051</f>
        <v>310190.24819999997</v>
      </c>
      <c r="AM98" s="8">
        <f t="shared" si="67"/>
        <v>294248</v>
      </c>
      <c r="AN98" s="450"/>
      <c r="AO98" s="157">
        <f>+'ESTUDIO DE MERCADO 2023'!AJ98*(1 + 0.0928) * (1 + 0.052) * (1 + 0.051)</f>
        <v>245609.22924437161</v>
      </c>
      <c r="AP98" s="157">
        <f>+'ESTUDIO DE MERCADO 2023'!AK98*(1 + 0.0928) * (1 + 0.052) * (1 + 0.051)</f>
        <v>262437.97530361562</v>
      </c>
      <c r="AQ98" s="7">
        <f>+'ESTUDIO DE MERCADO 2025'!AL98*1.051</f>
        <v>321606</v>
      </c>
      <c r="AR98" s="7">
        <f>+'ESTUDIO DE MERCADO 2025'!AM98*1.051</f>
        <v>327912</v>
      </c>
      <c r="AS98" s="7">
        <f>+'ESTUDIO DE MERCADO 2025'!AN98*1.051</f>
        <v>309347.136</v>
      </c>
      <c r="AT98" s="8">
        <f>ROUND(((AO98+AP98+AQ98+AR98+AS98)/5),0)</f>
        <v>293382</v>
      </c>
      <c r="AU98" s="450"/>
      <c r="AV98" s="157">
        <f>+'ESTUDIO DE MERCADO 2023'!AM98*(1 + 0.0928) * (1 + 0.052) * (1 + 0.051)</f>
        <v>336577.36917297274</v>
      </c>
      <c r="AW98" s="157">
        <f>+'ESTUDIO DE MERCADO 2023'!AN98*(1 + 0.0928) * (1 + 0.052) * (1 + 0.051)</f>
        <v>262437.97530361562</v>
      </c>
      <c r="AX98" s="7">
        <f>+'ESTUDIO DE MERCADO 2025'!AR98*1.051</f>
        <v>379411</v>
      </c>
      <c r="AY98" s="7">
        <f>+'ESTUDIO DE MERCADO 2025'!AS98*1.051</f>
        <v>386768</v>
      </c>
      <c r="AZ98" s="7">
        <f>+'ESTUDIO DE MERCADO 2025'!AT98*1.051</f>
        <v>364736.51759999996</v>
      </c>
      <c r="BA98" s="8">
        <f t="shared" si="68"/>
        <v>345986</v>
      </c>
      <c r="BB98" s="450"/>
      <c r="BC98" s="157">
        <f>+'ESTUDIO DE MERCADO 2023'!AP98*(1 + 0.0928) * (1 + 0.052) * (1 + 0.051)</f>
        <v>183536.90594290773</v>
      </c>
      <c r="BD98" s="157">
        <f>+'ESTUDIO DE MERCADO 2023'!AQ98*(1 + 0.0928) * (1 + 0.052) * (1 + 0.051)</f>
        <v>168006.86005543091</v>
      </c>
      <c r="BE98" s="7">
        <f>+'ESTUDIO DE MERCADO 2025'!AX98*1.051</f>
        <v>222812</v>
      </c>
      <c r="BF98" s="7">
        <f>+'ESTUDIO DE MERCADO 2025'!AY98*1.051</f>
        <v>227016</v>
      </c>
      <c r="BG98" s="7">
        <f>+'ESTUDIO DE MERCADO 2025'!AZ98*1.051</f>
        <v>214053.38639999999</v>
      </c>
      <c r="BH98" s="8">
        <f t="shared" si="69"/>
        <v>203085</v>
      </c>
      <c r="BI98" s="450"/>
      <c r="BJ98" s="157">
        <f>+'ESTUDIO DE MERCADO 2023'!AV98*(1 + 0.0928) * (1 + 0.052) * (1 + 0.051)</f>
        <v>286872.00448375288</v>
      </c>
      <c r="BK98" s="157">
        <f>+'ESTUDIO DE MERCADO 2023'!AW98*(1 + 0.0928) * (1 + 0.052) * (1 + 0.051)</f>
        <v>262437.97530361562</v>
      </c>
      <c r="BL98" s="7">
        <f>+'ESTUDIO DE MERCADO 2025'!BD98*1.051</f>
        <v>347881</v>
      </c>
      <c r="BM98" s="7">
        <f>+'ESTUDIO DE MERCADO 2025'!BE98*1.051</f>
        <v>355238</v>
      </c>
      <c r="BN98" s="7">
        <f>+'ESTUDIO DE MERCADO 2025'!BF98*1.051</f>
        <v>334471.29099999997</v>
      </c>
      <c r="BO98" s="8">
        <f t="shared" si="70"/>
        <v>317380</v>
      </c>
      <c r="BP98" s="450"/>
      <c r="BQ98" s="157">
        <f>+'ESTUDIO DE MERCADO 2023'!AY98*(1 + 0.0928) * (1 + 0.052) * (1 + 0.051)</f>
        <v>283501.76024114009</v>
      </c>
      <c r="BR98" s="157">
        <f>+'ESTUDIO DE MERCADO 2023'!AZ98*(1 + 0.0928) * (1 + 0.052) * (1 + 0.051)</f>
        <v>262437.97530361562</v>
      </c>
      <c r="BS98" s="7">
        <f>+'ESTUDIO DE MERCADO 2025'!BJ98*1.051</f>
        <v>345779</v>
      </c>
      <c r="BT98" s="7">
        <f>+'ESTUDIO DE MERCADO 2025'!BK98*1.051</f>
        <v>353136</v>
      </c>
      <c r="BU98" s="7">
        <f>+'ESTUDIO DE MERCADO 2025'!BL98*1.051</f>
        <v>332418.68799999997</v>
      </c>
      <c r="BV98" s="8">
        <f t="shared" si="71"/>
        <v>315455</v>
      </c>
      <c r="BW98" s="450"/>
      <c r="BX98" s="157">
        <f>+'ESTUDIO DE MERCADO 2023'!BB98*(1 + 0.0928) * (1 + 0.052) * (1 + 0.051)</f>
        <v>198387.01273139715</v>
      </c>
      <c r="BY98" s="157">
        <f>+'ESTUDIO DE MERCADO 2023'!BC98*(1 + 0.0928) * (1 + 0.052) * (1 + 0.051)</f>
        <v>181600.41934643278</v>
      </c>
      <c r="BZ98" s="7">
        <f>+'ESTUDIO DE MERCADO 2025'!BP98*1.051</f>
        <v>240678.99999999997</v>
      </c>
      <c r="CA98" s="7">
        <f>+'ESTUDIO DE MERCADO 2025'!BQ98*1.051</f>
        <v>245933.99999999997</v>
      </c>
      <c r="CB98" s="7">
        <f>+'ESTUDIO DE MERCADO 2025'!BR98*1.051</f>
        <v>231371.76439999999</v>
      </c>
      <c r="CC98" s="450">
        <f t="shared" si="72"/>
        <v>219594</v>
      </c>
      <c r="CD98" s="89"/>
      <c r="CE98" s="28"/>
      <c r="CF98" s="29"/>
      <c r="CG98" s="29"/>
      <c r="CH98" s="29"/>
    </row>
    <row r="99" spans="1:198" ht="50" customHeight="1" thickBot="1" x14ac:dyDescent="0.4">
      <c r="A99" s="297"/>
      <c r="B99" s="11">
        <v>82</v>
      </c>
      <c r="C99" s="34" t="s">
        <v>112</v>
      </c>
      <c r="D99" s="31" t="s">
        <v>22</v>
      </c>
      <c r="F99" s="157">
        <f>+'ESTUDIO DE MERCADO 2023'!F99*(1 + 0.0928) * (1 + 0.052) * (1 + 0.051)</f>
        <v>345561.36060159997</v>
      </c>
      <c r="G99" s="157">
        <f>+'ESTUDIO DE MERCADO 2023'!G99*(1 + 0.0928) * (1 + 0.052) * (1 + 0.051)</f>
        <v>389075.51039427833</v>
      </c>
      <c r="H99" s="7">
        <f>+'ESTUDIO DE MERCADO 2025'!H99*1.051</f>
        <v>465593</v>
      </c>
      <c r="I99" s="7">
        <f>+'ESTUDIO DE MERCADO 2025'!I99*1.051</f>
        <v>475051.99999999994</v>
      </c>
      <c r="J99" s="13">
        <f>+'ESTUDIO DE MERCADO 2025'!J99*1.051</f>
        <v>447315.89979999996</v>
      </c>
      <c r="K99" s="8">
        <f t="shared" si="63"/>
        <v>424520</v>
      </c>
      <c r="L99" s="450"/>
      <c r="M99" s="157">
        <f>+'ESTUDIO DE MERCADO 2023'!I99*(1 + 0.0928) * (1 + 0.052) * (1 + 0.051)</f>
        <v>345561.36060159997</v>
      </c>
      <c r="N99" s="157">
        <f>+'ESTUDIO DE MERCADO 2023'!J99*(1 + 0.0928) * (1 + 0.052) * (1 + 0.051)</f>
        <v>389075.51039427833</v>
      </c>
      <c r="O99" s="7">
        <f>+'ESTUDIO DE MERCADO 2025'!N99*1.051</f>
        <v>465593</v>
      </c>
      <c r="P99" s="7">
        <f>+'ESTUDIO DE MERCADO 2025'!O99*1.051</f>
        <v>475051.99999999994</v>
      </c>
      <c r="Q99" s="7">
        <f>+'ESTUDIO DE MERCADO 2025'!P99*1.051</f>
        <v>447315.89979999996</v>
      </c>
      <c r="R99" s="8">
        <f t="shared" si="64"/>
        <v>424520</v>
      </c>
      <c r="S99" s="450"/>
      <c r="T99" s="157">
        <f>+'ESTUDIO DE MERCADO 2023'!O99*(1 + 0.0928) * (1 + 0.052) * (1 + 0.051)</f>
        <v>345561.36060159997</v>
      </c>
      <c r="U99" s="157">
        <f>+'ESTUDIO DE MERCADO 2023'!P99*(1 + 0.0928) * (1 + 0.052) * (1 + 0.051)</f>
        <v>389075.51039427833</v>
      </c>
      <c r="V99" s="7">
        <f>+'ESTUDIO DE MERCADO 2025'!T99*1.051</f>
        <v>465593</v>
      </c>
      <c r="W99" s="7">
        <f>+'ESTUDIO DE MERCADO 2025'!U99*1.051</f>
        <v>475051.99999999994</v>
      </c>
      <c r="X99" s="7">
        <f>+'ESTUDIO DE MERCADO 2025'!V99*1.051</f>
        <v>447315.89979999996</v>
      </c>
      <c r="Y99" s="8">
        <f t="shared" si="65"/>
        <v>424520</v>
      </c>
      <c r="Z99" s="450"/>
      <c r="AA99" s="157">
        <f>+'ESTUDIO DE MERCADO 2023'!AD99*(1 + 0.0928) * (1 + 0.052) * (1 + 0.051)</f>
        <v>345561.36060159997</v>
      </c>
      <c r="AB99" s="157">
        <f>+'ESTUDIO DE MERCADO 2023'!AE99*(1 + 0.0928) * (1 + 0.052) * (1 + 0.051)</f>
        <v>389075.51039427833</v>
      </c>
      <c r="AC99" s="7">
        <f>+'ESTUDIO DE MERCADO 2025'!Z99*1.051</f>
        <v>465593</v>
      </c>
      <c r="AD99" s="7">
        <f>+'ESTUDIO DE MERCADO 2025'!AA99*1.051</f>
        <v>465593</v>
      </c>
      <c r="AE99" s="7">
        <f>+'ESTUDIO DE MERCADO 2025'!AB99*1.051</f>
        <v>447315.89979999996</v>
      </c>
      <c r="AF99" s="8">
        <f t="shared" si="66"/>
        <v>422628</v>
      </c>
      <c r="AG99" s="450"/>
      <c r="AH99" s="157">
        <f>+'ESTUDIO DE MERCADO 2023'!AG99*(1 + 0.0928) * (1 + 0.052) * (1 + 0.051)</f>
        <v>345561.36060159997</v>
      </c>
      <c r="AI99" s="157">
        <f>+'ESTUDIO DE MERCADO 2023'!AH99*(1 + 0.0928) * (1 + 0.052) * (1 + 0.051)</f>
        <v>389075.51039427833</v>
      </c>
      <c r="AJ99" s="7">
        <f>+'ESTUDIO DE MERCADO 2025'!AF99*1.051</f>
        <v>465593</v>
      </c>
      <c r="AK99" s="7">
        <f>+'ESTUDIO DE MERCADO 2025'!AG99*1.051</f>
        <v>475051.99999999994</v>
      </c>
      <c r="AL99" s="7">
        <f>+'ESTUDIO DE MERCADO 2025'!AH99*1.051</f>
        <v>447315.89979999996</v>
      </c>
      <c r="AM99" s="8">
        <f t="shared" si="67"/>
        <v>424520</v>
      </c>
      <c r="AN99" s="450"/>
      <c r="AO99" s="157">
        <f>+'ESTUDIO DE MERCADO 2023'!AJ99*(1 + 0.0928) * (1 + 0.052) * (1 + 0.051)</f>
        <v>345561.36060159997</v>
      </c>
      <c r="AP99" s="157">
        <f>+'ESTUDIO DE MERCADO 2023'!AK99*(1 + 0.0928) * (1 + 0.052) * (1 + 0.051)</f>
        <v>389075.51039427833</v>
      </c>
      <c r="AQ99" s="7">
        <f>+'ESTUDIO DE MERCADO 2025'!AL99*1.051</f>
        <v>465593</v>
      </c>
      <c r="AR99" s="7">
        <f>+'ESTUDIO DE MERCADO 2025'!AM99*1.051</f>
        <v>475051.99999999994</v>
      </c>
      <c r="AS99" s="7">
        <f>+'ESTUDIO DE MERCADO 2025'!AN99*1.051</f>
        <v>447315.89979999996</v>
      </c>
      <c r="AT99" s="8">
        <f>ROUND(((AO99+AP99+AQ99+AR99+AS99)/5),0)</f>
        <v>424520</v>
      </c>
      <c r="AU99" s="450"/>
      <c r="AV99" s="157">
        <f>+'ESTUDIO DE MERCADO 2023'!AM99*(1 + 0.0928) * (1 + 0.052) * (1 + 0.051)</f>
        <v>411218.01911590406</v>
      </c>
      <c r="AW99" s="157">
        <f>+'ESTUDIO DE MERCADO 2023'!AN99*(1 + 0.0928) * (1 + 0.052) * (1 + 0.051)</f>
        <v>389075.51039427833</v>
      </c>
      <c r="AX99" s="7">
        <f>+'ESTUDIO DE MERCADO 2025'!AR99*1.051</f>
        <v>506581.99999999994</v>
      </c>
      <c r="AY99" s="7">
        <f>+'ESTUDIO DE MERCADO 2025'!AS99*1.051</f>
        <v>517091.99999999994</v>
      </c>
      <c r="AZ99" s="7">
        <f>+'ESTUDIO DE MERCADO 2025'!AT99*1.051</f>
        <v>487293.83780000004</v>
      </c>
      <c r="BA99" s="8">
        <f t="shared" si="68"/>
        <v>462252</v>
      </c>
      <c r="BB99" s="450"/>
      <c r="BC99" s="157">
        <f>+'ESTUDIO DE MERCADO 2023'!AP99*(1 + 0.0928) * (1 + 0.052) * (1 + 0.051)</f>
        <v>345561.36060159997</v>
      </c>
      <c r="BD99" s="157">
        <f>+'ESTUDIO DE MERCADO 2023'!AQ99*(1 + 0.0928) * (1 + 0.052) * (1 + 0.051)</f>
        <v>316321.55316607998</v>
      </c>
      <c r="BE99" s="7">
        <f>+'ESTUDIO DE MERCADO 2025'!AX99*1.051</f>
        <v>419349</v>
      </c>
      <c r="BF99" s="7">
        <f>+'ESTUDIO DE MERCADO 2025'!AY99*1.051</f>
        <v>427757</v>
      </c>
      <c r="BG99" s="7">
        <f>+'ESTUDIO DE MERCADO 2025'!AZ99*1.051</f>
        <v>403016.45999999996</v>
      </c>
      <c r="BH99" s="8">
        <f t="shared" si="69"/>
        <v>382401</v>
      </c>
      <c r="BI99" s="450"/>
      <c r="BJ99" s="157">
        <f>+'ESTUDIO DE MERCADO 2023'!AV99*(1 + 0.0928) * (1 + 0.052) * (1 + 0.051)</f>
        <v>345561.36060159997</v>
      </c>
      <c r="BK99" s="157">
        <f>+'ESTUDIO DE MERCADO 2023'!AW99*(1 + 0.0928) * (1 + 0.052) * (1 + 0.051)</f>
        <v>389075.51039427833</v>
      </c>
      <c r="BL99" s="7">
        <f>+'ESTUDIO DE MERCADO 2025'!BD99*1.051</f>
        <v>465593</v>
      </c>
      <c r="BM99" s="7">
        <f>+'ESTUDIO DE MERCADO 2025'!BE99*1.051</f>
        <v>475051.99999999994</v>
      </c>
      <c r="BN99" s="7">
        <f>+'ESTUDIO DE MERCADO 2025'!BF99*1.051</f>
        <v>447315.89979999996</v>
      </c>
      <c r="BO99" s="8">
        <f t="shared" si="70"/>
        <v>424520</v>
      </c>
      <c r="BP99" s="450"/>
      <c r="BQ99" s="157">
        <f>+'ESTUDIO DE MERCADO 2023'!AY99*(1 + 0.0928) * (1 + 0.052) * (1 + 0.051)</f>
        <v>345561.36060159997</v>
      </c>
      <c r="BR99" s="157">
        <f>+'ESTUDIO DE MERCADO 2023'!AZ99*(1 + 0.0928) * (1 + 0.052) * (1 + 0.051)</f>
        <v>389075.51039427833</v>
      </c>
      <c r="BS99" s="7">
        <f>+'ESTUDIO DE MERCADO 2025'!BJ99*1.051</f>
        <v>465593</v>
      </c>
      <c r="BT99" s="7">
        <f>+'ESTUDIO DE MERCADO 2025'!BK99*1.051</f>
        <v>475051.99999999994</v>
      </c>
      <c r="BU99" s="7">
        <f>+'ESTUDIO DE MERCADO 2025'!BL99*1.051</f>
        <v>447315.89979999996</v>
      </c>
      <c r="BV99" s="8">
        <f t="shared" si="71"/>
        <v>424520</v>
      </c>
      <c r="BW99" s="450"/>
      <c r="BX99" s="157">
        <f>+'ESTUDIO DE MERCADO 2023'!BB99*(1 + 0.0928) * (1 + 0.052) * (1 + 0.051)</f>
        <v>345561.36060159997</v>
      </c>
      <c r="BY99" s="157">
        <f>+'ESTUDIO DE MERCADO 2023'!BC99*(1 + 0.0928) * (1 + 0.052) * (1 + 0.051)</f>
        <v>316321.55316607998</v>
      </c>
      <c r="BZ99" s="7">
        <f>+'ESTUDIO DE MERCADO 2025'!BP99*1.051</f>
        <v>419349</v>
      </c>
      <c r="CA99" s="7">
        <f>+'ESTUDIO DE MERCADO 2025'!BQ99*1.051</f>
        <v>427757</v>
      </c>
      <c r="CB99" s="7">
        <f>+'ESTUDIO DE MERCADO 2025'!BR99*1.051</f>
        <v>403016.45999999996</v>
      </c>
      <c r="CC99" s="450">
        <f t="shared" si="72"/>
        <v>382401</v>
      </c>
      <c r="CD99" s="89"/>
      <c r="CE99" s="28"/>
      <c r="CF99" s="29"/>
      <c r="CG99" s="29"/>
      <c r="CH99" s="29"/>
    </row>
    <row r="100" spans="1:198" s="32" customFormat="1" ht="50" customHeight="1" x14ac:dyDescent="0.35">
      <c r="A100" s="297"/>
      <c r="B100" s="4">
        <v>83</v>
      </c>
      <c r="C100" s="34" t="s">
        <v>113</v>
      </c>
      <c r="D100" s="31" t="s">
        <v>22</v>
      </c>
      <c r="E100" s="1"/>
      <c r="F100" s="157">
        <f>+'ESTUDIO DE MERCADO 2023'!F100*(1 + 0.0928) * (1 + 0.052) * (1 + 0.051)</f>
        <v>172780.68030079998</v>
      </c>
      <c r="G100" s="157">
        <f>+'ESTUDIO DE MERCADO 2023'!G100*(1 + 0.0928) * (1 + 0.052) * (1 + 0.051)</f>
        <v>194537.75519713917</v>
      </c>
      <c r="H100" s="7">
        <f>+'ESTUDIO DE MERCADO 2025'!H100*1.051</f>
        <v>232271</v>
      </c>
      <c r="I100" s="7">
        <f>+'ESTUDIO DE MERCADO 2025'!I100*1.051</f>
        <v>236474.99999999997</v>
      </c>
      <c r="J100" s="13">
        <f>+'ESTUDIO DE MERCADO 2025'!J100*1.051</f>
        <v>223658.6856</v>
      </c>
      <c r="K100" s="8">
        <f t="shared" si="63"/>
        <v>211945</v>
      </c>
      <c r="L100" s="450"/>
      <c r="M100" s="157">
        <f>+'ESTUDIO DE MERCADO 2023'!I100*(1 + 0.0928) * (1 + 0.052) * (1 + 0.051)</f>
        <v>172780.68030079998</v>
      </c>
      <c r="N100" s="157">
        <f>+'ESTUDIO DE MERCADO 2023'!J100*(1 + 0.0928) * (1 + 0.052) * (1 + 0.051)</f>
        <v>194537.75519713917</v>
      </c>
      <c r="O100" s="7">
        <f>+'ESTUDIO DE MERCADO 2025'!N100*1.051</f>
        <v>232271</v>
      </c>
      <c r="P100" s="7">
        <f>+'ESTUDIO DE MERCADO 2025'!O100*1.051</f>
        <v>236474.99999999997</v>
      </c>
      <c r="Q100" s="7">
        <f>+'ESTUDIO DE MERCADO 2025'!P100*1.051</f>
        <v>223658.6856</v>
      </c>
      <c r="R100" s="8">
        <f t="shared" si="64"/>
        <v>211945</v>
      </c>
      <c r="S100" s="450"/>
      <c r="T100" s="157">
        <f>+'ESTUDIO DE MERCADO 2023'!O100*(1 + 0.0928) * (1 + 0.052) * (1 + 0.051)</f>
        <v>172780.68030079998</v>
      </c>
      <c r="U100" s="157">
        <f>+'ESTUDIO DE MERCADO 2023'!P100*(1 + 0.0928) * (1 + 0.052) * (1 + 0.051)</f>
        <v>194537.75519713917</v>
      </c>
      <c r="V100" s="7">
        <f>+'ESTUDIO DE MERCADO 2025'!T100*1.051</f>
        <v>232271</v>
      </c>
      <c r="W100" s="7">
        <f>+'ESTUDIO DE MERCADO 2025'!U100*1.051</f>
        <v>236474.99999999997</v>
      </c>
      <c r="X100" s="7">
        <f>+'ESTUDIO DE MERCADO 2025'!V100*1.051</f>
        <v>223658.6856</v>
      </c>
      <c r="Y100" s="8">
        <f t="shared" si="65"/>
        <v>211945</v>
      </c>
      <c r="Z100" s="450"/>
      <c r="AA100" s="157">
        <f>+'ESTUDIO DE MERCADO 2023'!AD100*(1 + 0.0928) * (1 + 0.052) * (1 + 0.051)</f>
        <v>172780.68030079998</v>
      </c>
      <c r="AB100" s="157">
        <f>+'ESTUDIO DE MERCADO 2023'!AE100*(1 + 0.0928) * (1 + 0.052) * (1 + 0.051)</f>
        <v>194537.75519713917</v>
      </c>
      <c r="AC100" s="7">
        <f>+'ESTUDIO DE MERCADO 2025'!Z100*1.051</f>
        <v>232271</v>
      </c>
      <c r="AD100" s="7">
        <f>+'ESTUDIO DE MERCADO 2025'!AA100*1.051</f>
        <v>232271</v>
      </c>
      <c r="AE100" s="7">
        <f>+'ESTUDIO DE MERCADO 2025'!AB100*1.051</f>
        <v>223658.6856</v>
      </c>
      <c r="AF100" s="8">
        <f t="shared" si="66"/>
        <v>211104</v>
      </c>
      <c r="AG100" s="450"/>
      <c r="AH100" s="157">
        <f>+'ESTUDIO DE MERCADO 2023'!AG100*(1 + 0.0928) * (1 + 0.052) * (1 + 0.051)</f>
        <v>172780.68030079998</v>
      </c>
      <c r="AI100" s="157">
        <f>+'ESTUDIO DE MERCADO 2023'!AH100*(1 + 0.0928) * (1 + 0.052) * (1 + 0.051)</f>
        <v>194537.75519713917</v>
      </c>
      <c r="AJ100" s="7">
        <f>+'ESTUDIO DE MERCADO 2025'!AF100*1.051</f>
        <v>232271</v>
      </c>
      <c r="AK100" s="7">
        <f>+'ESTUDIO DE MERCADO 2025'!AG100*1.051</f>
        <v>236474.99999999997</v>
      </c>
      <c r="AL100" s="7">
        <f>+'ESTUDIO DE MERCADO 2025'!AH100*1.051</f>
        <v>223658.6856</v>
      </c>
      <c r="AM100" s="8">
        <f t="shared" si="67"/>
        <v>211945</v>
      </c>
      <c r="AN100" s="450"/>
      <c r="AO100" s="157">
        <f>+'ESTUDIO DE MERCADO 2023'!AJ100*(1 + 0.0928) * (1 + 0.052) * (1 + 0.051)</f>
        <v>172780.68030079998</v>
      </c>
      <c r="AP100" s="157">
        <f>+'ESTUDIO DE MERCADO 2023'!AK100*(1 + 0.0928) * (1 + 0.052) * (1 + 0.051)</f>
        <v>194537.75519713917</v>
      </c>
      <c r="AQ100" s="7">
        <f>+'ESTUDIO DE MERCADO 2025'!AL100*1.051</f>
        <v>232271</v>
      </c>
      <c r="AR100" s="7">
        <f>+'ESTUDIO DE MERCADO 2025'!AM100*1.051</f>
        <v>236474.99999999997</v>
      </c>
      <c r="AS100" s="7">
        <f>+'ESTUDIO DE MERCADO 2025'!AN100*1.051</f>
        <v>223658.6856</v>
      </c>
      <c r="AT100" s="8">
        <f>ROUND(((AO100+AP100+AQ100+AR100+AS100)/5),0)</f>
        <v>211945</v>
      </c>
      <c r="AU100" s="450"/>
      <c r="AV100" s="157">
        <f>+'ESTUDIO DE MERCADO 2023'!AM100*(1 + 0.0928) * (1 + 0.052) * (1 + 0.051)</f>
        <v>205609.00955795203</v>
      </c>
      <c r="AW100" s="157">
        <f>+'ESTUDIO DE MERCADO 2023'!AN100*(1 + 0.0928) * (1 + 0.052) * (1 + 0.051)</f>
        <v>194537.75519713917</v>
      </c>
      <c r="AX100" s="7">
        <f>+'ESTUDIO DE MERCADO 2025'!AR100*1.051</f>
        <v>253290.99999999997</v>
      </c>
      <c r="AY100" s="7">
        <f>+'ESTUDIO DE MERCADO 2025'!AS100*1.051</f>
        <v>258545.99999999997</v>
      </c>
      <c r="AZ100" s="7">
        <f>+'ESTUDIO DE MERCADO 2025'!AT100*1.051</f>
        <v>243647.65459999998</v>
      </c>
      <c r="BA100" s="8">
        <f t="shared" si="68"/>
        <v>231126</v>
      </c>
      <c r="BB100" s="450"/>
      <c r="BC100" s="157">
        <f>+'ESTUDIO DE MERCADO 2023'!AP100*(1 + 0.0928) * (1 + 0.052) * (1 + 0.051)</f>
        <v>172780.68030079998</v>
      </c>
      <c r="BD100" s="157">
        <f>+'ESTUDIO DE MERCADO 2023'!AQ100*(1 + 0.0928) * (1 + 0.052) * (1 + 0.051)</f>
        <v>158160.77658303999</v>
      </c>
      <c r="BE100" s="7">
        <f>+'ESTUDIO DE MERCADO 2025'!AX100*1.051</f>
        <v>209149</v>
      </c>
      <c r="BF100" s="7">
        <f>+'ESTUDIO DE MERCADO 2025'!AY100*1.051</f>
        <v>213353</v>
      </c>
      <c r="BG100" s="7">
        <f>+'ESTUDIO DE MERCADO 2025'!AZ100*1.051</f>
        <v>201508.22999999998</v>
      </c>
      <c r="BH100" s="8">
        <f t="shared" si="69"/>
        <v>190990</v>
      </c>
      <c r="BI100" s="450"/>
      <c r="BJ100" s="157">
        <f>+'ESTUDIO DE MERCADO 2023'!AV100*(1 + 0.0928) * (1 + 0.052) * (1 + 0.051)</f>
        <v>172780.68030079998</v>
      </c>
      <c r="BK100" s="157">
        <f>+'ESTUDIO DE MERCADO 2023'!AW100*(1 + 0.0928) * (1 + 0.052) * (1 + 0.051)</f>
        <v>194537.75519713917</v>
      </c>
      <c r="BL100" s="7">
        <f>+'ESTUDIO DE MERCADO 2025'!BD100*1.051</f>
        <v>232271</v>
      </c>
      <c r="BM100" s="7">
        <f>+'ESTUDIO DE MERCADO 2025'!BE100*1.051</f>
        <v>236474.99999999997</v>
      </c>
      <c r="BN100" s="7">
        <f>+'ESTUDIO DE MERCADO 2025'!BF100*1.051</f>
        <v>223658.6856</v>
      </c>
      <c r="BO100" s="8">
        <f t="shared" si="70"/>
        <v>211945</v>
      </c>
      <c r="BP100" s="450"/>
      <c r="BQ100" s="157">
        <f>+'ESTUDIO DE MERCADO 2023'!AY100*(1 + 0.0928) * (1 + 0.052) * (1 + 0.051)</f>
        <v>172780.68030079998</v>
      </c>
      <c r="BR100" s="157">
        <f>+'ESTUDIO DE MERCADO 2023'!AZ100*(1 + 0.0928) * (1 + 0.052) * (1 + 0.051)</f>
        <v>194537.75519713917</v>
      </c>
      <c r="BS100" s="7">
        <f>+'ESTUDIO DE MERCADO 2025'!BJ100*1.051</f>
        <v>232271</v>
      </c>
      <c r="BT100" s="7">
        <f>+'ESTUDIO DE MERCADO 2025'!BK100*1.051</f>
        <v>236474.99999999997</v>
      </c>
      <c r="BU100" s="7">
        <f>+'ESTUDIO DE MERCADO 2025'!BL100*1.051</f>
        <v>223658.6856</v>
      </c>
      <c r="BV100" s="8">
        <f t="shared" si="71"/>
        <v>211945</v>
      </c>
      <c r="BW100" s="450"/>
      <c r="BX100" s="157">
        <f>+'ESTUDIO DE MERCADO 2023'!BB100*(1 + 0.0928) * (1 + 0.052) * (1 + 0.051)</f>
        <v>172780.68030079998</v>
      </c>
      <c r="BY100" s="157">
        <f>+'ESTUDIO DE MERCADO 2023'!BC100*(1 + 0.0928) * (1 + 0.052) * (1 + 0.051)</f>
        <v>158160.77658303999</v>
      </c>
      <c r="BZ100" s="7">
        <f>+'ESTUDIO DE MERCADO 2025'!BP100*1.051</f>
        <v>209149</v>
      </c>
      <c r="CA100" s="7">
        <f>+'ESTUDIO DE MERCADO 2025'!BQ100*1.051</f>
        <v>213353</v>
      </c>
      <c r="CB100" s="7">
        <f>+'ESTUDIO DE MERCADO 2025'!BR100*1.051</f>
        <v>201508.22999999998</v>
      </c>
      <c r="CC100" s="450">
        <f t="shared" si="72"/>
        <v>190990</v>
      </c>
      <c r="CD100" s="89"/>
      <c r="CE100" s="28"/>
      <c r="CF100" s="29"/>
      <c r="CG100" s="29"/>
      <c r="CH100" s="29"/>
      <c r="CI100" s="2"/>
      <c r="CJ100" s="2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</row>
    <row r="101" spans="1:198" s="32" customFormat="1" ht="50" customHeight="1" thickBot="1" x14ac:dyDescent="0.4">
      <c r="A101" s="297"/>
      <c r="B101" s="11">
        <v>84</v>
      </c>
      <c r="C101" s="34" t="s">
        <v>114</v>
      </c>
      <c r="D101" s="31" t="s">
        <v>22</v>
      </c>
      <c r="E101" s="1"/>
      <c r="F101" s="157">
        <f>+'ESTUDIO DE MERCADO 2023'!F101*(1 + 0.0928) * (1 + 0.052) * (1 + 0.051)</f>
        <v>86206.171652533914</v>
      </c>
      <c r="G101" s="157">
        <f>+'ESTUDIO DE MERCADO 2023'!G101*(1 + 0.0928) * (1 + 0.052) * (1 + 0.051)</f>
        <v>97061.518036779918</v>
      </c>
      <c r="H101" s="7">
        <f>+'ESTUDIO DE MERCADO 2025'!H101*1.051</f>
        <v>115610</v>
      </c>
      <c r="I101" s="7">
        <f>+'ESTUDIO DE MERCADO 2025'!I101*1.051</f>
        <v>117711.99999999999</v>
      </c>
      <c r="J101" s="13">
        <f>+'ESTUDIO DE MERCADO 2025'!J101*1.051</f>
        <v>111590.976</v>
      </c>
      <c r="K101" s="8">
        <f t="shared" si="63"/>
        <v>105636</v>
      </c>
      <c r="L101" s="450"/>
      <c r="M101" s="157">
        <f>+'ESTUDIO DE MERCADO 2023'!I101*(1 + 0.0928) * (1 + 0.052) * (1 + 0.051)</f>
        <v>86206.171652533914</v>
      </c>
      <c r="N101" s="157">
        <f>+'ESTUDIO DE MERCADO 2023'!J101*(1 + 0.0928) * (1 + 0.052) * (1 + 0.051)</f>
        <v>97061.518036779918</v>
      </c>
      <c r="O101" s="7">
        <f>+'ESTUDIO DE MERCADO 2025'!N101*1.051</f>
        <v>115610</v>
      </c>
      <c r="P101" s="7">
        <f>+'ESTUDIO DE MERCADO 2025'!O101*1.051</f>
        <v>117711.99999999999</v>
      </c>
      <c r="Q101" s="7">
        <f>+'ESTUDIO DE MERCADO 2025'!P101*1.051</f>
        <v>111590.976</v>
      </c>
      <c r="R101" s="8">
        <f t="shared" si="64"/>
        <v>105636</v>
      </c>
      <c r="S101" s="450"/>
      <c r="T101" s="157">
        <f>+'ESTUDIO DE MERCADO 2023'!O101*(1 + 0.0928) * (1 + 0.052) * (1 + 0.051)</f>
        <v>159081.44991645962</v>
      </c>
      <c r="U101" s="157">
        <f>+'ESTUDIO DE MERCADO 2023'!P101*(1 + 0.0928) * (1 + 0.052) * (1 + 0.051)</f>
        <v>179113.47557132458</v>
      </c>
      <c r="V101" s="7">
        <f>+'ESTUDIO DE MERCADO 2025'!T101*1.051</f>
        <v>214404</v>
      </c>
      <c r="W101" s="7">
        <f>+'ESTUDIO DE MERCADO 2025'!U101*1.051</f>
        <v>218608</v>
      </c>
      <c r="X101" s="7">
        <f>+'ESTUDIO DE MERCADO 2025'!V101*1.051</f>
        <v>205925.37279999998</v>
      </c>
      <c r="Y101" s="8">
        <f t="shared" si="65"/>
        <v>195426</v>
      </c>
      <c r="Z101" s="450"/>
      <c r="AA101" s="157">
        <f>+'ESTUDIO DE MERCADO 2023'!AD101*(1 + 0.0928) * (1 + 0.052) * (1 + 0.051)</f>
        <v>171994.76381544996</v>
      </c>
      <c r="AB101" s="157">
        <f>+'ESTUDIO DE MERCADO 2023'!AE101*(1 + 0.0928) * (1 + 0.052) * (1 + 0.051)</f>
        <v>192568.85626203945</v>
      </c>
      <c r="AC101" s="7">
        <f>+'ESTUDIO DE MERCADO 2025'!Z101*1.051</f>
        <v>231220</v>
      </c>
      <c r="AD101" s="7">
        <f>+'ESTUDIO DE MERCADO 2025'!AA101*1.051</f>
        <v>231220</v>
      </c>
      <c r="AE101" s="7">
        <f>+'ESTUDIO DE MERCADO 2025'!AB101*1.051</f>
        <v>221981.28959999999</v>
      </c>
      <c r="AF101" s="8">
        <f t="shared" si="66"/>
        <v>209797</v>
      </c>
      <c r="AG101" s="450"/>
      <c r="AH101" s="157">
        <f>+'ESTUDIO DE MERCADO 2023'!AG101*(1 + 0.0928) * (1 + 0.052) * (1 + 0.051)</f>
        <v>176788.24964370418</v>
      </c>
      <c r="AI101" s="157">
        <f>+'ESTUDIO DE MERCADO 2023'!AH101*(1 + 0.0928) * (1 + 0.052) * (1 + 0.051)</f>
        <v>192568.85626203945</v>
      </c>
      <c r="AJ101" s="7">
        <f>+'ESTUDIO DE MERCADO 2025'!AF101*1.051</f>
        <v>234372.99999999997</v>
      </c>
      <c r="AK101" s="7">
        <f>+'ESTUDIO DE MERCADO 2025'!AG101*1.051</f>
        <v>238576.99999999997</v>
      </c>
      <c r="AL101" s="7">
        <f>+'ESTUDIO DE MERCADO 2025'!AH101*1.051</f>
        <v>224899.07579999996</v>
      </c>
      <c r="AM101" s="8">
        <f t="shared" si="67"/>
        <v>213441</v>
      </c>
      <c r="AN101" s="450"/>
      <c r="AO101" s="157">
        <f>+'ESTUDIO DE MERCADO 2023'!AJ101*(1 + 0.0928) * (1 + 0.052) * (1 + 0.051)</f>
        <v>173914.20010024615</v>
      </c>
      <c r="AP101" s="157">
        <f>+'ESTUDIO DE MERCADO 2023'!AK101*(1 + 0.0928) * (1 + 0.052) * (1 + 0.051)</f>
        <v>192568.85626203945</v>
      </c>
      <c r="AQ101" s="7">
        <f>+'ESTUDIO DE MERCADO 2025'!AL101*1.051</f>
        <v>232271</v>
      </c>
      <c r="AR101" s="7">
        <f>+'ESTUDIO DE MERCADO 2025'!AM101*1.051</f>
        <v>236474.99999999997</v>
      </c>
      <c r="AS101" s="7">
        <f>+'ESTUDIO DE MERCADO 2025'!AN101*1.051</f>
        <v>223149.58119999999</v>
      </c>
      <c r="AT101" s="8">
        <f>ROUND(((AO101+AP101+AQ101+AR101+AS101)/5),0)</f>
        <v>211676</v>
      </c>
      <c r="AU101" s="450"/>
      <c r="AV101" s="157">
        <f>+'ESTUDIO DE MERCADO 2023'!AM101*(1 + 0.0928) * (1 + 0.052) * (1 + 0.051)</f>
        <v>238099.81254150311</v>
      </c>
      <c r="AW101" s="157">
        <f>+'ESTUDIO DE MERCADO 2023'!AN101*(1 + 0.0928) * (1 + 0.052) * (1 + 0.051)</f>
        <v>192568.85626203945</v>
      </c>
      <c r="AX101" s="7">
        <f>+'ESTUDIO DE MERCADO 2025'!AR101*1.051</f>
        <v>272209</v>
      </c>
      <c r="AY101" s="7">
        <f>+'ESTUDIO DE MERCADO 2025'!AS101*1.051</f>
        <v>277464</v>
      </c>
      <c r="AZ101" s="7">
        <f>+'ESTUDIO DE MERCADO 2025'!AT101*1.051</f>
        <v>262231.43660000002</v>
      </c>
      <c r="BA101" s="8">
        <f t="shared" si="68"/>
        <v>248515</v>
      </c>
      <c r="BB101" s="450"/>
      <c r="BC101" s="157">
        <f>+'ESTUDIO DE MERCADO 2023'!AP101*(1 + 0.0928) * (1 + 0.052) * (1 + 0.051)</f>
        <v>134990.48258877336</v>
      </c>
      <c r="BD101" s="157">
        <f>+'ESTUDIO DE MERCADO 2023'!AQ101*(1 + 0.0928) * (1 + 0.052) * (1 + 0.051)</f>
        <v>123568.21098510791</v>
      </c>
      <c r="BE101" s="7">
        <f>+'ESTUDIO DE MERCADO 2025'!AX101*1.051</f>
        <v>163956</v>
      </c>
      <c r="BF101" s="7">
        <f>+'ESTUDIO DE MERCADO 2025'!AY101*1.051</f>
        <v>167109</v>
      </c>
      <c r="BG101" s="7">
        <f>+'ESTUDIO DE MERCADO 2025'!AZ101*1.051</f>
        <v>157435.38579999999</v>
      </c>
      <c r="BH101" s="8">
        <f t="shared" si="69"/>
        <v>149412</v>
      </c>
      <c r="BI101" s="450"/>
      <c r="BJ101" s="157">
        <f>+'ESTUDIO DE MERCADO 2023'!AV101*(1 + 0.0928) * (1 + 0.052) * (1 + 0.051)</f>
        <v>210431.47541849306</v>
      </c>
      <c r="BK101" s="157">
        <f>+'ESTUDIO DE MERCADO 2023'!AW101*(1 + 0.0928) * (1 + 0.052) * (1 + 0.051)</f>
        <v>192568.85626203945</v>
      </c>
      <c r="BL101" s="7">
        <f>+'ESTUDIO DE MERCADO 2025'!BD101*1.051</f>
        <v>255392.99999999997</v>
      </c>
      <c r="BM101" s="7">
        <f>+'ESTUDIO DE MERCADO 2025'!BE101*1.051</f>
        <v>260647.99999999997</v>
      </c>
      <c r="BN101" s="7">
        <f>+'ESTUDIO DE MERCADO 2025'!BF101*1.051</f>
        <v>245383.90659999999</v>
      </c>
      <c r="BO101" s="8">
        <f t="shared" si="70"/>
        <v>232885</v>
      </c>
      <c r="BP101" s="450"/>
      <c r="BQ101" s="157">
        <f>+'ESTUDIO DE MERCADO 2023'!AY101*(1 + 0.0928) * (1 + 0.052) * (1 + 0.051)</f>
        <v>209274.70876387917</v>
      </c>
      <c r="BR101" s="157">
        <f>+'ESTUDIO DE MERCADO 2023'!AZ101*(1 + 0.0928) * (1 + 0.052) * (1 + 0.051)</f>
        <v>192568.85626203945</v>
      </c>
      <c r="BS101" s="7">
        <f>+'ESTUDIO DE MERCADO 2025'!BJ101*1.051</f>
        <v>254341.99999999997</v>
      </c>
      <c r="BT101" s="7">
        <f>+'ESTUDIO DE MERCADO 2025'!BK101*1.051</f>
        <v>259596.99999999997</v>
      </c>
      <c r="BU101" s="7">
        <f>+'ESTUDIO DE MERCADO 2025'!BL101*1.051</f>
        <v>244680.57740000001</v>
      </c>
      <c r="BV101" s="8">
        <f t="shared" si="71"/>
        <v>232093</v>
      </c>
      <c r="BW101" s="450"/>
      <c r="BX101" s="157">
        <f>+'ESTUDIO DE MERCADO 2023'!BB101*(1 + 0.0928) * (1 + 0.052) * (1 + 0.051)</f>
        <v>144719.37001314707</v>
      </c>
      <c r="BY101" s="157">
        <f>+'ESTUDIO DE MERCADO 2023'!BC101*(1 + 0.0928) * (1 + 0.052) * (1 + 0.051)</f>
        <v>132473.88485818848</v>
      </c>
      <c r="BZ101" s="7">
        <f>+'ESTUDIO DE MERCADO 2025'!BP101*1.051</f>
        <v>175517</v>
      </c>
      <c r="CA101" s="7">
        <f>+'ESTUDIO DE MERCADO 2025'!BQ101*1.051</f>
        <v>178670</v>
      </c>
      <c r="CB101" s="7">
        <f>+'ESTUDIO DE MERCADO 2025'!BR101*1.051</f>
        <v>168781.3512</v>
      </c>
      <c r="CC101" s="450">
        <f t="shared" si="72"/>
        <v>160032</v>
      </c>
      <c r="CD101" s="89"/>
      <c r="CE101" s="28"/>
      <c r="CF101" s="29"/>
      <c r="CG101" s="29"/>
      <c r="CH101" s="29"/>
      <c r="CI101" s="2"/>
      <c r="CJ101" s="2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</row>
    <row r="102" spans="1:198" s="32" customFormat="1" ht="50" customHeight="1" thickBot="1" x14ac:dyDescent="0.4">
      <c r="A102" s="297"/>
      <c r="B102" s="299" t="s">
        <v>115</v>
      </c>
      <c r="C102" s="300"/>
      <c r="D102" s="301"/>
      <c r="E102" s="1"/>
      <c r="F102" s="119">
        <f>+SUM(F103:F117)</f>
        <v>2092285.6846857159</v>
      </c>
      <c r="G102" s="119">
        <f t="shared" ref="G102:CB102" si="73">+SUM(G103:G117)</f>
        <v>2355752.735903448</v>
      </c>
      <c r="H102" s="119">
        <f t="shared" si="73"/>
        <v>2815629</v>
      </c>
      <c r="I102" s="119">
        <f t="shared" si="73"/>
        <v>2871332</v>
      </c>
      <c r="J102" s="119">
        <f>+SUM(J103:J117)</f>
        <v>2708382.4375999998</v>
      </c>
      <c r="K102" s="119">
        <f>+SUM(K103:K117)</f>
        <v>2568676</v>
      </c>
      <c r="L102" s="119"/>
      <c r="M102" s="119">
        <f t="shared" si="73"/>
        <v>2092285.6846857159</v>
      </c>
      <c r="N102" s="119">
        <f t="shared" si="73"/>
        <v>2355752.735903448</v>
      </c>
      <c r="O102" s="119">
        <f t="shared" si="73"/>
        <v>2815629</v>
      </c>
      <c r="P102" s="119">
        <f t="shared" si="73"/>
        <v>2871332</v>
      </c>
      <c r="Q102" s="119">
        <f t="shared" si="73"/>
        <v>2708382.4375999998</v>
      </c>
      <c r="R102" s="119">
        <f t="shared" si="73"/>
        <v>2568676</v>
      </c>
      <c r="S102" s="119"/>
      <c r="T102" s="119">
        <f t="shared" si="73"/>
        <v>3213445.3825564915</v>
      </c>
      <c r="U102" s="119">
        <f t="shared" si="73"/>
        <v>3618092.3126522591</v>
      </c>
      <c r="V102" s="119">
        <f t="shared" si="73"/>
        <v>4328018</v>
      </c>
      <c r="W102" s="119">
        <f t="shared" si="73"/>
        <v>4414200</v>
      </c>
      <c r="X102" s="119">
        <f t="shared" si="73"/>
        <v>4159681.6421999997</v>
      </c>
      <c r="Y102" s="119">
        <f t="shared" si="73"/>
        <v>3946687</v>
      </c>
      <c r="Z102" s="119"/>
      <c r="AA102" s="119">
        <f t="shared" si="73"/>
        <v>3547878.5678332993</v>
      </c>
      <c r="AB102" s="119">
        <f t="shared" si="73"/>
        <v>4025790.9223515596</v>
      </c>
      <c r="AC102" s="119">
        <f t="shared" si="73"/>
        <v>4795713</v>
      </c>
      <c r="AD102" s="119">
        <f t="shared" si="73"/>
        <v>4795713</v>
      </c>
      <c r="AE102" s="119">
        <f t="shared" si="73"/>
        <v>4611560.3533999994</v>
      </c>
      <c r="AF102" s="119">
        <f t="shared" si="73"/>
        <v>4355333</v>
      </c>
      <c r="AG102" s="119"/>
      <c r="AH102" s="119">
        <f t="shared" si="73"/>
        <v>3527493.7460980657</v>
      </c>
      <c r="AI102" s="119">
        <f t="shared" si="73"/>
        <v>4025790.9223515596</v>
      </c>
      <c r="AJ102" s="119">
        <f t="shared" si="73"/>
        <v>4782050</v>
      </c>
      <c r="AK102" s="119">
        <f t="shared" si="73"/>
        <v>4878742</v>
      </c>
      <c r="AL102" s="119">
        <f t="shared" si="73"/>
        <v>4599147.6229999987</v>
      </c>
      <c r="AM102" s="119">
        <f t="shared" si="73"/>
        <v>4362644</v>
      </c>
      <c r="AN102" s="119"/>
      <c r="AO102" s="119">
        <f t="shared" si="73"/>
        <v>3550326.8700731625</v>
      </c>
      <c r="AP102" s="119">
        <f t="shared" si="73"/>
        <v>4025790.9223515596</v>
      </c>
      <c r="AQ102" s="119">
        <f t="shared" si="73"/>
        <v>4798866</v>
      </c>
      <c r="AR102" s="119">
        <f t="shared" si="73"/>
        <v>4895558</v>
      </c>
      <c r="AS102" s="119">
        <f t="shared" si="73"/>
        <v>4613052.3529999992</v>
      </c>
      <c r="AT102" s="119">
        <f t="shared" si="73"/>
        <v>4376718</v>
      </c>
      <c r="AU102" s="119"/>
      <c r="AV102" s="119">
        <f t="shared" si="73"/>
        <v>4850815.6980721094</v>
      </c>
      <c r="AW102" s="119">
        <f t="shared" si="73"/>
        <v>4025790.9223515596</v>
      </c>
      <c r="AX102" s="119">
        <f t="shared" si="73"/>
        <v>5620748</v>
      </c>
      <c r="AY102" s="119">
        <f t="shared" si="73"/>
        <v>5735307</v>
      </c>
      <c r="AZ102" s="119">
        <f t="shared" si="73"/>
        <v>5404912.7482000003</v>
      </c>
      <c r="BA102" s="119">
        <f t="shared" si="73"/>
        <v>5127515</v>
      </c>
      <c r="BB102" s="119"/>
      <c r="BC102" s="119">
        <f t="shared" si="73"/>
        <v>2799908.0184175679</v>
      </c>
      <c r="BD102" s="119">
        <f t="shared" si="73"/>
        <v>2562992.7245514663</v>
      </c>
      <c r="BE102" s="119">
        <f t="shared" si="73"/>
        <v>3397883</v>
      </c>
      <c r="BF102" s="119">
        <f t="shared" si="73"/>
        <v>3466198</v>
      </c>
      <c r="BG102" s="119">
        <f t="shared" si="73"/>
        <v>3265438.2921999991</v>
      </c>
      <c r="BH102" s="119">
        <f t="shared" si="73"/>
        <v>3098483</v>
      </c>
      <c r="BI102" s="119"/>
      <c r="BJ102" s="119">
        <f t="shared" si="73"/>
        <v>4034322.9390519857</v>
      </c>
      <c r="BK102" s="119">
        <f t="shared" si="73"/>
        <v>4025790.9223515596</v>
      </c>
      <c r="BL102" s="119">
        <f t="shared" si="73"/>
        <v>5103656</v>
      </c>
      <c r="BM102" s="119">
        <f t="shared" si="73"/>
        <v>5203501</v>
      </c>
      <c r="BN102" s="119">
        <f t="shared" si="73"/>
        <v>4907757.5875999993</v>
      </c>
      <c r="BO102" s="119">
        <f t="shared" si="73"/>
        <v>4655004</v>
      </c>
      <c r="BP102" s="119"/>
      <c r="BQ102" s="119">
        <f t="shared" si="73"/>
        <v>4071959.2048851997</v>
      </c>
      <c r="BR102" s="119">
        <f t="shared" si="73"/>
        <v>4025790.9223515596</v>
      </c>
      <c r="BS102" s="119">
        <f t="shared" si="73"/>
        <v>5128880</v>
      </c>
      <c r="BT102" s="119">
        <f t="shared" si="73"/>
        <v>5229776</v>
      </c>
      <c r="BU102" s="119">
        <f t="shared" si="73"/>
        <v>4930673.1711999997</v>
      </c>
      <c r="BV102" s="119">
        <f t="shared" si="73"/>
        <v>4677415</v>
      </c>
      <c r="BW102" s="119"/>
      <c r="BX102" s="119">
        <f t="shared" si="73"/>
        <v>3146915.867459977</v>
      </c>
      <c r="BY102" s="119">
        <f t="shared" si="73"/>
        <v>2880638.3709825943</v>
      </c>
      <c r="BZ102" s="119">
        <f t="shared" si="73"/>
        <v>3816181</v>
      </c>
      <c r="CA102" s="119">
        <f t="shared" si="73"/>
        <v>3892904</v>
      </c>
      <c r="CB102" s="119">
        <f t="shared" si="73"/>
        <v>3670142.4479999994</v>
      </c>
      <c r="CC102" s="464">
        <f t="shared" ref="CC102" si="74">+SUM(CC103:CC117)</f>
        <v>3481358</v>
      </c>
      <c r="CD102" s="160"/>
      <c r="CE102" s="28"/>
      <c r="CF102" s="29"/>
      <c r="CG102" s="29"/>
      <c r="CH102" s="29"/>
      <c r="CI102" s="2"/>
      <c r="CJ102" s="2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</row>
    <row r="103" spans="1:198" ht="50" customHeight="1" x14ac:dyDescent="0.35">
      <c r="A103" s="296"/>
      <c r="B103" s="4">
        <v>85</v>
      </c>
      <c r="C103" s="34" t="s">
        <v>116</v>
      </c>
      <c r="D103" s="11" t="s">
        <v>22</v>
      </c>
      <c r="E103" s="6"/>
      <c r="F103" s="157">
        <f>+'ESTUDIO DE MERCADO 2023'!F103*(1 + 0.0928) * (1 + 0.052) * (1 + 0.051)</f>
        <v>225149.87620658957</v>
      </c>
      <c r="G103" s="157">
        <f>+'ESTUDIO DE MERCADO 2023'!G103*(1 + 0.0928) * (1 + 0.052) * (1 + 0.051)</f>
        <v>253501.44138737326</v>
      </c>
      <c r="H103" s="7">
        <f>+'ESTUDIO DE MERCADO 2025'!H103*1.051</f>
        <v>302688</v>
      </c>
      <c r="I103" s="7">
        <f>+'ESTUDIO DE MERCADO 2025'!I103*1.051</f>
        <v>308994</v>
      </c>
      <c r="J103" s="13">
        <f>+'ESTUDIO DE MERCADO 2025'!J103*1.051</f>
        <v>291447.55499999999</v>
      </c>
      <c r="K103" s="8">
        <f t="shared" ref="K103" si="75">ROUND(((F103+G103+H103+I103+J103)/5),0)</f>
        <v>276356</v>
      </c>
      <c r="L103" s="450"/>
      <c r="M103" s="157">
        <f>+'ESTUDIO DE MERCADO 2023'!I103*(1 + 0.0928) * (1 + 0.052) * (1 + 0.051)</f>
        <v>225149.87620658957</v>
      </c>
      <c r="N103" s="157">
        <f>+'ESTUDIO DE MERCADO 2023'!J103*(1 + 0.0928) * (1 + 0.052) * (1 + 0.051)</f>
        <v>253501.44138737326</v>
      </c>
      <c r="O103" s="7">
        <f>+'ESTUDIO DE MERCADO 2025'!N103*1.051</f>
        <v>302688</v>
      </c>
      <c r="P103" s="7">
        <f>+'ESTUDIO DE MERCADO 2025'!O103*1.051</f>
        <v>308994</v>
      </c>
      <c r="Q103" s="7">
        <f>+'ESTUDIO DE MERCADO 2025'!P103*1.051</f>
        <v>291447.55499999999</v>
      </c>
      <c r="R103" s="8">
        <f t="shared" ref="R103" si="76">ROUND(((M103+N103+O103+P103+Q103)/5),0)</f>
        <v>276356</v>
      </c>
      <c r="S103" s="450"/>
      <c r="T103" s="157">
        <f>+'ESTUDIO DE MERCADO 2023'!O103*(1 + 0.0928) * (1 + 0.052) * (1 + 0.051)</f>
        <v>388612.33734542166</v>
      </c>
      <c r="U103" s="157">
        <f>+'ESTUDIO DE MERCADO 2023'!P103*(1 + 0.0928) * (1 + 0.052) * (1 + 0.051)</f>
        <v>437547.59859422588</v>
      </c>
      <c r="V103" s="7">
        <f>+'ESTUDIO DE MERCADO 2025'!T103*1.051</f>
        <v>523397.99999999994</v>
      </c>
      <c r="W103" s="7">
        <f>+'ESTUDIO DE MERCADO 2025'!U103*1.051</f>
        <v>533908</v>
      </c>
      <c r="X103" s="7">
        <f>+'ESTUDIO DE MERCADO 2025'!V103*1.051</f>
        <v>503043.7034</v>
      </c>
      <c r="Y103" s="8">
        <f t="shared" ref="Y103" si="77">ROUND(((T103+U103+V103+W103+X103)/5),0)</f>
        <v>477302</v>
      </c>
      <c r="Z103" s="450"/>
      <c r="AA103" s="157">
        <f>+'ESTUDIO DE MERCADO 2023'!AD103*(1 + 0.0928) * (1 + 0.052) * (1 + 0.051)</f>
        <v>438218.53456318291</v>
      </c>
      <c r="AB103" s="157">
        <f>+'ESTUDIO DE MERCADO 2023'!AE103*(1 + 0.0928) * (1 + 0.052) * (1 + 0.051)</f>
        <v>512875.88917789562</v>
      </c>
      <c r="AC103" s="7">
        <f>+'ESTUDIO DE MERCADO 2025'!Z103*1.051</f>
        <v>602223</v>
      </c>
      <c r="AD103" s="7">
        <f>+'ESTUDIO DE MERCADO 2025'!AA103*1.051</f>
        <v>602223</v>
      </c>
      <c r="AE103" s="7">
        <f>+'ESTUDIO DE MERCADO 2025'!AB103*1.051</f>
        <v>579115.0834</v>
      </c>
      <c r="AF103" s="8">
        <f t="shared" ref="AF103" si="78">ROUND(((AA103+AB103+AC103+AD103+AE103)/5),0)</f>
        <v>546931</v>
      </c>
      <c r="AG103" s="450"/>
      <c r="AH103" s="157">
        <f>+'ESTUDIO DE MERCADO 2023'!AG103*(1 + 0.0928) * (1 + 0.052) * (1 + 0.051)</f>
        <v>455515.92261478741</v>
      </c>
      <c r="AI103" s="157">
        <f>+'ESTUDIO DE MERCADO 2023'!AH103*(1 + 0.0928) * (1 + 0.052) * (1 + 0.051)</f>
        <v>512875.88917789562</v>
      </c>
      <c r="AJ103" s="7">
        <f>+'ESTUDIO DE MERCADO 2025'!AF103*1.051</f>
        <v>612733</v>
      </c>
      <c r="AK103" s="7">
        <f>+'ESTUDIO DE MERCADO 2025'!AG103*1.051</f>
        <v>625345</v>
      </c>
      <c r="AL103" s="7">
        <f>+'ESTUDIO DE MERCADO 2025'!AH103*1.051</f>
        <v>589647.36459999997</v>
      </c>
      <c r="AM103" s="8">
        <f t="shared" ref="AM103" si="79">ROUND(((AH103+AI103+AJ103+AK103+AL103)/5),0)</f>
        <v>559223</v>
      </c>
      <c r="AN103" s="450"/>
      <c r="AO103" s="157">
        <f>+'ESTUDIO DE MERCADO 2023'!AJ103*(1 + 0.0928) * (1 + 0.052) * (1 + 0.051)</f>
        <v>453364.72460836958</v>
      </c>
      <c r="AP103" s="157">
        <f>+'ESTUDIO DE MERCADO 2023'!AK103*(1 + 0.0928) * (1 + 0.052) * (1 + 0.051)</f>
        <v>512875.88917789562</v>
      </c>
      <c r="AQ103" s="7">
        <f>+'ESTUDIO DE MERCADO 2025'!AL103*1.051</f>
        <v>611682</v>
      </c>
      <c r="AR103" s="7">
        <f>+'ESTUDIO DE MERCADO 2025'!AM103*1.051</f>
        <v>624294</v>
      </c>
      <c r="AS103" s="7">
        <f>+'ESTUDIO DE MERCADO 2025'!AN103*1.051</f>
        <v>588337.81859999988</v>
      </c>
      <c r="AT103" s="8">
        <f>ROUND(((AO103+AP103+AQ103+AR103+AS103)/5),0)</f>
        <v>558111</v>
      </c>
      <c r="AU103" s="450"/>
      <c r="AV103" s="157">
        <f>+'ESTUDIO DE MERCADO 2023'!AM103*(1 + 0.0928) * (1 + 0.052) * (1 + 0.051)</f>
        <v>623358.29232110491</v>
      </c>
      <c r="AW103" s="157">
        <f>+'ESTUDIO DE MERCADO 2023'!AN103*(1 + 0.0928) * (1 + 0.052) * (1 + 0.051)</f>
        <v>512875.88917789562</v>
      </c>
      <c r="AX103" s="7">
        <f>+'ESTUDIO DE MERCADO 2025'!AR103*1.051</f>
        <v>719935</v>
      </c>
      <c r="AY103" s="7">
        <f>+'ESTUDIO DE MERCADO 2025'!AS103*1.051</f>
        <v>734649</v>
      </c>
      <c r="AZ103" s="7">
        <f>+'ESTUDIO DE MERCADO 2025'!AT103*1.051</f>
        <v>691846.39439999999</v>
      </c>
      <c r="BA103" s="8">
        <f t="shared" ref="BA103" si="80">ROUND(((AV103+AW103+AX103+AY103+AZ103)/5),0)</f>
        <v>656533</v>
      </c>
      <c r="BB103" s="450"/>
      <c r="BC103" s="157">
        <f>+'ESTUDIO DE MERCADO 2023'!AP103*(1 + 0.0928) * (1 + 0.052) * (1 + 0.051)</f>
        <v>323982.46729214158</v>
      </c>
      <c r="BD103" s="157">
        <f>+'ESTUDIO DE MERCADO 2023'!AQ103*(1 + 0.0928) * (1 + 0.052) * (1 + 0.051)</f>
        <v>296568.56621357577</v>
      </c>
      <c r="BE103" s="7">
        <f>+'ESTUDIO DE MERCADO 2025'!AX103*1.051</f>
        <v>393074</v>
      </c>
      <c r="BF103" s="7">
        <f>+'ESTUDIO DE MERCADO 2025'!AY103*1.051</f>
        <v>400431</v>
      </c>
      <c r="BG103" s="7">
        <f>+'ESTUDIO DE MERCADO 2025'!AZ103*1.051</f>
        <v>377849.63439999998</v>
      </c>
      <c r="BH103" s="8">
        <f t="shared" ref="BH103" si="81">ROUND(((BC103+BD103+BE103+BF103+BG103)/5),0)</f>
        <v>358381</v>
      </c>
      <c r="BI103" s="450"/>
      <c r="BJ103" s="157">
        <f>+'ESTUDIO DE MERCADO 2023'!AV103*(1 + 0.0928) * (1 + 0.052) * (1 + 0.051)</f>
        <v>518017.05615008879</v>
      </c>
      <c r="BK103" s="157">
        <f>+'ESTUDIO DE MERCADO 2023'!AW103*(1 + 0.0928) * (1 + 0.052) * (1 + 0.051)</f>
        <v>512875.88917789562</v>
      </c>
      <c r="BL103" s="7">
        <f>+'ESTUDIO DE MERCADO 2025'!BD103*1.051</f>
        <v>652671</v>
      </c>
      <c r="BM103" s="7">
        <f>+'ESTUDIO DE MERCADO 2025'!BE103*1.051</f>
        <v>665283</v>
      </c>
      <c r="BN103" s="7">
        <f>+'ESTUDIO DE MERCADO 2025'!BF103*1.051</f>
        <v>627705.12559999991</v>
      </c>
      <c r="BO103" s="8">
        <f t="shared" ref="BO103" si="82">ROUND(((BJ103+BK103+BL103+BM103+BN103)/5),0)</f>
        <v>595310</v>
      </c>
      <c r="BP103" s="450"/>
      <c r="BQ103" s="157">
        <f>+'ESTUDIO DE MERCADO 2023'!AY103*(1 + 0.0928) * (1 + 0.052) * (1 + 0.051)</f>
        <v>512828.45232065569</v>
      </c>
      <c r="BR103" s="157">
        <f>+'ESTUDIO DE MERCADO 2023'!AZ103*(1 + 0.0928) * (1 + 0.052) * (1 + 0.051)</f>
        <v>512875.88917789562</v>
      </c>
      <c r="BS103" s="7">
        <f>+'ESTUDIO DE MERCADO 2025'!BJ103*1.051</f>
        <v>649518</v>
      </c>
      <c r="BT103" s="7">
        <f>+'ESTUDIO DE MERCADO 2025'!BK103*1.051</f>
        <v>662130</v>
      </c>
      <c r="BU103" s="7">
        <f>+'ESTUDIO DE MERCADO 2025'!BL103*1.051</f>
        <v>624544.55839999998</v>
      </c>
      <c r="BV103" s="8">
        <f t="shared" ref="BV103" si="83">ROUND(((BQ103+BR103+BS103+BT103+BU103)/5),0)</f>
        <v>592379</v>
      </c>
      <c r="BW103" s="450"/>
      <c r="BX103" s="157">
        <f>+'ESTUDIO DE MERCADO 2023'!BB103*(1 + 0.0928) * (1 + 0.052) * (1 + 0.051)</f>
        <v>377972.73866251705</v>
      </c>
      <c r="BY103" s="157">
        <f>+'ESTUDIO DE MERCADO 2023'!BC103*(1 + 0.0928) * (1 + 0.052) * (1 + 0.051)</f>
        <v>345990.4300064579</v>
      </c>
      <c r="BZ103" s="7">
        <f>+'ESTUDIO DE MERCADO 2025'!BP103*1.051</f>
        <v>458236</v>
      </c>
      <c r="CA103" s="7">
        <f>+'ESTUDIO DE MERCADO 2025'!BQ103*1.051</f>
        <v>467694.99999999994</v>
      </c>
      <c r="CB103" s="7">
        <f>+'ESTUDIO DE MERCADO 2025'!BR103*1.051</f>
        <v>440816.72599999997</v>
      </c>
      <c r="CC103" s="450">
        <f t="shared" si="72"/>
        <v>418142</v>
      </c>
      <c r="CD103" s="89"/>
      <c r="CE103" s="28"/>
      <c r="CF103" s="9"/>
      <c r="CG103" s="9"/>
      <c r="CH103" s="9"/>
      <c r="CI103" s="10"/>
      <c r="CJ103" s="10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</row>
    <row r="104" spans="1:198" ht="50" customHeight="1" thickBot="1" x14ac:dyDescent="0.4">
      <c r="A104" s="296"/>
      <c r="B104" s="11">
        <v>86</v>
      </c>
      <c r="C104" s="34" t="s">
        <v>117</v>
      </c>
      <c r="D104" s="11" t="s">
        <v>22</v>
      </c>
      <c r="E104" s="6"/>
      <c r="F104" s="157">
        <f>+'ESTUDIO DE MERCADO 2023'!F104*(1 + 0.0928) * (1 + 0.052) * (1 + 0.051)</f>
        <v>156591.28762996075</v>
      </c>
      <c r="G104" s="157">
        <f>+'ESTUDIO DE MERCADO 2023'!G104*(1 + 0.0928) * (1 + 0.052) * (1 + 0.051)</f>
        <v>176309.74438767199</v>
      </c>
      <c r="H104" s="7">
        <f>+'ESTUDIO DE MERCADO 2025'!H104*1.051</f>
        <v>211251</v>
      </c>
      <c r="I104" s="7">
        <f>+'ESTUDIO DE MERCADO 2025'!I104*1.051</f>
        <v>215455</v>
      </c>
      <c r="J104" s="13">
        <f>+'ESTUDIO DE MERCADO 2025'!J104*1.051</f>
        <v>202701.53539999999</v>
      </c>
      <c r="K104" s="8">
        <f t="shared" ref="K104:K117" si="84">ROUND(((F104+G104+H104+I104+J104)/5),0)</f>
        <v>192462</v>
      </c>
      <c r="L104" s="450"/>
      <c r="M104" s="157">
        <f>+'ESTUDIO DE MERCADO 2023'!I104*(1 + 0.0928) * (1 + 0.052) * (1 + 0.051)</f>
        <v>156591.28762996075</v>
      </c>
      <c r="N104" s="157">
        <f>+'ESTUDIO DE MERCADO 2023'!J104*(1 + 0.0928) * (1 + 0.052) * (1 + 0.051)</f>
        <v>176309.74438767199</v>
      </c>
      <c r="O104" s="7">
        <f>+'ESTUDIO DE MERCADO 2025'!N104*1.051</f>
        <v>211251</v>
      </c>
      <c r="P104" s="7">
        <f>+'ESTUDIO DE MERCADO 2025'!O104*1.051</f>
        <v>215455</v>
      </c>
      <c r="Q104" s="7">
        <f>+'ESTUDIO DE MERCADO 2025'!P104*1.051</f>
        <v>202701.53539999999</v>
      </c>
      <c r="R104" s="8">
        <f t="shared" ref="R104:R117" si="85">ROUND(((M104+N104+O104+P104+Q104)/5),0)</f>
        <v>192462</v>
      </c>
      <c r="S104" s="450"/>
      <c r="T104" s="157">
        <f>+'ESTUDIO DE MERCADO 2023'!O104*(1 + 0.0928) * (1 + 0.052) * (1 + 0.051)</f>
        <v>262216.43701484735</v>
      </c>
      <c r="U104" s="157">
        <f>+'ESTUDIO DE MERCADO 2023'!P104*(1 + 0.0928) * (1 + 0.052) * (1 + 0.051)</f>
        <v>295235.53758356313</v>
      </c>
      <c r="V104" s="7">
        <f>+'ESTUDIO DE MERCADO 2025'!T104*1.051</f>
        <v>353136</v>
      </c>
      <c r="W104" s="7">
        <f>+'ESTUDIO DE MERCADO 2025'!U104*1.051</f>
        <v>360493</v>
      </c>
      <c r="X104" s="7">
        <f>+'ESTUDIO DE MERCADO 2025'!V104*1.051</f>
        <v>339428.43759999995</v>
      </c>
      <c r="Y104" s="8">
        <f t="shared" ref="Y104:Y117" si="86">ROUND(((T104+U104+V104+W104+X104)/5),0)</f>
        <v>322102</v>
      </c>
      <c r="Z104" s="450"/>
      <c r="AA104" s="157">
        <f>+'ESTUDIO DE MERCADO 2023'!AD104*(1 + 0.0928) * (1 + 0.052) * (1 + 0.051)</f>
        <v>292159.64305766742</v>
      </c>
      <c r="AB104" s="157">
        <f>+'ESTUDIO DE MERCADO 2023'!AE104*(1 + 0.0928) * (1 + 0.052) * (1 + 0.051)</f>
        <v>347141.92457275908</v>
      </c>
      <c r="AC104" s="7">
        <f>+'ESTUDIO DE MERCADO 2025'!Z104*1.051</f>
        <v>404635</v>
      </c>
      <c r="AD104" s="7">
        <f>+'ESTUDIO DE MERCADO 2025'!AA104*1.051</f>
        <v>404635</v>
      </c>
      <c r="AE104" s="7">
        <f>+'ESTUDIO DE MERCADO 2025'!AB104*1.051</f>
        <v>389266.22699999996</v>
      </c>
      <c r="AF104" s="8">
        <f t="shared" ref="AF104:AF117" si="87">ROUND(((AA104+AB104+AC104+AD104+AE104)/5),0)</f>
        <v>367568</v>
      </c>
      <c r="AG104" s="450"/>
      <c r="AH104" s="157">
        <f>+'ESTUDIO DE MERCADO 2023'!AG104*(1 + 0.0928) * (1 + 0.052) * (1 + 0.051)</f>
        <v>308317.62105936103</v>
      </c>
      <c r="AI104" s="157">
        <f>+'ESTUDIO DE MERCADO 2023'!AH104*(1 + 0.0928) * (1 + 0.052) * (1 + 0.051)</f>
        <v>347141.92457275908</v>
      </c>
      <c r="AJ104" s="7">
        <f>+'ESTUDIO DE MERCADO 2025'!AF104*1.051</f>
        <v>415145</v>
      </c>
      <c r="AK104" s="7">
        <f>+'ESTUDIO DE MERCADO 2025'!AG104*1.051</f>
        <v>423553</v>
      </c>
      <c r="AL104" s="7">
        <f>+'ESTUDIO DE MERCADO 2025'!AH104*1.051</f>
        <v>399105.47879999998</v>
      </c>
      <c r="AM104" s="8">
        <f t="shared" ref="AM104:AM117" si="88">ROUND(((AH104+AI104+AJ104+AK104+AL104)/5),0)</f>
        <v>378653</v>
      </c>
      <c r="AN104" s="450"/>
      <c r="AO104" s="157">
        <f>+'ESTUDIO DE MERCADO 2023'!AJ104*(1 + 0.0928) * (1 + 0.052) * (1 + 0.051)</f>
        <v>303490.44299844815</v>
      </c>
      <c r="AP104" s="157">
        <f>+'ESTUDIO DE MERCADO 2023'!AK104*(1 + 0.0928) * (1 + 0.052) * (1 + 0.051)</f>
        <v>347141.92457275908</v>
      </c>
      <c r="AQ104" s="7">
        <f>+'ESTUDIO DE MERCADO 2025'!AL104*1.051</f>
        <v>411992</v>
      </c>
      <c r="AR104" s="7">
        <f>+'ESTUDIO DE MERCADO 2025'!AM104*1.051</f>
        <v>420400</v>
      </c>
      <c r="AS104" s="7">
        <f>+'ESTUDIO DE MERCADO 2025'!AN104*1.051</f>
        <v>396165.62159999995</v>
      </c>
      <c r="AT104" s="8">
        <f>ROUND(((AO104+AP104+AQ104+AR104+AS104)/5),0)</f>
        <v>375838</v>
      </c>
      <c r="AU104" s="450"/>
      <c r="AV104" s="157">
        <f>+'ESTUDIO DE MERCADO 2023'!AM104*(1 + 0.0928) * (1 + 0.052) * (1 + 0.051)</f>
        <v>427557.39327091159</v>
      </c>
      <c r="AW104" s="157">
        <f>+'ESTUDIO DE MERCADO 2023'!AN104*(1 + 0.0928) * (1 + 0.052) * (1 + 0.051)</f>
        <v>347141.92457275908</v>
      </c>
      <c r="AX104" s="7">
        <f>+'ESTUDIO DE MERCADO 2025'!AR104*1.051</f>
        <v>490816.99999999994</v>
      </c>
      <c r="AY104" s="7">
        <f>+'ESTUDIO DE MERCADO 2025'!AS104*1.051</f>
        <v>500275.99999999994</v>
      </c>
      <c r="AZ104" s="7">
        <f>+'ESTUDIO DE MERCADO 2025'!AT104*1.051</f>
        <v>471710.24040000001</v>
      </c>
      <c r="BA104" s="8">
        <f t="shared" ref="BA104:BA117" si="89">ROUND(((AV104+AW104+AX104+AY104+AZ104)/5),0)</f>
        <v>447501</v>
      </c>
      <c r="BB104" s="450"/>
      <c r="BC104" s="157">
        <f>+'ESTUDIO DE MERCADO 2023'!AP104*(1 + 0.0928) * (1 + 0.052) * (1 + 0.051)</f>
        <v>232957.28539267267</v>
      </c>
      <c r="BD104" s="157">
        <f>+'ESTUDIO DE MERCADO 2023'!AQ104*(1 + 0.0928) * (1 + 0.052) * (1 + 0.051)</f>
        <v>213245.51509021575</v>
      </c>
      <c r="BE104" s="7">
        <f>+'ESTUDIO DE MERCADO 2025'!AX104*1.051</f>
        <v>282719</v>
      </c>
      <c r="BF104" s="7">
        <f>+'ESTUDIO DE MERCADO 2025'!AY104*1.051</f>
        <v>287974</v>
      </c>
      <c r="BG104" s="7">
        <f>+'ESTUDIO DE MERCADO 2025'!AZ104*1.051</f>
        <v>271689.59579999995</v>
      </c>
      <c r="BH104" s="8">
        <f t="shared" ref="BH104:BH117" si="90">ROUND(((BC104+BD104+BE104+BF104+BG104)/5),0)</f>
        <v>257717</v>
      </c>
      <c r="BI104" s="450"/>
      <c r="BJ104" s="157">
        <f>+'ESTUDIO DE MERCADO 2023'!AV104*(1 + 0.0928) * (1 + 0.052) * (1 + 0.051)</f>
        <v>353288.5838446889</v>
      </c>
      <c r="BK104" s="157">
        <f>+'ESTUDIO DE MERCADO 2023'!AW104*(1 + 0.0928) * (1 + 0.052) * (1 + 0.051)</f>
        <v>347141.92457275908</v>
      </c>
      <c r="BL104" s="7">
        <f>+'ESTUDIO DE MERCADO 2025'!BD104*1.051</f>
        <v>443522</v>
      </c>
      <c r="BM104" s="7">
        <f>+'ESTUDIO DE MERCADO 2025'!BE104*1.051</f>
        <v>451930</v>
      </c>
      <c r="BN104" s="7">
        <f>+'ESTUDIO DE MERCADO 2025'!BF104*1.051</f>
        <v>426488.23279999994</v>
      </c>
      <c r="BO104" s="8">
        <f t="shared" ref="BO104:BO117" si="91">ROUND(((BJ104+BK104+BL104+BM104+BN104)/5),0)</f>
        <v>404474</v>
      </c>
      <c r="BP104" s="450"/>
      <c r="BQ104" s="157">
        <f>+'ESTUDIO DE MERCADO 2023'!AY104*(1 + 0.0928) * (1 + 0.052) * (1 + 0.051)</f>
        <v>364932.82364686992</v>
      </c>
      <c r="BR104" s="157">
        <f>+'ESTUDIO DE MERCADO 2023'!AZ104*(1 + 0.0928) * (1 + 0.052) * (1 + 0.051)</f>
        <v>347141.92457275908</v>
      </c>
      <c r="BS104" s="7">
        <f>+'ESTUDIO DE MERCADO 2025'!BJ104*1.051</f>
        <v>450879</v>
      </c>
      <c r="BT104" s="7">
        <f>+'ESTUDIO DE MERCADO 2025'!BK104*1.051</f>
        <v>460338</v>
      </c>
      <c r="BU104" s="7">
        <f>+'ESTUDIO DE MERCADO 2025'!BL104*1.051</f>
        <v>433577.43799999997</v>
      </c>
      <c r="BV104" s="8">
        <f t="shared" ref="BV104:BV117" si="92">ROUND(((BQ104+BR104+BS104+BT104+BU104)/5),0)</f>
        <v>411374</v>
      </c>
      <c r="BW104" s="450"/>
      <c r="BX104" s="157">
        <f>+'ESTUDIO DE MERCADO 2023'!BB104*(1 + 0.0928) * (1 + 0.052) * (1 + 0.051)</f>
        <v>262879.05092380091</v>
      </c>
      <c r="BY104" s="157">
        <f>+'ESTUDIO DE MERCADO 2023'!BC104*(1 + 0.0928) * (1 + 0.052) * (1 + 0.051)</f>
        <v>240635.4389225562</v>
      </c>
      <c r="BZ104" s="7">
        <f>+'ESTUDIO DE MERCADO 2025'!BP104*1.051</f>
        <v>318453</v>
      </c>
      <c r="CA104" s="7">
        <f>+'ESTUDIO DE MERCADO 2025'!BQ104*1.051</f>
        <v>324759</v>
      </c>
      <c r="CB104" s="7">
        <f>+'ESTUDIO DE MERCADO 2025'!BR104*1.051</f>
        <v>306586.78959999996</v>
      </c>
      <c r="CC104" s="450">
        <f t="shared" si="72"/>
        <v>290663</v>
      </c>
      <c r="CD104" s="89"/>
      <c r="CE104" s="28"/>
      <c r="CF104" s="9"/>
      <c r="CG104" s="9"/>
      <c r="CH104" s="9"/>
      <c r="CI104" s="10"/>
      <c r="CJ104" s="10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</row>
    <row r="105" spans="1:198" ht="50" customHeight="1" x14ac:dyDescent="0.35">
      <c r="A105" s="296"/>
      <c r="B105" s="4">
        <v>87</v>
      </c>
      <c r="C105" s="34" t="s">
        <v>118</v>
      </c>
      <c r="D105" s="11" t="s">
        <v>22</v>
      </c>
      <c r="E105" s="6"/>
      <c r="F105" s="157">
        <f>+'ESTUDIO DE MERCADO 2023'!F105*(1 + 0.0928) * (1 + 0.052) * (1 + 0.051)</f>
        <v>125658.67658239999</v>
      </c>
      <c r="G105" s="157">
        <f>+'ESTUDIO DE MERCADO 2023'!G105*(1 + 0.0928) * (1 + 0.052) * (1 + 0.051)</f>
        <v>141482.00377973757</v>
      </c>
      <c r="H105" s="7">
        <f>+'ESTUDIO DE MERCADO 2025'!H105*1.051</f>
        <v>169211</v>
      </c>
      <c r="I105" s="7">
        <f>+'ESTUDIO DE MERCADO 2025'!I105*1.051</f>
        <v>172364</v>
      </c>
      <c r="J105" s="13">
        <f>+'ESTUDIO DE MERCADO 2025'!J105*1.051</f>
        <v>162660.3272</v>
      </c>
      <c r="K105" s="8">
        <f t="shared" si="84"/>
        <v>154275</v>
      </c>
      <c r="L105" s="450"/>
      <c r="M105" s="157">
        <f>+'ESTUDIO DE MERCADO 2023'!I105*(1 + 0.0928) * (1 + 0.052) * (1 + 0.051)</f>
        <v>125658.67658239999</v>
      </c>
      <c r="N105" s="157">
        <f>+'ESTUDIO DE MERCADO 2023'!J105*(1 + 0.0928) * (1 + 0.052) * (1 + 0.051)</f>
        <v>141482.00377973757</v>
      </c>
      <c r="O105" s="7">
        <f>+'ESTUDIO DE MERCADO 2025'!N105*1.051</f>
        <v>169211</v>
      </c>
      <c r="P105" s="7">
        <f>+'ESTUDIO DE MERCADO 2025'!O105*1.051</f>
        <v>172364</v>
      </c>
      <c r="Q105" s="7">
        <f>+'ESTUDIO DE MERCADO 2025'!P105*1.051</f>
        <v>162660.3272</v>
      </c>
      <c r="R105" s="8">
        <f t="shared" si="85"/>
        <v>154275</v>
      </c>
      <c r="S105" s="450"/>
      <c r="T105" s="157">
        <f>+'ESTUDIO DE MERCADO 2023'!O105*(1 + 0.0928) * (1 + 0.052) * (1 + 0.051)</f>
        <v>125658.67658239999</v>
      </c>
      <c r="U105" s="157">
        <f>+'ESTUDIO DE MERCADO 2023'!P105*(1 + 0.0928) * (1 + 0.052) * (1 + 0.051)</f>
        <v>141482.00377973757</v>
      </c>
      <c r="V105" s="7">
        <f>+'ESTUDIO DE MERCADO 2025'!T105*1.051</f>
        <v>169211</v>
      </c>
      <c r="W105" s="7">
        <f>+'ESTUDIO DE MERCADO 2025'!U105*1.051</f>
        <v>172364</v>
      </c>
      <c r="X105" s="7">
        <f>+'ESTUDIO DE MERCADO 2025'!V105*1.051</f>
        <v>162660.3272</v>
      </c>
      <c r="Y105" s="8">
        <f t="shared" si="86"/>
        <v>154275</v>
      </c>
      <c r="Z105" s="450"/>
      <c r="AA105" s="157">
        <f>+'ESTUDIO DE MERCADO 2023'!AD105*(1 + 0.0928) * (1 + 0.052) * (1 + 0.051)</f>
        <v>125658.67658239999</v>
      </c>
      <c r="AB105" s="157">
        <f>+'ESTUDIO DE MERCADO 2023'!AE105*(1 + 0.0928) * (1 + 0.052) * (1 + 0.051)</f>
        <v>141482.00377973757</v>
      </c>
      <c r="AC105" s="7">
        <f>+'ESTUDIO DE MERCADO 2025'!Z105*1.051</f>
        <v>169211</v>
      </c>
      <c r="AD105" s="7">
        <f>+'ESTUDIO DE MERCADO 2025'!AA105*1.051</f>
        <v>169211</v>
      </c>
      <c r="AE105" s="7">
        <f>+'ESTUDIO DE MERCADO 2025'!AB105*1.051</f>
        <v>162660.3272</v>
      </c>
      <c r="AF105" s="8">
        <f t="shared" si="87"/>
        <v>153645</v>
      </c>
      <c r="AG105" s="450"/>
      <c r="AH105" s="157">
        <f>+'ESTUDIO DE MERCADO 2023'!AG105*(1 + 0.0928) * (1 + 0.052) * (1 + 0.051)</f>
        <v>125658.67658239999</v>
      </c>
      <c r="AI105" s="157">
        <f>+'ESTUDIO DE MERCADO 2023'!AH105*(1 + 0.0928) * (1 + 0.052) * (1 + 0.051)</f>
        <v>141482.00377973757</v>
      </c>
      <c r="AJ105" s="7">
        <f>+'ESTUDIO DE MERCADO 2025'!AF105*1.051</f>
        <v>169211</v>
      </c>
      <c r="AK105" s="7">
        <f>+'ESTUDIO DE MERCADO 2025'!AG105*1.051</f>
        <v>172364</v>
      </c>
      <c r="AL105" s="7">
        <f>+'ESTUDIO DE MERCADO 2025'!AH105*1.051</f>
        <v>162660.3272</v>
      </c>
      <c r="AM105" s="8">
        <f t="shared" si="88"/>
        <v>154275</v>
      </c>
      <c r="AN105" s="450"/>
      <c r="AO105" s="157">
        <f>+'ESTUDIO DE MERCADO 2023'!AJ105*(1 + 0.0928) * (1 + 0.052) * (1 + 0.051)</f>
        <v>125658.67658239999</v>
      </c>
      <c r="AP105" s="157">
        <f>+'ESTUDIO DE MERCADO 2023'!AK105*(1 + 0.0928) * (1 + 0.052) * (1 + 0.051)</f>
        <v>141482.00377973757</v>
      </c>
      <c r="AQ105" s="7">
        <f>+'ESTUDIO DE MERCADO 2025'!AL105*1.051</f>
        <v>169211</v>
      </c>
      <c r="AR105" s="7">
        <f>+'ESTUDIO DE MERCADO 2025'!AM105*1.051</f>
        <v>172364</v>
      </c>
      <c r="AS105" s="7">
        <f>+'ESTUDIO DE MERCADO 2025'!AN105*1.051</f>
        <v>162660.3272</v>
      </c>
      <c r="AT105" s="8">
        <f>ROUND(((AO105+AP105+AQ105+AR105+AS105)/5),0)</f>
        <v>154275</v>
      </c>
      <c r="AU105" s="450"/>
      <c r="AV105" s="157">
        <f>+'ESTUDIO DE MERCADO 2023'!AM105*(1 + 0.0928) * (1 + 0.052) * (1 + 0.051)</f>
        <v>149533.82513305597</v>
      </c>
      <c r="AW105" s="157">
        <f>+'ESTUDIO DE MERCADO 2023'!AN105*(1 + 0.0928) * (1 + 0.052) * (1 + 0.051)</f>
        <v>141482.00377973757</v>
      </c>
      <c r="AX105" s="7">
        <f>+'ESTUDIO DE MERCADO 2025'!AR105*1.051</f>
        <v>183925</v>
      </c>
      <c r="AY105" s="7">
        <f>+'ESTUDIO DE MERCADO 2025'!AS105*1.051</f>
        <v>188129</v>
      </c>
      <c r="AZ105" s="7">
        <f>+'ESTUDIO DE MERCADO 2025'!AT105*1.051</f>
        <v>177197.7592</v>
      </c>
      <c r="BA105" s="8">
        <f t="shared" si="89"/>
        <v>168054</v>
      </c>
      <c r="BB105" s="450"/>
      <c r="BC105" s="157">
        <f>+'ESTUDIO DE MERCADO 2023'!AP105*(1 + 0.0928) * (1 + 0.052) * (1 + 0.051)</f>
        <v>125658.67658239999</v>
      </c>
      <c r="BD105" s="157">
        <f>+'ESTUDIO DE MERCADO 2023'!AQ105*(1 + 0.0928) * (1 + 0.052) * (1 + 0.051)</f>
        <v>115026.01933312</v>
      </c>
      <c r="BE105" s="7">
        <f>+'ESTUDIO DE MERCADO 2025'!AX105*1.051</f>
        <v>152395</v>
      </c>
      <c r="BF105" s="7">
        <f>+'ESTUDIO DE MERCADO 2025'!AY105*1.051</f>
        <v>155548</v>
      </c>
      <c r="BG105" s="7">
        <f>+'ESTUDIO DE MERCADO 2025'!AZ105*1.051</f>
        <v>146551.44</v>
      </c>
      <c r="BH105" s="8">
        <f t="shared" si="90"/>
        <v>139036</v>
      </c>
      <c r="BI105" s="450"/>
      <c r="BJ105" s="157">
        <f>+'ESTUDIO DE MERCADO 2023'!AV105*(1 + 0.0928) * (1 + 0.052) * (1 + 0.051)</f>
        <v>125658.67658239999</v>
      </c>
      <c r="BK105" s="157">
        <f>+'ESTUDIO DE MERCADO 2023'!AW105*(1 + 0.0928) * (1 + 0.052) * (1 + 0.051)</f>
        <v>141482.00377973757</v>
      </c>
      <c r="BL105" s="7">
        <f>+'ESTUDIO DE MERCADO 2025'!BD105*1.051</f>
        <v>169211</v>
      </c>
      <c r="BM105" s="7">
        <f>+'ESTUDIO DE MERCADO 2025'!BE105*1.051</f>
        <v>172364</v>
      </c>
      <c r="BN105" s="7">
        <f>+'ESTUDIO DE MERCADO 2025'!BF105*1.051</f>
        <v>162660.3272</v>
      </c>
      <c r="BO105" s="8">
        <f t="shared" si="91"/>
        <v>154275</v>
      </c>
      <c r="BP105" s="450"/>
      <c r="BQ105" s="157">
        <f>+'ESTUDIO DE MERCADO 2023'!AY105*(1 + 0.0928) * (1 + 0.052) * (1 + 0.051)</f>
        <v>125658.67658239999</v>
      </c>
      <c r="BR105" s="157">
        <f>+'ESTUDIO DE MERCADO 2023'!AZ105*(1 + 0.0928) * (1 + 0.052) * (1 + 0.051)</f>
        <v>141482.00377973757</v>
      </c>
      <c r="BS105" s="7">
        <f>+'ESTUDIO DE MERCADO 2025'!BJ105*1.051</f>
        <v>169211</v>
      </c>
      <c r="BT105" s="7">
        <f>+'ESTUDIO DE MERCADO 2025'!BK105*1.051</f>
        <v>172364</v>
      </c>
      <c r="BU105" s="7">
        <f>+'ESTUDIO DE MERCADO 2025'!BL105*1.051</f>
        <v>162660.3272</v>
      </c>
      <c r="BV105" s="8">
        <f t="shared" si="92"/>
        <v>154275</v>
      </c>
      <c r="BW105" s="450"/>
      <c r="BX105" s="157">
        <f>+'ESTUDIO DE MERCADO 2023'!BB105*(1 + 0.0928) * (1 + 0.052) * (1 + 0.051)</f>
        <v>125658.67658239999</v>
      </c>
      <c r="BY105" s="157">
        <f>+'ESTUDIO DE MERCADO 2023'!BC105*(1 + 0.0928) * (1 + 0.052) * (1 + 0.051)</f>
        <v>115026.01933312</v>
      </c>
      <c r="BZ105" s="7">
        <f>+'ESTUDIO DE MERCADO 2025'!BP105*1.051</f>
        <v>152395</v>
      </c>
      <c r="CA105" s="7">
        <f>+'ESTUDIO DE MERCADO 2025'!BQ105*1.051</f>
        <v>155548</v>
      </c>
      <c r="CB105" s="7">
        <f>+'ESTUDIO DE MERCADO 2025'!BR105*1.051</f>
        <v>146551.44</v>
      </c>
      <c r="CC105" s="450">
        <f t="shared" si="72"/>
        <v>139036</v>
      </c>
      <c r="CD105" s="89"/>
      <c r="CE105" s="28"/>
      <c r="CF105" s="9"/>
      <c r="CG105" s="9"/>
      <c r="CH105" s="9"/>
      <c r="CI105" s="10"/>
      <c r="CJ105" s="10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</row>
    <row r="106" spans="1:198" ht="50" customHeight="1" thickBot="1" x14ac:dyDescent="0.4">
      <c r="A106" s="296"/>
      <c r="B106" s="11">
        <v>88</v>
      </c>
      <c r="C106" s="34" t="s">
        <v>119</v>
      </c>
      <c r="D106" s="11" t="s">
        <v>22</v>
      </c>
      <c r="E106" s="6"/>
      <c r="F106" s="157">
        <f>+'ESTUDIO DE MERCADO 2023'!F106*(1 + 0.0928) * (1 + 0.052) * (1 + 0.051)</f>
        <v>198269.60040546549</v>
      </c>
      <c r="G106" s="157">
        <f>+'ESTUDIO DE MERCADO 2023'!G106*(1 + 0.0928) * (1 + 0.052) * (1 + 0.051)</f>
        <v>223236.31854883066</v>
      </c>
      <c r="H106" s="7">
        <f>+'ESTUDIO DE MERCADO 2025'!H106*1.051</f>
        <v>266954</v>
      </c>
      <c r="I106" s="7">
        <f>+'ESTUDIO DE MERCADO 2025'!I106*1.051</f>
        <v>272209</v>
      </c>
      <c r="J106" s="13">
        <f>+'ESTUDIO DE MERCADO 2025'!J106*1.051</f>
        <v>256651.88779999997</v>
      </c>
      <c r="K106" s="8">
        <f t="shared" si="84"/>
        <v>243464</v>
      </c>
      <c r="L106" s="450"/>
      <c r="M106" s="157">
        <f>+'ESTUDIO DE MERCADO 2023'!I106*(1 + 0.0928) * (1 + 0.052) * (1 + 0.051)</f>
        <v>198269.60040546549</v>
      </c>
      <c r="N106" s="157">
        <f>+'ESTUDIO DE MERCADO 2023'!J106*(1 + 0.0928) * (1 + 0.052) * (1 + 0.051)</f>
        <v>223236.31854883066</v>
      </c>
      <c r="O106" s="7">
        <f>+'ESTUDIO DE MERCADO 2025'!N106*1.051</f>
        <v>266954</v>
      </c>
      <c r="P106" s="7">
        <f>+'ESTUDIO DE MERCADO 2025'!O106*1.051</f>
        <v>272209</v>
      </c>
      <c r="Q106" s="7">
        <f>+'ESTUDIO DE MERCADO 2025'!P106*1.051</f>
        <v>256651.88779999997</v>
      </c>
      <c r="R106" s="8">
        <f t="shared" si="85"/>
        <v>243464</v>
      </c>
      <c r="S106" s="450"/>
      <c r="T106" s="157">
        <f>+'ESTUDIO DE MERCADO 2023'!O106*(1 + 0.0928) * (1 + 0.052) * (1 + 0.051)</f>
        <v>332346.30880546622</v>
      </c>
      <c r="U106" s="157">
        <f>+'ESTUDIO DE MERCADO 2023'!P106*(1 + 0.0928) * (1 + 0.052) * (1 + 0.051)</f>
        <v>374196.37861427758</v>
      </c>
      <c r="V106" s="7">
        <f>+'ESTUDIO DE MERCADO 2025'!T106*1.051</f>
        <v>447726</v>
      </c>
      <c r="W106" s="7">
        <f>+'ESTUDIO DE MERCADO 2025'!U106*1.051</f>
        <v>457185</v>
      </c>
      <c r="X106" s="7">
        <f>+'ESTUDIO DE MERCADO 2025'!V106*1.051</f>
        <v>430209.40340000001</v>
      </c>
      <c r="Y106" s="8">
        <f t="shared" si="86"/>
        <v>408333</v>
      </c>
      <c r="Z106" s="450"/>
      <c r="AA106" s="157">
        <f>+'ESTUDIO DE MERCADO 2023'!AD106*(1 + 0.0928) * (1 + 0.052) * (1 + 0.051)</f>
        <v>388387.72246103064</v>
      </c>
      <c r="AB106" s="157">
        <f>+'ESTUDIO DE MERCADO 2023'!AE106*(1 + 0.0928) * (1 + 0.052) * (1 + 0.051)</f>
        <v>425724.5665221198</v>
      </c>
      <c r="AC106" s="7">
        <f>+'ESTUDIO DE MERCADO 2025'!Z106*1.051</f>
        <v>516040.99999999994</v>
      </c>
      <c r="AD106" s="7">
        <f>+'ESTUDIO DE MERCADO 2025'!AA106*1.051</f>
        <v>516040.99999999994</v>
      </c>
      <c r="AE106" s="7">
        <f>+'ESTUDIO DE MERCADO 2025'!AB106*1.051</f>
        <v>495707.30299999996</v>
      </c>
      <c r="AF106" s="8">
        <f t="shared" si="87"/>
        <v>468380</v>
      </c>
      <c r="AG106" s="450"/>
      <c r="AH106" s="157">
        <f>+'ESTUDIO DE MERCADO 2023'!AG106*(1 + 0.0928) * (1 + 0.052) * (1 + 0.051)</f>
        <v>378111.59150014061</v>
      </c>
      <c r="AI106" s="157">
        <f>+'ESTUDIO DE MERCADO 2023'!AH106*(1 + 0.0928) * (1 + 0.052) * (1 + 0.051)</f>
        <v>425724.5665221198</v>
      </c>
      <c r="AJ106" s="7">
        <f>+'ESTUDIO DE MERCADO 2025'!AF106*1.051</f>
        <v>508683.99999999994</v>
      </c>
      <c r="AK106" s="7">
        <f>+'ESTUDIO DE MERCADO 2025'!AG106*1.051</f>
        <v>519193.99999999994</v>
      </c>
      <c r="AL106" s="7">
        <f>+'ESTUDIO DE MERCADO 2025'!AH106*1.051</f>
        <v>489450.91019999998</v>
      </c>
      <c r="AM106" s="8">
        <f t="shared" si="88"/>
        <v>464233</v>
      </c>
      <c r="AN106" s="450"/>
      <c r="AO106" s="157">
        <f>+'ESTUDIO DE MERCADO 2023'!AJ106*(1 + 0.0928) * (1 + 0.052) * (1 + 0.051)</f>
        <v>384282.37496041076</v>
      </c>
      <c r="AP106" s="157">
        <f>+'ESTUDIO DE MERCADO 2023'!AK106*(1 + 0.0928) * (1 + 0.052) * (1 + 0.051)</f>
        <v>425724.5665221198</v>
      </c>
      <c r="AQ106" s="7">
        <f>+'ESTUDIO DE MERCADO 2025'!AL106*1.051</f>
        <v>512887.99999999994</v>
      </c>
      <c r="AR106" s="7">
        <f>+'ESTUDIO DE MERCADO 2025'!AM106*1.051</f>
        <v>523397.99999999994</v>
      </c>
      <c r="AS106" s="7">
        <f>+'ESTUDIO DE MERCADO 2025'!AN106*1.051</f>
        <v>493208.86580000003</v>
      </c>
      <c r="AT106" s="8">
        <f>ROUND(((AO106+AP106+AQ106+AR106+AS106)/5),0)</f>
        <v>467900</v>
      </c>
      <c r="AU106" s="450"/>
      <c r="AV106" s="157">
        <f>+'ESTUDIO DE MERCADO 2023'!AM106*(1 + 0.0928) * (1 + 0.052) * (1 + 0.051)</f>
        <v>538994.9530680225</v>
      </c>
      <c r="AW106" s="157">
        <f>+'ESTUDIO DE MERCADO 2023'!AN106*(1 + 0.0928) * (1 + 0.052) * (1 + 0.051)</f>
        <v>425724.5665221198</v>
      </c>
      <c r="AX106" s="7">
        <f>+'ESTUDIO DE MERCADO 2025'!AR106*1.051</f>
        <v>610631</v>
      </c>
      <c r="AY106" s="7">
        <f>+'ESTUDIO DE MERCADO 2025'!AS106*1.051</f>
        <v>623243</v>
      </c>
      <c r="AZ106" s="7">
        <f>+'ESTUDIO DE MERCADO 2025'!AT106*1.051</f>
        <v>587412.30799999996</v>
      </c>
      <c r="BA106" s="8">
        <f t="shared" si="89"/>
        <v>557201</v>
      </c>
      <c r="BB106" s="450"/>
      <c r="BC106" s="157">
        <f>+'ESTUDIO DE MERCADO 2023'!AP106*(1 + 0.0928) * (1 + 0.052) * (1 + 0.051)</f>
        <v>285531.46201463725</v>
      </c>
      <c r="BD106" s="157">
        <f>+'ESTUDIO DE MERCADO 2023'!AQ106*(1 + 0.0928) * (1 + 0.052) * (1 + 0.051)</f>
        <v>261371.10753647567</v>
      </c>
      <c r="BE106" s="7">
        <f>+'ESTUDIO DE MERCADO 2025'!AX106*1.051</f>
        <v>346830</v>
      </c>
      <c r="BF106" s="7">
        <f>+'ESTUDIO DE MERCADO 2025'!AY106*1.051</f>
        <v>354187</v>
      </c>
      <c r="BG106" s="7">
        <f>+'ESTUDIO DE MERCADO 2025'!AZ106*1.051</f>
        <v>333005.77659999998</v>
      </c>
      <c r="BH106" s="8">
        <f t="shared" si="90"/>
        <v>316185</v>
      </c>
      <c r="BI106" s="450"/>
      <c r="BJ106" s="157">
        <f>+'ESTUDIO DE MERCADO 2023'!AV106*(1 + 0.0928) * (1 + 0.052) * (1 + 0.051)</f>
        <v>430678.62128487456</v>
      </c>
      <c r="BK106" s="157">
        <f>+'ESTUDIO DE MERCADO 2023'!AW106*(1 + 0.0928) * (1 + 0.052) * (1 + 0.051)</f>
        <v>425724.5665221198</v>
      </c>
      <c r="BL106" s="7">
        <f>+'ESTUDIO DE MERCADO 2025'!BD106*1.051</f>
        <v>542316</v>
      </c>
      <c r="BM106" s="7">
        <f>+'ESTUDIO DE MERCADO 2025'!BE106*1.051</f>
        <v>552826</v>
      </c>
      <c r="BN106" s="7">
        <f>+'ESTUDIO DE MERCADO 2025'!BF106*1.051</f>
        <v>521458.27439999999</v>
      </c>
      <c r="BO106" s="8">
        <f t="shared" si="91"/>
        <v>494601</v>
      </c>
      <c r="BP106" s="450"/>
      <c r="BQ106" s="157">
        <f>+'ESTUDIO DE MERCADO 2023'!AY106*(1 + 0.0928) * (1 + 0.052) * (1 + 0.051)</f>
        <v>443149.8522523134</v>
      </c>
      <c r="BR106" s="157">
        <f>+'ESTUDIO DE MERCADO 2023'!AZ106*(1 + 0.0928) * (1 + 0.052) * (1 + 0.051)</f>
        <v>425724.5665221198</v>
      </c>
      <c r="BS106" s="7">
        <f>+'ESTUDIO DE MERCADO 2025'!BJ106*1.051</f>
        <v>550724</v>
      </c>
      <c r="BT106" s="7">
        <f>+'ESTUDIO DE MERCADO 2025'!BK106*1.051</f>
        <v>561234</v>
      </c>
      <c r="BU106" s="7">
        <f>+'ESTUDIO DE MERCADO 2025'!BL106*1.051</f>
        <v>529052.16980000003</v>
      </c>
      <c r="BV106" s="8">
        <f t="shared" si="92"/>
        <v>501977</v>
      </c>
      <c r="BW106" s="450"/>
      <c r="BX106" s="157">
        <f>+'ESTUDIO DE MERCADO 2023'!BB106*(1 + 0.0928) * (1 + 0.052) * (1 + 0.051)</f>
        <v>332846.58741160989</v>
      </c>
      <c r="BY106" s="157">
        <f>+'ESTUDIO DE MERCADO 2023'!BC106*(1 + 0.0928) * (1 + 0.052) * (1 + 0.051)</f>
        <v>304682.64539985824</v>
      </c>
      <c r="BZ106" s="7">
        <f>+'ESTUDIO DE MERCADO 2025'!BP106*1.051</f>
        <v>403584</v>
      </c>
      <c r="CA106" s="7">
        <f>+'ESTUDIO DE MERCADO 2025'!BQ106*1.051</f>
        <v>411992</v>
      </c>
      <c r="CB106" s="7">
        <f>+'ESTUDIO DE MERCADO 2025'!BR106*1.051</f>
        <v>388187.69079999998</v>
      </c>
      <c r="CC106" s="450">
        <f t="shared" si="72"/>
        <v>368259</v>
      </c>
      <c r="CD106" s="89"/>
      <c r="CE106" s="28"/>
      <c r="CF106" s="9"/>
      <c r="CG106" s="9"/>
      <c r="CH106" s="9"/>
      <c r="CI106" s="10"/>
      <c r="CJ106" s="10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</row>
    <row r="107" spans="1:198" ht="50" customHeight="1" x14ac:dyDescent="0.35">
      <c r="A107" s="296"/>
      <c r="B107" s="4">
        <v>89</v>
      </c>
      <c r="C107" s="34" t="s">
        <v>120</v>
      </c>
      <c r="D107" s="11" t="s">
        <v>22</v>
      </c>
      <c r="E107" s="6"/>
      <c r="F107" s="157">
        <f>+'ESTUDIO DE MERCADO 2023'!F107*(1 + 0.0928) * (1 + 0.052) * (1 + 0.051)</f>
        <v>125658.67658239999</v>
      </c>
      <c r="G107" s="157">
        <f>+'ESTUDIO DE MERCADO 2023'!G107*(1 + 0.0928) * (1 + 0.052) * (1 + 0.051)</f>
        <v>141482.00377973757</v>
      </c>
      <c r="H107" s="7">
        <f>+'ESTUDIO DE MERCADO 2025'!H107*1.051</f>
        <v>169211</v>
      </c>
      <c r="I107" s="7">
        <f>+'ESTUDIO DE MERCADO 2025'!I107*1.051</f>
        <v>172364</v>
      </c>
      <c r="J107" s="13">
        <f>+'ESTUDIO DE MERCADO 2025'!J107*1.051</f>
        <v>162660.3272</v>
      </c>
      <c r="K107" s="8">
        <f t="shared" si="84"/>
        <v>154275</v>
      </c>
      <c r="L107" s="450"/>
      <c r="M107" s="157">
        <f>+'ESTUDIO DE MERCADO 2023'!I107*(1 + 0.0928) * (1 + 0.052) * (1 + 0.051)</f>
        <v>125658.67658239999</v>
      </c>
      <c r="N107" s="157">
        <f>+'ESTUDIO DE MERCADO 2023'!J107*(1 + 0.0928) * (1 + 0.052) * (1 + 0.051)</f>
        <v>141482.00377973757</v>
      </c>
      <c r="O107" s="7">
        <f>+'ESTUDIO DE MERCADO 2025'!N107*1.051</f>
        <v>169211</v>
      </c>
      <c r="P107" s="7">
        <f>+'ESTUDIO DE MERCADO 2025'!O107*1.051</f>
        <v>172364</v>
      </c>
      <c r="Q107" s="7">
        <f>+'ESTUDIO DE MERCADO 2025'!P107*1.051</f>
        <v>162660.3272</v>
      </c>
      <c r="R107" s="8">
        <f t="shared" si="85"/>
        <v>154275</v>
      </c>
      <c r="S107" s="450"/>
      <c r="T107" s="157">
        <f>+'ESTUDIO DE MERCADO 2023'!O107*(1 + 0.0928) * (1 + 0.052) * (1 + 0.051)</f>
        <v>125658.67658239999</v>
      </c>
      <c r="U107" s="157">
        <f>+'ESTUDIO DE MERCADO 2023'!P107*(1 + 0.0928) * (1 + 0.052) * (1 + 0.051)</f>
        <v>141482.00377973757</v>
      </c>
      <c r="V107" s="7">
        <f>+'ESTUDIO DE MERCADO 2025'!T107*1.051</f>
        <v>169211</v>
      </c>
      <c r="W107" s="7">
        <f>+'ESTUDIO DE MERCADO 2025'!U107*1.051</f>
        <v>172364</v>
      </c>
      <c r="X107" s="7">
        <f>+'ESTUDIO DE MERCADO 2025'!V107*1.051</f>
        <v>162660.3272</v>
      </c>
      <c r="Y107" s="8">
        <f t="shared" si="86"/>
        <v>154275</v>
      </c>
      <c r="Z107" s="450"/>
      <c r="AA107" s="157">
        <f>+'ESTUDIO DE MERCADO 2023'!AD107*(1 + 0.0928) * (1 + 0.052) * (1 + 0.051)</f>
        <v>125658.67658239999</v>
      </c>
      <c r="AB107" s="157">
        <f>+'ESTUDIO DE MERCADO 2023'!AE107*(1 + 0.0928) * (1 + 0.052) * (1 + 0.051)</f>
        <v>141482.00377973757</v>
      </c>
      <c r="AC107" s="7">
        <f>+'ESTUDIO DE MERCADO 2025'!Z107*1.051</f>
        <v>169211</v>
      </c>
      <c r="AD107" s="7">
        <f>+'ESTUDIO DE MERCADO 2025'!AA107*1.051</f>
        <v>169211</v>
      </c>
      <c r="AE107" s="7">
        <f>+'ESTUDIO DE MERCADO 2025'!AB107*1.051</f>
        <v>162660.3272</v>
      </c>
      <c r="AF107" s="8">
        <f t="shared" si="87"/>
        <v>153645</v>
      </c>
      <c r="AG107" s="450"/>
      <c r="AH107" s="157">
        <f>+'ESTUDIO DE MERCADO 2023'!AG107*(1 + 0.0928) * (1 + 0.052) * (1 + 0.051)</f>
        <v>125658.67658239999</v>
      </c>
      <c r="AI107" s="157">
        <f>+'ESTUDIO DE MERCADO 2023'!AH107*(1 + 0.0928) * (1 + 0.052) * (1 + 0.051)</f>
        <v>141482.00377973757</v>
      </c>
      <c r="AJ107" s="7">
        <f>+'ESTUDIO DE MERCADO 2025'!AF107*1.051</f>
        <v>169211</v>
      </c>
      <c r="AK107" s="7">
        <f>+'ESTUDIO DE MERCADO 2025'!AG107*1.051</f>
        <v>172364</v>
      </c>
      <c r="AL107" s="7">
        <f>+'ESTUDIO DE MERCADO 2025'!AH107*1.051</f>
        <v>162660.3272</v>
      </c>
      <c r="AM107" s="8">
        <f t="shared" si="88"/>
        <v>154275</v>
      </c>
      <c r="AN107" s="450"/>
      <c r="AO107" s="157">
        <f>+'ESTUDIO DE MERCADO 2023'!AJ107*(1 + 0.0928) * (1 + 0.052) * (1 + 0.051)</f>
        <v>125658.67658239999</v>
      </c>
      <c r="AP107" s="157">
        <f>+'ESTUDIO DE MERCADO 2023'!AK107*(1 + 0.0928) * (1 + 0.052) * (1 + 0.051)</f>
        <v>141482.00377973757</v>
      </c>
      <c r="AQ107" s="7">
        <f>+'ESTUDIO DE MERCADO 2025'!AL107*1.051</f>
        <v>169211</v>
      </c>
      <c r="AR107" s="7">
        <f>+'ESTUDIO DE MERCADO 2025'!AM107*1.051</f>
        <v>172364</v>
      </c>
      <c r="AS107" s="7">
        <f>+'ESTUDIO DE MERCADO 2025'!AN107*1.051</f>
        <v>162660.3272</v>
      </c>
      <c r="AT107" s="8">
        <f>ROUND(((AO107+AP107+AQ107+AR107+AS107)/5),0)</f>
        <v>154275</v>
      </c>
      <c r="AU107" s="450"/>
      <c r="AV107" s="157">
        <f>+'ESTUDIO DE MERCADO 2023'!AM107*(1 + 0.0928) * (1 + 0.052) * (1 + 0.051)</f>
        <v>149533.82513305597</v>
      </c>
      <c r="AW107" s="157">
        <f>+'ESTUDIO DE MERCADO 2023'!AN107*(1 + 0.0928) * (1 + 0.052) * (1 + 0.051)</f>
        <v>141482.00377973757</v>
      </c>
      <c r="AX107" s="7">
        <f>+'ESTUDIO DE MERCADO 2025'!AR107*1.051</f>
        <v>183925</v>
      </c>
      <c r="AY107" s="7">
        <f>+'ESTUDIO DE MERCADO 2025'!AS107*1.051</f>
        <v>188129</v>
      </c>
      <c r="AZ107" s="7">
        <f>+'ESTUDIO DE MERCADO 2025'!AT107*1.051</f>
        <v>177197.7592</v>
      </c>
      <c r="BA107" s="8">
        <f t="shared" si="89"/>
        <v>168054</v>
      </c>
      <c r="BB107" s="450"/>
      <c r="BC107" s="157">
        <f>+'ESTUDIO DE MERCADO 2023'!AP107*(1 + 0.0928) * (1 + 0.052) * (1 + 0.051)</f>
        <v>125658.67658239999</v>
      </c>
      <c r="BD107" s="157">
        <f>+'ESTUDIO DE MERCADO 2023'!AQ107*(1 + 0.0928) * (1 + 0.052) * (1 + 0.051)</f>
        <v>115026.01933312</v>
      </c>
      <c r="BE107" s="7">
        <f>+'ESTUDIO DE MERCADO 2025'!AX107*1.051</f>
        <v>152395</v>
      </c>
      <c r="BF107" s="7">
        <f>+'ESTUDIO DE MERCADO 2025'!AY107*1.051</f>
        <v>155548</v>
      </c>
      <c r="BG107" s="7">
        <f>+'ESTUDIO DE MERCADO 2025'!AZ107*1.051</f>
        <v>146551.44</v>
      </c>
      <c r="BH107" s="8">
        <f t="shared" si="90"/>
        <v>139036</v>
      </c>
      <c r="BI107" s="450"/>
      <c r="BJ107" s="157">
        <f>+'ESTUDIO DE MERCADO 2023'!AV107*(1 + 0.0928) * (1 + 0.052) * (1 + 0.051)</f>
        <v>125658.67658239999</v>
      </c>
      <c r="BK107" s="157">
        <f>+'ESTUDIO DE MERCADO 2023'!AW107*(1 + 0.0928) * (1 + 0.052) * (1 + 0.051)</f>
        <v>141482.00377973757</v>
      </c>
      <c r="BL107" s="7">
        <f>+'ESTUDIO DE MERCADO 2025'!BD107*1.051</f>
        <v>169211</v>
      </c>
      <c r="BM107" s="7">
        <f>+'ESTUDIO DE MERCADO 2025'!BE107*1.051</f>
        <v>172364</v>
      </c>
      <c r="BN107" s="7">
        <f>+'ESTUDIO DE MERCADO 2025'!BF107*1.051</f>
        <v>162660.3272</v>
      </c>
      <c r="BO107" s="8">
        <f t="shared" si="91"/>
        <v>154275</v>
      </c>
      <c r="BP107" s="450"/>
      <c r="BQ107" s="157">
        <f>+'ESTUDIO DE MERCADO 2023'!AY107*(1 + 0.0928) * (1 + 0.052) * (1 + 0.051)</f>
        <v>125658.67658239999</v>
      </c>
      <c r="BR107" s="157">
        <f>+'ESTUDIO DE MERCADO 2023'!AZ107*(1 + 0.0928) * (1 + 0.052) * (1 + 0.051)</f>
        <v>141482.00377973757</v>
      </c>
      <c r="BS107" s="7">
        <f>+'ESTUDIO DE MERCADO 2025'!BJ107*1.051</f>
        <v>169211</v>
      </c>
      <c r="BT107" s="7">
        <f>+'ESTUDIO DE MERCADO 2025'!BK107*1.051</f>
        <v>172364</v>
      </c>
      <c r="BU107" s="7">
        <f>+'ESTUDIO DE MERCADO 2025'!BL107*1.051</f>
        <v>162660.3272</v>
      </c>
      <c r="BV107" s="8">
        <f t="shared" si="92"/>
        <v>154275</v>
      </c>
      <c r="BW107" s="450"/>
      <c r="BX107" s="157">
        <f>+'ESTUDIO DE MERCADO 2023'!BB107*(1 + 0.0928) * (1 + 0.052) * (1 + 0.051)</f>
        <v>125658.67658239999</v>
      </c>
      <c r="BY107" s="157">
        <f>+'ESTUDIO DE MERCADO 2023'!BC107*(1 + 0.0928) * (1 + 0.052) * (1 + 0.051)</f>
        <v>115026.01933312</v>
      </c>
      <c r="BZ107" s="7">
        <f>+'ESTUDIO DE MERCADO 2025'!BP107*1.051</f>
        <v>152395</v>
      </c>
      <c r="CA107" s="7">
        <f>+'ESTUDIO DE MERCADO 2025'!BQ107*1.051</f>
        <v>155548</v>
      </c>
      <c r="CB107" s="7">
        <f>+'ESTUDIO DE MERCADO 2025'!BR107*1.051</f>
        <v>146551.44</v>
      </c>
      <c r="CC107" s="450">
        <f t="shared" si="72"/>
        <v>139036</v>
      </c>
      <c r="CD107" s="89"/>
      <c r="CE107" s="28"/>
      <c r="CF107" s="9"/>
      <c r="CG107" s="9"/>
      <c r="CH107" s="9"/>
      <c r="CI107" s="10"/>
      <c r="CJ107" s="10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</row>
    <row r="108" spans="1:198" ht="50" customHeight="1" thickBot="1" x14ac:dyDescent="0.4">
      <c r="A108" s="296"/>
      <c r="B108" s="11">
        <v>90</v>
      </c>
      <c r="C108" s="34" t="s">
        <v>121</v>
      </c>
      <c r="D108" s="11" t="s">
        <v>22</v>
      </c>
      <c r="E108" s="6"/>
      <c r="F108" s="157">
        <f>+'ESTUDIO DE MERCADO 2023'!F108*(1 + 0.0928) * (1 + 0.052) * (1 + 0.051)</f>
        <v>150973.87356669028</v>
      </c>
      <c r="G108" s="157">
        <f>+'ESTUDIO DE MERCADO 2023'!G108*(1 + 0.0928) * (1 + 0.052) * (1 + 0.051)</f>
        <v>169984.96826120352</v>
      </c>
      <c r="H108" s="7">
        <f>+'ESTUDIO DE MERCADO 2025'!H108*1.051</f>
        <v>202843</v>
      </c>
      <c r="I108" s="7">
        <f>+'ESTUDIO DE MERCADO 2025'!I108*1.051</f>
        <v>207047</v>
      </c>
      <c r="J108" s="13">
        <f>+'ESTUDIO DE MERCADO 2025'!J108*1.051</f>
        <v>195429.87659999999</v>
      </c>
      <c r="K108" s="8">
        <f t="shared" si="84"/>
        <v>185256</v>
      </c>
      <c r="L108" s="450"/>
      <c r="M108" s="157">
        <f>+'ESTUDIO DE MERCADO 2023'!I108*(1 + 0.0928) * (1 + 0.052) * (1 + 0.051)</f>
        <v>150973.87356669028</v>
      </c>
      <c r="N108" s="157">
        <f>+'ESTUDIO DE MERCADO 2023'!J108*(1 + 0.0928) * (1 + 0.052) * (1 + 0.051)</f>
        <v>169984.96826120352</v>
      </c>
      <c r="O108" s="7">
        <f>+'ESTUDIO DE MERCADO 2025'!N108*1.051</f>
        <v>202843</v>
      </c>
      <c r="P108" s="7">
        <f>+'ESTUDIO DE MERCADO 2025'!O108*1.051</f>
        <v>207047</v>
      </c>
      <c r="Q108" s="7">
        <f>+'ESTUDIO DE MERCADO 2025'!P108*1.051</f>
        <v>195429.87659999999</v>
      </c>
      <c r="R108" s="8">
        <f t="shared" si="85"/>
        <v>185256</v>
      </c>
      <c r="S108" s="450"/>
      <c r="T108" s="157">
        <f>+'ESTUDIO DE MERCADO 2023'!O108*(1 + 0.0928) * (1 + 0.052) * (1 + 0.051)</f>
        <v>253971.02880420169</v>
      </c>
      <c r="U108" s="157">
        <f>+'ESTUDIO DE MERCADO 2023'!P108*(1 + 0.0928) * (1 + 0.052) * (1 + 0.051)</f>
        <v>285951.84220054618</v>
      </c>
      <c r="V108" s="7">
        <f>+'ESTUDIO DE MERCADO 2025'!T108*1.051</f>
        <v>341575</v>
      </c>
      <c r="W108" s="7">
        <f>+'ESTUDIO DE MERCADO 2025'!U108*1.051</f>
        <v>348932</v>
      </c>
      <c r="X108" s="7">
        <f>+'ESTUDIO DE MERCADO 2025'!V108*1.051</f>
        <v>328756.37339999998</v>
      </c>
      <c r="Y108" s="8">
        <f t="shared" si="86"/>
        <v>311837</v>
      </c>
      <c r="Z108" s="450"/>
      <c r="AA108" s="157">
        <f>+'ESTUDIO DE MERCADO 2023'!AD108*(1 + 0.0928) * (1 + 0.052) * (1 + 0.051)</f>
        <v>299296.27052081912</v>
      </c>
      <c r="AB108" s="157">
        <f>+'ESTUDIO DE MERCADO 2023'!AE108*(1 + 0.0928) * (1 + 0.052) * (1 + 0.051)</f>
        <v>338767.51634278405</v>
      </c>
      <c r="AC108" s="7">
        <f>+'ESTUDIO DE MERCADO 2025'!Z108*1.051</f>
        <v>403584</v>
      </c>
      <c r="AD108" s="7">
        <f>+'ESTUDIO DE MERCADO 2025'!AA108*1.051</f>
        <v>403584</v>
      </c>
      <c r="AE108" s="7">
        <f>+'ESTUDIO DE MERCADO 2025'!AB108*1.051</f>
        <v>388512.8702</v>
      </c>
      <c r="AF108" s="8">
        <f t="shared" si="87"/>
        <v>366749</v>
      </c>
      <c r="AG108" s="450"/>
      <c r="AH108" s="157">
        <f>+'ESTUDIO DE MERCADO 2023'!AG108*(1 + 0.0928) * (1 + 0.052) * (1 + 0.051)</f>
        <v>300879.80545577593</v>
      </c>
      <c r="AI108" s="157">
        <f>+'ESTUDIO DE MERCADO 2023'!AH108*(1 + 0.0928) * (1 + 0.052) * (1 + 0.051)</f>
        <v>338767.51634278405</v>
      </c>
      <c r="AJ108" s="7">
        <f>+'ESTUDIO DE MERCADO 2025'!AF108*1.051</f>
        <v>404635</v>
      </c>
      <c r="AK108" s="7">
        <f>+'ESTUDIO DE MERCADO 2025'!AG108*1.051</f>
        <v>413043</v>
      </c>
      <c r="AL108" s="7">
        <f>+'ESTUDIO DE MERCADO 2025'!AH108*1.051</f>
        <v>389476.6372</v>
      </c>
      <c r="AM108" s="8">
        <f t="shared" si="88"/>
        <v>369360</v>
      </c>
      <c r="AN108" s="450"/>
      <c r="AO108" s="157">
        <f>+'ESTUDIO DE MERCADO 2023'!AJ108*(1 + 0.0928) * (1 + 0.052) * (1 + 0.051)</f>
        <v>294536.47692522354</v>
      </c>
      <c r="AP108" s="157">
        <f>+'ESTUDIO DE MERCADO 2023'!AK108*(1 + 0.0928) * (1 + 0.052) * (1 + 0.051)</f>
        <v>338767.51634278405</v>
      </c>
      <c r="AQ108" s="7">
        <f>+'ESTUDIO DE MERCADO 2025'!AL108*1.051</f>
        <v>401482</v>
      </c>
      <c r="AR108" s="7">
        <f>+'ESTUDIO DE MERCADO 2025'!AM108*1.051</f>
        <v>409890</v>
      </c>
      <c r="AS108" s="7">
        <f>+'ESTUDIO DE MERCADO 2025'!AN108*1.051</f>
        <v>385614.21220000001</v>
      </c>
      <c r="AT108" s="8">
        <f>ROUND(((AO108+AP108+AQ108+AR108+AS108)/5),0)</f>
        <v>366058</v>
      </c>
      <c r="AU108" s="450"/>
      <c r="AV108" s="157">
        <f>+'ESTUDIO DE MERCADO 2023'!AM108*(1 + 0.0928) * (1 + 0.052) * (1 + 0.051)</f>
        <v>417464.70120219677</v>
      </c>
      <c r="AW108" s="157">
        <f>+'ESTUDIO DE MERCADO 2023'!AN108*(1 + 0.0928) * (1 + 0.052) * (1 + 0.051)</f>
        <v>338767.51634278405</v>
      </c>
      <c r="AX108" s="7">
        <f>+'ESTUDIO DE MERCADO 2025'!AR108*1.051</f>
        <v>479255.99999999994</v>
      </c>
      <c r="AY108" s="7">
        <f>+'ESTUDIO DE MERCADO 2025'!AS108*1.051</f>
        <v>488714.99999999994</v>
      </c>
      <c r="AZ108" s="7">
        <f>+'ESTUDIO DE MERCADO 2025'!AT108*1.051</f>
        <v>460465.80159999995</v>
      </c>
      <c r="BA108" s="8">
        <f t="shared" si="89"/>
        <v>436934</v>
      </c>
      <c r="BB108" s="450"/>
      <c r="BC108" s="157">
        <f>+'ESTUDIO DE MERCADO 2023'!AP108*(1 + 0.0928) * (1 + 0.052) * (1 + 0.051)</f>
        <v>224252.43764577265</v>
      </c>
      <c r="BD108" s="157">
        <f>+'ESTUDIO DE MERCADO 2023'!AQ108*(1 + 0.0928) * (1 + 0.052) * (1 + 0.051)</f>
        <v>205277.23138343802</v>
      </c>
      <c r="BE108" s="7">
        <f>+'ESTUDIO DE MERCADO 2025'!AX108*1.051</f>
        <v>272209</v>
      </c>
      <c r="BF108" s="7">
        <f>+'ESTUDIO DE MERCADO 2025'!AY108*1.051</f>
        <v>277464</v>
      </c>
      <c r="BG108" s="7">
        <f>+'ESTUDIO DE MERCADO 2025'!AZ108*1.051</f>
        <v>261538.40719999999</v>
      </c>
      <c r="BH108" s="8">
        <f t="shared" si="90"/>
        <v>248148</v>
      </c>
      <c r="BI108" s="450"/>
      <c r="BJ108" s="157">
        <f>+'ESTUDIO DE MERCADO 2023'!AV108*(1 + 0.0928) * (1 + 0.052) * (1 + 0.051)</f>
        <v>342133.39190443209</v>
      </c>
      <c r="BK108" s="157">
        <f>+'ESTUDIO DE MERCADO 2023'!AW108*(1 + 0.0928) * (1 + 0.052) * (1 + 0.051)</f>
        <v>338767.51634278405</v>
      </c>
      <c r="BL108" s="7">
        <f>+'ESTUDIO DE MERCADO 2025'!BD108*1.051</f>
        <v>430910</v>
      </c>
      <c r="BM108" s="7">
        <f>+'ESTUDIO DE MERCADO 2025'!BE108*1.051</f>
        <v>439318</v>
      </c>
      <c r="BN108" s="7">
        <f>+'ESTUDIO DE MERCADO 2025'!BF108*1.051</f>
        <v>414596.37799999997</v>
      </c>
      <c r="BO108" s="8">
        <f t="shared" si="91"/>
        <v>393145</v>
      </c>
      <c r="BP108" s="450"/>
      <c r="BQ108" s="157">
        <f>+'ESTUDIO DE MERCADO 2023'!AY108*(1 + 0.0928) * (1 + 0.052) * (1 + 0.051)</f>
        <v>353647.96765971463</v>
      </c>
      <c r="BR108" s="157">
        <f>+'ESTUDIO DE MERCADO 2023'!AZ108*(1 + 0.0928) * (1 + 0.052) * (1 + 0.051)</f>
        <v>338767.51634278405</v>
      </c>
      <c r="BS108" s="7">
        <f>+'ESTUDIO DE MERCADO 2025'!BJ108*1.051</f>
        <v>438267</v>
      </c>
      <c r="BT108" s="7">
        <f>+'ESTUDIO DE MERCADO 2025'!BK108*1.051</f>
        <v>446675</v>
      </c>
      <c r="BU108" s="7">
        <f>+'ESTUDIO DE MERCADO 2025'!BL108*1.051</f>
        <v>421607.59899999999</v>
      </c>
      <c r="BV108" s="8">
        <f t="shared" si="92"/>
        <v>399793</v>
      </c>
      <c r="BW108" s="450"/>
      <c r="BX108" s="157">
        <f>+'ESTUDIO DE MERCADO 2023'!BB108*(1 + 0.0928) * (1 + 0.052) * (1 + 0.051)</f>
        <v>253448.28870961888</v>
      </c>
      <c r="BY108" s="157">
        <f>+'ESTUDIO DE MERCADO 2023'!BC108*(1 + 0.0928) * (1 + 0.052) * (1 + 0.051)</f>
        <v>232002.66428034348</v>
      </c>
      <c r="BZ108" s="7">
        <f>+'ESTUDIO DE MERCADO 2025'!BP108*1.051</f>
        <v>306892</v>
      </c>
      <c r="CA108" s="7">
        <f>+'ESTUDIO DE MERCADO 2025'!BQ108*1.051</f>
        <v>313198</v>
      </c>
      <c r="CB108" s="7">
        <f>+'ESTUDIO DE MERCADO 2025'!BR108*1.051</f>
        <v>295588.07459999993</v>
      </c>
      <c r="CC108" s="450">
        <f t="shared" si="72"/>
        <v>280226</v>
      </c>
      <c r="CD108" s="89"/>
      <c r="CE108" s="28"/>
      <c r="CF108" s="9"/>
      <c r="CG108" s="9"/>
      <c r="CH108" s="9"/>
      <c r="CI108" s="10"/>
      <c r="CJ108" s="10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</row>
    <row r="109" spans="1:198" ht="50" customHeight="1" x14ac:dyDescent="0.35">
      <c r="A109" s="296"/>
      <c r="B109" s="4">
        <v>91</v>
      </c>
      <c r="C109" s="34" t="s">
        <v>122</v>
      </c>
      <c r="D109" s="11" t="s">
        <v>22</v>
      </c>
      <c r="E109" s="6"/>
      <c r="F109" s="157">
        <f>+'ESTUDIO DE MERCADO 2023'!F109*(1 + 0.0928) * (1 + 0.052) * (1 + 0.051)</f>
        <v>138523.06213419605</v>
      </c>
      <c r="G109" s="157">
        <f>+'ESTUDIO DE MERCADO 2023'!G109*(1 + 0.0928) * (1 + 0.052) * (1 + 0.051)</f>
        <v>155966.3123429406</v>
      </c>
      <c r="H109" s="7">
        <f>+'ESTUDIO DE MERCADO 2025'!H109*1.051</f>
        <v>186027</v>
      </c>
      <c r="I109" s="7">
        <f>+'ESTUDIO DE MERCADO 2025'!I109*1.051</f>
        <v>190231</v>
      </c>
      <c r="J109" s="13">
        <f>+'ESTUDIO DE MERCADO 2025'!J109*1.051</f>
        <v>179312.16099999999</v>
      </c>
      <c r="K109" s="8">
        <f t="shared" si="84"/>
        <v>170012</v>
      </c>
      <c r="L109" s="450"/>
      <c r="M109" s="157">
        <f>+'ESTUDIO DE MERCADO 2023'!I109*(1 + 0.0928) * (1 + 0.052) * (1 + 0.051)</f>
        <v>138523.06213419605</v>
      </c>
      <c r="N109" s="157">
        <f>+'ESTUDIO DE MERCADO 2023'!J109*(1 + 0.0928) * (1 + 0.052) * (1 + 0.051)</f>
        <v>155966.3123429406</v>
      </c>
      <c r="O109" s="7">
        <f>+'ESTUDIO DE MERCADO 2025'!N109*1.051</f>
        <v>186027</v>
      </c>
      <c r="P109" s="7">
        <f>+'ESTUDIO DE MERCADO 2025'!O109*1.051</f>
        <v>190231</v>
      </c>
      <c r="Q109" s="7">
        <f>+'ESTUDIO DE MERCADO 2025'!P109*1.051</f>
        <v>179312.16099999999</v>
      </c>
      <c r="R109" s="8">
        <f t="shared" si="85"/>
        <v>170012</v>
      </c>
      <c r="S109" s="450"/>
      <c r="T109" s="157">
        <f>+'ESTUDIO DE MERCADO 2023'!O109*(1 + 0.0928) * (1 + 0.052) * (1 + 0.051)</f>
        <v>253435.0160119049</v>
      </c>
      <c r="U109" s="157">
        <f>+'ESTUDIO DE MERCADO 2023'!P109*(1 + 0.0928) * (1 + 0.052) * (1 + 0.051)</f>
        <v>285348.33302817325</v>
      </c>
      <c r="V109" s="7">
        <f>+'ESTUDIO DE MERCADO 2025'!T109*1.051</f>
        <v>341575</v>
      </c>
      <c r="W109" s="7">
        <f>+'ESTUDIO DE MERCADO 2025'!U109*1.051</f>
        <v>348932</v>
      </c>
      <c r="X109" s="7">
        <f>+'ESTUDIO DE MERCADO 2025'!V109*1.051</f>
        <v>328061.87259999994</v>
      </c>
      <c r="Y109" s="8">
        <f t="shared" si="86"/>
        <v>311470</v>
      </c>
      <c r="Z109" s="450"/>
      <c r="AA109" s="157">
        <f>+'ESTUDIO DE MERCADO 2023'!AD109*(1 + 0.0928) * (1 + 0.052) * (1 + 0.051)</f>
        <v>274338.49393473292</v>
      </c>
      <c r="AB109" s="157">
        <f>+'ESTUDIO DE MERCADO 2023'!AE109*(1 + 0.0928) * (1 + 0.052) * (1 + 0.051)</f>
        <v>317156.1402654291</v>
      </c>
      <c r="AC109" s="7">
        <f>+'ESTUDIO DE MERCADO 2025'!Z109*1.051</f>
        <v>374156</v>
      </c>
      <c r="AD109" s="7">
        <f>+'ESTUDIO DE MERCADO 2025'!AA109*1.051</f>
        <v>374156</v>
      </c>
      <c r="AE109" s="7">
        <f>+'ESTUDIO DE MERCADO 2025'!AB109*1.051</f>
        <v>360157.52079999994</v>
      </c>
      <c r="AF109" s="8">
        <f t="shared" si="87"/>
        <v>339993</v>
      </c>
      <c r="AG109" s="450"/>
      <c r="AH109" s="157">
        <f>+'ESTUDIO DE MERCADO 2023'!AG109*(1 + 0.0928) * (1 + 0.052) * (1 + 0.051)</f>
        <v>278751.15543626959</v>
      </c>
      <c r="AI109" s="157">
        <f>+'ESTUDIO DE MERCADO 2023'!AH109*(1 + 0.0928) * (1 + 0.052) * (1 + 0.051)</f>
        <v>317156.1402654291</v>
      </c>
      <c r="AJ109" s="7">
        <f>+'ESTUDIO DE MERCADO 2025'!AF109*1.051</f>
        <v>377309</v>
      </c>
      <c r="AK109" s="7">
        <f>+'ESTUDIO DE MERCADO 2025'!AG109*1.051</f>
        <v>384666</v>
      </c>
      <c r="AL109" s="7">
        <f>+'ESTUDIO DE MERCADO 2025'!AH109*1.051</f>
        <v>362844.29719999997</v>
      </c>
      <c r="AM109" s="8">
        <f t="shared" si="88"/>
        <v>344145</v>
      </c>
      <c r="AN109" s="450"/>
      <c r="AO109" s="157">
        <f>+'ESTUDIO DE MERCADO 2023'!AJ109*(1 + 0.0928) * (1 + 0.052) * (1 + 0.051)</f>
        <v>269911.53875873488</v>
      </c>
      <c r="AP109" s="157">
        <f>+'ESTUDIO DE MERCADO 2023'!AK109*(1 + 0.0928) * (1 + 0.052) * (1 + 0.051)</f>
        <v>317156.1402654291</v>
      </c>
      <c r="AQ109" s="7">
        <f>+'ESTUDIO DE MERCADO 2025'!AL109*1.051</f>
        <v>372054</v>
      </c>
      <c r="AR109" s="7">
        <f>+'ESTUDIO DE MERCADO 2025'!AM109*1.051</f>
        <v>379411</v>
      </c>
      <c r="AS109" s="7">
        <f>+'ESTUDIO DE MERCADO 2025'!AN109*1.051</f>
        <v>357461.91599999997</v>
      </c>
      <c r="AT109" s="8">
        <f>ROUND(((AO109+AP109+AQ109+AR109+AS109)/5),0)</f>
        <v>339199</v>
      </c>
      <c r="AU109" s="450"/>
      <c r="AV109" s="157">
        <f>+'ESTUDIO DE MERCADO 2023'!AM109*(1 + 0.0928) * (1 + 0.052) * (1 + 0.051)</f>
        <v>383549.02778240899</v>
      </c>
      <c r="AW109" s="157">
        <f>+'ESTUDIO DE MERCADO 2023'!AN109*(1 + 0.0928) * (1 + 0.052) * (1 + 0.051)</f>
        <v>317156.1402654291</v>
      </c>
      <c r="AX109" s="7">
        <f>+'ESTUDIO DE MERCADO 2025'!AR109*1.051</f>
        <v>443522</v>
      </c>
      <c r="AY109" s="7">
        <f>+'ESTUDIO DE MERCADO 2025'!AS109*1.051</f>
        <v>451930</v>
      </c>
      <c r="AZ109" s="7">
        <f>+'ESTUDIO DE MERCADO 2025'!AT109*1.051</f>
        <v>426654.50099999999</v>
      </c>
      <c r="BA109" s="8">
        <f t="shared" si="89"/>
        <v>404562</v>
      </c>
      <c r="BB109" s="450"/>
      <c r="BC109" s="157">
        <f>+'ESTUDIO DE MERCADO 2023'!AP109*(1 + 0.0928) * (1 + 0.052) * (1 + 0.051)</f>
        <v>210230.34299928832</v>
      </c>
      <c r="BD109" s="157">
        <f>+'ESTUDIO DE MERCADO 2023'!AQ109*(1 + 0.0928) * (1 + 0.052) * (1 + 0.051)</f>
        <v>192441.62166857932</v>
      </c>
      <c r="BE109" s="7">
        <f>+'ESTUDIO DE MERCADO 2025'!AX109*1.051</f>
        <v>255392.99999999997</v>
      </c>
      <c r="BF109" s="7">
        <f>+'ESTUDIO DE MERCADO 2025'!AY109*1.051</f>
        <v>260647.99999999997</v>
      </c>
      <c r="BG109" s="7">
        <f>+'ESTUDIO DE MERCADO 2025'!AZ109*1.051</f>
        <v>245183.79619999998</v>
      </c>
      <c r="BH109" s="8">
        <f t="shared" si="90"/>
        <v>232779</v>
      </c>
      <c r="BI109" s="450"/>
      <c r="BJ109" s="157">
        <f>+'ESTUDIO DE MERCADO 2023'!AV109*(1 + 0.0928) * (1 + 0.052) * (1 + 0.051)</f>
        <v>312301.4723270603</v>
      </c>
      <c r="BK109" s="157">
        <f>+'ESTUDIO DE MERCADO 2023'!AW109*(1 + 0.0928) * (1 + 0.052) * (1 + 0.051)</f>
        <v>317156.1402654291</v>
      </c>
      <c r="BL109" s="7">
        <f>+'ESTUDIO DE MERCADO 2025'!BD109*1.051</f>
        <v>398329</v>
      </c>
      <c r="BM109" s="7">
        <f>+'ESTUDIO DE MERCADO 2025'!BE109*1.051</f>
        <v>406737</v>
      </c>
      <c r="BN109" s="7">
        <f>+'ESTUDIO DE MERCADO 2025'!BF109*1.051</f>
        <v>383273.21479999996</v>
      </c>
      <c r="BO109" s="8">
        <f t="shared" si="91"/>
        <v>363559</v>
      </c>
      <c r="BP109" s="450"/>
      <c r="BQ109" s="157">
        <f>+'ESTUDIO DE MERCADO 2023'!AY109*(1 + 0.0928) * (1 + 0.052) * (1 + 0.051)</f>
        <v>324811.50041089399</v>
      </c>
      <c r="BR109" s="157">
        <f>+'ESTUDIO DE MERCADO 2023'!AZ109*(1 + 0.0928) * (1 + 0.052) * (1 + 0.051)</f>
        <v>317156.1402654291</v>
      </c>
      <c r="BS109" s="7">
        <f>+'ESTUDIO DE MERCADO 2025'!BJ109*1.051</f>
        <v>406737</v>
      </c>
      <c r="BT109" s="7">
        <f>+'ESTUDIO DE MERCADO 2025'!BK109*1.051</f>
        <v>415145</v>
      </c>
      <c r="BU109" s="7">
        <f>+'ESTUDIO DE MERCADO 2025'!BL109*1.051</f>
        <v>390890.65259999997</v>
      </c>
      <c r="BV109" s="8">
        <f t="shared" si="92"/>
        <v>370948</v>
      </c>
      <c r="BW109" s="450"/>
      <c r="BX109" s="157">
        <f>+'ESTUDIO DE MERCADO 2023'!BB109*(1 + 0.0928) * (1 + 0.052) * (1 + 0.051)</f>
        <v>232546.85274028539</v>
      </c>
      <c r="BY109" s="157">
        <f>+'ESTUDIO DE MERCADO 2023'!BC109*(1 + 0.0928) * (1 + 0.052) * (1 + 0.051)</f>
        <v>212869.81135456898</v>
      </c>
      <c r="BZ109" s="7">
        <f>+'ESTUDIO DE MERCADO 2025'!BP109*1.051</f>
        <v>281668</v>
      </c>
      <c r="CA109" s="7">
        <f>+'ESTUDIO DE MERCADO 2025'!BQ109*1.051</f>
        <v>286923</v>
      </c>
      <c r="CB109" s="7">
        <f>+'ESTUDIO DE MERCADO 2025'!BR109*1.051</f>
        <v>271211.39079999999</v>
      </c>
      <c r="CC109" s="450">
        <f t="shared" si="72"/>
        <v>257044</v>
      </c>
      <c r="CD109" s="89"/>
      <c r="CE109" s="28"/>
      <c r="CF109" s="9"/>
      <c r="CG109" s="9"/>
      <c r="CH109" s="9"/>
      <c r="CI109" s="10"/>
      <c r="CJ109" s="10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</row>
    <row r="110" spans="1:198" ht="50" customHeight="1" thickBot="1" x14ac:dyDescent="0.4">
      <c r="A110" s="296"/>
      <c r="B110" s="11">
        <v>92</v>
      </c>
      <c r="C110" s="34" t="s">
        <v>123</v>
      </c>
      <c r="D110" s="11" t="s">
        <v>22</v>
      </c>
      <c r="E110" s="6"/>
      <c r="F110" s="157">
        <f>+'ESTUDIO DE MERCADO 2023'!F110*(1 + 0.0928) * (1 + 0.052) * (1 + 0.051)</f>
        <v>84248.959228090185</v>
      </c>
      <c r="G110" s="157">
        <f>+'ESTUDIO DE MERCADO 2023'!G110*(1 + 0.0928) * (1 + 0.052) * (1 + 0.051)</f>
        <v>94857.847401658146</v>
      </c>
      <c r="H110" s="7">
        <f>+'ESTUDIO DE MERCADO 2025'!H110*1.051</f>
        <v>113508</v>
      </c>
      <c r="I110" s="7">
        <f>+'ESTUDIO DE MERCADO 2025'!I110*1.051</f>
        <v>115610</v>
      </c>
      <c r="J110" s="13">
        <f>+'ESTUDIO DE MERCADO 2025'!J110*1.051</f>
        <v>109057.22519999999</v>
      </c>
      <c r="K110" s="8">
        <f t="shared" si="84"/>
        <v>103456</v>
      </c>
      <c r="L110" s="450"/>
      <c r="M110" s="157">
        <f>+'ESTUDIO DE MERCADO 2023'!I110*(1 + 0.0928) * (1 + 0.052) * (1 + 0.051)</f>
        <v>84248.959228090185</v>
      </c>
      <c r="N110" s="157">
        <f>+'ESTUDIO DE MERCADO 2023'!J110*(1 + 0.0928) * (1 + 0.052) * (1 + 0.051)</f>
        <v>94857.847401658146</v>
      </c>
      <c r="O110" s="7">
        <f>+'ESTUDIO DE MERCADO 2025'!N110*1.051</f>
        <v>113508</v>
      </c>
      <c r="P110" s="7">
        <f>+'ESTUDIO DE MERCADO 2025'!O110*1.051</f>
        <v>115610</v>
      </c>
      <c r="Q110" s="7">
        <f>+'ESTUDIO DE MERCADO 2025'!P110*1.051</f>
        <v>109057.22519999999</v>
      </c>
      <c r="R110" s="8">
        <f t="shared" si="85"/>
        <v>103456</v>
      </c>
      <c r="S110" s="450"/>
      <c r="T110" s="157">
        <f>+'ESTUDIO DE MERCADO 2023'!O110*(1 + 0.0928) * (1 + 0.052) * (1 + 0.051)</f>
        <v>134195.14170267963</v>
      </c>
      <c r="U110" s="157">
        <f>+'ESTUDIO DE MERCADO 2023'!P110*(1 + 0.0928) * (1 + 0.052) * (1 + 0.051)</f>
        <v>151093.40685400931</v>
      </c>
      <c r="V110" s="7">
        <f>+'ESTUDIO DE MERCADO 2025'!T110*1.051</f>
        <v>180772</v>
      </c>
      <c r="W110" s="7">
        <f>+'ESTUDIO DE MERCADO 2025'!U110*1.051</f>
        <v>183925</v>
      </c>
      <c r="X110" s="7">
        <f>+'ESTUDIO DE MERCADO 2025'!V110*1.051</f>
        <v>173710.54120000001</v>
      </c>
      <c r="Y110" s="8">
        <f t="shared" si="86"/>
        <v>164739</v>
      </c>
      <c r="Z110" s="450"/>
      <c r="AA110" s="157">
        <f>+'ESTUDIO DE MERCADO 2023'!AD110*(1 + 0.0928) * (1 + 0.052) * (1 + 0.051)</f>
        <v>151716.12366192797</v>
      </c>
      <c r="AB110" s="157">
        <f>+'ESTUDIO DE MERCADO 2023'!AE110*(1 + 0.0928) * (1 + 0.052) * (1 + 0.051)</f>
        <v>166532.89579523032</v>
      </c>
      <c r="AC110" s="7">
        <f>+'ESTUDIO DE MERCADO 2025'!Z110*1.051</f>
        <v>201792</v>
      </c>
      <c r="AD110" s="7">
        <f>+'ESTUDIO DE MERCADO 2025'!AA110*1.051</f>
        <v>201792</v>
      </c>
      <c r="AE110" s="7">
        <f>+'ESTUDIO DE MERCADO 2025'!AB110*1.051</f>
        <v>193780.43719999999</v>
      </c>
      <c r="AF110" s="8">
        <f t="shared" si="87"/>
        <v>183123</v>
      </c>
      <c r="AG110" s="450"/>
      <c r="AH110" s="157">
        <f>+'ESTUDIO DE MERCADO 2023'!AG110*(1 + 0.0928) * (1 + 0.052) * (1 + 0.051)</f>
        <v>147907.88039475263</v>
      </c>
      <c r="AI110" s="157">
        <f>+'ESTUDIO DE MERCADO 2023'!AH110*(1 + 0.0928) * (1 + 0.052) * (1 + 0.051)</f>
        <v>166532.89579523032</v>
      </c>
      <c r="AJ110" s="7">
        <f>+'ESTUDIO DE MERCADO 2025'!AF110*1.051</f>
        <v>198639</v>
      </c>
      <c r="AK110" s="7">
        <f>+'ESTUDIO DE MERCADO 2025'!AG110*1.051</f>
        <v>202843</v>
      </c>
      <c r="AL110" s="7">
        <f>+'ESTUDIO DE MERCADO 2025'!AH110*1.051</f>
        <v>191461.51079999999</v>
      </c>
      <c r="AM110" s="8">
        <f t="shared" si="88"/>
        <v>181477</v>
      </c>
      <c r="AN110" s="450"/>
      <c r="AO110" s="157">
        <f>+'ESTUDIO DE MERCADO 2023'!AJ110*(1 + 0.0928) * (1 + 0.052) * (1 + 0.051)</f>
        <v>146378.45722739908</v>
      </c>
      <c r="AP110" s="157">
        <f>+'ESTUDIO DE MERCADO 2023'!AK110*(1 + 0.0928) * (1 + 0.052) * (1 + 0.051)</f>
        <v>166532.89579523032</v>
      </c>
      <c r="AQ110" s="7">
        <f>+'ESTUDIO DE MERCADO 2025'!AL110*1.051</f>
        <v>198639</v>
      </c>
      <c r="AR110" s="7">
        <f>+'ESTUDIO DE MERCADO 2025'!AM110*1.051</f>
        <v>202843</v>
      </c>
      <c r="AS110" s="7">
        <f>+'ESTUDIO DE MERCADO 2025'!AN110*1.051</f>
        <v>190530.1146</v>
      </c>
      <c r="AT110" s="8">
        <f>ROUND(((AO110+AP110+AQ110+AR110+AS110)/5),0)</f>
        <v>180985</v>
      </c>
      <c r="AU110" s="450"/>
      <c r="AV110" s="157">
        <f>+'ESTUDIO DE MERCADO 2023'!AM110*(1 + 0.0928) * (1 + 0.052) * (1 + 0.051)</f>
        <v>210054.83709643915</v>
      </c>
      <c r="AW110" s="157">
        <f>+'ESTUDIO DE MERCADO 2023'!AN110*(1 + 0.0928) * (1 + 0.052) * (1 + 0.051)</f>
        <v>166532.89579523032</v>
      </c>
      <c r="AX110" s="7">
        <f>+'ESTUDIO DE MERCADO 2025'!AR110*1.051</f>
        <v>238576.99999999997</v>
      </c>
      <c r="AY110" s="7">
        <f>+'ESTUDIO DE MERCADO 2025'!AS110*1.051</f>
        <v>243831.99999999997</v>
      </c>
      <c r="AZ110" s="7">
        <f>+'ESTUDIO DE MERCADO 2025'!AT110*1.051</f>
        <v>229301.50459999999</v>
      </c>
      <c r="BA110" s="8">
        <f t="shared" si="89"/>
        <v>217660</v>
      </c>
      <c r="BB110" s="450"/>
      <c r="BC110" s="157">
        <f>+'ESTUDIO DE MERCADO 2023'!AP110*(1 + 0.0928) * (1 + 0.052) * (1 + 0.051)</f>
        <v>113237.55201224837</v>
      </c>
      <c r="BD110" s="157">
        <f>+'ESTUDIO DE MERCADO 2023'!AQ110*(1 + 0.0928) * (1 + 0.052) * (1 + 0.051)</f>
        <v>103655.91299582734</v>
      </c>
      <c r="BE110" s="7">
        <f>+'ESTUDIO DE MERCADO 2025'!AX110*1.051</f>
        <v>137681</v>
      </c>
      <c r="BF110" s="7">
        <f>+'ESTUDIO DE MERCADO 2025'!AY110*1.051</f>
        <v>140834</v>
      </c>
      <c r="BG110" s="7">
        <f>+'ESTUDIO DE MERCADO 2025'!AZ110*1.051</f>
        <v>132065.50699999998</v>
      </c>
      <c r="BH110" s="8">
        <f t="shared" si="90"/>
        <v>125495</v>
      </c>
      <c r="BI110" s="450"/>
      <c r="BJ110" s="157">
        <f>+'ESTUDIO DE MERCADO 2023'!AV110*(1 + 0.0928) * (1 + 0.052) * (1 + 0.051)</f>
        <v>178416.70755553921</v>
      </c>
      <c r="BK110" s="157">
        <f>+'ESTUDIO DE MERCADO 2023'!AW110*(1 + 0.0928) * (1 + 0.052) * (1 + 0.051)</f>
        <v>166532.89579523032</v>
      </c>
      <c r="BL110" s="7">
        <f>+'ESTUDIO DE MERCADO 2025'!BD110*1.051</f>
        <v>218608</v>
      </c>
      <c r="BM110" s="7">
        <f>+'ESTUDIO DE MERCADO 2025'!BE110*1.051</f>
        <v>222812</v>
      </c>
      <c r="BN110" s="7">
        <f>+'ESTUDIO DE MERCADO 2025'!BF110*1.051</f>
        <v>210037.93579999998</v>
      </c>
      <c r="BO110" s="8">
        <f t="shared" si="91"/>
        <v>199282</v>
      </c>
      <c r="BP110" s="450"/>
      <c r="BQ110" s="157">
        <f>+'ESTUDIO DE MERCADO 2023'!AY110*(1 + 0.0928) * (1 + 0.052) * (1 + 0.051)</f>
        <v>171068.73790571056</v>
      </c>
      <c r="BR110" s="157">
        <f>+'ESTUDIO DE MERCADO 2023'!AZ110*(1 + 0.0928) * (1 + 0.052) * (1 + 0.051)</f>
        <v>166532.89579523032</v>
      </c>
      <c r="BS110" s="7">
        <f>+'ESTUDIO DE MERCADO 2025'!BJ110*1.051</f>
        <v>213353</v>
      </c>
      <c r="BT110" s="7">
        <f>+'ESTUDIO DE MERCADO 2025'!BK110*1.051</f>
        <v>217557</v>
      </c>
      <c r="BU110" s="7">
        <f>+'ESTUDIO DE MERCADO 2025'!BL110*1.051</f>
        <v>205563.40839999999</v>
      </c>
      <c r="BV110" s="8">
        <f t="shared" si="92"/>
        <v>194815</v>
      </c>
      <c r="BW110" s="450"/>
      <c r="BX110" s="157">
        <f>+'ESTUDIO DE MERCADO 2023'!BB110*(1 + 0.0928) * (1 + 0.052) * (1 + 0.051)</f>
        <v>141433.86684055449</v>
      </c>
      <c r="BY110" s="157">
        <f>+'ESTUDIO DE MERCADO 2023'!BC110*(1 + 0.0928) * (1 + 0.052) * (1 + 0.051)</f>
        <v>129466.38580019989</v>
      </c>
      <c r="BZ110" s="7">
        <f>+'ESTUDIO DE MERCADO 2025'!BP110*1.051</f>
        <v>171313</v>
      </c>
      <c r="CA110" s="7">
        <f>+'ESTUDIO DE MERCADO 2025'!BQ110*1.051</f>
        <v>174466</v>
      </c>
      <c r="CB110" s="7">
        <f>+'ESTUDIO DE MERCADO 2025'!BR110*1.051</f>
        <v>164949.82559999998</v>
      </c>
      <c r="CC110" s="450">
        <f t="shared" si="72"/>
        <v>156326</v>
      </c>
      <c r="CD110" s="89"/>
      <c r="CE110" s="28"/>
      <c r="CF110" s="9"/>
      <c r="CG110" s="9"/>
      <c r="CH110" s="9"/>
      <c r="CI110" s="10"/>
      <c r="CJ110" s="10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</row>
    <row r="111" spans="1:198" ht="50" customHeight="1" x14ac:dyDescent="0.35">
      <c r="A111" s="296"/>
      <c r="B111" s="4">
        <v>93</v>
      </c>
      <c r="C111" s="34" t="s">
        <v>124</v>
      </c>
      <c r="D111" s="11" t="s">
        <v>22</v>
      </c>
      <c r="E111" s="6"/>
      <c r="F111" s="157">
        <f>+'ESTUDIO DE MERCADO 2023'!F111*(1 + 0.0928) * (1 + 0.052) * (1 + 0.051)</f>
        <v>149219.6784416</v>
      </c>
      <c r="G111" s="157">
        <f>+'ESTUDIO DE MERCADO 2023'!G111*(1 + 0.0928) * (1 + 0.052) * (1 + 0.051)</f>
        <v>168009.8794884384</v>
      </c>
      <c r="H111" s="7">
        <f>+'ESTUDIO DE MERCADO 2025'!H111*1.051</f>
        <v>200741</v>
      </c>
      <c r="I111" s="7">
        <f>+'ESTUDIO DE MERCADO 2025'!I111*1.051</f>
        <v>204945</v>
      </c>
      <c r="J111" s="13">
        <f>+'ESTUDIO DE MERCADO 2025'!J111*1.051</f>
        <v>193159.50639999998</v>
      </c>
      <c r="K111" s="8">
        <f t="shared" si="84"/>
        <v>183215</v>
      </c>
      <c r="L111" s="450"/>
      <c r="M111" s="157">
        <f>+'ESTUDIO DE MERCADO 2023'!I111*(1 + 0.0928) * (1 + 0.052) * (1 + 0.051)</f>
        <v>149219.6784416</v>
      </c>
      <c r="N111" s="157">
        <f>+'ESTUDIO DE MERCADO 2023'!J111*(1 + 0.0928) * (1 + 0.052) * (1 + 0.051)</f>
        <v>168009.8794884384</v>
      </c>
      <c r="O111" s="7">
        <f>+'ESTUDIO DE MERCADO 2025'!N111*1.051</f>
        <v>200741</v>
      </c>
      <c r="P111" s="7">
        <f>+'ESTUDIO DE MERCADO 2025'!O111*1.051</f>
        <v>204945</v>
      </c>
      <c r="Q111" s="7">
        <f>+'ESTUDIO DE MERCADO 2025'!P111*1.051</f>
        <v>193159.50639999998</v>
      </c>
      <c r="R111" s="8">
        <f t="shared" si="85"/>
        <v>183215</v>
      </c>
      <c r="S111" s="450"/>
      <c r="T111" s="157">
        <f>+'ESTUDIO DE MERCADO 2023'!O111*(1 + 0.0928) * (1 + 0.052) * (1 + 0.051)</f>
        <v>149219.6784416</v>
      </c>
      <c r="U111" s="157">
        <f>+'ESTUDIO DE MERCADO 2023'!P111*(1 + 0.0928) * (1 + 0.052) * (1 + 0.051)</f>
        <v>168009.8794884384</v>
      </c>
      <c r="V111" s="7">
        <f>+'ESTUDIO DE MERCADO 2025'!T111*1.051</f>
        <v>200741</v>
      </c>
      <c r="W111" s="7">
        <f>+'ESTUDIO DE MERCADO 2025'!U111*1.051</f>
        <v>204945</v>
      </c>
      <c r="X111" s="7">
        <f>+'ESTUDIO DE MERCADO 2025'!V111*1.051</f>
        <v>193159.50639999998</v>
      </c>
      <c r="Y111" s="8">
        <f t="shared" si="86"/>
        <v>183215</v>
      </c>
      <c r="Z111" s="450"/>
      <c r="AA111" s="157">
        <f>+'ESTUDIO DE MERCADO 2023'!AD111*(1 + 0.0928) * (1 + 0.052) * (1 + 0.051)</f>
        <v>149219.6784416</v>
      </c>
      <c r="AB111" s="157">
        <f>+'ESTUDIO DE MERCADO 2023'!AE111*(1 + 0.0928) * (1 + 0.052) * (1 + 0.051)</f>
        <v>168009.8794884384</v>
      </c>
      <c r="AC111" s="7">
        <f>+'ESTUDIO DE MERCADO 2025'!Z111*1.051</f>
        <v>200741</v>
      </c>
      <c r="AD111" s="7">
        <f>+'ESTUDIO DE MERCADO 2025'!AA111*1.051</f>
        <v>200741</v>
      </c>
      <c r="AE111" s="7">
        <f>+'ESTUDIO DE MERCADO 2025'!AB111*1.051</f>
        <v>193159.50639999998</v>
      </c>
      <c r="AF111" s="8">
        <f t="shared" si="87"/>
        <v>182374</v>
      </c>
      <c r="AG111" s="450"/>
      <c r="AH111" s="157">
        <f>+'ESTUDIO DE MERCADO 2023'!AG111*(1 + 0.0928) * (1 + 0.052) * (1 + 0.051)</f>
        <v>149219.6784416</v>
      </c>
      <c r="AI111" s="157">
        <f>+'ESTUDIO DE MERCADO 2023'!AH111*(1 + 0.0928) * (1 + 0.052) * (1 + 0.051)</f>
        <v>168009.8794884384</v>
      </c>
      <c r="AJ111" s="7">
        <f>+'ESTUDIO DE MERCADO 2025'!AF111*1.051</f>
        <v>200741</v>
      </c>
      <c r="AK111" s="7">
        <f>+'ESTUDIO DE MERCADO 2025'!AG111*1.051</f>
        <v>204945</v>
      </c>
      <c r="AL111" s="7">
        <f>+'ESTUDIO DE MERCADO 2025'!AH111*1.051</f>
        <v>193159.50639999998</v>
      </c>
      <c r="AM111" s="8">
        <f t="shared" si="88"/>
        <v>183215</v>
      </c>
      <c r="AN111" s="450"/>
      <c r="AO111" s="157">
        <f>+'ESTUDIO DE MERCADO 2023'!AJ111*(1 + 0.0928) * (1 + 0.052) * (1 + 0.051)</f>
        <v>149219.6784416</v>
      </c>
      <c r="AP111" s="157">
        <f>+'ESTUDIO DE MERCADO 2023'!AK111*(1 + 0.0928) * (1 + 0.052) * (1 + 0.051)</f>
        <v>168009.8794884384</v>
      </c>
      <c r="AQ111" s="7">
        <f>+'ESTUDIO DE MERCADO 2025'!AL111*1.051</f>
        <v>200741</v>
      </c>
      <c r="AR111" s="7">
        <f>+'ESTUDIO DE MERCADO 2025'!AM111*1.051</f>
        <v>204945</v>
      </c>
      <c r="AS111" s="7">
        <f>+'ESTUDIO DE MERCADO 2025'!AN111*1.051</f>
        <v>193159.50639999998</v>
      </c>
      <c r="AT111" s="8">
        <f>ROUND(((AO111+AP111+AQ111+AR111+AS111)/5),0)</f>
        <v>183215</v>
      </c>
      <c r="AU111" s="450"/>
      <c r="AV111" s="157">
        <f>+'ESTUDIO DE MERCADO 2023'!AM111*(1 + 0.0928) * (1 + 0.052) * (1 + 0.051)</f>
        <v>177571.41734550401</v>
      </c>
      <c r="AW111" s="157">
        <f>+'ESTUDIO DE MERCADO 2023'!AN111*(1 + 0.0928) * (1 + 0.052) * (1 + 0.051)</f>
        <v>168009.8794884384</v>
      </c>
      <c r="AX111" s="7">
        <f>+'ESTUDIO DE MERCADO 2025'!AR111*1.051</f>
        <v>218608</v>
      </c>
      <c r="AY111" s="7">
        <f>+'ESTUDIO DE MERCADO 2025'!AS111*1.051</f>
        <v>222812</v>
      </c>
      <c r="AZ111" s="7">
        <f>+'ESTUDIO DE MERCADO 2025'!AT111*1.051</f>
        <v>210421.9712</v>
      </c>
      <c r="BA111" s="8">
        <f t="shared" si="89"/>
        <v>199485</v>
      </c>
      <c r="BB111" s="450"/>
      <c r="BC111" s="157">
        <f>+'ESTUDIO DE MERCADO 2023'!AP111*(1 + 0.0928) * (1 + 0.052) * (1 + 0.051)</f>
        <v>149219.6784416</v>
      </c>
      <c r="BD111" s="157">
        <f>+'ESTUDIO DE MERCADO 2023'!AQ111*(1 + 0.0928) * (1 + 0.052) * (1 + 0.051)</f>
        <v>136593.39795807999</v>
      </c>
      <c r="BE111" s="7">
        <f>+'ESTUDIO DE MERCADO 2025'!AX111*1.051</f>
        <v>180772</v>
      </c>
      <c r="BF111" s="7">
        <f>+'ESTUDIO DE MERCADO 2025'!AY111*1.051</f>
        <v>183925</v>
      </c>
      <c r="BG111" s="7">
        <f>+'ESTUDIO DE MERCADO 2025'!AZ111*1.051</f>
        <v>174029.83499999999</v>
      </c>
      <c r="BH111" s="8">
        <f t="shared" si="90"/>
        <v>164908</v>
      </c>
      <c r="BI111" s="450"/>
      <c r="BJ111" s="157">
        <f>+'ESTUDIO DE MERCADO 2023'!AV111*(1 + 0.0928) * (1 + 0.052) * (1 + 0.051)</f>
        <v>149219.6784416</v>
      </c>
      <c r="BK111" s="157">
        <f>+'ESTUDIO DE MERCADO 2023'!AW111*(1 + 0.0928) * (1 + 0.052) * (1 + 0.051)</f>
        <v>168009.8794884384</v>
      </c>
      <c r="BL111" s="7">
        <f>+'ESTUDIO DE MERCADO 2025'!BD111*1.051</f>
        <v>200741</v>
      </c>
      <c r="BM111" s="7">
        <f>+'ESTUDIO DE MERCADO 2025'!BE111*1.051</f>
        <v>204945</v>
      </c>
      <c r="BN111" s="7">
        <f>+'ESTUDIO DE MERCADO 2025'!BF111*1.051</f>
        <v>193159.50639999998</v>
      </c>
      <c r="BO111" s="8">
        <f t="shared" si="91"/>
        <v>183215</v>
      </c>
      <c r="BP111" s="450"/>
      <c r="BQ111" s="157">
        <f>+'ESTUDIO DE MERCADO 2023'!AY111*(1 + 0.0928) * (1 + 0.052) * (1 + 0.051)</f>
        <v>149219.6784416</v>
      </c>
      <c r="BR111" s="157">
        <f>+'ESTUDIO DE MERCADO 2023'!AZ111*(1 + 0.0928) * (1 + 0.052) * (1 + 0.051)</f>
        <v>168009.8794884384</v>
      </c>
      <c r="BS111" s="7">
        <f>+'ESTUDIO DE MERCADO 2025'!BJ111*1.051</f>
        <v>200741</v>
      </c>
      <c r="BT111" s="7">
        <f>+'ESTUDIO DE MERCADO 2025'!BK111*1.051</f>
        <v>204945</v>
      </c>
      <c r="BU111" s="7">
        <f>+'ESTUDIO DE MERCADO 2025'!BL111*1.051</f>
        <v>193159.50639999998</v>
      </c>
      <c r="BV111" s="8">
        <f t="shared" si="92"/>
        <v>183215</v>
      </c>
      <c r="BW111" s="450"/>
      <c r="BX111" s="157">
        <f>+'ESTUDIO DE MERCADO 2023'!BB111*(1 + 0.0928) * (1 + 0.052) * (1 + 0.051)</f>
        <v>149219.6784416</v>
      </c>
      <c r="BY111" s="157">
        <f>+'ESTUDIO DE MERCADO 2023'!BC111*(1 + 0.0928) * (1 + 0.052) * (1 + 0.051)</f>
        <v>136593.39795807999</v>
      </c>
      <c r="BZ111" s="7">
        <f>+'ESTUDIO DE MERCADO 2025'!BP111*1.051</f>
        <v>180772</v>
      </c>
      <c r="CA111" s="7">
        <f>+'ESTUDIO DE MERCADO 2025'!BQ111*1.051</f>
        <v>183925</v>
      </c>
      <c r="CB111" s="7">
        <f>+'ESTUDIO DE MERCADO 2025'!BR111*1.051</f>
        <v>174029.83499999999</v>
      </c>
      <c r="CC111" s="450">
        <f t="shared" si="72"/>
        <v>164908</v>
      </c>
      <c r="CD111" s="89"/>
      <c r="CE111" s="28"/>
      <c r="CF111" s="9"/>
      <c r="CG111" s="9"/>
      <c r="CH111" s="9"/>
      <c r="CI111" s="10"/>
      <c r="CJ111" s="10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</row>
    <row r="112" spans="1:198" ht="50" customHeight="1" thickBot="1" x14ac:dyDescent="0.4">
      <c r="A112" s="296"/>
      <c r="B112" s="11">
        <v>94</v>
      </c>
      <c r="C112" s="37" t="s">
        <v>125</v>
      </c>
      <c r="D112" s="11" t="s">
        <v>22</v>
      </c>
      <c r="E112" s="6"/>
      <c r="F112" s="157">
        <f>+'ESTUDIO DE MERCADO 2023'!F112*(1 + 0.0928) * (1 + 0.052) * (1 + 0.051)</f>
        <v>58117.137919359993</v>
      </c>
      <c r="G112" s="157">
        <f>+'ESTUDIO DE MERCADO 2023'!G112*(1 + 0.0928) * (1 + 0.052) * (1 + 0.051)</f>
        <v>65435.426748128644</v>
      </c>
      <c r="H112" s="7">
        <f>+'ESTUDIO DE MERCADO 2025'!H112*1.051</f>
        <v>77774</v>
      </c>
      <c r="I112" s="7">
        <f>+'ESTUDIO DE MERCADO 2025'!I112*1.051</f>
        <v>78825</v>
      </c>
      <c r="J112" s="13">
        <f>+'ESTUDIO DE MERCADO 2025'!J112*1.051</f>
        <v>75229.739199999996</v>
      </c>
      <c r="K112" s="8">
        <f t="shared" si="84"/>
        <v>71076</v>
      </c>
      <c r="L112" s="450"/>
      <c r="M112" s="157">
        <f>+'ESTUDIO DE MERCADO 2023'!I112*(1 + 0.0928) * (1 + 0.052) * (1 + 0.051)</f>
        <v>58117.137919359993</v>
      </c>
      <c r="N112" s="157">
        <f>+'ESTUDIO DE MERCADO 2023'!J112*(1 + 0.0928) * (1 + 0.052) * (1 + 0.051)</f>
        <v>65435.426748128644</v>
      </c>
      <c r="O112" s="7">
        <f>+'ESTUDIO DE MERCADO 2025'!N112*1.051</f>
        <v>77774</v>
      </c>
      <c r="P112" s="7">
        <f>+'ESTUDIO DE MERCADO 2025'!O112*1.051</f>
        <v>78825</v>
      </c>
      <c r="Q112" s="7">
        <f>+'ESTUDIO DE MERCADO 2025'!P112*1.051</f>
        <v>75229.739199999996</v>
      </c>
      <c r="R112" s="8">
        <f t="shared" si="85"/>
        <v>71076</v>
      </c>
      <c r="S112" s="450"/>
      <c r="T112" s="157">
        <f>+'ESTUDIO DE MERCADO 2023'!O112*(1 + 0.0928) * (1 + 0.052) * (1 + 0.051)</f>
        <v>94244.007436799991</v>
      </c>
      <c r="U112" s="157">
        <f>+'ESTUDIO DE MERCADO 2023'!P112*(1 + 0.0928) * (1 + 0.052) * (1 + 0.051)</f>
        <v>106111.50283480319</v>
      </c>
      <c r="V112" s="7">
        <f>+'ESTUDIO DE MERCADO 2025'!T112*1.051</f>
        <v>127170.99999999999</v>
      </c>
      <c r="W112" s="7">
        <f>+'ESTUDIO DE MERCADO 2025'!U112*1.051</f>
        <v>129272.99999999999</v>
      </c>
      <c r="X112" s="7">
        <f>+'ESTUDIO DE MERCADO 2025'!V112*1.051</f>
        <v>121995.24539999999</v>
      </c>
      <c r="Y112" s="8">
        <f t="shared" si="86"/>
        <v>115759</v>
      </c>
      <c r="Z112" s="450"/>
      <c r="AA112" s="157">
        <f>+'ESTUDIO DE MERCADO 2023'!AD112*(1 + 0.0928) * (1 + 0.052) * (1 + 0.051)</f>
        <v>94244.007436799991</v>
      </c>
      <c r="AB112" s="157">
        <f>+'ESTUDIO DE MERCADO 2023'!AE112*(1 + 0.0928) * (1 + 0.052) * (1 + 0.051)</f>
        <v>106111.50283480319</v>
      </c>
      <c r="AC112" s="7">
        <f>+'ESTUDIO DE MERCADO 2025'!Z112*1.051</f>
        <v>127170.99999999999</v>
      </c>
      <c r="AD112" s="7">
        <f>+'ESTUDIO DE MERCADO 2025'!AA112*1.051</f>
        <v>127170.99999999999</v>
      </c>
      <c r="AE112" s="7">
        <f>+'ESTUDIO DE MERCADO 2025'!AB112*1.051</f>
        <v>121995.24539999999</v>
      </c>
      <c r="AF112" s="8">
        <f t="shared" si="87"/>
        <v>115339</v>
      </c>
      <c r="AG112" s="450"/>
      <c r="AH112" s="157">
        <f>+'ESTUDIO DE MERCADO 2023'!AG112*(1 + 0.0928) * (1 + 0.052) * (1 + 0.051)</f>
        <v>94244.007436799991</v>
      </c>
      <c r="AI112" s="157">
        <f>+'ESTUDIO DE MERCADO 2023'!AH112*(1 + 0.0928) * (1 + 0.052) * (1 + 0.051)</f>
        <v>106111.50283480319</v>
      </c>
      <c r="AJ112" s="7">
        <f>+'ESTUDIO DE MERCADO 2025'!AF112*1.051</f>
        <v>127170.99999999999</v>
      </c>
      <c r="AK112" s="7">
        <f>+'ESTUDIO DE MERCADO 2025'!AG112*1.051</f>
        <v>129272.99999999999</v>
      </c>
      <c r="AL112" s="7">
        <f>+'ESTUDIO DE MERCADO 2025'!AH112*1.051</f>
        <v>121995.24539999999</v>
      </c>
      <c r="AM112" s="8">
        <f t="shared" si="88"/>
        <v>115759</v>
      </c>
      <c r="AN112" s="450"/>
      <c r="AO112" s="157">
        <f>+'ESTUDIO DE MERCADO 2023'!AJ112*(1 + 0.0928) * (1 + 0.052) * (1 + 0.051)</f>
        <v>94244.007436799991</v>
      </c>
      <c r="AP112" s="157">
        <f>+'ESTUDIO DE MERCADO 2023'!AK112*(1 + 0.0928) * (1 + 0.052) * (1 + 0.051)</f>
        <v>106111.50283480319</v>
      </c>
      <c r="AQ112" s="7">
        <f>+'ESTUDIO DE MERCADO 2025'!AL112*1.051</f>
        <v>127170.99999999999</v>
      </c>
      <c r="AR112" s="7">
        <f>+'ESTUDIO DE MERCADO 2025'!AM112*1.051</f>
        <v>129272.99999999999</v>
      </c>
      <c r="AS112" s="7">
        <f>+'ESTUDIO DE MERCADO 2025'!AN112*1.051</f>
        <v>121995.24539999999</v>
      </c>
      <c r="AT112" s="8">
        <f>ROUND(((AO112+AP112+AQ112+AR112+AS112)/5),0)</f>
        <v>115759</v>
      </c>
      <c r="AU112" s="450"/>
      <c r="AV112" s="157">
        <f>+'ESTUDIO DE MERCADO 2023'!AM112*(1 + 0.0928) * (1 + 0.052) * (1 + 0.051)</f>
        <v>112150.36884979199</v>
      </c>
      <c r="AW112" s="157">
        <f>+'ESTUDIO DE MERCADO 2023'!AN112*(1 + 0.0928) * (1 + 0.052) * (1 + 0.051)</f>
        <v>106111.50283480319</v>
      </c>
      <c r="AX112" s="7">
        <f>+'ESTUDIO DE MERCADO 2025'!AR112*1.051</f>
        <v>138732</v>
      </c>
      <c r="AY112" s="7">
        <f>+'ESTUDIO DE MERCADO 2025'!AS112*1.051</f>
        <v>141885</v>
      </c>
      <c r="AZ112" s="7">
        <f>+'ESTUDIO DE MERCADO 2025'!AT112*1.051</f>
        <v>132898.31939999998</v>
      </c>
      <c r="BA112" s="8">
        <f t="shared" si="89"/>
        <v>126355</v>
      </c>
      <c r="BB112" s="450"/>
      <c r="BC112" s="157">
        <f>+'ESTUDIO DE MERCADO 2023'!AP112*(1 + 0.0928) * (1 + 0.052) * (1 + 0.051)</f>
        <v>70683.005577600008</v>
      </c>
      <c r="BD112" s="157">
        <f>+'ESTUDIO DE MERCADO 2023'!AQ112*(1 + 0.0928) * (1 + 0.052) * (1 + 0.051)</f>
        <v>64702.135874879998</v>
      </c>
      <c r="BE112" s="7">
        <f>+'ESTUDIO DE MERCADO 2025'!AX112*1.051</f>
        <v>86182</v>
      </c>
      <c r="BF112" s="7">
        <f>+'ESTUDIO DE MERCADO 2025'!AY112*1.051</f>
        <v>88284</v>
      </c>
      <c r="BG112" s="7">
        <f>+'ESTUDIO DE MERCADO 2025'!AZ112*1.051</f>
        <v>82435.184999999998</v>
      </c>
      <c r="BH112" s="8">
        <f t="shared" si="90"/>
        <v>78457</v>
      </c>
      <c r="BI112" s="450"/>
      <c r="BJ112" s="157">
        <f>+'ESTUDIO DE MERCADO 2023'!AV112*(1 + 0.0928) * (1 + 0.052) * (1 + 0.051)</f>
        <v>94244.007436799991</v>
      </c>
      <c r="BK112" s="157">
        <f>+'ESTUDIO DE MERCADO 2023'!AW112*(1 + 0.0928) * (1 + 0.052) * (1 + 0.051)</f>
        <v>106111.50283480319</v>
      </c>
      <c r="BL112" s="7">
        <f>+'ESTUDIO DE MERCADO 2025'!BD112*1.051</f>
        <v>127170.99999999999</v>
      </c>
      <c r="BM112" s="7">
        <f>+'ESTUDIO DE MERCADO 2025'!BE112*1.051</f>
        <v>129272.99999999999</v>
      </c>
      <c r="BN112" s="7">
        <f>+'ESTUDIO DE MERCADO 2025'!BF112*1.051</f>
        <v>121995.24539999999</v>
      </c>
      <c r="BO112" s="8">
        <f t="shared" si="91"/>
        <v>115759</v>
      </c>
      <c r="BP112" s="450"/>
      <c r="BQ112" s="157">
        <f>+'ESTUDIO DE MERCADO 2023'!AY112*(1 + 0.0928) * (1 + 0.052) * (1 + 0.051)</f>
        <v>94244.007436799991</v>
      </c>
      <c r="BR112" s="157">
        <f>+'ESTUDIO DE MERCADO 2023'!AZ112*(1 + 0.0928) * (1 + 0.052) * (1 + 0.051)</f>
        <v>106111.50283480319</v>
      </c>
      <c r="BS112" s="7">
        <f>+'ESTUDIO DE MERCADO 2025'!BJ112*1.051</f>
        <v>127170.99999999999</v>
      </c>
      <c r="BT112" s="7">
        <f>+'ESTUDIO DE MERCADO 2025'!BK112*1.051</f>
        <v>129272.99999999999</v>
      </c>
      <c r="BU112" s="7">
        <f>+'ESTUDIO DE MERCADO 2025'!BL112*1.051</f>
        <v>121995.24539999999</v>
      </c>
      <c r="BV112" s="8">
        <f t="shared" si="92"/>
        <v>115759</v>
      </c>
      <c r="BW112" s="450"/>
      <c r="BX112" s="157">
        <f>+'ESTUDIO DE MERCADO 2023'!BB112*(1 + 0.0928) * (1 + 0.052) * (1 + 0.051)</f>
        <v>78536.672863999993</v>
      </c>
      <c r="BY112" s="157">
        <f>+'ESTUDIO DE MERCADO 2023'!BC112*(1 + 0.0928) * (1 + 0.052) * (1 + 0.051)</f>
        <v>71891.26208320001</v>
      </c>
      <c r="BZ112" s="7">
        <f>+'ESTUDIO DE MERCADO 2025'!BP112*1.051</f>
        <v>95641</v>
      </c>
      <c r="CA112" s="7">
        <f>+'ESTUDIO DE MERCADO 2025'!BQ112*1.051</f>
        <v>97743</v>
      </c>
      <c r="CB112" s="7">
        <f>+'ESTUDIO DE MERCADO 2025'!BR112*1.051</f>
        <v>91594.65</v>
      </c>
      <c r="CC112" s="450">
        <f t="shared" si="72"/>
        <v>87081</v>
      </c>
      <c r="CD112" s="89"/>
      <c r="CE112" s="28"/>
      <c r="CF112" s="9"/>
      <c r="CG112" s="9"/>
      <c r="CH112" s="9"/>
      <c r="CI112" s="10"/>
      <c r="CJ112" s="10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</row>
    <row r="113" spans="1:198" ht="50" customHeight="1" x14ac:dyDescent="0.35">
      <c r="A113" s="296"/>
      <c r="B113" s="4">
        <v>95</v>
      </c>
      <c r="C113" s="37" t="s">
        <v>126</v>
      </c>
      <c r="D113" s="11" t="s">
        <v>22</v>
      </c>
      <c r="E113" s="6"/>
      <c r="F113" s="157">
        <f>+'ESTUDIO DE MERCADO 2023'!F113*(1 + 0.0928) * (1 + 0.052) * (1 + 0.051)</f>
        <v>85996.871419351373</v>
      </c>
      <c r="G113" s="157">
        <f>+'ESTUDIO DE MERCADO 2023'!G113*(1 + 0.0928) * (1 + 0.052) * (1 + 0.051)</f>
        <v>96825.862074234305</v>
      </c>
      <c r="H113" s="7">
        <f>+'ESTUDIO DE MERCADO 2025'!H113*1.051</f>
        <v>115610</v>
      </c>
      <c r="I113" s="7">
        <f>+'ESTUDIO DE MERCADO 2025'!I113*1.051</f>
        <v>117711.99999999999</v>
      </c>
      <c r="J113" s="13">
        <f>+'ESTUDIO DE MERCADO 2025'!J113*1.051</f>
        <v>111320.23839999999</v>
      </c>
      <c r="K113" s="8">
        <f t="shared" si="84"/>
        <v>105493</v>
      </c>
      <c r="L113" s="450"/>
      <c r="M113" s="157">
        <f>+'ESTUDIO DE MERCADO 2023'!I113*(1 + 0.0928) * (1 + 0.052) * (1 + 0.051)</f>
        <v>85996.871419351373</v>
      </c>
      <c r="N113" s="157">
        <f>+'ESTUDIO DE MERCADO 2023'!J113*(1 + 0.0928) * (1 + 0.052) * (1 + 0.051)</f>
        <v>96825.862074234305</v>
      </c>
      <c r="O113" s="7">
        <f>+'ESTUDIO DE MERCADO 2025'!N113*1.051</f>
        <v>115610</v>
      </c>
      <c r="P113" s="7">
        <f>+'ESTUDIO DE MERCADO 2025'!O113*1.051</f>
        <v>117711.99999999999</v>
      </c>
      <c r="Q113" s="7">
        <f>+'ESTUDIO DE MERCADO 2025'!P113*1.051</f>
        <v>111320.23839999999</v>
      </c>
      <c r="R113" s="8">
        <f t="shared" si="85"/>
        <v>105493</v>
      </c>
      <c r="S113" s="450"/>
      <c r="T113" s="157">
        <f>+'ESTUDIO DE MERCADO 2023'!O113*(1 + 0.0928) * (1 + 0.052) * (1 + 0.051)</f>
        <v>134650.49733194511</v>
      </c>
      <c r="U113" s="157">
        <f>+'ESTUDIO DE MERCADO 2023'!P113*(1 + 0.0928) * (1 + 0.052) * (1 + 0.051)</f>
        <v>151606.10226520617</v>
      </c>
      <c r="V113" s="7">
        <f>+'ESTUDIO DE MERCADO 2025'!T113*1.051</f>
        <v>180772</v>
      </c>
      <c r="W113" s="7">
        <f>+'ESTUDIO DE MERCADO 2025'!U113*1.051</f>
        <v>183925</v>
      </c>
      <c r="X113" s="7">
        <f>+'ESTUDIO DE MERCADO 2025'!V113*1.051</f>
        <v>174300.57259999998</v>
      </c>
      <c r="Y113" s="8">
        <f t="shared" si="86"/>
        <v>165051</v>
      </c>
      <c r="Z113" s="450"/>
      <c r="AA113" s="157">
        <f>+'ESTUDIO DE MERCADO 2023'!AD113*(1 + 0.0928) * (1 + 0.052) * (1 + 0.051)</f>
        <v>153666.18924914111</v>
      </c>
      <c r="AB113" s="157">
        <f>+'ESTUDIO DE MERCADO 2023'!AE113*(1 + 0.0928) * (1 + 0.052) * (1 + 0.051)</f>
        <v>173881.9132028117</v>
      </c>
      <c r="AC113" s="7">
        <f>+'ESTUDIO DE MERCADO 2025'!Z113*1.051</f>
        <v>207047</v>
      </c>
      <c r="AD113" s="7">
        <f>+'ESTUDIO DE MERCADO 2025'!AA113*1.051</f>
        <v>207047</v>
      </c>
      <c r="AE113" s="7">
        <f>+'ESTUDIO DE MERCADO 2025'!AB113*1.051</f>
        <v>199442.38439999998</v>
      </c>
      <c r="AF113" s="8">
        <f t="shared" si="87"/>
        <v>188217</v>
      </c>
      <c r="AG113" s="450"/>
      <c r="AH113" s="157">
        <f>+'ESTUDIO DE MERCADO 2023'!AG113*(1 + 0.0928) * (1 + 0.052) * (1 + 0.051)</f>
        <v>149803.83421436243</v>
      </c>
      <c r="AI113" s="157">
        <f>+'ESTUDIO DE MERCADO 2023'!AH113*(1 + 0.0928) * (1 + 0.052) * (1 + 0.051)</f>
        <v>173881.9132028117</v>
      </c>
      <c r="AJ113" s="7">
        <f>+'ESTUDIO DE MERCADO 2025'!AF113*1.051</f>
        <v>204945</v>
      </c>
      <c r="AK113" s="7">
        <f>+'ESTUDIO DE MERCADO 2025'!AG113*1.051</f>
        <v>209149</v>
      </c>
      <c r="AL113" s="7">
        <f>+'ESTUDIO DE MERCADO 2025'!AH113*1.051</f>
        <v>197089.61579999997</v>
      </c>
      <c r="AM113" s="8">
        <f t="shared" si="88"/>
        <v>186974</v>
      </c>
      <c r="AN113" s="450"/>
      <c r="AO113" s="157">
        <f>+'ESTUDIO DE MERCADO 2023'!AJ113*(1 + 0.0928) * (1 + 0.052) * (1 + 0.051)</f>
        <v>152124.51436082073</v>
      </c>
      <c r="AP113" s="157">
        <f>+'ESTUDIO DE MERCADO 2023'!AK113*(1 + 0.0928) * (1 + 0.052) * (1 + 0.051)</f>
        <v>173881.9132028117</v>
      </c>
      <c r="AQ113" s="7">
        <f>+'ESTUDIO DE MERCADO 2025'!AL113*1.051</f>
        <v>205996</v>
      </c>
      <c r="AR113" s="7">
        <f>+'ESTUDIO DE MERCADO 2025'!AM113*1.051</f>
        <v>210200</v>
      </c>
      <c r="AS113" s="7">
        <f>+'ESTUDIO DE MERCADO 2025'!AN113*1.051</f>
        <v>198503.6312</v>
      </c>
      <c r="AT113" s="8">
        <f>ROUND(((AO113+AP113+AQ113+AR113+AS113)/5),0)</f>
        <v>188141</v>
      </c>
      <c r="AU113" s="450"/>
      <c r="AV113" s="157">
        <f>+'ESTUDIO DE MERCADO 2023'!AM113*(1 + 0.0928) * (1 + 0.052) * (1 + 0.051)</f>
        <v>216893.86004754016</v>
      </c>
      <c r="AW113" s="157">
        <f>+'ESTUDIO DE MERCADO 2023'!AN113*(1 + 0.0928) * (1 + 0.052) * (1 + 0.051)</f>
        <v>173881.9132028117</v>
      </c>
      <c r="AX113" s="7">
        <f>+'ESTUDIO DE MERCADO 2025'!AR113*1.051</f>
        <v>246984.99999999997</v>
      </c>
      <c r="AY113" s="7">
        <f>+'ESTUDIO DE MERCADO 2025'!AS113*1.051</f>
        <v>252239.99999999997</v>
      </c>
      <c r="AZ113" s="7">
        <f>+'ESTUDIO DE MERCADO 2025'!AT113*1.051</f>
        <v>237941.56539999999</v>
      </c>
      <c r="BA113" s="8">
        <f t="shared" si="89"/>
        <v>225588</v>
      </c>
      <c r="BB113" s="450"/>
      <c r="BC113" s="157">
        <f>+'ESTUDIO DE MERCADO 2023'!AP113*(1 + 0.0928) * (1 + 0.052) * (1 + 0.051)</f>
        <v>114340.20689925893</v>
      </c>
      <c r="BD113" s="157">
        <f>+'ESTUDIO DE MERCADO 2023'!AQ113*(1 + 0.0928) * (1 + 0.052) * (1 + 0.051)</f>
        <v>104665.26631547547</v>
      </c>
      <c r="BE113" s="7">
        <f>+'ESTUDIO DE MERCADO 2025'!AX113*1.051</f>
        <v>138732</v>
      </c>
      <c r="BF113" s="7">
        <f>+'ESTUDIO DE MERCADO 2025'!AY113*1.051</f>
        <v>141885</v>
      </c>
      <c r="BG113" s="7">
        <f>+'ESTUDIO DE MERCADO 2025'!AZ113*1.051</f>
        <v>133351.51060000001</v>
      </c>
      <c r="BH113" s="8">
        <f t="shared" si="90"/>
        <v>126595</v>
      </c>
      <c r="BI113" s="450"/>
      <c r="BJ113" s="157">
        <f>+'ESTUDIO DE MERCADO 2023'!AV113*(1 + 0.0928) * (1 + 0.052) * (1 + 0.051)</f>
        <v>180378.00388697188</v>
      </c>
      <c r="BK113" s="157">
        <f>+'ESTUDIO DE MERCADO 2023'!AW113*(1 + 0.0928) * (1 + 0.052) * (1 + 0.051)</f>
        <v>173881.9132028117</v>
      </c>
      <c r="BL113" s="7">
        <f>+'ESTUDIO DE MERCADO 2025'!BD113*1.051</f>
        <v>223863</v>
      </c>
      <c r="BM113" s="7">
        <f>+'ESTUDIO DE MERCADO 2025'!BE113*1.051</f>
        <v>228067</v>
      </c>
      <c r="BN113" s="7">
        <f>+'ESTUDIO DE MERCADO 2025'!BF113*1.051</f>
        <v>215707.24</v>
      </c>
      <c r="BO113" s="8">
        <f t="shared" si="91"/>
        <v>204379</v>
      </c>
      <c r="BP113" s="450"/>
      <c r="BQ113" s="157">
        <f>+'ESTUDIO DE MERCADO 2023'!AY113*(1 + 0.0928) * (1 + 0.052) * (1 + 0.051)</f>
        <v>175735.62261730799</v>
      </c>
      <c r="BR113" s="157">
        <f>+'ESTUDIO DE MERCADO 2023'!AZ113*(1 + 0.0928) * (1 + 0.052) * (1 + 0.051)</f>
        <v>173881.9132028117</v>
      </c>
      <c r="BS113" s="7">
        <f>+'ESTUDIO DE MERCADO 2025'!BJ113*1.051</f>
        <v>221761</v>
      </c>
      <c r="BT113" s="7">
        <f>+'ESTUDIO DE MERCADO 2025'!BK113*1.051</f>
        <v>225965</v>
      </c>
      <c r="BU113" s="7">
        <f>+'ESTUDIO DE MERCADO 2025'!BL113*1.051</f>
        <v>212880.68059999999</v>
      </c>
      <c r="BV113" s="8">
        <f t="shared" si="92"/>
        <v>202045</v>
      </c>
      <c r="BW113" s="450"/>
      <c r="BX113" s="157">
        <f>+'ESTUDIO DE MERCADO 2023'!BB113*(1 + 0.0928) * (1 + 0.052) * (1 + 0.051)</f>
        <v>144367.13303535208</v>
      </c>
      <c r="BY113" s="157">
        <f>+'ESTUDIO DE MERCADO 2023'!BC113*(1 + 0.0928) * (1 + 0.052) * (1 + 0.051)</f>
        <v>132151.45254774531</v>
      </c>
      <c r="BZ113" s="7">
        <f>+'ESTUDIO DE MERCADO 2025'!BP113*1.051</f>
        <v>175517</v>
      </c>
      <c r="CA113" s="7">
        <f>+'ESTUDIO DE MERCADO 2025'!BQ113*1.051</f>
        <v>178670</v>
      </c>
      <c r="CB113" s="7">
        <f>+'ESTUDIO DE MERCADO 2025'!BR113*1.051</f>
        <v>168370.83059999999</v>
      </c>
      <c r="CC113" s="450">
        <f t="shared" si="72"/>
        <v>159815</v>
      </c>
      <c r="CD113" s="89"/>
      <c r="CE113" s="28"/>
      <c r="CF113" s="9"/>
      <c r="CG113" s="9"/>
      <c r="CH113" s="9"/>
      <c r="CI113" s="10"/>
      <c r="CJ113" s="10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</row>
    <row r="114" spans="1:198" ht="50" customHeight="1" thickBot="1" x14ac:dyDescent="0.4">
      <c r="A114" s="296"/>
      <c r="B114" s="11">
        <v>96</v>
      </c>
      <c r="C114" s="37" t="s">
        <v>127</v>
      </c>
      <c r="D114" s="11" t="s">
        <v>22</v>
      </c>
      <c r="E114" s="6"/>
      <c r="F114" s="157">
        <f>+'ESTUDIO DE MERCADO 2023'!F114*(1 + 0.0928) * (1 + 0.052) * (1 + 0.051)</f>
        <v>95453.158052214145</v>
      </c>
      <c r="G114" s="157">
        <f>+'ESTUDIO DE MERCADO 2023'!G114*(1 + 0.0928) * (1 + 0.052) * (1 + 0.051)</f>
        <v>107472.91341617373</v>
      </c>
      <c r="H114" s="7">
        <f>+'ESTUDIO DE MERCADO 2025'!H114*1.051</f>
        <v>128221.99999999999</v>
      </c>
      <c r="I114" s="7">
        <f>+'ESTUDIO DE MERCADO 2025'!I114*1.051</f>
        <v>130323.99999999999</v>
      </c>
      <c r="J114" s="13">
        <f>+'ESTUDIO DE MERCADO 2025'!J114*1.051</f>
        <v>123560.81499999999</v>
      </c>
      <c r="K114" s="8">
        <f t="shared" si="84"/>
        <v>117007</v>
      </c>
      <c r="L114" s="450"/>
      <c r="M114" s="157">
        <f>+'ESTUDIO DE MERCADO 2023'!I114*(1 + 0.0928) * (1 + 0.052) * (1 + 0.051)</f>
        <v>95453.158052214145</v>
      </c>
      <c r="N114" s="157">
        <f>+'ESTUDIO DE MERCADO 2023'!J114*(1 + 0.0928) * (1 + 0.052) * (1 + 0.051)</f>
        <v>107472.91341617373</v>
      </c>
      <c r="O114" s="7">
        <f>+'ESTUDIO DE MERCADO 2025'!N114*1.051</f>
        <v>128221.99999999999</v>
      </c>
      <c r="P114" s="7">
        <f>+'ESTUDIO DE MERCADO 2025'!O114*1.051</f>
        <v>130323.99999999999</v>
      </c>
      <c r="Q114" s="7">
        <f>+'ESTUDIO DE MERCADO 2025'!P114*1.051</f>
        <v>123560.81499999999</v>
      </c>
      <c r="R114" s="8">
        <f t="shared" si="85"/>
        <v>117007</v>
      </c>
      <c r="S114" s="450"/>
      <c r="T114" s="157">
        <f>+'ESTUDIO DE MERCADO 2023'!O114*(1 + 0.0928) * (1 + 0.052) * (1 + 0.051)</f>
        <v>168342.72999060107</v>
      </c>
      <c r="U114" s="157">
        <f>+'ESTUDIO DE MERCADO 2023'!P114*(1 + 0.0928) * (1 + 0.052) * (1 + 0.051)</f>
        <v>189540.9645286483</v>
      </c>
      <c r="V114" s="7">
        <f>+'ESTUDIO DE MERCADO 2025'!T114*1.051</f>
        <v>227016</v>
      </c>
      <c r="W114" s="7">
        <f>+'ESTUDIO DE MERCADO 2025'!U114*1.051</f>
        <v>231220</v>
      </c>
      <c r="X114" s="7">
        <f>+'ESTUDIO DE MERCADO 2025'!V114*1.051</f>
        <v>217912.86859999999</v>
      </c>
      <c r="Y114" s="8">
        <f t="shared" si="86"/>
        <v>206807</v>
      </c>
      <c r="Z114" s="450"/>
      <c r="AA114" s="157">
        <f>+'ESTUDIO DE MERCADO 2023'!AD114*(1 + 0.0928) * (1 + 0.052) * (1 + 0.051)</f>
        <v>186330.29832333443</v>
      </c>
      <c r="AB114" s="157">
        <f>+'ESTUDIO DE MERCADO 2023'!AE114*(1 + 0.0928) * (1 + 0.052) * (1 + 0.051)</f>
        <v>210981.0589551774</v>
      </c>
      <c r="AC114" s="7">
        <f>+'ESTUDIO DE MERCADO 2025'!Z114*1.051</f>
        <v>251188.99999999997</v>
      </c>
      <c r="AD114" s="7">
        <f>+'ESTUDIO DE MERCADO 2025'!AA114*1.051</f>
        <v>251188.99999999997</v>
      </c>
      <c r="AE114" s="7">
        <f>+'ESTUDIO DE MERCADO 2025'!AB114*1.051</f>
        <v>241920.23099999997</v>
      </c>
      <c r="AF114" s="8">
        <f t="shared" si="87"/>
        <v>228322</v>
      </c>
      <c r="AG114" s="450"/>
      <c r="AH114" s="157">
        <f>+'ESTUDIO DE MERCADO 2023'!AG114*(1 + 0.0928) * (1 + 0.052) * (1 + 0.051)</f>
        <v>179979.82295555141</v>
      </c>
      <c r="AI114" s="157">
        <f>+'ESTUDIO DE MERCADO 2023'!AH114*(1 + 0.0928) * (1 + 0.052) * (1 + 0.051)</f>
        <v>210981.0589551774</v>
      </c>
      <c r="AJ114" s="7">
        <f>+'ESTUDIO DE MERCADO 2025'!AF114*1.051</f>
        <v>248035.99999999997</v>
      </c>
      <c r="AK114" s="7">
        <f>+'ESTUDIO DE MERCADO 2025'!AG114*1.051</f>
        <v>253290.99999999997</v>
      </c>
      <c r="AL114" s="7">
        <f>+'ESTUDIO DE MERCADO 2025'!AH114*1.051</f>
        <v>238053.39179999998</v>
      </c>
      <c r="AM114" s="8">
        <f t="shared" si="88"/>
        <v>226068</v>
      </c>
      <c r="AN114" s="450"/>
      <c r="AO114" s="157">
        <f>+'ESTUDIO DE MERCADO 2023'!AJ114*(1 + 0.0928) * (1 + 0.052) * (1 + 0.051)</f>
        <v>188439.63628311577</v>
      </c>
      <c r="AP114" s="157">
        <f>+'ESTUDIO DE MERCADO 2023'!AK114*(1 + 0.0928) * (1 + 0.052) * (1 + 0.051)</f>
        <v>210981.0589551774</v>
      </c>
      <c r="AQ114" s="7">
        <f>+'ESTUDIO DE MERCADO 2025'!AL114*1.051</f>
        <v>253290.99999999997</v>
      </c>
      <c r="AR114" s="7">
        <f>+'ESTUDIO DE MERCADO 2025'!AM114*1.051</f>
        <v>258545.99999999997</v>
      </c>
      <c r="AS114" s="7">
        <f>+'ESTUDIO DE MERCADO 2025'!AN114*1.051</f>
        <v>243204.76319999999</v>
      </c>
      <c r="AT114" s="8">
        <f>ROUND(((AO114+AP114+AQ114+AR114+AS114)/5),0)</f>
        <v>230892</v>
      </c>
      <c r="AU114" s="450"/>
      <c r="AV114" s="157">
        <f>+'ESTUDIO DE MERCADO 2023'!AM114*(1 + 0.0928) * (1 + 0.052) * (1 + 0.051)</f>
        <v>259707.91756643326</v>
      </c>
      <c r="AW114" s="157">
        <f>+'ESTUDIO DE MERCADO 2023'!AN114*(1 + 0.0928) * (1 + 0.052) * (1 + 0.051)</f>
        <v>210981.0589551774</v>
      </c>
      <c r="AX114" s="7">
        <f>+'ESTUDIO DE MERCADO 2025'!AR114*1.051</f>
        <v>298484</v>
      </c>
      <c r="AY114" s="7">
        <f>+'ESTUDIO DE MERCADO 2025'!AS114*1.051</f>
        <v>304790</v>
      </c>
      <c r="AZ114" s="7">
        <f>+'ESTUDIO DE MERCADO 2025'!AT114*1.051</f>
        <v>286599.29199999996</v>
      </c>
      <c r="BA114" s="8">
        <f t="shared" si="89"/>
        <v>272112</v>
      </c>
      <c r="BB114" s="450"/>
      <c r="BC114" s="157">
        <f>+'ESTUDIO DE MERCADO 2023'!AP114*(1 + 0.0928) * (1 + 0.052) * (1 + 0.051)</f>
        <v>145764.85020231263</v>
      </c>
      <c r="BD114" s="157">
        <f>+'ESTUDIO DE MERCADO 2023'!AQ114*(1 + 0.0928) * (1 + 0.052) * (1 + 0.051)</f>
        <v>133430.90133904002</v>
      </c>
      <c r="BE114" s="7">
        <f>+'ESTUDIO DE MERCADO 2025'!AX114*1.051</f>
        <v>176568</v>
      </c>
      <c r="BF114" s="7">
        <f>+'ESTUDIO DE MERCADO 2025'!AY114*1.051</f>
        <v>179721</v>
      </c>
      <c r="BG114" s="7">
        <f>+'ESTUDIO DE MERCADO 2025'!AZ114*1.051</f>
        <v>170001.14179999998</v>
      </c>
      <c r="BH114" s="8">
        <f t="shared" si="90"/>
        <v>161097</v>
      </c>
      <c r="BI114" s="450"/>
      <c r="BJ114" s="157">
        <f>+'ESTUDIO DE MERCADO 2023'!AV114*(1 + 0.0928) * (1 + 0.052) * (1 + 0.051)</f>
        <v>221424.33205594</v>
      </c>
      <c r="BK114" s="157">
        <f>+'ESTUDIO DE MERCADO 2023'!AW114*(1 + 0.0928) * (1 + 0.052) * (1 + 0.051)</f>
        <v>210981.0589551774</v>
      </c>
      <c r="BL114" s="7">
        <f>+'ESTUDIO DE MERCADO 2025'!BD114*1.051</f>
        <v>274311</v>
      </c>
      <c r="BM114" s="7">
        <f>+'ESTUDIO DE MERCADO 2025'!BE114*1.051</f>
        <v>279566</v>
      </c>
      <c r="BN114" s="7">
        <f>+'ESTUDIO DE MERCADO 2025'!BF114*1.051</f>
        <v>263289.37319999997</v>
      </c>
      <c r="BO114" s="8">
        <f t="shared" si="91"/>
        <v>249914</v>
      </c>
      <c r="BP114" s="450"/>
      <c r="BQ114" s="157">
        <f>+'ESTUDIO DE MERCADO 2023'!AY114*(1 + 0.0928) * (1 + 0.052) * (1 + 0.051)</f>
        <v>222702.59494347448</v>
      </c>
      <c r="BR114" s="157">
        <f>+'ESTUDIO DE MERCADO 2023'!AZ114*(1 + 0.0928) * (1 + 0.052) * (1 + 0.051)</f>
        <v>210981.0589551774</v>
      </c>
      <c r="BS114" s="7">
        <f>+'ESTUDIO DE MERCADO 2025'!BJ114*1.051</f>
        <v>274311</v>
      </c>
      <c r="BT114" s="7">
        <f>+'ESTUDIO DE MERCADO 2025'!BK114*1.051</f>
        <v>279566</v>
      </c>
      <c r="BU114" s="7">
        <f>+'ESTUDIO DE MERCADO 2025'!BL114*1.051</f>
        <v>264067.7438</v>
      </c>
      <c r="BV114" s="8">
        <f t="shared" si="92"/>
        <v>250326</v>
      </c>
      <c r="BW114" s="450"/>
      <c r="BX114" s="157">
        <f>+'ESTUDIO DE MERCADO 2023'!BB114*(1 + 0.0928) * (1 + 0.052) * (1 + 0.051)</f>
        <v>160243.3214548096</v>
      </c>
      <c r="BY114" s="157">
        <f>+'ESTUDIO DE MERCADO 2023'!BC114*(1 + 0.0928) * (1 + 0.052) * (1 + 0.051)</f>
        <v>146684.2711778642</v>
      </c>
      <c r="BZ114" s="7">
        <f>+'ESTUDIO DE MERCADO 2025'!BP114*1.051</f>
        <v>194435</v>
      </c>
      <c r="CA114" s="7">
        <f>+'ESTUDIO DE MERCADO 2025'!BQ114*1.051</f>
        <v>198639</v>
      </c>
      <c r="CB114" s="7">
        <f>+'ESTUDIO DE MERCADO 2025'!BR114*1.051</f>
        <v>186886.92819999999</v>
      </c>
      <c r="CC114" s="450">
        <f t="shared" si="72"/>
        <v>177378</v>
      </c>
      <c r="CD114" s="89"/>
      <c r="CE114" s="28"/>
      <c r="CF114" s="9"/>
      <c r="CG114" s="9"/>
      <c r="CH114" s="9"/>
      <c r="CI114" s="10"/>
      <c r="CJ114" s="10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</row>
    <row r="115" spans="1:198" ht="50" customHeight="1" x14ac:dyDescent="0.35">
      <c r="A115" s="296"/>
      <c r="B115" s="4">
        <v>97</v>
      </c>
      <c r="C115" s="37" t="s">
        <v>128</v>
      </c>
      <c r="D115" s="11" t="s">
        <v>22</v>
      </c>
      <c r="E115" s="6"/>
      <c r="F115" s="157">
        <f>+'ESTUDIO DE MERCADO 2023'!F115*(1 + 0.0928) * (1 + 0.052) * (1 + 0.051)</f>
        <v>109951.34200959999</v>
      </c>
      <c r="G115" s="157">
        <f>+'ESTUDIO DE MERCADO 2023'!G115*(1 + 0.0928) * (1 + 0.052) * (1 + 0.051)</f>
        <v>123796.7533072704</v>
      </c>
      <c r="H115" s="7">
        <f>+'ESTUDIO DE MERCADO 2025'!H115*1.051</f>
        <v>148191</v>
      </c>
      <c r="I115" s="7">
        <f>+'ESTUDIO DE MERCADO 2025'!I115*1.051</f>
        <v>151344</v>
      </c>
      <c r="J115" s="13">
        <f>+'ESTUDIO DE MERCADO 2025'!J115*1.051</f>
        <v>142328.522</v>
      </c>
      <c r="K115" s="8">
        <f t="shared" si="84"/>
        <v>135122</v>
      </c>
      <c r="L115" s="450"/>
      <c r="M115" s="157">
        <f>+'ESTUDIO DE MERCADO 2023'!I115*(1 + 0.0928) * (1 + 0.052) * (1 + 0.051)</f>
        <v>109951.34200959999</v>
      </c>
      <c r="N115" s="157">
        <f>+'ESTUDIO DE MERCADO 2023'!J115*(1 + 0.0928) * (1 + 0.052) * (1 + 0.051)</f>
        <v>123796.7533072704</v>
      </c>
      <c r="O115" s="7">
        <f>+'ESTUDIO DE MERCADO 2025'!N115*1.051</f>
        <v>148191</v>
      </c>
      <c r="P115" s="7">
        <f>+'ESTUDIO DE MERCADO 2025'!O115*1.051</f>
        <v>151344</v>
      </c>
      <c r="Q115" s="7">
        <f>+'ESTUDIO DE MERCADO 2025'!P115*1.051</f>
        <v>142328.522</v>
      </c>
      <c r="R115" s="8">
        <f t="shared" si="85"/>
        <v>135122</v>
      </c>
      <c r="S115" s="450"/>
      <c r="T115" s="157">
        <f>+'ESTUDIO DE MERCADO 2023'!O115*(1 + 0.0928) * (1 + 0.052) * (1 + 0.051)</f>
        <v>109951.34200959999</v>
      </c>
      <c r="U115" s="157">
        <f>+'ESTUDIO DE MERCADO 2023'!P115*(1 + 0.0928) * (1 + 0.052) * (1 + 0.051)</f>
        <v>123796.7533072704</v>
      </c>
      <c r="V115" s="7">
        <f>+'ESTUDIO DE MERCADO 2025'!T115*1.051</f>
        <v>148191</v>
      </c>
      <c r="W115" s="7">
        <f>+'ESTUDIO DE MERCADO 2025'!U115*1.051</f>
        <v>151344</v>
      </c>
      <c r="X115" s="7">
        <f>+'ESTUDIO DE MERCADO 2025'!V115*1.051</f>
        <v>142328.522</v>
      </c>
      <c r="Y115" s="8">
        <f t="shared" si="86"/>
        <v>135122</v>
      </c>
      <c r="Z115" s="450"/>
      <c r="AA115" s="157">
        <f>+'ESTUDIO DE MERCADO 2023'!AD115*(1 + 0.0928) * (1 + 0.052) * (1 + 0.051)</f>
        <v>109951.34200959999</v>
      </c>
      <c r="AB115" s="157">
        <f>+'ESTUDIO DE MERCADO 2023'!AE115*(1 + 0.0928) * (1 + 0.052) * (1 + 0.051)</f>
        <v>123796.7533072704</v>
      </c>
      <c r="AC115" s="7">
        <f>+'ESTUDIO DE MERCADO 2025'!Z115*1.051</f>
        <v>148191</v>
      </c>
      <c r="AD115" s="7">
        <f>+'ESTUDIO DE MERCADO 2025'!AA115*1.051</f>
        <v>148191</v>
      </c>
      <c r="AE115" s="7">
        <f>+'ESTUDIO DE MERCADO 2025'!AB115*1.051</f>
        <v>142328.522</v>
      </c>
      <c r="AF115" s="8">
        <f t="shared" si="87"/>
        <v>134492</v>
      </c>
      <c r="AG115" s="450"/>
      <c r="AH115" s="157">
        <f>+'ESTUDIO DE MERCADO 2023'!AG115*(1 + 0.0928) * (1 + 0.052) * (1 + 0.051)</f>
        <v>109951.34200959999</v>
      </c>
      <c r="AI115" s="157">
        <f>+'ESTUDIO DE MERCADO 2023'!AH115*(1 + 0.0928) * (1 + 0.052) * (1 + 0.051)</f>
        <v>123796.7533072704</v>
      </c>
      <c r="AJ115" s="7">
        <f>+'ESTUDIO DE MERCADO 2025'!AF115*1.051</f>
        <v>148191</v>
      </c>
      <c r="AK115" s="7">
        <f>+'ESTUDIO DE MERCADO 2025'!AG115*1.051</f>
        <v>151344</v>
      </c>
      <c r="AL115" s="7">
        <f>+'ESTUDIO DE MERCADO 2025'!AH115*1.051</f>
        <v>142328.522</v>
      </c>
      <c r="AM115" s="8">
        <f t="shared" si="88"/>
        <v>135122</v>
      </c>
      <c r="AN115" s="450"/>
      <c r="AO115" s="157">
        <f>+'ESTUDIO DE MERCADO 2023'!AJ115*(1 + 0.0928) * (1 + 0.052) * (1 + 0.051)</f>
        <v>109951.34200959999</v>
      </c>
      <c r="AP115" s="157">
        <f>+'ESTUDIO DE MERCADO 2023'!AK115*(1 + 0.0928) * (1 + 0.052) * (1 + 0.051)</f>
        <v>123796.7533072704</v>
      </c>
      <c r="AQ115" s="7">
        <f>+'ESTUDIO DE MERCADO 2025'!AL115*1.051</f>
        <v>148191</v>
      </c>
      <c r="AR115" s="7">
        <f>+'ESTUDIO DE MERCADO 2025'!AM115*1.051</f>
        <v>151344</v>
      </c>
      <c r="AS115" s="7">
        <f>+'ESTUDIO DE MERCADO 2025'!AN115*1.051</f>
        <v>142328.522</v>
      </c>
      <c r="AT115" s="8">
        <f>ROUND(((AO115+AP115+AQ115+AR115+AS115)/5),0)</f>
        <v>135122</v>
      </c>
      <c r="AU115" s="450"/>
      <c r="AV115" s="157">
        <f>+'ESTUDIO DE MERCADO 2023'!AM115*(1 + 0.0928) * (1 + 0.052) * (1 + 0.051)</f>
        <v>130842.096991424</v>
      </c>
      <c r="AW115" s="157">
        <f>+'ESTUDIO DE MERCADO 2023'!AN115*(1 + 0.0928) * (1 + 0.052) * (1 + 0.051)</f>
        <v>123796.7533072704</v>
      </c>
      <c r="AX115" s="7">
        <f>+'ESTUDIO DE MERCADO 2025'!AR115*1.051</f>
        <v>160803</v>
      </c>
      <c r="AY115" s="7">
        <f>+'ESTUDIO DE MERCADO 2025'!AS115*1.051</f>
        <v>163956</v>
      </c>
      <c r="AZ115" s="7">
        <f>+'ESTUDIO DE MERCADO 2025'!AT115*1.051</f>
        <v>155048.77499999999</v>
      </c>
      <c r="BA115" s="8">
        <f t="shared" si="89"/>
        <v>146889</v>
      </c>
      <c r="BB115" s="450"/>
      <c r="BC115" s="157">
        <f>+'ESTUDIO DE MERCADO 2023'!AP115*(1 + 0.0928) * (1 + 0.052) * (1 + 0.051)</f>
        <v>109951.34200959999</v>
      </c>
      <c r="BD115" s="157">
        <f>+'ESTUDIO DE MERCADO 2023'!AQ115*(1 + 0.0928) * (1 + 0.052) * (1 + 0.051)</f>
        <v>100647.76691648</v>
      </c>
      <c r="BE115" s="7">
        <f>+'ESTUDIO DE MERCADO 2025'!AX115*1.051</f>
        <v>133477</v>
      </c>
      <c r="BF115" s="7">
        <f>+'ESTUDIO DE MERCADO 2025'!AY115*1.051</f>
        <v>136630</v>
      </c>
      <c r="BG115" s="7">
        <f>+'ESTUDIO DE MERCADO 2025'!AZ115*1.051</f>
        <v>128232.51</v>
      </c>
      <c r="BH115" s="8">
        <f t="shared" si="90"/>
        <v>121788</v>
      </c>
      <c r="BI115" s="450"/>
      <c r="BJ115" s="157">
        <f>+'ESTUDIO DE MERCADO 2023'!AV115*(1 + 0.0928) * (1 + 0.052) * (1 + 0.051)</f>
        <v>109951.34200959999</v>
      </c>
      <c r="BK115" s="157">
        <f>+'ESTUDIO DE MERCADO 2023'!AW115*(1 + 0.0928) * (1 + 0.052) * (1 + 0.051)</f>
        <v>123796.7533072704</v>
      </c>
      <c r="BL115" s="7">
        <f>+'ESTUDIO DE MERCADO 2025'!BD115*1.051</f>
        <v>148191</v>
      </c>
      <c r="BM115" s="7">
        <f>+'ESTUDIO DE MERCADO 2025'!BE115*1.051</f>
        <v>151344</v>
      </c>
      <c r="BN115" s="7">
        <f>+'ESTUDIO DE MERCADO 2025'!BF115*1.051</f>
        <v>142328.522</v>
      </c>
      <c r="BO115" s="8">
        <f t="shared" si="91"/>
        <v>135122</v>
      </c>
      <c r="BP115" s="450"/>
      <c r="BQ115" s="157">
        <f>+'ESTUDIO DE MERCADO 2023'!AY115*(1 + 0.0928) * (1 + 0.052) * (1 + 0.051)</f>
        <v>109951.34200959999</v>
      </c>
      <c r="BR115" s="157">
        <f>+'ESTUDIO DE MERCADO 2023'!AZ115*(1 + 0.0928) * (1 + 0.052) * (1 + 0.051)</f>
        <v>123796.7533072704</v>
      </c>
      <c r="BS115" s="7">
        <f>+'ESTUDIO DE MERCADO 2025'!BJ115*1.051</f>
        <v>148191</v>
      </c>
      <c r="BT115" s="7">
        <f>+'ESTUDIO DE MERCADO 2025'!BK115*1.051</f>
        <v>151344</v>
      </c>
      <c r="BU115" s="7">
        <f>+'ESTUDIO DE MERCADO 2025'!BL115*1.051</f>
        <v>142328.522</v>
      </c>
      <c r="BV115" s="8">
        <f t="shared" si="92"/>
        <v>135122</v>
      </c>
      <c r="BW115" s="450"/>
      <c r="BX115" s="157">
        <f>+'ESTUDIO DE MERCADO 2023'!BB115*(1 + 0.0928) * (1 + 0.052) * (1 + 0.051)</f>
        <v>109951.34200959999</v>
      </c>
      <c r="BY115" s="157">
        <f>+'ESTUDIO DE MERCADO 2023'!BC115*(1 + 0.0928) * (1 + 0.052) * (1 + 0.051)</f>
        <v>100647.76691648</v>
      </c>
      <c r="BZ115" s="7">
        <f>+'ESTUDIO DE MERCADO 2025'!BP115*1.051</f>
        <v>133477</v>
      </c>
      <c r="CA115" s="7">
        <f>+'ESTUDIO DE MERCADO 2025'!BQ115*1.051</f>
        <v>136630</v>
      </c>
      <c r="CB115" s="7">
        <f>+'ESTUDIO DE MERCADO 2025'!BR115*1.051</f>
        <v>128232.51</v>
      </c>
      <c r="CC115" s="450">
        <f t="shared" si="72"/>
        <v>121788</v>
      </c>
      <c r="CD115" s="89"/>
      <c r="CE115" s="28"/>
      <c r="CF115" s="9"/>
      <c r="CG115" s="9"/>
      <c r="CH115" s="9"/>
      <c r="CI115" s="10"/>
      <c r="CJ115" s="10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</row>
    <row r="116" spans="1:198" s="32" customFormat="1" ht="50" customHeight="1" thickBot="1" x14ac:dyDescent="0.4">
      <c r="A116" s="296"/>
      <c r="B116" s="11">
        <v>98</v>
      </c>
      <c r="C116" s="37" t="s">
        <v>129</v>
      </c>
      <c r="D116" s="11" t="s">
        <v>22</v>
      </c>
      <c r="E116" s="6"/>
      <c r="F116" s="157">
        <f>+'ESTUDIO DE MERCADO 2023'!F116*(1 + 0.0928) * (1 + 0.052) * (1 + 0.051)</f>
        <v>204276.00660943132</v>
      </c>
      <c r="G116" s="157">
        <f>+'ESTUDIO DE MERCADO 2023'!G116*(1 + 0.0928) * (1 + 0.052) * (1 + 0.051)</f>
        <v>229999.06990324968</v>
      </c>
      <c r="H116" s="7">
        <f>+'ESTUDIO DE MERCADO 2025'!H116*1.051</f>
        <v>275362</v>
      </c>
      <c r="I116" s="7">
        <f>+'ESTUDIO DE MERCADO 2025'!I116*1.051</f>
        <v>280617</v>
      </c>
      <c r="J116" s="13">
        <f>+'ESTUDIO DE MERCADO 2025'!J116*1.051</f>
        <v>264426.76540000003</v>
      </c>
      <c r="K116" s="8">
        <f t="shared" si="84"/>
        <v>250936</v>
      </c>
      <c r="L116" s="450"/>
      <c r="M116" s="157">
        <f>+'ESTUDIO DE MERCADO 2023'!I116*(1 + 0.0928) * (1 + 0.052) * (1 + 0.051)</f>
        <v>204276.00660943132</v>
      </c>
      <c r="N116" s="157">
        <f>+'ESTUDIO DE MERCADO 2023'!J116*(1 + 0.0928) * (1 + 0.052) * (1 + 0.051)</f>
        <v>229999.06990324968</v>
      </c>
      <c r="O116" s="7">
        <f>+'ESTUDIO DE MERCADO 2025'!N116*1.051</f>
        <v>275362</v>
      </c>
      <c r="P116" s="7">
        <f>+'ESTUDIO DE MERCADO 2025'!O116*1.051</f>
        <v>280617</v>
      </c>
      <c r="Q116" s="7">
        <f>+'ESTUDIO DE MERCADO 2025'!P116*1.051</f>
        <v>264426.76540000003</v>
      </c>
      <c r="R116" s="8">
        <f t="shared" si="85"/>
        <v>250936</v>
      </c>
      <c r="S116" s="450"/>
      <c r="T116" s="157">
        <f>+'ESTUDIO DE MERCADO 2023'!O116*(1 + 0.0928) * (1 + 0.052) * (1 + 0.051)</f>
        <v>363434.02978193335</v>
      </c>
      <c r="U116" s="157">
        <f>+'ESTUDIO DE MERCADO 2023'!P116*(1 + 0.0928) * (1 + 0.052) * (1 + 0.051)</f>
        <v>409198.76107062754</v>
      </c>
      <c r="V116" s="7">
        <f>+'ESTUDIO DE MERCADO 2025'!T116*1.051</f>
        <v>489765.99999999994</v>
      </c>
      <c r="W116" s="7">
        <f>+'ESTUDIO DE MERCADO 2025'!U116*1.051</f>
        <v>499224.99999999994</v>
      </c>
      <c r="X116" s="7">
        <f>+'ESTUDIO DE MERCADO 2025'!V116*1.051</f>
        <v>470450.72199999995</v>
      </c>
      <c r="Y116" s="8">
        <f t="shared" si="86"/>
        <v>446415</v>
      </c>
      <c r="Z116" s="450"/>
      <c r="AA116" s="157">
        <f>+'ESTUDIO DE MERCADO 2023'!AD116*(1 + 0.0928) * (1 + 0.052) * (1 + 0.051)</f>
        <v>401906.47557112959</v>
      </c>
      <c r="AB116" s="157">
        <f>+'ESTUDIO DE MERCADO 2023'!AE116*(1 + 0.0928) * (1 + 0.052) * (1 + 0.051)</f>
        <v>447512.97195670422</v>
      </c>
      <c r="AC116" s="7">
        <f>+'ESTUDIO DE MERCADO 2025'!Z116*1.051</f>
        <v>538112</v>
      </c>
      <c r="AD116" s="7">
        <f>+'ESTUDIO DE MERCADO 2025'!AA116*1.051</f>
        <v>538112</v>
      </c>
      <c r="AE116" s="7">
        <f>+'ESTUDIO DE MERCADO 2025'!AB116*1.051</f>
        <v>517205.92839999998</v>
      </c>
      <c r="AF116" s="8">
        <f t="shared" si="87"/>
        <v>488570</v>
      </c>
      <c r="AG116" s="450"/>
      <c r="AH116" s="157">
        <f>+'ESTUDIO DE MERCADO 2023'!AG116*(1 + 0.0928) * (1 + 0.052) * (1 + 0.051)</f>
        <v>386320.2445478859</v>
      </c>
      <c r="AI116" s="157">
        <f>+'ESTUDIO DE MERCADO 2023'!AH116*(1 + 0.0928) * (1 + 0.052) * (1 + 0.051)</f>
        <v>447512.97195670422</v>
      </c>
      <c r="AJ116" s="7">
        <f>+'ESTUDIO DE MERCADO 2025'!AF116*1.051</f>
        <v>527602</v>
      </c>
      <c r="AK116" s="7">
        <f>+'ESTUDIO DE MERCADO 2025'!AG116*1.051</f>
        <v>538112</v>
      </c>
      <c r="AL116" s="7">
        <f>+'ESTUDIO DE MERCADO 2025'!AH116*1.051</f>
        <v>507715.39840000001</v>
      </c>
      <c r="AM116" s="8">
        <f t="shared" si="88"/>
        <v>481453</v>
      </c>
      <c r="AN116" s="450"/>
      <c r="AO116" s="157">
        <f>+'ESTUDIO DE MERCADO 2023'!AJ116*(1 + 0.0928) * (1 + 0.052) * (1 + 0.051)</f>
        <v>401906.47557112959</v>
      </c>
      <c r="AP116" s="157">
        <f>+'ESTUDIO DE MERCADO 2023'!AK116*(1 + 0.0928) * (1 + 0.052) * (1 + 0.051)</f>
        <v>447512.97195670422</v>
      </c>
      <c r="AQ116" s="7">
        <f>+'ESTUDIO DE MERCADO 2025'!AL116*1.051</f>
        <v>538112</v>
      </c>
      <c r="AR116" s="7">
        <f>+'ESTUDIO DE MERCADO 2025'!AM116*1.051</f>
        <v>548622</v>
      </c>
      <c r="AS116" s="7">
        <f>+'ESTUDIO DE MERCADO 2025'!AN116*1.051</f>
        <v>517205.92839999998</v>
      </c>
      <c r="AT116" s="8">
        <f>ROUND(((AO116+AP116+AQ116+AR116+AS116)/5),0)</f>
        <v>490672</v>
      </c>
      <c r="AU116" s="450"/>
      <c r="AV116" s="157">
        <f>+'ESTUDIO DE MERCADO 2023'!AM116*(1 + 0.0928) * (1 + 0.052) * (1 + 0.051)</f>
        <v>560966.33182938525</v>
      </c>
      <c r="AW116" s="157">
        <f>+'ESTUDIO DE MERCADO 2023'!AN116*(1 + 0.0928) * (1 + 0.052) * (1 + 0.051)</f>
        <v>447512.97195670422</v>
      </c>
      <c r="AX116" s="7">
        <f>+'ESTUDIO DE MERCADO 2025'!AR116*1.051</f>
        <v>639008</v>
      </c>
      <c r="AY116" s="7">
        <f>+'ESTUDIO DE MERCADO 2025'!AS116*1.051</f>
        <v>651620</v>
      </c>
      <c r="AZ116" s="7">
        <f>+'ESTUDIO DE MERCADO 2025'!AT116*1.051</f>
        <v>614056.41919999989</v>
      </c>
      <c r="BA116" s="8">
        <f t="shared" si="89"/>
        <v>582633</v>
      </c>
      <c r="BB116" s="450"/>
      <c r="BC116" s="157">
        <f>+'ESTUDIO DE MERCADO 2023'!AP116*(1 + 0.0928) * (1 + 0.052) * (1 + 0.051)</f>
        <v>303017.73076447973</v>
      </c>
      <c r="BD116" s="157">
        <f>+'ESTUDIO DE MERCADO 2023'!AQ116*(1 + 0.0928) * (1 + 0.052) * (1 + 0.051)</f>
        <v>277377.76893056225</v>
      </c>
      <c r="BE116" s="7">
        <f>+'ESTUDIO DE MERCADO 2025'!AX116*1.051</f>
        <v>367850</v>
      </c>
      <c r="BF116" s="7">
        <f>+'ESTUDIO DE MERCADO 2025'!AY116*1.051</f>
        <v>375207</v>
      </c>
      <c r="BG116" s="7">
        <f>+'ESTUDIO DE MERCADO 2025'!AZ116*1.051</f>
        <v>353399.38059999997</v>
      </c>
      <c r="BH116" s="8">
        <f t="shared" si="90"/>
        <v>335370</v>
      </c>
      <c r="BI116" s="450"/>
      <c r="BJ116" s="157">
        <f>+'ESTUDIO DE MERCADO 2023'!AV116*(1 + 0.0928) * (1 + 0.052) * (1 + 0.051)</f>
        <v>467408.25976654573</v>
      </c>
      <c r="BK116" s="157">
        <f>+'ESTUDIO DE MERCADO 2023'!AW116*(1 + 0.0928) * (1 + 0.052) * (1 + 0.051)</f>
        <v>447512.97195670422</v>
      </c>
      <c r="BL116" s="7">
        <f>+'ESTUDIO DE MERCADO 2025'!BD116*1.051</f>
        <v>579101</v>
      </c>
      <c r="BM116" s="7">
        <f>+'ESTUDIO DE MERCADO 2025'!BE116*1.051</f>
        <v>590662</v>
      </c>
      <c r="BN116" s="7">
        <f>+'ESTUDIO DE MERCADO 2025'!BF116*1.051</f>
        <v>557089.69680000003</v>
      </c>
      <c r="BO116" s="8">
        <f t="shared" si="91"/>
        <v>528355</v>
      </c>
      <c r="BP116" s="450"/>
      <c r="BQ116" s="157">
        <f>+'ESTUDIO DE MERCADO 2023'!AY116*(1 + 0.0928) * (1 + 0.052) * (1 + 0.051)</f>
        <v>472805.14285241417</v>
      </c>
      <c r="BR116" s="157">
        <f>+'ESTUDIO DE MERCADO 2023'!AZ116*(1 + 0.0928) * (1 + 0.052) * (1 + 0.051)</f>
        <v>447512.97195670422</v>
      </c>
      <c r="BS116" s="7">
        <f>+'ESTUDIO DE MERCADO 2025'!BJ116*1.051</f>
        <v>583305</v>
      </c>
      <c r="BT116" s="7">
        <f>+'ESTUDIO DE MERCADO 2025'!BK116*1.051</f>
        <v>594866</v>
      </c>
      <c r="BU116" s="7">
        <f>+'ESTUDIO DE MERCADO 2025'!BL116*1.051</f>
        <v>560376.80440000002</v>
      </c>
      <c r="BV116" s="8">
        <f t="shared" si="92"/>
        <v>531773</v>
      </c>
      <c r="BW116" s="450"/>
      <c r="BX116" s="157">
        <f>+'ESTUDIO DE MERCADO 2023'!BB116*(1 + 0.0928) * (1 + 0.052) * (1 + 0.051)</f>
        <v>342930.77474402031</v>
      </c>
      <c r="BY116" s="157">
        <f>+'ESTUDIO DE MERCADO 2023'!BC116*(1 + 0.0928) * (1 + 0.052) * (1 + 0.051)</f>
        <v>313913.55534260318</v>
      </c>
      <c r="BZ116" s="7">
        <f>+'ESTUDIO DE MERCADO 2025'!BP116*1.051</f>
        <v>416196</v>
      </c>
      <c r="CA116" s="7">
        <f>+'ESTUDIO DE MERCADO 2025'!BQ116*1.051</f>
        <v>424604</v>
      </c>
      <c r="CB116" s="7">
        <f>+'ESTUDIO DE MERCADO 2025'!BR116*1.051</f>
        <v>399948.59099999996</v>
      </c>
      <c r="CC116" s="450">
        <f t="shared" si="72"/>
        <v>379519</v>
      </c>
      <c r="CD116" s="89"/>
      <c r="CE116" s="28"/>
      <c r="CF116" s="9"/>
      <c r="CG116" s="9"/>
      <c r="CH116" s="9"/>
      <c r="CI116" s="10"/>
      <c r="CJ116" s="10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</row>
    <row r="117" spans="1:198" s="32" customFormat="1" ht="50" customHeight="1" thickBot="1" x14ac:dyDescent="0.4">
      <c r="A117" s="296"/>
      <c r="B117" s="4">
        <v>99</v>
      </c>
      <c r="C117" s="37" t="s">
        <v>130</v>
      </c>
      <c r="D117" s="11" t="s">
        <v>22</v>
      </c>
      <c r="E117" s="6"/>
      <c r="F117" s="157">
        <f>+'ESTUDIO DE MERCADO 2023'!F117*(1 + 0.0928) * (1 + 0.052) * (1 + 0.051)</f>
        <v>184197.47789836681</v>
      </c>
      <c r="G117" s="157">
        <f>+'ESTUDIO DE MERCADO 2023'!G117*(1 + 0.0928) * (1 + 0.052) * (1 + 0.051)</f>
        <v>207392.19107679962</v>
      </c>
      <c r="H117" s="7">
        <f>+'ESTUDIO DE MERCADO 2025'!H117*1.051</f>
        <v>248035.99999999997</v>
      </c>
      <c r="I117" s="7">
        <f>+'ESTUDIO DE MERCADO 2025'!I117*1.051</f>
        <v>253290.99999999997</v>
      </c>
      <c r="J117" s="13">
        <f>+'ESTUDIO DE MERCADO 2025'!J117*1.051</f>
        <v>238435.95579999997</v>
      </c>
      <c r="K117" s="8">
        <f t="shared" si="84"/>
        <v>226271</v>
      </c>
      <c r="L117" s="450"/>
      <c r="M117" s="157">
        <f>+'ESTUDIO DE MERCADO 2023'!I117*(1 + 0.0928) * (1 + 0.052) * (1 + 0.051)</f>
        <v>184197.47789836681</v>
      </c>
      <c r="N117" s="157">
        <f>+'ESTUDIO DE MERCADO 2023'!J117*(1 + 0.0928) * (1 + 0.052) * (1 + 0.051)</f>
        <v>207392.19107679962</v>
      </c>
      <c r="O117" s="7">
        <f>+'ESTUDIO DE MERCADO 2025'!N117*1.051</f>
        <v>248035.99999999997</v>
      </c>
      <c r="P117" s="7">
        <f>+'ESTUDIO DE MERCADO 2025'!O117*1.051</f>
        <v>253290.99999999997</v>
      </c>
      <c r="Q117" s="7">
        <f>+'ESTUDIO DE MERCADO 2025'!P117*1.051</f>
        <v>238435.95579999997</v>
      </c>
      <c r="R117" s="8">
        <f t="shared" si="85"/>
        <v>226271</v>
      </c>
      <c r="S117" s="450"/>
      <c r="T117" s="157">
        <f>+'ESTUDIO DE MERCADO 2023'!O117*(1 + 0.0928) * (1 + 0.052) * (1 + 0.051)</f>
        <v>317509.4747146907</v>
      </c>
      <c r="U117" s="157">
        <f>+'ESTUDIO DE MERCADO 2023'!P117*(1 + 0.0928) * (1 + 0.052) * (1 + 0.051)</f>
        <v>357491.24472299451</v>
      </c>
      <c r="V117" s="7">
        <f>+'ESTUDIO DE MERCADO 2025'!T117*1.051</f>
        <v>427757</v>
      </c>
      <c r="W117" s="7">
        <f>+'ESTUDIO DE MERCADO 2025'!U117*1.051</f>
        <v>436165</v>
      </c>
      <c r="X117" s="7">
        <f>+'ESTUDIO DE MERCADO 2025'!V117*1.051</f>
        <v>411003.21919999999</v>
      </c>
      <c r="Y117" s="8">
        <f t="shared" si="86"/>
        <v>389985</v>
      </c>
      <c r="Z117" s="450"/>
      <c r="AA117" s="157">
        <f>+'ESTUDIO DE MERCADO 2023'!AD117*(1 + 0.0928) * (1 + 0.052) * (1 + 0.051)</f>
        <v>357126.43543753406</v>
      </c>
      <c r="AB117" s="157">
        <f>+'ESTUDIO DE MERCADO 2023'!AE117*(1 + 0.0928) * (1 + 0.052) * (1 + 0.051)</f>
        <v>404333.90237066126</v>
      </c>
      <c r="AC117" s="7">
        <f>+'ESTUDIO DE MERCADO 2025'!Z117*1.051</f>
        <v>482408.99999999994</v>
      </c>
      <c r="AD117" s="7">
        <f>+'ESTUDIO DE MERCADO 2025'!AA117*1.051</f>
        <v>482408.99999999994</v>
      </c>
      <c r="AE117" s="7">
        <f>+'ESTUDIO DE MERCADO 2025'!AB117*1.051</f>
        <v>463648.43979999993</v>
      </c>
      <c r="AF117" s="8">
        <f t="shared" si="87"/>
        <v>437985</v>
      </c>
      <c r="AG117" s="450"/>
      <c r="AH117" s="157">
        <f>+'ESTUDIO DE MERCADO 2023'!AG117*(1 + 0.0928) * (1 + 0.052) * (1 + 0.051)</f>
        <v>337173.4868663791</v>
      </c>
      <c r="AI117" s="157">
        <f>+'ESTUDIO DE MERCADO 2023'!AH117*(1 + 0.0928) * (1 + 0.052) * (1 + 0.051)</f>
        <v>404333.90237066126</v>
      </c>
      <c r="AJ117" s="7">
        <f>+'ESTUDIO DE MERCADO 2025'!AF117*1.051</f>
        <v>469796.99999999994</v>
      </c>
      <c r="AK117" s="7">
        <f>+'ESTUDIO DE MERCADO 2025'!AG117*1.051</f>
        <v>479255.99999999994</v>
      </c>
      <c r="AL117" s="7">
        <f>+'ESTUDIO DE MERCADO 2025'!AH117*1.051</f>
        <v>451499.08999999997</v>
      </c>
      <c r="AM117" s="8">
        <f t="shared" si="88"/>
        <v>428412</v>
      </c>
      <c r="AN117" s="450"/>
      <c r="AO117" s="157">
        <f>+'ESTUDIO DE MERCADO 2023'!AJ117*(1 + 0.0928) * (1 + 0.052) * (1 + 0.051)</f>
        <v>351159.84732671024</v>
      </c>
      <c r="AP117" s="157">
        <f>+'ESTUDIO DE MERCADO 2023'!AK117*(1 + 0.0928) * (1 + 0.052) * (1 + 0.051)</f>
        <v>404333.90237066126</v>
      </c>
      <c r="AQ117" s="7">
        <f>+'ESTUDIO DE MERCADO 2025'!AL117*1.051</f>
        <v>478204.99999999994</v>
      </c>
      <c r="AR117" s="7">
        <f>+'ESTUDIO DE MERCADO 2025'!AM117*1.051</f>
        <v>487663.99999999994</v>
      </c>
      <c r="AS117" s="7">
        <f>+'ESTUDIO DE MERCADO 2025'!AN117*1.051</f>
        <v>460015.55319999997</v>
      </c>
      <c r="AT117" s="8">
        <f>ROUND(((AO117+AP117+AQ117+AR117+AS117)/5),0)</f>
        <v>436276</v>
      </c>
      <c r="AU117" s="450"/>
      <c r="AV117" s="157">
        <f>+'ESTUDIO DE MERCADO 2023'!AM117*(1 + 0.0928) * (1 + 0.052) * (1 + 0.051)</f>
        <v>492636.85043483524</v>
      </c>
      <c r="AW117" s="157">
        <f>+'ESTUDIO DE MERCADO 2023'!AN117*(1 + 0.0928) * (1 + 0.052) * (1 + 0.051)</f>
        <v>404333.90237066126</v>
      </c>
      <c r="AX117" s="7">
        <f>+'ESTUDIO DE MERCADO 2025'!AR117*1.051</f>
        <v>567540</v>
      </c>
      <c r="AY117" s="7">
        <f>+'ESTUDIO DE MERCADO 2025'!AS117*1.051</f>
        <v>579101</v>
      </c>
      <c r="AZ117" s="7">
        <f>+'ESTUDIO DE MERCADO 2025'!AT117*1.051</f>
        <v>546160.1375999999</v>
      </c>
      <c r="BA117" s="8">
        <f t="shared" si="89"/>
        <v>517954</v>
      </c>
      <c r="BB117" s="450"/>
      <c r="BC117" s="157">
        <f>+'ESTUDIO DE MERCADO 2023'!AP117*(1 + 0.0928) * (1 + 0.052) * (1 + 0.051)</f>
        <v>265422.30400115578</v>
      </c>
      <c r="BD117" s="157">
        <f>+'ESTUDIO DE MERCADO 2023'!AQ117*(1 + 0.0928) * (1 + 0.052) * (1 + 0.051)</f>
        <v>242963.49366259648</v>
      </c>
      <c r="BE117" s="7">
        <f>+'ESTUDIO DE MERCADO 2025'!AX117*1.051</f>
        <v>321606</v>
      </c>
      <c r="BF117" s="7">
        <f>+'ESTUDIO DE MERCADO 2025'!AY117*1.051</f>
        <v>327912</v>
      </c>
      <c r="BG117" s="7">
        <f>+'ESTUDIO DE MERCADO 2025'!AZ117*1.051</f>
        <v>309553.13199999998</v>
      </c>
      <c r="BH117" s="8">
        <f t="shared" si="90"/>
        <v>293491</v>
      </c>
      <c r="BI117" s="450"/>
      <c r="BJ117" s="157">
        <f>+'ESTUDIO DE MERCADO 2023'!AV117*(1 + 0.0928) * (1 + 0.052) * (1 + 0.051)</f>
        <v>425544.12922304485</v>
      </c>
      <c r="BK117" s="157">
        <f>+'ESTUDIO DE MERCADO 2023'!AW117*(1 + 0.0928) * (1 + 0.052) * (1 + 0.051)</f>
        <v>404333.90237066126</v>
      </c>
      <c r="BL117" s="7">
        <f>+'ESTUDIO DE MERCADO 2025'!BD117*1.051</f>
        <v>525500</v>
      </c>
      <c r="BM117" s="7">
        <f>+'ESTUDIO DE MERCADO 2025'!BE117*1.051</f>
        <v>536010</v>
      </c>
      <c r="BN117" s="7">
        <f>+'ESTUDIO DE MERCADO 2025'!BF117*1.051</f>
        <v>505308.18799999997</v>
      </c>
      <c r="BO117" s="8">
        <f t="shared" si="91"/>
        <v>479339</v>
      </c>
      <c r="BP117" s="450"/>
      <c r="BQ117" s="157">
        <f>+'ESTUDIO DE MERCADO 2023'!AY117*(1 + 0.0928) * (1 + 0.052) * (1 + 0.051)</f>
        <v>425544.12922304485</v>
      </c>
      <c r="BR117" s="157">
        <f>+'ESTUDIO DE MERCADO 2023'!AZ117*(1 + 0.0928) * (1 + 0.052) * (1 + 0.051)</f>
        <v>404333.90237066126</v>
      </c>
      <c r="BS117" s="7">
        <f>+'ESTUDIO DE MERCADO 2025'!BJ117*1.051</f>
        <v>525500</v>
      </c>
      <c r="BT117" s="7">
        <f>+'ESTUDIO DE MERCADO 2025'!BK117*1.051</f>
        <v>536010</v>
      </c>
      <c r="BU117" s="7">
        <f>+'ESTUDIO DE MERCADO 2025'!BL117*1.051</f>
        <v>505308.18799999997</v>
      </c>
      <c r="BV117" s="8">
        <f t="shared" si="92"/>
        <v>479339</v>
      </c>
      <c r="BW117" s="450"/>
      <c r="BX117" s="157">
        <f>+'ESTUDIO DE MERCADO 2023'!BB117*(1 + 0.0928) * (1 + 0.052) * (1 + 0.051)</f>
        <v>309222.20645740861</v>
      </c>
      <c r="BY117" s="157">
        <f>+'ESTUDIO DE MERCADO 2023'!BC117*(1 + 0.0928) * (1 + 0.052) * (1 + 0.051)</f>
        <v>283057.25052639708</v>
      </c>
      <c r="BZ117" s="7">
        <f>+'ESTUDIO DE MERCADO 2025'!BP117*1.051</f>
        <v>375207</v>
      </c>
      <c r="CA117" s="7">
        <f>+'ESTUDIO DE MERCADO 2025'!BQ117*1.051</f>
        <v>382564</v>
      </c>
      <c r="CB117" s="7">
        <f>+'ESTUDIO DE MERCADO 2025'!BR117*1.051</f>
        <v>360635.72579999996</v>
      </c>
      <c r="CC117" s="450">
        <f t="shared" si="72"/>
        <v>342137</v>
      </c>
      <c r="CD117" s="89"/>
      <c r="CE117" s="28"/>
      <c r="CF117" s="9"/>
      <c r="CG117" s="9"/>
      <c r="CH117" s="9"/>
      <c r="CI117" s="10"/>
      <c r="CJ117" s="10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</row>
    <row r="118" spans="1:198" s="32" customFormat="1" ht="50" customHeight="1" thickBot="1" x14ac:dyDescent="0.4">
      <c r="A118" s="297"/>
      <c r="B118" s="299" t="s">
        <v>131</v>
      </c>
      <c r="C118" s="300"/>
      <c r="D118" s="301"/>
      <c r="E118" s="6"/>
      <c r="F118" s="119">
        <f>+SUM(F119:F134)</f>
        <v>3459038.3547095801</v>
      </c>
      <c r="G118" s="119">
        <f t="shared" ref="G118:CB118" si="93">+SUM(G119:G134)</f>
        <v>3894611.1075295485</v>
      </c>
      <c r="H118" s="119">
        <f>+SUM(H119:H134)</f>
        <v>4656981</v>
      </c>
      <c r="I118" s="119">
        <f>+SUM(I119:I134)</f>
        <v>4750520</v>
      </c>
      <c r="J118" s="119">
        <f>+SUM(J119:J134)</f>
        <v>4477593.7975999992</v>
      </c>
      <c r="K118" s="119">
        <f>+SUM(K119:K134)</f>
        <v>4247750</v>
      </c>
      <c r="L118" s="119"/>
      <c r="M118" s="119">
        <f t="shared" si="93"/>
        <v>3459038.3547095801</v>
      </c>
      <c r="N118" s="119">
        <f t="shared" si="93"/>
        <v>3894611.1075295485</v>
      </c>
      <c r="O118" s="119">
        <f t="shared" si="93"/>
        <v>4656981</v>
      </c>
      <c r="P118" s="119">
        <f t="shared" si="93"/>
        <v>4750520</v>
      </c>
      <c r="Q118" s="119">
        <f t="shared" si="93"/>
        <v>4477593.7975999992</v>
      </c>
      <c r="R118" s="119">
        <f t="shared" si="93"/>
        <v>4247750</v>
      </c>
      <c r="S118" s="119"/>
      <c r="T118" s="119">
        <f t="shared" si="93"/>
        <v>4426627.2068520728</v>
      </c>
      <c r="U118" s="119">
        <f t="shared" si="93"/>
        <v>4984041.7251302907</v>
      </c>
      <c r="V118" s="119">
        <f t="shared" si="93"/>
        <v>5961272</v>
      </c>
      <c r="W118" s="119">
        <f t="shared" si="93"/>
        <v>6080035</v>
      </c>
      <c r="X118" s="119">
        <f t="shared" si="93"/>
        <v>5730102.4479999989</v>
      </c>
      <c r="Y118" s="119">
        <f t="shared" si="93"/>
        <v>5436418</v>
      </c>
      <c r="Z118" s="119"/>
      <c r="AA118" s="119">
        <f t="shared" si="93"/>
        <v>4661538.6417389465</v>
      </c>
      <c r="AB118" s="119">
        <f t="shared" si="93"/>
        <v>5310993.1066486537</v>
      </c>
      <c r="AC118" s="119">
        <f t="shared" si="93"/>
        <v>6316510</v>
      </c>
      <c r="AD118" s="119">
        <f t="shared" si="93"/>
        <v>6316510</v>
      </c>
      <c r="AE118" s="119">
        <f t="shared" si="93"/>
        <v>6072216.1905999994</v>
      </c>
      <c r="AF118" s="119">
        <f t="shared" si="93"/>
        <v>5735552</v>
      </c>
      <c r="AG118" s="119"/>
      <c r="AH118" s="119">
        <f t="shared" si="93"/>
        <v>4741274.8837442705</v>
      </c>
      <c r="AI118" s="119">
        <f t="shared" si="93"/>
        <v>5310993.1066486537</v>
      </c>
      <c r="AJ118" s="119">
        <f t="shared" si="93"/>
        <v>6365907</v>
      </c>
      <c r="AK118" s="119">
        <f t="shared" si="93"/>
        <v>6493078</v>
      </c>
      <c r="AL118" s="119">
        <f t="shared" si="93"/>
        <v>6120769.4477999993</v>
      </c>
      <c r="AM118" s="119">
        <f t="shared" si="93"/>
        <v>5806405</v>
      </c>
      <c r="AN118" s="119"/>
      <c r="AO118" s="119">
        <f t="shared" si="93"/>
        <v>4691034.6599664791</v>
      </c>
      <c r="AP118" s="119">
        <f t="shared" si="93"/>
        <v>5310993.1066486537</v>
      </c>
      <c r="AQ118" s="119">
        <f t="shared" si="93"/>
        <v>6335428</v>
      </c>
      <c r="AR118" s="119">
        <f t="shared" si="93"/>
        <v>6463650</v>
      </c>
      <c r="AS118" s="119">
        <f t="shared" si="93"/>
        <v>6090176.0989999995</v>
      </c>
      <c r="AT118" s="119">
        <f t="shared" si="93"/>
        <v>5778259</v>
      </c>
      <c r="AU118" s="119"/>
      <c r="AV118" s="119">
        <f t="shared" si="93"/>
        <v>6153382.9794842349</v>
      </c>
      <c r="AW118" s="119">
        <f t="shared" si="93"/>
        <v>5310993.1066486537</v>
      </c>
      <c r="AX118" s="119">
        <f t="shared" si="93"/>
        <v>7260308</v>
      </c>
      <c r="AY118" s="119">
        <f t="shared" si="93"/>
        <v>7404295</v>
      </c>
      <c r="AZ118" s="119">
        <f t="shared" si="93"/>
        <v>6980590.8662</v>
      </c>
      <c r="BA118" s="119">
        <f t="shared" si="93"/>
        <v>6621914</v>
      </c>
      <c r="BB118" s="119"/>
      <c r="BC118" s="119">
        <f t="shared" si="93"/>
        <v>4005572.3123866059</v>
      </c>
      <c r="BD118" s="119">
        <f t="shared" si="93"/>
        <v>3666639.2705692775</v>
      </c>
      <c r="BE118" s="119">
        <f t="shared" si="93"/>
        <v>4860875</v>
      </c>
      <c r="BF118" s="119">
        <f t="shared" si="93"/>
        <v>4958618</v>
      </c>
      <c r="BG118" s="119">
        <f t="shared" si="93"/>
        <v>4671564.0454000002</v>
      </c>
      <c r="BH118" s="119">
        <f t="shared" si="93"/>
        <v>4432654</v>
      </c>
      <c r="BI118" s="119"/>
      <c r="BJ118" s="119">
        <f t="shared" si="93"/>
        <v>5183859.1148786182</v>
      </c>
      <c r="BK118" s="119">
        <f t="shared" si="93"/>
        <v>5310993.1066486537</v>
      </c>
      <c r="BL118" s="119">
        <f t="shared" si="93"/>
        <v>6646524</v>
      </c>
      <c r="BM118" s="119">
        <f t="shared" si="93"/>
        <v>6778950</v>
      </c>
      <c r="BN118" s="119">
        <f t="shared" si="93"/>
        <v>6390253.415</v>
      </c>
      <c r="BO118" s="119">
        <f t="shared" si="93"/>
        <v>6062119</v>
      </c>
      <c r="BP118" s="119"/>
      <c r="BQ118" s="119">
        <f t="shared" si="93"/>
        <v>5201814.01195544</v>
      </c>
      <c r="BR118" s="119">
        <f t="shared" si="93"/>
        <v>5310993.1066486537</v>
      </c>
      <c r="BS118" s="119">
        <f t="shared" si="93"/>
        <v>6658085</v>
      </c>
      <c r="BT118" s="119">
        <f t="shared" si="93"/>
        <v>6791562</v>
      </c>
      <c r="BU118" s="119">
        <f t="shared" si="93"/>
        <v>6401184.4455999993</v>
      </c>
      <c r="BV118" s="119">
        <f t="shared" si="93"/>
        <v>6072731</v>
      </c>
      <c r="BW118" s="119"/>
      <c r="BX118" s="119">
        <f t="shared" si="93"/>
        <v>4456082.3860097155</v>
      </c>
      <c r="BY118" s="119">
        <f t="shared" si="93"/>
        <v>4079029.2610396626</v>
      </c>
      <c r="BZ118" s="119">
        <f t="shared" si="93"/>
        <v>5407395</v>
      </c>
      <c r="CA118" s="119">
        <f t="shared" si="93"/>
        <v>5515648</v>
      </c>
      <c r="CB118" s="119">
        <f t="shared" si="93"/>
        <v>5196977.443</v>
      </c>
      <c r="CC118" s="464">
        <f t="shared" ref="CC118" si="94">+SUM(CC119:CC134)</f>
        <v>4931026</v>
      </c>
      <c r="CD118" s="160"/>
      <c r="CE118" s="28"/>
      <c r="CF118" s="9"/>
      <c r="CG118" s="9"/>
      <c r="CH118" s="9"/>
      <c r="CI118" s="10"/>
      <c r="CJ118" s="10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</row>
    <row r="119" spans="1:198" s="32" customFormat="1" ht="50" customHeight="1" x14ac:dyDescent="0.35">
      <c r="A119" s="296"/>
      <c r="B119" s="4">
        <v>100</v>
      </c>
      <c r="C119" s="35" t="s">
        <v>132</v>
      </c>
      <c r="D119" s="31" t="s">
        <v>22</v>
      </c>
      <c r="E119" s="6"/>
      <c r="F119" s="157">
        <f>+'ESTUDIO DE MERCADO 2023'!F119*(1 + 0.0928) * (1 + 0.052) * (1 + 0.051)</f>
        <v>235610.01859199998</v>
      </c>
      <c r="G119" s="157">
        <f>+'ESTUDIO DE MERCADO 2023'!G119*(1 + 0.0928) * (1 + 0.052) * (1 + 0.051)</f>
        <v>265278.75708700798</v>
      </c>
      <c r="H119" s="7">
        <f>+'ESTUDIO DE MERCADO 2025'!H119*1.051</f>
        <v>317402</v>
      </c>
      <c r="I119" s="7">
        <f>+'ESTUDIO DE MERCADO 2025'!I119*1.051</f>
        <v>323708</v>
      </c>
      <c r="J119" s="13">
        <f>+'ESTUDIO DE MERCADO 2025'!J119*1.051</f>
        <v>304988.8492</v>
      </c>
      <c r="K119" s="8">
        <f t="shared" ref="K119" si="95">ROUND(((F119+G119+H119+I119+J119)/5),0)</f>
        <v>289398</v>
      </c>
      <c r="L119" s="450"/>
      <c r="M119" s="157">
        <f>+'ESTUDIO DE MERCADO 2023'!I119*(1 + 0.0928) * (1 + 0.052) * (1 + 0.051)</f>
        <v>235610.01859199998</v>
      </c>
      <c r="N119" s="157">
        <f>+'ESTUDIO DE MERCADO 2023'!J119*(1 + 0.0928) * (1 + 0.052) * (1 + 0.051)</f>
        <v>265278.75708700798</v>
      </c>
      <c r="O119" s="7">
        <f>+'ESTUDIO DE MERCADO 2025'!N119*1.051</f>
        <v>317402</v>
      </c>
      <c r="P119" s="7">
        <f>+'ESTUDIO DE MERCADO 2025'!O119*1.051</f>
        <v>323708</v>
      </c>
      <c r="Q119" s="7">
        <f>+'ESTUDIO DE MERCADO 2025'!P119*1.051</f>
        <v>304988.8492</v>
      </c>
      <c r="R119" s="8">
        <f t="shared" ref="R119" si="96">ROUND(((M119+N119+O119+P119+Q119)/5),0)</f>
        <v>289398</v>
      </c>
      <c r="S119" s="450"/>
      <c r="T119" s="157">
        <f>+'ESTUDIO DE MERCADO 2023'!O119*(1 + 0.0928) * (1 + 0.052) * (1 + 0.051)</f>
        <v>235610.01859199998</v>
      </c>
      <c r="U119" s="157">
        <f>+'ESTUDIO DE MERCADO 2023'!P119*(1 + 0.0928) * (1 + 0.052) * (1 + 0.051)</f>
        <v>265278.75708700798</v>
      </c>
      <c r="V119" s="7">
        <f>+'ESTUDIO DE MERCADO 2025'!T119*1.051</f>
        <v>317402</v>
      </c>
      <c r="W119" s="7">
        <f>+'ESTUDIO DE MERCADO 2025'!U119*1.051</f>
        <v>323708</v>
      </c>
      <c r="X119" s="7">
        <f>+'ESTUDIO DE MERCADO 2025'!V119*1.051</f>
        <v>304988.8492</v>
      </c>
      <c r="Y119" s="8">
        <f t="shared" ref="Y119" si="97">ROUND(((T119+U119+V119+W119+X119)/5),0)</f>
        <v>289398</v>
      </c>
      <c r="Z119" s="450"/>
      <c r="AA119" s="157">
        <f>+'ESTUDIO DE MERCADO 2023'!AD119*(1 + 0.0928) * (1 + 0.052) * (1 + 0.051)</f>
        <v>235610.01859199998</v>
      </c>
      <c r="AB119" s="157">
        <f>+'ESTUDIO DE MERCADO 2023'!AE119*(1 + 0.0928) * (1 + 0.052) * (1 + 0.051)</f>
        <v>265278.75708700798</v>
      </c>
      <c r="AC119" s="7">
        <f>+'ESTUDIO DE MERCADO 2025'!Z119*1.051</f>
        <v>317402</v>
      </c>
      <c r="AD119" s="7">
        <f>+'ESTUDIO DE MERCADO 2025'!AA119*1.051</f>
        <v>317402</v>
      </c>
      <c r="AE119" s="7">
        <f>+'ESTUDIO DE MERCADO 2025'!AB119*1.051</f>
        <v>304988.8492</v>
      </c>
      <c r="AF119" s="8">
        <f t="shared" ref="AF119" si="98">ROUND(((AA119+AB119+AC119+AD119+AE119)/5),0)</f>
        <v>288136</v>
      </c>
      <c r="AG119" s="450"/>
      <c r="AH119" s="157">
        <f>+'ESTUDIO DE MERCADO 2023'!AG119*(1 + 0.0928) * (1 + 0.052) * (1 + 0.051)</f>
        <v>235610.01859199998</v>
      </c>
      <c r="AI119" s="157">
        <f>+'ESTUDIO DE MERCADO 2023'!AH119*(1 + 0.0928) * (1 + 0.052) * (1 + 0.051)</f>
        <v>265278.75708700798</v>
      </c>
      <c r="AJ119" s="7">
        <f>+'ESTUDIO DE MERCADO 2025'!AF119*1.051</f>
        <v>317402</v>
      </c>
      <c r="AK119" s="7">
        <f>+'ESTUDIO DE MERCADO 2025'!AG119*1.051</f>
        <v>323708</v>
      </c>
      <c r="AL119" s="7">
        <f>+'ESTUDIO DE MERCADO 2025'!AH119*1.051</f>
        <v>304988.8492</v>
      </c>
      <c r="AM119" s="8">
        <f t="shared" ref="AM119" si="99">ROUND(((AH119+AI119+AJ119+AK119+AL119)/5),0)</f>
        <v>289398</v>
      </c>
      <c r="AN119" s="450"/>
      <c r="AO119" s="157">
        <f>+'ESTUDIO DE MERCADO 2023'!AJ119*(1 + 0.0928) * (1 + 0.052) * (1 + 0.051)</f>
        <v>235610.01859199998</v>
      </c>
      <c r="AP119" s="157">
        <f>+'ESTUDIO DE MERCADO 2023'!AK119*(1 + 0.0928) * (1 + 0.052) * (1 + 0.051)</f>
        <v>265278.75708700798</v>
      </c>
      <c r="AQ119" s="7">
        <f>+'ESTUDIO DE MERCADO 2025'!AL119*1.051</f>
        <v>317402</v>
      </c>
      <c r="AR119" s="7">
        <f>+'ESTUDIO DE MERCADO 2025'!AM119*1.051</f>
        <v>323708</v>
      </c>
      <c r="AS119" s="7">
        <f>+'ESTUDIO DE MERCADO 2025'!AN119*1.051</f>
        <v>304988.8492</v>
      </c>
      <c r="AT119" s="8">
        <f>ROUND(((AO119+AP119+AQ119+AR119+AS119)/5),0)</f>
        <v>289398</v>
      </c>
      <c r="AU119" s="450"/>
      <c r="AV119" s="157">
        <f>+'ESTUDIO DE MERCADO 2023'!AM119*(1 + 0.0928) * (1 + 0.052) * (1 + 0.051)</f>
        <v>280375.92212447996</v>
      </c>
      <c r="AW119" s="157">
        <f>+'ESTUDIO DE MERCADO 2023'!AN119*(1 + 0.0928) * (1 + 0.052) * (1 + 0.051)</f>
        <v>265278.75708700798</v>
      </c>
      <c r="AX119" s="7">
        <f>+'ESTUDIO DE MERCADO 2025'!AR119*1.051</f>
        <v>345779</v>
      </c>
      <c r="AY119" s="7">
        <f>+'ESTUDIO DE MERCADO 2025'!AS119*1.051</f>
        <v>353136</v>
      </c>
      <c r="AZ119" s="7">
        <f>+'ESTUDIO DE MERCADO 2025'!AT119*1.051</f>
        <v>332246.53419999999</v>
      </c>
      <c r="BA119" s="8">
        <f t="shared" ref="BA119" si="100">ROUND(((AV119+AW119+AX119+AY119+AZ119)/5),0)</f>
        <v>315363</v>
      </c>
      <c r="BB119" s="450"/>
      <c r="BC119" s="157">
        <f>+'ESTUDIO DE MERCADO 2023'!AP119*(1 + 0.0928) * (1 + 0.052) * (1 + 0.051)</f>
        <v>235610.01859199998</v>
      </c>
      <c r="BD119" s="157">
        <f>+'ESTUDIO DE MERCADO 2023'!AQ119*(1 + 0.0928) * (1 + 0.052) * (1 + 0.051)</f>
        <v>215673.78624959997</v>
      </c>
      <c r="BE119" s="7">
        <f>+'ESTUDIO DE MERCADO 2025'!AX119*1.051</f>
        <v>285872</v>
      </c>
      <c r="BF119" s="7">
        <f>+'ESTUDIO DE MERCADO 2025'!AY119*1.051</f>
        <v>291127</v>
      </c>
      <c r="BG119" s="7">
        <f>+'ESTUDIO DE MERCADO 2025'!AZ119*1.051</f>
        <v>274783.95</v>
      </c>
      <c r="BH119" s="8">
        <f t="shared" ref="BH119" si="101">ROUND(((BC119+BD119+BE119+BF119+BG119)/5),0)</f>
        <v>260613</v>
      </c>
      <c r="BI119" s="450"/>
      <c r="BJ119" s="157">
        <f>+'ESTUDIO DE MERCADO 2023'!AV119*(1 + 0.0928) * (1 + 0.052) * (1 + 0.051)</f>
        <v>235610.01859199998</v>
      </c>
      <c r="BK119" s="157">
        <f>+'ESTUDIO DE MERCADO 2023'!AW119*(1 + 0.0928) * (1 + 0.052) * (1 + 0.051)</f>
        <v>265278.75708700798</v>
      </c>
      <c r="BL119" s="7">
        <f>+'ESTUDIO DE MERCADO 2025'!BD119*1.051</f>
        <v>317402</v>
      </c>
      <c r="BM119" s="7">
        <f>+'ESTUDIO DE MERCADO 2025'!BE119*1.051</f>
        <v>323708</v>
      </c>
      <c r="BN119" s="7">
        <f>+'ESTUDIO DE MERCADO 2025'!BF119*1.051</f>
        <v>304988.8492</v>
      </c>
      <c r="BO119" s="8">
        <f t="shared" ref="BO119" si="102">ROUND(((BJ119+BK119+BL119+BM119+BN119)/5),0)</f>
        <v>289398</v>
      </c>
      <c r="BP119" s="450"/>
      <c r="BQ119" s="157">
        <f>+'ESTUDIO DE MERCADO 2023'!AY119*(1 + 0.0928) * (1 + 0.052) * (1 + 0.051)</f>
        <v>235610.01859199998</v>
      </c>
      <c r="BR119" s="157">
        <f>+'ESTUDIO DE MERCADO 2023'!AZ119*(1 + 0.0928) * (1 + 0.052) * (1 + 0.051)</f>
        <v>265278.75708700798</v>
      </c>
      <c r="BS119" s="7">
        <f>+'ESTUDIO DE MERCADO 2025'!BJ119*1.051</f>
        <v>317402</v>
      </c>
      <c r="BT119" s="7">
        <f>+'ESTUDIO DE MERCADO 2025'!BK119*1.051</f>
        <v>323708</v>
      </c>
      <c r="BU119" s="7">
        <f>+'ESTUDIO DE MERCADO 2025'!BL119*1.051</f>
        <v>304988.8492</v>
      </c>
      <c r="BV119" s="8">
        <f t="shared" ref="BV119" si="103">ROUND(((BQ119+BR119+BS119+BT119+BU119)/5),0)</f>
        <v>289398</v>
      </c>
      <c r="BW119" s="450"/>
      <c r="BX119" s="157">
        <f>+'ESTUDIO DE MERCADO 2023'!BB119*(1 + 0.0928) * (1 + 0.052) * (1 + 0.051)</f>
        <v>235610.01859199998</v>
      </c>
      <c r="BY119" s="157">
        <f>+'ESTUDIO DE MERCADO 2023'!BC119*(1 + 0.0928) * (1 + 0.052) * (1 + 0.051)</f>
        <v>215673.78624959997</v>
      </c>
      <c r="BZ119" s="7">
        <f>+'ESTUDIO DE MERCADO 2025'!BP119*1.051</f>
        <v>285872</v>
      </c>
      <c r="CA119" s="7">
        <f>+'ESTUDIO DE MERCADO 2025'!BQ119*1.051</f>
        <v>291127</v>
      </c>
      <c r="CB119" s="7">
        <f>+'ESTUDIO DE MERCADO 2025'!BR119*1.051</f>
        <v>274783.95</v>
      </c>
      <c r="CC119" s="450">
        <f t="shared" si="72"/>
        <v>260613</v>
      </c>
      <c r="CD119" s="89"/>
      <c r="CE119" s="28"/>
      <c r="CF119" s="9"/>
      <c r="CG119" s="9"/>
      <c r="CH119" s="9"/>
      <c r="CI119" s="10"/>
      <c r="CJ119" s="10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</row>
    <row r="120" spans="1:198" s="32" customFormat="1" ht="50" customHeight="1" thickBot="1" x14ac:dyDescent="0.4">
      <c r="A120" s="296"/>
      <c r="B120" s="11">
        <v>101</v>
      </c>
      <c r="C120" s="34" t="s">
        <v>133</v>
      </c>
      <c r="D120" s="11" t="s">
        <v>22</v>
      </c>
      <c r="E120" s="6"/>
      <c r="F120" s="157">
        <f>+'ESTUDIO DE MERCADO 2023'!F120*(1 + 0.0928) * (1 + 0.052) * (1 + 0.051)</f>
        <v>204195.34944640001</v>
      </c>
      <c r="G120" s="157">
        <f>+'ESTUDIO DE MERCADO 2023'!G120*(1 + 0.0928) * (1 + 0.052) * (1 + 0.051)</f>
        <v>229908.2561420736</v>
      </c>
      <c r="H120" s="7">
        <f>+'ESTUDIO DE MERCADO 2025'!H120*1.051</f>
        <v>275362</v>
      </c>
      <c r="I120" s="7">
        <f>+'ESTUDIO DE MERCADO 2025'!I120*1.051</f>
        <v>280617</v>
      </c>
      <c r="J120" s="13">
        <f>+'ESTUDIO DE MERCADO 2025'!J120*1.051</f>
        <v>264323.76740000001</v>
      </c>
      <c r="K120" s="8">
        <f t="shared" ref="K120:K134" si="104">ROUND(((F120+G120+H120+I120+J120)/5),0)</f>
        <v>250881</v>
      </c>
      <c r="L120" s="450"/>
      <c r="M120" s="157">
        <f>+'ESTUDIO DE MERCADO 2023'!I120*(1 + 0.0928) * (1 + 0.052) * (1 + 0.051)</f>
        <v>204195.34944640001</v>
      </c>
      <c r="N120" s="157">
        <f>+'ESTUDIO DE MERCADO 2023'!J120*(1 + 0.0928) * (1 + 0.052) * (1 + 0.051)</f>
        <v>229908.2561420736</v>
      </c>
      <c r="O120" s="7">
        <f>+'ESTUDIO DE MERCADO 2025'!N120*1.051</f>
        <v>275362</v>
      </c>
      <c r="P120" s="7">
        <f>+'ESTUDIO DE MERCADO 2025'!O120*1.051</f>
        <v>280617</v>
      </c>
      <c r="Q120" s="7">
        <f>+'ESTUDIO DE MERCADO 2025'!P120*1.051</f>
        <v>264323.76740000001</v>
      </c>
      <c r="R120" s="8">
        <f t="shared" ref="R120:R134" si="105">ROUND(((M120+N120+O120+P120+Q120)/5),0)</f>
        <v>250881</v>
      </c>
      <c r="S120" s="450"/>
      <c r="T120" s="157">
        <f>+'ESTUDIO DE MERCADO 2023'!O120*(1 + 0.0928) * (1 + 0.052) * (1 + 0.051)</f>
        <v>204195.34944640001</v>
      </c>
      <c r="U120" s="157">
        <f>+'ESTUDIO DE MERCADO 2023'!P120*(1 + 0.0928) * (1 + 0.052) * (1 + 0.051)</f>
        <v>229908.2561420736</v>
      </c>
      <c r="V120" s="7">
        <f>+'ESTUDIO DE MERCADO 2025'!T120*1.051</f>
        <v>275362</v>
      </c>
      <c r="W120" s="7">
        <f>+'ESTUDIO DE MERCADO 2025'!U120*1.051</f>
        <v>280617</v>
      </c>
      <c r="X120" s="7">
        <f>+'ESTUDIO DE MERCADO 2025'!V120*1.051</f>
        <v>264323.76740000001</v>
      </c>
      <c r="Y120" s="8">
        <f t="shared" ref="Y120:Y134" si="106">ROUND(((T120+U120+V120+W120+X120)/5),0)</f>
        <v>250881</v>
      </c>
      <c r="Z120" s="450"/>
      <c r="AA120" s="157">
        <f>+'ESTUDIO DE MERCADO 2023'!AD120*(1 + 0.0928) * (1 + 0.052) * (1 + 0.051)</f>
        <v>204195.34944640001</v>
      </c>
      <c r="AB120" s="157">
        <f>+'ESTUDIO DE MERCADO 2023'!AE120*(1 + 0.0928) * (1 + 0.052) * (1 + 0.051)</f>
        <v>229908.2561420736</v>
      </c>
      <c r="AC120" s="7">
        <f>+'ESTUDIO DE MERCADO 2025'!Z120*1.051</f>
        <v>275362</v>
      </c>
      <c r="AD120" s="7">
        <f>+'ESTUDIO DE MERCADO 2025'!AA120*1.051</f>
        <v>275362</v>
      </c>
      <c r="AE120" s="7">
        <f>+'ESTUDIO DE MERCADO 2025'!AB120*1.051</f>
        <v>264323.76740000001</v>
      </c>
      <c r="AF120" s="8">
        <f t="shared" ref="AF120:AF134" si="107">ROUND(((AA120+AB120+AC120+AD120+AE120)/5),0)</f>
        <v>249830</v>
      </c>
      <c r="AG120" s="450"/>
      <c r="AH120" s="157">
        <f>+'ESTUDIO DE MERCADO 2023'!AG120*(1 + 0.0928) * (1 + 0.052) * (1 + 0.051)</f>
        <v>204195.34944640001</v>
      </c>
      <c r="AI120" s="157">
        <f>+'ESTUDIO DE MERCADO 2023'!AH120*(1 + 0.0928) * (1 + 0.052) * (1 + 0.051)</f>
        <v>229908.2561420736</v>
      </c>
      <c r="AJ120" s="7">
        <f>+'ESTUDIO DE MERCADO 2025'!AF120*1.051</f>
        <v>275362</v>
      </c>
      <c r="AK120" s="7">
        <f>+'ESTUDIO DE MERCADO 2025'!AG120*1.051</f>
        <v>280617</v>
      </c>
      <c r="AL120" s="7">
        <f>+'ESTUDIO DE MERCADO 2025'!AH120*1.051</f>
        <v>264323.76740000001</v>
      </c>
      <c r="AM120" s="8">
        <f t="shared" ref="AM120:AM134" si="108">ROUND(((AH120+AI120+AJ120+AK120+AL120)/5),0)</f>
        <v>250881</v>
      </c>
      <c r="AN120" s="450"/>
      <c r="AO120" s="157">
        <f>+'ESTUDIO DE MERCADO 2023'!AJ120*(1 + 0.0928) * (1 + 0.052) * (1 + 0.051)</f>
        <v>204195.34944640001</v>
      </c>
      <c r="AP120" s="157">
        <f>+'ESTUDIO DE MERCADO 2023'!AK120*(1 + 0.0928) * (1 + 0.052) * (1 + 0.051)</f>
        <v>229908.2561420736</v>
      </c>
      <c r="AQ120" s="7">
        <f>+'ESTUDIO DE MERCADO 2025'!AL120*1.051</f>
        <v>275362</v>
      </c>
      <c r="AR120" s="7">
        <f>+'ESTUDIO DE MERCADO 2025'!AM120*1.051</f>
        <v>280617</v>
      </c>
      <c r="AS120" s="7">
        <f>+'ESTUDIO DE MERCADO 2025'!AN120*1.051</f>
        <v>264323.76740000001</v>
      </c>
      <c r="AT120" s="8">
        <f>ROUND(((AO120+AP120+AQ120+AR120+AS120)/5),0)</f>
        <v>250881</v>
      </c>
      <c r="AU120" s="450"/>
      <c r="AV120" s="157">
        <f>+'ESTUDIO DE MERCADO 2023'!AM120*(1 + 0.0928) * (1 + 0.052) * (1 + 0.051)</f>
        <v>242992.46584121601</v>
      </c>
      <c r="AW120" s="157">
        <f>+'ESTUDIO DE MERCADO 2023'!AN120*(1 + 0.0928) * (1 + 0.052) * (1 + 0.051)</f>
        <v>229908.2561420736</v>
      </c>
      <c r="AX120" s="7">
        <f>+'ESTUDIO DE MERCADO 2025'!AR120*1.051</f>
        <v>299535</v>
      </c>
      <c r="AY120" s="7">
        <f>+'ESTUDIO DE MERCADO 2025'!AS120*1.051</f>
        <v>305841</v>
      </c>
      <c r="AZ120" s="7">
        <f>+'ESTUDIO DE MERCADO 2025'!AT120*1.051</f>
        <v>287947.0944</v>
      </c>
      <c r="BA120" s="8">
        <f t="shared" ref="BA120:BA134" si="109">ROUND(((AV120+AW120+AX120+AY120+AZ120)/5),0)</f>
        <v>273245</v>
      </c>
      <c r="BB120" s="450"/>
      <c r="BC120" s="157">
        <f>+'ESTUDIO DE MERCADO 2023'!AP120*(1 + 0.0928) * (1 + 0.052) * (1 + 0.051)</f>
        <v>204195.34944640001</v>
      </c>
      <c r="BD120" s="157">
        <f>+'ESTUDIO DE MERCADO 2023'!AQ120*(1 + 0.0928) * (1 + 0.052) * (1 + 0.051)</f>
        <v>186917.28141632001</v>
      </c>
      <c r="BE120" s="7">
        <f>+'ESTUDIO DE MERCADO 2025'!AX120*1.051</f>
        <v>248035.99999999997</v>
      </c>
      <c r="BF120" s="7">
        <f>+'ESTUDIO DE MERCADO 2025'!AY120*1.051</f>
        <v>253290.99999999997</v>
      </c>
      <c r="BG120" s="7">
        <f>+'ESTUDIO DE MERCADO 2025'!AZ120*1.051</f>
        <v>238146.09</v>
      </c>
      <c r="BH120" s="8">
        <f t="shared" ref="BH120:BH134" si="110">ROUND(((BC120+BD120+BE120+BF120+BG120)/5),0)</f>
        <v>226117</v>
      </c>
      <c r="BI120" s="450"/>
      <c r="BJ120" s="157">
        <f>+'ESTUDIO DE MERCADO 2023'!AV120*(1 + 0.0928) * (1 + 0.052) * (1 + 0.051)</f>
        <v>204195.34944640001</v>
      </c>
      <c r="BK120" s="157">
        <f>+'ESTUDIO DE MERCADO 2023'!AW120*(1 + 0.0928) * (1 + 0.052) * (1 + 0.051)</f>
        <v>229908.2561420736</v>
      </c>
      <c r="BL120" s="7">
        <f>+'ESTUDIO DE MERCADO 2025'!BD120*1.051</f>
        <v>275362</v>
      </c>
      <c r="BM120" s="7">
        <f>+'ESTUDIO DE MERCADO 2025'!BE120*1.051</f>
        <v>280617</v>
      </c>
      <c r="BN120" s="7">
        <f>+'ESTUDIO DE MERCADO 2025'!BF120*1.051</f>
        <v>264323.76740000001</v>
      </c>
      <c r="BO120" s="8">
        <f t="shared" ref="BO120:BO134" si="111">ROUND(((BJ120+BK120+BL120+BM120+BN120)/5),0)</f>
        <v>250881</v>
      </c>
      <c r="BP120" s="450"/>
      <c r="BQ120" s="157">
        <f>+'ESTUDIO DE MERCADO 2023'!AY120*(1 + 0.0928) * (1 + 0.052) * (1 + 0.051)</f>
        <v>204195.34944640001</v>
      </c>
      <c r="BR120" s="157">
        <f>+'ESTUDIO DE MERCADO 2023'!AZ120*(1 + 0.0928) * (1 + 0.052) * (1 + 0.051)</f>
        <v>229908.2561420736</v>
      </c>
      <c r="BS120" s="7">
        <f>+'ESTUDIO DE MERCADO 2025'!BJ120*1.051</f>
        <v>275362</v>
      </c>
      <c r="BT120" s="7">
        <f>+'ESTUDIO DE MERCADO 2025'!BK120*1.051</f>
        <v>280617</v>
      </c>
      <c r="BU120" s="7">
        <f>+'ESTUDIO DE MERCADO 2025'!BL120*1.051</f>
        <v>264323.76740000001</v>
      </c>
      <c r="BV120" s="8">
        <f t="shared" ref="BV120:BV134" si="112">ROUND(((BQ120+BR120+BS120+BT120+BU120)/5),0)</f>
        <v>250881</v>
      </c>
      <c r="BW120" s="450"/>
      <c r="BX120" s="157">
        <f>+'ESTUDIO DE MERCADO 2023'!BB120*(1 + 0.0928) * (1 + 0.052) * (1 + 0.051)</f>
        <v>204195.34944640001</v>
      </c>
      <c r="BY120" s="157">
        <f>+'ESTUDIO DE MERCADO 2023'!BC120*(1 + 0.0928) * (1 + 0.052) * (1 + 0.051)</f>
        <v>186917.28141632001</v>
      </c>
      <c r="BZ120" s="7">
        <f>+'ESTUDIO DE MERCADO 2025'!BP120*1.051</f>
        <v>248035.99999999997</v>
      </c>
      <c r="CA120" s="7">
        <f>+'ESTUDIO DE MERCADO 2025'!BQ120*1.051</f>
        <v>253290.99999999997</v>
      </c>
      <c r="CB120" s="7">
        <f>+'ESTUDIO DE MERCADO 2025'!BR120*1.051</f>
        <v>238146.09</v>
      </c>
      <c r="CC120" s="450">
        <f t="shared" si="72"/>
        <v>226117</v>
      </c>
      <c r="CD120" s="89"/>
      <c r="CE120" s="28"/>
      <c r="CF120" s="9"/>
      <c r="CG120" s="9"/>
      <c r="CH120" s="9"/>
      <c r="CI120" s="10"/>
      <c r="CJ120" s="10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</row>
    <row r="121" spans="1:198" ht="50" customHeight="1" x14ac:dyDescent="0.35">
      <c r="A121" s="296"/>
      <c r="B121" s="4">
        <v>102</v>
      </c>
      <c r="C121" s="34" t="s">
        <v>134</v>
      </c>
      <c r="D121" s="11" t="s">
        <v>22</v>
      </c>
      <c r="E121" s="6"/>
      <c r="F121" s="157">
        <f>+'ESTUDIO DE MERCADO 2023'!F121*(1 + 0.0928) * (1 + 0.052) * (1 + 0.051)</f>
        <v>192835.96215669677</v>
      </c>
      <c r="G121" s="157">
        <f>+'ESTUDIO DE MERCADO 2023'!G121*(1 + 0.0928) * (1 + 0.052) * (1 + 0.051)</f>
        <v>217118.45985289005</v>
      </c>
      <c r="H121" s="7">
        <f>+'ESTUDIO DE MERCADO 2025'!H121*1.051</f>
        <v>259596.99999999997</v>
      </c>
      <c r="I121" s="7">
        <f>+'ESTUDIO DE MERCADO 2025'!I121*1.051</f>
        <v>264852</v>
      </c>
      <c r="J121" s="13">
        <f>+'ESTUDIO DE MERCADO 2025'!J121*1.051</f>
        <v>249618.59579999998</v>
      </c>
      <c r="K121" s="8">
        <f t="shared" si="104"/>
        <v>236804</v>
      </c>
      <c r="L121" s="450"/>
      <c r="M121" s="157">
        <f>+'ESTUDIO DE MERCADO 2023'!I121*(1 + 0.0928) * (1 + 0.052) * (1 + 0.051)</f>
        <v>192835.96215669677</v>
      </c>
      <c r="N121" s="157">
        <f>+'ESTUDIO DE MERCADO 2023'!J121*(1 + 0.0928) * (1 + 0.052) * (1 + 0.051)</f>
        <v>217118.45985289005</v>
      </c>
      <c r="O121" s="7">
        <f>+'ESTUDIO DE MERCADO 2025'!N121*1.051</f>
        <v>259596.99999999997</v>
      </c>
      <c r="P121" s="7">
        <f>+'ESTUDIO DE MERCADO 2025'!O121*1.051</f>
        <v>264852</v>
      </c>
      <c r="Q121" s="7">
        <f>+'ESTUDIO DE MERCADO 2025'!P121*1.051</f>
        <v>249618.59579999998</v>
      </c>
      <c r="R121" s="8">
        <f t="shared" si="105"/>
        <v>236804</v>
      </c>
      <c r="S121" s="450"/>
      <c r="T121" s="157">
        <f>+'ESTUDIO DE MERCADO 2023'!O121*(1 + 0.0928) * (1 + 0.052) * (1 + 0.051)</f>
        <v>311883.8928374424</v>
      </c>
      <c r="U121" s="157">
        <f>+'ESTUDIO DE MERCADO 2023'!P121*(1 + 0.0928) * (1 + 0.052) * (1 + 0.051)</f>
        <v>351157.27226628031</v>
      </c>
      <c r="V121" s="7">
        <f>+'ESTUDIO DE MERCADO 2025'!T121*1.051</f>
        <v>419349</v>
      </c>
      <c r="W121" s="7">
        <f>+'ESTUDIO DE MERCADO 2025'!U121*1.051</f>
        <v>427757</v>
      </c>
      <c r="X121" s="7">
        <f>+'ESTUDIO DE MERCADO 2025'!V121*1.051</f>
        <v>403721.26059999992</v>
      </c>
      <c r="Y121" s="8">
        <f t="shared" si="106"/>
        <v>382774</v>
      </c>
      <c r="Z121" s="450"/>
      <c r="AA121" s="157">
        <f>+'ESTUDIO DE MERCADO 2023'!AD121*(1 + 0.0928) * (1 + 0.052) * (1 + 0.051)</f>
        <v>362966.4224317011</v>
      </c>
      <c r="AB121" s="157">
        <f>+'ESTUDIO DE MERCADO 2023'!AE121*(1 + 0.0928) * (1 + 0.052) * (1 + 0.051)</f>
        <v>413399.1849103432</v>
      </c>
      <c r="AC121" s="7">
        <f>+'ESTUDIO DE MERCADO 2025'!Z121*1.051</f>
        <v>491867.99999999994</v>
      </c>
      <c r="AD121" s="7">
        <f>+'ESTUDIO DE MERCADO 2025'!AA121*1.051</f>
        <v>491867.99999999994</v>
      </c>
      <c r="AE121" s="7">
        <f>+'ESTUDIO DE MERCADO 2025'!AB121*1.051</f>
        <v>472724.03499999997</v>
      </c>
      <c r="AF121" s="8">
        <f t="shared" si="107"/>
        <v>446565</v>
      </c>
      <c r="AG121" s="450"/>
      <c r="AH121" s="157">
        <f>+'ESTUDIO DE MERCADO 2023'!AG121*(1 + 0.0928) * (1 + 0.052) * (1 + 0.051)</f>
        <v>373447.76971878478</v>
      </c>
      <c r="AI121" s="157">
        <f>+'ESTUDIO DE MERCADO 2023'!AH121*(1 + 0.0928) * (1 + 0.052) * (1 + 0.051)</f>
        <v>413399.1849103432</v>
      </c>
      <c r="AJ121" s="7">
        <f>+'ESTUDIO DE MERCADO 2025'!AF121*1.051</f>
        <v>498173.99999999994</v>
      </c>
      <c r="AK121" s="7">
        <f>+'ESTUDIO DE MERCADO 2025'!AG121*1.051</f>
        <v>507632.99999999994</v>
      </c>
      <c r="AL121" s="7">
        <f>+'ESTUDIO DE MERCADO 2025'!AH121*1.051</f>
        <v>479106.9682</v>
      </c>
      <c r="AM121" s="8">
        <f t="shared" si="108"/>
        <v>454352</v>
      </c>
      <c r="AN121" s="450"/>
      <c r="AO121" s="157">
        <f>+'ESTUDIO DE MERCADO 2023'!AJ121*(1 + 0.0928) * (1 + 0.052) * (1 + 0.051)</f>
        <v>375538.73009711591</v>
      </c>
      <c r="AP121" s="157">
        <f>+'ESTUDIO DE MERCADO 2023'!AK121*(1 + 0.0928) * (1 + 0.052) * (1 + 0.051)</f>
        <v>413399.1849103432</v>
      </c>
      <c r="AQ121" s="7">
        <f>+'ESTUDIO DE MERCADO 2025'!AL121*1.051</f>
        <v>499224.99999999994</v>
      </c>
      <c r="AR121" s="7">
        <f>+'ESTUDIO DE MERCADO 2025'!AM121*1.051</f>
        <v>509734.99999999994</v>
      </c>
      <c r="AS121" s="7">
        <f>+'ESTUDIO DE MERCADO 2025'!AN121*1.051</f>
        <v>480379.7292</v>
      </c>
      <c r="AT121" s="8">
        <f>ROUND(((AO121+AP121+AQ121+AR121+AS121)/5),0)</f>
        <v>455656</v>
      </c>
      <c r="AU121" s="450"/>
      <c r="AV121" s="157">
        <f>+'ESTUDIO DE MERCADO 2023'!AM121*(1 + 0.0928) * (1 + 0.052) * (1 + 0.051)</f>
        <v>519338.07754379738</v>
      </c>
      <c r="AW121" s="157">
        <f>+'ESTUDIO DE MERCADO 2023'!AN121*(1 + 0.0928) * (1 + 0.052) * (1 + 0.051)</f>
        <v>413399.1849103432</v>
      </c>
      <c r="AX121" s="7">
        <f>+'ESTUDIO DE MERCADO 2025'!AR121*1.051</f>
        <v>590662</v>
      </c>
      <c r="AY121" s="7">
        <f>+'ESTUDIO DE MERCADO 2025'!AS121*1.051</f>
        <v>602223</v>
      </c>
      <c r="AZ121" s="7">
        <f>+'ESTUDIO DE MERCADO 2025'!AT121*1.051</f>
        <v>567938.32899999991</v>
      </c>
      <c r="BA121" s="8">
        <f t="shared" si="109"/>
        <v>538712</v>
      </c>
      <c r="BB121" s="450"/>
      <c r="BC121" s="157">
        <f>+'ESTUDIO DE MERCADO 2023'!AP121*(1 + 0.0928) * (1 + 0.052) * (1 + 0.051)</f>
        <v>281205.5835366153</v>
      </c>
      <c r="BD121" s="157">
        <f>+'ESTUDIO DE MERCADO 2023'!AQ121*(1 + 0.0928) * (1 + 0.052) * (1 + 0.051)</f>
        <v>257411.26492967093</v>
      </c>
      <c r="BE121" s="7">
        <f>+'ESTUDIO DE MERCADO 2025'!AX121*1.051</f>
        <v>341575</v>
      </c>
      <c r="BF121" s="7">
        <f>+'ESTUDIO DE MERCADO 2025'!AY121*1.051</f>
        <v>348932</v>
      </c>
      <c r="BG121" s="7">
        <f>+'ESTUDIO DE MERCADO 2025'!AZ121*1.051</f>
        <v>327960.34599999996</v>
      </c>
      <c r="BH121" s="8">
        <f t="shared" si="110"/>
        <v>311417</v>
      </c>
      <c r="BI121" s="450"/>
      <c r="BJ121" s="157">
        <f>+'ESTUDIO DE MERCADO 2023'!AV121*(1 + 0.0928) * (1 + 0.052) * (1 + 0.051)</f>
        <v>433437.30045589543</v>
      </c>
      <c r="BK121" s="157">
        <f>+'ESTUDIO DE MERCADO 2023'!AW121*(1 + 0.0928) * (1 + 0.052) * (1 + 0.051)</f>
        <v>413399.1849103432</v>
      </c>
      <c r="BL121" s="7">
        <f>+'ESTUDIO DE MERCADO 2025'!BD121*1.051</f>
        <v>536010</v>
      </c>
      <c r="BM121" s="7">
        <f>+'ESTUDIO DE MERCADO 2025'!BE121*1.051</f>
        <v>546520</v>
      </c>
      <c r="BN121" s="7">
        <f>+'ESTUDIO DE MERCADO 2025'!BF121*1.051</f>
        <v>515633.00180000003</v>
      </c>
      <c r="BO121" s="8">
        <f t="shared" si="111"/>
        <v>489000</v>
      </c>
      <c r="BP121" s="450"/>
      <c r="BQ121" s="157">
        <f>+'ESTUDIO DE MERCADO 2023'!AY121*(1 + 0.0928) * (1 + 0.052) * (1 + 0.051)</f>
        <v>441031.32550180703</v>
      </c>
      <c r="BR121" s="157">
        <f>+'ESTUDIO DE MERCADO 2023'!AZ121*(1 + 0.0928) * (1 + 0.052) * (1 + 0.051)</f>
        <v>413399.1849103432</v>
      </c>
      <c r="BS121" s="7">
        <f>+'ESTUDIO DE MERCADO 2025'!BJ121*1.051</f>
        <v>541265</v>
      </c>
      <c r="BT121" s="7">
        <f>+'ESTUDIO DE MERCADO 2025'!BK121*1.051</f>
        <v>551775</v>
      </c>
      <c r="BU121" s="7">
        <f>+'ESTUDIO DE MERCADO 2025'!BL121*1.051</f>
        <v>520257.61199999996</v>
      </c>
      <c r="BV121" s="8">
        <f t="shared" si="112"/>
        <v>493546</v>
      </c>
      <c r="BW121" s="450"/>
      <c r="BX121" s="157">
        <f>+'ESTUDIO DE MERCADO 2023'!BB121*(1 + 0.0928) * (1 + 0.052) * (1 + 0.051)</f>
        <v>323726.20212858636</v>
      </c>
      <c r="BY121" s="157">
        <f>+'ESTUDIO DE MERCADO 2023'!BC121*(1 + 0.0928) * (1 + 0.052) * (1 + 0.051)</f>
        <v>296333.98502539832</v>
      </c>
      <c r="BZ121" s="7">
        <f>+'ESTUDIO DE MERCADO 2025'!BP121*1.051</f>
        <v>393074</v>
      </c>
      <c r="CA121" s="7">
        <f>+'ESTUDIO DE MERCADO 2025'!BQ121*1.051</f>
        <v>400431</v>
      </c>
      <c r="CB121" s="7">
        <f>+'ESTUDIO DE MERCADO 2025'!BR121*1.051</f>
        <v>377550.94020000001</v>
      </c>
      <c r="CC121" s="450">
        <f t="shared" si="72"/>
        <v>358223</v>
      </c>
      <c r="CD121" s="89"/>
      <c r="CE121" s="28"/>
      <c r="CF121" s="9"/>
      <c r="CG121" s="9"/>
      <c r="CH121" s="9"/>
      <c r="CI121" s="10"/>
      <c r="CJ121" s="10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</row>
    <row r="122" spans="1:198" ht="50" customHeight="1" thickBot="1" x14ac:dyDescent="0.4">
      <c r="A122" s="296"/>
      <c r="B122" s="11">
        <v>103</v>
      </c>
      <c r="C122" s="34" t="s">
        <v>135</v>
      </c>
      <c r="D122" s="11" t="s">
        <v>22</v>
      </c>
      <c r="E122" s="6"/>
      <c r="F122" s="157">
        <f>+'ESTUDIO DE MERCADO 2023'!F122*(1 + 0.0928) * (1 + 0.052) * (1 + 0.051)</f>
        <v>187313.49893091884</v>
      </c>
      <c r="G122" s="157">
        <f>+'ESTUDIO DE MERCADO 2023'!G122*(1 + 0.0928) * (1 + 0.052) * (1 + 0.051)</f>
        <v>210900.5910655277</v>
      </c>
      <c r="H122" s="7">
        <f>+'ESTUDIO DE MERCADO 2025'!H122*1.051</f>
        <v>252239.99999999997</v>
      </c>
      <c r="I122" s="7">
        <f>+'ESTUDIO DE MERCADO 2025'!I122*1.051</f>
        <v>257494.99999999997</v>
      </c>
      <c r="J122" s="13">
        <f>+'ESTUDIO DE MERCADO 2025'!J122*1.051</f>
        <v>242470.53459999998</v>
      </c>
      <c r="K122" s="8">
        <f t="shared" si="104"/>
        <v>230084</v>
      </c>
      <c r="L122" s="450"/>
      <c r="M122" s="157">
        <f>+'ESTUDIO DE MERCADO 2023'!I122*(1 + 0.0928) * (1 + 0.052) * (1 + 0.051)</f>
        <v>187313.49893091884</v>
      </c>
      <c r="N122" s="157">
        <f>+'ESTUDIO DE MERCADO 2023'!J122*(1 + 0.0928) * (1 + 0.052) * (1 + 0.051)</f>
        <v>210900.5910655277</v>
      </c>
      <c r="O122" s="7">
        <f>+'ESTUDIO DE MERCADO 2025'!N122*1.051</f>
        <v>252239.99999999997</v>
      </c>
      <c r="P122" s="7">
        <f>+'ESTUDIO DE MERCADO 2025'!O122*1.051</f>
        <v>257494.99999999997</v>
      </c>
      <c r="Q122" s="7">
        <f>+'ESTUDIO DE MERCADO 2025'!P122*1.051</f>
        <v>242470.53459999998</v>
      </c>
      <c r="R122" s="8">
        <f t="shared" si="105"/>
        <v>230084</v>
      </c>
      <c r="S122" s="450"/>
      <c r="T122" s="157">
        <f>+'ESTUDIO DE MERCADO 2023'!O122*(1 + 0.0928) * (1 + 0.052) * (1 + 0.051)</f>
        <v>325636.44962265744</v>
      </c>
      <c r="U122" s="157">
        <f>+'ESTUDIO DE MERCADO 2023'!P122*(1 + 0.0928) * (1 + 0.052) * (1 + 0.051)</f>
        <v>366641.59331744898</v>
      </c>
      <c r="V122" s="7">
        <f>+'ESTUDIO DE MERCADO 2025'!T122*1.051</f>
        <v>438267</v>
      </c>
      <c r="W122" s="7">
        <f>+'ESTUDIO DE MERCADO 2025'!U122*1.051</f>
        <v>446675</v>
      </c>
      <c r="X122" s="7">
        <f>+'ESTUDIO DE MERCADO 2025'!V122*1.051</f>
        <v>421523.7292</v>
      </c>
      <c r="Y122" s="8">
        <f t="shared" si="106"/>
        <v>399749</v>
      </c>
      <c r="Z122" s="450"/>
      <c r="AA122" s="157">
        <f>+'ESTUDIO DE MERCADO 2023'!AD122*(1 + 0.0928) * (1 + 0.052) * (1 + 0.051)</f>
        <v>338730.47640590783</v>
      </c>
      <c r="AB122" s="157">
        <f>+'ESTUDIO DE MERCADO 2023'!AE122*(1 + 0.0928) * (1 + 0.052) * (1 + 0.051)</f>
        <v>395307.70423452352</v>
      </c>
      <c r="AC122" s="7">
        <f>+'ESTUDIO DE MERCADO 2025'!Z122*1.051</f>
        <v>464542</v>
      </c>
      <c r="AD122" s="7">
        <f>+'ESTUDIO DE MERCADO 2025'!AA122*1.051</f>
        <v>464542</v>
      </c>
      <c r="AE122" s="7">
        <f>+'ESTUDIO DE MERCADO 2025'!AB122*1.051</f>
        <v>446950.99259999994</v>
      </c>
      <c r="AF122" s="8">
        <f t="shared" si="107"/>
        <v>422015</v>
      </c>
      <c r="AG122" s="450"/>
      <c r="AH122" s="157">
        <f>+'ESTUDIO DE MERCADO 2023'!AG122*(1 + 0.0928) * (1 + 0.052) * (1 + 0.051)</f>
        <v>351096.54676838184</v>
      </c>
      <c r="AI122" s="157">
        <f>+'ESTUDIO DE MERCADO 2023'!AH122*(1 + 0.0928) * (1 + 0.052) * (1 + 0.051)</f>
        <v>395307.70423452352</v>
      </c>
      <c r="AJ122" s="7">
        <f>+'ESTUDIO DE MERCADO 2025'!AF122*1.051</f>
        <v>472949.99999999994</v>
      </c>
      <c r="AK122" s="7">
        <f>+'ESTUDIO DE MERCADO 2025'!AG122*1.051</f>
        <v>482408.99999999994</v>
      </c>
      <c r="AL122" s="7">
        <f>+'ESTUDIO DE MERCADO 2025'!AH122*1.051</f>
        <v>454481.61779999995</v>
      </c>
      <c r="AM122" s="8">
        <f t="shared" si="108"/>
        <v>431249</v>
      </c>
      <c r="AN122" s="450"/>
      <c r="AO122" s="157">
        <f>+'ESTUDIO DE MERCADO 2023'!AJ122*(1 + 0.0928) * (1 + 0.052) * (1 + 0.051)</f>
        <v>353152.79393730708</v>
      </c>
      <c r="AP122" s="157">
        <f>+'ESTUDIO DE MERCADO 2023'!AK122*(1 + 0.0928) * (1 + 0.052) * (1 + 0.051)</f>
        <v>395307.70423452352</v>
      </c>
      <c r="AQ122" s="7">
        <f>+'ESTUDIO DE MERCADO 2025'!AL122*1.051</f>
        <v>474000.99999999994</v>
      </c>
      <c r="AR122" s="7">
        <f>+'ESTUDIO DE MERCADO 2025'!AM122*1.051</f>
        <v>483459.99999999994</v>
      </c>
      <c r="AS122" s="7">
        <f>+'ESTUDIO DE MERCADO 2025'!AN122*1.051</f>
        <v>455732.30779999995</v>
      </c>
      <c r="AT122" s="8">
        <f>ROUND(((AO122+AP122+AQ122+AR122+AS122)/5),0)</f>
        <v>432331</v>
      </c>
      <c r="AU122" s="450"/>
      <c r="AV122" s="157">
        <f>+'ESTUDIO DE MERCADO 2023'!AM122*(1 + 0.0928) * (1 + 0.052) * (1 + 0.051)</f>
        <v>498563.43667670252</v>
      </c>
      <c r="AW122" s="157">
        <f>+'ESTUDIO DE MERCADO 2023'!AN122*(1 + 0.0928) * (1 + 0.052) * (1 + 0.051)</f>
        <v>395307.70423452352</v>
      </c>
      <c r="AX122" s="7">
        <f>+'ESTUDIO DE MERCADO 2025'!AR122*1.051</f>
        <v>566489</v>
      </c>
      <c r="AY122" s="7">
        <f>+'ESTUDIO DE MERCADO 2025'!AS122*1.051</f>
        <v>578050</v>
      </c>
      <c r="AZ122" s="7">
        <f>+'ESTUDIO DE MERCADO 2025'!AT122*1.051</f>
        <v>544272.33140000002</v>
      </c>
      <c r="BA122" s="8">
        <f t="shared" si="109"/>
        <v>516536</v>
      </c>
      <c r="BB122" s="450"/>
      <c r="BC122" s="157">
        <f>+'ESTUDIO DE MERCADO 2023'!AP122*(1 + 0.0928) * (1 + 0.052) * (1 + 0.051)</f>
        <v>267078.32828516612</v>
      </c>
      <c r="BD122" s="157">
        <f>+'ESTUDIO DE MERCADO 2023'!AQ122*(1 + 0.0928) * (1 + 0.052) * (1 + 0.051)</f>
        <v>244479.3928148828</v>
      </c>
      <c r="BE122" s="7">
        <f>+'ESTUDIO DE MERCADO 2025'!AX122*1.051</f>
        <v>323708</v>
      </c>
      <c r="BF122" s="7">
        <f>+'ESTUDIO DE MERCADO 2025'!AY122*1.051</f>
        <v>330014</v>
      </c>
      <c r="BG122" s="7">
        <f>+'ESTUDIO DE MERCADO 2025'!AZ122*1.051</f>
        <v>311485.08019999997</v>
      </c>
      <c r="BH122" s="8">
        <f t="shared" si="110"/>
        <v>295353</v>
      </c>
      <c r="BI122" s="450"/>
      <c r="BJ122" s="157">
        <f>+'ESTUDIO DE MERCADO 2023'!AV122*(1 + 0.0928) * (1 + 0.052) * (1 + 0.051)</f>
        <v>390969.77265478042</v>
      </c>
      <c r="BK122" s="157">
        <f>+'ESTUDIO DE MERCADO 2023'!AW122*(1 + 0.0928) * (1 + 0.052) * (1 + 0.051)</f>
        <v>395307.70423452352</v>
      </c>
      <c r="BL122" s="7">
        <f>+'ESTUDIO DE MERCADO 2025'!BD122*1.051</f>
        <v>498173.99999999994</v>
      </c>
      <c r="BM122" s="7">
        <f>+'ESTUDIO DE MERCADO 2025'!BE122*1.051</f>
        <v>507632.99999999994</v>
      </c>
      <c r="BN122" s="7">
        <f>+'ESTUDIO DE MERCADO 2025'!BF122*1.051</f>
        <v>478759.71779999998</v>
      </c>
      <c r="BO122" s="8">
        <f t="shared" si="111"/>
        <v>454169</v>
      </c>
      <c r="BP122" s="450"/>
      <c r="BQ122" s="157">
        <f>+'ESTUDIO DE MERCADO 2023'!AY122*(1 + 0.0928) * (1 + 0.052) * (1 + 0.051)</f>
        <v>418543.29166727507</v>
      </c>
      <c r="BR122" s="157">
        <f>+'ESTUDIO DE MERCADO 2023'!AZ122*(1 + 0.0928) * (1 + 0.052) * (1 + 0.051)</f>
        <v>395307.70423452352</v>
      </c>
      <c r="BS122" s="7">
        <f>+'ESTUDIO DE MERCADO 2025'!BJ122*1.051</f>
        <v>514989.99999999994</v>
      </c>
      <c r="BT122" s="7">
        <f>+'ESTUDIO DE MERCADO 2025'!BK122*1.051</f>
        <v>525500</v>
      </c>
      <c r="BU122" s="7">
        <f>+'ESTUDIO DE MERCADO 2025'!BL122*1.051</f>
        <v>495548.39180000004</v>
      </c>
      <c r="BV122" s="8">
        <f t="shared" si="112"/>
        <v>469978</v>
      </c>
      <c r="BW122" s="450"/>
      <c r="BX122" s="157">
        <f>+'ESTUDIO DE MERCADO 2023'!BB122*(1 + 0.0928) * (1 + 0.052) * (1 + 0.051)</f>
        <v>314454.71228697262</v>
      </c>
      <c r="BY122" s="157">
        <f>+'ESTUDIO DE MERCADO 2023'!BC122*(1 + 0.0928) * (1 + 0.052) * (1 + 0.051)</f>
        <v>287847.00586269028</v>
      </c>
      <c r="BZ122" s="7">
        <f>+'ESTUDIO DE MERCADO 2025'!BP122*1.051</f>
        <v>381513</v>
      </c>
      <c r="CA122" s="7">
        <f>+'ESTUDIO DE MERCADO 2025'!BQ122*1.051</f>
        <v>388870</v>
      </c>
      <c r="CB122" s="7">
        <f>+'ESTUDIO DE MERCADO 2025'!BR122*1.051</f>
        <v>366737.62159999995</v>
      </c>
      <c r="CC122" s="450">
        <f t="shared" si="72"/>
        <v>347884</v>
      </c>
      <c r="CD122" s="89"/>
      <c r="CE122" s="28"/>
      <c r="CF122" s="9"/>
      <c r="CG122" s="9"/>
      <c r="CH122" s="9"/>
      <c r="CI122" s="10"/>
      <c r="CJ122" s="10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</row>
    <row r="123" spans="1:198" ht="50" customHeight="1" x14ac:dyDescent="0.35">
      <c r="A123" s="296"/>
      <c r="B123" s="4">
        <v>104</v>
      </c>
      <c r="C123" s="34" t="s">
        <v>136</v>
      </c>
      <c r="D123" s="11" t="s">
        <v>22</v>
      </c>
      <c r="E123" s="6"/>
      <c r="F123" s="157">
        <f>+'ESTUDIO DE MERCADO 2023'!F123*(1 + 0.0928) * (1 + 0.052) * (1 + 0.051)</f>
        <v>117805.00929599999</v>
      </c>
      <c r="G123" s="157">
        <f>+'ESTUDIO DE MERCADO 2023'!G123*(1 + 0.0928) * (1 + 0.052) * (1 + 0.051)</f>
        <v>132639.37854350399</v>
      </c>
      <c r="H123" s="7">
        <f>+'ESTUDIO DE MERCADO 2025'!H123*1.051</f>
        <v>158701</v>
      </c>
      <c r="I123" s="7">
        <f>+'ESTUDIO DE MERCADO 2025'!I123*1.051</f>
        <v>161854</v>
      </c>
      <c r="J123" s="13">
        <f>+'ESTUDIO DE MERCADO 2025'!J123*1.051</f>
        <v>152494.4246</v>
      </c>
      <c r="K123" s="8">
        <f t="shared" si="104"/>
        <v>144699</v>
      </c>
      <c r="L123" s="450"/>
      <c r="M123" s="157">
        <f>+'ESTUDIO DE MERCADO 2023'!I123*(1 + 0.0928) * (1 + 0.052) * (1 + 0.051)</f>
        <v>117805.00929599999</v>
      </c>
      <c r="N123" s="157">
        <f>+'ESTUDIO DE MERCADO 2023'!J123*(1 + 0.0928) * (1 + 0.052) * (1 + 0.051)</f>
        <v>132639.37854350399</v>
      </c>
      <c r="O123" s="7">
        <f>+'ESTUDIO DE MERCADO 2025'!N123*1.051</f>
        <v>158701</v>
      </c>
      <c r="P123" s="7">
        <f>+'ESTUDIO DE MERCADO 2025'!O123*1.051</f>
        <v>161854</v>
      </c>
      <c r="Q123" s="7">
        <f>+'ESTUDIO DE MERCADO 2025'!P123*1.051</f>
        <v>152494.4246</v>
      </c>
      <c r="R123" s="8">
        <f t="shared" si="105"/>
        <v>144699</v>
      </c>
      <c r="S123" s="450"/>
      <c r="T123" s="157">
        <f>+'ESTUDIO DE MERCADO 2023'!O123*(1 + 0.0928) * (1 + 0.052) * (1 + 0.051)</f>
        <v>117805.00929599999</v>
      </c>
      <c r="U123" s="157">
        <f>+'ESTUDIO DE MERCADO 2023'!P123*(1 + 0.0928) * (1 + 0.052) * (1 + 0.051)</f>
        <v>132639.37854350399</v>
      </c>
      <c r="V123" s="7">
        <f>+'ESTUDIO DE MERCADO 2025'!T123*1.051</f>
        <v>158701</v>
      </c>
      <c r="W123" s="7">
        <f>+'ESTUDIO DE MERCADO 2025'!U123*1.051</f>
        <v>161854</v>
      </c>
      <c r="X123" s="7">
        <f>+'ESTUDIO DE MERCADO 2025'!V123*1.051</f>
        <v>152494.4246</v>
      </c>
      <c r="Y123" s="8">
        <f t="shared" si="106"/>
        <v>144699</v>
      </c>
      <c r="Z123" s="450"/>
      <c r="AA123" s="157">
        <f>+'ESTUDIO DE MERCADO 2023'!AD123*(1 + 0.0928) * (1 + 0.052) * (1 + 0.051)</f>
        <v>117805.00929599999</v>
      </c>
      <c r="AB123" s="157">
        <f>+'ESTUDIO DE MERCADO 2023'!AE123*(1 + 0.0928) * (1 + 0.052) * (1 + 0.051)</f>
        <v>132639.37854350399</v>
      </c>
      <c r="AC123" s="7">
        <f>+'ESTUDIO DE MERCADO 2025'!Z123*1.051</f>
        <v>158701</v>
      </c>
      <c r="AD123" s="7">
        <f>+'ESTUDIO DE MERCADO 2025'!AA123*1.051</f>
        <v>158701</v>
      </c>
      <c r="AE123" s="7">
        <f>+'ESTUDIO DE MERCADO 2025'!AB123*1.051</f>
        <v>152494.4246</v>
      </c>
      <c r="AF123" s="8">
        <f t="shared" si="107"/>
        <v>144068</v>
      </c>
      <c r="AG123" s="450"/>
      <c r="AH123" s="157">
        <f>+'ESTUDIO DE MERCADO 2023'!AG123*(1 + 0.0928) * (1 + 0.052) * (1 + 0.051)</f>
        <v>117805.00929599999</v>
      </c>
      <c r="AI123" s="157">
        <f>+'ESTUDIO DE MERCADO 2023'!AH123*(1 + 0.0928) * (1 + 0.052) * (1 + 0.051)</f>
        <v>132639.37854350399</v>
      </c>
      <c r="AJ123" s="7">
        <f>+'ESTUDIO DE MERCADO 2025'!AF123*1.051</f>
        <v>158701</v>
      </c>
      <c r="AK123" s="7">
        <f>+'ESTUDIO DE MERCADO 2025'!AG123*1.051</f>
        <v>161854</v>
      </c>
      <c r="AL123" s="7">
        <f>+'ESTUDIO DE MERCADO 2025'!AH123*1.051</f>
        <v>152494.4246</v>
      </c>
      <c r="AM123" s="8">
        <f t="shared" si="108"/>
        <v>144699</v>
      </c>
      <c r="AN123" s="450"/>
      <c r="AO123" s="157">
        <f>+'ESTUDIO DE MERCADO 2023'!AJ123*(1 + 0.0928) * (1 + 0.052) * (1 + 0.051)</f>
        <v>117805.00929599999</v>
      </c>
      <c r="AP123" s="157">
        <f>+'ESTUDIO DE MERCADO 2023'!AK123*(1 + 0.0928) * (1 + 0.052) * (1 + 0.051)</f>
        <v>132639.37854350399</v>
      </c>
      <c r="AQ123" s="7">
        <f>+'ESTUDIO DE MERCADO 2025'!AL123*1.051</f>
        <v>158701</v>
      </c>
      <c r="AR123" s="7">
        <f>+'ESTUDIO DE MERCADO 2025'!AM123*1.051</f>
        <v>161854</v>
      </c>
      <c r="AS123" s="7">
        <f>+'ESTUDIO DE MERCADO 2025'!AN123*1.051</f>
        <v>152494.4246</v>
      </c>
      <c r="AT123" s="8">
        <f>ROUND(((AO123+AP123+AQ123+AR123+AS123)/5),0)</f>
        <v>144699</v>
      </c>
      <c r="AU123" s="450"/>
      <c r="AV123" s="157">
        <f>+'ESTUDIO DE MERCADO 2023'!AM123*(1 + 0.0928) * (1 + 0.052) * (1 + 0.051)</f>
        <v>140187.96106223998</v>
      </c>
      <c r="AW123" s="157">
        <f>+'ESTUDIO DE MERCADO 2023'!AN123*(1 + 0.0928) * (1 + 0.052) * (1 + 0.051)</f>
        <v>132639.37854350399</v>
      </c>
      <c r="AX123" s="7">
        <f>+'ESTUDIO DE MERCADO 2025'!AR123*1.051</f>
        <v>172364</v>
      </c>
      <c r="AY123" s="7">
        <f>+'ESTUDIO DE MERCADO 2025'!AS123*1.051</f>
        <v>175517</v>
      </c>
      <c r="AZ123" s="7">
        <f>+'ESTUDIO DE MERCADO 2025'!AT123*1.051</f>
        <v>166122.53139999998</v>
      </c>
      <c r="BA123" s="8">
        <f t="shared" si="109"/>
        <v>157366</v>
      </c>
      <c r="BB123" s="450"/>
      <c r="BC123" s="157">
        <f>+'ESTUDIO DE MERCADO 2023'!AP123*(1 + 0.0928) * (1 + 0.052) * (1 + 0.051)</f>
        <v>117805.00929599999</v>
      </c>
      <c r="BD123" s="157">
        <f>+'ESTUDIO DE MERCADO 2023'!AQ123*(1 + 0.0928) * (1 + 0.052) * (1 + 0.051)</f>
        <v>107836.89312479999</v>
      </c>
      <c r="BE123" s="7">
        <f>+'ESTUDIO DE MERCADO 2025'!AX123*1.051</f>
        <v>142936</v>
      </c>
      <c r="BF123" s="7">
        <f>+'ESTUDIO DE MERCADO 2025'!AY123*1.051</f>
        <v>146089</v>
      </c>
      <c r="BG123" s="7">
        <f>+'ESTUDIO DE MERCADO 2025'!AZ123*1.051</f>
        <v>137391.97500000001</v>
      </c>
      <c r="BH123" s="8">
        <f t="shared" si="110"/>
        <v>130412</v>
      </c>
      <c r="BI123" s="450"/>
      <c r="BJ123" s="157">
        <f>+'ESTUDIO DE MERCADO 2023'!AV123*(1 + 0.0928) * (1 + 0.052) * (1 + 0.051)</f>
        <v>117805.00929599999</v>
      </c>
      <c r="BK123" s="157">
        <f>+'ESTUDIO DE MERCADO 2023'!AW123*(1 + 0.0928) * (1 + 0.052) * (1 + 0.051)</f>
        <v>132639.37854350399</v>
      </c>
      <c r="BL123" s="7">
        <f>+'ESTUDIO DE MERCADO 2025'!BD123*1.051</f>
        <v>158701</v>
      </c>
      <c r="BM123" s="7">
        <f>+'ESTUDIO DE MERCADO 2025'!BE123*1.051</f>
        <v>161854</v>
      </c>
      <c r="BN123" s="7">
        <f>+'ESTUDIO DE MERCADO 2025'!BF123*1.051</f>
        <v>152494.4246</v>
      </c>
      <c r="BO123" s="8">
        <f t="shared" si="111"/>
        <v>144699</v>
      </c>
      <c r="BP123" s="450"/>
      <c r="BQ123" s="157">
        <f>+'ESTUDIO DE MERCADO 2023'!AY123*(1 + 0.0928) * (1 + 0.052) * (1 + 0.051)</f>
        <v>117805.00929599999</v>
      </c>
      <c r="BR123" s="157">
        <f>+'ESTUDIO DE MERCADO 2023'!AZ123*(1 + 0.0928) * (1 + 0.052) * (1 + 0.051)</f>
        <v>132639.37854350399</v>
      </c>
      <c r="BS123" s="7">
        <f>+'ESTUDIO DE MERCADO 2025'!BJ123*1.051</f>
        <v>158701</v>
      </c>
      <c r="BT123" s="7">
        <f>+'ESTUDIO DE MERCADO 2025'!BK123*1.051</f>
        <v>161854</v>
      </c>
      <c r="BU123" s="7">
        <f>+'ESTUDIO DE MERCADO 2025'!BL123*1.051</f>
        <v>152494.4246</v>
      </c>
      <c r="BV123" s="8">
        <f t="shared" si="112"/>
        <v>144699</v>
      </c>
      <c r="BW123" s="450"/>
      <c r="BX123" s="157">
        <f>+'ESTUDIO DE MERCADO 2023'!BB123*(1 + 0.0928) * (1 + 0.052) * (1 + 0.051)</f>
        <v>117805.00929599999</v>
      </c>
      <c r="BY123" s="157">
        <f>+'ESTUDIO DE MERCADO 2023'!BC123*(1 + 0.0928) * (1 + 0.052) * (1 + 0.051)</f>
        <v>107836.89312479999</v>
      </c>
      <c r="BZ123" s="7">
        <f>+'ESTUDIO DE MERCADO 2025'!BP123*1.051</f>
        <v>142936</v>
      </c>
      <c r="CA123" s="7">
        <f>+'ESTUDIO DE MERCADO 2025'!BQ123*1.051</f>
        <v>146089</v>
      </c>
      <c r="CB123" s="7">
        <f>+'ESTUDIO DE MERCADO 2025'!BR123*1.051</f>
        <v>137391.97500000001</v>
      </c>
      <c r="CC123" s="450">
        <f t="shared" si="72"/>
        <v>130412</v>
      </c>
      <c r="CD123" s="89"/>
      <c r="CE123" s="28"/>
      <c r="CF123" s="9"/>
      <c r="CG123" s="9"/>
      <c r="CH123" s="9"/>
      <c r="CI123" s="10"/>
      <c r="CJ123" s="10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</row>
    <row r="124" spans="1:198" ht="50" customHeight="1" thickBot="1" x14ac:dyDescent="0.4">
      <c r="A124" s="296"/>
      <c r="B124" s="11">
        <v>105</v>
      </c>
      <c r="C124" s="34" t="s">
        <v>137</v>
      </c>
      <c r="D124" s="11" t="s">
        <v>22</v>
      </c>
      <c r="E124" s="6"/>
      <c r="F124" s="157">
        <f>+'ESTUDIO DE MERCADO 2023'!F124*(1 + 0.0928) * (1 + 0.052) * (1 + 0.051)</f>
        <v>514400.75651139294</v>
      </c>
      <c r="G124" s="157">
        <f>+'ESTUDIO DE MERCADO 2023'!G124*(1 + 0.0928) * (1 + 0.052) * (1 + 0.051)</f>
        <v>579175.68254286621</v>
      </c>
      <c r="H124" s="7">
        <f>+'ESTUDIO DE MERCADO 2025'!H124*1.051</f>
        <v>692609</v>
      </c>
      <c r="I124" s="7">
        <f>+'ESTUDIO DE MERCADO 2025'!I124*1.051</f>
        <v>706272</v>
      </c>
      <c r="J124" s="13">
        <f>+'ESTUDIO DE MERCADO 2025'!J124*1.051</f>
        <v>665871.77019999991</v>
      </c>
      <c r="K124" s="8">
        <f t="shared" si="104"/>
        <v>631666</v>
      </c>
      <c r="L124" s="450"/>
      <c r="M124" s="157">
        <f>+'ESTUDIO DE MERCADO 2023'!I124*(1 + 0.0928) * (1 + 0.052) * (1 + 0.051)</f>
        <v>514400.75651139294</v>
      </c>
      <c r="N124" s="157">
        <f>+'ESTUDIO DE MERCADO 2023'!J124*(1 + 0.0928) * (1 + 0.052) * (1 + 0.051)</f>
        <v>579175.68254286621</v>
      </c>
      <c r="O124" s="7">
        <f>+'ESTUDIO DE MERCADO 2025'!N124*1.051</f>
        <v>692609</v>
      </c>
      <c r="P124" s="7">
        <f>+'ESTUDIO DE MERCADO 2025'!O124*1.051</f>
        <v>706272</v>
      </c>
      <c r="Q124" s="7">
        <f>+'ESTUDIO DE MERCADO 2025'!P124*1.051</f>
        <v>665871.77019999991</v>
      </c>
      <c r="R124" s="8">
        <f t="shared" si="105"/>
        <v>631666</v>
      </c>
      <c r="S124" s="450"/>
      <c r="T124" s="157">
        <f>+'ESTUDIO DE MERCADO 2023'!O124*(1 + 0.0928) * (1 + 0.052) * (1 + 0.051)</f>
        <v>839780.94097049534</v>
      </c>
      <c r="U124" s="157">
        <f>+'ESTUDIO DE MERCADO 2023'!P124*(1 + 0.0928) * (1 + 0.052) * (1 + 0.051)</f>
        <v>945528.74099885696</v>
      </c>
      <c r="V124" s="7">
        <f>+'ESTUDIO DE MERCADO 2025'!T124*1.051</f>
        <v>1130876</v>
      </c>
      <c r="W124" s="7">
        <f>+'ESTUDIO DE MERCADO 2025'!U124*1.051</f>
        <v>1153998</v>
      </c>
      <c r="X124" s="7">
        <f>+'ESTUDIO DE MERCADO 2025'!V124*1.051</f>
        <v>1087064.4343999999</v>
      </c>
      <c r="Y124" s="8">
        <f t="shared" si="106"/>
        <v>1031450</v>
      </c>
      <c r="Z124" s="450"/>
      <c r="AA124" s="157">
        <f>+'ESTUDIO DE MERCADO 2023'!AD124*(1 + 0.0928) * (1 + 0.052) * (1 + 0.051)</f>
        <v>898710.697843979</v>
      </c>
      <c r="AB124" s="157">
        <f>+'ESTUDIO DE MERCADO 2023'!AE124*(1 + 0.0928) * (1 + 0.052) * (1 + 0.051)</f>
        <v>1049517.3947931975</v>
      </c>
      <c r="AC124" s="7">
        <f>+'ESTUDIO DE MERCADO 2025'!Z124*1.051</f>
        <v>1233874</v>
      </c>
      <c r="AD124" s="7">
        <f>+'ESTUDIO DE MERCADO 2025'!AA124*1.051</f>
        <v>1233874</v>
      </c>
      <c r="AE124" s="7">
        <f>+'ESTUDIO DE MERCADO 2025'!AB124*1.051</f>
        <v>1186264.7509999999</v>
      </c>
      <c r="AF124" s="8">
        <f t="shared" si="107"/>
        <v>1120448</v>
      </c>
      <c r="AG124" s="450"/>
      <c r="AH124" s="157">
        <f>+'ESTUDIO DE MERCADO 2023'!AG124*(1 + 0.0928) * (1 + 0.052) * (1 + 0.051)</f>
        <v>936893.1862369614</v>
      </c>
      <c r="AI124" s="157">
        <f>+'ESTUDIO DE MERCADO 2023'!AH124*(1 + 0.0928) * (1 + 0.052) * (1 + 0.051)</f>
        <v>1049517.3947931975</v>
      </c>
      <c r="AJ124" s="7">
        <f>+'ESTUDIO DE MERCADO 2025'!AF124*1.051</f>
        <v>1258047</v>
      </c>
      <c r="AK124" s="7">
        <f>+'ESTUDIO DE MERCADO 2025'!AG124*1.051</f>
        <v>1283271</v>
      </c>
      <c r="AL124" s="7">
        <f>+'ESTUDIO DE MERCADO 2025'!AH124*1.051</f>
        <v>1209512.8709999998</v>
      </c>
      <c r="AM124" s="8">
        <f t="shared" si="108"/>
        <v>1147448</v>
      </c>
      <c r="AN124" s="450"/>
      <c r="AO124" s="157">
        <f>+'ESTUDIO DE MERCADO 2023'!AJ124*(1 + 0.0928) * (1 + 0.052) * (1 + 0.051)</f>
        <v>913070.73579379718</v>
      </c>
      <c r="AP124" s="157">
        <f>+'ESTUDIO DE MERCADO 2023'!AK124*(1 + 0.0928) * (1 + 0.052) * (1 + 0.051)</f>
        <v>1049517.3947931975</v>
      </c>
      <c r="AQ124" s="7">
        <f>+'ESTUDIO DE MERCADO 2025'!AL124*1.051</f>
        <v>1243333</v>
      </c>
      <c r="AR124" s="7">
        <f>+'ESTUDIO DE MERCADO 2025'!AM124*1.051</f>
        <v>1268557</v>
      </c>
      <c r="AS124" s="7">
        <f>+'ESTUDIO DE MERCADO 2025'!AN124*1.051</f>
        <v>1195007.8097999999</v>
      </c>
      <c r="AT124" s="8">
        <f>ROUND(((AO124+AP124+AQ124+AR124+AS124)/5),0)</f>
        <v>1133897</v>
      </c>
      <c r="AU124" s="450"/>
      <c r="AV124" s="157">
        <f>+'ESTUDIO DE MERCADO 2023'!AM124*(1 + 0.0928) * (1 + 0.052) * (1 + 0.051)</f>
        <v>1273366.7833333451</v>
      </c>
      <c r="AW124" s="157">
        <f>+'ESTUDIO DE MERCADO 2023'!AN124*(1 + 0.0928) * (1 + 0.052) * (1 + 0.051)</f>
        <v>1049517.3947931975</v>
      </c>
      <c r="AX124" s="7">
        <f>+'ESTUDIO DE MERCADO 2025'!AR124*1.051</f>
        <v>1471400</v>
      </c>
      <c r="AY124" s="7">
        <f>+'ESTUDIO DE MERCADO 2025'!AS124*1.051</f>
        <v>1500828</v>
      </c>
      <c r="AZ124" s="7">
        <f>+'ESTUDIO DE MERCADO 2025'!AT124*1.051</f>
        <v>1414390.6069999998</v>
      </c>
      <c r="BA124" s="8">
        <f t="shared" si="109"/>
        <v>1341901</v>
      </c>
      <c r="BB124" s="450"/>
      <c r="BC124" s="157">
        <f>+'ESTUDIO DE MERCADO 2023'!AP124*(1 + 0.0928) * (1 + 0.052) * (1 + 0.051)</f>
        <v>676007.08192375733</v>
      </c>
      <c r="BD124" s="157">
        <f>+'ESTUDIO DE MERCADO 2023'!AQ124*(1 + 0.0928) * (1 + 0.052) * (1 + 0.051)</f>
        <v>618806.48268405476</v>
      </c>
      <c r="BE124" s="7">
        <f>+'ESTUDIO DE MERCADO 2025'!AX124*1.051</f>
        <v>819780</v>
      </c>
      <c r="BF124" s="7">
        <f>+'ESTUDIO DE MERCADO 2025'!AY124*1.051</f>
        <v>836596</v>
      </c>
      <c r="BG124" s="7">
        <f>+'ESTUDIO DE MERCADO 2025'!AZ124*1.051</f>
        <v>788404.07659999991</v>
      </c>
      <c r="BH124" s="8">
        <f t="shared" si="110"/>
        <v>747919</v>
      </c>
      <c r="BI124" s="450"/>
      <c r="BJ124" s="157">
        <f>+'ESTUDIO DE MERCADO 2023'!AV124*(1 + 0.0928) * (1 + 0.052) * (1 + 0.051)</f>
        <v>1095430.4555471463</v>
      </c>
      <c r="BK124" s="157">
        <f>+'ESTUDIO DE MERCADO 2023'!AW124*(1 + 0.0928) * (1 + 0.052) * (1 + 0.051)</f>
        <v>1049517.3947931975</v>
      </c>
      <c r="BL124" s="7">
        <f>+'ESTUDIO DE MERCADO 2025'!BD124*1.051</f>
        <v>1357892</v>
      </c>
      <c r="BM124" s="7">
        <f>+'ESTUDIO DE MERCADO 2025'!BE124*1.051</f>
        <v>1385218</v>
      </c>
      <c r="BN124" s="7">
        <f>+'ESTUDIO DE MERCADO 2025'!BF124*1.051</f>
        <v>1306045.5393999999</v>
      </c>
      <c r="BO124" s="8">
        <f t="shared" si="111"/>
        <v>1238821</v>
      </c>
      <c r="BP124" s="450"/>
      <c r="BQ124" s="157">
        <f>+'ESTUDIO DE MERCADO 2023'!AY124*(1 + 0.0928) * (1 + 0.052) * (1 + 0.051)</f>
        <v>1095430.4555471463</v>
      </c>
      <c r="BR124" s="157">
        <f>+'ESTUDIO DE MERCADO 2023'!AZ124*(1 + 0.0928) * (1 + 0.052) * (1 + 0.051)</f>
        <v>1049517.3947931975</v>
      </c>
      <c r="BS124" s="7">
        <f>+'ESTUDIO DE MERCADO 2025'!BJ124*1.051</f>
        <v>1357892</v>
      </c>
      <c r="BT124" s="7">
        <f>+'ESTUDIO DE MERCADO 2025'!BK124*1.051</f>
        <v>1385218</v>
      </c>
      <c r="BU124" s="7">
        <f>+'ESTUDIO DE MERCADO 2025'!BL124*1.051</f>
        <v>1306045.5393999999</v>
      </c>
      <c r="BV124" s="8">
        <f t="shared" si="112"/>
        <v>1238821</v>
      </c>
      <c r="BW124" s="450"/>
      <c r="BX124" s="157">
        <f>+'ESTUDIO DE MERCADO 2023'!BB124*(1 + 0.0928) * (1 + 0.052) * (1 + 0.051)</f>
        <v>863555.40550653962</v>
      </c>
      <c r="BY124" s="157">
        <f>+'ESTUDIO DE MERCADO 2023'!BC124*(1 + 0.0928) * (1 + 0.052) * (1 + 0.051)</f>
        <v>790485.33273290936</v>
      </c>
      <c r="BZ124" s="7">
        <f>+'ESTUDIO DE MERCADO 2025'!BP124*1.051</f>
        <v>1047846.9999999999</v>
      </c>
      <c r="CA124" s="7">
        <f>+'ESTUDIO DE MERCADO 2025'!BQ124*1.051</f>
        <v>1068867</v>
      </c>
      <c r="CB124" s="7">
        <f>+'ESTUDIO DE MERCADO 2025'!BR124*1.051</f>
        <v>1007135.0436000001</v>
      </c>
      <c r="CC124" s="450">
        <f t="shared" si="72"/>
        <v>955578</v>
      </c>
      <c r="CD124" s="89"/>
      <c r="CE124" s="28"/>
      <c r="CF124" s="9"/>
      <c r="CG124" s="9"/>
      <c r="CH124" s="9"/>
      <c r="CI124" s="10"/>
      <c r="CJ124" s="10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</row>
    <row r="125" spans="1:198" ht="50" customHeight="1" x14ac:dyDescent="0.35">
      <c r="A125" s="296"/>
      <c r="B125" s="4">
        <v>106</v>
      </c>
      <c r="C125" s="34" t="s">
        <v>122</v>
      </c>
      <c r="D125" s="11" t="s">
        <v>22</v>
      </c>
      <c r="E125" s="6"/>
      <c r="F125" s="157">
        <f>+'ESTUDIO DE MERCADO 2023'!F125*(1 + 0.0928) * (1 + 0.052) * (1 + 0.051)</f>
        <v>219953.1045631787</v>
      </c>
      <c r="G125" s="157">
        <f>+'ESTUDIO DE MERCADO 2023'!G125*(1 + 0.0928) * (1 + 0.052) * (1 + 0.051)</f>
        <v>247650.27626855741</v>
      </c>
      <c r="H125" s="7">
        <f>+'ESTUDIO DE MERCADO 2025'!H125*1.051</f>
        <v>296382</v>
      </c>
      <c r="I125" s="7">
        <f>+'ESTUDIO DE MERCADO 2025'!I125*1.051</f>
        <v>302688</v>
      </c>
      <c r="J125" s="13">
        <f>+'ESTUDIO DE MERCADO 2025'!J125*1.051</f>
        <v>284720.31420000002</v>
      </c>
      <c r="K125" s="8">
        <f t="shared" si="104"/>
        <v>270279</v>
      </c>
      <c r="L125" s="450"/>
      <c r="M125" s="157">
        <f>+'ESTUDIO DE MERCADO 2023'!I125*(1 + 0.0928) * (1 + 0.052) * (1 + 0.051)</f>
        <v>219953.1045631787</v>
      </c>
      <c r="N125" s="157">
        <f>+'ESTUDIO DE MERCADO 2023'!J125*(1 + 0.0928) * (1 + 0.052) * (1 + 0.051)</f>
        <v>247650.27626855741</v>
      </c>
      <c r="O125" s="7">
        <f>+'ESTUDIO DE MERCADO 2025'!N125*1.051</f>
        <v>296382</v>
      </c>
      <c r="P125" s="7">
        <f>+'ESTUDIO DE MERCADO 2025'!O125*1.051</f>
        <v>302688</v>
      </c>
      <c r="Q125" s="7">
        <f>+'ESTUDIO DE MERCADO 2025'!P125*1.051</f>
        <v>284720.31420000002</v>
      </c>
      <c r="R125" s="8">
        <f t="shared" si="105"/>
        <v>270279</v>
      </c>
      <c r="S125" s="450"/>
      <c r="T125" s="157">
        <f>+'ESTUDIO DE MERCADO 2023'!O125*(1 + 0.0928) * (1 + 0.052) * (1 + 0.051)</f>
        <v>390820.71004968451</v>
      </c>
      <c r="U125" s="157">
        <f>+'ESTUDIO DE MERCADO 2023'!P125*(1 + 0.0928) * (1 + 0.052) * (1 + 0.051)</f>
        <v>440034.05638440244</v>
      </c>
      <c r="V125" s="7">
        <f>+'ESTUDIO DE MERCADO 2025'!T125*1.051</f>
        <v>526551</v>
      </c>
      <c r="W125" s="7">
        <f>+'ESTUDIO DE MERCADO 2025'!U125*1.051</f>
        <v>537061</v>
      </c>
      <c r="X125" s="7">
        <f>+'ESTUDIO DE MERCADO 2025'!V125*1.051</f>
        <v>505902.63359999994</v>
      </c>
      <c r="Y125" s="8">
        <f t="shared" si="106"/>
        <v>480074</v>
      </c>
      <c r="Z125" s="450"/>
      <c r="AA125" s="157">
        <f>+'ESTUDIO DE MERCADO 2023'!AD125*(1 + 0.0928) * (1 + 0.052) * (1 + 0.051)</f>
        <v>425145.94829162443</v>
      </c>
      <c r="AB125" s="157">
        <f>+'ESTUDIO DE MERCADO 2023'!AE125*(1 + 0.0928) * (1 + 0.052) * (1 + 0.051)</f>
        <v>499344.63876265398</v>
      </c>
      <c r="AC125" s="7">
        <f>+'ESTUDIO DE MERCADO 2025'!Z125*1.051</f>
        <v>585407</v>
      </c>
      <c r="AD125" s="7">
        <f>+'ESTUDIO DE MERCADO 2025'!AA125*1.051</f>
        <v>585407</v>
      </c>
      <c r="AE125" s="7">
        <f>+'ESTUDIO DE MERCADO 2025'!AB125*1.051</f>
        <v>562916.44079999998</v>
      </c>
      <c r="AF125" s="8">
        <f t="shared" si="107"/>
        <v>531644</v>
      </c>
      <c r="AG125" s="450"/>
      <c r="AH125" s="157">
        <f>+'ESTUDIO DE MERCADO 2023'!AG125*(1 + 0.0928) * (1 + 0.052) * (1 + 0.051)</f>
        <v>448057.68747625768</v>
      </c>
      <c r="AI125" s="157">
        <f>+'ESTUDIO DE MERCADO 2023'!AH125*(1 + 0.0928) * (1 + 0.052) * (1 + 0.051)</f>
        <v>499344.63876265398</v>
      </c>
      <c r="AJ125" s="7">
        <f>+'ESTUDIO DE MERCADO 2025'!AF125*1.051</f>
        <v>600121</v>
      </c>
      <c r="AK125" s="7">
        <f>+'ESTUDIO DE MERCADO 2025'!AG125*1.051</f>
        <v>611682</v>
      </c>
      <c r="AL125" s="7">
        <f>+'ESTUDIO DE MERCADO 2025'!AH125*1.051</f>
        <v>576866.78419999988</v>
      </c>
      <c r="AM125" s="8">
        <f t="shared" si="108"/>
        <v>547214</v>
      </c>
      <c r="AN125" s="450"/>
      <c r="AO125" s="157">
        <f>+'ESTUDIO DE MERCADO 2023'!AJ125*(1 + 0.0928) * (1 + 0.052) * (1 + 0.051)</f>
        <v>415898.96189194423</v>
      </c>
      <c r="AP125" s="157">
        <f>+'ESTUDIO DE MERCADO 2023'!AK125*(1 + 0.0928) * (1 + 0.052) * (1 + 0.051)</f>
        <v>499344.63876265398</v>
      </c>
      <c r="AQ125" s="7">
        <f>+'ESTUDIO DE MERCADO 2025'!AL125*1.051</f>
        <v>579101</v>
      </c>
      <c r="AR125" s="7">
        <f>+'ESTUDIO DE MERCADO 2025'!AM125*1.051</f>
        <v>590662</v>
      </c>
      <c r="AS125" s="7">
        <f>+'ESTUDIO DE MERCADO 2025'!AN125*1.051</f>
        <v>557286.86439999996</v>
      </c>
      <c r="AT125" s="8">
        <f>ROUND(((AO125+AP125+AQ125+AR125+AS125)/5),0)</f>
        <v>528459</v>
      </c>
      <c r="AU125" s="450"/>
      <c r="AV125" s="157">
        <f>+'ESTUDIO DE MERCADO 2023'!AM125*(1 + 0.0928) * (1 + 0.052) * (1 + 0.051)</f>
        <v>614291.02845823998</v>
      </c>
      <c r="AW125" s="157">
        <f>+'ESTUDIO DE MERCADO 2023'!AN125*(1 + 0.0928) * (1 + 0.052) * (1 + 0.051)</f>
        <v>499344.63876265398</v>
      </c>
      <c r="AX125" s="7">
        <f>+'ESTUDIO DE MERCADO 2025'!AR125*1.051</f>
        <v>705221</v>
      </c>
      <c r="AY125" s="7">
        <f>+'ESTUDIO DE MERCADO 2025'!AS125*1.051</f>
        <v>718884</v>
      </c>
      <c r="AZ125" s="7">
        <f>+'ESTUDIO DE MERCADO 2025'!AT125*1.051</f>
        <v>678085.86159999995</v>
      </c>
      <c r="BA125" s="8">
        <f t="shared" si="109"/>
        <v>643165</v>
      </c>
      <c r="BB125" s="450"/>
      <c r="BC125" s="157">
        <f>+'ESTUDIO DE MERCADO 2023'!AP125*(1 + 0.0928) * (1 + 0.052) * (1 + 0.051)</f>
        <v>319443.20467394812</v>
      </c>
      <c r="BD125" s="157">
        <f>+'ESTUDIO DE MERCADO 2023'!AQ125*(1 + 0.0928) * (1 + 0.052) * (1 + 0.051)</f>
        <v>292413.39504769101</v>
      </c>
      <c r="BE125" s="7">
        <f>+'ESTUDIO DE MERCADO 2025'!AX125*1.051</f>
        <v>387819</v>
      </c>
      <c r="BF125" s="7">
        <f>+'ESTUDIO DE MERCADO 2025'!AY125*1.051</f>
        <v>395176</v>
      </c>
      <c r="BG125" s="7">
        <f>+'ESTUDIO DE MERCADO 2025'!AZ125*1.051</f>
        <v>372555.53719999996</v>
      </c>
      <c r="BH125" s="8">
        <f t="shared" si="110"/>
        <v>353481</v>
      </c>
      <c r="BI125" s="450"/>
      <c r="BJ125" s="157">
        <f>+'ESTUDIO DE MERCADO 2023'!AV125*(1 + 0.0928) * (1 + 0.052) * (1 + 0.051)</f>
        <v>532004.43758716714</v>
      </c>
      <c r="BK125" s="157">
        <f>+'ESTUDIO DE MERCADO 2023'!AW125*(1 + 0.0928) * (1 + 0.052) * (1 + 0.051)</f>
        <v>499344.63876265398</v>
      </c>
      <c r="BL125" s="7">
        <f>+'ESTUDIO DE MERCADO 2025'!BD125*1.051</f>
        <v>652671</v>
      </c>
      <c r="BM125" s="7">
        <f>+'ESTUDIO DE MERCADO 2025'!BE125*1.051</f>
        <v>665283</v>
      </c>
      <c r="BN125" s="7">
        <f>+'ESTUDIO DE MERCADO 2025'!BF125*1.051</f>
        <v>627981.74880000006</v>
      </c>
      <c r="BO125" s="8">
        <f t="shared" si="111"/>
        <v>595457</v>
      </c>
      <c r="BP125" s="450"/>
      <c r="BQ125" s="157">
        <f>+'ESTUDIO DE MERCADO 2023'!AY125*(1 + 0.0928) * (1 + 0.052) * (1 + 0.051)</f>
        <v>523815.18309761939</v>
      </c>
      <c r="BR125" s="157">
        <f>+'ESTUDIO DE MERCADO 2023'!AZ125*(1 + 0.0928) * (1 + 0.052) * (1 + 0.051)</f>
        <v>499344.63876265398</v>
      </c>
      <c r="BS125" s="7">
        <f>+'ESTUDIO DE MERCADO 2025'!BJ125*1.051</f>
        <v>647416</v>
      </c>
      <c r="BT125" s="7">
        <f>+'ESTUDIO DE MERCADO 2025'!BK125*1.051</f>
        <v>660028</v>
      </c>
      <c r="BU125" s="7">
        <f>+'ESTUDIO DE MERCADO 2025'!BL125*1.051</f>
        <v>622995.17419999989</v>
      </c>
      <c r="BV125" s="8">
        <f t="shared" si="112"/>
        <v>590720</v>
      </c>
      <c r="BW125" s="450"/>
      <c r="BX125" s="157">
        <f>+'ESTUDIO DE MERCADO 2023'!BB125*(1 + 0.0928) * (1 + 0.052) * (1 + 0.051)</f>
        <v>369248.49235741963</v>
      </c>
      <c r="BY125" s="157">
        <f>+'ESTUDIO DE MERCADO 2023'!BC125*(1 + 0.0928) * (1 + 0.052) * (1 + 0.051)</f>
        <v>338004.3891579457</v>
      </c>
      <c r="BZ125" s="7">
        <f>+'ESTUDIO DE MERCADO 2025'!BP125*1.051</f>
        <v>447726</v>
      </c>
      <c r="CA125" s="7">
        <f>+'ESTUDIO DE MERCADO 2025'!BQ125*1.051</f>
        <v>457185</v>
      </c>
      <c r="CB125" s="7">
        <f>+'ESTUDIO DE MERCADO 2025'!BR125*1.051</f>
        <v>430641.995</v>
      </c>
      <c r="CC125" s="450">
        <f t="shared" si="72"/>
        <v>408561</v>
      </c>
      <c r="CD125" s="89"/>
      <c r="CE125" s="28"/>
      <c r="CF125" s="9"/>
      <c r="CG125" s="9"/>
      <c r="CH125" s="9"/>
      <c r="CI125" s="10"/>
      <c r="CJ125" s="10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</row>
    <row r="126" spans="1:198" ht="50" customHeight="1" thickBot="1" x14ac:dyDescent="0.4">
      <c r="A126" s="296"/>
      <c r="B126" s="11">
        <v>107</v>
      </c>
      <c r="C126" s="37" t="s">
        <v>138</v>
      </c>
      <c r="D126" s="36" t="s">
        <v>22</v>
      </c>
      <c r="E126" s="6"/>
      <c r="F126" s="157">
        <f>+'ESTUDIO DE MERCADO 2023'!F126*(1 + 0.0928) * (1 + 0.052) * (1 + 0.051)</f>
        <v>188488.01487359998</v>
      </c>
      <c r="G126" s="157">
        <f>+'ESTUDIO DE MERCADO 2023'!G126*(1 + 0.0928) * (1 + 0.052) * (1 + 0.051)</f>
        <v>212223.00566960638</v>
      </c>
      <c r="H126" s="7">
        <f>+'ESTUDIO DE MERCADO 2025'!H126*1.051</f>
        <v>253290.99999999997</v>
      </c>
      <c r="I126" s="7">
        <f>+'ESTUDIO DE MERCADO 2025'!I126*1.051</f>
        <v>258545.99999999997</v>
      </c>
      <c r="J126" s="13">
        <f>+'ESTUDIO DE MERCADO 2025'!J126*1.051</f>
        <v>243990.49079999997</v>
      </c>
      <c r="K126" s="8">
        <f t="shared" si="104"/>
        <v>231308</v>
      </c>
      <c r="L126" s="450"/>
      <c r="M126" s="157">
        <f>+'ESTUDIO DE MERCADO 2023'!I126*(1 + 0.0928) * (1 + 0.052) * (1 + 0.051)</f>
        <v>188488.01487359998</v>
      </c>
      <c r="N126" s="157">
        <f>+'ESTUDIO DE MERCADO 2023'!J126*(1 + 0.0928) * (1 + 0.052) * (1 + 0.051)</f>
        <v>212223.00566960638</v>
      </c>
      <c r="O126" s="7">
        <f>+'ESTUDIO DE MERCADO 2025'!N126*1.051</f>
        <v>253290.99999999997</v>
      </c>
      <c r="P126" s="7">
        <f>+'ESTUDIO DE MERCADO 2025'!O126*1.051</f>
        <v>258545.99999999997</v>
      </c>
      <c r="Q126" s="7">
        <f>+'ESTUDIO DE MERCADO 2025'!P126*1.051</f>
        <v>243990.49079999997</v>
      </c>
      <c r="R126" s="8">
        <f t="shared" si="105"/>
        <v>231308</v>
      </c>
      <c r="S126" s="450"/>
      <c r="T126" s="157">
        <f>+'ESTUDIO DE MERCADO 2023'!O126*(1 + 0.0928) * (1 + 0.052) * (1 + 0.051)</f>
        <v>188488.01487359998</v>
      </c>
      <c r="U126" s="157">
        <f>+'ESTUDIO DE MERCADO 2023'!P126*(1 + 0.0928) * (1 + 0.052) * (1 + 0.051)</f>
        <v>212223.00566960638</v>
      </c>
      <c r="V126" s="7">
        <f>+'ESTUDIO DE MERCADO 2025'!T126*1.051</f>
        <v>253290.99999999997</v>
      </c>
      <c r="W126" s="7">
        <f>+'ESTUDIO DE MERCADO 2025'!U126*1.051</f>
        <v>258545.99999999997</v>
      </c>
      <c r="X126" s="7">
        <f>+'ESTUDIO DE MERCADO 2025'!V126*1.051</f>
        <v>243990.49079999997</v>
      </c>
      <c r="Y126" s="8">
        <f t="shared" si="106"/>
        <v>231308</v>
      </c>
      <c r="Z126" s="450"/>
      <c r="AA126" s="157">
        <f>+'ESTUDIO DE MERCADO 2023'!AD126*(1 + 0.0928) * (1 + 0.052) * (1 + 0.051)</f>
        <v>188488.01487359998</v>
      </c>
      <c r="AB126" s="157">
        <f>+'ESTUDIO DE MERCADO 2023'!AE126*(1 + 0.0928) * (1 + 0.052) * (1 + 0.051)</f>
        <v>212223.00566960638</v>
      </c>
      <c r="AC126" s="7">
        <f>+'ESTUDIO DE MERCADO 2025'!Z126*1.051</f>
        <v>253290.99999999997</v>
      </c>
      <c r="AD126" s="7">
        <f>+'ESTUDIO DE MERCADO 2025'!AA126*1.051</f>
        <v>253290.99999999997</v>
      </c>
      <c r="AE126" s="7">
        <f>+'ESTUDIO DE MERCADO 2025'!AB126*1.051</f>
        <v>243990.49079999997</v>
      </c>
      <c r="AF126" s="8">
        <f t="shared" si="107"/>
        <v>230257</v>
      </c>
      <c r="AG126" s="450"/>
      <c r="AH126" s="157">
        <f>+'ESTUDIO DE MERCADO 2023'!AG126*(1 + 0.0928) * (1 + 0.052) * (1 + 0.051)</f>
        <v>188488.01487359998</v>
      </c>
      <c r="AI126" s="157">
        <f>+'ESTUDIO DE MERCADO 2023'!AH126*(1 + 0.0928) * (1 + 0.052) * (1 + 0.051)</f>
        <v>212223.00566960638</v>
      </c>
      <c r="AJ126" s="7">
        <f>+'ESTUDIO DE MERCADO 2025'!AF126*1.051</f>
        <v>253290.99999999997</v>
      </c>
      <c r="AK126" s="7">
        <f>+'ESTUDIO DE MERCADO 2025'!AG126*1.051</f>
        <v>258545.99999999997</v>
      </c>
      <c r="AL126" s="7">
        <f>+'ESTUDIO DE MERCADO 2025'!AH126*1.051</f>
        <v>243990.49079999997</v>
      </c>
      <c r="AM126" s="8">
        <f t="shared" si="108"/>
        <v>231308</v>
      </c>
      <c r="AN126" s="450"/>
      <c r="AO126" s="157">
        <f>+'ESTUDIO DE MERCADO 2023'!AJ126*(1 + 0.0928) * (1 + 0.052) * (1 + 0.051)</f>
        <v>188488.01487359998</v>
      </c>
      <c r="AP126" s="157">
        <f>+'ESTUDIO DE MERCADO 2023'!AK126*(1 + 0.0928) * (1 + 0.052) * (1 + 0.051)</f>
        <v>212223.00566960638</v>
      </c>
      <c r="AQ126" s="7">
        <f>+'ESTUDIO DE MERCADO 2025'!AL126*1.051</f>
        <v>253290.99999999997</v>
      </c>
      <c r="AR126" s="7">
        <f>+'ESTUDIO DE MERCADO 2025'!AM126*1.051</f>
        <v>258545.99999999997</v>
      </c>
      <c r="AS126" s="7">
        <f>+'ESTUDIO DE MERCADO 2025'!AN126*1.051</f>
        <v>243990.49079999997</v>
      </c>
      <c r="AT126" s="8">
        <f>ROUND(((AO126+AP126+AQ126+AR126+AS126)/5),0)</f>
        <v>231308</v>
      </c>
      <c r="AU126" s="450"/>
      <c r="AV126" s="157">
        <f>+'ESTUDIO DE MERCADO 2023'!AM126*(1 + 0.0928) * (1 + 0.052) * (1 + 0.051)</f>
        <v>224300.73769958399</v>
      </c>
      <c r="AW126" s="157">
        <f>+'ESTUDIO DE MERCADO 2023'!AN126*(1 + 0.0928) * (1 + 0.052) * (1 + 0.051)</f>
        <v>212223.00566960638</v>
      </c>
      <c r="AX126" s="7">
        <f>+'ESTUDIO DE MERCADO 2025'!AR126*1.051</f>
        <v>276413</v>
      </c>
      <c r="AY126" s="7">
        <f>+'ESTUDIO DE MERCADO 2025'!AS126*1.051</f>
        <v>281668</v>
      </c>
      <c r="AZ126" s="7">
        <f>+'ESTUDIO DE MERCADO 2025'!AT126*1.051</f>
        <v>265796.63879999996</v>
      </c>
      <c r="BA126" s="8">
        <f t="shared" si="109"/>
        <v>252080</v>
      </c>
      <c r="BB126" s="450"/>
      <c r="BC126" s="157">
        <f>+'ESTUDIO DE MERCADO 2023'!AP126*(1 + 0.0928) * (1 + 0.052) * (1 + 0.051)</f>
        <v>188488.01487359998</v>
      </c>
      <c r="BD126" s="157">
        <f>+'ESTUDIO DE MERCADO 2023'!AQ126*(1 + 0.0928) * (1 + 0.052) * (1 + 0.051)</f>
        <v>172539.02899967998</v>
      </c>
      <c r="BE126" s="7">
        <f>+'ESTUDIO DE MERCADO 2025'!AX126*1.051</f>
        <v>229118</v>
      </c>
      <c r="BF126" s="7">
        <f>+'ESTUDIO DE MERCADO 2025'!AY126*1.051</f>
        <v>233321.99999999997</v>
      </c>
      <c r="BG126" s="7">
        <f>+'ESTUDIO DE MERCADO 2025'!AZ126*1.051</f>
        <v>219827.15999999997</v>
      </c>
      <c r="BH126" s="8">
        <f t="shared" si="110"/>
        <v>208659</v>
      </c>
      <c r="BI126" s="450"/>
      <c r="BJ126" s="157">
        <f>+'ESTUDIO DE MERCADO 2023'!AV126*(1 + 0.0928) * (1 + 0.052) * (1 + 0.051)</f>
        <v>188488.01487359998</v>
      </c>
      <c r="BK126" s="157">
        <f>+'ESTUDIO DE MERCADO 2023'!AW126*(1 + 0.0928) * (1 + 0.052) * (1 + 0.051)</f>
        <v>212223.00566960638</v>
      </c>
      <c r="BL126" s="7">
        <f>+'ESTUDIO DE MERCADO 2025'!BD126*1.051</f>
        <v>253290.99999999997</v>
      </c>
      <c r="BM126" s="7">
        <f>+'ESTUDIO DE MERCADO 2025'!BE126*1.051</f>
        <v>258545.99999999997</v>
      </c>
      <c r="BN126" s="7">
        <f>+'ESTUDIO DE MERCADO 2025'!BF126*1.051</f>
        <v>243990.49079999997</v>
      </c>
      <c r="BO126" s="8">
        <f t="shared" si="111"/>
        <v>231308</v>
      </c>
      <c r="BP126" s="450"/>
      <c r="BQ126" s="157">
        <f>+'ESTUDIO DE MERCADO 2023'!AY126*(1 + 0.0928) * (1 + 0.052) * (1 + 0.051)</f>
        <v>188488.01487359998</v>
      </c>
      <c r="BR126" s="157">
        <f>+'ESTUDIO DE MERCADO 2023'!AZ126*(1 + 0.0928) * (1 + 0.052) * (1 + 0.051)</f>
        <v>212223.00566960638</v>
      </c>
      <c r="BS126" s="7">
        <f>+'ESTUDIO DE MERCADO 2025'!BJ126*1.051</f>
        <v>253290.99999999997</v>
      </c>
      <c r="BT126" s="7">
        <f>+'ESTUDIO DE MERCADO 2025'!BK126*1.051</f>
        <v>258545.99999999997</v>
      </c>
      <c r="BU126" s="7">
        <f>+'ESTUDIO DE MERCADO 2025'!BL126*1.051</f>
        <v>243990.49079999997</v>
      </c>
      <c r="BV126" s="8">
        <f t="shared" si="112"/>
        <v>231308</v>
      </c>
      <c r="BW126" s="450"/>
      <c r="BX126" s="157">
        <f>+'ESTUDIO DE MERCADO 2023'!BB126*(1 + 0.0928) * (1 + 0.052) * (1 + 0.051)</f>
        <v>188488.01487359998</v>
      </c>
      <c r="BY126" s="157">
        <f>+'ESTUDIO DE MERCADO 2023'!BC126*(1 + 0.0928) * (1 + 0.052) * (1 + 0.051)</f>
        <v>172539.02899967998</v>
      </c>
      <c r="BZ126" s="7">
        <f>+'ESTUDIO DE MERCADO 2025'!BP126*1.051</f>
        <v>229118</v>
      </c>
      <c r="CA126" s="7">
        <f>+'ESTUDIO DE MERCADO 2025'!BQ126*1.051</f>
        <v>233321.99999999997</v>
      </c>
      <c r="CB126" s="7">
        <f>+'ESTUDIO DE MERCADO 2025'!BR126*1.051</f>
        <v>219827.15999999997</v>
      </c>
      <c r="CC126" s="450">
        <f t="shared" si="72"/>
        <v>208659</v>
      </c>
      <c r="CD126" s="89"/>
      <c r="CE126" s="28"/>
      <c r="CF126" s="9"/>
      <c r="CG126" s="9"/>
      <c r="CH126" s="9"/>
      <c r="CI126" s="10"/>
      <c r="CJ126" s="10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</row>
    <row r="127" spans="1:198" ht="50" customHeight="1" x14ac:dyDescent="0.35">
      <c r="A127" s="296"/>
      <c r="B127" s="4">
        <v>108</v>
      </c>
      <c r="C127" s="37" t="s">
        <v>139</v>
      </c>
      <c r="D127" s="36" t="s">
        <v>22</v>
      </c>
      <c r="E127" s="6"/>
      <c r="F127" s="157">
        <f>+'ESTUDIO DE MERCADO 2023'!F127*(1 + 0.0928) * (1 + 0.052) * (1 + 0.051)</f>
        <v>91715.362180597789</v>
      </c>
      <c r="G127" s="157">
        <f>+'ESTUDIO DE MERCADO 2023'!G127*(1 + 0.0928) * (1 + 0.052) * (1 + 0.051)</f>
        <v>103264.44278749307</v>
      </c>
      <c r="H127" s="7">
        <f>+'ESTUDIO DE MERCADO 2025'!H127*1.051</f>
        <v>122966.99999999999</v>
      </c>
      <c r="I127" s="7">
        <f>+'ESTUDIO DE MERCADO 2025'!I127*1.051</f>
        <v>125068.99999999999</v>
      </c>
      <c r="J127" s="13">
        <f>+'ESTUDIO DE MERCADO 2025'!J127*1.051</f>
        <v>118721.38039999998</v>
      </c>
      <c r="K127" s="8">
        <f t="shared" si="104"/>
        <v>112347</v>
      </c>
      <c r="L127" s="450"/>
      <c r="M127" s="157">
        <f>+'ESTUDIO DE MERCADO 2023'!I127*(1 + 0.0928) * (1 + 0.052) * (1 + 0.051)</f>
        <v>91715.362180597789</v>
      </c>
      <c r="N127" s="157">
        <f>+'ESTUDIO DE MERCADO 2023'!J127*(1 + 0.0928) * (1 + 0.052) * (1 + 0.051)</f>
        <v>103264.44278749307</v>
      </c>
      <c r="O127" s="7">
        <f>+'ESTUDIO DE MERCADO 2025'!N127*1.051</f>
        <v>122966.99999999999</v>
      </c>
      <c r="P127" s="7">
        <f>+'ESTUDIO DE MERCADO 2025'!O127*1.051</f>
        <v>125068.99999999999</v>
      </c>
      <c r="Q127" s="7">
        <f>+'ESTUDIO DE MERCADO 2025'!P127*1.051</f>
        <v>118721.38039999998</v>
      </c>
      <c r="R127" s="8">
        <f t="shared" si="105"/>
        <v>112347</v>
      </c>
      <c r="S127" s="450"/>
      <c r="T127" s="157">
        <f>+'ESTUDIO DE MERCADO 2023'!O127*(1 + 0.0928) * (1 + 0.052) * (1 + 0.051)</f>
        <v>147242.20355555735</v>
      </c>
      <c r="U127" s="157">
        <f>+'ESTUDIO DE MERCADO 2023'!P127*(1 + 0.0928) * (1 + 0.052) * (1 + 0.051)</f>
        <v>165783.39488020717</v>
      </c>
      <c r="V127" s="7">
        <f>+'ESTUDIO DE MERCADO 2025'!T127*1.051</f>
        <v>198639</v>
      </c>
      <c r="W127" s="7">
        <f>+'ESTUDIO DE MERCADO 2025'!U127*1.051</f>
        <v>202843</v>
      </c>
      <c r="X127" s="7">
        <f>+'ESTUDIO DE MERCADO 2025'!V127*1.051</f>
        <v>190599.27039999998</v>
      </c>
      <c r="Y127" s="8">
        <f t="shared" si="106"/>
        <v>181021</v>
      </c>
      <c r="Z127" s="450"/>
      <c r="AA127" s="157">
        <f>+'ESTUDIO DE MERCADO 2023'!AD127*(1 + 0.0928) * (1 + 0.052) * (1 + 0.051)</f>
        <v>171814.05093118988</v>
      </c>
      <c r="AB127" s="157">
        <f>+'ESTUDIO DE MERCADO 2023'!AE127*(1 + 0.0928) * (1 + 0.052) * (1 + 0.051)</f>
        <v>188519.02233009681</v>
      </c>
      <c r="AC127" s="7">
        <f>+'ESTUDIO DE MERCADO 2025'!Z127*1.051</f>
        <v>228067</v>
      </c>
      <c r="AD127" s="7">
        <f>+'ESTUDIO DE MERCADO 2025'!AA127*1.051</f>
        <v>228067</v>
      </c>
      <c r="AE127" s="7">
        <f>+'ESTUDIO DE MERCADO 2025'!AB127*1.051</f>
        <v>219404.8682</v>
      </c>
      <c r="AF127" s="8">
        <f t="shared" si="107"/>
        <v>207174</v>
      </c>
      <c r="AG127" s="450"/>
      <c r="AH127" s="157">
        <f>+'ESTUDIO DE MERCADO 2023'!AG127*(1 + 0.0928) * (1 + 0.052) * (1 + 0.051)</f>
        <v>167435.08166231183</v>
      </c>
      <c r="AI127" s="157">
        <f>+'ESTUDIO DE MERCADO 2023'!AH127*(1 + 0.0928) * (1 + 0.052) * (1 + 0.051)</f>
        <v>188519.02233009681</v>
      </c>
      <c r="AJ127" s="7">
        <f>+'ESTUDIO DE MERCADO 2025'!AF127*1.051</f>
        <v>224914</v>
      </c>
      <c r="AK127" s="7">
        <f>+'ESTUDIO DE MERCADO 2025'!AG127*1.051</f>
        <v>229118</v>
      </c>
      <c r="AL127" s="7">
        <f>+'ESTUDIO DE MERCADO 2025'!AH127*1.051</f>
        <v>216738.69139999998</v>
      </c>
      <c r="AM127" s="8">
        <f t="shared" si="108"/>
        <v>205345</v>
      </c>
      <c r="AN127" s="450"/>
      <c r="AO127" s="157">
        <f>+'ESTUDIO DE MERCADO 2023'!AJ127*(1 + 0.0928) * (1 + 0.052) * (1 + 0.051)</f>
        <v>170940.09483555931</v>
      </c>
      <c r="AP127" s="157">
        <f>+'ESTUDIO DE MERCADO 2023'!AK127*(1 + 0.0928) * (1 + 0.052) * (1 + 0.051)</f>
        <v>188519.02233009681</v>
      </c>
      <c r="AQ127" s="7">
        <f>+'ESTUDIO DE MERCADO 2025'!AL127*1.051</f>
        <v>228067</v>
      </c>
      <c r="AR127" s="7">
        <f>+'ESTUDIO DE MERCADO 2025'!AM127*1.051</f>
        <v>232271</v>
      </c>
      <c r="AS127" s="7">
        <f>+'ESTUDIO DE MERCADO 2025'!AN127*1.051</f>
        <v>218872.22139999998</v>
      </c>
      <c r="AT127" s="8">
        <f>ROUND(((AO127+AP127+AQ127+AR127+AS127)/5),0)</f>
        <v>207734</v>
      </c>
      <c r="AU127" s="450"/>
      <c r="AV127" s="157">
        <f>+'ESTUDIO DE MERCADO 2023'!AM127*(1 + 0.0928) * (1 + 0.052) * (1 + 0.051)</f>
        <v>237986.82104488695</v>
      </c>
      <c r="AW127" s="157">
        <f>+'ESTUDIO DE MERCADO 2023'!AN127*(1 + 0.0928) * (1 + 0.052) * (1 + 0.051)</f>
        <v>188519.02233009681</v>
      </c>
      <c r="AX127" s="7">
        <f>+'ESTUDIO DE MERCADO 2025'!AR127*1.051</f>
        <v>270107</v>
      </c>
      <c r="AY127" s="7">
        <f>+'ESTUDIO DE MERCADO 2025'!AS127*1.051</f>
        <v>275362</v>
      </c>
      <c r="AZ127" s="7">
        <f>+'ESTUDIO DE MERCADO 2025'!AT127*1.051</f>
        <v>259696.2144</v>
      </c>
      <c r="BA127" s="8">
        <f t="shared" si="109"/>
        <v>246334</v>
      </c>
      <c r="BB127" s="450"/>
      <c r="BC127" s="157">
        <f>+'ESTUDIO DE MERCADO 2023'!AP127*(1 + 0.0928) * (1 + 0.052) * (1 + 0.051)</f>
        <v>123638.24213630073</v>
      </c>
      <c r="BD127" s="157">
        <f>+'ESTUDIO DE MERCADO 2023'!AQ127*(1 + 0.0928) * (1 + 0.052) * (1 + 0.051)</f>
        <v>113176.54472476758</v>
      </c>
      <c r="BE127" s="7">
        <f>+'ESTUDIO DE MERCADO 2025'!AX127*1.051</f>
        <v>150293</v>
      </c>
      <c r="BF127" s="7">
        <f>+'ESTUDIO DE MERCADO 2025'!AY127*1.051</f>
        <v>153446</v>
      </c>
      <c r="BG127" s="7">
        <f>+'ESTUDIO DE MERCADO 2025'!AZ127*1.051</f>
        <v>144195.7286</v>
      </c>
      <c r="BH127" s="8">
        <f t="shared" si="110"/>
        <v>136950</v>
      </c>
      <c r="BI127" s="450"/>
      <c r="BJ127" s="157">
        <f>+'ESTUDIO DE MERCADO 2023'!AV127*(1 + 0.0928) * (1 + 0.052) * (1 + 0.051)</f>
        <v>196225.60495750702</v>
      </c>
      <c r="BK127" s="157">
        <f>+'ESTUDIO DE MERCADO 2023'!AW127*(1 + 0.0928) * (1 + 0.052) * (1 + 0.051)</f>
        <v>188519.02233009681</v>
      </c>
      <c r="BL127" s="7">
        <f>+'ESTUDIO DE MERCADO 2025'!BD127*1.051</f>
        <v>243831.99999999997</v>
      </c>
      <c r="BM127" s="7">
        <f>+'ESTUDIO DE MERCADO 2025'!BE127*1.051</f>
        <v>249086.99999999997</v>
      </c>
      <c r="BN127" s="7">
        <f>+'ESTUDIO DE MERCADO 2025'!BF127*1.051</f>
        <v>234268.95099999997</v>
      </c>
      <c r="BO127" s="8">
        <f t="shared" si="111"/>
        <v>222387</v>
      </c>
      <c r="BP127" s="450"/>
      <c r="BQ127" s="157">
        <f>+'ESTUDIO DE MERCADO 2023'!AY127*(1 + 0.0928) * (1 + 0.052) * (1 + 0.051)</f>
        <v>196225.60495750702</v>
      </c>
      <c r="BR127" s="157">
        <f>+'ESTUDIO DE MERCADO 2023'!AZ127*(1 + 0.0928) * (1 + 0.052) * (1 + 0.051)</f>
        <v>188519.02233009681</v>
      </c>
      <c r="BS127" s="7">
        <f>+'ESTUDIO DE MERCADO 2025'!BJ127*1.051</f>
        <v>243831.99999999997</v>
      </c>
      <c r="BT127" s="7">
        <f>+'ESTUDIO DE MERCADO 2025'!BK127*1.051</f>
        <v>249086.99999999997</v>
      </c>
      <c r="BU127" s="7">
        <f>+'ESTUDIO DE MERCADO 2025'!BL127*1.051</f>
        <v>234268.95099999997</v>
      </c>
      <c r="BV127" s="8">
        <f t="shared" si="112"/>
        <v>222387</v>
      </c>
      <c r="BW127" s="450"/>
      <c r="BX127" s="157">
        <f>+'ESTUDIO DE MERCADO 2023'!BB127*(1 + 0.0928) * (1 + 0.052) * (1 + 0.051)</f>
        <v>153968.39836632178</v>
      </c>
      <c r="BY127" s="157">
        <f>+'ESTUDIO DE MERCADO 2023'!BC127*(1 + 0.0928) * (1 + 0.052) * (1 + 0.051)</f>
        <v>140940.30311994068</v>
      </c>
      <c r="BZ127" s="7">
        <f>+'ESTUDIO DE MERCADO 2025'!BP127*1.051</f>
        <v>187078</v>
      </c>
      <c r="CA127" s="7">
        <f>+'ESTUDIO DE MERCADO 2025'!BQ127*1.051</f>
        <v>191282</v>
      </c>
      <c r="CB127" s="7">
        <f>+'ESTUDIO DE MERCADO 2025'!BR127*1.051</f>
        <v>179568.18460000001</v>
      </c>
      <c r="CC127" s="450">
        <f t="shared" si="72"/>
        <v>170567</v>
      </c>
      <c r="CD127" s="89"/>
      <c r="CE127" s="28"/>
      <c r="CF127" s="9"/>
      <c r="CG127" s="9"/>
      <c r="CH127" s="9"/>
      <c r="CI127" s="10"/>
      <c r="CJ127" s="10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</row>
    <row r="128" spans="1:198" ht="50" customHeight="1" thickBot="1" x14ac:dyDescent="0.4">
      <c r="A128" s="296"/>
      <c r="B128" s="11">
        <v>109</v>
      </c>
      <c r="C128" s="37" t="s">
        <v>140</v>
      </c>
      <c r="D128" s="36" t="s">
        <v>22</v>
      </c>
      <c r="E128" s="6"/>
      <c r="F128" s="157">
        <f>+'ESTUDIO DE MERCADO 2023'!F128*(1 + 0.0928) * (1 + 0.052) * (1 + 0.051)</f>
        <v>101674.99034984593</v>
      </c>
      <c r="G128" s="157">
        <f>+'ESTUDIO DE MERCADO 2023'!G128*(1 + 0.0928) * (1 + 0.052) * (1 + 0.051)</f>
        <v>114478.21798082271</v>
      </c>
      <c r="H128" s="7">
        <f>+'ESTUDIO DE MERCADO 2025'!H128*1.051</f>
        <v>136630</v>
      </c>
      <c r="I128" s="7">
        <f>+'ESTUDIO DE MERCADO 2025'!I128*1.051</f>
        <v>139783</v>
      </c>
      <c r="J128" s="13">
        <f>+'ESTUDIO DE MERCADO 2025'!J128*1.051</f>
        <v>131613.78719999999</v>
      </c>
      <c r="K128" s="8">
        <f t="shared" si="104"/>
        <v>124836</v>
      </c>
      <c r="L128" s="450"/>
      <c r="M128" s="157">
        <f>+'ESTUDIO DE MERCADO 2023'!I128*(1 + 0.0928) * (1 + 0.052) * (1 + 0.051)</f>
        <v>101674.99034984593</v>
      </c>
      <c r="N128" s="157">
        <f>+'ESTUDIO DE MERCADO 2023'!J128*(1 + 0.0928) * (1 + 0.052) * (1 + 0.051)</f>
        <v>114478.21798082271</v>
      </c>
      <c r="O128" s="7">
        <f>+'ESTUDIO DE MERCADO 2025'!N128*1.051</f>
        <v>136630</v>
      </c>
      <c r="P128" s="7">
        <f>+'ESTUDIO DE MERCADO 2025'!O128*1.051</f>
        <v>139783</v>
      </c>
      <c r="Q128" s="7">
        <f>+'ESTUDIO DE MERCADO 2025'!P128*1.051</f>
        <v>131613.78719999999</v>
      </c>
      <c r="R128" s="8">
        <f t="shared" si="105"/>
        <v>124836</v>
      </c>
      <c r="S128" s="450"/>
      <c r="T128" s="157">
        <f>+'ESTUDIO DE MERCADO 2023'!O128*(1 + 0.0928) * (1 + 0.052) * (1 + 0.051)</f>
        <v>164035.22909402926</v>
      </c>
      <c r="U128" s="157">
        <f>+'ESTUDIO DE MERCADO 2023'!P128*(1 + 0.0928) * (1 + 0.052) * (1 + 0.051)</f>
        <v>184691.04986533127</v>
      </c>
      <c r="V128" s="7">
        <f>+'ESTUDIO DE MERCADO 2025'!T128*1.051</f>
        <v>220710</v>
      </c>
      <c r="W128" s="7">
        <f>+'ESTUDIO DE MERCADO 2025'!U128*1.051</f>
        <v>224914</v>
      </c>
      <c r="X128" s="7">
        <f>+'ESTUDIO DE MERCADO 2025'!V128*1.051</f>
        <v>212337.734</v>
      </c>
      <c r="Y128" s="8">
        <f t="shared" si="106"/>
        <v>201338</v>
      </c>
      <c r="Z128" s="450"/>
      <c r="AA128" s="157">
        <f>+'ESTUDIO DE MERCADO 2023'!AD128*(1 + 0.0928) * (1 + 0.052) * (1 + 0.051)</f>
        <v>187136.86995364775</v>
      </c>
      <c r="AB128" s="157">
        <f>+'ESTUDIO DE MERCADO 2023'!AE128*(1 + 0.0928) * (1 + 0.052) * (1 + 0.051)</f>
        <v>196095.64891125885</v>
      </c>
      <c r="AC128" s="7">
        <f>+'ESTUDIO DE MERCADO 2025'!Z128*1.051</f>
        <v>242780.99999999997</v>
      </c>
      <c r="AD128" s="7">
        <f>+'ESTUDIO DE MERCADO 2025'!AA128*1.051</f>
        <v>242780.99999999997</v>
      </c>
      <c r="AE128" s="7">
        <f>+'ESTUDIO DE MERCADO 2025'!AB128*1.051</f>
        <v>233347.85459999999</v>
      </c>
      <c r="AF128" s="8">
        <f t="shared" si="107"/>
        <v>220428</v>
      </c>
      <c r="AG128" s="450"/>
      <c r="AH128" s="157">
        <f>+'ESTUDIO DE MERCADO 2023'!AG128*(1 + 0.0928) * (1 + 0.052) * (1 + 0.051)</f>
        <v>188054.72804940931</v>
      </c>
      <c r="AI128" s="157">
        <f>+'ESTUDIO DE MERCADO 2023'!AH128*(1 + 0.0928) * (1 + 0.052) * (1 + 0.051)</f>
        <v>196095.64891125885</v>
      </c>
      <c r="AJ128" s="7">
        <f>+'ESTUDIO DE MERCADO 2025'!AF128*1.051</f>
        <v>242780.99999999997</v>
      </c>
      <c r="AK128" s="7">
        <f>+'ESTUDIO DE MERCADO 2025'!AG128*1.051</f>
        <v>248035.99999999997</v>
      </c>
      <c r="AL128" s="7">
        <f>+'ESTUDIO DE MERCADO 2025'!AH128*1.051</f>
        <v>233906.9866</v>
      </c>
      <c r="AM128" s="8">
        <f t="shared" si="108"/>
        <v>221775</v>
      </c>
      <c r="AN128" s="450"/>
      <c r="AO128" s="157">
        <f>+'ESTUDIO DE MERCADO 2023'!AJ128*(1 + 0.0928) * (1 + 0.052) * (1 + 0.051)</f>
        <v>189885.3393571963</v>
      </c>
      <c r="AP128" s="157">
        <f>+'ESTUDIO DE MERCADO 2023'!AK128*(1 + 0.0928) * (1 + 0.052) * (1 + 0.051)</f>
        <v>196095.64891125885</v>
      </c>
      <c r="AQ128" s="7">
        <f>+'ESTUDIO DE MERCADO 2025'!AL128*1.051</f>
        <v>244882.99999999997</v>
      </c>
      <c r="AR128" s="7">
        <f>+'ESTUDIO DE MERCADO 2025'!AM128*1.051</f>
        <v>250137.99999999997</v>
      </c>
      <c r="AS128" s="7">
        <f>+'ESTUDIO DE MERCADO 2025'!AN128*1.051</f>
        <v>235020.83639999997</v>
      </c>
      <c r="AT128" s="8">
        <f>ROUND(((AO128+AP128+AQ128+AR128+AS128)/5),0)</f>
        <v>223205</v>
      </c>
      <c r="AU128" s="450"/>
      <c r="AV128" s="157">
        <f>+'ESTUDIO DE MERCADO 2023'!AM128*(1 + 0.0928) * (1 + 0.052) * (1 + 0.051)</f>
        <v>259111.3710627931</v>
      </c>
      <c r="AW128" s="157">
        <f>+'ESTUDIO DE MERCADO 2023'!AN128*(1 + 0.0928) * (1 + 0.052) * (1 + 0.051)</f>
        <v>196095.64891125885</v>
      </c>
      <c r="AX128" s="7">
        <f>+'ESTUDIO DE MERCADO 2025'!AR128*1.051</f>
        <v>287974</v>
      </c>
      <c r="AY128" s="7">
        <f>+'ESTUDIO DE MERCADO 2025'!AS128*1.051</f>
        <v>293229</v>
      </c>
      <c r="AZ128" s="7">
        <f>+'ESTUDIO DE MERCADO 2025'!AT128*1.051</f>
        <v>277173.50359999994</v>
      </c>
      <c r="BA128" s="8">
        <f t="shared" si="109"/>
        <v>262717</v>
      </c>
      <c r="BB128" s="450"/>
      <c r="BC128" s="157">
        <f>+'ESTUDIO DE MERCADO 2023'!AP128*(1 + 0.0928) * (1 + 0.052) * (1 + 0.051)</f>
        <v>132552.39011638332</v>
      </c>
      <c r="BD128" s="157">
        <f>+'ESTUDIO DE MERCADO 2023'!AQ128*(1 + 0.0928) * (1 + 0.052) * (1 + 0.051)</f>
        <v>121336.41864499706</v>
      </c>
      <c r="BE128" s="7">
        <f>+'ESTUDIO DE MERCADO 2025'!AX128*1.051</f>
        <v>160803</v>
      </c>
      <c r="BF128" s="7">
        <f>+'ESTUDIO DE MERCADO 2025'!AY128*1.051</f>
        <v>163956</v>
      </c>
      <c r="BG128" s="7">
        <f>+'ESTUDIO DE MERCADO 2025'!AZ128*1.051</f>
        <v>154591.16959999999</v>
      </c>
      <c r="BH128" s="8">
        <f t="shared" si="110"/>
        <v>146648</v>
      </c>
      <c r="BI128" s="450"/>
      <c r="BJ128" s="157">
        <f>+'ESTUDIO DE MERCADO 2023'!AV128*(1 + 0.0928) * (1 + 0.052) * (1 + 0.051)</f>
        <v>213223.84682217261</v>
      </c>
      <c r="BK128" s="157">
        <f>+'ESTUDIO DE MERCADO 2023'!AW128*(1 + 0.0928) * (1 + 0.052) * (1 + 0.051)</f>
        <v>196095.64891125885</v>
      </c>
      <c r="BL128" s="7">
        <f>+'ESTUDIO DE MERCADO 2025'!BD128*1.051</f>
        <v>259596.99999999997</v>
      </c>
      <c r="BM128" s="7">
        <f>+'ESTUDIO DE MERCADO 2025'!BE128*1.051</f>
        <v>264852</v>
      </c>
      <c r="BN128" s="7">
        <f>+'ESTUDIO DE MERCADO 2025'!BF128*1.051</f>
        <v>249231.6176</v>
      </c>
      <c r="BO128" s="8">
        <f t="shared" si="111"/>
        <v>236600</v>
      </c>
      <c r="BP128" s="450"/>
      <c r="BQ128" s="157">
        <f>+'ESTUDIO DE MERCADO 2023'!AY128*(1 + 0.0928) * (1 + 0.052) * (1 + 0.051)</f>
        <v>213223.84682217261</v>
      </c>
      <c r="BR128" s="157">
        <f>+'ESTUDIO DE MERCADO 2023'!AZ128*(1 + 0.0928) * (1 + 0.052) * (1 + 0.051)</f>
        <v>196095.64891125885</v>
      </c>
      <c r="BS128" s="7">
        <f>+'ESTUDIO DE MERCADO 2025'!BJ128*1.051</f>
        <v>259596.99999999997</v>
      </c>
      <c r="BT128" s="7">
        <f>+'ESTUDIO DE MERCADO 2025'!BK128*1.051</f>
        <v>264852</v>
      </c>
      <c r="BU128" s="7">
        <f>+'ESTUDIO DE MERCADO 2025'!BL128*1.051</f>
        <v>249231.6176</v>
      </c>
      <c r="BV128" s="8">
        <f t="shared" si="112"/>
        <v>236600</v>
      </c>
      <c r="BW128" s="450"/>
      <c r="BX128" s="157">
        <f>+'ESTUDIO DE MERCADO 2023'!BB128*(1 + 0.0928) * (1 + 0.052) * (1 + 0.051)</f>
        <v>170687.913578993</v>
      </c>
      <c r="BY128" s="157">
        <f>+'ESTUDIO DE MERCADO 2023'!BC128*(1 + 0.0928) * (1 + 0.052) * (1 + 0.051)</f>
        <v>156245.09012230896</v>
      </c>
      <c r="BZ128" s="7">
        <f>+'ESTUDIO DE MERCADO 2025'!BP128*1.051</f>
        <v>207047</v>
      </c>
      <c r="CA128" s="7">
        <f>+'ESTUDIO DE MERCADO 2025'!BQ128*1.051</f>
        <v>211251</v>
      </c>
      <c r="CB128" s="7">
        <f>+'ESTUDIO DE MERCADO 2025'!BR128*1.051</f>
        <v>199067.17739999999</v>
      </c>
      <c r="CC128" s="450">
        <f t="shared" si="72"/>
        <v>188860</v>
      </c>
      <c r="CD128" s="89"/>
      <c r="CE128" s="28"/>
      <c r="CF128" s="9"/>
      <c r="CG128" s="9"/>
      <c r="CH128" s="9"/>
      <c r="CI128" s="10"/>
      <c r="CJ128" s="10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</row>
    <row r="129" spans="1:198" ht="50" customHeight="1" x14ac:dyDescent="0.35">
      <c r="A129" s="296"/>
      <c r="B129" s="4">
        <v>110</v>
      </c>
      <c r="C129" s="37" t="s">
        <v>141</v>
      </c>
      <c r="D129" s="36" t="s">
        <v>22</v>
      </c>
      <c r="E129" s="6"/>
      <c r="F129" s="157">
        <f>+'ESTUDIO DE MERCADO 2023'!F129*(1 + 0.0928) * (1 + 0.052) * (1 + 0.051)</f>
        <v>65970.80520576</v>
      </c>
      <c r="G129" s="157">
        <f>+'ESTUDIO DE MERCADO 2023'!G129*(1 + 0.0928) * (1 + 0.052) * (1 + 0.051)</f>
        <v>74278.051984362246</v>
      </c>
      <c r="H129" s="7">
        <f>+'ESTUDIO DE MERCADO 2025'!H129*1.051</f>
        <v>89335</v>
      </c>
      <c r="I129" s="7">
        <f>+'ESTUDIO DE MERCADO 2025'!I129*1.051</f>
        <v>91437</v>
      </c>
      <c r="J129" s="13">
        <f>+'ESTUDIO DE MERCADO 2025'!J129*1.051</f>
        <v>85397.113199999993</v>
      </c>
      <c r="K129" s="8">
        <f t="shared" si="104"/>
        <v>81284</v>
      </c>
      <c r="L129" s="450"/>
      <c r="M129" s="157">
        <f>+'ESTUDIO DE MERCADO 2023'!I129*(1 + 0.0928) * (1 + 0.052) * (1 + 0.051)</f>
        <v>65970.80520576</v>
      </c>
      <c r="N129" s="157">
        <f>+'ESTUDIO DE MERCADO 2023'!J129*(1 + 0.0928) * (1 + 0.052) * (1 + 0.051)</f>
        <v>74278.051984362246</v>
      </c>
      <c r="O129" s="7">
        <f>+'ESTUDIO DE MERCADO 2025'!N129*1.051</f>
        <v>89335</v>
      </c>
      <c r="P129" s="7">
        <f>+'ESTUDIO DE MERCADO 2025'!O129*1.051</f>
        <v>91437</v>
      </c>
      <c r="Q129" s="7">
        <f>+'ESTUDIO DE MERCADO 2025'!P129*1.051</f>
        <v>85397.113199999993</v>
      </c>
      <c r="R129" s="8">
        <f t="shared" si="105"/>
        <v>81284</v>
      </c>
      <c r="S129" s="450"/>
      <c r="T129" s="157">
        <f>+'ESTUDIO DE MERCADO 2023'!O129*(1 + 0.0928) * (1 + 0.052) * (1 + 0.051)</f>
        <v>65970.80520576</v>
      </c>
      <c r="U129" s="157">
        <f>+'ESTUDIO DE MERCADO 2023'!P129*(1 + 0.0928) * (1 + 0.052) * (1 + 0.051)</f>
        <v>74278.051984362246</v>
      </c>
      <c r="V129" s="7">
        <f>+'ESTUDIO DE MERCADO 2025'!T129*1.051</f>
        <v>89335</v>
      </c>
      <c r="W129" s="7">
        <f>+'ESTUDIO DE MERCADO 2025'!U129*1.051</f>
        <v>91437</v>
      </c>
      <c r="X129" s="7">
        <f>+'ESTUDIO DE MERCADO 2025'!V129*1.051</f>
        <v>85397.113199999993</v>
      </c>
      <c r="Y129" s="8">
        <f t="shared" si="106"/>
        <v>81284</v>
      </c>
      <c r="Z129" s="450"/>
      <c r="AA129" s="157">
        <f>+'ESTUDIO DE MERCADO 2023'!AD129*(1 + 0.0928) * (1 + 0.052) * (1 + 0.051)</f>
        <v>65970.80520576</v>
      </c>
      <c r="AB129" s="157">
        <f>+'ESTUDIO DE MERCADO 2023'!AE129*(1 + 0.0928) * (1 + 0.052) * (1 + 0.051)</f>
        <v>74278.051984362246</v>
      </c>
      <c r="AC129" s="7">
        <f>+'ESTUDIO DE MERCADO 2025'!Z129*1.051</f>
        <v>89335</v>
      </c>
      <c r="AD129" s="7">
        <f>+'ESTUDIO DE MERCADO 2025'!AA129*1.051</f>
        <v>89335</v>
      </c>
      <c r="AE129" s="7">
        <f>+'ESTUDIO DE MERCADO 2025'!AB129*1.051</f>
        <v>85397.113199999993</v>
      </c>
      <c r="AF129" s="8">
        <f t="shared" si="107"/>
        <v>80863</v>
      </c>
      <c r="AG129" s="450"/>
      <c r="AH129" s="157">
        <f>+'ESTUDIO DE MERCADO 2023'!AG129*(1 + 0.0928) * (1 + 0.052) * (1 + 0.051)</f>
        <v>65970.80520576</v>
      </c>
      <c r="AI129" s="157">
        <f>+'ESTUDIO DE MERCADO 2023'!AH129*(1 + 0.0928) * (1 + 0.052) * (1 + 0.051)</f>
        <v>74278.051984362246</v>
      </c>
      <c r="AJ129" s="7">
        <f>+'ESTUDIO DE MERCADO 2025'!AF129*1.051</f>
        <v>89335</v>
      </c>
      <c r="AK129" s="7">
        <f>+'ESTUDIO DE MERCADO 2025'!AG129*1.051</f>
        <v>91437</v>
      </c>
      <c r="AL129" s="7">
        <f>+'ESTUDIO DE MERCADO 2025'!AH129*1.051</f>
        <v>85397.113199999993</v>
      </c>
      <c r="AM129" s="8">
        <f t="shared" si="108"/>
        <v>81284</v>
      </c>
      <c r="AN129" s="450"/>
      <c r="AO129" s="157">
        <f>+'ESTUDIO DE MERCADO 2023'!AJ129*(1 + 0.0928) * (1 + 0.052) * (1 + 0.051)</f>
        <v>65970.80520576</v>
      </c>
      <c r="AP129" s="157">
        <f>+'ESTUDIO DE MERCADO 2023'!AK129*(1 + 0.0928) * (1 + 0.052) * (1 + 0.051)</f>
        <v>74278.051984362246</v>
      </c>
      <c r="AQ129" s="7">
        <f>+'ESTUDIO DE MERCADO 2025'!AL129*1.051</f>
        <v>89335</v>
      </c>
      <c r="AR129" s="7">
        <f>+'ESTUDIO DE MERCADO 2025'!AM129*1.051</f>
        <v>91437</v>
      </c>
      <c r="AS129" s="7">
        <f>+'ESTUDIO DE MERCADO 2025'!AN129*1.051</f>
        <v>85397.113199999993</v>
      </c>
      <c r="AT129" s="8">
        <f>ROUND(((AO129+AP129+AQ129+AR129+AS129)/5),0)</f>
        <v>81284</v>
      </c>
      <c r="AU129" s="450"/>
      <c r="AV129" s="157">
        <f>+'ESTUDIO DE MERCADO 2023'!AM129*(1 + 0.0928) * (1 + 0.052) * (1 + 0.051)</f>
        <v>78505.258194854381</v>
      </c>
      <c r="AW129" s="157">
        <f>+'ESTUDIO DE MERCADO 2023'!AN129*(1 + 0.0928) * (1 + 0.052) * (1 + 0.051)</f>
        <v>74278.051984362246</v>
      </c>
      <c r="AX129" s="7">
        <f>+'ESTUDIO DE MERCADO 2025'!AR129*1.051</f>
        <v>96692</v>
      </c>
      <c r="AY129" s="7">
        <f>+'ESTUDIO DE MERCADO 2025'!AS129*1.051</f>
        <v>98794</v>
      </c>
      <c r="AZ129" s="7">
        <f>+'ESTUDIO DE MERCADO 2025'!AT129*1.051</f>
        <v>93029.264999999999</v>
      </c>
      <c r="BA129" s="8">
        <f t="shared" si="109"/>
        <v>88260</v>
      </c>
      <c r="BB129" s="450"/>
      <c r="BC129" s="157">
        <f>+'ESTUDIO DE MERCADO 2023'!AP129*(1 + 0.0928) * (1 + 0.052) * (1 + 0.051)</f>
        <v>65970.80520576</v>
      </c>
      <c r="BD129" s="157">
        <f>+'ESTUDIO DE MERCADO 2023'!AQ129*(1 + 0.0928) * (1 + 0.052) * (1 + 0.051)</f>
        <v>60388.660149887997</v>
      </c>
      <c r="BE129" s="7">
        <f>+'ESTUDIO DE MERCADO 2025'!AX129*1.051</f>
        <v>79876</v>
      </c>
      <c r="BF129" s="7">
        <f>+'ESTUDIO DE MERCADO 2025'!AY129*1.051</f>
        <v>81978</v>
      </c>
      <c r="BG129" s="7">
        <f>+'ESTUDIO DE MERCADO 2025'!AZ129*1.051</f>
        <v>76939.505999999994</v>
      </c>
      <c r="BH129" s="8">
        <f t="shared" si="110"/>
        <v>73031</v>
      </c>
      <c r="BI129" s="450"/>
      <c r="BJ129" s="157">
        <f>+'ESTUDIO DE MERCADO 2023'!AV129*(1 + 0.0928) * (1 + 0.052) * (1 + 0.051)</f>
        <v>65970.80520576</v>
      </c>
      <c r="BK129" s="157">
        <f>+'ESTUDIO DE MERCADO 2023'!AW129*(1 + 0.0928) * (1 + 0.052) * (1 + 0.051)</f>
        <v>74278.051984362246</v>
      </c>
      <c r="BL129" s="7">
        <f>+'ESTUDIO DE MERCADO 2025'!BD129*1.051</f>
        <v>89335</v>
      </c>
      <c r="BM129" s="7">
        <f>+'ESTUDIO DE MERCADO 2025'!BE129*1.051</f>
        <v>91437</v>
      </c>
      <c r="BN129" s="7">
        <f>+'ESTUDIO DE MERCADO 2025'!BF129*1.051</f>
        <v>85397.113199999993</v>
      </c>
      <c r="BO129" s="8">
        <f t="shared" si="111"/>
        <v>81284</v>
      </c>
      <c r="BP129" s="450"/>
      <c r="BQ129" s="157">
        <f>+'ESTUDIO DE MERCADO 2023'!AY129*(1 + 0.0928) * (1 + 0.052) * (1 + 0.051)</f>
        <v>65970.80520576</v>
      </c>
      <c r="BR129" s="157">
        <f>+'ESTUDIO DE MERCADO 2023'!AZ129*(1 + 0.0928) * (1 + 0.052) * (1 + 0.051)</f>
        <v>74278.051984362246</v>
      </c>
      <c r="BS129" s="7">
        <f>+'ESTUDIO DE MERCADO 2025'!BJ129*1.051</f>
        <v>89335</v>
      </c>
      <c r="BT129" s="7">
        <f>+'ESTUDIO DE MERCADO 2025'!BK129*1.051</f>
        <v>91437</v>
      </c>
      <c r="BU129" s="7">
        <f>+'ESTUDIO DE MERCADO 2025'!BL129*1.051</f>
        <v>85397.113199999993</v>
      </c>
      <c r="BV129" s="8">
        <f t="shared" si="112"/>
        <v>81284</v>
      </c>
      <c r="BW129" s="450"/>
      <c r="BX129" s="157">
        <f>+'ESTUDIO DE MERCADO 2023'!BB129*(1 + 0.0928) * (1 + 0.052) * (1 + 0.051)</f>
        <v>65970.80520576</v>
      </c>
      <c r="BY129" s="157">
        <f>+'ESTUDIO DE MERCADO 2023'!BC129*(1 + 0.0928) * (1 + 0.052) * (1 + 0.051)</f>
        <v>60388.660149887997</v>
      </c>
      <c r="BZ129" s="7">
        <f>+'ESTUDIO DE MERCADO 2025'!BP129*1.051</f>
        <v>79876</v>
      </c>
      <c r="CA129" s="7">
        <f>+'ESTUDIO DE MERCADO 2025'!BQ129*1.051</f>
        <v>81978</v>
      </c>
      <c r="CB129" s="7">
        <f>+'ESTUDIO DE MERCADO 2025'!BR129*1.051</f>
        <v>76939.505999999994</v>
      </c>
      <c r="CC129" s="450">
        <f t="shared" si="72"/>
        <v>73031</v>
      </c>
      <c r="CD129" s="89"/>
      <c r="CE129" s="28"/>
      <c r="CF129" s="9"/>
      <c r="CG129" s="9"/>
      <c r="CH129" s="9"/>
      <c r="CI129" s="10"/>
      <c r="CJ129" s="10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</row>
    <row r="130" spans="1:198" ht="50" customHeight="1" thickBot="1" x14ac:dyDescent="0.4">
      <c r="A130" s="296"/>
      <c r="B130" s="11">
        <v>111</v>
      </c>
      <c r="C130" s="37" t="s">
        <v>142</v>
      </c>
      <c r="D130" s="36" t="s">
        <v>22</v>
      </c>
      <c r="E130" s="6"/>
      <c r="F130" s="157">
        <f>+'ESTUDIO DE MERCADO 2023'!F130*(1 + 0.0928) * (1 + 0.052) * (1 + 0.051)</f>
        <v>188488.01487359998</v>
      </c>
      <c r="G130" s="157">
        <f>+'ESTUDIO DE MERCADO 2023'!G130*(1 + 0.0928) * (1 + 0.052) * (1 + 0.051)</f>
        <v>212223.00566960638</v>
      </c>
      <c r="H130" s="7">
        <f>+'ESTUDIO DE MERCADO 2025'!H130*1.051</f>
        <v>253290.99999999997</v>
      </c>
      <c r="I130" s="7">
        <f>+'ESTUDIO DE MERCADO 2025'!I130*1.051</f>
        <v>258545.99999999997</v>
      </c>
      <c r="J130" s="13">
        <f>+'ESTUDIO DE MERCADO 2025'!J130*1.051</f>
        <v>243990.49079999997</v>
      </c>
      <c r="K130" s="8">
        <f t="shared" si="104"/>
        <v>231308</v>
      </c>
      <c r="L130" s="450"/>
      <c r="M130" s="157">
        <f>+'ESTUDIO DE MERCADO 2023'!I130*(1 + 0.0928) * (1 + 0.052) * (1 + 0.051)</f>
        <v>188488.01487359998</v>
      </c>
      <c r="N130" s="157">
        <f>+'ESTUDIO DE MERCADO 2023'!J130*(1 + 0.0928) * (1 + 0.052) * (1 + 0.051)</f>
        <v>212223.00566960638</v>
      </c>
      <c r="O130" s="7">
        <f>+'ESTUDIO DE MERCADO 2025'!N130*1.051</f>
        <v>253290.99999999997</v>
      </c>
      <c r="P130" s="7">
        <f>+'ESTUDIO DE MERCADO 2025'!O130*1.051</f>
        <v>258545.99999999997</v>
      </c>
      <c r="Q130" s="7">
        <f>+'ESTUDIO DE MERCADO 2025'!P130*1.051</f>
        <v>243990.49079999997</v>
      </c>
      <c r="R130" s="8">
        <f t="shared" si="105"/>
        <v>231308</v>
      </c>
      <c r="S130" s="450"/>
      <c r="T130" s="157">
        <f>+'ESTUDIO DE MERCADO 2023'!O130*(1 + 0.0928) * (1 + 0.052) * (1 + 0.051)</f>
        <v>188488.01487359998</v>
      </c>
      <c r="U130" s="157">
        <f>+'ESTUDIO DE MERCADO 2023'!P130*(1 + 0.0928) * (1 + 0.052) * (1 + 0.051)</f>
        <v>212223.00566960638</v>
      </c>
      <c r="V130" s="7">
        <f>+'ESTUDIO DE MERCADO 2025'!T130*1.051</f>
        <v>253290.99999999997</v>
      </c>
      <c r="W130" s="7">
        <f>+'ESTUDIO DE MERCADO 2025'!U130*1.051</f>
        <v>258545.99999999997</v>
      </c>
      <c r="X130" s="7">
        <f>+'ESTUDIO DE MERCADO 2025'!V130*1.051</f>
        <v>243990.49079999997</v>
      </c>
      <c r="Y130" s="8">
        <f t="shared" si="106"/>
        <v>231308</v>
      </c>
      <c r="Z130" s="450"/>
      <c r="AA130" s="157">
        <f>+'ESTUDIO DE MERCADO 2023'!AD130*(1 + 0.0928) * (1 + 0.052) * (1 + 0.051)</f>
        <v>188488.01487359998</v>
      </c>
      <c r="AB130" s="157">
        <f>+'ESTUDIO DE MERCADO 2023'!AE130*(1 + 0.0928) * (1 + 0.052) * (1 + 0.051)</f>
        <v>212223.00566960638</v>
      </c>
      <c r="AC130" s="7">
        <f>+'ESTUDIO DE MERCADO 2025'!Z130*1.051</f>
        <v>253290.99999999997</v>
      </c>
      <c r="AD130" s="7">
        <f>+'ESTUDIO DE MERCADO 2025'!AA130*1.051</f>
        <v>253290.99999999997</v>
      </c>
      <c r="AE130" s="7">
        <f>+'ESTUDIO DE MERCADO 2025'!AB130*1.051</f>
        <v>243990.49079999997</v>
      </c>
      <c r="AF130" s="8">
        <f t="shared" si="107"/>
        <v>230257</v>
      </c>
      <c r="AG130" s="450"/>
      <c r="AH130" s="157">
        <f>+'ESTUDIO DE MERCADO 2023'!AG130*(1 + 0.0928) * (1 + 0.052) * (1 + 0.051)</f>
        <v>188488.01487359998</v>
      </c>
      <c r="AI130" s="157">
        <f>+'ESTUDIO DE MERCADO 2023'!AH130*(1 + 0.0928) * (1 + 0.052) * (1 + 0.051)</f>
        <v>212223.00566960638</v>
      </c>
      <c r="AJ130" s="7">
        <f>+'ESTUDIO DE MERCADO 2025'!AF130*1.051</f>
        <v>253290.99999999997</v>
      </c>
      <c r="AK130" s="7">
        <f>+'ESTUDIO DE MERCADO 2025'!AG130*1.051</f>
        <v>258545.99999999997</v>
      </c>
      <c r="AL130" s="7">
        <f>+'ESTUDIO DE MERCADO 2025'!AH130*1.051</f>
        <v>243990.49079999997</v>
      </c>
      <c r="AM130" s="8">
        <f t="shared" si="108"/>
        <v>231308</v>
      </c>
      <c r="AN130" s="450"/>
      <c r="AO130" s="157">
        <f>+'ESTUDIO DE MERCADO 2023'!AJ130*(1 + 0.0928) * (1 + 0.052) * (1 + 0.051)</f>
        <v>188488.01487359998</v>
      </c>
      <c r="AP130" s="157">
        <f>+'ESTUDIO DE MERCADO 2023'!AK130*(1 + 0.0928) * (1 + 0.052) * (1 + 0.051)</f>
        <v>212223.00566960638</v>
      </c>
      <c r="AQ130" s="7">
        <f>+'ESTUDIO DE MERCADO 2025'!AL130*1.051</f>
        <v>253290.99999999997</v>
      </c>
      <c r="AR130" s="7">
        <f>+'ESTUDIO DE MERCADO 2025'!AM130*1.051</f>
        <v>258545.99999999997</v>
      </c>
      <c r="AS130" s="7">
        <f>+'ESTUDIO DE MERCADO 2025'!AN130*1.051</f>
        <v>243990.49079999997</v>
      </c>
      <c r="AT130" s="8">
        <f>ROUND(((AO130+AP130+AQ130+AR130+AS130)/5),0)</f>
        <v>231308</v>
      </c>
      <c r="AU130" s="450"/>
      <c r="AV130" s="157">
        <f>+'ESTUDIO DE MERCADO 2023'!AM130*(1 + 0.0928) * (1 + 0.052) * (1 + 0.051)</f>
        <v>224300.73769958399</v>
      </c>
      <c r="AW130" s="157">
        <f>+'ESTUDIO DE MERCADO 2023'!AN130*(1 + 0.0928) * (1 + 0.052) * (1 + 0.051)</f>
        <v>212223.00566960638</v>
      </c>
      <c r="AX130" s="7">
        <f>+'ESTUDIO DE MERCADO 2025'!AR130*1.051</f>
        <v>276413</v>
      </c>
      <c r="AY130" s="7">
        <f>+'ESTUDIO DE MERCADO 2025'!AS130*1.051</f>
        <v>281668</v>
      </c>
      <c r="AZ130" s="7">
        <f>+'ESTUDIO DE MERCADO 2025'!AT130*1.051</f>
        <v>265796.63879999996</v>
      </c>
      <c r="BA130" s="8">
        <f t="shared" si="109"/>
        <v>252080</v>
      </c>
      <c r="BB130" s="450"/>
      <c r="BC130" s="157">
        <f>+'ESTUDIO DE MERCADO 2023'!AP130*(1 + 0.0928) * (1 + 0.052) * (1 + 0.051)</f>
        <v>188488.01487359998</v>
      </c>
      <c r="BD130" s="157">
        <f>+'ESTUDIO DE MERCADO 2023'!AQ130*(1 + 0.0928) * (1 + 0.052) * (1 + 0.051)</f>
        <v>172539.02899967998</v>
      </c>
      <c r="BE130" s="7">
        <f>+'ESTUDIO DE MERCADO 2025'!AX130*1.051</f>
        <v>229118</v>
      </c>
      <c r="BF130" s="7">
        <f>+'ESTUDIO DE MERCADO 2025'!AY130*1.051</f>
        <v>233321.99999999997</v>
      </c>
      <c r="BG130" s="7">
        <f>+'ESTUDIO DE MERCADO 2025'!AZ130*1.051</f>
        <v>219827.15999999997</v>
      </c>
      <c r="BH130" s="8">
        <f t="shared" si="110"/>
        <v>208659</v>
      </c>
      <c r="BI130" s="450"/>
      <c r="BJ130" s="157">
        <f>+'ESTUDIO DE MERCADO 2023'!AV130*(1 + 0.0928) * (1 + 0.052) * (1 + 0.051)</f>
        <v>188488.01487359998</v>
      </c>
      <c r="BK130" s="157">
        <f>+'ESTUDIO DE MERCADO 2023'!AW130*(1 + 0.0928) * (1 + 0.052) * (1 + 0.051)</f>
        <v>212223.00566960638</v>
      </c>
      <c r="BL130" s="7">
        <f>+'ESTUDIO DE MERCADO 2025'!BD130*1.051</f>
        <v>253290.99999999997</v>
      </c>
      <c r="BM130" s="7">
        <f>+'ESTUDIO DE MERCADO 2025'!BE130*1.051</f>
        <v>258545.99999999997</v>
      </c>
      <c r="BN130" s="7">
        <f>+'ESTUDIO DE MERCADO 2025'!BF130*1.051</f>
        <v>243990.49079999997</v>
      </c>
      <c r="BO130" s="8">
        <f t="shared" si="111"/>
        <v>231308</v>
      </c>
      <c r="BP130" s="450"/>
      <c r="BQ130" s="157">
        <f>+'ESTUDIO DE MERCADO 2023'!AY130*(1 + 0.0928) * (1 + 0.052) * (1 + 0.051)</f>
        <v>188488.01487359998</v>
      </c>
      <c r="BR130" s="157">
        <f>+'ESTUDIO DE MERCADO 2023'!AZ130*(1 + 0.0928) * (1 + 0.052) * (1 + 0.051)</f>
        <v>212223.00566960638</v>
      </c>
      <c r="BS130" s="7">
        <f>+'ESTUDIO DE MERCADO 2025'!BJ130*1.051</f>
        <v>253290.99999999997</v>
      </c>
      <c r="BT130" s="7">
        <f>+'ESTUDIO DE MERCADO 2025'!BK130*1.051</f>
        <v>258545.99999999997</v>
      </c>
      <c r="BU130" s="7">
        <f>+'ESTUDIO DE MERCADO 2025'!BL130*1.051</f>
        <v>243990.49079999997</v>
      </c>
      <c r="BV130" s="8">
        <f t="shared" si="112"/>
        <v>231308</v>
      </c>
      <c r="BW130" s="450"/>
      <c r="BX130" s="157">
        <f>+'ESTUDIO DE MERCADO 2023'!BB130*(1 + 0.0928) * (1 + 0.052) * (1 + 0.051)</f>
        <v>188488.01487359998</v>
      </c>
      <c r="BY130" s="157">
        <f>+'ESTUDIO DE MERCADO 2023'!BC130*(1 + 0.0928) * (1 + 0.052) * (1 + 0.051)</f>
        <v>172539.02899967998</v>
      </c>
      <c r="BZ130" s="7">
        <f>+'ESTUDIO DE MERCADO 2025'!BP130*1.051</f>
        <v>229118</v>
      </c>
      <c r="CA130" s="7">
        <f>+'ESTUDIO DE MERCADO 2025'!BQ130*1.051</f>
        <v>233321.99999999997</v>
      </c>
      <c r="CB130" s="7">
        <f>+'ESTUDIO DE MERCADO 2025'!BR130*1.051</f>
        <v>219827.15999999997</v>
      </c>
      <c r="CC130" s="450">
        <f t="shared" si="72"/>
        <v>208659</v>
      </c>
      <c r="CD130" s="89"/>
      <c r="CE130" s="28"/>
      <c r="CF130" s="9"/>
      <c r="CG130" s="9"/>
      <c r="CH130" s="9"/>
      <c r="CI130" s="10"/>
      <c r="CJ130" s="10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</row>
    <row r="131" spans="1:198" ht="50" customHeight="1" x14ac:dyDescent="0.35">
      <c r="A131" s="296"/>
      <c r="B131" s="4">
        <v>112</v>
      </c>
      <c r="C131" s="37" t="s">
        <v>143</v>
      </c>
      <c r="D131" s="36" t="s">
        <v>22</v>
      </c>
      <c r="E131" s="6"/>
      <c r="F131" s="157">
        <f>+'ESTUDIO DE MERCADO 2023'!F131*(1 + 0.0928) * (1 + 0.052) * (1 + 0.051)</f>
        <v>204195.34944640001</v>
      </c>
      <c r="G131" s="157">
        <f>+'ESTUDIO DE MERCADO 2023'!G131*(1 + 0.0928) * (1 + 0.052) * (1 + 0.051)</f>
        <v>229908.2561420736</v>
      </c>
      <c r="H131" s="7">
        <f>+'ESTUDIO DE MERCADO 2025'!H131*1.051</f>
        <v>275362</v>
      </c>
      <c r="I131" s="7">
        <f>+'ESTUDIO DE MERCADO 2025'!I131*1.051</f>
        <v>280617</v>
      </c>
      <c r="J131" s="13">
        <f>+'ESTUDIO DE MERCADO 2025'!J131*1.051</f>
        <v>264323.76740000001</v>
      </c>
      <c r="K131" s="8">
        <f t="shared" si="104"/>
        <v>250881</v>
      </c>
      <c r="L131" s="450"/>
      <c r="M131" s="157">
        <f>+'ESTUDIO DE MERCADO 2023'!I131*(1 + 0.0928) * (1 + 0.052) * (1 + 0.051)</f>
        <v>204195.34944640001</v>
      </c>
      <c r="N131" s="157">
        <f>+'ESTUDIO DE MERCADO 2023'!J131*(1 + 0.0928) * (1 + 0.052) * (1 + 0.051)</f>
        <v>229908.2561420736</v>
      </c>
      <c r="O131" s="7">
        <f>+'ESTUDIO DE MERCADO 2025'!N131*1.051</f>
        <v>275362</v>
      </c>
      <c r="P131" s="7">
        <f>+'ESTUDIO DE MERCADO 2025'!O131*1.051</f>
        <v>280617</v>
      </c>
      <c r="Q131" s="7">
        <f>+'ESTUDIO DE MERCADO 2025'!P131*1.051</f>
        <v>264323.76740000001</v>
      </c>
      <c r="R131" s="8">
        <f t="shared" si="105"/>
        <v>250881</v>
      </c>
      <c r="S131" s="450"/>
      <c r="T131" s="157">
        <f>+'ESTUDIO DE MERCADO 2023'!O131*(1 + 0.0928) * (1 + 0.052) * (1 + 0.051)</f>
        <v>204195.34944640001</v>
      </c>
      <c r="U131" s="157">
        <f>+'ESTUDIO DE MERCADO 2023'!P131*(1 + 0.0928) * (1 + 0.052) * (1 + 0.051)</f>
        <v>229908.2561420736</v>
      </c>
      <c r="V131" s="7">
        <f>+'ESTUDIO DE MERCADO 2025'!T131*1.051</f>
        <v>275362</v>
      </c>
      <c r="W131" s="7">
        <f>+'ESTUDIO DE MERCADO 2025'!U131*1.051</f>
        <v>280617</v>
      </c>
      <c r="X131" s="7">
        <f>+'ESTUDIO DE MERCADO 2025'!V131*1.051</f>
        <v>264323.76740000001</v>
      </c>
      <c r="Y131" s="8">
        <f t="shared" si="106"/>
        <v>250881</v>
      </c>
      <c r="Z131" s="450"/>
      <c r="AA131" s="157">
        <f>+'ESTUDIO DE MERCADO 2023'!AD131*(1 + 0.0928) * (1 + 0.052) * (1 + 0.051)</f>
        <v>204195.34944640001</v>
      </c>
      <c r="AB131" s="157">
        <f>+'ESTUDIO DE MERCADO 2023'!AE131*(1 + 0.0928) * (1 + 0.052) * (1 + 0.051)</f>
        <v>229908.2561420736</v>
      </c>
      <c r="AC131" s="7">
        <f>+'ESTUDIO DE MERCADO 2025'!Z131*1.051</f>
        <v>275362</v>
      </c>
      <c r="AD131" s="7">
        <f>+'ESTUDIO DE MERCADO 2025'!AA131*1.051</f>
        <v>275362</v>
      </c>
      <c r="AE131" s="7">
        <f>+'ESTUDIO DE MERCADO 2025'!AB131*1.051</f>
        <v>264323.76740000001</v>
      </c>
      <c r="AF131" s="8">
        <f t="shared" si="107"/>
        <v>249830</v>
      </c>
      <c r="AG131" s="450"/>
      <c r="AH131" s="157">
        <f>+'ESTUDIO DE MERCADO 2023'!AG131*(1 + 0.0928) * (1 + 0.052) * (1 + 0.051)</f>
        <v>204195.34944640001</v>
      </c>
      <c r="AI131" s="157">
        <f>+'ESTUDIO DE MERCADO 2023'!AH131*(1 + 0.0928) * (1 + 0.052) * (1 + 0.051)</f>
        <v>229908.2561420736</v>
      </c>
      <c r="AJ131" s="7">
        <f>+'ESTUDIO DE MERCADO 2025'!AF131*1.051</f>
        <v>275362</v>
      </c>
      <c r="AK131" s="7">
        <f>+'ESTUDIO DE MERCADO 2025'!AG131*1.051</f>
        <v>280617</v>
      </c>
      <c r="AL131" s="7">
        <f>+'ESTUDIO DE MERCADO 2025'!AH131*1.051</f>
        <v>264323.76740000001</v>
      </c>
      <c r="AM131" s="8">
        <f t="shared" si="108"/>
        <v>250881</v>
      </c>
      <c r="AN131" s="450"/>
      <c r="AO131" s="157">
        <f>+'ESTUDIO DE MERCADO 2023'!AJ131*(1 + 0.0928) * (1 + 0.052) * (1 + 0.051)</f>
        <v>204195.34944640001</v>
      </c>
      <c r="AP131" s="157">
        <f>+'ESTUDIO DE MERCADO 2023'!AK131*(1 + 0.0928) * (1 + 0.052) * (1 + 0.051)</f>
        <v>229908.2561420736</v>
      </c>
      <c r="AQ131" s="7">
        <f>+'ESTUDIO DE MERCADO 2025'!AL131*1.051</f>
        <v>275362</v>
      </c>
      <c r="AR131" s="7">
        <f>+'ESTUDIO DE MERCADO 2025'!AM131*1.051</f>
        <v>280617</v>
      </c>
      <c r="AS131" s="7">
        <f>+'ESTUDIO DE MERCADO 2025'!AN131*1.051</f>
        <v>264323.76740000001</v>
      </c>
      <c r="AT131" s="8">
        <f>ROUND(((AO131+AP131+AQ131+AR131+AS131)/5),0)</f>
        <v>250881</v>
      </c>
      <c r="AU131" s="450"/>
      <c r="AV131" s="157">
        <f>+'ESTUDIO DE MERCADO 2023'!AM131*(1 + 0.0928) * (1 + 0.052) * (1 + 0.051)</f>
        <v>242992.46584121601</v>
      </c>
      <c r="AW131" s="157">
        <f>+'ESTUDIO DE MERCADO 2023'!AN131*(1 + 0.0928) * (1 + 0.052) * (1 + 0.051)</f>
        <v>229908.2561420736</v>
      </c>
      <c r="AX131" s="7">
        <f>+'ESTUDIO DE MERCADO 2025'!AR131*1.051</f>
        <v>299535</v>
      </c>
      <c r="AY131" s="7">
        <f>+'ESTUDIO DE MERCADO 2025'!AS131*1.051</f>
        <v>305841</v>
      </c>
      <c r="AZ131" s="7">
        <f>+'ESTUDIO DE MERCADO 2025'!AT131*1.051</f>
        <v>287947.0944</v>
      </c>
      <c r="BA131" s="8">
        <f t="shared" si="109"/>
        <v>273245</v>
      </c>
      <c r="BB131" s="450"/>
      <c r="BC131" s="157">
        <f>+'ESTUDIO DE MERCADO 2023'!AP131*(1 + 0.0928) * (1 + 0.052) * (1 + 0.051)</f>
        <v>204195.34944640001</v>
      </c>
      <c r="BD131" s="157">
        <f>+'ESTUDIO DE MERCADO 2023'!AQ131*(1 + 0.0928) * (1 + 0.052) * (1 + 0.051)</f>
        <v>186917.28141632001</v>
      </c>
      <c r="BE131" s="7">
        <f>+'ESTUDIO DE MERCADO 2025'!AX131*1.051</f>
        <v>248035.99999999997</v>
      </c>
      <c r="BF131" s="7">
        <f>+'ESTUDIO DE MERCADO 2025'!AY131*1.051</f>
        <v>253290.99999999997</v>
      </c>
      <c r="BG131" s="7">
        <f>+'ESTUDIO DE MERCADO 2025'!AZ131*1.051</f>
        <v>238146.09</v>
      </c>
      <c r="BH131" s="8">
        <f t="shared" si="110"/>
        <v>226117</v>
      </c>
      <c r="BI131" s="450"/>
      <c r="BJ131" s="157">
        <f>+'ESTUDIO DE MERCADO 2023'!AV131*(1 + 0.0928) * (1 + 0.052) * (1 + 0.051)</f>
        <v>204195.34944640001</v>
      </c>
      <c r="BK131" s="157">
        <f>+'ESTUDIO DE MERCADO 2023'!AW131*(1 + 0.0928) * (1 + 0.052) * (1 + 0.051)</f>
        <v>229908.2561420736</v>
      </c>
      <c r="BL131" s="7">
        <f>+'ESTUDIO DE MERCADO 2025'!BD131*1.051</f>
        <v>275362</v>
      </c>
      <c r="BM131" s="7">
        <f>+'ESTUDIO DE MERCADO 2025'!BE131*1.051</f>
        <v>280617</v>
      </c>
      <c r="BN131" s="7">
        <f>+'ESTUDIO DE MERCADO 2025'!BF131*1.051</f>
        <v>264323.76740000001</v>
      </c>
      <c r="BO131" s="8">
        <f t="shared" si="111"/>
        <v>250881</v>
      </c>
      <c r="BP131" s="450"/>
      <c r="BQ131" s="157">
        <f>+'ESTUDIO DE MERCADO 2023'!AY131*(1 + 0.0928) * (1 + 0.052) * (1 + 0.051)</f>
        <v>204195.34944640001</v>
      </c>
      <c r="BR131" s="157">
        <f>+'ESTUDIO DE MERCADO 2023'!AZ131*(1 + 0.0928) * (1 + 0.052) * (1 + 0.051)</f>
        <v>229908.2561420736</v>
      </c>
      <c r="BS131" s="7">
        <f>+'ESTUDIO DE MERCADO 2025'!BJ131*1.051</f>
        <v>275362</v>
      </c>
      <c r="BT131" s="7">
        <f>+'ESTUDIO DE MERCADO 2025'!BK131*1.051</f>
        <v>280617</v>
      </c>
      <c r="BU131" s="7">
        <f>+'ESTUDIO DE MERCADO 2025'!BL131*1.051</f>
        <v>264323.76740000001</v>
      </c>
      <c r="BV131" s="8">
        <f t="shared" si="112"/>
        <v>250881</v>
      </c>
      <c r="BW131" s="450"/>
      <c r="BX131" s="157">
        <f>+'ESTUDIO DE MERCADO 2023'!BB131*(1 + 0.0928) * (1 + 0.052) * (1 + 0.051)</f>
        <v>204195.34944640001</v>
      </c>
      <c r="BY131" s="157">
        <f>+'ESTUDIO DE MERCADO 2023'!BC131*(1 + 0.0928) * (1 + 0.052) * (1 + 0.051)</f>
        <v>186917.28141632001</v>
      </c>
      <c r="BZ131" s="7">
        <f>+'ESTUDIO DE MERCADO 2025'!BP131*1.051</f>
        <v>248035.99999999997</v>
      </c>
      <c r="CA131" s="7">
        <f>+'ESTUDIO DE MERCADO 2025'!BQ131*1.051</f>
        <v>253290.99999999997</v>
      </c>
      <c r="CB131" s="7">
        <f>+'ESTUDIO DE MERCADO 2025'!BR131*1.051</f>
        <v>238146.09</v>
      </c>
      <c r="CC131" s="450">
        <f t="shared" si="72"/>
        <v>226117</v>
      </c>
      <c r="CD131" s="89"/>
      <c r="CE131" s="28"/>
      <c r="CF131" s="9"/>
      <c r="CG131" s="9"/>
      <c r="CH131" s="9"/>
      <c r="CI131" s="10"/>
      <c r="CJ131" s="10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</row>
    <row r="132" spans="1:198" ht="50" customHeight="1" thickBot="1" x14ac:dyDescent="0.4">
      <c r="A132" s="296"/>
      <c r="B132" s="11">
        <v>113</v>
      </c>
      <c r="C132" s="37" t="s">
        <v>144</v>
      </c>
      <c r="D132" s="36" t="s">
        <v>22</v>
      </c>
      <c r="E132" s="6"/>
      <c r="F132" s="157">
        <f>+'ESTUDIO DE MERCADO 2023'!F132*(1 + 0.0928) * (1 + 0.052) * (1 + 0.051)</f>
        <v>785366.72863999999</v>
      </c>
      <c r="G132" s="157">
        <f>+'ESTUDIO DE MERCADO 2023'!G132*(1 + 0.0928) * (1 + 0.052) * (1 + 0.051)</f>
        <v>884262.52362335997</v>
      </c>
      <c r="H132" s="7">
        <f>+'ESTUDIO DE MERCADO 2025'!H132*1.051</f>
        <v>1057306</v>
      </c>
      <c r="I132" s="7">
        <f>+'ESTUDIO DE MERCADO 2025'!I132*1.051</f>
        <v>1078326</v>
      </c>
      <c r="J132" s="13">
        <f>+'ESTUDIO DE MERCADO 2025'!J132*1.051</f>
        <v>1016627.0449999999</v>
      </c>
      <c r="K132" s="8">
        <f t="shared" si="104"/>
        <v>964378</v>
      </c>
      <c r="L132" s="450"/>
      <c r="M132" s="157">
        <f>+'ESTUDIO DE MERCADO 2023'!I132*(1 + 0.0928) * (1 + 0.052) * (1 + 0.051)</f>
        <v>785366.72863999999</v>
      </c>
      <c r="N132" s="157">
        <f>+'ESTUDIO DE MERCADO 2023'!J132*(1 + 0.0928) * (1 + 0.052) * (1 + 0.051)</f>
        <v>884262.52362335997</v>
      </c>
      <c r="O132" s="7">
        <f>+'ESTUDIO DE MERCADO 2025'!N132*1.051</f>
        <v>1057306</v>
      </c>
      <c r="P132" s="7">
        <f>+'ESTUDIO DE MERCADO 2025'!O132*1.051</f>
        <v>1078326</v>
      </c>
      <c r="Q132" s="7">
        <f>+'ESTUDIO DE MERCADO 2025'!P132*1.051</f>
        <v>1016627.0449999999</v>
      </c>
      <c r="R132" s="8">
        <f t="shared" si="105"/>
        <v>964378</v>
      </c>
      <c r="S132" s="450"/>
      <c r="T132" s="157">
        <f>+'ESTUDIO DE MERCADO 2023'!O132*(1 + 0.0928) * (1 + 0.052) * (1 + 0.051)</f>
        <v>785366.72863999999</v>
      </c>
      <c r="U132" s="157">
        <f>+'ESTUDIO DE MERCADO 2023'!P132*(1 + 0.0928) * (1 + 0.052) * (1 + 0.051)</f>
        <v>884262.52362335997</v>
      </c>
      <c r="V132" s="7">
        <f>+'ESTUDIO DE MERCADO 2025'!T132*1.051</f>
        <v>1057306</v>
      </c>
      <c r="W132" s="7">
        <f>+'ESTUDIO DE MERCADO 2025'!U132*1.051</f>
        <v>1078326</v>
      </c>
      <c r="X132" s="7">
        <f>+'ESTUDIO DE MERCADO 2025'!V132*1.051</f>
        <v>1016627.0449999999</v>
      </c>
      <c r="Y132" s="8">
        <f t="shared" si="106"/>
        <v>964378</v>
      </c>
      <c r="Z132" s="450"/>
      <c r="AA132" s="157">
        <f>+'ESTUDIO DE MERCADO 2023'!AD132*(1 + 0.0928) * (1 + 0.052) * (1 + 0.051)</f>
        <v>785366.72863999999</v>
      </c>
      <c r="AB132" s="157">
        <f>+'ESTUDIO DE MERCADO 2023'!AE132*(1 + 0.0928) * (1 + 0.052) * (1 + 0.051)</f>
        <v>884262.52362335997</v>
      </c>
      <c r="AC132" s="7">
        <f>+'ESTUDIO DE MERCADO 2025'!Z132*1.051</f>
        <v>1057306</v>
      </c>
      <c r="AD132" s="7">
        <f>+'ESTUDIO DE MERCADO 2025'!AA132*1.051</f>
        <v>1057306</v>
      </c>
      <c r="AE132" s="7">
        <f>+'ESTUDIO DE MERCADO 2025'!AB132*1.051</f>
        <v>1016627.0449999999</v>
      </c>
      <c r="AF132" s="8">
        <f t="shared" si="107"/>
        <v>960174</v>
      </c>
      <c r="AG132" s="450"/>
      <c r="AH132" s="157">
        <f>+'ESTUDIO DE MERCADO 2023'!AG132*(1 + 0.0928) * (1 + 0.052) * (1 + 0.051)</f>
        <v>785366.72863999999</v>
      </c>
      <c r="AI132" s="157">
        <f>+'ESTUDIO DE MERCADO 2023'!AH132*(1 + 0.0928) * (1 + 0.052) * (1 + 0.051)</f>
        <v>884262.52362335997</v>
      </c>
      <c r="AJ132" s="7">
        <f>+'ESTUDIO DE MERCADO 2025'!AF132*1.051</f>
        <v>1057306</v>
      </c>
      <c r="AK132" s="7">
        <f>+'ESTUDIO DE MERCADO 2025'!AG132*1.051</f>
        <v>1078326</v>
      </c>
      <c r="AL132" s="7">
        <f>+'ESTUDIO DE MERCADO 2025'!AH132*1.051</f>
        <v>1016627.0449999999</v>
      </c>
      <c r="AM132" s="8">
        <f t="shared" si="108"/>
        <v>964378</v>
      </c>
      <c r="AN132" s="450"/>
      <c r="AO132" s="157">
        <f>+'ESTUDIO DE MERCADO 2023'!AJ132*(1 + 0.0928) * (1 + 0.052) * (1 + 0.051)</f>
        <v>785366.72863999999</v>
      </c>
      <c r="AP132" s="157">
        <f>+'ESTUDIO DE MERCADO 2023'!AK132*(1 + 0.0928) * (1 + 0.052) * (1 + 0.051)</f>
        <v>884262.52362335997</v>
      </c>
      <c r="AQ132" s="7">
        <f>+'ESTUDIO DE MERCADO 2025'!AL132*1.051</f>
        <v>1057306</v>
      </c>
      <c r="AR132" s="7">
        <f>+'ESTUDIO DE MERCADO 2025'!AM132*1.051</f>
        <v>1078326</v>
      </c>
      <c r="AS132" s="7">
        <f>+'ESTUDIO DE MERCADO 2025'!AN132*1.051</f>
        <v>1016627.0449999999</v>
      </c>
      <c r="AT132" s="8">
        <f>ROUND(((AO132+AP132+AQ132+AR132+AS132)/5),0)</f>
        <v>964378</v>
      </c>
      <c r="AU132" s="450"/>
      <c r="AV132" s="157">
        <f>+'ESTUDIO DE MERCADO 2023'!AM132*(1 + 0.0928) * (1 + 0.052) * (1 + 0.051)</f>
        <v>934586.40708160005</v>
      </c>
      <c r="AW132" s="157">
        <f>+'ESTUDIO DE MERCADO 2023'!AN132*(1 + 0.0928) * (1 + 0.052) * (1 + 0.051)</f>
        <v>884262.52362335997</v>
      </c>
      <c r="AX132" s="7">
        <f>+'ESTUDIO DE MERCADO 2025'!AR132*1.051</f>
        <v>1151896</v>
      </c>
      <c r="AY132" s="7">
        <f>+'ESTUDIO DE MERCADO 2025'!AS132*1.051</f>
        <v>1175018</v>
      </c>
      <c r="AZ132" s="7">
        <f>+'ESTUDIO DE MERCADO 2025'!AT132*1.051</f>
        <v>1107485.9949999999</v>
      </c>
      <c r="BA132" s="8">
        <f t="shared" si="109"/>
        <v>1050650</v>
      </c>
      <c r="BB132" s="450"/>
      <c r="BC132" s="157">
        <f>+'ESTUDIO DE MERCADO 2023'!AP132*(1 + 0.0928) * (1 + 0.052) * (1 + 0.051)</f>
        <v>785366.72863999999</v>
      </c>
      <c r="BD132" s="157">
        <f>+'ESTUDIO DE MERCADO 2023'!AQ132*(1 + 0.0928) * (1 + 0.052) * (1 + 0.051)</f>
        <v>718912.62083200004</v>
      </c>
      <c r="BE132" s="7">
        <f>+'ESTUDIO DE MERCADO 2025'!AX132*1.051</f>
        <v>952205.99999999988</v>
      </c>
      <c r="BF132" s="7">
        <f>+'ESTUDIO DE MERCADO 2025'!AY132*1.051</f>
        <v>971123.99999999988</v>
      </c>
      <c r="BG132" s="7">
        <f>+'ESTUDIO DE MERCADO 2025'!AZ132*1.051</f>
        <v>915946.5</v>
      </c>
      <c r="BH132" s="8">
        <f t="shared" si="110"/>
        <v>868711</v>
      </c>
      <c r="BI132" s="450"/>
      <c r="BJ132" s="157">
        <f>+'ESTUDIO DE MERCADO 2023'!AV132*(1 + 0.0928) * (1 + 0.052) * (1 + 0.051)</f>
        <v>785366.72863999999</v>
      </c>
      <c r="BK132" s="157">
        <f>+'ESTUDIO DE MERCADO 2023'!AW132*(1 + 0.0928) * (1 + 0.052) * (1 + 0.051)</f>
        <v>884262.52362335997</v>
      </c>
      <c r="BL132" s="7">
        <f>+'ESTUDIO DE MERCADO 2025'!BD132*1.051</f>
        <v>1057306</v>
      </c>
      <c r="BM132" s="7">
        <f>+'ESTUDIO DE MERCADO 2025'!BE132*1.051</f>
        <v>1078326</v>
      </c>
      <c r="BN132" s="7">
        <f>+'ESTUDIO DE MERCADO 2025'!BF132*1.051</f>
        <v>1016627.0449999999</v>
      </c>
      <c r="BO132" s="8">
        <f t="shared" si="111"/>
        <v>964378</v>
      </c>
      <c r="BP132" s="450"/>
      <c r="BQ132" s="157">
        <f>+'ESTUDIO DE MERCADO 2023'!AY132*(1 + 0.0928) * (1 + 0.052) * (1 + 0.051)</f>
        <v>785366.72863999999</v>
      </c>
      <c r="BR132" s="157">
        <f>+'ESTUDIO DE MERCADO 2023'!AZ132*(1 + 0.0928) * (1 + 0.052) * (1 + 0.051)</f>
        <v>884262.52362335997</v>
      </c>
      <c r="BS132" s="7">
        <f>+'ESTUDIO DE MERCADO 2025'!BJ132*1.051</f>
        <v>1057306</v>
      </c>
      <c r="BT132" s="7">
        <f>+'ESTUDIO DE MERCADO 2025'!BK132*1.051</f>
        <v>1078326</v>
      </c>
      <c r="BU132" s="7">
        <f>+'ESTUDIO DE MERCADO 2025'!BL132*1.051</f>
        <v>1016627.0449999999</v>
      </c>
      <c r="BV132" s="8">
        <f t="shared" si="112"/>
        <v>964378</v>
      </c>
      <c r="BW132" s="450"/>
      <c r="BX132" s="157">
        <f>+'ESTUDIO DE MERCADO 2023'!BB132*(1 + 0.0928) * (1 + 0.052) * (1 + 0.051)</f>
        <v>785366.72863999999</v>
      </c>
      <c r="BY132" s="157">
        <f>+'ESTUDIO DE MERCADO 2023'!BC132*(1 + 0.0928) * (1 + 0.052) * (1 + 0.051)</f>
        <v>718912.62083200004</v>
      </c>
      <c r="BZ132" s="7">
        <f>+'ESTUDIO DE MERCADO 2025'!BP132*1.051</f>
        <v>952205.99999999988</v>
      </c>
      <c r="CA132" s="7">
        <f>+'ESTUDIO DE MERCADO 2025'!BQ132*1.051</f>
        <v>971123.99999999988</v>
      </c>
      <c r="CB132" s="7">
        <f>+'ESTUDIO DE MERCADO 2025'!BR132*1.051</f>
        <v>915946.5</v>
      </c>
      <c r="CC132" s="450">
        <f t="shared" si="72"/>
        <v>868711</v>
      </c>
      <c r="CD132" s="89"/>
      <c r="CE132" s="28"/>
      <c r="CF132" s="9"/>
      <c r="CG132" s="9"/>
      <c r="CH132" s="9"/>
      <c r="CI132" s="10"/>
      <c r="CJ132" s="10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</row>
    <row r="133" spans="1:198" s="32" customFormat="1" ht="50" customHeight="1" x14ac:dyDescent="0.35">
      <c r="A133" s="296"/>
      <c r="B133" s="4">
        <v>114</v>
      </c>
      <c r="C133" s="37" t="s">
        <v>145</v>
      </c>
      <c r="D133" s="36" t="s">
        <v>22</v>
      </c>
      <c r="E133" s="6"/>
      <c r="F133" s="157">
        <f>+'ESTUDIO DE MERCADO 2023'!F133*(1 + 0.0928) * (1 + 0.052) * (1 + 0.051)</f>
        <v>81220.742195800063</v>
      </c>
      <c r="G133" s="157">
        <f>+'ESTUDIO DE MERCADO 2023'!G133*(1 + 0.0928) * (1 + 0.052) * (1 + 0.051)</f>
        <v>91448.307963071216</v>
      </c>
      <c r="H133" s="7">
        <f>+'ESTUDIO DE MERCADO 2025'!H133*1.051</f>
        <v>109304</v>
      </c>
      <c r="I133" s="7">
        <f>+'ESTUDIO DE MERCADO 2025'!I133*1.051</f>
        <v>111406</v>
      </c>
      <c r="J133" s="13">
        <f>+'ESTUDIO DE MERCADO 2025'!J133*1.051</f>
        <v>105137.41559999999</v>
      </c>
      <c r="K133" s="8">
        <f t="shared" si="104"/>
        <v>99703</v>
      </c>
      <c r="L133" s="450"/>
      <c r="M133" s="157">
        <f>+'ESTUDIO DE MERCADO 2023'!I133*(1 + 0.0928) * (1 + 0.052) * (1 + 0.051)</f>
        <v>81220.742195800063</v>
      </c>
      <c r="N133" s="157">
        <f>+'ESTUDIO DE MERCADO 2023'!J133*(1 + 0.0928) * (1 + 0.052) * (1 + 0.051)</f>
        <v>91448.307963071216</v>
      </c>
      <c r="O133" s="7">
        <f>+'ESTUDIO DE MERCADO 2025'!N133*1.051</f>
        <v>109304</v>
      </c>
      <c r="P133" s="7">
        <f>+'ESTUDIO DE MERCADO 2025'!O133*1.051</f>
        <v>111406</v>
      </c>
      <c r="Q133" s="7">
        <f>+'ESTUDIO DE MERCADO 2025'!P133*1.051</f>
        <v>105137.41559999999</v>
      </c>
      <c r="R133" s="8">
        <f t="shared" si="105"/>
        <v>99703</v>
      </c>
      <c r="S133" s="450"/>
      <c r="T133" s="157">
        <f>+'ESTUDIO DE MERCADO 2023'!O133*(1 + 0.0928) * (1 + 0.052) * (1 + 0.051)</f>
        <v>127718.06521823982</v>
      </c>
      <c r="U133" s="157">
        <f>+'ESTUDIO DE MERCADO 2023'!P133*(1 + 0.0928) * (1 + 0.052) * (1 + 0.051)</f>
        <v>143800.7169691828</v>
      </c>
      <c r="V133" s="7">
        <f>+'ESTUDIO DE MERCADO 2025'!T133*1.051</f>
        <v>172364</v>
      </c>
      <c r="W133" s="7">
        <f>+'ESTUDIO DE MERCADO 2025'!U133*1.051</f>
        <v>175517</v>
      </c>
      <c r="X133" s="7">
        <f>+'ESTUDIO DE MERCADO 2025'!V133*1.051</f>
        <v>165326.50399999999</v>
      </c>
      <c r="Y133" s="8">
        <f t="shared" si="106"/>
        <v>156945</v>
      </c>
      <c r="Z133" s="450"/>
      <c r="AA133" s="157">
        <f>+'ESTUDIO DE MERCADO 2023'!AD133*(1 + 0.0928) * (1 + 0.052) * (1 + 0.051)</f>
        <v>142081.16609829958</v>
      </c>
      <c r="AB133" s="157">
        <f>+'ESTUDIO DE MERCADO 2023'!AE133*(1 + 0.0928) * (1 + 0.052) * (1 + 0.051)</f>
        <v>163339.4701174169</v>
      </c>
      <c r="AC133" s="7">
        <f>+'ESTUDIO DE MERCADO 2025'!Z133*1.051</f>
        <v>193384</v>
      </c>
      <c r="AD133" s="7">
        <f>+'ESTUDIO DE MERCADO 2025'!AA133*1.051</f>
        <v>193384</v>
      </c>
      <c r="AE133" s="7">
        <f>+'ESTUDIO DE MERCADO 2025'!AB133*1.051</f>
        <v>185968.7746</v>
      </c>
      <c r="AF133" s="8">
        <f t="shared" si="107"/>
        <v>175631</v>
      </c>
      <c r="AG133" s="450"/>
      <c r="AH133" s="157">
        <f>+'ESTUDIO DE MERCADO 2023'!AG133*(1 + 0.0928) * (1 + 0.052) * (1 + 0.051)</f>
        <v>144325.27298871553</v>
      </c>
      <c r="AI133" s="157">
        <f>+'ESTUDIO DE MERCADO 2023'!AH133*(1 + 0.0928) * (1 + 0.052) * (1 + 0.051)</f>
        <v>163339.4701174169</v>
      </c>
      <c r="AJ133" s="7">
        <f>+'ESTUDIO DE MERCADO 2025'!AF133*1.051</f>
        <v>194435</v>
      </c>
      <c r="AK133" s="7">
        <f>+'ESTUDIO DE MERCADO 2025'!AG133*1.051</f>
        <v>198639</v>
      </c>
      <c r="AL133" s="7">
        <f>+'ESTUDIO DE MERCADO 2025'!AH133*1.051</f>
        <v>187335.7052</v>
      </c>
      <c r="AM133" s="8">
        <f t="shared" si="108"/>
        <v>177615</v>
      </c>
      <c r="AN133" s="450"/>
      <c r="AO133" s="157">
        <f>+'ESTUDIO DE MERCADO 2023'!AJ133*(1 + 0.0928) * (1 + 0.052) * (1 + 0.051)</f>
        <v>142081.16609829958</v>
      </c>
      <c r="AP133" s="157">
        <f>+'ESTUDIO DE MERCADO 2023'!AK133*(1 + 0.0928) * (1 + 0.052) * (1 + 0.051)</f>
        <v>163339.4701174169</v>
      </c>
      <c r="AQ133" s="7">
        <f>+'ESTUDIO DE MERCADO 2025'!AL133*1.051</f>
        <v>193384</v>
      </c>
      <c r="AR133" s="7">
        <f>+'ESTUDIO DE MERCADO 2025'!AM133*1.051</f>
        <v>197588</v>
      </c>
      <c r="AS133" s="7">
        <f>+'ESTUDIO DE MERCADO 2025'!AN133*1.051</f>
        <v>185968.7746</v>
      </c>
      <c r="AT133" s="8">
        <f>ROUND(((AO133+AP133+AQ133+AR133+AS133)/5),0)</f>
        <v>176472</v>
      </c>
      <c r="AU133" s="450"/>
      <c r="AV133" s="157">
        <f>+'ESTUDIO DE MERCADO 2023'!AM133*(1 + 0.0928) * (1 + 0.052) * (1 + 0.051)</f>
        <v>198210.16934900911</v>
      </c>
      <c r="AW133" s="157">
        <f>+'ESTUDIO DE MERCADO 2023'!AN133*(1 + 0.0928) * (1 + 0.052) * (1 + 0.051)</f>
        <v>163339.4701174169</v>
      </c>
      <c r="AX133" s="7">
        <f>+'ESTUDIO DE MERCADO 2025'!AR133*1.051</f>
        <v>229118</v>
      </c>
      <c r="AY133" s="7">
        <f>+'ESTUDIO DE MERCADO 2025'!AS133*1.051</f>
        <v>233321.99999999997</v>
      </c>
      <c r="AZ133" s="7">
        <f>+'ESTUDIO DE MERCADO 2025'!AT133*1.051</f>
        <v>220144.98239999998</v>
      </c>
      <c r="BA133" s="8">
        <f t="shared" si="109"/>
        <v>208827</v>
      </c>
      <c r="BB133" s="450"/>
      <c r="BC133" s="157">
        <f>+'ESTUDIO DE MERCADO 2023'!AP133*(1 + 0.0928) * (1 + 0.052) * (1 + 0.051)</f>
        <v>109004.58241822448</v>
      </c>
      <c r="BD133" s="157">
        <f>+'ESTUDIO DE MERCADO 2023'!AQ133*(1 + 0.0928) * (1 + 0.052) * (1 + 0.051)</f>
        <v>99781.117752067032</v>
      </c>
      <c r="BE133" s="7">
        <f>+'ESTUDIO DE MERCADO 2025'!AX133*1.051</f>
        <v>132426</v>
      </c>
      <c r="BF133" s="7">
        <f>+'ESTUDIO DE MERCADO 2025'!AY133*1.051</f>
        <v>135579</v>
      </c>
      <c r="BG133" s="7">
        <f>+'ESTUDIO DE MERCADO 2025'!AZ133*1.051</f>
        <v>127128.95999999999</v>
      </c>
      <c r="BH133" s="8">
        <f t="shared" si="110"/>
        <v>120784</v>
      </c>
      <c r="BI133" s="450"/>
      <c r="BJ133" s="157">
        <f>+'ESTUDIO DE MERCADO 2023'!AV133*(1 + 0.0928) * (1 + 0.052) * (1 + 0.051)</f>
        <v>170285.64874058359</v>
      </c>
      <c r="BK133" s="157">
        <f>+'ESTUDIO DE MERCADO 2023'!AW133*(1 + 0.0928) * (1 + 0.052) * (1 + 0.051)</f>
        <v>163339.4701174169</v>
      </c>
      <c r="BL133" s="7">
        <f>+'ESTUDIO DE MERCADO 2025'!BD133*1.051</f>
        <v>211251</v>
      </c>
      <c r="BM133" s="7">
        <f>+'ESTUDIO DE MERCADO 2025'!BE133*1.051</f>
        <v>215455</v>
      </c>
      <c r="BN133" s="7">
        <f>+'ESTUDIO DE MERCADO 2025'!BF133*1.051</f>
        <v>203142.95539999998</v>
      </c>
      <c r="BO133" s="8">
        <f t="shared" si="111"/>
        <v>192695</v>
      </c>
      <c r="BP133" s="450"/>
      <c r="BQ133" s="157">
        <f>+'ESTUDIO DE MERCADO 2023'!AY133*(1 + 0.0928) * (1 + 0.052) * (1 + 0.051)</f>
        <v>161262.25624854717</v>
      </c>
      <c r="BR133" s="157">
        <f>+'ESTUDIO DE MERCADO 2023'!AZ133*(1 + 0.0928) * (1 + 0.052) * (1 + 0.051)</f>
        <v>163339.4701174169</v>
      </c>
      <c r="BS133" s="7">
        <f>+'ESTUDIO DE MERCADO 2025'!BJ133*1.051</f>
        <v>205996</v>
      </c>
      <c r="BT133" s="7">
        <f>+'ESTUDIO DE MERCADO 2025'!BK133*1.051</f>
        <v>210200</v>
      </c>
      <c r="BU133" s="7">
        <f>+'ESTUDIO DE MERCADO 2025'!BL133*1.051</f>
        <v>197647.27639999997</v>
      </c>
      <c r="BV133" s="8">
        <f t="shared" si="112"/>
        <v>187689</v>
      </c>
      <c r="BW133" s="450"/>
      <c r="BX133" s="157">
        <f>+'ESTUDIO DE MERCADO 2023'!BB133*(1 + 0.0928) * (1 + 0.052) * (1 + 0.051)</f>
        <v>136349.40263933913</v>
      </c>
      <c r="BY133" s="157">
        <f>+'ESTUDIO DE MERCADO 2023'!BC133*(1 + 0.0928) * (1 + 0.052) * (1 + 0.051)</f>
        <v>124812.14549293352</v>
      </c>
      <c r="BZ133" s="7">
        <f>+'ESTUDIO DE MERCADO 2025'!BP133*1.051</f>
        <v>165007</v>
      </c>
      <c r="CA133" s="7">
        <f>+'ESTUDIO DE MERCADO 2025'!BQ133*1.051</f>
        <v>168160</v>
      </c>
      <c r="CB133" s="7">
        <f>+'ESTUDIO DE MERCADO 2025'!BR133*1.051</f>
        <v>159020.08359999998</v>
      </c>
      <c r="CC133" s="450">
        <f t="shared" si="72"/>
        <v>150670</v>
      </c>
      <c r="CD133" s="89"/>
      <c r="CE133" s="28"/>
      <c r="CF133" s="9"/>
      <c r="CG133" s="9"/>
      <c r="CH133" s="9"/>
      <c r="CI133" s="10"/>
      <c r="CJ133" s="10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</row>
    <row r="134" spans="1:198" ht="50" customHeight="1" thickBot="1" x14ac:dyDescent="0.4">
      <c r="A134" s="296"/>
      <c r="B134" s="11">
        <v>115</v>
      </c>
      <c r="C134" s="37" t="s">
        <v>146</v>
      </c>
      <c r="D134" s="36" t="s">
        <v>22</v>
      </c>
      <c r="E134" s="6"/>
      <c r="F134" s="157">
        <f>+'ESTUDIO DE MERCADO 2023'!F134*(1 + 0.0928) * (1 + 0.052) * (1 + 0.051)</f>
        <v>79804.647447389289</v>
      </c>
      <c r="G134" s="157">
        <f>+'ESTUDIO DE MERCADO 2023'!G134*(1 + 0.0928) * (1 + 0.052) * (1 + 0.051)</f>
        <v>89853.89420672592</v>
      </c>
      <c r="H134" s="7">
        <f>+'ESTUDIO DE MERCADO 2025'!H134*1.051</f>
        <v>107202</v>
      </c>
      <c r="I134" s="7">
        <f>+'ESTUDIO DE MERCADO 2025'!I134*1.051</f>
        <v>109304</v>
      </c>
      <c r="J134" s="13">
        <f>+'ESTUDIO DE MERCADO 2025'!J134*1.051</f>
        <v>103304.05119999999</v>
      </c>
      <c r="K134" s="8">
        <f t="shared" si="104"/>
        <v>97894</v>
      </c>
      <c r="L134" s="450"/>
      <c r="M134" s="157">
        <f>+'ESTUDIO DE MERCADO 2023'!I134*(1 + 0.0928) * (1 + 0.052) * (1 + 0.051)</f>
        <v>79804.647447389289</v>
      </c>
      <c r="N134" s="157">
        <f>+'ESTUDIO DE MERCADO 2023'!J134*(1 + 0.0928) * (1 + 0.052) * (1 + 0.051)</f>
        <v>89853.89420672592</v>
      </c>
      <c r="O134" s="7">
        <f>+'ESTUDIO DE MERCADO 2025'!N134*1.051</f>
        <v>107202</v>
      </c>
      <c r="P134" s="7">
        <f>+'ESTUDIO DE MERCADO 2025'!O134*1.051</f>
        <v>109304</v>
      </c>
      <c r="Q134" s="7">
        <f>+'ESTUDIO DE MERCADO 2025'!P134*1.051</f>
        <v>103304.05119999999</v>
      </c>
      <c r="R134" s="8">
        <f t="shared" si="105"/>
        <v>97894</v>
      </c>
      <c r="S134" s="450"/>
      <c r="T134" s="157">
        <f>+'ESTUDIO DE MERCADO 2023'!O134*(1 + 0.0928) * (1 + 0.052) * (1 + 0.051)</f>
        <v>129390.42513020584</v>
      </c>
      <c r="U134" s="157">
        <f>+'ESTUDIO DE MERCADO 2023'!P134*(1 + 0.0928) * (1 + 0.052) * (1 + 0.051)</f>
        <v>145683.66558698635</v>
      </c>
      <c r="V134" s="7">
        <f>+'ESTUDIO DE MERCADO 2025'!T134*1.051</f>
        <v>174466</v>
      </c>
      <c r="W134" s="7">
        <f>+'ESTUDIO DE MERCADO 2025'!U134*1.051</f>
        <v>177619</v>
      </c>
      <c r="X134" s="7">
        <f>+'ESTUDIO DE MERCADO 2025'!V134*1.051</f>
        <v>167490.93339999998</v>
      </c>
      <c r="Y134" s="8">
        <f t="shared" si="106"/>
        <v>158930</v>
      </c>
      <c r="Z134" s="450"/>
      <c r="AA134" s="157">
        <f>+'ESTUDIO DE MERCADO 2023'!AD134*(1 + 0.0928) * (1 + 0.052) * (1 + 0.051)</f>
        <v>144833.71940883706</v>
      </c>
      <c r="AB134" s="157">
        <f>+'ESTUDIO DE MERCADO 2023'!AE134*(1 + 0.0928) * (1 + 0.052) * (1 + 0.051)</f>
        <v>164748.80772756779</v>
      </c>
      <c r="AC134" s="7">
        <f>+'ESTUDIO DE MERCADO 2025'!Z134*1.051</f>
        <v>196537</v>
      </c>
      <c r="AD134" s="7">
        <f>+'ESTUDIO DE MERCADO 2025'!AA134*1.051</f>
        <v>196537</v>
      </c>
      <c r="AE134" s="7">
        <f>+'ESTUDIO DE MERCADO 2025'!AB134*1.051</f>
        <v>188502.52539999998</v>
      </c>
      <c r="AF134" s="8">
        <f t="shared" si="107"/>
        <v>178232</v>
      </c>
      <c r="AG134" s="450"/>
      <c r="AH134" s="157">
        <f>+'ESTUDIO DE MERCADO 2023'!AG134*(1 + 0.0928) * (1 + 0.052) * (1 + 0.051)</f>
        <v>141845.320469689</v>
      </c>
      <c r="AI134" s="157">
        <f>+'ESTUDIO DE MERCADO 2023'!AH134*(1 + 0.0928) * (1 + 0.052) * (1 + 0.051)</f>
        <v>164748.80772756779</v>
      </c>
      <c r="AJ134" s="7">
        <f>+'ESTUDIO DE MERCADO 2025'!AF134*1.051</f>
        <v>194435</v>
      </c>
      <c r="AK134" s="7">
        <f>+'ESTUDIO DE MERCADO 2025'!AG134*1.051</f>
        <v>198639</v>
      </c>
      <c r="AL134" s="7">
        <f>+'ESTUDIO DE MERCADO 2025'!AH134*1.051</f>
        <v>186683.875</v>
      </c>
      <c r="AM134" s="8">
        <f t="shared" si="108"/>
        <v>177270</v>
      </c>
      <c r="AN134" s="450"/>
      <c r="AO134" s="157">
        <f>+'ESTUDIO DE MERCADO 2023'!AJ134*(1 + 0.0928) * (1 + 0.052) * (1 + 0.051)</f>
        <v>140347.54758149965</v>
      </c>
      <c r="AP134" s="157">
        <f>+'ESTUDIO DE MERCADO 2023'!AK134*(1 + 0.0928) * (1 + 0.052) * (1 + 0.051)</f>
        <v>164748.80772756779</v>
      </c>
      <c r="AQ134" s="7">
        <f>+'ESTUDIO DE MERCADO 2025'!AL134*1.051</f>
        <v>193384</v>
      </c>
      <c r="AR134" s="7">
        <f>+'ESTUDIO DE MERCADO 2025'!AM134*1.051</f>
        <v>197588</v>
      </c>
      <c r="AS134" s="7">
        <f>+'ESTUDIO DE MERCADO 2025'!AN134*1.051</f>
        <v>185771.60699999999</v>
      </c>
      <c r="AT134" s="8">
        <f>ROUND(((AO134+AP134+AQ134+AR134+AS134)/5),0)</f>
        <v>176368</v>
      </c>
      <c r="AU134" s="450"/>
      <c r="AV134" s="157">
        <f>+'ESTUDIO DE MERCADO 2023'!AM134*(1 + 0.0928) * (1 + 0.052) * (1 + 0.051)</f>
        <v>184273.33647068616</v>
      </c>
      <c r="AW134" s="157">
        <f>+'ESTUDIO DE MERCADO 2023'!AN134*(1 + 0.0928) * (1 + 0.052) * (1 + 0.051)</f>
        <v>164748.80772756779</v>
      </c>
      <c r="AX134" s="7">
        <f>+'ESTUDIO DE MERCADO 2025'!AR134*1.051</f>
        <v>220710</v>
      </c>
      <c r="AY134" s="7">
        <f>+'ESTUDIO DE MERCADO 2025'!AS134*1.051</f>
        <v>224914</v>
      </c>
      <c r="AZ134" s="7">
        <f>+'ESTUDIO DE MERCADO 2025'!AT134*1.051</f>
        <v>212517.24479999999</v>
      </c>
      <c r="BA134" s="8">
        <f t="shared" si="109"/>
        <v>201433</v>
      </c>
      <c r="BB134" s="450"/>
      <c r="BC134" s="157">
        <f>+'ESTUDIO DE MERCADO 2023'!AP134*(1 + 0.0928) * (1 + 0.052) * (1 + 0.051)</f>
        <v>106523.60892245072</v>
      </c>
      <c r="BD134" s="157">
        <f>+'ESTUDIO DE MERCADO 2023'!AQ134*(1 + 0.0928) * (1 + 0.052) * (1 + 0.051)</f>
        <v>97510.072782858726</v>
      </c>
      <c r="BE134" s="7">
        <f>+'ESTUDIO DE MERCADO 2025'!AX134*1.051</f>
        <v>129272.99999999999</v>
      </c>
      <c r="BF134" s="7">
        <f>+'ESTUDIO DE MERCADO 2025'!AY134*1.051</f>
        <v>131375</v>
      </c>
      <c r="BG134" s="7">
        <f>+'ESTUDIO DE MERCADO 2025'!AZ134*1.051</f>
        <v>124234.71620000001</v>
      </c>
      <c r="BH134" s="8">
        <f t="shared" si="110"/>
        <v>117783</v>
      </c>
      <c r="BI134" s="450"/>
      <c r="BJ134" s="157">
        <f>+'ESTUDIO DE MERCADO 2023'!AV134*(1 + 0.0928) * (1 + 0.052) * (1 + 0.051)</f>
        <v>162162.75773960582</v>
      </c>
      <c r="BK134" s="157">
        <f>+'ESTUDIO DE MERCADO 2023'!AW134*(1 + 0.0928) * (1 + 0.052) * (1 + 0.051)</f>
        <v>164748.80772756779</v>
      </c>
      <c r="BL134" s="7">
        <f>+'ESTUDIO DE MERCADO 2025'!BD134*1.051</f>
        <v>207047</v>
      </c>
      <c r="BM134" s="7">
        <f>+'ESTUDIO DE MERCADO 2025'!BE134*1.051</f>
        <v>211251</v>
      </c>
      <c r="BN134" s="7">
        <f>+'ESTUDIO DE MERCADO 2025'!BF134*1.051</f>
        <v>199053.93479999999</v>
      </c>
      <c r="BO134" s="8">
        <f t="shared" si="111"/>
        <v>188853</v>
      </c>
      <c r="BP134" s="450"/>
      <c r="BQ134" s="157">
        <f>+'ESTUDIO DE MERCADO 2023'!AY134*(1 + 0.0928) * (1 + 0.052) * (1 + 0.051)</f>
        <v>162162.75773960582</v>
      </c>
      <c r="BR134" s="157">
        <f>+'ESTUDIO DE MERCADO 2023'!AZ134*(1 + 0.0928) * (1 + 0.052) * (1 + 0.051)</f>
        <v>164748.80772756779</v>
      </c>
      <c r="BS134" s="7">
        <f>+'ESTUDIO DE MERCADO 2025'!BJ134*1.051</f>
        <v>207047</v>
      </c>
      <c r="BT134" s="7">
        <f>+'ESTUDIO DE MERCADO 2025'!BK134*1.051</f>
        <v>211251</v>
      </c>
      <c r="BU134" s="7">
        <f>+'ESTUDIO DE MERCADO 2025'!BL134*1.051</f>
        <v>199053.93479999999</v>
      </c>
      <c r="BV134" s="8">
        <f t="shared" si="112"/>
        <v>188853</v>
      </c>
      <c r="BW134" s="450"/>
      <c r="BX134" s="157">
        <f>+'ESTUDIO DE MERCADO 2023'!BB134*(1 + 0.0928) * (1 + 0.052) * (1 + 0.051)</f>
        <v>133972.56877178303</v>
      </c>
      <c r="BY134" s="157">
        <f>+'ESTUDIO DE MERCADO 2023'!BC134*(1 + 0.0928) * (1 + 0.052) * (1 + 0.051)</f>
        <v>122636.42833724753</v>
      </c>
      <c r="BZ134" s="7">
        <f>+'ESTUDIO DE MERCADO 2025'!BP134*1.051</f>
        <v>162905</v>
      </c>
      <c r="CA134" s="7">
        <f>+'ESTUDIO DE MERCADO 2025'!BQ134*1.051</f>
        <v>166058</v>
      </c>
      <c r="CB134" s="7">
        <f>+'ESTUDIO DE MERCADO 2025'!BR134*1.051</f>
        <v>156247.96599999999</v>
      </c>
      <c r="CC134" s="450">
        <f t="shared" si="72"/>
        <v>148364</v>
      </c>
      <c r="CD134" s="89"/>
      <c r="CE134" s="28"/>
      <c r="CF134" s="9"/>
      <c r="CG134" s="9"/>
      <c r="CH134" s="9"/>
      <c r="CI134" s="10"/>
      <c r="CJ134" s="10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</row>
    <row r="135" spans="1:198" ht="50" customHeight="1" thickBot="1" x14ac:dyDescent="0.4">
      <c r="A135" s="297"/>
      <c r="B135" s="299" t="s">
        <v>147</v>
      </c>
      <c r="C135" s="300"/>
      <c r="D135" s="301"/>
      <c r="E135" s="6"/>
      <c r="F135" s="119">
        <f>SUM(F136:F176)</f>
        <v>9037318.5363319851</v>
      </c>
      <c r="G135" s="119">
        <f t="shared" ref="G135:CB135" si="113">SUM(G136:G176)</f>
        <v>10175325.493560869</v>
      </c>
      <c r="H135" s="119">
        <f t="shared" si="113"/>
        <v>12168478</v>
      </c>
      <c r="I135" s="119">
        <f t="shared" si="113"/>
        <v>12412310</v>
      </c>
      <c r="J135" s="119">
        <f t="shared" si="113"/>
        <v>11698468.698000001</v>
      </c>
      <c r="K135" s="119">
        <f t="shared" si="113"/>
        <v>11098382</v>
      </c>
      <c r="L135" s="119"/>
      <c r="M135" s="119">
        <f t="shared" si="113"/>
        <v>9037318.5363319851</v>
      </c>
      <c r="N135" s="119">
        <f t="shared" si="113"/>
        <v>10175325.493560869</v>
      </c>
      <c r="O135" s="119">
        <f t="shared" si="113"/>
        <v>12168478</v>
      </c>
      <c r="P135" s="119">
        <f t="shared" si="113"/>
        <v>12412310</v>
      </c>
      <c r="Q135" s="119">
        <f t="shared" si="113"/>
        <v>11698468.698000001</v>
      </c>
      <c r="R135" s="119">
        <f t="shared" si="113"/>
        <v>11098382</v>
      </c>
      <c r="S135" s="119"/>
      <c r="T135" s="119">
        <f t="shared" si="113"/>
        <v>11915163.600116238</v>
      </c>
      <c r="U135" s="119">
        <f t="shared" si="113"/>
        <v>13415557.662684726</v>
      </c>
      <c r="V135" s="119">
        <f t="shared" si="113"/>
        <v>16037209</v>
      </c>
      <c r="W135" s="119">
        <f t="shared" si="113"/>
        <v>16356713</v>
      </c>
      <c r="X135" s="119">
        <f t="shared" si="113"/>
        <v>15423734.2042</v>
      </c>
      <c r="Y135" s="119">
        <f t="shared" si="113"/>
        <v>14629678</v>
      </c>
      <c r="Z135" s="119"/>
      <c r="AA135" s="119">
        <f t="shared" si="113"/>
        <v>11915163.600116238</v>
      </c>
      <c r="AB135" s="119">
        <f t="shared" si="113"/>
        <v>13415557.662684726</v>
      </c>
      <c r="AC135" s="119">
        <f t="shared" si="113"/>
        <v>16037209</v>
      </c>
      <c r="AD135" s="119">
        <f t="shared" si="113"/>
        <v>16037209</v>
      </c>
      <c r="AE135" s="119">
        <f t="shared" si="113"/>
        <v>15423734.2042</v>
      </c>
      <c r="AF135" s="119">
        <f t="shared" si="113"/>
        <v>14565776</v>
      </c>
      <c r="AG135" s="119"/>
      <c r="AH135" s="119">
        <f t="shared" si="113"/>
        <v>11915163.600116238</v>
      </c>
      <c r="AI135" s="119">
        <f t="shared" si="113"/>
        <v>13415557.662684726</v>
      </c>
      <c r="AJ135" s="119">
        <f t="shared" si="113"/>
        <v>16037209</v>
      </c>
      <c r="AK135" s="119">
        <f t="shared" si="113"/>
        <v>16356713</v>
      </c>
      <c r="AL135" s="119">
        <f t="shared" si="113"/>
        <v>15423734.2042</v>
      </c>
      <c r="AM135" s="119">
        <f t="shared" si="113"/>
        <v>14629678</v>
      </c>
      <c r="AN135" s="119"/>
      <c r="AO135" s="119">
        <f t="shared" si="113"/>
        <v>11915163.600116238</v>
      </c>
      <c r="AP135" s="119">
        <f t="shared" si="113"/>
        <v>13415557.662684726</v>
      </c>
      <c r="AQ135" s="119">
        <f t="shared" si="113"/>
        <v>16037209</v>
      </c>
      <c r="AR135" s="119">
        <f t="shared" si="113"/>
        <v>16356713</v>
      </c>
      <c r="AS135" s="119">
        <f t="shared" si="113"/>
        <v>15423734.2042</v>
      </c>
      <c r="AT135" s="119">
        <f t="shared" si="113"/>
        <v>14629678</v>
      </c>
      <c r="AU135" s="119"/>
      <c r="AV135" s="119">
        <f t="shared" si="113"/>
        <v>14179044.684138324</v>
      </c>
      <c r="AW135" s="119">
        <f t="shared" si="113"/>
        <v>13415557.662684726</v>
      </c>
      <c r="AX135" s="119">
        <f t="shared" si="113"/>
        <v>17473926</v>
      </c>
      <c r="AY135" s="119">
        <f t="shared" si="113"/>
        <v>17821807</v>
      </c>
      <c r="AZ135" s="119">
        <f t="shared" si="113"/>
        <v>16802196.166000001</v>
      </c>
      <c r="BA135" s="119">
        <f t="shared" si="113"/>
        <v>15938506</v>
      </c>
      <c r="BB135" s="119"/>
      <c r="BC135" s="119">
        <f t="shared" si="113"/>
        <v>9037318.5363319851</v>
      </c>
      <c r="BD135" s="119">
        <f t="shared" si="113"/>
        <v>8272622.352488514</v>
      </c>
      <c r="BE135" s="119">
        <f t="shared" si="113"/>
        <v>10966134</v>
      </c>
      <c r="BF135" s="119">
        <f t="shared" si="113"/>
        <v>11181589</v>
      </c>
      <c r="BG135" s="119">
        <f t="shared" si="113"/>
        <v>10539916.294600001</v>
      </c>
      <c r="BH135" s="119">
        <f t="shared" si="113"/>
        <v>9999515</v>
      </c>
      <c r="BI135" s="119"/>
      <c r="BJ135" s="119">
        <f t="shared" si="113"/>
        <v>9037318.5363319851</v>
      </c>
      <c r="BK135" s="119">
        <f t="shared" si="113"/>
        <v>13415557.662684726</v>
      </c>
      <c r="BL135" s="119">
        <f t="shared" si="113"/>
        <v>14216877</v>
      </c>
      <c r="BM135" s="119">
        <f t="shared" si="113"/>
        <v>14500647</v>
      </c>
      <c r="BN135" s="119">
        <f t="shared" si="113"/>
        <v>13671432.172999999</v>
      </c>
      <c r="BO135" s="119">
        <f t="shared" si="113"/>
        <v>12968370</v>
      </c>
      <c r="BP135" s="119"/>
      <c r="BQ135" s="119">
        <f t="shared" si="113"/>
        <v>11915163.600116238</v>
      </c>
      <c r="BR135" s="119">
        <f t="shared" si="113"/>
        <v>13415557.662684726</v>
      </c>
      <c r="BS135" s="119">
        <f t="shared" si="113"/>
        <v>16037209</v>
      </c>
      <c r="BT135" s="119">
        <f t="shared" si="113"/>
        <v>16356713</v>
      </c>
      <c r="BU135" s="119">
        <f t="shared" si="113"/>
        <v>15423734.2042</v>
      </c>
      <c r="BV135" s="119">
        <f t="shared" si="113"/>
        <v>14629678</v>
      </c>
      <c r="BW135" s="119"/>
      <c r="BX135" s="119">
        <f t="shared" si="113"/>
        <v>9068733.2054775842</v>
      </c>
      <c r="BY135" s="119">
        <f t="shared" si="113"/>
        <v>8301378.8573217941</v>
      </c>
      <c r="BZ135" s="119">
        <f t="shared" si="113"/>
        <v>11003970</v>
      </c>
      <c r="CA135" s="119">
        <f t="shared" si="113"/>
        <v>11219425</v>
      </c>
      <c r="CB135" s="119">
        <f t="shared" si="113"/>
        <v>10576554.1546</v>
      </c>
      <c r="CC135" s="464">
        <f t="shared" ref="CC135" si="114">SUM(CC136:CC176)</f>
        <v>10034011</v>
      </c>
      <c r="CD135" s="160"/>
      <c r="CE135" s="28"/>
      <c r="CF135" s="9"/>
      <c r="CG135" s="9"/>
      <c r="CH135" s="9"/>
      <c r="CI135" s="10"/>
      <c r="CJ135" s="10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</row>
    <row r="136" spans="1:198" ht="50" customHeight="1" x14ac:dyDescent="0.35">
      <c r="A136" s="296"/>
      <c r="B136" s="4">
        <v>116</v>
      </c>
      <c r="C136" s="34" t="s">
        <v>148</v>
      </c>
      <c r="D136" s="11" t="s">
        <v>22</v>
      </c>
      <c r="E136" s="6"/>
      <c r="F136" s="157">
        <f>+'ESTUDIO DE MERCADO 2023'!F136*(1 + 0.0928) * (1 + 0.052) * (1 + 0.051)</f>
        <v>125658.67658239999</v>
      </c>
      <c r="G136" s="157">
        <f>+'ESTUDIO DE MERCADO 2023'!G136*(1 + 0.0928) * (1 + 0.052) * (1 + 0.051)</f>
        <v>141482.00377973757</v>
      </c>
      <c r="H136" s="7">
        <f>+'ESTUDIO DE MERCADO 2025'!H136*1.051</f>
        <v>169211</v>
      </c>
      <c r="I136" s="7">
        <f>+'ESTUDIO DE MERCADO 2025'!I136*1.051</f>
        <v>172364</v>
      </c>
      <c r="J136" s="13">
        <f>+'ESTUDIO DE MERCADO 2025'!J136*1.051</f>
        <v>162660.3272</v>
      </c>
      <c r="K136" s="8">
        <f t="shared" ref="K136" si="115">ROUND(((F136+G136+H136+I136+J136)/5),0)</f>
        <v>154275</v>
      </c>
      <c r="L136" s="450"/>
      <c r="M136" s="157">
        <f>+'ESTUDIO DE MERCADO 2023'!I136*(1 + 0.0928) * (1 + 0.052) * (1 + 0.051)</f>
        <v>125658.67658239999</v>
      </c>
      <c r="N136" s="157">
        <f>+'ESTUDIO DE MERCADO 2023'!J136*(1 + 0.0928) * (1 + 0.052) * (1 + 0.051)</f>
        <v>141482.00377973757</v>
      </c>
      <c r="O136" s="7">
        <f>+'ESTUDIO DE MERCADO 2025'!N136*1.051</f>
        <v>169211</v>
      </c>
      <c r="P136" s="7">
        <f>+'ESTUDIO DE MERCADO 2025'!O136*1.051</f>
        <v>172364</v>
      </c>
      <c r="Q136" s="7">
        <f>+'ESTUDIO DE MERCADO 2025'!P136*1.051</f>
        <v>162660.3272</v>
      </c>
      <c r="R136" s="8">
        <f t="shared" ref="R136" si="116">ROUND(((M136+N136+O136+P136+Q136)/5),0)</f>
        <v>154275</v>
      </c>
      <c r="S136" s="450"/>
      <c r="T136" s="157">
        <f>+'ESTUDIO DE MERCADO 2023'!O136*(1 + 0.0928) * (1 + 0.052) * (1 + 0.051)</f>
        <v>157073.34572799999</v>
      </c>
      <c r="U136" s="157">
        <f>+'ESTUDIO DE MERCADO 2023'!P136*(1 + 0.0928) * (1 + 0.052) * (1 + 0.051)</f>
        <v>176852.50472467201</v>
      </c>
      <c r="V136" s="7">
        <f>+'ESTUDIO DE MERCADO 2025'!T136*1.051</f>
        <v>211251</v>
      </c>
      <c r="W136" s="7">
        <f>+'ESTUDIO DE MERCADO 2025'!U136*1.051</f>
        <v>215455</v>
      </c>
      <c r="X136" s="7">
        <f>+'ESTUDIO DE MERCADO 2025'!V136*1.051</f>
        <v>203325.40899999999</v>
      </c>
      <c r="Y136" s="8">
        <f t="shared" ref="Y136" si="117">ROUND(((T136+U136+V136+W136+X136)/5),0)</f>
        <v>192791</v>
      </c>
      <c r="Z136" s="450"/>
      <c r="AA136" s="157">
        <f>+'ESTUDIO DE MERCADO 2023'!AD136*(1 + 0.0928) * (1 + 0.052) * (1 + 0.051)</f>
        <v>157073.34572799999</v>
      </c>
      <c r="AB136" s="157">
        <f>+'ESTUDIO DE MERCADO 2023'!AE136*(1 + 0.0928) * (1 + 0.052) * (1 + 0.051)</f>
        <v>176852.50472467201</v>
      </c>
      <c r="AC136" s="7">
        <f>+'ESTUDIO DE MERCADO 2025'!Z136*1.051</f>
        <v>211251</v>
      </c>
      <c r="AD136" s="7">
        <f>+'ESTUDIO DE MERCADO 2025'!AA136*1.051</f>
        <v>211251</v>
      </c>
      <c r="AE136" s="7">
        <f>+'ESTUDIO DE MERCADO 2025'!AB136*1.051</f>
        <v>203325.40899999999</v>
      </c>
      <c r="AF136" s="8">
        <f t="shared" ref="AF136" si="118">ROUND(((AA136+AB136+AC136+AD136+AE136)/5),0)</f>
        <v>191951</v>
      </c>
      <c r="AG136" s="450"/>
      <c r="AH136" s="157">
        <f>+'ESTUDIO DE MERCADO 2023'!AG136*(1 + 0.0928) * (1 + 0.052) * (1 + 0.051)</f>
        <v>157073.34572799999</v>
      </c>
      <c r="AI136" s="157">
        <f>+'ESTUDIO DE MERCADO 2023'!AH136*(1 + 0.0928) * (1 + 0.052) * (1 + 0.051)</f>
        <v>176852.50472467201</v>
      </c>
      <c r="AJ136" s="7">
        <f>+'ESTUDIO DE MERCADO 2025'!AF136*1.051</f>
        <v>211251</v>
      </c>
      <c r="AK136" s="7">
        <f>+'ESTUDIO DE MERCADO 2025'!AG136*1.051</f>
        <v>215455</v>
      </c>
      <c r="AL136" s="7">
        <f>+'ESTUDIO DE MERCADO 2025'!AH136*1.051</f>
        <v>203325.40899999999</v>
      </c>
      <c r="AM136" s="8">
        <f t="shared" ref="AM136" si="119">ROUND(((AH136+AI136+AJ136+AK136+AL136)/5),0)</f>
        <v>192791</v>
      </c>
      <c r="AN136" s="450"/>
      <c r="AO136" s="157">
        <f>+'ESTUDIO DE MERCADO 2023'!AJ136*(1 + 0.0928) * (1 + 0.052) * (1 + 0.051)</f>
        <v>157073.34572799999</v>
      </c>
      <c r="AP136" s="157">
        <f>+'ESTUDIO DE MERCADO 2023'!AK136*(1 + 0.0928) * (1 + 0.052) * (1 + 0.051)</f>
        <v>176852.50472467201</v>
      </c>
      <c r="AQ136" s="7">
        <f>+'ESTUDIO DE MERCADO 2025'!AL136*1.051</f>
        <v>211251</v>
      </c>
      <c r="AR136" s="7">
        <f>+'ESTUDIO DE MERCADO 2025'!AM136*1.051</f>
        <v>215455</v>
      </c>
      <c r="AS136" s="7">
        <f>+'ESTUDIO DE MERCADO 2025'!AN136*1.051</f>
        <v>203325.40899999999</v>
      </c>
      <c r="AT136" s="8">
        <f>ROUND(((AO136+AP136+AQ136+AR136+AS136)/5),0)</f>
        <v>192791</v>
      </c>
      <c r="AU136" s="450"/>
      <c r="AV136" s="157">
        <f>+'ESTUDIO DE MERCADO 2023'!AM136*(1 + 0.0928) * (1 + 0.052) * (1 + 0.051)</f>
        <v>186917.28141632001</v>
      </c>
      <c r="AW136" s="157">
        <f>+'ESTUDIO DE MERCADO 2023'!AN136*(1 + 0.0928) * (1 + 0.052) * (1 + 0.051)</f>
        <v>176852.50472467201</v>
      </c>
      <c r="AX136" s="7">
        <f>+'ESTUDIO DE MERCADO 2025'!AR136*1.051</f>
        <v>230169</v>
      </c>
      <c r="AY136" s="7">
        <f>+'ESTUDIO DE MERCADO 2025'!AS136*1.051</f>
        <v>234372.99999999997</v>
      </c>
      <c r="AZ136" s="7">
        <f>+'ESTUDIO DE MERCADO 2025'!AT136*1.051</f>
        <v>221497.19899999999</v>
      </c>
      <c r="BA136" s="8">
        <f t="shared" ref="BA136" si="120">ROUND(((AV136+AW136+AX136+AY136+AZ136)/5),0)</f>
        <v>209962</v>
      </c>
      <c r="BB136" s="450"/>
      <c r="BC136" s="157">
        <f>+'ESTUDIO DE MERCADO 2023'!AP136*(1 + 0.0928) * (1 + 0.052) * (1 + 0.051)</f>
        <v>125658.67658239999</v>
      </c>
      <c r="BD136" s="157">
        <f>+'ESTUDIO DE MERCADO 2023'!AQ136*(1 + 0.0928) * (1 + 0.052) * (1 + 0.051)</f>
        <v>115026.01933312</v>
      </c>
      <c r="BE136" s="7">
        <f>+'ESTUDIO DE MERCADO 2025'!AX136*1.051</f>
        <v>152395</v>
      </c>
      <c r="BF136" s="7">
        <f>+'ESTUDIO DE MERCADO 2025'!AY136*1.051</f>
        <v>155548</v>
      </c>
      <c r="BG136" s="7">
        <f>+'ESTUDIO DE MERCADO 2025'!AZ136*1.051</f>
        <v>146551.44</v>
      </c>
      <c r="BH136" s="8">
        <f t="shared" ref="BH136" si="121">ROUND(((BC136+BD136+BE136+BF136+BG136)/5),0)</f>
        <v>139036</v>
      </c>
      <c r="BI136" s="450"/>
      <c r="BJ136" s="157">
        <f>+'ESTUDIO DE MERCADO 2023'!AV136*(1 + 0.0928) * (1 + 0.052) * (1 + 0.051)</f>
        <v>125658.67658239999</v>
      </c>
      <c r="BK136" s="157">
        <f>+'ESTUDIO DE MERCADO 2023'!AW136*(1 + 0.0928) * (1 + 0.052) * (1 + 0.051)</f>
        <v>176852.50472467201</v>
      </c>
      <c r="BL136" s="7">
        <f>+'ESTUDIO DE MERCADO 2025'!BD136*1.051</f>
        <v>191282</v>
      </c>
      <c r="BM136" s="7">
        <f>+'ESTUDIO DE MERCADO 2025'!BE136*1.051</f>
        <v>195486</v>
      </c>
      <c r="BN136" s="7">
        <f>+'ESTUDIO DE MERCADO 2025'!BF136*1.051</f>
        <v>184197.209</v>
      </c>
      <c r="BO136" s="8">
        <f t="shared" ref="BO136" si="122">ROUND(((BJ136+BK136+BL136+BM136+BN136)/5),0)</f>
        <v>174695</v>
      </c>
      <c r="BP136" s="450"/>
      <c r="BQ136" s="157">
        <f>+'ESTUDIO DE MERCADO 2023'!AY136*(1 + 0.0928) * (1 + 0.052) * (1 + 0.051)</f>
        <v>157073.34572799999</v>
      </c>
      <c r="BR136" s="157">
        <f>+'ESTUDIO DE MERCADO 2023'!AZ136*(1 + 0.0928) * (1 + 0.052) * (1 + 0.051)</f>
        <v>176852.50472467201</v>
      </c>
      <c r="BS136" s="7">
        <f>+'ESTUDIO DE MERCADO 2025'!BJ136*1.051</f>
        <v>211251</v>
      </c>
      <c r="BT136" s="7">
        <f>+'ESTUDIO DE MERCADO 2025'!BK136*1.051</f>
        <v>215455</v>
      </c>
      <c r="BU136" s="7">
        <f>+'ESTUDIO DE MERCADO 2025'!BL136*1.051</f>
        <v>203325.40899999999</v>
      </c>
      <c r="BV136" s="8">
        <f t="shared" ref="BV136" si="123">ROUND(((BQ136+BR136+BS136+BT136+BU136)/5),0)</f>
        <v>192791</v>
      </c>
      <c r="BW136" s="450"/>
      <c r="BX136" s="157">
        <f>+'ESTUDIO DE MERCADO 2023'!BB136*(1 + 0.0928) * (1 + 0.052) * (1 + 0.051)</f>
        <v>141366.01115520002</v>
      </c>
      <c r="BY136" s="157">
        <f>+'ESTUDIO DE MERCADO 2023'!BC136*(1 + 0.0928) * (1 + 0.052) * (1 + 0.051)</f>
        <v>129404.27174976</v>
      </c>
      <c r="BZ136" s="7">
        <f>+'ESTUDIO DE MERCADO 2025'!BP136*1.051</f>
        <v>171313</v>
      </c>
      <c r="CA136" s="7">
        <f>+'ESTUDIO DE MERCADO 2025'!BQ136*1.051</f>
        <v>174466</v>
      </c>
      <c r="CB136" s="7">
        <f>+'ESTUDIO DE MERCADO 2025'!BR136*1.051</f>
        <v>164870.37</v>
      </c>
      <c r="CC136" s="450">
        <f t="shared" si="72"/>
        <v>156284</v>
      </c>
      <c r="CD136" s="89"/>
      <c r="CE136" s="28"/>
      <c r="CF136" s="9"/>
      <c r="CG136" s="9"/>
      <c r="CH136" s="9"/>
      <c r="CI136" s="10"/>
      <c r="CJ136" s="10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</row>
    <row r="137" spans="1:198" ht="50" customHeight="1" thickBot="1" x14ac:dyDescent="0.4">
      <c r="A137" s="296"/>
      <c r="B137" s="11">
        <v>117</v>
      </c>
      <c r="C137" s="34" t="s">
        <v>149</v>
      </c>
      <c r="D137" s="11" t="s">
        <v>22</v>
      </c>
      <c r="E137" s="6"/>
      <c r="F137" s="157">
        <f>+'ESTUDIO DE MERCADO 2023'!F137*(1 + 0.0928) * (1 + 0.052) * (1 + 0.051)</f>
        <v>125658.67658239999</v>
      </c>
      <c r="G137" s="157">
        <f>+'ESTUDIO DE MERCADO 2023'!G137*(1 + 0.0928) * (1 + 0.052) * (1 + 0.051)</f>
        <v>141482.00377973757</v>
      </c>
      <c r="H137" s="7">
        <f>+'ESTUDIO DE MERCADO 2025'!H137*1.051</f>
        <v>169211</v>
      </c>
      <c r="I137" s="7">
        <f>+'ESTUDIO DE MERCADO 2025'!I137*1.051</f>
        <v>172364</v>
      </c>
      <c r="J137" s="13">
        <f>+'ESTUDIO DE MERCADO 2025'!J137*1.051</f>
        <v>162660.3272</v>
      </c>
      <c r="K137" s="8">
        <f t="shared" ref="K137:K176" si="124">ROUND(((F137+G137+H137+I137+J137)/5),0)</f>
        <v>154275</v>
      </c>
      <c r="L137" s="450"/>
      <c r="M137" s="157">
        <f>+'ESTUDIO DE MERCADO 2023'!I137*(1 + 0.0928) * (1 + 0.052) * (1 + 0.051)</f>
        <v>125658.67658239999</v>
      </c>
      <c r="N137" s="157">
        <f>+'ESTUDIO DE MERCADO 2023'!J137*(1 + 0.0928) * (1 + 0.052) * (1 + 0.051)</f>
        <v>141482.00377973757</v>
      </c>
      <c r="O137" s="7">
        <f>+'ESTUDIO DE MERCADO 2025'!N137*1.051</f>
        <v>169211</v>
      </c>
      <c r="P137" s="7">
        <f>+'ESTUDIO DE MERCADO 2025'!O137*1.051</f>
        <v>172364</v>
      </c>
      <c r="Q137" s="7">
        <f>+'ESTUDIO DE MERCADO 2025'!P137*1.051</f>
        <v>162660.3272</v>
      </c>
      <c r="R137" s="8">
        <f t="shared" ref="R137:R176" si="125">ROUND(((M137+N137+O137+P137+Q137)/5),0)</f>
        <v>154275</v>
      </c>
      <c r="S137" s="450"/>
      <c r="T137" s="157">
        <f>+'ESTUDIO DE MERCADO 2023'!O137*(1 + 0.0928) * (1 + 0.052) * (1 + 0.051)</f>
        <v>157073.34572799999</v>
      </c>
      <c r="U137" s="157">
        <f>+'ESTUDIO DE MERCADO 2023'!P137*(1 + 0.0928) * (1 + 0.052) * (1 + 0.051)</f>
        <v>176852.50472467201</v>
      </c>
      <c r="V137" s="7">
        <f>+'ESTUDIO DE MERCADO 2025'!T137*1.051</f>
        <v>211251</v>
      </c>
      <c r="W137" s="7">
        <f>+'ESTUDIO DE MERCADO 2025'!U137*1.051</f>
        <v>215455</v>
      </c>
      <c r="X137" s="7">
        <f>+'ESTUDIO DE MERCADO 2025'!V137*1.051</f>
        <v>203325.40899999999</v>
      </c>
      <c r="Y137" s="8">
        <f t="shared" ref="Y137:Y176" si="126">ROUND(((T137+U137+V137+W137+X137)/5),0)</f>
        <v>192791</v>
      </c>
      <c r="Z137" s="450"/>
      <c r="AA137" s="157">
        <f>+'ESTUDIO DE MERCADO 2023'!AD137*(1 + 0.0928) * (1 + 0.052) * (1 + 0.051)</f>
        <v>157073.34572799999</v>
      </c>
      <c r="AB137" s="157">
        <f>+'ESTUDIO DE MERCADO 2023'!AE137*(1 + 0.0928) * (1 + 0.052) * (1 + 0.051)</f>
        <v>176852.50472467201</v>
      </c>
      <c r="AC137" s="7">
        <f>+'ESTUDIO DE MERCADO 2025'!Z137*1.051</f>
        <v>211251</v>
      </c>
      <c r="AD137" s="7">
        <f>+'ESTUDIO DE MERCADO 2025'!AA137*1.051</f>
        <v>211251</v>
      </c>
      <c r="AE137" s="7">
        <f>+'ESTUDIO DE MERCADO 2025'!AB137*1.051</f>
        <v>203325.40899999999</v>
      </c>
      <c r="AF137" s="8">
        <f t="shared" ref="AF137:AF176" si="127">ROUND(((AA137+AB137+AC137+AD137+AE137)/5),0)</f>
        <v>191951</v>
      </c>
      <c r="AG137" s="450"/>
      <c r="AH137" s="157">
        <f>+'ESTUDIO DE MERCADO 2023'!AG137*(1 + 0.0928) * (1 + 0.052) * (1 + 0.051)</f>
        <v>157073.34572799999</v>
      </c>
      <c r="AI137" s="157">
        <f>+'ESTUDIO DE MERCADO 2023'!AH137*(1 + 0.0928) * (1 + 0.052) * (1 + 0.051)</f>
        <v>176852.50472467201</v>
      </c>
      <c r="AJ137" s="7">
        <f>+'ESTUDIO DE MERCADO 2025'!AF137*1.051</f>
        <v>211251</v>
      </c>
      <c r="AK137" s="7">
        <f>+'ESTUDIO DE MERCADO 2025'!AG137*1.051</f>
        <v>215455</v>
      </c>
      <c r="AL137" s="7">
        <f>+'ESTUDIO DE MERCADO 2025'!AH137*1.051</f>
        <v>203325.40899999999</v>
      </c>
      <c r="AM137" s="8">
        <f t="shared" ref="AM137:AM176" si="128">ROUND(((AH137+AI137+AJ137+AK137+AL137)/5),0)</f>
        <v>192791</v>
      </c>
      <c r="AN137" s="450"/>
      <c r="AO137" s="157">
        <f>+'ESTUDIO DE MERCADO 2023'!AJ137*(1 + 0.0928) * (1 + 0.052) * (1 + 0.051)</f>
        <v>157073.34572799999</v>
      </c>
      <c r="AP137" s="157">
        <f>+'ESTUDIO DE MERCADO 2023'!AK137*(1 + 0.0928) * (1 + 0.052) * (1 + 0.051)</f>
        <v>176852.50472467201</v>
      </c>
      <c r="AQ137" s="7">
        <f>+'ESTUDIO DE MERCADO 2025'!AL137*1.051</f>
        <v>211251</v>
      </c>
      <c r="AR137" s="7">
        <f>+'ESTUDIO DE MERCADO 2025'!AM137*1.051</f>
        <v>215455</v>
      </c>
      <c r="AS137" s="7">
        <f>+'ESTUDIO DE MERCADO 2025'!AN137*1.051</f>
        <v>203325.40899999999</v>
      </c>
      <c r="AT137" s="8">
        <f>ROUND(((AO137+AP137+AQ137+AR137+AS137)/5),0)</f>
        <v>192791</v>
      </c>
      <c r="AU137" s="450"/>
      <c r="AV137" s="157">
        <f>+'ESTUDIO DE MERCADO 2023'!AM137*(1 + 0.0928) * (1 + 0.052) * (1 + 0.051)</f>
        <v>186917.28141632001</v>
      </c>
      <c r="AW137" s="157">
        <f>+'ESTUDIO DE MERCADO 2023'!AN137*(1 + 0.0928) * (1 + 0.052) * (1 + 0.051)</f>
        <v>176852.50472467201</v>
      </c>
      <c r="AX137" s="7">
        <f>+'ESTUDIO DE MERCADO 2025'!AR137*1.051</f>
        <v>230169</v>
      </c>
      <c r="AY137" s="7">
        <f>+'ESTUDIO DE MERCADO 2025'!AS137*1.051</f>
        <v>234372.99999999997</v>
      </c>
      <c r="AZ137" s="7">
        <f>+'ESTUDIO DE MERCADO 2025'!AT137*1.051</f>
        <v>221497.19899999999</v>
      </c>
      <c r="BA137" s="8">
        <f t="shared" ref="BA137:BA176" si="129">ROUND(((AV137+AW137+AX137+AY137+AZ137)/5),0)</f>
        <v>209962</v>
      </c>
      <c r="BB137" s="450"/>
      <c r="BC137" s="157">
        <f>+'ESTUDIO DE MERCADO 2023'!AP137*(1 + 0.0928) * (1 + 0.052) * (1 + 0.051)</f>
        <v>125658.67658239999</v>
      </c>
      <c r="BD137" s="157">
        <f>+'ESTUDIO DE MERCADO 2023'!AQ137*(1 + 0.0928) * (1 + 0.052) * (1 + 0.051)</f>
        <v>115026.01933312</v>
      </c>
      <c r="BE137" s="7">
        <f>+'ESTUDIO DE MERCADO 2025'!AX137*1.051</f>
        <v>152395</v>
      </c>
      <c r="BF137" s="7">
        <f>+'ESTUDIO DE MERCADO 2025'!AY137*1.051</f>
        <v>155548</v>
      </c>
      <c r="BG137" s="7">
        <f>+'ESTUDIO DE MERCADO 2025'!AZ137*1.051</f>
        <v>146551.44</v>
      </c>
      <c r="BH137" s="8">
        <f t="shared" ref="BH137:BH176" si="130">ROUND(((BC137+BD137+BE137+BF137+BG137)/5),0)</f>
        <v>139036</v>
      </c>
      <c r="BI137" s="450"/>
      <c r="BJ137" s="157">
        <f>+'ESTUDIO DE MERCADO 2023'!AV137*(1 + 0.0928) * (1 + 0.052) * (1 + 0.051)</f>
        <v>125658.67658239999</v>
      </c>
      <c r="BK137" s="157">
        <f>+'ESTUDIO DE MERCADO 2023'!AW137*(1 + 0.0928) * (1 + 0.052) * (1 + 0.051)</f>
        <v>176852.50472467201</v>
      </c>
      <c r="BL137" s="7">
        <f>+'ESTUDIO DE MERCADO 2025'!BD137*1.051</f>
        <v>191282</v>
      </c>
      <c r="BM137" s="7">
        <f>+'ESTUDIO DE MERCADO 2025'!BE137*1.051</f>
        <v>195486</v>
      </c>
      <c r="BN137" s="7">
        <f>+'ESTUDIO DE MERCADO 2025'!BF137*1.051</f>
        <v>184197.209</v>
      </c>
      <c r="BO137" s="8">
        <f t="shared" ref="BO137:BO176" si="131">ROUND(((BJ137+BK137+BL137+BM137+BN137)/5),0)</f>
        <v>174695</v>
      </c>
      <c r="BP137" s="450"/>
      <c r="BQ137" s="157">
        <f>+'ESTUDIO DE MERCADO 2023'!AY137*(1 + 0.0928) * (1 + 0.052) * (1 + 0.051)</f>
        <v>157073.34572799999</v>
      </c>
      <c r="BR137" s="157">
        <f>+'ESTUDIO DE MERCADO 2023'!AZ137*(1 + 0.0928) * (1 + 0.052) * (1 + 0.051)</f>
        <v>176852.50472467201</v>
      </c>
      <c r="BS137" s="7">
        <f>+'ESTUDIO DE MERCADO 2025'!BJ137*1.051</f>
        <v>211251</v>
      </c>
      <c r="BT137" s="7">
        <f>+'ESTUDIO DE MERCADO 2025'!BK137*1.051</f>
        <v>215455</v>
      </c>
      <c r="BU137" s="7">
        <f>+'ESTUDIO DE MERCADO 2025'!BL137*1.051</f>
        <v>203325.40899999999</v>
      </c>
      <c r="BV137" s="8">
        <f t="shared" ref="BV137:BV176" si="132">ROUND(((BQ137+BR137+BS137+BT137+BU137)/5),0)</f>
        <v>192791</v>
      </c>
      <c r="BW137" s="450"/>
      <c r="BX137" s="157">
        <f>+'ESTUDIO DE MERCADO 2023'!BB137*(1 + 0.0928) * (1 + 0.052) * (1 + 0.051)</f>
        <v>141366.01115520002</v>
      </c>
      <c r="BY137" s="157">
        <f>+'ESTUDIO DE MERCADO 2023'!BC137*(1 + 0.0928) * (1 + 0.052) * (1 + 0.051)</f>
        <v>129404.27174976</v>
      </c>
      <c r="BZ137" s="7">
        <f>+'ESTUDIO DE MERCADO 2025'!BP137*1.051</f>
        <v>171313</v>
      </c>
      <c r="CA137" s="7">
        <f>+'ESTUDIO DE MERCADO 2025'!BQ137*1.051</f>
        <v>174466</v>
      </c>
      <c r="CB137" s="7">
        <f>+'ESTUDIO DE MERCADO 2025'!BR137*1.051</f>
        <v>164870.37</v>
      </c>
      <c r="CC137" s="450">
        <f t="shared" si="72"/>
        <v>156284</v>
      </c>
      <c r="CD137" s="89"/>
      <c r="CE137" s="28"/>
      <c r="CF137" s="9"/>
      <c r="CG137" s="9"/>
      <c r="CH137" s="9"/>
      <c r="CI137" s="10"/>
      <c r="CJ137" s="10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</row>
    <row r="138" spans="1:198" ht="50" customHeight="1" x14ac:dyDescent="0.35">
      <c r="A138" s="296"/>
      <c r="B138" s="4">
        <v>118</v>
      </c>
      <c r="C138" s="34" t="s">
        <v>150</v>
      </c>
      <c r="D138" s="11" t="s">
        <v>22</v>
      </c>
      <c r="E138" s="6"/>
      <c r="F138" s="157">
        <f>+'ESTUDIO DE MERCADO 2023'!F138*(1 + 0.0928) * (1 + 0.052) * (1 + 0.051)</f>
        <v>188488.01487359998</v>
      </c>
      <c r="G138" s="157">
        <f>+'ESTUDIO DE MERCADO 2023'!G138*(1 + 0.0928) * (1 + 0.052) * (1 + 0.051)</f>
        <v>212223.00566960638</v>
      </c>
      <c r="H138" s="7">
        <f>+'ESTUDIO DE MERCADO 2025'!H138*1.051</f>
        <v>253290.99999999997</v>
      </c>
      <c r="I138" s="7">
        <f>+'ESTUDIO DE MERCADO 2025'!I138*1.051</f>
        <v>258545.99999999997</v>
      </c>
      <c r="J138" s="13">
        <f>+'ESTUDIO DE MERCADO 2025'!J138*1.051</f>
        <v>243990.49079999997</v>
      </c>
      <c r="K138" s="8">
        <f t="shared" si="124"/>
        <v>231308</v>
      </c>
      <c r="L138" s="450"/>
      <c r="M138" s="157">
        <f>+'ESTUDIO DE MERCADO 2023'!I138*(1 + 0.0928) * (1 + 0.052) * (1 + 0.051)</f>
        <v>188488.01487359998</v>
      </c>
      <c r="N138" s="157">
        <f>+'ESTUDIO DE MERCADO 2023'!J138*(1 + 0.0928) * (1 + 0.052) * (1 + 0.051)</f>
        <v>212223.00566960638</v>
      </c>
      <c r="O138" s="7">
        <f>+'ESTUDIO DE MERCADO 2025'!N138*1.051</f>
        <v>253290.99999999997</v>
      </c>
      <c r="P138" s="7">
        <f>+'ESTUDIO DE MERCADO 2025'!O138*1.051</f>
        <v>258545.99999999997</v>
      </c>
      <c r="Q138" s="7">
        <f>+'ESTUDIO DE MERCADO 2025'!P138*1.051</f>
        <v>243990.49079999997</v>
      </c>
      <c r="R138" s="8">
        <f t="shared" si="125"/>
        <v>231308</v>
      </c>
      <c r="S138" s="450"/>
      <c r="T138" s="157">
        <f>+'ESTUDIO DE MERCADO 2023'!O138*(1 + 0.0928) * (1 + 0.052) * (1 + 0.051)</f>
        <v>219902.68401919998</v>
      </c>
      <c r="U138" s="157">
        <f>+'ESTUDIO DE MERCADO 2023'!P138*(1 + 0.0928) * (1 + 0.052) * (1 + 0.051)</f>
        <v>247593.50661454079</v>
      </c>
      <c r="V138" s="7">
        <f>+'ESTUDIO DE MERCADO 2025'!T138*1.051</f>
        <v>296382</v>
      </c>
      <c r="W138" s="7">
        <f>+'ESTUDIO DE MERCADO 2025'!U138*1.051</f>
        <v>302688</v>
      </c>
      <c r="X138" s="7">
        <f>+'ESTUDIO DE MERCADO 2025'!V138*1.051</f>
        <v>284655.57259999996</v>
      </c>
      <c r="Y138" s="8">
        <f t="shared" si="126"/>
        <v>270244</v>
      </c>
      <c r="Z138" s="450"/>
      <c r="AA138" s="157">
        <f>+'ESTUDIO DE MERCADO 2023'!AD138*(1 + 0.0928) * (1 + 0.052) * (1 + 0.051)</f>
        <v>219902.68401919998</v>
      </c>
      <c r="AB138" s="157">
        <f>+'ESTUDIO DE MERCADO 2023'!AE138*(1 + 0.0928) * (1 + 0.052) * (1 + 0.051)</f>
        <v>247593.50661454079</v>
      </c>
      <c r="AC138" s="7">
        <f>+'ESTUDIO DE MERCADO 2025'!Z138*1.051</f>
        <v>296382</v>
      </c>
      <c r="AD138" s="7">
        <f>+'ESTUDIO DE MERCADO 2025'!AA138*1.051</f>
        <v>296382</v>
      </c>
      <c r="AE138" s="7">
        <f>+'ESTUDIO DE MERCADO 2025'!AB138*1.051</f>
        <v>284655.57259999996</v>
      </c>
      <c r="AF138" s="8">
        <f t="shared" si="127"/>
        <v>268983</v>
      </c>
      <c r="AG138" s="450"/>
      <c r="AH138" s="157">
        <f>+'ESTUDIO DE MERCADO 2023'!AG138*(1 + 0.0928) * (1 + 0.052) * (1 + 0.051)</f>
        <v>219902.68401919998</v>
      </c>
      <c r="AI138" s="157">
        <f>+'ESTUDIO DE MERCADO 2023'!AH138*(1 + 0.0928) * (1 + 0.052) * (1 + 0.051)</f>
        <v>247593.50661454079</v>
      </c>
      <c r="AJ138" s="7">
        <f>+'ESTUDIO DE MERCADO 2025'!AF138*1.051</f>
        <v>296382</v>
      </c>
      <c r="AK138" s="7">
        <f>+'ESTUDIO DE MERCADO 2025'!AG138*1.051</f>
        <v>302688</v>
      </c>
      <c r="AL138" s="7">
        <f>+'ESTUDIO DE MERCADO 2025'!AH138*1.051</f>
        <v>284655.57259999996</v>
      </c>
      <c r="AM138" s="8">
        <f t="shared" si="128"/>
        <v>270244</v>
      </c>
      <c r="AN138" s="450"/>
      <c r="AO138" s="157">
        <f>+'ESTUDIO DE MERCADO 2023'!AJ138*(1 + 0.0928) * (1 + 0.052) * (1 + 0.051)</f>
        <v>219902.68401919998</v>
      </c>
      <c r="AP138" s="157">
        <f>+'ESTUDIO DE MERCADO 2023'!AK138*(1 + 0.0928) * (1 + 0.052) * (1 + 0.051)</f>
        <v>247593.50661454079</v>
      </c>
      <c r="AQ138" s="7">
        <f>+'ESTUDIO DE MERCADO 2025'!AL138*1.051</f>
        <v>296382</v>
      </c>
      <c r="AR138" s="7">
        <f>+'ESTUDIO DE MERCADO 2025'!AM138*1.051</f>
        <v>302688</v>
      </c>
      <c r="AS138" s="7">
        <f>+'ESTUDIO DE MERCADO 2025'!AN138*1.051</f>
        <v>284655.57259999996</v>
      </c>
      <c r="AT138" s="8">
        <f>ROUND(((AO138+AP138+AQ138+AR138+AS138)/5),0)</f>
        <v>270244</v>
      </c>
      <c r="AU138" s="450"/>
      <c r="AV138" s="157">
        <f>+'ESTUDIO DE MERCADO 2023'!AM138*(1 + 0.0928) * (1 + 0.052) * (1 + 0.051)</f>
        <v>261684.193982848</v>
      </c>
      <c r="AW138" s="157">
        <f>+'ESTUDIO DE MERCADO 2023'!AN138*(1 + 0.0928) * (1 + 0.052) * (1 + 0.051)</f>
        <v>247593.50661454079</v>
      </c>
      <c r="AX138" s="7">
        <f>+'ESTUDIO DE MERCADO 2025'!AR138*1.051</f>
        <v>322657</v>
      </c>
      <c r="AY138" s="7">
        <f>+'ESTUDIO DE MERCADO 2025'!AS138*1.051</f>
        <v>328963</v>
      </c>
      <c r="AZ138" s="7">
        <f>+'ESTUDIO DE MERCADO 2025'!AT138*1.051</f>
        <v>310096.07859999995</v>
      </c>
      <c r="BA138" s="8">
        <f t="shared" si="129"/>
        <v>294199</v>
      </c>
      <c r="BB138" s="450"/>
      <c r="BC138" s="157">
        <f>+'ESTUDIO DE MERCADO 2023'!AP138*(1 + 0.0928) * (1 + 0.052) * (1 + 0.051)</f>
        <v>188488.01487359998</v>
      </c>
      <c r="BD138" s="157">
        <f>+'ESTUDIO DE MERCADO 2023'!AQ138*(1 + 0.0928) * (1 + 0.052) * (1 + 0.051)</f>
        <v>172539.02899967998</v>
      </c>
      <c r="BE138" s="7">
        <f>+'ESTUDIO DE MERCADO 2025'!AX138*1.051</f>
        <v>229118</v>
      </c>
      <c r="BF138" s="7">
        <f>+'ESTUDIO DE MERCADO 2025'!AY138*1.051</f>
        <v>233321.99999999997</v>
      </c>
      <c r="BG138" s="7">
        <f>+'ESTUDIO DE MERCADO 2025'!AZ138*1.051</f>
        <v>219827.15999999997</v>
      </c>
      <c r="BH138" s="8">
        <f t="shared" si="130"/>
        <v>208659</v>
      </c>
      <c r="BI138" s="450"/>
      <c r="BJ138" s="157">
        <f>+'ESTUDIO DE MERCADO 2023'!AV138*(1 + 0.0928) * (1 + 0.052) * (1 + 0.051)</f>
        <v>188488.01487359998</v>
      </c>
      <c r="BK138" s="157">
        <f>+'ESTUDIO DE MERCADO 2023'!AW138*(1 + 0.0928) * (1 + 0.052) * (1 + 0.051)</f>
        <v>247593.50661454079</v>
      </c>
      <c r="BL138" s="7">
        <f>+'ESTUDIO DE MERCADO 2025'!BD138*1.051</f>
        <v>276413</v>
      </c>
      <c r="BM138" s="7">
        <f>+'ESTUDIO DE MERCADO 2025'!BE138*1.051</f>
        <v>281668</v>
      </c>
      <c r="BN138" s="7">
        <f>+'ESTUDIO DE MERCADO 2025'!BF138*1.051</f>
        <v>265527.3726</v>
      </c>
      <c r="BO138" s="8">
        <f t="shared" si="131"/>
        <v>251938</v>
      </c>
      <c r="BP138" s="450"/>
      <c r="BQ138" s="157">
        <f>+'ESTUDIO DE MERCADO 2023'!AY138*(1 + 0.0928) * (1 + 0.052) * (1 + 0.051)</f>
        <v>219902.68401919998</v>
      </c>
      <c r="BR138" s="157">
        <f>+'ESTUDIO DE MERCADO 2023'!AZ138*(1 + 0.0928) * (1 + 0.052) * (1 + 0.051)</f>
        <v>247593.50661454079</v>
      </c>
      <c r="BS138" s="7">
        <f>+'ESTUDIO DE MERCADO 2025'!BJ138*1.051</f>
        <v>296382</v>
      </c>
      <c r="BT138" s="7">
        <f>+'ESTUDIO DE MERCADO 2025'!BK138*1.051</f>
        <v>302688</v>
      </c>
      <c r="BU138" s="7">
        <f>+'ESTUDIO DE MERCADO 2025'!BL138*1.051</f>
        <v>284655.57259999996</v>
      </c>
      <c r="BV138" s="8">
        <f t="shared" si="132"/>
        <v>270244</v>
      </c>
      <c r="BW138" s="450"/>
      <c r="BX138" s="157">
        <f>+'ESTUDIO DE MERCADO 2023'!BB138*(1 + 0.0928) * (1 + 0.052) * (1 + 0.051)</f>
        <v>188488.01487359998</v>
      </c>
      <c r="BY138" s="157">
        <f>+'ESTUDIO DE MERCADO 2023'!BC138*(1 + 0.0928) * (1 + 0.052) * (1 + 0.051)</f>
        <v>172539.02899967998</v>
      </c>
      <c r="BZ138" s="7">
        <f>+'ESTUDIO DE MERCADO 2025'!BP138*1.051</f>
        <v>229118</v>
      </c>
      <c r="CA138" s="7">
        <f>+'ESTUDIO DE MERCADO 2025'!BQ138*1.051</f>
        <v>233321.99999999997</v>
      </c>
      <c r="CB138" s="7">
        <f>+'ESTUDIO DE MERCADO 2025'!BR138*1.051</f>
        <v>219827.15999999997</v>
      </c>
      <c r="CC138" s="450">
        <f t="shared" si="72"/>
        <v>208659</v>
      </c>
      <c r="CD138" s="89"/>
      <c r="CE138" s="28"/>
      <c r="CF138" s="9"/>
      <c r="CG138" s="9"/>
      <c r="CH138" s="9"/>
      <c r="CI138" s="10"/>
      <c r="CJ138" s="10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</row>
    <row r="139" spans="1:198" ht="50" customHeight="1" thickBot="1" x14ac:dyDescent="0.4">
      <c r="A139" s="296"/>
      <c r="B139" s="11">
        <v>119</v>
      </c>
      <c r="C139" s="34" t="s">
        <v>151</v>
      </c>
      <c r="D139" s="11" t="s">
        <v>22</v>
      </c>
      <c r="E139" s="6"/>
      <c r="F139" s="157">
        <f>+'ESTUDIO DE MERCADO 2023'!F139*(1 + 0.0928) * (1 + 0.052) * (1 + 0.051)</f>
        <v>301770.0971793622</v>
      </c>
      <c r="G139" s="157">
        <f>+'ESTUDIO DE MERCADO 2023'!G139*(1 + 0.0928) * (1 + 0.052) * (1 + 0.051)</f>
        <v>339769.9163395635</v>
      </c>
      <c r="H139" s="7">
        <f>+'ESTUDIO DE MERCADO 2025'!H139*1.051</f>
        <v>406737</v>
      </c>
      <c r="I139" s="7">
        <f>+'ESTUDIO DE MERCADO 2025'!I139*1.051</f>
        <v>415145</v>
      </c>
      <c r="J139" s="13">
        <f>+'ESTUDIO DE MERCADO 2025'!J139*1.051</f>
        <v>390630.21479999996</v>
      </c>
      <c r="K139" s="8">
        <f t="shared" si="124"/>
        <v>370810</v>
      </c>
      <c r="L139" s="450"/>
      <c r="M139" s="157">
        <f>+'ESTUDIO DE MERCADO 2023'!I139*(1 + 0.0928) * (1 + 0.052) * (1 + 0.051)</f>
        <v>301770.0971793622</v>
      </c>
      <c r="N139" s="157">
        <f>+'ESTUDIO DE MERCADO 2023'!J139*(1 + 0.0928) * (1 + 0.052) * (1 + 0.051)</f>
        <v>339769.9163395635</v>
      </c>
      <c r="O139" s="7">
        <f>+'ESTUDIO DE MERCADO 2025'!N139*1.051</f>
        <v>406737</v>
      </c>
      <c r="P139" s="7">
        <f>+'ESTUDIO DE MERCADO 2025'!O139*1.051</f>
        <v>415145</v>
      </c>
      <c r="Q139" s="7">
        <f>+'ESTUDIO DE MERCADO 2025'!P139*1.051</f>
        <v>390630.21479999996</v>
      </c>
      <c r="R139" s="8">
        <f t="shared" si="125"/>
        <v>370810</v>
      </c>
      <c r="S139" s="450"/>
      <c r="T139" s="157">
        <f>+'ESTUDIO DE MERCADO 2023'!O139*(1 + 0.0928) * (1 + 0.052) * (1 + 0.051)</f>
        <v>422665.99577259773</v>
      </c>
      <c r="U139" s="157">
        <f>+'ESTUDIO DE MERCADO 2023'!P139*(1 + 0.0928) * (1 + 0.052) * (1 + 0.051)</f>
        <v>475889.39847103955</v>
      </c>
      <c r="V139" s="7">
        <f>+'ESTUDIO DE MERCADO 2025'!T139*1.051</f>
        <v>568591</v>
      </c>
      <c r="W139" s="7">
        <f>+'ESTUDIO DE MERCADO 2025'!U139*1.051</f>
        <v>580152</v>
      </c>
      <c r="X139" s="7">
        <f>+'ESTUDIO DE MERCADO 2025'!V139*1.051</f>
        <v>547125.37599999993</v>
      </c>
      <c r="Y139" s="8">
        <f t="shared" si="126"/>
        <v>518885</v>
      </c>
      <c r="Z139" s="450"/>
      <c r="AA139" s="157">
        <f>+'ESTUDIO DE MERCADO 2023'!AD139*(1 + 0.0928) * (1 + 0.052) * (1 + 0.051)</f>
        <v>422665.99577259773</v>
      </c>
      <c r="AB139" s="157">
        <f>+'ESTUDIO DE MERCADO 2023'!AE139*(1 + 0.0928) * (1 + 0.052) * (1 + 0.051)</f>
        <v>475889.39847103955</v>
      </c>
      <c r="AC139" s="7">
        <f>+'ESTUDIO DE MERCADO 2025'!Z139*1.051</f>
        <v>568591</v>
      </c>
      <c r="AD139" s="7">
        <f>+'ESTUDIO DE MERCADO 2025'!AA139*1.051</f>
        <v>568591</v>
      </c>
      <c r="AE139" s="7">
        <f>+'ESTUDIO DE MERCADO 2025'!AB139*1.051</f>
        <v>547125.37599999993</v>
      </c>
      <c r="AF139" s="8">
        <f t="shared" si="127"/>
        <v>516573</v>
      </c>
      <c r="AG139" s="450"/>
      <c r="AH139" s="157">
        <f>+'ESTUDIO DE MERCADO 2023'!AG139*(1 + 0.0928) * (1 + 0.052) * (1 + 0.051)</f>
        <v>422665.99577259773</v>
      </c>
      <c r="AI139" s="157">
        <f>+'ESTUDIO DE MERCADO 2023'!AH139*(1 + 0.0928) * (1 + 0.052) * (1 + 0.051)</f>
        <v>475889.39847103955</v>
      </c>
      <c r="AJ139" s="7">
        <f>+'ESTUDIO DE MERCADO 2025'!AF139*1.051</f>
        <v>568591</v>
      </c>
      <c r="AK139" s="7">
        <f>+'ESTUDIO DE MERCADO 2025'!AG139*1.051</f>
        <v>580152</v>
      </c>
      <c r="AL139" s="7">
        <f>+'ESTUDIO DE MERCADO 2025'!AH139*1.051</f>
        <v>547125.37599999993</v>
      </c>
      <c r="AM139" s="8">
        <f t="shared" si="128"/>
        <v>518885</v>
      </c>
      <c r="AN139" s="450"/>
      <c r="AO139" s="157">
        <f>+'ESTUDIO DE MERCADO 2023'!AJ139*(1 + 0.0928) * (1 + 0.052) * (1 + 0.051)</f>
        <v>422665.99577259773</v>
      </c>
      <c r="AP139" s="157">
        <f>+'ESTUDIO DE MERCADO 2023'!AK139*(1 + 0.0928) * (1 + 0.052) * (1 + 0.051)</f>
        <v>475889.39847103955</v>
      </c>
      <c r="AQ139" s="7">
        <f>+'ESTUDIO DE MERCADO 2025'!AL139*1.051</f>
        <v>568591</v>
      </c>
      <c r="AR139" s="7">
        <f>+'ESTUDIO DE MERCADO 2025'!AM139*1.051</f>
        <v>580152</v>
      </c>
      <c r="AS139" s="7">
        <f>+'ESTUDIO DE MERCADO 2025'!AN139*1.051</f>
        <v>547125.37599999993</v>
      </c>
      <c r="AT139" s="8">
        <f>ROUND(((AO139+AP139+AQ139+AR139+AS139)/5),0)</f>
        <v>518885</v>
      </c>
      <c r="AU139" s="450"/>
      <c r="AV139" s="157">
        <f>+'ESTUDIO DE MERCADO 2023'!AM139*(1 + 0.0928) * (1 + 0.052) * (1 + 0.051)</f>
        <v>502972.53496939136</v>
      </c>
      <c r="AW139" s="157">
        <f>+'ESTUDIO DE MERCADO 2023'!AN139*(1 + 0.0928) * (1 + 0.052) * (1 + 0.051)</f>
        <v>475889.39847103955</v>
      </c>
      <c r="AX139" s="7">
        <f>+'ESTUDIO DE MERCADO 2025'!AR139*1.051</f>
        <v>620090</v>
      </c>
      <c r="AY139" s="7">
        <f>+'ESTUDIO DE MERCADO 2025'!AS139*1.051</f>
        <v>632702</v>
      </c>
      <c r="AZ139" s="7">
        <f>+'ESTUDIO DE MERCADO 2025'!AT139*1.051</f>
        <v>596022.94079999998</v>
      </c>
      <c r="BA139" s="8">
        <f t="shared" si="129"/>
        <v>565535</v>
      </c>
      <c r="BB139" s="450"/>
      <c r="BC139" s="157">
        <f>+'ESTUDIO DE MERCADO 2023'!AP139*(1 + 0.0928) * (1 + 0.052) * (1 + 0.051)</f>
        <v>301770.0971793622</v>
      </c>
      <c r="BD139" s="157">
        <f>+'ESTUDIO DE MERCADO 2023'!AQ139*(1 + 0.0928) * (1 + 0.052) * (1 + 0.051)</f>
        <v>276235.7043411085</v>
      </c>
      <c r="BE139" s="7">
        <f>+'ESTUDIO DE MERCADO 2025'!AX139*1.051</f>
        <v>365748</v>
      </c>
      <c r="BF139" s="7">
        <f>+'ESTUDIO DE MERCADO 2025'!AY139*1.051</f>
        <v>373105</v>
      </c>
      <c r="BG139" s="7">
        <f>+'ESTUDIO DE MERCADO 2025'!AZ139*1.051</f>
        <v>351944.16599999997</v>
      </c>
      <c r="BH139" s="8">
        <f t="shared" si="130"/>
        <v>333761</v>
      </c>
      <c r="BI139" s="450"/>
      <c r="BJ139" s="157">
        <f>+'ESTUDIO DE MERCADO 2023'!AV139*(1 + 0.0928) * (1 + 0.052) * (1 + 0.051)</f>
        <v>301770.0971793622</v>
      </c>
      <c r="BK139" s="157">
        <f>+'ESTUDIO DE MERCADO 2023'!AW139*(1 + 0.0928) * (1 + 0.052) * (1 + 0.051)</f>
        <v>475889.39847103955</v>
      </c>
      <c r="BL139" s="7">
        <f>+'ESTUDIO DE MERCADO 2025'!BD139*1.051</f>
        <v>492918.99999999994</v>
      </c>
      <c r="BM139" s="7">
        <f>+'ESTUDIO DE MERCADO 2025'!BE139*1.051</f>
        <v>502377.99999999994</v>
      </c>
      <c r="BN139" s="7">
        <f>+'ESTUDIO DE MERCADO 2025'!BF139*1.051</f>
        <v>473512.70539999998</v>
      </c>
      <c r="BO139" s="8">
        <f t="shared" si="131"/>
        <v>449294</v>
      </c>
      <c r="BP139" s="450"/>
      <c r="BQ139" s="157">
        <f>+'ESTUDIO DE MERCADO 2023'!AY139*(1 + 0.0928) * (1 + 0.052) * (1 + 0.051)</f>
        <v>422665.99577259773</v>
      </c>
      <c r="BR139" s="157">
        <f>+'ESTUDIO DE MERCADO 2023'!AZ139*(1 + 0.0928) * (1 + 0.052) * (1 + 0.051)</f>
        <v>475889.39847103955</v>
      </c>
      <c r="BS139" s="7">
        <f>+'ESTUDIO DE MERCADO 2025'!BJ139*1.051</f>
        <v>568591</v>
      </c>
      <c r="BT139" s="7">
        <f>+'ESTUDIO DE MERCADO 2025'!BK139*1.051</f>
        <v>580152</v>
      </c>
      <c r="BU139" s="7">
        <f>+'ESTUDIO DE MERCADO 2025'!BL139*1.051</f>
        <v>547125.37599999993</v>
      </c>
      <c r="BV139" s="8">
        <f t="shared" si="132"/>
        <v>518885</v>
      </c>
      <c r="BW139" s="450"/>
      <c r="BX139" s="157">
        <f>+'ESTUDIO DE MERCADO 2023'!BB139*(1 + 0.0928) * (1 + 0.052) * (1 + 0.051)</f>
        <v>301770.0971793622</v>
      </c>
      <c r="BY139" s="157">
        <f>+'ESTUDIO DE MERCADO 2023'!BC139*(1 + 0.0928) * (1 + 0.052) * (1 + 0.051)</f>
        <v>276235.7043411085</v>
      </c>
      <c r="BZ139" s="7">
        <f>+'ESTUDIO DE MERCADO 2025'!BP139*1.051</f>
        <v>365748</v>
      </c>
      <c r="CA139" s="7">
        <f>+'ESTUDIO DE MERCADO 2025'!BQ139*1.051</f>
        <v>373105</v>
      </c>
      <c r="CB139" s="7">
        <f>+'ESTUDIO DE MERCADO 2025'!BR139*1.051</f>
        <v>351944.16599999997</v>
      </c>
      <c r="CC139" s="450">
        <f t="shared" si="72"/>
        <v>333761</v>
      </c>
      <c r="CD139" s="89"/>
      <c r="CE139" s="28"/>
      <c r="CF139" s="9"/>
      <c r="CG139" s="9"/>
      <c r="CH139" s="9"/>
      <c r="CI139" s="10"/>
      <c r="CJ139" s="10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</row>
    <row r="140" spans="1:198" ht="50" customHeight="1" x14ac:dyDescent="0.35">
      <c r="A140" s="296"/>
      <c r="B140" s="4">
        <v>120</v>
      </c>
      <c r="C140" s="34" t="s">
        <v>50</v>
      </c>
      <c r="D140" s="11" t="s">
        <v>22</v>
      </c>
      <c r="E140" s="6"/>
      <c r="F140" s="157">
        <f>+'ESTUDIO DE MERCADO 2023'!F140*(1 + 0.0928) * (1 + 0.052) * (1 + 0.051)</f>
        <v>78536.672863999993</v>
      </c>
      <c r="G140" s="157">
        <f>+'ESTUDIO DE MERCADO 2023'!G140*(1 + 0.0928) * (1 + 0.052) * (1 + 0.051)</f>
        <v>88426.252362336003</v>
      </c>
      <c r="H140" s="7">
        <f>+'ESTUDIO DE MERCADO 2025'!H140*1.051</f>
        <v>106151</v>
      </c>
      <c r="I140" s="7">
        <f>+'ESTUDIO DE MERCADO 2025'!I140*1.051</f>
        <v>108253</v>
      </c>
      <c r="J140" s="13">
        <f>+'ESTUDIO DE MERCADO 2025'!J140*1.051</f>
        <v>101663.4402</v>
      </c>
      <c r="K140" s="8">
        <f t="shared" si="124"/>
        <v>96606</v>
      </c>
      <c r="L140" s="450"/>
      <c r="M140" s="157">
        <f>+'ESTUDIO DE MERCADO 2023'!I140*(1 + 0.0928) * (1 + 0.052) * (1 + 0.051)</f>
        <v>78536.672863999993</v>
      </c>
      <c r="N140" s="157">
        <f>+'ESTUDIO DE MERCADO 2023'!J140*(1 + 0.0928) * (1 + 0.052) * (1 + 0.051)</f>
        <v>88426.252362336003</v>
      </c>
      <c r="O140" s="7">
        <f>+'ESTUDIO DE MERCADO 2025'!N140*1.051</f>
        <v>106151</v>
      </c>
      <c r="P140" s="7">
        <f>+'ESTUDIO DE MERCADO 2025'!O140*1.051</f>
        <v>108253</v>
      </c>
      <c r="Q140" s="7">
        <f>+'ESTUDIO DE MERCADO 2025'!P140*1.051</f>
        <v>101663.4402</v>
      </c>
      <c r="R140" s="8">
        <f t="shared" si="125"/>
        <v>96606</v>
      </c>
      <c r="S140" s="450"/>
      <c r="T140" s="157">
        <f>+'ESTUDIO DE MERCADO 2023'!O140*(1 + 0.0928) * (1 + 0.052) * (1 + 0.051)</f>
        <v>109951.34200959999</v>
      </c>
      <c r="U140" s="157">
        <f>+'ESTUDIO DE MERCADO 2023'!P140*(1 + 0.0928) * (1 + 0.052) * (1 + 0.051)</f>
        <v>123796.7533072704</v>
      </c>
      <c r="V140" s="7">
        <f>+'ESTUDIO DE MERCADO 2025'!T140*1.051</f>
        <v>148191</v>
      </c>
      <c r="W140" s="7">
        <f>+'ESTUDIO DE MERCADO 2025'!U140*1.051</f>
        <v>151344</v>
      </c>
      <c r="X140" s="7">
        <f>+'ESTUDIO DE MERCADO 2025'!V140*1.051</f>
        <v>142328.522</v>
      </c>
      <c r="Y140" s="8">
        <f t="shared" si="126"/>
        <v>135122</v>
      </c>
      <c r="Z140" s="450"/>
      <c r="AA140" s="157">
        <f>+'ESTUDIO DE MERCADO 2023'!AD140*(1 + 0.0928) * (1 + 0.052) * (1 + 0.051)</f>
        <v>109951.34200959999</v>
      </c>
      <c r="AB140" s="157">
        <f>+'ESTUDIO DE MERCADO 2023'!AE140*(1 + 0.0928) * (1 + 0.052) * (1 + 0.051)</f>
        <v>123796.7533072704</v>
      </c>
      <c r="AC140" s="7">
        <f>+'ESTUDIO DE MERCADO 2025'!Z140*1.051</f>
        <v>148191</v>
      </c>
      <c r="AD140" s="7">
        <f>+'ESTUDIO DE MERCADO 2025'!AA140*1.051</f>
        <v>148191</v>
      </c>
      <c r="AE140" s="7">
        <f>+'ESTUDIO DE MERCADO 2025'!AB140*1.051</f>
        <v>142328.522</v>
      </c>
      <c r="AF140" s="8">
        <f t="shared" si="127"/>
        <v>134492</v>
      </c>
      <c r="AG140" s="450"/>
      <c r="AH140" s="157">
        <f>+'ESTUDIO DE MERCADO 2023'!AG140*(1 + 0.0928) * (1 + 0.052) * (1 + 0.051)</f>
        <v>109951.34200959999</v>
      </c>
      <c r="AI140" s="157">
        <f>+'ESTUDIO DE MERCADO 2023'!AH140*(1 + 0.0928) * (1 + 0.052) * (1 + 0.051)</f>
        <v>123796.7533072704</v>
      </c>
      <c r="AJ140" s="7">
        <f>+'ESTUDIO DE MERCADO 2025'!AF140*1.051</f>
        <v>148191</v>
      </c>
      <c r="AK140" s="7">
        <f>+'ESTUDIO DE MERCADO 2025'!AG140*1.051</f>
        <v>151344</v>
      </c>
      <c r="AL140" s="7">
        <f>+'ESTUDIO DE MERCADO 2025'!AH140*1.051</f>
        <v>142328.522</v>
      </c>
      <c r="AM140" s="8">
        <f t="shared" si="128"/>
        <v>135122</v>
      </c>
      <c r="AN140" s="450"/>
      <c r="AO140" s="157">
        <f>+'ESTUDIO DE MERCADO 2023'!AJ140*(1 + 0.0928) * (1 + 0.052) * (1 + 0.051)</f>
        <v>109951.34200959999</v>
      </c>
      <c r="AP140" s="157">
        <f>+'ESTUDIO DE MERCADO 2023'!AK140*(1 + 0.0928) * (1 + 0.052) * (1 + 0.051)</f>
        <v>123796.7533072704</v>
      </c>
      <c r="AQ140" s="7">
        <f>+'ESTUDIO DE MERCADO 2025'!AL140*1.051</f>
        <v>148191</v>
      </c>
      <c r="AR140" s="7">
        <f>+'ESTUDIO DE MERCADO 2025'!AM140*1.051</f>
        <v>151344</v>
      </c>
      <c r="AS140" s="7">
        <f>+'ESTUDIO DE MERCADO 2025'!AN140*1.051</f>
        <v>142328.522</v>
      </c>
      <c r="AT140" s="8">
        <f>ROUND(((AO140+AP140+AQ140+AR140+AS140)/5),0)</f>
        <v>135122</v>
      </c>
      <c r="AU140" s="450"/>
      <c r="AV140" s="157">
        <f>+'ESTUDIO DE MERCADO 2023'!AM140*(1 + 0.0928) * (1 + 0.052) * (1 + 0.051)</f>
        <v>130842.096991424</v>
      </c>
      <c r="AW140" s="157">
        <f>+'ESTUDIO DE MERCADO 2023'!AN140*(1 + 0.0928) * (1 + 0.052) * (1 + 0.051)</f>
        <v>123796.7533072704</v>
      </c>
      <c r="AX140" s="7">
        <f>+'ESTUDIO DE MERCADO 2025'!AR140*1.051</f>
        <v>160803</v>
      </c>
      <c r="AY140" s="7">
        <f>+'ESTUDIO DE MERCADO 2025'!AS140*1.051</f>
        <v>163956</v>
      </c>
      <c r="AZ140" s="7">
        <f>+'ESTUDIO DE MERCADO 2025'!AT140*1.051</f>
        <v>155048.77499999999</v>
      </c>
      <c r="BA140" s="8">
        <f t="shared" si="129"/>
        <v>146889</v>
      </c>
      <c r="BB140" s="450"/>
      <c r="BC140" s="157">
        <f>+'ESTUDIO DE MERCADO 2023'!AP140*(1 + 0.0928) * (1 + 0.052) * (1 + 0.051)</f>
        <v>78536.672863999993</v>
      </c>
      <c r="BD140" s="157">
        <f>+'ESTUDIO DE MERCADO 2023'!AQ140*(1 + 0.0928) * (1 + 0.052) * (1 + 0.051)</f>
        <v>71891.26208320001</v>
      </c>
      <c r="BE140" s="7">
        <f>+'ESTUDIO DE MERCADO 2025'!AX140*1.051</f>
        <v>95641</v>
      </c>
      <c r="BF140" s="7">
        <f>+'ESTUDIO DE MERCADO 2025'!AY140*1.051</f>
        <v>97743</v>
      </c>
      <c r="BG140" s="7">
        <f>+'ESTUDIO DE MERCADO 2025'!AZ140*1.051</f>
        <v>91594.65</v>
      </c>
      <c r="BH140" s="8">
        <f t="shared" si="130"/>
        <v>87081</v>
      </c>
      <c r="BI140" s="450"/>
      <c r="BJ140" s="157">
        <f>+'ESTUDIO DE MERCADO 2023'!AV140*(1 + 0.0928) * (1 + 0.052) * (1 + 0.051)</f>
        <v>78536.672863999993</v>
      </c>
      <c r="BK140" s="157">
        <f>+'ESTUDIO DE MERCADO 2023'!AW140*(1 + 0.0928) * (1 + 0.052) * (1 + 0.051)</f>
        <v>123796.7533072704</v>
      </c>
      <c r="BL140" s="7">
        <f>+'ESTUDIO DE MERCADO 2025'!BD140*1.051</f>
        <v>128221.99999999999</v>
      </c>
      <c r="BM140" s="7">
        <f>+'ESTUDIO DE MERCADO 2025'!BE140*1.051</f>
        <v>130323.99999999999</v>
      </c>
      <c r="BN140" s="7">
        <f>+'ESTUDIO DE MERCADO 2025'!BF140*1.051</f>
        <v>123200.32199999999</v>
      </c>
      <c r="BO140" s="8">
        <f t="shared" si="131"/>
        <v>116816</v>
      </c>
      <c r="BP140" s="450"/>
      <c r="BQ140" s="157">
        <f>+'ESTUDIO DE MERCADO 2023'!AY140*(1 + 0.0928) * (1 + 0.052) * (1 + 0.051)</f>
        <v>109951.34200959999</v>
      </c>
      <c r="BR140" s="157">
        <f>+'ESTUDIO DE MERCADO 2023'!AZ140*(1 + 0.0928) * (1 + 0.052) * (1 + 0.051)</f>
        <v>123796.7533072704</v>
      </c>
      <c r="BS140" s="7">
        <f>+'ESTUDIO DE MERCADO 2025'!BJ140*1.051</f>
        <v>148191</v>
      </c>
      <c r="BT140" s="7">
        <f>+'ESTUDIO DE MERCADO 2025'!BK140*1.051</f>
        <v>151344</v>
      </c>
      <c r="BU140" s="7">
        <f>+'ESTUDIO DE MERCADO 2025'!BL140*1.051</f>
        <v>142328.522</v>
      </c>
      <c r="BV140" s="8">
        <f t="shared" si="132"/>
        <v>135122</v>
      </c>
      <c r="BW140" s="450"/>
      <c r="BX140" s="157">
        <f>+'ESTUDIO DE MERCADO 2023'!BB140*(1 + 0.0928) * (1 + 0.052) * (1 + 0.051)</f>
        <v>78536.672863999993</v>
      </c>
      <c r="BY140" s="157">
        <f>+'ESTUDIO DE MERCADO 2023'!BC140*(1 + 0.0928) * (1 + 0.052) * (1 + 0.051)</f>
        <v>71891.26208320001</v>
      </c>
      <c r="BZ140" s="7">
        <f>+'ESTUDIO DE MERCADO 2025'!BP140*1.051</f>
        <v>95641</v>
      </c>
      <c r="CA140" s="7">
        <f>+'ESTUDIO DE MERCADO 2025'!BQ140*1.051</f>
        <v>97743</v>
      </c>
      <c r="CB140" s="7">
        <f>+'ESTUDIO DE MERCADO 2025'!BR140*1.051</f>
        <v>91594.65</v>
      </c>
      <c r="CC140" s="450">
        <f t="shared" si="72"/>
        <v>87081</v>
      </c>
      <c r="CD140" s="89"/>
      <c r="CE140" s="28"/>
      <c r="CF140" s="9"/>
      <c r="CG140" s="9"/>
      <c r="CH140" s="9"/>
      <c r="CI140" s="10"/>
      <c r="CJ140" s="10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</row>
    <row r="141" spans="1:198" ht="50" customHeight="1" thickBot="1" x14ac:dyDescent="0.4">
      <c r="A141" s="296"/>
      <c r="B141" s="11">
        <v>121</v>
      </c>
      <c r="C141" s="34" t="s">
        <v>152</v>
      </c>
      <c r="D141" s="11" t="s">
        <v>22</v>
      </c>
      <c r="E141" s="6"/>
      <c r="F141" s="157">
        <f>+'ESTUDIO DE MERCADO 2023'!F141*(1 + 0.0928) * (1 + 0.052) * (1 + 0.051)</f>
        <v>235610.01859199998</v>
      </c>
      <c r="G141" s="157">
        <f>+'ESTUDIO DE MERCADO 2023'!G141*(1 + 0.0928) * (1 + 0.052) * (1 + 0.051)</f>
        <v>265278.75708700798</v>
      </c>
      <c r="H141" s="7">
        <f>+'ESTUDIO DE MERCADO 2025'!H141*1.051</f>
        <v>317402</v>
      </c>
      <c r="I141" s="7">
        <f>+'ESTUDIO DE MERCADO 2025'!I141*1.051</f>
        <v>323708</v>
      </c>
      <c r="J141" s="13">
        <f>+'ESTUDIO DE MERCADO 2025'!J141*1.051</f>
        <v>304988.8492</v>
      </c>
      <c r="K141" s="8">
        <f t="shared" si="124"/>
        <v>289398</v>
      </c>
      <c r="L141" s="450"/>
      <c r="M141" s="157">
        <f>+'ESTUDIO DE MERCADO 2023'!I141*(1 + 0.0928) * (1 + 0.052) * (1 + 0.051)</f>
        <v>235610.01859199998</v>
      </c>
      <c r="N141" s="157">
        <f>+'ESTUDIO DE MERCADO 2023'!J141*(1 + 0.0928) * (1 + 0.052) * (1 + 0.051)</f>
        <v>265278.75708700798</v>
      </c>
      <c r="O141" s="7">
        <f>+'ESTUDIO DE MERCADO 2025'!N141*1.051</f>
        <v>317402</v>
      </c>
      <c r="P141" s="7">
        <f>+'ESTUDIO DE MERCADO 2025'!O141*1.051</f>
        <v>323708</v>
      </c>
      <c r="Q141" s="7">
        <f>+'ESTUDIO DE MERCADO 2025'!P141*1.051</f>
        <v>304988.8492</v>
      </c>
      <c r="R141" s="8">
        <f t="shared" si="125"/>
        <v>289398</v>
      </c>
      <c r="S141" s="450"/>
      <c r="T141" s="157">
        <f>+'ESTUDIO DE MERCADO 2023'!O141*(1 + 0.0928) * (1 + 0.052) * (1 + 0.051)</f>
        <v>282732.02231040003</v>
      </c>
      <c r="U141" s="157">
        <f>+'ESTUDIO DE MERCADO 2023'!P141*(1 + 0.0928) * (1 + 0.052) * (1 + 0.051)</f>
        <v>318334.50850440963</v>
      </c>
      <c r="V141" s="7">
        <f>+'ESTUDIO DE MERCADO 2025'!T141*1.051</f>
        <v>380462</v>
      </c>
      <c r="W141" s="7">
        <f>+'ESTUDIO DE MERCADO 2025'!U141*1.051</f>
        <v>387819</v>
      </c>
      <c r="X141" s="7">
        <f>+'ESTUDIO DE MERCADO 2025'!V141*1.051</f>
        <v>365985.73619999998</v>
      </c>
      <c r="Y141" s="8">
        <f t="shared" si="126"/>
        <v>347067</v>
      </c>
      <c r="Z141" s="450"/>
      <c r="AA141" s="157">
        <f>+'ESTUDIO DE MERCADO 2023'!AD141*(1 + 0.0928) * (1 + 0.052) * (1 + 0.051)</f>
        <v>282732.02231040003</v>
      </c>
      <c r="AB141" s="157">
        <f>+'ESTUDIO DE MERCADO 2023'!AE141*(1 + 0.0928) * (1 + 0.052) * (1 + 0.051)</f>
        <v>318334.50850440963</v>
      </c>
      <c r="AC141" s="7">
        <f>+'ESTUDIO DE MERCADO 2025'!Z141*1.051</f>
        <v>380462</v>
      </c>
      <c r="AD141" s="7">
        <f>+'ESTUDIO DE MERCADO 2025'!AA141*1.051</f>
        <v>380462</v>
      </c>
      <c r="AE141" s="7">
        <f>+'ESTUDIO DE MERCADO 2025'!AB141*1.051</f>
        <v>365985.73619999998</v>
      </c>
      <c r="AF141" s="8">
        <f t="shared" si="127"/>
        <v>345595</v>
      </c>
      <c r="AG141" s="450"/>
      <c r="AH141" s="157">
        <f>+'ESTUDIO DE MERCADO 2023'!AG141*(1 + 0.0928) * (1 + 0.052) * (1 + 0.051)</f>
        <v>282732.02231040003</v>
      </c>
      <c r="AI141" s="157">
        <f>+'ESTUDIO DE MERCADO 2023'!AH141*(1 + 0.0928) * (1 + 0.052) * (1 + 0.051)</f>
        <v>318334.50850440963</v>
      </c>
      <c r="AJ141" s="7">
        <f>+'ESTUDIO DE MERCADO 2025'!AF141*1.051</f>
        <v>380462</v>
      </c>
      <c r="AK141" s="7">
        <f>+'ESTUDIO DE MERCADO 2025'!AG141*1.051</f>
        <v>387819</v>
      </c>
      <c r="AL141" s="7">
        <f>+'ESTUDIO DE MERCADO 2025'!AH141*1.051</f>
        <v>365985.73619999998</v>
      </c>
      <c r="AM141" s="8">
        <f t="shared" si="128"/>
        <v>347067</v>
      </c>
      <c r="AN141" s="450"/>
      <c r="AO141" s="157">
        <f>+'ESTUDIO DE MERCADO 2023'!AJ141*(1 + 0.0928) * (1 + 0.052) * (1 + 0.051)</f>
        <v>282732.02231040003</v>
      </c>
      <c r="AP141" s="157">
        <f>+'ESTUDIO DE MERCADO 2023'!AK141*(1 + 0.0928) * (1 + 0.052) * (1 + 0.051)</f>
        <v>318334.50850440963</v>
      </c>
      <c r="AQ141" s="7">
        <f>+'ESTUDIO DE MERCADO 2025'!AL141*1.051</f>
        <v>380462</v>
      </c>
      <c r="AR141" s="7">
        <f>+'ESTUDIO DE MERCADO 2025'!AM141*1.051</f>
        <v>387819</v>
      </c>
      <c r="AS141" s="7">
        <f>+'ESTUDIO DE MERCADO 2025'!AN141*1.051</f>
        <v>365985.73619999998</v>
      </c>
      <c r="AT141" s="8">
        <f>ROUND(((AO141+AP141+AQ141+AR141+AS141)/5),0)</f>
        <v>347067</v>
      </c>
      <c r="AU141" s="450"/>
      <c r="AV141" s="157">
        <f>+'ESTUDIO DE MERCADO 2023'!AM141*(1 + 0.0928) * (1 + 0.052) * (1 + 0.051)</f>
        <v>336451.10654937598</v>
      </c>
      <c r="AW141" s="157">
        <f>+'ESTUDIO DE MERCADO 2023'!AN141*(1 + 0.0928) * (1 + 0.052) * (1 + 0.051)</f>
        <v>318334.50850440963</v>
      </c>
      <c r="AX141" s="7">
        <f>+'ESTUDIO DE MERCADO 2025'!AR141*1.051</f>
        <v>415145</v>
      </c>
      <c r="AY141" s="7">
        <f>+'ESTUDIO DE MERCADO 2025'!AS141*1.051</f>
        <v>423553</v>
      </c>
      <c r="AZ141" s="7">
        <f>+'ESTUDIO DE MERCADO 2025'!AT141*1.051</f>
        <v>398694.95819999999</v>
      </c>
      <c r="BA141" s="8">
        <f t="shared" si="129"/>
        <v>378436</v>
      </c>
      <c r="BB141" s="450"/>
      <c r="BC141" s="157">
        <f>+'ESTUDIO DE MERCADO 2023'!AP141*(1 + 0.0928) * (1 + 0.052) * (1 + 0.051)</f>
        <v>235610.01859199998</v>
      </c>
      <c r="BD141" s="157">
        <f>+'ESTUDIO DE MERCADO 2023'!AQ141*(1 + 0.0928) * (1 + 0.052) * (1 + 0.051)</f>
        <v>215673.78624959997</v>
      </c>
      <c r="BE141" s="7">
        <f>+'ESTUDIO DE MERCADO 2025'!AX141*1.051</f>
        <v>285872</v>
      </c>
      <c r="BF141" s="7">
        <f>+'ESTUDIO DE MERCADO 2025'!AY141*1.051</f>
        <v>291127</v>
      </c>
      <c r="BG141" s="7">
        <f>+'ESTUDIO DE MERCADO 2025'!AZ141*1.051</f>
        <v>274783.95</v>
      </c>
      <c r="BH141" s="8">
        <f t="shared" si="130"/>
        <v>260613</v>
      </c>
      <c r="BI141" s="450"/>
      <c r="BJ141" s="157">
        <f>+'ESTUDIO DE MERCADO 2023'!AV141*(1 + 0.0928) * (1 + 0.052) * (1 + 0.051)</f>
        <v>235610.01859199998</v>
      </c>
      <c r="BK141" s="157">
        <f>+'ESTUDIO DE MERCADO 2023'!AW141*(1 + 0.0928) * (1 + 0.052) * (1 + 0.051)</f>
        <v>318334.50850440963</v>
      </c>
      <c r="BL141" s="7">
        <f>+'ESTUDIO DE MERCADO 2025'!BD141*1.051</f>
        <v>351034</v>
      </c>
      <c r="BM141" s="7">
        <f>+'ESTUDIO DE MERCADO 2025'!BE141*1.051</f>
        <v>358391</v>
      </c>
      <c r="BN141" s="7">
        <f>+'ESTUDIO DE MERCADO 2025'!BF141*1.051</f>
        <v>337293.4362</v>
      </c>
      <c r="BO141" s="8">
        <f t="shared" si="131"/>
        <v>320133</v>
      </c>
      <c r="BP141" s="450"/>
      <c r="BQ141" s="157">
        <f>+'ESTUDIO DE MERCADO 2023'!AY141*(1 + 0.0928) * (1 + 0.052) * (1 + 0.051)</f>
        <v>282732.02231040003</v>
      </c>
      <c r="BR141" s="157">
        <f>+'ESTUDIO DE MERCADO 2023'!AZ141*(1 + 0.0928) * (1 + 0.052) * (1 + 0.051)</f>
        <v>318334.50850440963</v>
      </c>
      <c r="BS141" s="7">
        <f>+'ESTUDIO DE MERCADO 2025'!BJ141*1.051</f>
        <v>380462</v>
      </c>
      <c r="BT141" s="7">
        <f>+'ESTUDIO DE MERCADO 2025'!BK141*1.051</f>
        <v>387819</v>
      </c>
      <c r="BU141" s="7">
        <f>+'ESTUDIO DE MERCADO 2025'!BL141*1.051</f>
        <v>365985.73619999998</v>
      </c>
      <c r="BV141" s="8">
        <f t="shared" si="132"/>
        <v>347067</v>
      </c>
      <c r="BW141" s="450"/>
      <c r="BX141" s="157">
        <f>+'ESTUDIO DE MERCADO 2023'!BB141*(1 + 0.0928) * (1 + 0.052) * (1 + 0.051)</f>
        <v>235610.01859199998</v>
      </c>
      <c r="BY141" s="157">
        <f>+'ESTUDIO DE MERCADO 2023'!BC141*(1 + 0.0928) * (1 + 0.052) * (1 + 0.051)</f>
        <v>215673.78624959997</v>
      </c>
      <c r="BZ141" s="7">
        <f>+'ESTUDIO DE MERCADO 2025'!BP141*1.051</f>
        <v>285872</v>
      </c>
      <c r="CA141" s="7">
        <f>+'ESTUDIO DE MERCADO 2025'!BQ141*1.051</f>
        <v>291127</v>
      </c>
      <c r="CB141" s="7">
        <f>+'ESTUDIO DE MERCADO 2025'!BR141*1.051</f>
        <v>274783.95</v>
      </c>
      <c r="CC141" s="450">
        <f t="shared" si="72"/>
        <v>260613</v>
      </c>
      <c r="CD141" s="89"/>
      <c r="CE141" s="28"/>
      <c r="CF141" s="9"/>
      <c r="CG141" s="9"/>
      <c r="CH141" s="9"/>
      <c r="CI141" s="10"/>
      <c r="CJ141" s="10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</row>
    <row r="142" spans="1:198" ht="50" customHeight="1" x14ac:dyDescent="0.35">
      <c r="A142" s="296"/>
      <c r="B142" s="4">
        <v>122</v>
      </c>
      <c r="C142" s="34" t="s">
        <v>153</v>
      </c>
      <c r="D142" s="11" t="s">
        <v>22</v>
      </c>
      <c r="E142" s="6"/>
      <c r="F142" s="157">
        <f>+'ESTUDIO DE MERCADO 2023'!F142*(1 + 0.0928) * (1 + 0.052) * (1 + 0.051)</f>
        <v>235610.01859199998</v>
      </c>
      <c r="G142" s="157">
        <f>+'ESTUDIO DE MERCADO 2023'!G142*(1 + 0.0928) * (1 + 0.052) * (1 + 0.051)</f>
        <v>265278.75708700798</v>
      </c>
      <c r="H142" s="7">
        <f>+'ESTUDIO DE MERCADO 2025'!H142*1.051</f>
        <v>317402</v>
      </c>
      <c r="I142" s="7">
        <f>+'ESTUDIO DE MERCADO 2025'!I142*1.051</f>
        <v>323708</v>
      </c>
      <c r="J142" s="13">
        <f>+'ESTUDIO DE MERCADO 2025'!J142*1.051</f>
        <v>304988.8492</v>
      </c>
      <c r="K142" s="8">
        <f t="shared" si="124"/>
        <v>289398</v>
      </c>
      <c r="L142" s="450"/>
      <c r="M142" s="157">
        <f>+'ESTUDIO DE MERCADO 2023'!I142*(1 + 0.0928) * (1 + 0.052) * (1 + 0.051)</f>
        <v>235610.01859199998</v>
      </c>
      <c r="N142" s="157">
        <f>+'ESTUDIO DE MERCADO 2023'!J142*(1 + 0.0928) * (1 + 0.052) * (1 + 0.051)</f>
        <v>265278.75708700798</v>
      </c>
      <c r="O142" s="7">
        <f>+'ESTUDIO DE MERCADO 2025'!N142*1.051</f>
        <v>317402</v>
      </c>
      <c r="P142" s="7">
        <f>+'ESTUDIO DE MERCADO 2025'!O142*1.051</f>
        <v>323708</v>
      </c>
      <c r="Q142" s="7">
        <f>+'ESTUDIO DE MERCADO 2025'!P142*1.051</f>
        <v>304988.8492</v>
      </c>
      <c r="R142" s="8">
        <f t="shared" si="125"/>
        <v>289398</v>
      </c>
      <c r="S142" s="450"/>
      <c r="T142" s="157">
        <f>+'ESTUDIO DE MERCADO 2023'!O142*(1 + 0.0928) * (1 + 0.052) * (1 + 0.051)</f>
        <v>267024.6877376</v>
      </c>
      <c r="U142" s="157">
        <f>+'ESTUDIO DE MERCADO 2023'!P142*(1 + 0.0928) * (1 + 0.052) * (1 + 0.051)</f>
        <v>300649.25803194242</v>
      </c>
      <c r="V142" s="7">
        <f>+'ESTUDIO DE MERCADO 2025'!T142*1.051</f>
        <v>359442</v>
      </c>
      <c r="W142" s="7">
        <f>+'ESTUDIO DE MERCADO 2025'!U142*1.051</f>
        <v>366799</v>
      </c>
      <c r="X142" s="7">
        <f>+'ESTUDIO DE MERCADO 2025'!V142*1.051</f>
        <v>345653.93099999998</v>
      </c>
      <c r="Y142" s="8">
        <f t="shared" si="126"/>
        <v>327914</v>
      </c>
      <c r="Z142" s="450"/>
      <c r="AA142" s="157">
        <f>+'ESTUDIO DE MERCADO 2023'!AD142*(1 + 0.0928) * (1 + 0.052) * (1 + 0.051)</f>
        <v>267024.6877376</v>
      </c>
      <c r="AB142" s="157">
        <f>+'ESTUDIO DE MERCADO 2023'!AE142*(1 + 0.0928) * (1 + 0.052) * (1 + 0.051)</f>
        <v>300649.25803194242</v>
      </c>
      <c r="AC142" s="7">
        <f>+'ESTUDIO DE MERCADO 2025'!Z142*1.051</f>
        <v>359442</v>
      </c>
      <c r="AD142" s="7">
        <f>+'ESTUDIO DE MERCADO 2025'!AA142*1.051</f>
        <v>359442</v>
      </c>
      <c r="AE142" s="7">
        <f>+'ESTUDIO DE MERCADO 2025'!AB142*1.051</f>
        <v>345653.93099999998</v>
      </c>
      <c r="AF142" s="8">
        <f t="shared" si="127"/>
        <v>326442</v>
      </c>
      <c r="AG142" s="450"/>
      <c r="AH142" s="157">
        <f>+'ESTUDIO DE MERCADO 2023'!AG142*(1 + 0.0928) * (1 + 0.052) * (1 + 0.051)</f>
        <v>267024.6877376</v>
      </c>
      <c r="AI142" s="157">
        <f>+'ESTUDIO DE MERCADO 2023'!AH142*(1 + 0.0928) * (1 + 0.052) * (1 + 0.051)</f>
        <v>300649.25803194242</v>
      </c>
      <c r="AJ142" s="7">
        <f>+'ESTUDIO DE MERCADO 2025'!AF142*1.051</f>
        <v>359442</v>
      </c>
      <c r="AK142" s="7">
        <f>+'ESTUDIO DE MERCADO 2025'!AG142*1.051</f>
        <v>366799</v>
      </c>
      <c r="AL142" s="7">
        <f>+'ESTUDIO DE MERCADO 2025'!AH142*1.051</f>
        <v>345653.93099999998</v>
      </c>
      <c r="AM142" s="8">
        <f t="shared" si="128"/>
        <v>327914</v>
      </c>
      <c r="AN142" s="450"/>
      <c r="AO142" s="157">
        <f>+'ESTUDIO DE MERCADO 2023'!AJ142*(1 + 0.0928) * (1 + 0.052) * (1 + 0.051)</f>
        <v>267024.6877376</v>
      </c>
      <c r="AP142" s="157">
        <f>+'ESTUDIO DE MERCADO 2023'!AK142*(1 + 0.0928) * (1 + 0.052) * (1 + 0.051)</f>
        <v>300649.25803194242</v>
      </c>
      <c r="AQ142" s="7">
        <f>+'ESTUDIO DE MERCADO 2025'!AL142*1.051</f>
        <v>359442</v>
      </c>
      <c r="AR142" s="7">
        <f>+'ESTUDIO DE MERCADO 2025'!AM142*1.051</f>
        <v>366799</v>
      </c>
      <c r="AS142" s="7">
        <f>+'ESTUDIO DE MERCADO 2025'!AN142*1.051</f>
        <v>345653.93099999998</v>
      </c>
      <c r="AT142" s="8">
        <f>ROUND(((AO142+AP142+AQ142+AR142+AS142)/5),0)</f>
        <v>327914</v>
      </c>
      <c r="AU142" s="450"/>
      <c r="AV142" s="157">
        <f>+'ESTUDIO DE MERCADO 2023'!AM142*(1 + 0.0928) * (1 + 0.052) * (1 + 0.051)</f>
        <v>317759.37840774399</v>
      </c>
      <c r="AW142" s="157">
        <f>+'ESTUDIO DE MERCADO 2023'!AN142*(1 + 0.0928) * (1 + 0.052) * (1 + 0.051)</f>
        <v>300649.25803194242</v>
      </c>
      <c r="AX142" s="7">
        <f>+'ESTUDIO DE MERCADO 2025'!AR142*1.051</f>
        <v>392023</v>
      </c>
      <c r="AY142" s="7">
        <f>+'ESTUDIO DE MERCADO 2025'!AS142*1.051</f>
        <v>399380</v>
      </c>
      <c r="AZ142" s="7">
        <f>+'ESTUDIO DE MERCADO 2025'!AT142*1.051</f>
        <v>376545.97399999999</v>
      </c>
      <c r="BA142" s="8">
        <f t="shared" si="129"/>
        <v>357272</v>
      </c>
      <c r="BB142" s="450"/>
      <c r="BC142" s="157">
        <f>+'ESTUDIO DE MERCADO 2023'!AP142*(1 + 0.0928) * (1 + 0.052) * (1 + 0.051)</f>
        <v>235610.01859199998</v>
      </c>
      <c r="BD142" s="157">
        <f>+'ESTUDIO DE MERCADO 2023'!AQ142*(1 + 0.0928) * (1 + 0.052) * (1 + 0.051)</f>
        <v>215673.78624959997</v>
      </c>
      <c r="BE142" s="7">
        <f>+'ESTUDIO DE MERCADO 2025'!AX142*1.051</f>
        <v>285872</v>
      </c>
      <c r="BF142" s="7">
        <f>+'ESTUDIO DE MERCADO 2025'!AY142*1.051</f>
        <v>291127</v>
      </c>
      <c r="BG142" s="7">
        <f>+'ESTUDIO DE MERCADO 2025'!AZ142*1.051</f>
        <v>274783.95</v>
      </c>
      <c r="BH142" s="8">
        <f t="shared" si="130"/>
        <v>260613</v>
      </c>
      <c r="BI142" s="450"/>
      <c r="BJ142" s="157">
        <f>+'ESTUDIO DE MERCADO 2023'!AV142*(1 + 0.0928) * (1 + 0.052) * (1 + 0.051)</f>
        <v>235610.01859199998</v>
      </c>
      <c r="BK142" s="157">
        <f>+'ESTUDIO DE MERCADO 2023'!AW142*(1 + 0.0928) * (1 + 0.052) * (1 + 0.051)</f>
        <v>300649.25803194242</v>
      </c>
      <c r="BL142" s="7">
        <f>+'ESTUDIO DE MERCADO 2025'!BD142*1.051</f>
        <v>339473</v>
      </c>
      <c r="BM142" s="7">
        <f>+'ESTUDIO DE MERCADO 2025'!BE142*1.051</f>
        <v>345779</v>
      </c>
      <c r="BN142" s="7">
        <f>+'ESTUDIO DE MERCADO 2025'!BF142*1.051</f>
        <v>326525.73099999997</v>
      </c>
      <c r="BO142" s="8">
        <f t="shared" si="131"/>
        <v>309607</v>
      </c>
      <c r="BP142" s="450"/>
      <c r="BQ142" s="157">
        <f>+'ESTUDIO DE MERCADO 2023'!AY142*(1 + 0.0928) * (1 + 0.052) * (1 + 0.051)</f>
        <v>267024.6877376</v>
      </c>
      <c r="BR142" s="157">
        <f>+'ESTUDIO DE MERCADO 2023'!AZ142*(1 + 0.0928) * (1 + 0.052) * (1 + 0.051)</f>
        <v>300649.25803194242</v>
      </c>
      <c r="BS142" s="7">
        <f>+'ESTUDIO DE MERCADO 2025'!BJ142*1.051</f>
        <v>359442</v>
      </c>
      <c r="BT142" s="7">
        <f>+'ESTUDIO DE MERCADO 2025'!BK142*1.051</f>
        <v>366799</v>
      </c>
      <c r="BU142" s="7">
        <f>+'ESTUDIO DE MERCADO 2025'!BL142*1.051</f>
        <v>345653.93099999998</v>
      </c>
      <c r="BV142" s="8">
        <f t="shared" si="132"/>
        <v>327914</v>
      </c>
      <c r="BW142" s="450"/>
      <c r="BX142" s="157">
        <f>+'ESTUDIO DE MERCADO 2023'!BB142*(1 + 0.0928) * (1 + 0.052) * (1 + 0.051)</f>
        <v>235610.01859199998</v>
      </c>
      <c r="BY142" s="157">
        <f>+'ESTUDIO DE MERCADO 2023'!BC142*(1 + 0.0928) * (1 + 0.052) * (1 + 0.051)</f>
        <v>215673.78624959997</v>
      </c>
      <c r="BZ142" s="7">
        <f>+'ESTUDIO DE MERCADO 2025'!BP142*1.051</f>
        <v>285872</v>
      </c>
      <c r="CA142" s="7">
        <f>+'ESTUDIO DE MERCADO 2025'!BQ142*1.051</f>
        <v>291127</v>
      </c>
      <c r="CB142" s="7">
        <f>+'ESTUDIO DE MERCADO 2025'!BR142*1.051</f>
        <v>274783.95</v>
      </c>
      <c r="CC142" s="450">
        <f t="shared" si="72"/>
        <v>260613</v>
      </c>
      <c r="CD142" s="89"/>
      <c r="CE142" s="28"/>
      <c r="CF142" s="9"/>
      <c r="CG142" s="9"/>
      <c r="CH142" s="9"/>
      <c r="CI142" s="10"/>
      <c r="CJ142" s="10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</row>
    <row r="143" spans="1:198" ht="50" customHeight="1" thickBot="1" x14ac:dyDescent="0.4">
      <c r="A143" s="296"/>
      <c r="B143" s="11">
        <v>123</v>
      </c>
      <c r="C143" s="34" t="s">
        <v>154</v>
      </c>
      <c r="D143" s="11" t="s">
        <v>22</v>
      </c>
      <c r="E143" s="6"/>
      <c r="F143" s="157">
        <f>+'ESTUDIO DE MERCADO 2023'!F143*(1 + 0.0928) * (1 + 0.052) * (1 + 0.051)</f>
        <v>105829.34473433296</v>
      </c>
      <c r="G143" s="157">
        <f>+'ESTUDIO DE MERCADO 2023'!G143*(1 + 0.0928) * (1 + 0.052) * (1 + 0.051)</f>
        <v>119155.7014520332</v>
      </c>
      <c r="H143" s="7">
        <f>+'ESTUDIO DE MERCADO 2025'!H143*1.051</f>
        <v>142936</v>
      </c>
      <c r="I143" s="7">
        <f>+'ESTUDIO DE MERCADO 2025'!I143*1.051</f>
        <v>146089</v>
      </c>
      <c r="J143" s="13">
        <f>+'ESTUDIO DE MERCADO 2025'!J143*1.051</f>
        <v>136991.7542</v>
      </c>
      <c r="K143" s="8">
        <f t="shared" si="124"/>
        <v>130200</v>
      </c>
      <c r="L143" s="450"/>
      <c r="M143" s="157">
        <f>+'ESTUDIO DE MERCADO 2023'!I143*(1 + 0.0928) * (1 + 0.052) * (1 + 0.051)</f>
        <v>105829.34473433296</v>
      </c>
      <c r="N143" s="157">
        <f>+'ESTUDIO DE MERCADO 2023'!J143*(1 + 0.0928) * (1 + 0.052) * (1 + 0.051)</f>
        <v>119155.7014520332</v>
      </c>
      <c r="O143" s="7">
        <f>+'ESTUDIO DE MERCADO 2025'!N143*1.051</f>
        <v>142936</v>
      </c>
      <c r="P143" s="7">
        <f>+'ESTUDIO DE MERCADO 2025'!O143*1.051</f>
        <v>146089</v>
      </c>
      <c r="Q143" s="7">
        <f>+'ESTUDIO DE MERCADO 2025'!P143*1.051</f>
        <v>136991.7542</v>
      </c>
      <c r="R143" s="8">
        <f t="shared" si="125"/>
        <v>130200</v>
      </c>
      <c r="S143" s="450"/>
      <c r="T143" s="157">
        <f>+'ESTUDIO DE MERCADO 2023'!O143*(1 + 0.0928) * (1 + 0.052) * (1 + 0.051)</f>
        <v>129728.36843353961</v>
      </c>
      <c r="U143" s="157">
        <f>+'ESTUDIO DE MERCADO 2023'!P143*(1 + 0.0928) * (1 + 0.052) * (1 + 0.051)</f>
        <v>146064.1637509015</v>
      </c>
      <c r="V143" s="7">
        <f>+'ESTUDIO DE MERCADO 2025'!T143*1.051</f>
        <v>174466</v>
      </c>
      <c r="W143" s="7">
        <f>+'ESTUDIO DE MERCADO 2025'!U143*1.051</f>
        <v>177619</v>
      </c>
      <c r="X143" s="7">
        <f>+'ESTUDIO DE MERCADO 2025'!V143*1.051</f>
        <v>167927.93919999999</v>
      </c>
      <c r="Y143" s="8">
        <f t="shared" si="126"/>
        <v>159161</v>
      </c>
      <c r="Z143" s="450"/>
      <c r="AA143" s="157">
        <f>+'ESTUDIO DE MERCADO 2023'!AD143*(1 + 0.0928) * (1 + 0.052) * (1 + 0.051)</f>
        <v>129728.36843353961</v>
      </c>
      <c r="AB143" s="157">
        <f>+'ESTUDIO DE MERCADO 2023'!AE143*(1 + 0.0928) * (1 + 0.052) * (1 + 0.051)</f>
        <v>146064.1637509015</v>
      </c>
      <c r="AC143" s="7">
        <f>+'ESTUDIO DE MERCADO 2025'!Z143*1.051</f>
        <v>174466</v>
      </c>
      <c r="AD143" s="7">
        <f>+'ESTUDIO DE MERCADO 2025'!AA143*1.051</f>
        <v>174466</v>
      </c>
      <c r="AE143" s="7">
        <f>+'ESTUDIO DE MERCADO 2025'!AB143*1.051</f>
        <v>167927.93919999999</v>
      </c>
      <c r="AF143" s="8">
        <f t="shared" si="127"/>
        <v>158530</v>
      </c>
      <c r="AG143" s="450"/>
      <c r="AH143" s="157">
        <f>+'ESTUDIO DE MERCADO 2023'!AG143*(1 + 0.0928) * (1 + 0.052) * (1 + 0.051)</f>
        <v>129728.36843353961</v>
      </c>
      <c r="AI143" s="157">
        <f>+'ESTUDIO DE MERCADO 2023'!AH143*(1 + 0.0928) * (1 + 0.052) * (1 + 0.051)</f>
        <v>146064.1637509015</v>
      </c>
      <c r="AJ143" s="7">
        <f>+'ESTUDIO DE MERCADO 2025'!AF143*1.051</f>
        <v>174466</v>
      </c>
      <c r="AK143" s="7">
        <f>+'ESTUDIO DE MERCADO 2025'!AG143*1.051</f>
        <v>177619</v>
      </c>
      <c r="AL143" s="7">
        <f>+'ESTUDIO DE MERCADO 2025'!AH143*1.051</f>
        <v>167927.93919999999</v>
      </c>
      <c r="AM143" s="8">
        <f t="shared" si="128"/>
        <v>159161</v>
      </c>
      <c r="AN143" s="450"/>
      <c r="AO143" s="157">
        <f>+'ESTUDIO DE MERCADO 2023'!AJ143*(1 + 0.0928) * (1 + 0.052) * (1 + 0.051)</f>
        <v>129728.36843353961</v>
      </c>
      <c r="AP143" s="157">
        <f>+'ESTUDIO DE MERCADO 2023'!AK143*(1 + 0.0928) * (1 + 0.052) * (1 + 0.051)</f>
        <v>146064.1637509015</v>
      </c>
      <c r="AQ143" s="7">
        <f>+'ESTUDIO DE MERCADO 2025'!AL143*1.051</f>
        <v>174466</v>
      </c>
      <c r="AR143" s="7">
        <f>+'ESTUDIO DE MERCADO 2025'!AM143*1.051</f>
        <v>177619</v>
      </c>
      <c r="AS143" s="7">
        <f>+'ESTUDIO DE MERCADO 2025'!AN143*1.051</f>
        <v>167927.93919999999</v>
      </c>
      <c r="AT143" s="8">
        <f>ROUND(((AO143+AP143+AQ143+AR143+AS143)/5),0)</f>
        <v>159161</v>
      </c>
      <c r="AU143" s="450"/>
      <c r="AV143" s="157">
        <f>+'ESTUDIO DE MERCADO 2023'!AM143*(1 + 0.0928) * (1 + 0.052) * (1 + 0.051)</f>
        <v>154376.75843591214</v>
      </c>
      <c r="AW143" s="157">
        <f>+'ESTUDIO DE MERCADO 2023'!AN143*(1 + 0.0928) * (1 + 0.052) * (1 + 0.051)</f>
        <v>146064.1637509015</v>
      </c>
      <c r="AX143" s="7">
        <f>+'ESTUDIO DE MERCADO 2025'!AR143*1.051</f>
        <v>190231</v>
      </c>
      <c r="AY143" s="7">
        <f>+'ESTUDIO DE MERCADO 2025'!AS143*1.051</f>
        <v>194435</v>
      </c>
      <c r="AZ143" s="7">
        <f>+'ESTUDIO DE MERCADO 2025'!AT143*1.051</f>
        <v>182936.21919999999</v>
      </c>
      <c r="BA143" s="8">
        <f t="shared" si="129"/>
        <v>173609</v>
      </c>
      <c r="BB143" s="450"/>
      <c r="BC143" s="157">
        <f>+'ESTUDIO DE MERCADO 2023'!AP143*(1 + 0.0928) * (1 + 0.052) * (1 + 0.051)</f>
        <v>105829.34473433296</v>
      </c>
      <c r="BD143" s="157">
        <f>+'ESTUDIO DE MERCADO 2023'!AQ143*(1 + 0.0928) * (1 + 0.052) * (1 + 0.051)</f>
        <v>96874.554026043246</v>
      </c>
      <c r="BE143" s="7">
        <f>+'ESTUDIO DE MERCADO 2025'!AX143*1.051</f>
        <v>128221.99999999999</v>
      </c>
      <c r="BF143" s="7">
        <f>+'ESTUDIO DE MERCADO 2025'!AY143*1.051</f>
        <v>130323.99999999999</v>
      </c>
      <c r="BG143" s="7">
        <f>+'ESTUDIO DE MERCADO 2025'!AZ143*1.051</f>
        <v>123425.44620000001</v>
      </c>
      <c r="BH143" s="8">
        <f t="shared" si="130"/>
        <v>116935</v>
      </c>
      <c r="BI143" s="450"/>
      <c r="BJ143" s="157">
        <f>+'ESTUDIO DE MERCADO 2023'!AV143*(1 + 0.0928) * (1 + 0.052) * (1 + 0.051)</f>
        <v>105829.34473433296</v>
      </c>
      <c r="BK143" s="157">
        <f>+'ESTUDIO DE MERCADO 2023'!AW143*(1 + 0.0928) * (1 + 0.052) * (1 + 0.051)</f>
        <v>146064.1637509015</v>
      </c>
      <c r="BL143" s="7">
        <f>+'ESTUDIO DE MERCADO 2025'!BD143*1.051</f>
        <v>159752</v>
      </c>
      <c r="BM143" s="7">
        <f>+'ESTUDIO DE MERCADO 2025'!BE143*1.051</f>
        <v>162905</v>
      </c>
      <c r="BN143" s="7">
        <f>+'ESTUDIO DE MERCADO 2025'!BF143*1.051</f>
        <v>153375.79320000001</v>
      </c>
      <c r="BO143" s="8">
        <f t="shared" si="131"/>
        <v>145585</v>
      </c>
      <c r="BP143" s="450"/>
      <c r="BQ143" s="157">
        <f>+'ESTUDIO DE MERCADO 2023'!AY143*(1 + 0.0928) * (1 + 0.052) * (1 + 0.051)</f>
        <v>129728.36843353961</v>
      </c>
      <c r="BR143" s="157">
        <f>+'ESTUDIO DE MERCADO 2023'!AZ143*(1 + 0.0928) * (1 + 0.052) * (1 + 0.051)</f>
        <v>146064.1637509015</v>
      </c>
      <c r="BS143" s="7">
        <f>+'ESTUDIO DE MERCADO 2025'!BJ143*1.051</f>
        <v>174466</v>
      </c>
      <c r="BT143" s="7">
        <f>+'ESTUDIO DE MERCADO 2025'!BK143*1.051</f>
        <v>177619</v>
      </c>
      <c r="BU143" s="7">
        <f>+'ESTUDIO DE MERCADO 2025'!BL143*1.051</f>
        <v>167927.93919999999</v>
      </c>
      <c r="BV143" s="8">
        <f t="shared" si="132"/>
        <v>159161</v>
      </c>
      <c r="BW143" s="450"/>
      <c r="BX143" s="157">
        <f>+'ESTUDIO DE MERCADO 2023'!BB143*(1 + 0.0928) * (1 + 0.052) * (1 + 0.051)</f>
        <v>105829.34473433296</v>
      </c>
      <c r="BY143" s="157">
        <f>+'ESTUDIO DE MERCADO 2023'!BC143*(1 + 0.0928) * (1 + 0.052) * (1 + 0.051)</f>
        <v>96874.554026043246</v>
      </c>
      <c r="BZ143" s="7">
        <f>+'ESTUDIO DE MERCADO 2025'!BP143*1.051</f>
        <v>128221.99999999999</v>
      </c>
      <c r="CA143" s="7">
        <f>+'ESTUDIO DE MERCADO 2025'!BQ143*1.051</f>
        <v>130323.99999999999</v>
      </c>
      <c r="CB143" s="7">
        <f>+'ESTUDIO DE MERCADO 2025'!BR143*1.051</f>
        <v>123425.44620000001</v>
      </c>
      <c r="CC143" s="450">
        <f t="shared" si="72"/>
        <v>116935</v>
      </c>
      <c r="CD143" s="89"/>
      <c r="CE143" s="28"/>
      <c r="CF143" s="9"/>
      <c r="CG143" s="9"/>
      <c r="CH143" s="9"/>
      <c r="CI143" s="10"/>
      <c r="CJ143" s="10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</row>
    <row r="144" spans="1:198" ht="50" customHeight="1" x14ac:dyDescent="0.35">
      <c r="A144" s="296"/>
      <c r="B144" s="4">
        <v>124</v>
      </c>
      <c r="C144" s="34" t="s">
        <v>155</v>
      </c>
      <c r="D144" s="11" t="s">
        <v>22</v>
      </c>
      <c r="E144" s="6"/>
      <c r="F144" s="157">
        <f>+'ESTUDIO DE MERCADO 2023'!F144*(1 + 0.0928) * (1 + 0.052) * (1 + 0.051)</f>
        <v>355763.43147997931</v>
      </c>
      <c r="G144" s="157">
        <f>+'ESTUDIO DE MERCADO 2023'!G144*(1 + 0.0928) * (1 + 0.052) * (1 + 0.051)</f>
        <v>400562.25742865057</v>
      </c>
      <c r="H144" s="7">
        <f>+'ESTUDIO DE MERCADO 2025'!H144*1.051</f>
        <v>479255.99999999994</v>
      </c>
      <c r="I144" s="7">
        <f>+'ESTUDIO DE MERCADO 2025'!I144*1.051</f>
        <v>488714.99999999994</v>
      </c>
      <c r="J144" s="13">
        <f>+'ESTUDIO DE MERCADO 2025'!J144*1.051</f>
        <v>460521.71479999996</v>
      </c>
      <c r="K144" s="8">
        <f t="shared" si="124"/>
        <v>436964</v>
      </c>
      <c r="L144" s="450"/>
      <c r="M144" s="157">
        <f>+'ESTUDIO DE MERCADO 2023'!I144*(1 + 0.0928) * (1 + 0.052) * (1 + 0.051)</f>
        <v>355763.43147997931</v>
      </c>
      <c r="N144" s="157">
        <f>+'ESTUDIO DE MERCADO 2023'!J144*(1 + 0.0928) * (1 + 0.052) * (1 + 0.051)</f>
        <v>400562.25742865057</v>
      </c>
      <c r="O144" s="7">
        <f>+'ESTUDIO DE MERCADO 2025'!N144*1.051</f>
        <v>479255.99999999994</v>
      </c>
      <c r="P144" s="7">
        <f>+'ESTUDIO DE MERCADO 2025'!O144*1.051</f>
        <v>488714.99999999994</v>
      </c>
      <c r="Q144" s="7">
        <f>+'ESTUDIO DE MERCADO 2025'!P144*1.051</f>
        <v>460521.71479999996</v>
      </c>
      <c r="R144" s="8">
        <f t="shared" si="125"/>
        <v>436964</v>
      </c>
      <c r="S144" s="450"/>
      <c r="T144" s="157">
        <f>+'ESTUDIO DE MERCADO 2023'!O144*(1 + 0.0928) * (1 + 0.052) * (1 + 0.051)</f>
        <v>580118.98777722241</v>
      </c>
      <c r="U144" s="157">
        <f>+'ESTUDIO DE MERCADO 2023'!P144*(1 + 0.0928) * (1 + 0.052) * (1 + 0.051)</f>
        <v>653169.35569963104</v>
      </c>
      <c r="V144" s="7">
        <f>+'ESTUDIO DE MERCADO 2025'!T144*1.051</f>
        <v>780893</v>
      </c>
      <c r="W144" s="7">
        <f>+'ESTUDIO DE MERCADO 2025'!U144*1.051</f>
        <v>796658</v>
      </c>
      <c r="X144" s="7">
        <f>+'ESTUDIO DE MERCADO 2025'!V144*1.051</f>
        <v>750942.23259999987</v>
      </c>
      <c r="Y144" s="8">
        <f t="shared" si="126"/>
        <v>712356</v>
      </c>
      <c r="Z144" s="450"/>
      <c r="AA144" s="157">
        <f>+'ESTUDIO DE MERCADO 2023'!AD144*(1 + 0.0928) * (1 + 0.052) * (1 + 0.051)</f>
        <v>580118.98777722241</v>
      </c>
      <c r="AB144" s="157">
        <f>+'ESTUDIO DE MERCADO 2023'!AE144*(1 + 0.0928) * (1 + 0.052) * (1 + 0.051)</f>
        <v>653169.35569963104</v>
      </c>
      <c r="AC144" s="7">
        <f>+'ESTUDIO DE MERCADO 2025'!Z144*1.051</f>
        <v>780893</v>
      </c>
      <c r="AD144" s="7">
        <f>+'ESTUDIO DE MERCADO 2025'!AA144*1.051</f>
        <v>780893</v>
      </c>
      <c r="AE144" s="7">
        <f>+'ESTUDIO DE MERCADO 2025'!AB144*1.051</f>
        <v>750942.23259999987</v>
      </c>
      <c r="AF144" s="8">
        <f t="shared" si="127"/>
        <v>709203</v>
      </c>
      <c r="AG144" s="450"/>
      <c r="AH144" s="157">
        <f>+'ESTUDIO DE MERCADO 2023'!AG144*(1 + 0.0928) * (1 + 0.052) * (1 + 0.051)</f>
        <v>580118.98777722241</v>
      </c>
      <c r="AI144" s="157">
        <f>+'ESTUDIO DE MERCADO 2023'!AH144*(1 + 0.0928) * (1 + 0.052) * (1 + 0.051)</f>
        <v>653169.35569963104</v>
      </c>
      <c r="AJ144" s="7">
        <f>+'ESTUDIO DE MERCADO 2025'!AF144*1.051</f>
        <v>780893</v>
      </c>
      <c r="AK144" s="7">
        <f>+'ESTUDIO DE MERCADO 2025'!AG144*1.051</f>
        <v>796658</v>
      </c>
      <c r="AL144" s="7">
        <f>+'ESTUDIO DE MERCADO 2025'!AH144*1.051</f>
        <v>750942.23259999987</v>
      </c>
      <c r="AM144" s="8">
        <f t="shared" si="128"/>
        <v>712356</v>
      </c>
      <c r="AN144" s="450"/>
      <c r="AO144" s="157">
        <f>+'ESTUDIO DE MERCADO 2023'!AJ144*(1 + 0.0928) * (1 + 0.052) * (1 + 0.051)</f>
        <v>580118.98777722241</v>
      </c>
      <c r="AP144" s="157">
        <f>+'ESTUDIO DE MERCADO 2023'!AK144*(1 + 0.0928) * (1 + 0.052) * (1 + 0.051)</f>
        <v>653169.35569963104</v>
      </c>
      <c r="AQ144" s="7">
        <f>+'ESTUDIO DE MERCADO 2025'!AL144*1.051</f>
        <v>780893</v>
      </c>
      <c r="AR144" s="7">
        <f>+'ESTUDIO DE MERCADO 2025'!AM144*1.051</f>
        <v>796658</v>
      </c>
      <c r="AS144" s="7">
        <f>+'ESTUDIO DE MERCADO 2025'!AN144*1.051</f>
        <v>750942.23259999987</v>
      </c>
      <c r="AT144" s="8">
        <f>ROUND(((AO144+AP144+AQ144+AR144+AS144)/5),0)</f>
        <v>712356</v>
      </c>
      <c r="AU144" s="450"/>
      <c r="AV144" s="157">
        <f>+'ESTUDIO DE MERCADO 2023'!AM144*(1 + 0.0928) * (1 + 0.052) * (1 + 0.051)</f>
        <v>690341.5954548947</v>
      </c>
      <c r="AW144" s="157">
        <f>+'ESTUDIO DE MERCADO 2023'!AN144*(1 + 0.0928) * (1 + 0.052) * (1 + 0.051)</f>
        <v>653169.35569963104</v>
      </c>
      <c r="AX144" s="7">
        <f>+'ESTUDIO DE MERCADO 2025'!AR144*1.051</f>
        <v>850259</v>
      </c>
      <c r="AY144" s="7">
        <f>+'ESTUDIO DE MERCADO 2025'!AS144*1.051</f>
        <v>867075</v>
      </c>
      <c r="AZ144" s="7">
        <f>+'ESTUDIO DE MERCADO 2025'!AT144*1.051</f>
        <v>818055.72939999995</v>
      </c>
      <c r="BA144" s="8">
        <f t="shared" si="129"/>
        <v>775780</v>
      </c>
      <c r="BB144" s="450"/>
      <c r="BC144" s="157">
        <f>+'ESTUDIO DE MERCADO 2023'!AP144*(1 + 0.0928) * (1 + 0.052) * (1 + 0.051)</f>
        <v>355763.43147997931</v>
      </c>
      <c r="BD144" s="157">
        <f>+'ESTUDIO DE MERCADO 2023'!AQ144*(1 + 0.0928) * (1 + 0.052) * (1 + 0.051)</f>
        <v>325660.37189321185</v>
      </c>
      <c r="BE144" s="7">
        <f>+'ESTUDIO DE MERCADO 2025'!AX144*1.051</f>
        <v>431961</v>
      </c>
      <c r="BF144" s="7">
        <f>+'ESTUDIO DE MERCADO 2025'!AY144*1.051</f>
        <v>440369</v>
      </c>
      <c r="BG144" s="7">
        <f>+'ESTUDIO DE MERCADO 2025'!AZ144*1.051</f>
        <v>414914.20039999997</v>
      </c>
      <c r="BH144" s="8">
        <f t="shared" si="130"/>
        <v>393734</v>
      </c>
      <c r="BI144" s="450"/>
      <c r="BJ144" s="157">
        <f>+'ESTUDIO DE MERCADO 2023'!AV144*(1 + 0.0928) * (1 + 0.052) * (1 + 0.051)</f>
        <v>355763.43147997931</v>
      </c>
      <c r="BK144" s="157">
        <f>+'ESTUDIO DE MERCADO 2023'!AW144*(1 + 0.0928) * (1 + 0.052) * (1 + 0.051)</f>
        <v>653169.35569963104</v>
      </c>
      <c r="BL144" s="7">
        <f>+'ESTUDIO DE MERCADO 2025'!BD144*1.051</f>
        <v>639008</v>
      </c>
      <c r="BM144" s="7">
        <f>+'ESTUDIO DE MERCADO 2025'!BE144*1.051</f>
        <v>651620</v>
      </c>
      <c r="BN144" s="7">
        <f>+'ESTUDIO DE MERCADO 2025'!BF144*1.051</f>
        <v>614333.04240000003</v>
      </c>
      <c r="BO144" s="8">
        <f t="shared" si="131"/>
        <v>582779</v>
      </c>
      <c r="BP144" s="450"/>
      <c r="BQ144" s="157">
        <f>+'ESTUDIO DE MERCADO 2023'!AY144*(1 + 0.0928) * (1 + 0.052) * (1 + 0.051)</f>
        <v>580118.98777722241</v>
      </c>
      <c r="BR144" s="157">
        <f>+'ESTUDIO DE MERCADO 2023'!AZ144*(1 + 0.0928) * (1 + 0.052) * (1 + 0.051)</f>
        <v>653169.35569963104</v>
      </c>
      <c r="BS144" s="7">
        <f>+'ESTUDIO DE MERCADO 2025'!BJ144*1.051</f>
        <v>780893</v>
      </c>
      <c r="BT144" s="7">
        <f>+'ESTUDIO DE MERCADO 2025'!BK144*1.051</f>
        <v>796658</v>
      </c>
      <c r="BU144" s="7">
        <f>+'ESTUDIO DE MERCADO 2025'!BL144*1.051</f>
        <v>750942.23259999987</v>
      </c>
      <c r="BV144" s="8">
        <f t="shared" si="132"/>
        <v>712356</v>
      </c>
      <c r="BW144" s="450"/>
      <c r="BX144" s="157">
        <f>+'ESTUDIO DE MERCADO 2023'!BB144*(1 + 0.0928) * (1 + 0.052) * (1 + 0.051)</f>
        <v>355763.43147997931</v>
      </c>
      <c r="BY144" s="157">
        <f>+'ESTUDIO DE MERCADO 2023'!BC144*(1 + 0.0928) * (1 + 0.052) * (1 + 0.051)</f>
        <v>325660.37189321185</v>
      </c>
      <c r="BZ144" s="7">
        <f>+'ESTUDIO DE MERCADO 2025'!BP144*1.051</f>
        <v>431961</v>
      </c>
      <c r="CA144" s="7">
        <f>+'ESTUDIO DE MERCADO 2025'!BQ144*1.051</f>
        <v>440369</v>
      </c>
      <c r="CB144" s="7">
        <f>+'ESTUDIO DE MERCADO 2025'!BR144*1.051</f>
        <v>414914.20039999997</v>
      </c>
      <c r="CC144" s="450">
        <f t="shared" si="72"/>
        <v>393734</v>
      </c>
      <c r="CD144" s="89"/>
      <c r="CE144" s="28"/>
      <c r="CF144" s="9"/>
      <c r="CG144" s="9"/>
      <c r="CH144" s="9"/>
      <c r="CI144" s="10"/>
      <c r="CJ144" s="10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</row>
    <row r="145" spans="1:198" ht="50" customHeight="1" thickBot="1" x14ac:dyDescent="0.4">
      <c r="A145" s="296"/>
      <c r="B145" s="11">
        <v>125</v>
      </c>
      <c r="C145" s="34" t="s">
        <v>156</v>
      </c>
      <c r="D145" s="11" t="s">
        <v>22</v>
      </c>
      <c r="E145" s="6"/>
      <c r="F145" s="157">
        <f>+'ESTUDIO DE MERCADO 2023'!F145*(1 + 0.0928) * (1 + 0.052) * (1 + 0.051)</f>
        <v>62829.338291199994</v>
      </c>
      <c r="G145" s="157">
        <f>+'ESTUDIO DE MERCADO 2023'!G145*(1 + 0.0928) * (1 + 0.052) * (1 + 0.051)</f>
        <v>70741.001889868785</v>
      </c>
      <c r="H145" s="7">
        <f>+'ESTUDIO DE MERCADO 2025'!H145*1.051</f>
        <v>84080</v>
      </c>
      <c r="I145" s="7">
        <f>+'ESTUDIO DE MERCADO 2025'!I145*1.051</f>
        <v>86182</v>
      </c>
      <c r="J145" s="13">
        <f>+'ESTUDIO DE MERCADO 2025'!J145*1.051</f>
        <v>81330.1636</v>
      </c>
      <c r="K145" s="8">
        <f t="shared" si="124"/>
        <v>77033</v>
      </c>
      <c r="L145" s="450"/>
      <c r="M145" s="157">
        <f>+'ESTUDIO DE MERCADO 2023'!I145*(1 + 0.0928) * (1 + 0.052) * (1 + 0.051)</f>
        <v>62829.338291199994</v>
      </c>
      <c r="N145" s="157">
        <f>+'ESTUDIO DE MERCADO 2023'!J145*(1 + 0.0928) * (1 + 0.052) * (1 + 0.051)</f>
        <v>70741.001889868785</v>
      </c>
      <c r="O145" s="7">
        <f>+'ESTUDIO DE MERCADO 2025'!N145*1.051</f>
        <v>84080</v>
      </c>
      <c r="P145" s="7">
        <f>+'ESTUDIO DE MERCADO 2025'!O145*1.051</f>
        <v>86182</v>
      </c>
      <c r="Q145" s="7">
        <f>+'ESTUDIO DE MERCADO 2025'!P145*1.051</f>
        <v>81330.1636</v>
      </c>
      <c r="R145" s="8">
        <f t="shared" si="125"/>
        <v>77033</v>
      </c>
      <c r="S145" s="450"/>
      <c r="T145" s="157">
        <f>+'ESTUDIO DE MERCADO 2023'!O145*(1 + 0.0928) * (1 + 0.052) * (1 + 0.051)</f>
        <v>109951.34200959999</v>
      </c>
      <c r="U145" s="157">
        <f>+'ESTUDIO DE MERCADO 2023'!P145*(1 + 0.0928) * (1 + 0.052) * (1 + 0.051)</f>
        <v>123796.7533072704</v>
      </c>
      <c r="V145" s="7">
        <f>+'ESTUDIO DE MERCADO 2025'!T145*1.051</f>
        <v>148191</v>
      </c>
      <c r="W145" s="7">
        <f>+'ESTUDIO DE MERCADO 2025'!U145*1.051</f>
        <v>151344</v>
      </c>
      <c r="X145" s="7">
        <f>+'ESTUDIO DE MERCADO 2025'!V145*1.051</f>
        <v>142328.522</v>
      </c>
      <c r="Y145" s="8">
        <f t="shared" si="126"/>
        <v>135122</v>
      </c>
      <c r="Z145" s="450"/>
      <c r="AA145" s="157">
        <f>+'ESTUDIO DE MERCADO 2023'!AD145*(1 + 0.0928) * (1 + 0.052) * (1 + 0.051)</f>
        <v>109951.34200959999</v>
      </c>
      <c r="AB145" s="157">
        <f>+'ESTUDIO DE MERCADO 2023'!AE145*(1 + 0.0928) * (1 + 0.052) * (1 + 0.051)</f>
        <v>123796.7533072704</v>
      </c>
      <c r="AC145" s="7">
        <f>+'ESTUDIO DE MERCADO 2025'!Z145*1.051</f>
        <v>148191</v>
      </c>
      <c r="AD145" s="7">
        <f>+'ESTUDIO DE MERCADO 2025'!AA145*1.051</f>
        <v>148191</v>
      </c>
      <c r="AE145" s="7">
        <f>+'ESTUDIO DE MERCADO 2025'!AB145*1.051</f>
        <v>142328.522</v>
      </c>
      <c r="AF145" s="8">
        <f t="shared" si="127"/>
        <v>134492</v>
      </c>
      <c r="AG145" s="450"/>
      <c r="AH145" s="157">
        <f>+'ESTUDIO DE MERCADO 2023'!AG145*(1 + 0.0928) * (1 + 0.052) * (1 + 0.051)</f>
        <v>109951.34200959999</v>
      </c>
      <c r="AI145" s="157">
        <f>+'ESTUDIO DE MERCADO 2023'!AH145*(1 + 0.0928) * (1 + 0.052) * (1 + 0.051)</f>
        <v>123796.7533072704</v>
      </c>
      <c r="AJ145" s="7">
        <f>+'ESTUDIO DE MERCADO 2025'!AF145*1.051</f>
        <v>148191</v>
      </c>
      <c r="AK145" s="7">
        <f>+'ESTUDIO DE MERCADO 2025'!AG145*1.051</f>
        <v>151344</v>
      </c>
      <c r="AL145" s="7">
        <f>+'ESTUDIO DE MERCADO 2025'!AH145*1.051</f>
        <v>142328.522</v>
      </c>
      <c r="AM145" s="8">
        <f t="shared" si="128"/>
        <v>135122</v>
      </c>
      <c r="AN145" s="450"/>
      <c r="AO145" s="157">
        <f>+'ESTUDIO DE MERCADO 2023'!AJ145*(1 + 0.0928) * (1 + 0.052) * (1 + 0.051)</f>
        <v>109951.34200959999</v>
      </c>
      <c r="AP145" s="157">
        <f>+'ESTUDIO DE MERCADO 2023'!AK145*(1 + 0.0928) * (1 + 0.052) * (1 + 0.051)</f>
        <v>123796.7533072704</v>
      </c>
      <c r="AQ145" s="7">
        <f>+'ESTUDIO DE MERCADO 2025'!AL145*1.051</f>
        <v>148191</v>
      </c>
      <c r="AR145" s="7">
        <f>+'ESTUDIO DE MERCADO 2025'!AM145*1.051</f>
        <v>151344</v>
      </c>
      <c r="AS145" s="7">
        <f>+'ESTUDIO DE MERCADO 2025'!AN145*1.051</f>
        <v>142328.522</v>
      </c>
      <c r="AT145" s="8">
        <f>ROUND(((AO145+AP145+AQ145+AR145+AS145)/5),0)</f>
        <v>135122</v>
      </c>
      <c r="AU145" s="450"/>
      <c r="AV145" s="157">
        <f>+'ESTUDIO DE MERCADO 2023'!AM145*(1 + 0.0928) * (1 + 0.052) * (1 + 0.051)</f>
        <v>130842.096991424</v>
      </c>
      <c r="AW145" s="157">
        <f>+'ESTUDIO DE MERCADO 2023'!AN145*(1 + 0.0928) * (1 + 0.052) * (1 + 0.051)</f>
        <v>123796.7533072704</v>
      </c>
      <c r="AX145" s="7">
        <f>+'ESTUDIO DE MERCADO 2025'!AR145*1.051</f>
        <v>160803</v>
      </c>
      <c r="AY145" s="7">
        <f>+'ESTUDIO DE MERCADO 2025'!AS145*1.051</f>
        <v>163956</v>
      </c>
      <c r="AZ145" s="7">
        <f>+'ESTUDIO DE MERCADO 2025'!AT145*1.051</f>
        <v>155048.77499999999</v>
      </c>
      <c r="BA145" s="8">
        <f t="shared" si="129"/>
        <v>146889</v>
      </c>
      <c r="BB145" s="450"/>
      <c r="BC145" s="157">
        <f>+'ESTUDIO DE MERCADO 2023'!AP145*(1 + 0.0928) * (1 + 0.052) * (1 + 0.051)</f>
        <v>62829.338291199994</v>
      </c>
      <c r="BD145" s="157">
        <f>+'ESTUDIO DE MERCADO 2023'!AQ145*(1 + 0.0928) * (1 + 0.052) * (1 + 0.051)</f>
        <v>57513.009666559999</v>
      </c>
      <c r="BE145" s="7">
        <f>+'ESTUDIO DE MERCADO 2025'!AX145*1.051</f>
        <v>76723</v>
      </c>
      <c r="BF145" s="7">
        <f>+'ESTUDIO DE MERCADO 2025'!AY145*1.051</f>
        <v>77774</v>
      </c>
      <c r="BG145" s="7">
        <f>+'ESTUDIO DE MERCADO 2025'!AZ145*1.051</f>
        <v>73275.72</v>
      </c>
      <c r="BH145" s="8">
        <f t="shared" si="130"/>
        <v>69623</v>
      </c>
      <c r="BI145" s="450"/>
      <c r="BJ145" s="157">
        <f>+'ESTUDIO DE MERCADO 2023'!AV145*(1 + 0.0928) * (1 + 0.052) * (1 + 0.051)</f>
        <v>62829.338291199994</v>
      </c>
      <c r="BK145" s="157">
        <f>+'ESTUDIO DE MERCADO 2023'!AW145*(1 + 0.0928) * (1 + 0.052) * (1 + 0.051)</f>
        <v>123796.7533072704</v>
      </c>
      <c r="BL145" s="7">
        <f>+'ESTUDIO DE MERCADO 2025'!BD145*1.051</f>
        <v>117711.99999999999</v>
      </c>
      <c r="BM145" s="7">
        <f>+'ESTUDIO DE MERCADO 2025'!BE145*1.051</f>
        <v>119813.99999999999</v>
      </c>
      <c r="BN145" s="7">
        <f>+'ESTUDIO DE MERCADO 2025'!BF145*1.051</f>
        <v>113636.22199999999</v>
      </c>
      <c r="BO145" s="8">
        <f t="shared" si="131"/>
        <v>107558</v>
      </c>
      <c r="BP145" s="450"/>
      <c r="BQ145" s="157">
        <f>+'ESTUDIO DE MERCADO 2023'!AY145*(1 + 0.0928) * (1 + 0.052) * (1 + 0.051)</f>
        <v>109951.34200959999</v>
      </c>
      <c r="BR145" s="157">
        <f>+'ESTUDIO DE MERCADO 2023'!AZ145*(1 + 0.0928) * (1 + 0.052) * (1 + 0.051)</f>
        <v>123796.7533072704</v>
      </c>
      <c r="BS145" s="7">
        <f>+'ESTUDIO DE MERCADO 2025'!BJ145*1.051</f>
        <v>148191</v>
      </c>
      <c r="BT145" s="7">
        <f>+'ESTUDIO DE MERCADO 2025'!BK145*1.051</f>
        <v>151344</v>
      </c>
      <c r="BU145" s="7">
        <f>+'ESTUDIO DE MERCADO 2025'!BL145*1.051</f>
        <v>142328.522</v>
      </c>
      <c r="BV145" s="8">
        <f t="shared" si="132"/>
        <v>135122</v>
      </c>
      <c r="BW145" s="450"/>
      <c r="BX145" s="157">
        <f>+'ESTUDIO DE MERCADO 2023'!BB145*(1 + 0.0928) * (1 + 0.052) * (1 + 0.051)</f>
        <v>62829.338291199994</v>
      </c>
      <c r="BY145" s="157">
        <f>+'ESTUDIO DE MERCADO 2023'!BC145*(1 + 0.0928) * (1 + 0.052) * (1 + 0.051)</f>
        <v>57513.009666559999</v>
      </c>
      <c r="BZ145" s="7">
        <f>+'ESTUDIO DE MERCADO 2025'!BP145*1.051</f>
        <v>76723</v>
      </c>
      <c r="CA145" s="7">
        <f>+'ESTUDIO DE MERCADO 2025'!BQ145*1.051</f>
        <v>77774</v>
      </c>
      <c r="CB145" s="7">
        <f>+'ESTUDIO DE MERCADO 2025'!BR145*1.051</f>
        <v>73275.72</v>
      </c>
      <c r="CC145" s="450">
        <f t="shared" si="72"/>
        <v>69623</v>
      </c>
      <c r="CD145" s="89"/>
      <c r="CE145" s="28"/>
      <c r="CF145" s="9"/>
      <c r="CG145" s="9"/>
      <c r="CH145" s="9"/>
      <c r="CI145" s="10"/>
      <c r="CJ145" s="10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</row>
    <row r="146" spans="1:198" ht="50" customHeight="1" x14ac:dyDescent="0.35">
      <c r="A146" s="296"/>
      <c r="B146" s="4">
        <v>126</v>
      </c>
      <c r="C146" s="34" t="s">
        <v>136</v>
      </c>
      <c r="D146" s="11" t="s">
        <v>22</v>
      </c>
      <c r="E146" s="6"/>
      <c r="F146" s="157">
        <f>+'ESTUDIO DE MERCADO 2023'!F146*(1 + 0.0928) * (1 + 0.052) * (1 + 0.051)</f>
        <v>62829.338291199994</v>
      </c>
      <c r="G146" s="157">
        <f>+'ESTUDIO DE MERCADO 2023'!G146*(1 + 0.0928) * (1 + 0.052) * (1 + 0.051)</f>
        <v>70741.001889868785</v>
      </c>
      <c r="H146" s="7">
        <f>+'ESTUDIO DE MERCADO 2025'!H146*1.051</f>
        <v>84080</v>
      </c>
      <c r="I146" s="7">
        <f>+'ESTUDIO DE MERCADO 2025'!I146*1.051</f>
        <v>86182</v>
      </c>
      <c r="J146" s="13">
        <f>+'ESTUDIO DE MERCADO 2025'!J146*1.051</f>
        <v>81330.1636</v>
      </c>
      <c r="K146" s="8">
        <f t="shared" si="124"/>
        <v>77033</v>
      </c>
      <c r="L146" s="450"/>
      <c r="M146" s="157">
        <f>+'ESTUDIO DE MERCADO 2023'!I146*(1 + 0.0928) * (1 + 0.052) * (1 + 0.051)</f>
        <v>62829.338291199994</v>
      </c>
      <c r="N146" s="157">
        <f>+'ESTUDIO DE MERCADO 2023'!J146*(1 + 0.0928) * (1 + 0.052) * (1 + 0.051)</f>
        <v>70741.001889868785</v>
      </c>
      <c r="O146" s="7">
        <f>+'ESTUDIO DE MERCADO 2025'!N146*1.051</f>
        <v>84080</v>
      </c>
      <c r="P146" s="7">
        <f>+'ESTUDIO DE MERCADO 2025'!O146*1.051</f>
        <v>86182</v>
      </c>
      <c r="Q146" s="7">
        <f>+'ESTUDIO DE MERCADO 2025'!P146*1.051</f>
        <v>81330.1636</v>
      </c>
      <c r="R146" s="8">
        <f t="shared" si="125"/>
        <v>77033</v>
      </c>
      <c r="S146" s="450"/>
      <c r="T146" s="157">
        <f>+'ESTUDIO DE MERCADO 2023'!O146*(1 + 0.0928) * (1 + 0.052) * (1 + 0.051)</f>
        <v>251317.35316479998</v>
      </c>
      <c r="U146" s="157">
        <f>+'ESTUDIO DE MERCADO 2023'!P146*(1 + 0.0928) * (1 + 0.052) * (1 + 0.051)</f>
        <v>282964.00755947514</v>
      </c>
      <c r="V146" s="7">
        <f>+'ESTUDIO DE MERCADO 2025'!T146*1.051</f>
        <v>338422</v>
      </c>
      <c r="W146" s="7">
        <f>+'ESTUDIO DE MERCADO 2025'!U146*1.051</f>
        <v>344728</v>
      </c>
      <c r="X146" s="7">
        <f>+'ESTUDIO DE MERCADO 2025'!V146*1.051</f>
        <v>325320.6544</v>
      </c>
      <c r="Y146" s="8">
        <f t="shared" si="126"/>
        <v>308550</v>
      </c>
      <c r="Z146" s="450"/>
      <c r="AA146" s="157">
        <f>+'ESTUDIO DE MERCADO 2023'!AD146*(1 + 0.0928) * (1 + 0.052) * (1 + 0.051)</f>
        <v>251317.35316479998</v>
      </c>
      <c r="AB146" s="157">
        <f>+'ESTUDIO DE MERCADO 2023'!AE146*(1 + 0.0928) * (1 + 0.052) * (1 + 0.051)</f>
        <v>282964.00755947514</v>
      </c>
      <c r="AC146" s="7">
        <f>+'ESTUDIO DE MERCADO 2025'!Z146*1.051</f>
        <v>338422</v>
      </c>
      <c r="AD146" s="7">
        <f>+'ESTUDIO DE MERCADO 2025'!AA146*1.051</f>
        <v>338422</v>
      </c>
      <c r="AE146" s="7">
        <f>+'ESTUDIO DE MERCADO 2025'!AB146*1.051</f>
        <v>325320.6544</v>
      </c>
      <c r="AF146" s="8">
        <f t="shared" si="127"/>
        <v>307289</v>
      </c>
      <c r="AG146" s="450"/>
      <c r="AH146" s="157">
        <f>+'ESTUDIO DE MERCADO 2023'!AG146*(1 + 0.0928) * (1 + 0.052) * (1 + 0.051)</f>
        <v>251317.35316479998</v>
      </c>
      <c r="AI146" s="157">
        <f>+'ESTUDIO DE MERCADO 2023'!AH146*(1 + 0.0928) * (1 + 0.052) * (1 + 0.051)</f>
        <v>282964.00755947514</v>
      </c>
      <c r="AJ146" s="7">
        <f>+'ESTUDIO DE MERCADO 2025'!AF146*1.051</f>
        <v>338422</v>
      </c>
      <c r="AK146" s="7">
        <f>+'ESTUDIO DE MERCADO 2025'!AG146*1.051</f>
        <v>344728</v>
      </c>
      <c r="AL146" s="7">
        <f>+'ESTUDIO DE MERCADO 2025'!AH146*1.051</f>
        <v>325320.6544</v>
      </c>
      <c r="AM146" s="8">
        <f t="shared" si="128"/>
        <v>308550</v>
      </c>
      <c r="AN146" s="450"/>
      <c r="AO146" s="157">
        <f>+'ESTUDIO DE MERCADO 2023'!AJ146*(1 + 0.0928) * (1 + 0.052) * (1 + 0.051)</f>
        <v>251317.35316479998</v>
      </c>
      <c r="AP146" s="157">
        <f>+'ESTUDIO DE MERCADO 2023'!AK146*(1 + 0.0928) * (1 + 0.052) * (1 + 0.051)</f>
        <v>282964.00755947514</v>
      </c>
      <c r="AQ146" s="7">
        <f>+'ESTUDIO DE MERCADO 2025'!AL146*1.051</f>
        <v>338422</v>
      </c>
      <c r="AR146" s="7">
        <f>+'ESTUDIO DE MERCADO 2025'!AM146*1.051</f>
        <v>344728</v>
      </c>
      <c r="AS146" s="7">
        <f>+'ESTUDIO DE MERCADO 2025'!AN146*1.051</f>
        <v>325320.6544</v>
      </c>
      <c r="AT146" s="8">
        <f>ROUND(((AO146+AP146+AQ146+AR146+AS146)/5),0)</f>
        <v>308550</v>
      </c>
      <c r="AU146" s="450"/>
      <c r="AV146" s="157">
        <f>+'ESTUDIO DE MERCADO 2023'!AM146*(1 + 0.0928) * (1 + 0.052) * (1 + 0.051)</f>
        <v>299067.65026611194</v>
      </c>
      <c r="AW146" s="157">
        <f>+'ESTUDIO DE MERCADO 2023'!AN146*(1 + 0.0928) * (1 + 0.052) * (1 + 0.051)</f>
        <v>282964.00755947514</v>
      </c>
      <c r="AX146" s="7">
        <f>+'ESTUDIO DE MERCADO 2025'!AR146*1.051</f>
        <v>368901</v>
      </c>
      <c r="AY146" s="7">
        <f>+'ESTUDIO DE MERCADO 2025'!AS146*1.051</f>
        <v>376258</v>
      </c>
      <c r="AZ146" s="7">
        <f>+'ESTUDIO DE MERCADO 2025'!AT146*1.051</f>
        <v>354395.5184</v>
      </c>
      <c r="BA146" s="8">
        <f t="shared" si="129"/>
        <v>336317</v>
      </c>
      <c r="BB146" s="450"/>
      <c r="BC146" s="157">
        <f>+'ESTUDIO DE MERCADO 2023'!AP146*(1 + 0.0928) * (1 + 0.052) * (1 + 0.051)</f>
        <v>62829.338291199994</v>
      </c>
      <c r="BD146" s="157">
        <f>+'ESTUDIO DE MERCADO 2023'!AQ146*(1 + 0.0928) * (1 + 0.052) * (1 + 0.051)</f>
        <v>57513.009666559999</v>
      </c>
      <c r="BE146" s="7">
        <f>+'ESTUDIO DE MERCADO 2025'!AX146*1.051</f>
        <v>76723</v>
      </c>
      <c r="BF146" s="7">
        <f>+'ESTUDIO DE MERCADO 2025'!AY146*1.051</f>
        <v>77774</v>
      </c>
      <c r="BG146" s="7">
        <f>+'ESTUDIO DE MERCADO 2025'!AZ146*1.051</f>
        <v>73275.72</v>
      </c>
      <c r="BH146" s="8">
        <f t="shared" si="130"/>
        <v>69623</v>
      </c>
      <c r="BI146" s="450"/>
      <c r="BJ146" s="157">
        <f>+'ESTUDIO DE MERCADO 2023'!AV146*(1 + 0.0928) * (1 + 0.052) * (1 + 0.051)</f>
        <v>62829.338291199994</v>
      </c>
      <c r="BK146" s="157">
        <f>+'ESTUDIO DE MERCADO 2023'!AW146*(1 + 0.0928) * (1 + 0.052) * (1 + 0.051)</f>
        <v>282964.00755947514</v>
      </c>
      <c r="BL146" s="7">
        <f>+'ESTUDIO DE MERCADO 2025'!BD146*1.051</f>
        <v>218608</v>
      </c>
      <c r="BM146" s="7">
        <f>+'ESTUDIO DE MERCADO 2025'!BE146*1.051</f>
        <v>222812</v>
      </c>
      <c r="BN146" s="7">
        <f>+'ESTUDIO DE MERCADO 2025'!BF146*1.051</f>
        <v>210551.45439999999</v>
      </c>
      <c r="BO146" s="8">
        <f t="shared" si="131"/>
        <v>199553</v>
      </c>
      <c r="BP146" s="450"/>
      <c r="BQ146" s="157">
        <f>+'ESTUDIO DE MERCADO 2023'!AY146*(1 + 0.0928) * (1 + 0.052) * (1 + 0.051)</f>
        <v>251317.35316479998</v>
      </c>
      <c r="BR146" s="157">
        <f>+'ESTUDIO DE MERCADO 2023'!AZ146*(1 + 0.0928) * (1 + 0.052) * (1 + 0.051)</f>
        <v>282964.00755947514</v>
      </c>
      <c r="BS146" s="7">
        <f>+'ESTUDIO DE MERCADO 2025'!BJ146*1.051</f>
        <v>338422</v>
      </c>
      <c r="BT146" s="7">
        <f>+'ESTUDIO DE MERCADO 2025'!BK146*1.051</f>
        <v>344728</v>
      </c>
      <c r="BU146" s="7">
        <f>+'ESTUDIO DE MERCADO 2025'!BL146*1.051</f>
        <v>325320.6544</v>
      </c>
      <c r="BV146" s="8">
        <f t="shared" si="132"/>
        <v>308550</v>
      </c>
      <c r="BW146" s="450"/>
      <c r="BX146" s="157">
        <f>+'ESTUDIO DE MERCADO 2023'!BB146*(1 + 0.0928) * (1 + 0.052) * (1 + 0.051)</f>
        <v>62829.338291199994</v>
      </c>
      <c r="BY146" s="157">
        <f>+'ESTUDIO DE MERCADO 2023'!BC146*(1 + 0.0928) * (1 + 0.052) * (1 + 0.051)</f>
        <v>57513.009666559999</v>
      </c>
      <c r="BZ146" s="7">
        <f>+'ESTUDIO DE MERCADO 2025'!BP146*1.051</f>
        <v>76723</v>
      </c>
      <c r="CA146" s="7">
        <f>+'ESTUDIO DE MERCADO 2025'!BQ146*1.051</f>
        <v>77774</v>
      </c>
      <c r="CB146" s="7">
        <f>+'ESTUDIO DE MERCADO 2025'!BR146*1.051</f>
        <v>73275.72</v>
      </c>
      <c r="CC146" s="450">
        <f t="shared" si="72"/>
        <v>69623</v>
      </c>
      <c r="CD146" s="89"/>
      <c r="CE146" s="28"/>
      <c r="CF146" s="9"/>
      <c r="CG146" s="9"/>
      <c r="CH146" s="9"/>
      <c r="CI146" s="10"/>
      <c r="CJ146" s="10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</row>
    <row r="147" spans="1:198" ht="50" customHeight="1" thickBot="1" x14ac:dyDescent="0.4">
      <c r="A147" s="296"/>
      <c r="B147" s="11">
        <v>127</v>
      </c>
      <c r="C147" s="34" t="s">
        <v>157</v>
      </c>
      <c r="D147" s="11" t="s">
        <v>22</v>
      </c>
      <c r="E147" s="6"/>
      <c r="F147" s="157">
        <f>+'ESTUDIO DE MERCADO 2023'!F147*(1 + 0.0928) * (1 + 0.052) * (1 + 0.051)</f>
        <v>94244.007436799991</v>
      </c>
      <c r="G147" s="157">
        <f>+'ESTUDIO DE MERCADO 2023'!G147*(1 + 0.0928) * (1 + 0.052) * (1 + 0.051)</f>
        <v>106111.50283480319</v>
      </c>
      <c r="H147" s="7">
        <f>+'ESTUDIO DE MERCADO 2025'!H147*1.051</f>
        <v>127170.99999999999</v>
      </c>
      <c r="I147" s="7">
        <f>+'ESTUDIO DE MERCADO 2025'!I147*1.051</f>
        <v>129272.99999999999</v>
      </c>
      <c r="J147" s="13">
        <f>+'ESTUDIO DE MERCADO 2025'!J147*1.051</f>
        <v>121995.24539999999</v>
      </c>
      <c r="K147" s="8">
        <f t="shared" si="124"/>
        <v>115759</v>
      </c>
      <c r="L147" s="450"/>
      <c r="M147" s="157">
        <f>+'ESTUDIO DE MERCADO 2023'!I147*(1 + 0.0928) * (1 + 0.052) * (1 + 0.051)</f>
        <v>94244.007436799991</v>
      </c>
      <c r="N147" s="157">
        <f>+'ESTUDIO DE MERCADO 2023'!J147*(1 + 0.0928) * (1 + 0.052) * (1 + 0.051)</f>
        <v>106111.50283480319</v>
      </c>
      <c r="O147" s="7">
        <f>+'ESTUDIO DE MERCADO 2025'!N147*1.051</f>
        <v>127170.99999999999</v>
      </c>
      <c r="P147" s="7">
        <f>+'ESTUDIO DE MERCADO 2025'!O147*1.051</f>
        <v>129272.99999999999</v>
      </c>
      <c r="Q147" s="7">
        <f>+'ESTUDIO DE MERCADO 2025'!P147*1.051</f>
        <v>121995.24539999999</v>
      </c>
      <c r="R147" s="8">
        <f t="shared" si="125"/>
        <v>115759</v>
      </c>
      <c r="S147" s="450"/>
      <c r="T147" s="157">
        <f>+'ESTUDIO DE MERCADO 2023'!O147*(1 + 0.0928) * (1 + 0.052) * (1 + 0.051)</f>
        <v>141366.01115520002</v>
      </c>
      <c r="U147" s="157">
        <f>+'ESTUDIO DE MERCADO 2023'!P147*(1 + 0.0928) * (1 + 0.052) * (1 + 0.051)</f>
        <v>159167.25425220482</v>
      </c>
      <c r="V147" s="7">
        <f>+'ESTUDIO DE MERCADO 2025'!T147*1.051</f>
        <v>190231</v>
      </c>
      <c r="W147" s="7">
        <f>+'ESTUDIO DE MERCADO 2025'!U147*1.051</f>
        <v>194435</v>
      </c>
      <c r="X147" s="7">
        <f>+'ESTUDIO DE MERCADO 2025'!V147*1.051</f>
        <v>182993.60379999998</v>
      </c>
      <c r="Y147" s="8">
        <f t="shared" si="126"/>
        <v>173639</v>
      </c>
      <c r="Z147" s="450"/>
      <c r="AA147" s="157">
        <f>+'ESTUDIO DE MERCADO 2023'!AD147*(1 + 0.0928) * (1 + 0.052) * (1 + 0.051)</f>
        <v>141366.01115520002</v>
      </c>
      <c r="AB147" s="157">
        <f>+'ESTUDIO DE MERCADO 2023'!AE147*(1 + 0.0928) * (1 + 0.052) * (1 + 0.051)</f>
        <v>159167.25425220482</v>
      </c>
      <c r="AC147" s="7">
        <f>+'ESTUDIO DE MERCADO 2025'!Z147*1.051</f>
        <v>190231</v>
      </c>
      <c r="AD147" s="7">
        <f>+'ESTUDIO DE MERCADO 2025'!AA147*1.051</f>
        <v>190231</v>
      </c>
      <c r="AE147" s="7">
        <f>+'ESTUDIO DE MERCADO 2025'!AB147*1.051</f>
        <v>182993.60379999998</v>
      </c>
      <c r="AF147" s="8">
        <f t="shared" si="127"/>
        <v>172798</v>
      </c>
      <c r="AG147" s="450"/>
      <c r="AH147" s="157">
        <f>+'ESTUDIO DE MERCADO 2023'!AG147*(1 + 0.0928) * (1 + 0.052) * (1 + 0.051)</f>
        <v>141366.01115520002</v>
      </c>
      <c r="AI147" s="157">
        <f>+'ESTUDIO DE MERCADO 2023'!AH147*(1 + 0.0928) * (1 + 0.052) * (1 + 0.051)</f>
        <v>159167.25425220482</v>
      </c>
      <c r="AJ147" s="7">
        <f>+'ESTUDIO DE MERCADO 2025'!AF147*1.051</f>
        <v>190231</v>
      </c>
      <c r="AK147" s="7">
        <f>+'ESTUDIO DE MERCADO 2025'!AG147*1.051</f>
        <v>194435</v>
      </c>
      <c r="AL147" s="7">
        <f>+'ESTUDIO DE MERCADO 2025'!AH147*1.051</f>
        <v>182993.60379999998</v>
      </c>
      <c r="AM147" s="8">
        <f t="shared" si="128"/>
        <v>173639</v>
      </c>
      <c r="AN147" s="450"/>
      <c r="AO147" s="157">
        <f>+'ESTUDIO DE MERCADO 2023'!AJ147*(1 + 0.0928) * (1 + 0.052) * (1 + 0.051)</f>
        <v>141366.01115520002</v>
      </c>
      <c r="AP147" s="157">
        <f>+'ESTUDIO DE MERCADO 2023'!AK147*(1 + 0.0928) * (1 + 0.052) * (1 + 0.051)</f>
        <v>159167.25425220482</v>
      </c>
      <c r="AQ147" s="7">
        <f>+'ESTUDIO DE MERCADO 2025'!AL147*1.051</f>
        <v>190231</v>
      </c>
      <c r="AR147" s="7">
        <f>+'ESTUDIO DE MERCADO 2025'!AM147*1.051</f>
        <v>194435</v>
      </c>
      <c r="AS147" s="7">
        <f>+'ESTUDIO DE MERCADO 2025'!AN147*1.051</f>
        <v>182993.60379999998</v>
      </c>
      <c r="AT147" s="8">
        <f>ROUND(((AO147+AP147+AQ147+AR147+AS147)/5),0)</f>
        <v>173639</v>
      </c>
      <c r="AU147" s="450"/>
      <c r="AV147" s="157">
        <f>+'ESTUDIO DE MERCADO 2023'!AM147*(1 + 0.0928) * (1 + 0.052) * (1 + 0.051)</f>
        <v>168225.55327468799</v>
      </c>
      <c r="AW147" s="157">
        <f>+'ESTUDIO DE MERCADO 2023'!AN147*(1 + 0.0928) * (1 + 0.052) * (1 + 0.051)</f>
        <v>159167.25425220482</v>
      </c>
      <c r="AX147" s="7">
        <f>+'ESTUDIO DE MERCADO 2025'!AR147*1.051</f>
        <v>207047</v>
      </c>
      <c r="AY147" s="7">
        <f>+'ESTUDIO DE MERCADO 2025'!AS147*1.051</f>
        <v>211251</v>
      </c>
      <c r="AZ147" s="7">
        <f>+'ESTUDIO DE MERCADO 2025'!AT147*1.051</f>
        <v>199348.21479999999</v>
      </c>
      <c r="BA147" s="8">
        <f t="shared" si="129"/>
        <v>189008</v>
      </c>
      <c r="BB147" s="450"/>
      <c r="BC147" s="157">
        <f>+'ESTUDIO DE MERCADO 2023'!AP147*(1 + 0.0928) * (1 + 0.052) * (1 + 0.051)</f>
        <v>94244.007436799991</v>
      </c>
      <c r="BD147" s="157">
        <f>+'ESTUDIO DE MERCADO 2023'!AQ147*(1 + 0.0928) * (1 + 0.052) * (1 + 0.051)</f>
        <v>86269.514499839992</v>
      </c>
      <c r="BE147" s="7">
        <f>+'ESTUDIO DE MERCADO 2025'!AX147*1.051</f>
        <v>114559</v>
      </c>
      <c r="BF147" s="7">
        <f>+'ESTUDIO DE MERCADO 2025'!AY147*1.051</f>
        <v>116660.99999999999</v>
      </c>
      <c r="BG147" s="7">
        <f>+'ESTUDIO DE MERCADO 2025'!AZ147*1.051</f>
        <v>109913.57999999999</v>
      </c>
      <c r="BH147" s="8">
        <f t="shared" si="130"/>
        <v>104329</v>
      </c>
      <c r="BI147" s="450"/>
      <c r="BJ147" s="157">
        <f>+'ESTUDIO DE MERCADO 2023'!AV147*(1 + 0.0928) * (1 + 0.052) * (1 + 0.051)</f>
        <v>94244.007436799991</v>
      </c>
      <c r="BK147" s="157">
        <f>+'ESTUDIO DE MERCADO 2023'!AW147*(1 + 0.0928) * (1 + 0.052) * (1 + 0.051)</f>
        <v>159167.25425220482</v>
      </c>
      <c r="BL147" s="7">
        <f>+'ESTUDIO DE MERCADO 2025'!BD147*1.051</f>
        <v>160803</v>
      </c>
      <c r="BM147" s="7">
        <f>+'ESTUDIO DE MERCADO 2025'!BE147*1.051</f>
        <v>163956</v>
      </c>
      <c r="BN147" s="7">
        <f>+'ESTUDIO DE MERCADO 2025'!BF147*1.051</f>
        <v>154301.30379999997</v>
      </c>
      <c r="BO147" s="8">
        <f t="shared" si="131"/>
        <v>146494</v>
      </c>
      <c r="BP147" s="450"/>
      <c r="BQ147" s="157">
        <f>+'ESTUDIO DE MERCADO 2023'!AY147*(1 + 0.0928) * (1 + 0.052) * (1 + 0.051)</f>
        <v>141366.01115520002</v>
      </c>
      <c r="BR147" s="157">
        <f>+'ESTUDIO DE MERCADO 2023'!AZ147*(1 + 0.0928) * (1 + 0.052) * (1 + 0.051)</f>
        <v>159167.25425220482</v>
      </c>
      <c r="BS147" s="7">
        <f>+'ESTUDIO DE MERCADO 2025'!BJ147*1.051</f>
        <v>190231</v>
      </c>
      <c r="BT147" s="7">
        <f>+'ESTUDIO DE MERCADO 2025'!BK147*1.051</f>
        <v>194435</v>
      </c>
      <c r="BU147" s="7">
        <f>+'ESTUDIO DE MERCADO 2025'!BL147*1.051</f>
        <v>182993.60379999998</v>
      </c>
      <c r="BV147" s="8">
        <f t="shared" si="132"/>
        <v>173639</v>
      </c>
      <c r="BW147" s="450"/>
      <c r="BX147" s="157">
        <f>+'ESTUDIO DE MERCADO 2023'!BB147*(1 + 0.0928) * (1 + 0.052) * (1 + 0.051)</f>
        <v>94244.007436799991</v>
      </c>
      <c r="BY147" s="157">
        <f>+'ESTUDIO DE MERCADO 2023'!BC147*(1 + 0.0928) * (1 + 0.052) * (1 + 0.051)</f>
        <v>86269.514499839992</v>
      </c>
      <c r="BZ147" s="7">
        <f>+'ESTUDIO DE MERCADO 2025'!BP147*1.051</f>
        <v>114559</v>
      </c>
      <c r="CA147" s="7">
        <f>+'ESTUDIO DE MERCADO 2025'!BQ147*1.051</f>
        <v>116660.99999999999</v>
      </c>
      <c r="CB147" s="7">
        <f>+'ESTUDIO DE MERCADO 2025'!BR147*1.051</f>
        <v>109913.57999999999</v>
      </c>
      <c r="CC147" s="450">
        <f t="shared" si="72"/>
        <v>104329</v>
      </c>
      <c r="CD147" s="89"/>
      <c r="CE147" s="28"/>
      <c r="CF147" s="9"/>
      <c r="CG147" s="9"/>
      <c r="CH147" s="9"/>
      <c r="CI147" s="10"/>
      <c r="CJ147" s="10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</row>
    <row r="148" spans="1:198" ht="50" customHeight="1" x14ac:dyDescent="0.35">
      <c r="A148" s="296"/>
      <c r="B148" s="4">
        <v>128</v>
      </c>
      <c r="C148" s="34" t="s">
        <v>158</v>
      </c>
      <c r="D148" s="11" t="s">
        <v>22</v>
      </c>
      <c r="E148" s="6"/>
      <c r="F148" s="157">
        <f>+'ESTUDIO DE MERCADO 2023'!F148*(1 + 0.0928) * (1 + 0.052) * (1 + 0.051)</f>
        <v>575964.63339273538</v>
      </c>
      <c r="G148" s="157">
        <f>+'ESTUDIO DE MERCADO 2023'!G148*(1 + 0.0928) * (1 + 0.052) * (1 + 0.051)</f>
        <v>648491.87222842069</v>
      </c>
      <c r="H148" s="7">
        <f>+'ESTUDIO DE MERCADO 2025'!H148*1.051</f>
        <v>775638</v>
      </c>
      <c r="I148" s="7">
        <f>+'ESTUDIO DE MERCADO 2025'!I148*1.051</f>
        <v>791403</v>
      </c>
      <c r="J148" s="13">
        <f>+'ESTUDIO DE MERCADO 2025'!J148*1.051</f>
        <v>745564.26559999993</v>
      </c>
      <c r="K148" s="8">
        <f t="shared" si="124"/>
        <v>707412</v>
      </c>
      <c r="L148" s="450"/>
      <c r="M148" s="157">
        <f>+'ESTUDIO DE MERCADO 2023'!I148*(1 + 0.0928) * (1 + 0.052) * (1 + 0.051)</f>
        <v>575964.63339273538</v>
      </c>
      <c r="N148" s="157">
        <f>+'ESTUDIO DE MERCADO 2023'!J148*(1 + 0.0928) * (1 + 0.052) * (1 + 0.051)</f>
        <v>648491.87222842069</v>
      </c>
      <c r="O148" s="7">
        <f>+'ESTUDIO DE MERCADO 2025'!N148*1.051</f>
        <v>775638</v>
      </c>
      <c r="P148" s="7">
        <f>+'ESTUDIO DE MERCADO 2025'!O148*1.051</f>
        <v>791403</v>
      </c>
      <c r="Q148" s="7">
        <f>+'ESTUDIO DE MERCADO 2025'!P148*1.051</f>
        <v>745564.26559999993</v>
      </c>
      <c r="R148" s="8">
        <f t="shared" si="125"/>
        <v>707412</v>
      </c>
      <c r="S148" s="450"/>
      <c r="T148" s="157">
        <f>+'ESTUDIO DE MERCADO 2023'!O148*(1 + 0.0928) * (1 + 0.052) * (1 + 0.051)</f>
        <v>782252.98517096101</v>
      </c>
      <c r="U148" s="157">
        <f>+'ESTUDIO DE MERCADO 2023'!P148*(1 + 0.0928) * (1 + 0.052) * (1 + 0.051)</f>
        <v>880756.68799595046</v>
      </c>
      <c r="V148" s="7">
        <f>+'ESTUDIO DE MERCADO 2025'!T148*1.051</f>
        <v>1053102</v>
      </c>
      <c r="W148" s="7">
        <f>+'ESTUDIO DE MERCADO 2025'!U148*1.051</f>
        <v>1074122</v>
      </c>
      <c r="X148" s="7">
        <f>+'ESTUDIO DE MERCADO 2025'!V148*1.051</f>
        <v>1012596.8803999999</v>
      </c>
      <c r="Y148" s="8">
        <f t="shared" si="126"/>
        <v>960566</v>
      </c>
      <c r="Z148" s="450"/>
      <c r="AA148" s="157">
        <f>+'ESTUDIO DE MERCADO 2023'!AD148*(1 + 0.0928) * (1 + 0.052) * (1 + 0.051)</f>
        <v>782252.98517096101</v>
      </c>
      <c r="AB148" s="157">
        <f>+'ESTUDIO DE MERCADO 2023'!AE148*(1 + 0.0928) * (1 + 0.052) * (1 + 0.051)</f>
        <v>880756.68799595046</v>
      </c>
      <c r="AC148" s="7">
        <f>+'ESTUDIO DE MERCADO 2025'!Z148*1.051</f>
        <v>1053102</v>
      </c>
      <c r="AD148" s="7">
        <f>+'ESTUDIO DE MERCADO 2025'!AA148*1.051</f>
        <v>1053102</v>
      </c>
      <c r="AE148" s="7">
        <f>+'ESTUDIO DE MERCADO 2025'!AB148*1.051</f>
        <v>1012596.8803999999</v>
      </c>
      <c r="AF148" s="8">
        <f t="shared" si="127"/>
        <v>956362</v>
      </c>
      <c r="AG148" s="450"/>
      <c r="AH148" s="157">
        <f>+'ESTUDIO DE MERCADO 2023'!AG148*(1 + 0.0928) * (1 + 0.052) * (1 + 0.051)</f>
        <v>782252.98517096101</v>
      </c>
      <c r="AI148" s="157">
        <f>+'ESTUDIO DE MERCADO 2023'!AH148*(1 + 0.0928) * (1 + 0.052) * (1 + 0.051)</f>
        <v>880756.68799595046</v>
      </c>
      <c r="AJ148" s="7">
        <f>+'ESTUDIO DE MERCADO 2025'!AF148*1.051</f>
        <v>1053102</v>
      </c>
      <c r="AK148" s="7">
        <f>+'ESTUDIO DE MERCADO 2025'!AG148*1.051</f>
        <v>1074122</v>
      </c>
      <c r="AL148" s="7">
        <f>+'ESTUDIO DE MERCADO 2025'!AH148*1.051</f>
        <v>1012596.8803999999</v>
      </c>
      <c r="AM148" s="8">
        <f t="shared" si="128"/>
        <v>960566</v>
      </c>
      <c r="AN148" s="450"/>
      <c r="AO148" s="157">
        <f>+'ESTUDIO DE MERCADO 2023'!AJ148*(1 + 0.0928) * (1 + 0.052) * (1 + 0.051)</f>
        <v>782252.98517096101</v>
      </c>
      <c r="AP148" s="157">
        <f>+'ESTUDIO DE MERCADO 2023'!AK148*(1 + 0.0928) * (1 + 0.052) * (1 + 0.051)</f>
        <v>880756.68799595046</v>
      </c>
      <c r="AQ148" s="7">
        <f>+'ESTUDIO DE MERCADO 2025'!AL148*1.051</f>
        <v>1053102</v>
      </c>
      <c r="AR148" s="7">
        <f>+'ESTUDIO DE MERCADO 2025'!AM148*1.051</f>
        <v>1074122</v>
      </c>
      <c r="AS148" s="7">
        <f>+'ESTUDIO DE MERCADO 2025'!AN148*1.051</f>
        <v>1012596.8803999999</v>
      </c>
      <c r="AT148" s="8">
        <f>ROUND(((AO148+AP148+AQ148+AR148+AS148)/5),0)</f>
        <v>960566</v>
      </c>
      <c r="AU148" s="450"/>
      <c r="AV148" s="157">
        <f>+'ESTUDIO DE MERCADO 2023'!AM148*(1 + 0.0928) * (1 + 0.052) * (1 + 0.051)</f>
        <v>930881.05235344381</v>
      </c>
      <c r="AW148" s="157">
        <f>+'ESTUDIO DE MERCADO 2023'!AN148*(1 + 0.0928) * (1 + 0.052) * (1 + 0.051)</f>
        <v>880756.68799595046</v>
      </c>
      <c r="AX148" s="7">
        <f>+'ESTUDIO DE MERCADO 2025'!AR148*1.051</f>
        <v>1147692</v>
      </c>
      <c r="AY148" s="7">
        <f>+'ESTUDIO DE MERCADO 2025'!AS148*1.051</f>
        <v>1170814</v>
      </c>
      <c r="AZ148" s="7">
        <f>+'ESTUDIO DE MERCADO 2025'!AT148*1.051</f>
        <v>1103095.3373999998</v>
      </c>
      <c r="BA148" s="8">
        <f t="shared" si="129"/>
        <v>1046648</v>
      </c>
      <c r="BB148" s="450"/>
      <c r="BC148" s="157">
        <f>+'ESTUDIO DE MERCADO 2023'!AP148*(1 + 0.0928) * (1 + 0.052) * (1 + 0.051)</f>
        <v>575964.63339273538</v>
      </c>
      <c r="BD148" s="157">
        <f>+'ESTUDIO DE MERCADO 2023'!AQ148*(1 + 0.0928) * (1 + 0.052) * (1 + 0.051)</f>
        <v>527229.16441335017</v>
      </c>
      <c r="BE148" s="7">
        <f>+'ESTUDIO DE MERCADO 2025'!AX148*1.051</f>
        <v>698915</v>
      </c>
      <c r="BF148" s="7">
        <f>+'ESTUDIO DE MERCADO 2025'!AY148*1.051</f>
        <v>712578</v>
      </c>
      <c r="BG148" s="7">
        <f>+'ESTUDIO DE MERCADO 2025'!AZ148*1.051</f>
        <v>671727.94219999993</v>
      </c>
      <c r="BH148" s="8">
        <f t="shared" si="130"/>
        <v>637283</v>
      </c>
      <c r="BI148" s="450"/>
      <c r="BJ148" s="157">
        <f>+'ESTUDIO DE MERCADO 2023'!AV148*(1 + 0.0928) * (1 + 0.052) * (1 + 0.051)</f>
        <v>575964.63339273538</v>
      </c>
      <c r="BK148" s="157">
        <f>+'ESTUDIO DE MERCADO 2023'!AW148*(1 + 0.0928) * (1 + 0.052) * (1 + 0.051)</f>
        <v>880756.68799595046</v>
      </c>
      <c r="BL148" s="7">
        <f>+'ESTUDIO DE MERCADO 2025'!BD148*1.051</f>
        <v>922778</v>
      </c>
      <c r="BM148" s="7">
        <f>+'ESTUDIO DE MERCADO 2025'!BE148*1.051</f>
        <v>941695.99999999988</v>
      </c>
      <c r="BN148" s="7">
        <f>+'ESTUDIO DE MERCADO 2025'!BF148*1.051</f>
        <v>886989.348</v>
      </c>
      <c r="BO148" s="8">
        <f t="shared" si="131"/>
        <v>841637</v>
      </c>
      <c r="BP148" s="450"/>
      <c r="BQ148" s="157">
        <f>+'ESTUDIO DE MERCADO 2023'!AY148*(1 + 0.0928) * (1 + 0.052) * (1 + 0.051)</f>
        <v>782252.98517096101</v>
      </c>
      <c r="BR148" s="157">
        <f>+'ESTUDIO DE MERCADO 2023'!AZ148*(1 + 0.0928) * (1 + 0.052) * (1 + 0.051)</f>
        <v>880756.68799595046</v>
      </c>
      <c r="BS148" s="7">
        <f>+'ESTUDIO DE MERCADO 2025'!BJ148*1.051</f>
        <v>1053102</v>
      </c>
      <c r="BT148" s="7">
        <f>+'ESTUDIO DE MERCADO 2025'!BK148*1.051</f>
        <v>1074122</v>
      </c>
      <c r="BU148" s="7">
        <f>+'ESTUDIO DE MERCADO 2025'!BL148*1.051</f>
        <v>1012596.8803999999</v>
      </c>
      <c r="BV148" s="8">
        <f t="shared" si="132"/>
        <v>960566</v>
      </c>
      <c r="BW148" s="450"/>
      <c r="BX148" s="157">
        <f>+'ESTUDIO DE MERCADO 2023'!BB148*(1 + 0.0928) * (1 + 0.052) * (1 + 0.051)</f>
        <v>575964.63339273538</v>
      </c>
      <c r="BY148" s="157">
        <f>+'ESTUDIO DE MERCADO 2023'!BC148*(1 + 0.0928) * (1 + 0.052) * (1 + 0.051)</f>
        <v>527229.16441335017</v>
      </c>
      <c r="BZ148" s="7">
        <f>+'ESTUDIO DE MERCADO 2025'!BP148*1.051</f>
        <v>698915</v>
      </c>
      <c r="CA148" s="7">
        <f>+'ESTUDIO DE MERCADO 2025'!BQ148*1.051</f>
        <v>712578</v>
      </c>
      <c r="CB148" s="7">
        <f>+'ESTUDIO DE MERCADO 2025'!BR148*1.051</f>
        <v>671727.94219999993</v>
      </c>
      <c r="CC148" s="450">
        <f t="shared" si="72"/>
        <v>637283</v>
      </c>
      <c r="CD148" s="89"/>
      <c r="CE148" s="28"/>
      <c r="CF148" s="9"/>
      <c r="CG148" s="9"/>
      <c r="CH148" s="9"/>
      <c r="CI148" s="10"/>
      <c r="CJ148" s="10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</row>
    <row r="149" spans="1:198" ht="50" customHeight="1" thickBot="1" x14ac:dyDescent="0.4">
      <c r="A149" s="296"/>
      <c r="B149" s="11">
        <v>129</v>
      </c>
      <c r="C149" s="34" t="s">
        <v>159</v>
      </c>
      <c r="D149" s="11" t="s">
        <v>22</v>
      </c>
      <c r="E149" s="6"/>
      <c r="F149" s="157">
        <f>+'ESTUDIO DE MERCADO 2023'!F149*(1 + 0.0928) * (1 + 0.052) * (1 + 0.051)</f>
        <v>98022.956524997076</v>
      </c>
      <c r="G149" s="157">
        <f>+'ESTUDIO DE MERCADO 2023'!G149*(1 + 0.0928) * (1 + 0.052) * (1 + 0.051)</f>
        <v>110366.30881972171</v>
      </c>
      <c r="H149" s="7">
        <f>+'ESTUDIO DE MERCADO 2025'!H149*1.051</f>
        <v>132426</v>
      </c>
      <c r="I149" s="7">
        <f>+'ESTUDIO DE MERCADO 2025'!I149*1.051</f>
        <v>135579</v>
      </c>
      <c r="J149" s="13">
        <f>+'ESTUDIO DE MERCADO 2025'!J149*1.051</f>
        <v>126887.65039999998</v>
      </c>
      <c r="K149" s="8">
        <f t="shared" si="124"/>
        <v>120656</v>
      </c>
      <c r="L149" s="450"/>
      <c r="M149" s="157">
        <f>+'ESTUDIO DE MERCADO 2023'!I149*(1 + 0.0928) * (1 + 0.052) * (1 + 0.051)</f>
        <v>98022.956524997076</v>
      </c>
      <c r="N149" s="157">
        <f>+'ESTUDIO DE MERCADO 2023'!J149*(1 + 0.0928) * (1 + 0.052) * (1 + 0.051)</f>
        <v>110366.30881972171</v>
      </c>
      <c r="O149" s="7">
        <f>+'ESTUDIO DE MERCADO 2025'!N149*1.051</f>
        <v>132426</v>
      </c>
      <c r="P149" s="7">
        <f>+'ESTUDIO DE MERCADO 2025'!O149*1.051</f>
        <v>135579</v>
      </c>
      <c r="Q149" s="7">
        <f>+'ESTUDIO DE MERCADO 2025'!P149*1.051</f>
        <v>126887.65039999998</v>
      </c>
      <c r="R149" s="8">
        <f t="shared" si="125"/>
        <v>120656</v>
      </c>
      <c r="S149" s="450"/>
      <c r="T149" s="157">
        <f>+'ESTUDIO DE MERCADO 2023'!O149*(1 + 0.0928) * (1 + 0.052) * (1 + 0.051)</f>
        <v>154118.48194816484</v>
      </c>
      <c r="U149" s="157">
        <f>+'ESTUDIO DE MERCADO 2023'!P149*(1 + 0.0928) * (1 + 0.052) * (1 + 0.051)</f>
        <v>173525.55540579147</v>
      </c>
      <c r="V149" s="7">
        <f>+'ESTUDIO DE MERCADO 2025'!T149*1.051</f>
        <v>207047</v>
      </c>
      <c r="W149" s="7">
        <f>+'ESTUDIO DE MERCADO 2025'!U149*1.051</f>
        <v>211251</v>
      </c>
      <c r="X149" s="7">
        <f>+'ESTUDIO DE MERCADO 2025'!V149*1.051</f>
        <v>199499.769</v>
      </c>
      <c r="Y149" s="8">
        <f t="shared" si="126"/>
        <v>189088</v>
      </c>
      <c r="Z149" s="450"/>
      <c r="AA149" s="157">
        <f>+'ESTUDIO DE MERCADO 2023'!AD149*(1 + 0.0928) * (1 + 0.052) * (1 + 0.051)</f>
        <v>154118.48194816484</v>
      </c>
      <c r="AB149" s="157">
        <f>+'ESTUDIO DE MERCADO 2023'!AE149*(1 + 0.0928) * (1 + 0.052) * (1 + 0.051)</f>
        <v>173525.55540579147</v>
      </c>
      <c r="AC149" s="7">
        <f>+'ESTUDIO DE MERCADO 2025'!Z149*1.051</f>
        <v>207047</v>
      </c>
      <c r="AD149" s="7">
        <f>+'ESTUDIO DE MERCADO 2025'!AA149*1.051</f>
        <v>207047</v>
      </c>
      <c r="AE149" s="7">
        <f>+'ESTUDIO DE MERCADO 2025'!AB149*1.051</f>
        <v>199499.769</v>
      </c>
      <c r="AF149" s="8">
        <f t="shared" si="127"/>
        <v>188248</v>
      </c>
      <c r="AG149" s="450"/>
      <c r="AH149" s="157">
        <f>+'ESTUDIO DE MERCADO 2023'!AG149*(1 + 0.0928) * (1 + 0.052) * (1 + 0.051)</f>
        <v>154118.48194816484</v>
      </c>
      <c r="AI149" s="157">
        <f>+'ESTUDIO DE MERCADO 2023'!AH149*(1 + 0.0928) * (1 + 0.052) * (1 + 0.051)</f>
        <v>173525.55540579147</v>
      </c>
      <c r="AJ149" s="7">
        <f>+'ESTUDIO DE MERCADO 2025'!AF149*1.051</f>
        <v>207047</v>
      </c>
      <c r="AK149" s="7">
        <f>+'ESTUDIO DE MERCADO 2025'!AG149*1.051</f>
        <v>211251</v>
      </c>
      <c r="AL149" s="7">
        <f>+'ESTUDIO DE MERCADO 2025'!AH149*1.051</f>
        <v>199499.769</v>
      </c>
      <c r="AM149" s="8">
        <f t="shared" si="128"/>
        <v>189088</v>
      </c>
      <c r="AN149" s="450"/>
      <c r="AO149" s="157">
        <f>+'ESTUDIO DE MERCADO 2023'!AJ149*(1 + 0.0928) * (1 + 0.052) * (1 + 0.051)</f>
        <v>154118.48194816484</v>
      </c>
      <c r="AP149" s="157">
        <f>+'ESTUDIO DE MERCADO 2023'!AK149*(1 + 0.0928) * (1 + 0.052) * (1 + 0.051)</f>
        <v>173525.55540579147</v>
      </c>
      <c r="AQ149" s="7">
        <f>+'ESTUDIO DE MERCADO 2025'!AL149*1.051</f>
        <v>207047</v>
      </c>
      <c r="AR149" s="7">
        <f>+'ESTUDIO DE MERCADO 2025'!AM149*1.051</f>
        <v>211251</v>
      </c>
      <c r="AS149" s="7">
        <f>+'ESTUDIO DE MERCADO 2025'!AN149*1.051</f>
        <v>199499.769</v>
      </c>
      <c r="AT149" s="8">
        <f>ROUND(((AO149+AP149+AQ149+AR149+AS149)/5),0)</f>
        <v>189088</v>
      </c>
      <c r="AU149" s="450"/>
      <c r="AV149" s="157">
        <f>+'ESTUDIO DE MERCADO 2023'!AM149*(1 + 0.0928) * (1 + 0.052) * (1 + 0.051)</f>
        <v>183400.99351831619</v>
      </c>
      <c r="AW149" s="157">
        <f>+'ESTUDIO DE MERCADO 2023'!AN149*(1 + 0.0928) * (1 + 0.052) * (1 + 0.051)</f>
        <v>173525.55540579147</v>
      </c>
      <c r="AX149" s="7">
        <f>+'ESTUDIO DE MERCADO 2025'!AR149*1.051</f>
        <v>225965</v>
      </c>
      <c r="AY149" s="7">
        <f>+'ESTUDIO DE MERCADO 2025'!AS149*1.051</f>
        <v>230169</v>
      </c>
      <c r="AZ149" s="7">
        <f>+'ESTUDIO DE MERCADO 2025'!AT149*1.051</f>
        <v>217330.1942</v>
      </c>
      <c r="BA149" s="8">
        <f t="shared" si="129"/>
        <v>206078</v>
      </c>
      <c r="BB149" s="450"/>
      <c r="BC149" s="157">
        <f>+'ESTUDIO DE MERCADO 2023'!AP149*(1 + 0.0928) * (1 + 0.052) * (1 + 0.051)</f>
        <v>98022.956524997076</v>
      </c>
      <c r="BD149" s="157">
        <f>+'ESTUDIO DE MERCADO 2023'!AQ149*(1 + 0.0928) * (1 + 0.052) * (1 + 0.051)</f>
        <v>89728.706357497344</v>
      </c>
      <c r="BE149" s="7">
        <f>+'ESTUDIO DE MERCADO 2025'!AX149*1.051</f>
        <v>118762.99999999999</v>
      </c>
      <c r="BF149" s="7">
        <f>+'ESTUDIO DE MERCADO 2025'!AY149*1.051</f>
        <v>120864.99999999999</v>
      </c>
      <c r="BG149" s="7">
        <f>+'ESTUDIO DE MERCADO 2025'!AZ149*1.051</f>
        <v>114320.423</v>
      </c>
      <c r="BH149" s="8">
        <f t="shared" si="130"/>
        <v>108340</v>
      </c>
      <c r="BI149" s="450"/>
      <c r="BJ149" s="157">
        <f>+'ESTUDIO DE MERCADO 2023'!AV149*(1 + 0.0928) * (1 + 0.052) * (1 + 0.051)</f>
        <v>98022.956524997076</v>
      </c>
      <c r="BK149" s="157">
        <f>+'ESTUDIO DE MERCADO 2023'!AW149*(1 + 0.0928) * (1 + 0.052) * (1 + 0.051)</f>
        <v>173525.55540579147</v>
      </c>
      <c r="BL149" s="7">
        <f>+'ESTUDIO DE MERCADO 2025'!BD149*1.051</f>
        <v>172364</v>
      </c>
      <c r="BM149" s="7">
        <f>+'ESTUDIO DE MERCADO 2025'!BE149*1.051</f>
        <v>175517</v>
      </c>
      <c r="BN149" s="7">
        <f>+'ESTUDIO DE MERCADO 2025'!BF149*1.051</f>
        <v>165344.16079999998</v>
      </c>
      <c r="BO149" s="8">
        <f t="shared" si="131"/>
        <v>156955</v>
      </c>
      <c r="BP149" s="450"/>
      <c r="BQ149" s="157">
        <f>+'ESTUDIO DE MERCADO 2023'!AY149*(1 + 0.0928) * (1 + 0.052) * (1 + 0.051)</f>
        <v>154118.48194816484</v>
      </c>
      <c r="BR149" s="157">
        <f>+'ESTUDIO DE MERCADO 2023'!AZ149*(1 + 0.0928) * (1 + 0.052) * (1 + 0.051)</f>
        <v>173525.55540579147</v>
      </c>
      <c r="BS149" s="7">
        <f>+'ESTUDIO DE MERCADO 2025'!BJ149*1.051</f>
        <v>207047</v>
      </c>
      <c r="BT149" s="7">
        <f>+'ESTUDIO DE MERCADO 2025'!BK149*1.051</f>
        <v>211251</v>
      </c>
      <c r="BU149" s="7">
        <f>+'ESTUDIO DE MERCADO 2025'!BL149*1.051</f>
        <v>199499.769</v>
      </c>
      <c r="BV149" s="8">
        <f t="shared" si="132"/>
        <v>189088</v>
      </c>
      <c r="BW149" s="450"/>
      <c r="BX149" s="157">
        <f>+'ESTUDIO DE MERCADO 2023'!BB149*(1 + 0.0928) * (1 + 0.052) * (1 + 0.051)</f>
        <v>98022.956524997076</v>
      </c>
      <c r="BY149" s="157">
        <f>+'ESTUDIO DE MERCADO 2023'!BC149*(1 + 0.0928) * (1 + 0.052) * (1 + 0.051)</f>
        <v>89728.706357497344</v>
      </c>
      <c r="BZ149" s="7">
        <f>+'ESTUDIO DE MERCADO 2025'!BP149*1.051</f>
        <v>118762.99999999999</v>
      </c>
      <c r="CA149" s="7">
        <f>+'ESTUDIO DE MERCADO 2025'!BQ149*1.051</f>
        <v>120864.99999999999</v>
      </c>
      <c r="CB149" s="7">
        <f>+'ESTUDIO DE MERCADO 2025'!BR149*1.051</f>
        <v>114320.423</v>
      </c>
      <c r="CC149" s="450">
        <f t="shared" si="72"/>
        <v>108340</v>
      </c>
      <c r="CD149" s="89"/>
      <c r="CE149" s="28"/>
      <c r="CF149" s="9"/>
      <c r="CG149" s="9"/>
      <c r="CH149" s="9"/>
      <c r="CI149" s="10"/>
      <c r="CJ149" s="10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</row>
    <row r="150" spans="1:198" ht="50" customHeight="1" x14ac:dyDescent="0.35">
      <c r="A150" s="296"/>
      <c r="B150" s="4">
        <v>130</v>
      </c>
      <c r="C150" s="34" t="s">
        <v>160</v>
      </c>
      <c r="D150" s="11" t="s">
        <v>22</v>
      </c>
      <c r="E150" s="6"/>
      <c r="F150" s="157">
        <f>+'ESTUDIO DE MERCADO 2023'!F150*(1 + 0.0928) * (1 + 0.052) * (1 + 0.051)</f>
        <v>235610.01859199998</v>
      </c>
      <c r="G150" s="157">
        <f>+'ESTUDIO DE MERCADO 2023'!G150*(1 + 0.0928) * (1 + 0.052) * (1 + 0.051)</f>
        <v>265278.75708700798</v>
      </c>
      <c r="H150" s="7">
        <f>+'ESTUDIO DE MERCADO 2025'!H150*1.051</f>
        <v>317402</v>
      </c>
      <c r="I150" s="7">
        <f>+'ESTUDIO DE MERCADO 2025'!I150*1.051</f>
        <v>323708</v>
      </c>
      <c r="J150" s="13">
        <f>+'ESTUDIO DE MERCADO 2025'!J150*1.051</f>
        <v>304988.8492</v>
      </c>
      <c r="K150" s="8">
        <f t="shared" si="124"/>
        <v>289398</v>
      </c>
      <c r="L150" s="450"/>
      <c r="M150" s="157">
        <f>+'ESTUDIO DE MERCADO 2023'!I150*(1 + 0.0928) * (1 + 0.052) * (1 + 0.051)</f>
        <v>235610.01859199998</v>
      </c>
      <c r="N150" s="157">
        <f>+'ESTUDIO DE MERCADO 2023'!J150*(1 + 0.0928) * (1 + 0.052) * (1 + 0.051)</f>
        <v>265278.75708700798</v>
      </c>
      <c r="O150" s="7">
        <f>+'ESTUDIO DE MERCADO 2025'!N150*1.051</f>
        <v>317402</v>
      </c>
      <c r="P150" s="7">
        <f>+'ESTUDIO DE MERCADO 2025'!O150*1.051</f>
        <v>323708</v>
      </c>
      <c r="Q150" s="7">
        <f>+'ESTUDIO DE MERCADO 2025'!P150*1.051</f>
        <v>304988.8492</v>
      </c>
      <c r="R150" s="8">
        <f t="shared" si="125"/>
        <v>289398</v>
      </c>
      <c r="S150" s="450"/>
      <c r="T150" s="157">
        <f>+'ESTUDIO DE MERCADO 2023'!O150*(1 + 0.0928) * (1 + 0.052) * (1 + 0.051)</f>
        <v>392683.36431999999</v>
      </c>
      <c r="U150" s="157">
        <f>+'ESTUDIO DE MERCADO 2023'!P150*(1 + 0.0928) * (1 + 0.052) * (1 + 0.051)</f>
        <v>442131.26181167999</v>
      </c>
      <c r="V150" s="7">
        <f>+'ESTUDIO DE MERCADO 2025'!T150*1.051</f>
        <v>528653</v>
      </c>
      <c r="W150" s="7">
        <f>+'ESTUDIO DE MERCADO 2025'!U150*1.051</f>
        <v>539163</v>
      </c>
      <c r="X150" s="7">
        <f>+'ESTUDIO DE MERCADO 2025'!V150*1.051</f>
        <v>508314.25819999998</v>
      </c>
      <c r="Y150" s="8">
        <f t="shared" si="126"/>
        <v>482189</v>
      </c>
      <c r="Z150" s="450"/>
      <c r="AA150" s="157">
        <f>+'ESTUDIO DE MERCADO 2023'!AD150*(1 + 0.0928) * (1 + 0.052) * (1 + 0.051)</f>
        <v>392683.36431999999</v>
      </c>
      <c r="AB150" s="157">
        <f>+'ESTUDIO DE MERCADO 2023'!AE150*(1 + 0.0928) * (1 + 0.052) * (1 + 0.051)</f>
        <v>442131.26181167999</v>
      </c>
      <c r="AC150" s="7">
        <f>+'ESTUDIO DE MERCADO 2025'!Z150*1.051</f>
        <v>528653</v>
      </c>
      <c r="AD150" s="7">
        <f>+'ESTUDIO DE MERCADO 2025'!AA150*1.051</f>
        <v>528653</v>
      </c>
      <c r="AE150" s="7">
        <f>+'ESTUDIO DE MERCADO 2025'!AB150*1.051</f>
        <v>508314.25819999998</v>
      </c>
      <c r="AF150" s="8">
        <f t="shared" si="127"/>
        <v>480087</v>
      </c>
      <c r="AG150" s="450"/>
      <c r="AH150" s="157">
        <f>+'ESTUDIO DE MERCADO 2023'!AG150*(1 + 0.0928) * (1 + 0.052) * (1 + 0.051)</f>
        <v>392683.36431999999</v>
      </c>
      <c r="AI150" s="157">
        <f>+'ESTUDIO DE MERCADO 2023'!AH150*(1 + 0.0928) * (1 + 0.052) * (1 + 0.051)</f>
        <v>442131.26181167999</v>
      </c>
      <c r="AJ150" s="7">
        <f>+'ESTUDIO DE MERCADO 2025'!AF150*1.051</f>
        <v>528653</v>
      </c>
      <c r="AK150" s="7">
        <f>+'ESTUDIO DE MERCADO 2025'!AG150*1.051</f>
        <v>539163</v>
      </c>
      <c r="AL150" s="7">
        <f>+'ESTUDIO DE MERCADO 2025'!AH150*1.051</f>
        <v>508314.25819999998</v>
      </c>
      <c r="AM150" s="8">
        <f t="shared" si="128"/>
        <v>482189</v>
      </c>
      <c r="AN150" s="450"/>
      <c r="AO150" s="157">
        <f>+'ESTUDIO DE MERCADO 2023'!AJ150*(1 + 0.0928) * (1 + 0.052) * (1 + 0.051)</f>
        <v>392683.36431999999</v>
      </c>
      <c r="AP150" s="157">
        <f>+'ESTUDIO DE MERCADO 2023'!AK150*(1 + 0.0928) * (1 + 0.052) * (1 + 0.051)</f>
        <v>442131.26181167999</v>
      </c>
      <c r="AQ150" s="7">
        <f>+'ESTUDIO DE MERCADO 2025'!AL150*1.051</f>
        <v>528653</v>
      </c>
      <c r="AR150" s="7">
        <f>+'ESTUDIO DE MERCADO 2025'!AM150*1.051</f>
        <v>539163</v>
      </c>
      <c r="AS150" s="7">
        <f>+'ESTUDIO DE MERCADO 2025'!AN150*1.051</f>
        <v>508314.25819999998</v>
      </c>
      <c r="AT150" s="8">
        <f>ROUND(((AO150+AP150+AQ150+AR150+AS150)/5),0)</f>
        <v>482189</v>
      </c>
      <c r="AU150" s="450"/>
      <c r="AV150" s="157">
        <f>+'ESTUDIO DE MERCADO 2023'!AM150*(1 + 0.0928) * (1 + 0.052) * (1 + 0.051)</f>
        <v>467293.20354080002</v>
      </c>
      <c r="AW150" s="157">
        <f>+'ESTUDIO DE MERCADO 2023'!AN150*(1 + 0.0928) * (1 + 0.052) * (1 + 0.051)</f>
        <v>442131.26181167999</v>
      </c>
      <c r="AX150" s="7">
        <f>+'ESTUDIO DE MERCADO 2025'!AR150*1.051</f>
        <v>575948</v>
      </c>
      <c r="AY150" s="7">
        <f>+'ESTUDIO DE MERCADO 2025'!AS150*1.051</f>
        <v>587509</v>
      </c>
      <c r="AZ150" s="7">
        <f>+'ESTUDIO DE MERCADO 2025'!AT150*1.051</f>
        <v>553743.7331999999</v>
      </c>
      <c r="BA150" s="8">
        <f t="shared" si="129"/>
        <v>525325</v>
      </c>
      <c r="BB150" s="450"/>
      <c r="BC150" s="157">
        <f>+'ESTUDIO DE MERCADO 2023'!AP150*(1 + 0.0928) * (1 + 0.052) * (1 + 0.051)</f>
        <v>235610.01859199998</v>
      </c>
      <c r="BD150" s="157">
        <f>+'ESTUDIO DE MERCADO 2023'!AQ150*(1 + 0.0928) * (1 + 0.052) * (1 + 0.051)</f>
        <v>215673.78624959997</v>
      </c>
      <c r="BE150" s="7">
        <f>+'ESTUDIO DE MERCADO 2025'!AX150*1.051</f>
        <v>285872</v>
      </c>
      <c r="BF150" s="7">
        <f>+'ESTUDIO DE MERCADO 2025'!AY150*1.051</f>
        <v>291127</v>
      </c>
      <c r="BG150" s="7">
        <f>+'ESTUDIO DE MERCADO 2025'!AZ150*1.051</f>
        <v>274783.95</v>
      </c>
      <c r="BH150" s="8">
        <f t="shared" si="130"/>
        <v>260613</v>
      </c>
      <c r="BI150" s="450"/>
      <c r="BJ150" s="157">
        <f>+'ESTUDIO DE MERCADO 2023'!AV150*(1 + 0.0928) * (1 + 0.052) * (1 + 0.051)</f>
        <v>235610.01859199998</v>
      </c>
      <c r="BK150" s="157">
        <f>+'ESTUDIO DE MERCADO 2023'!AW150*(1 + 0.0928) * (1 + 0.052) * (1 + 0.051)</f>
        <v>442131.26181167999</v>
      </c>
      <c r="BL150" s="7">
        <f>+'ESTUDIO DE MERCADO 2025'!BD150*1.051</f>
        <v>428808</v>
      </c>
      <c r="BM150" s="7">
        <f>+'ESTUDIO DE MERCADO 2025'!BE150*1.051</f>
        <v>437216</v>
      </c>
      <c r="BN150" s="7">
        <f>+'ESTUDIO DE MERCADO 2025'!BF150*1.051</f>
        <v>412673.25819999998</v>
      </c>
      <c r="BO150" s="8">
        <f t="shared" si="131"/>
        <v>391288</v>
      </c>
      <c r="BP150" s="450"/>
      <c r="BQ150" s="157">
        <f>+'ESTUDIO DE MERCADO 2023'!AY150*(1 + 0.0928) * (1 + 0.052) * (1 + 0.051)</f>
        <v>392683.36431999999</v>
      </c>
      <c r="BR150" s="157">
        <f>+'ESTUDIO DE MERCADO 2023'!AZ150*(1 + 0.0928) * (1 + 0.052) * (1 + 0.051)</f>
        <v>442131.26181167999</v>
      </c>
      <c r="BS150" s="7">
        <f>+'ESTUDIO DE MERCADO 2025'!BJ150*1.051</f>
        <v>528653</v>
      </c>
      <c r="BT150" s="7">
        <f>+'ESTUDIO DE MERCADO 2025'!BK150*1.051</f>
        <v>539163</v>
      </c>
      <c r="BU150" s="7">
        <f>+'ESTUDIO DE MERCADO 2025'!BL150*1.051</f>
        <v>508314.25819999998</v>
      </c>
      <c r="BV150" s="8">
        <f t="shared" si="132"/>
        <v>482189</v>
      </c>
      <c r="BW150" s="450"/>
      <c r="BX150" s="157">
        <f>+'ESTUDIO DE MERCADO 2023'!BB150*(1 + 0.0928) * (1 + 0.052) * (1 + 0.051)</f>
        <v>235610.01859199998</v>
      </c>
      <c r="BY150" s="157">
        <f>+'ESTUDIO DE MERCADO 2023'!BC150*(1 + 0.0928) * (1 + 0.052) * (1 + 0.051)</f>
        <v>215673.78624959997</v>
      </c>
      <c r="BZ150" s="7">
        <f>+'ESTUDIO DE MERCADO 2025'!BP150*1.051</f>
        <v>285872</v>
      </c>
      <c r="CA150" s="7">
        <f>+'ESTUDIO DE MERCADO 2025'!BQ150*1.051</f>
        <v>291127</v>
      </c>
      <c r="CB150" s="7">
        <f>+'ESTUDIO DE MERCADO 2025'!BR150*1.051</f>
        <v>274783.95</v>
      </c>
      <c r="CC150" s="450">
        <f t="shared" si="72"/>
        <v>260613</v>
      </c>
      <c r="CD150" s="89"/>
      <c r="CE150" s="28"/>
      <c r="CF150" s="9"/>
      <c r="CG150" s="9"/>
      <c r="CH150" s="9"/>
      <c r="CI150" s="10"/>
      <c r="CJ150" s="10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</row>
    <row r="151" spans="1:198" ht="50" customHeight="1" thickBot="1" x14ac:dyDescent="0.4">
      <c r="A151" s="296"/>
      <c r="B151" s="11">
        <v>131</v>
      </c>
      <c r="C151" s="34" t="s">
        <v>161</v>
      </c>
      <c r="D151" s="11" t="s">
        <v>22</v>
      </c>
      <c r="E151" s="6"/>
      <c r="F151" s="157">
        <f>+'ESTUDIO DE MERCADO 2023'!F151*(1 + 0.0928) * (1 + 0.052) * (1 + 0.051)</f>
        <v>235610.01859199998</v>
      </c>
      <c r="G151" s="157">
        <f>+'ESTUDIO DE MERCADO 2023'!G151*(1 + 0.0928) * (1 + 0.052) * (1 + 0.051)</f>
        <v>265278.75708700798</v>
      </c>
      <c r="H151" s="7">
        <f>+'ESTUDIO DE MERCADO 2025'!H151*1.051</f>
        <v>317402</v>
      </c>
      <c r="I151" s="7">
        <f>+'ESTUDIO DE MERCADO 2025'!I151*1.051</f>
        <v>323708</v>
      </c>
      <c r="J151" s="13">
        <f>+'ESTUDIO DE MERCADO 2025'!J151*1.051</f>
        <v>304988.8492</v>
      </c>
      <c r="K151" s="8">
        <f t="shared" si="124"/>
        <v>289398</v>
      </c>
      <c r="L151" s="450"/>
      <c r="M151" s="157">
        <f>+'ESTUDIO DE MERCADO 2023'!I151*(1 + 0.0928) * (1 + 0.052) * (1 + 0.051)</f>
        <v>235610.01859199998</v>
      </c>
      <c r="N151" s="157">
        <f>+'ESTUDIO DE MERCADO 2023'!J151*(1 + 0.0928) * (1 + 0.052) * (1 + 0.051)</f>
        <v>265278.75708700798</v>
      </c>
      <c r="O151" s="7">
        <f>+'ESTUDIO DE MERCADO 2025'!N151*1.051</f>
        <v>317402</v>
      </c>
      <c r="P151" s="7">
        <f>+'ESTUDIO DE MERCADO 2025'!O151*1.051</f>
        <v>323708</v>
      </c>
      <c r="Q151" s="7">
        <f>+'ESTUDIO DE MERCADO 2025'!P151*1.051</f>
        <v>304988.8492</v>
      </c>
      <c r="R151" s="8">
        <f t="shared" si="125"/>
        <v>289398</v>
      </c>
      <c r="S151" s="450"/>
      <c r="T151" s="157">
        <f>+'ESTUDIO DE MERCADO 2023'!O151*(1 + 0.0928) * (1 + 0.052) * (1 + 0.051)</f>
        <v>267024.6877376</v>
      </c>
      <c r="U151" s="157">
        <f>+'ESTUDIO DE MERCADO 2023'!P151*(1 + 0.0928) * (1 + 0.052) * (1 + 0.051)</f>
        <v>300649.25803194242</v>
      </c>
      <c r="V151" s="7">
        <f>+'ESTUDIO DE MERCADO 2025'!T151*1.051</f>
        <v>359442</v>
      </c>
      <c r="W151" s="7">
        <f>+'ESTUDIO DE MERCADO 2025'!U151*1.051</f>
        <v>366799</v>
      </c>
      <c r="X151" s="7">
        <f>+'ESTUDIO DE MERCADO 2025'!V151*1.051</f>
        <v>345653.93099999998</v>
      </c>
      <c r="Y151" s="8">
        <f t="shared" si="126"/>
        <v>327914</v>
      </c>
      <c r="Z151" s="450"/>
      <c r="AA151" s="157">
        <f>+'ESTUDIO DE MERCADO 2023'!AD151*(1 + 0.0928) * (1 + 0.052) * (1 + 0.051)</f>
        <v>267024.6877376</v>
      </c>
      <c r="AB151" s="157">
        <f>+'ESTUDIO DE MERCADO 2023'!AE151*(1 + 0.0928) * (1 + 0.052) * (1 + 0.051)</f>
        <v>300649.25803194242</v>
      </c>
      <c r="AC151" s="7">
        <f>+'ESTUDIO DE MERCADO 2025'!Z151*1.051</f>
        <v>359442</v>
      </c>
      <c r="AD151" s="7">
        <f>+'ESTUDIO DE MERCADO 2025'!AA151*1.051</f>
        <v>359442</v>
      </c>
      <c r="AE151" s="7">
        <f>+'ESTUDIO DE MERCADO 2025'!AB151*1.051</f>
        <v>345653.93099999998</v>
      </c>
      <c r="AF151" s="8">
        <f t="shared" si="127"/>
        <v>326442</v>
      </c>
      <c r="AG151" s="450"/>
      <c r="AH151" s="157">
        <f>+'ESTUDIO DE MERCADO 2023'!AG151*(1 + 0.0928) * (1 + 0.052) * (1 + 0.051)</f>
        <v>267024.6877376</v>
      </c>
      <c r="AI151" s="157">
        <f>+'ESTUDIO DE MERCADO 2023'!AH151*(1 + 0.0928) * (1 + 0.052) * (1 + 0.051)</f>
        <v>300649.25803194242</v>
      </c>
      <c r="AJ151" s="7">
        <f>+'ESTUDIO DE MERCADO 2025'!AF151*1.051</f>
        <v>359442</v>
      </c>
      <c r="AK151" s="7">
        <f>+'ESTUDIO DE MERCADO 2025'!AG151*1.051</f>
        <v>366799</v>
      </c>
      <c r="AL151" s="7">
        <f>+'ESTUDIO DE MERCADO 2025'!AH151*1.051</f>
        <v>345653.93099999998</v>
      </c>
      <c r="AM151" s="8">
        <f t="shared" si="128"/>
        <v>327914</v>
      </c>
      <c r="AN151" s="450"/>
      <c r="AO151" s="157">
        <f>+'ESTUDIO DE MERCADO 2023'!AJ151*(1 + 0.0928) * (1 + 0.052) * (1 + 0.051)</f>
        <v>267024.6877376</v>
      </c>
      <c r="AP151" s="157">
        <f>+'ESTUDIO DE MERCADO 2023'!AK151*(1 + 0.0928) * (1 + 0.052) * (1 + 0.051)</f>
        <v>300649.25803194242</v>
      </c>
      <c r="AQ151" s="7">
        <f>+'ESTUDIO DE MERCADO 2025'!AL151*1.051</f>
        <v>359442</v>
      </c>
      <c r="AR151" s="7">
        <f>+'ESTUDIO DE MERCADO 2025'!AM151*1.051</f>
        <v>366799</v>
      </c>
      <c r="AS151" s="7">
        <f>+'ESTUDIO DE MERCADO 2025'!AN151*1.051</f>
        <v>345653.93099999998</v>
      </c>
      <c r="AT151" s="8">
        <f>ROUND(((AO151+AP151+AQ151+AR151+AS151)/5),0)</f>
        <v>327914</v>
      </c>
      <c r="AU151" s="450"/>
      <c r="AV151" s="157">
        <f>+'ESTUDIO DE MERCADO 2023'!AM151*(1 + 0.0928) * (1 + 0.052) * (1 + 0.051)</f>
        <v>317759.37840774399</v>
      </c>
      <c r="AW151" s="157">
        <f>+'ESTUDIO DE MERCADO 2023'!AN151*(1 + 0.0928) * (1 + 0.052) * (1 + 0.051)</f>
        <v>300649.25803194242</v>
      </c>
      <c r="AX151" s="7">
        <f>+'ESTUDIO DE MERCADO 2025'!AR151*1.051</f>
        <v>392023</v>
      </c>
      <c r="AY151" s="7">
        <f>+'ESTUDIO DE MERCADO 2025'!AS151*1.051</f>
        <v>399380</v>
      </c>
      <c r="AZ151" s="7">
        <f>+'ESTUDIO DE MERCADO 2025'!AT151*1.051</f>
        <v>376545.97399999999</v>
      </c>
      <c r="BA151" s="8">
        <f t="shared" si="129"/>
        <v>357272</v>
      </c>
      <c r="BB151" s="450"/>
      <c r="BC151" s="157">
        <f>+'ESTUDIO DE MERCADO 2023'!AP151*(1 + 0.0928) * (1 + 0.052) * (1 + 0.051)</f>
        <v>235610.01859199998</v>
      </c>
      <c r="BD151" s="157">
        <f>+'ESTUDIO DE MERCADO 2023'!AQ151*(1 + 0.0928) * (1 + 0.052) * (1 + 0.051)</f>
        <v>215673.78624959997</v>
      </c>
      <c r="BE151" s="7">
        <f>+'ESTUDIO DE MERCADO 2025'!AX151*1.051</f>
        <v>285872</v>
      </c>
      <c r="BF151" s="7">
        <f>+'ESTUDIO DE MERCADO 2025'!AY151*1.051</f>
        <v>291127</v>
      </c>
      <c r="BG151" s="7">
        <f>+'ESTUDIO DE MERCADO 2025'!AZ151*1.051</f>
        <v>274783.95</v>
      </c>
      <c r="BH151" s="8">
        <f t="shared" si="130"/>
        <v>260613</v>
      </c>
      <c r="BI151" s="450"/>
      <c r="BJ151" s="157">
        <f>+'ESTUDIO DE MERCADO 2023'!AV151*(1 + 0.0928) * (1 + 0.052) * (1 + 0.051)</f>
        <v>235610.01859199998</v>
      </c>
      <c r="BK151" s="157">
        <f>+'ESTUDIO DE MERCADO 2023'!AW151*(1 + 0.0928) * (1 + 0.052) * (1 + 0.051)</f>
        <v>300649.25803194242</v>
      </c>
      <c r="BL151" s="7">
        <f>+'ESTUDIO DE MERCADO 2025'!BD151*1.051</f>
        <v>339473</v>
      </c>
      <c r="BM151" s="7">
        <f>+'ESTUDIO DE MERCADO 2025'!BE151*1.051</f>
        <v>345779</v>
      </c>
      <c r="BN151" s="7">
        <f>+'ESTUDIO DE MERCADO 2025'!BF151*1.051</f>
        <v>326525.73099999997</v>
      </c>
      <c r="BO151" s="8">
        <f t="shared" si="131"/>
        <v>309607</v>
      </c>
      <c r="BP151" s="450"/>
      <c r="BQ151" s="157">
        <f>+'ESTUDIO DE MERCADO 2023'!AY151*(1 + 0.0928) * (1 + 0.052) * (1 + 0.051)</f>
        <v>267024.6877376</v>
      </c>
      <c r="BR151" s="157">
        <f>+'ESTUDIO DE MERCADO 2023'!AZ151*(1 + 0.0928) * (1 + 0.052) * (1 + 0.051)</f>
        <v>300649.25803194242</v>
      </c>
      <c r="BS151" s="7">
        <f>+'ESTUDIO DE MERCADO 2025'!BJ151*1.051</f>
        <v>359442</v>
      </c>
      <c r="BT151" s="7">
        <f>+'ESTUDIO DE MERCADO 2025'!BK151*1.051</f>
        <v>366799</v>
      </c>
      <c r="BU151" s="7">
        <f>+'ESTUDIO DE MERCADO 2025'!BL151*1.051</f>
        <v>345653.93099999998</v>
      </c>
      <c r="BV151" s="8">
        <f t="shared" si="132"/>
        <v>327914</v>
      </c>
      <c r="BW151" s="450"/>
      <c r="BX151" s="157">
        <f>+'ESTUDIO DE MERCADO 2023'!BB151*(1 + 0.0928) * (1 + 0.052) * (1 + 0.051)</f>
        <v>235610.01859199998</v>
      </c>
      <c r="BY151" s="157">
        <f>+'ESTUDIO DE MERCADO 2023'!BC151*(1 + 0.0928) * (1 + 0.052) * (1 + 0.051)</f>
        <v>215673.78624959997</v>
      </c>
      <c r="BZ151" s="7">
        <f>+'ESTUDIO DE MERCADO 2025'!BP151*1.051</f>
        <v>285872</v>
      </c>
      <c r="CA151" s="7">
        <f>+'ESTUDIO DE MERCADO 2025'!BQ151*1.051</f>
        <v>291127</v>
      </c>
      <c r="CB151" s="7">
        <f>+'ESTUDIO DE MERCADO 2025'!BR151*1.051</f>
        <v>274783.95</v>
      </c>
      <c r="CC151" s="450">
        <f t="shared" si="72"/>
        <v>260613</v>
      </c>
      <c r="CD151" s="89"/>
      <c r="CE151" s="28"/>
      <c r="CF151" s="9"/>
      <c r="CG151" s="9"/>
      <c r="CH151" s="9"/>
      <c r="CI151" s="10"/>
      <c r="CJ151" s="10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</row>
    <row r="152" spans="1:198" ht="50" customHeight="1" x14ac:dyDescent="0.35">
      <c r="A152" s="296"/>
      <c r="B152" s="4">
        <v>132</v>
      </c>
      <c r="C152" s="34" t="s">
        <v>162</v>
      </c>
      <c r="D152" s="11" t="s">
        <v>22</v>
      </c>
      <c r="E152" s="6"/>
      <c r="F152" s="157">
        <f>+'ESTUDIO DE MERCADO 2023'!F152*(1 + 0.0928) * (1 + 0.052) * (1 + 0.051)</f>
        <v>125658.67658239999</v>
      </c>
      <c r="G152" s="157">
        <f>+'ESTUDIO DE MERCADO 2023'!G152*(1 + 0.0928) * (1 + 0.052) * (1 + 0.051)</f>
        <v>141482.00377973757</v>
      </c>
      <c r="H152" s="7">
        <f>+'ESTUDIO DE MERCADO 2025'!H152*1.051</f>
        <v>169211</v>
      </c>
      <c r="I152" s="7">
        <f>+'ESTUDIO DE MERCADO 2025'!I152*1.051</f>
        <v>172364</v>
      </c>
      <c r="J152" s="13">
        <f>+'ESTUDIO DE MERCADO 2025'!J152*1.051</f>
        <v>162660.3272</v>
      </c>
      <c r="K152" s="8">
        <f t="shared" si="124"/>
        <v>154275</v>
      </c>
      <c r="L152" s="450"/>
      <c r="M152" s="157">
        <f>+'ESTUDIO DE MERCADO 2023'!I152*(1 + 0.0928) * (1 + 0.052) * (1 + 0.051)</f>
        <v>125658.67658239999</v>
      </c>
      <c r="N152" s="157">
        <f>+'ESTUDIO DE MERCADO 2023'!J152*(1 + 0.0928) * (1 + 0.052) * (1 + 0.051)</f>
        <v>141482.00377973757</v>
      </c>
      <c r="O152" s="7">
        <f>+'ESTUDIO DE MERCADO 2025'!N152*1.051</f>
        <v>169211</v>
      </c>
      <c r="P152" s="7">
        <f>+'ESTUDIO DE MERCADO 2025'!O152*1.051</f>
        <v>172364</v>
      </c>
      <c r="Q152" s="7">
        <f>+'ESTUDIO DE MERCADO 2025'!P152*1.051</f>
        <v>162660.3272</v>
      </c>
      <c r="R152" s="8">
        <f t="shared" si="125"/>
        <v>154275</v>
      </c>
      <c r="S152" s="450"/>
      <c r="T152" s="157">
        <f>+'ESTUDIO DE MERCADO 2023'!O152*(1 + 0.0928) * (1 + 0.052) * (1 + 0.051)</f>
        <v>15707.334572799999</v>
      </c>
      <c r="U152" s="157">
        <f>+'ESTUDIO DE MERCADO 2023'!P152*(1 + 0.0928) * (1 + 0.052) * (1 + 0.051)</f>
        <v>17685.250472467196</v>
      </c>
      <c r="V152" s="7">
        <f>+'ESTUDIO DE MERCADO 2025'!T152*1.051</f>
        <v>21020</v>
      </c>
      <c r="W152" s="7">
        <f>+'ESTUDIO DE MERCADO 2025'!U152*1.051</f>
        <v>21020</v>
      </c>
      <c r="X152" s="7">
        <f>+'ESTUDIO DE MERCADO 2025'!V152*1.051</f>
        <v>20333.276599999997</v>
      </c>
      <c r="Y152" s="8">
        <f t="shared" si="126"/>
        <v>19153</v>
      </c>
      <c r="Z152" s="450"/>
      <c r="AA152" s="157">
        <f>+'ESTUDIO DE MERCADO 2023'!AD152*(1 + 0.0928) * (1 + 0.052) * (1 + 0.051)</f>
        <v>15707.334572799999</v>
      </c>
      <c r="AB152" s="157">
        <f>+'ESTUDIO DE MERCADO 2023'!AE152*(1 + 0.0928) * (1 + 0.052) * (1 + 0.051)</f>
        <v>17685.250472467196</v>
      </c>
      <c r="AC152" s="7">
        <f>+'ESTUDIO DE MERCADO 2025'!Z152*1.051</f>
        <v>21020</v>
      </c>
      <c r="AD152" s="7">
        <f>+'ESTUDIO DE MERCADO 2025'!AA152*1.051</f>
        <v>21020</v>
      </c>
      <c r="AE152" s="7">
        <f>+'ESTUDIO DE MERCADO 2025'!AB152*1.051</f>
        <v>20333.276599999997</v>
      </c>
      <c r="AF152" s="8">
        <f t="shared" si="127"/>
        <v>19153</v>
      </c>
      <c r="AG152" s="450"/>
      <c r="AH152" s="157">
        <f>+'ESTUDIO DE MERCADO 2023'!AG152*(1 + 0.0928) * (1 + 0.052) * (1 + 0.051)</f>
        <v>15707.334572799999</v>
      </c>
      <c r="AI152" s="157">
        <f>+'ESTUDIO DE MERCADO 2023'!AH152*(1 + 0.0928) * (1 + 0.052) * (1 + 0.051)</f>
        <v>17685.250472467196</v>
      </c>
      <c r="AJ152" s="7">
        <f>+'ESTUDIO DE MERCADO 2025'!AF152*1.051</f>
        <v>21020</v>
      </c>
      <c r="AK152" s="7">
        <f>+'ESTUDIO DE MERCADO 2025'!AG152*1.051</f>
        <v>21020</v>
      </c>
      <c r="AL152" s="7">
        <f>+'ESTUDIO DE MERCADO 2025'!AH152*1.051</f>
        <v>20333.276599999997</v>
      </c>
      <c r="AM152" s="8">
        <f t="shared" si="128"/>
        <v>19153</v>
      </c>
      <c r="AN152" s="450"/>
      <c r="AO152" s="157">
        <f>+'ESTUDIO DE MERCADO 2023'!AJ152*(1 + 0.0928) * (1 + 0.052) * (1 + 0.051)</f>
        <v>15707.334572799999</v>
      </c>
      <c r="AP152" s="157">
        <f>+'ESTUDIO DE MERCADO 2023'!AK152*(1 + 0.0928) * (1 + 0.052) * (1 + 0.051)</f>
        <v>17685.250472467196</v>
      </c>
      <c r="AQ152" s="7">
        <f>+'ESTUDIO DE MERCADO 2025'!AL152*1.051</f>
        <v>21020</v>
      </c>
      <c r="AR152" s="7">
        <f>+'ESTUDIO DE MERCADO 2025'!AM152*1.051</f>
        <v>21020</v>
      </c>
      <c r="AS152" s="7">
        <f>+'ESTUDIO DE MERCADO 2025'!AN152*1.051</f>
        <v>20333.276599999997</v>
      </c>
      <c r="AT152" s="8">
        <f>ROUND(((AO152+AP152+AQ152+AR152+AS152)/5),0)</f>
        <v>19153</v>
      </c>
      <c r="AU152" s="450"/>
      <c r="AV152" s="157">
        <f>+'ESTUDIO DE MERCADO 2023'!AM152*(1 + 0.0928) * (1 + 0.052) * (1 + 0.051)</f>
        <v>18691.728141631997</v>
      </c>
      <c r="AW152" s="157">
        <f>+'ESTUDIO DE MERCADO 2023'!AN152*(1 + 0.0928) * (1 + 0.052) * (1 + 0.051)</f>
        <v>17685.250472467196</v>
      </c>
      <c r="AX152" s="7">
        <f>+'ESTUDIO DE MERCADO 2025'!AR152*1.051</f>
        <v>23122</v>
      </c>
      <c r="AY152" s="7">
        <f>+'ESTUDIO DE MERCADO 2025'!AS152*1.051</f>
        <v>23122</v>
      </c>
      <c r="AZ152" s="7">
        <f>+'ESTUDIO DE MERCADO 2025'!AT152*1.051</f>
        <v>22150.455599999998</v>
      </c>
      <c r="BA152" s="8">
        <f t="shared" si="129"/>
        <v>20954</v>
      </c>
      <c r="BB152" s="450"/>
      <c r="BC152" s="157">
        <f>+'ESTUDIO DE MERCADO 2023'!AP152*(1 + 0.0928) * (1 + 0.052) * (1 + 0.051)</f>
        <v>125658.67658239999</v>
      </c>
      <c r="BD152" s="157">
        <f>+'ESTUDIO DE MERCADO 2023'!AQ152*(1 + 0.0928) * (1 + 0.052) * (1 + 0.051)</f>
        <v>115026.01933312</v>
      </c>
      <c r="BE152" s="7">
        <f>+'ESTUDIO DE MERCADO 2025'!AX152*1.051</f>
        <v>152395</v>
      </c>
      <c r="BF152" s="7">
        <f>+'ESTUDIO DE MERCADO 2025'!AY152*1.051</f>
        <v>155548</v>
      </c>
      <c r="BG152" s="7">
        <f>+'ESTUDIO DE MERCADO 2025'!AZ152*1.051</f>
        <v>146551.44</v>
      </c>
      <c r="BH152" s="8">
        <f t="shared" si="130"/>
        <v>139036</v>
      </c>
      <c r="BI152" s="450"/>
      <c r="BJ152" s="157">
        <f>+'ESTUDIO DE MERCADO 2023'!AV152*(1 + 0.0928) * (1 + 0.052) * (1 + 0.051)</f>
        <v>125658.67658239999</v>
      </c>
      <c r="BK152" s="157">
        <f>+'ESTUDIO DE MERCADO 2023'!AW152*(1 + 0.0928) * (1 + 0.052) * (1 + 0.051)</f>
        <v>17685.250472467196</v>
      </c>
      <c r="BL152" s="7">
        <f>+'ESTUDIO DE MERCADO 2025'!BD152*1.051</f>
        <v>90386</v>
      </c>
      <c r="BM152" s="7">
        <f>+'ESTUDIO DE MERCADO 2025'!BE152*1.051</f>
        <v>92488</v>
      </c>
      <c r="BN152" s="7">
        <f>+'ESTUDIO DE MERCADO 2025'!BF152*1.051</f>
        <v>87281.976599999995</v>
      </c>
      <c r="BO152" s="8">
        <f t="shared" si="131"/>
        <v>82700</v>
      </c>
      <c r="BP152" s="450"/>
      <c r="BQ152" s="157">
        <f>+'ESTUDIO DE MERCADO 2023'!AY152*(1 + 0.0928) * (1 + 0.052) * (1 + 0.051)</f>
        <v>15707.334572799999</v>
      </c>
      <c r="BR152" s="157">
        <f>+'ESTUDIO DE MERCADO 2023'!AZ152*(1 + 0.0928) * (1 + 0.052) * (1 + 0.051)</f>
        <v>17685.250472467196</v>
      </c>
      <c r="BS152" s="7">
        <f>+'ESTUDIO DE MERCADO 2025'!BJ152*1.051</f>
        <v>21020</v>
      </c>
      <c r="BT152" s="7">
        <f>+'ESTUDIO DE MERCADO 2025'!BK152*1.051</f>
        <v>21020</v>
      </c>
      <c r="BU152" s="7">
        <f>+'ESTUDIO DE MERCADO 2025'!BL152*1.051</f>
        <v>20333.276599999997</v>
      </c>
      <c r="BV152" s="8">
        <f t="shared" si="132"/>
        <v>19153</v>
      </c>
      <c r="BW152" s="450"/>
      <c r="BX152" s="157">
        <f>+'ESTUDIO DE MERCADO 2023'!BB152*(1 + 0.0928) * (1 + 0.052) * (1 + 0.051)</f>
        <v>125658.67658239999</v>
      </c>
      <c r="BY152" s="157">
        <f>+'ESTUDIO DE MERCADO 2023'!BC152*(1 + 0.0928) * (1 + 0.052) * (1 + 0.051)</f>
        <v>115026.01933312</v>
      </c>
      <c r="BZ152" s="7">
        <f>+'ESTUDIO DE MERCADO 2025'!BP152*1.051</f>
        <v>152395</v>
      </c>
      <c r="CA152" s="7">
        <f>+'ESTUDIO DE MERCADO 2025'!BQ152*1.051</f>
        <v>155548</v>
      </c>
      <c r="CB152" s="7">
        <f>+'ESTUDIO DE MERCADO 2025'!BR152*1.051</f>
        <v>146551.44</v>
      </c>
      <c r="CC152" s="450">
        <f t="shared" si="72"/>
        <v>139036</v>
      </c>
      <c r="CD152" s="89"/>
      <c r="CE152" s="28"/>
      <c r="CF152" s="9"/>
      <c r="CG152" s="9"/>
      <c r="CH152" s="9"/>
      <c r="CI152" s="10"/>
      <c r="CJ152" s="10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</row>
    <row r="153" spans="1:198" ht="50" customHeight="1" thickBot="1" x14ac:dyDescent="0.4">
      <c r="A153" s="296"/>
      <c r="B153" s="11">
        <v>133</v>
      </c>
      <c r="C153" s="34" t="s">
        <v>163</v>
      </c>
      <c r="D153" s="11" t="s">
        <v>22</v>
      </c>
      <c r="E153" s="6"/>
      <c r="F153" s="157">
        <f>+'ESTUDIO DE MERCADO 2023'!F153*(1 + 0.0928) * (1 + 0.052) * (1 + 0.051)</f>
        <v>125658.67658239999</v>
      </c>
      <c r="G153" s="157">
        <f>+'ESTUDIO DE MERCADO 2023'!G153*(1 + 0.0928) * (1 + 0.052) * (1 + 0.051)</f>
        <v>141482.00377973757</v>
      </c>
      <c r="H153" s="7">
        <f>+'ESTUDIO DE MERCADO 2025'!H153*1.051</f>
        <v>169211</v>
      </c>
      <c r="I153" s="7">
        <f>+'ESTUDIO DE MERCADO 2025'!I153*1.051</f>
        <v>172364</v>
      </c>
      <c r="J153" s="13">
        <f>+'ESTUDIO DE MERCADO 2025'!J153*1.051</f>
        <v>162660.3272</v>
      </c>
      <c r="K153" s="8">
        <f t="shared" si="124"/>
        <v>154275</v>
      </c>
      <c r="L153" s="450"/>
      <c r="M153" s="157">
        <f>+'ESTUDIO DE MERCADO 2023'!I153*(1 + 0.0928) * (1 + 0.052) * (1 + 0.051)</f>
        <v>125658.67658239999</v>
      </c>
      <c r="N153" s="157">
        <f>+'ESTUDIO DE MERCADO 2023'!J153*(1 + 0.0928) * (1 + 0.052) * (1 + 0.051)</f>
        <v>141482.00377973757</v>
      </c>
      <c r="O153" s="7">
        <f>+'ESTUDIO DE MERCADO 2025'!N153*1.051</f>
        <v>169211</v>
      </c>
      <c r="P153" s="7">
        <f>+'ESTUDIO DE MERCADO 2025'!O153*1.051</f>
        <v>172364</v>
      </c>
      <c r="Q153" s="7">
        <f>+'ESTUDIO DE MERCADO 2025'!P153*1.051</f>
        <v>162660.3272</v>
      </c>
      <c r="R153" s="8">
        <f t="shared" si="125"/>
        <v>154275</v>
      </c>
      <c r="S153" s="450"/>
      <c r="T153" s="157">
        <f>+'ESTUDIO DE MERCADO 2023'!O153*(1 + 0.0928) * (1 + 0.052) * (1 + 0.051)</f>
        <v>172780.68030079998</v>
      </c>
      <c r="U153" s="157">
        <f>+'ESTUDIO DE MERCADO 2023'!P153*(1 + 0.0928) * (1 + 0.052) * (1 + 0.051)</f>
        <v>194537.75519713917</v>
      </c>
      <c r="V153" s="7">
        <f>+'ESTUDIO DE MERCADO 2025'!T153*1.051</f>
        <v>232271</v>
      </c>
      <c r="W153" s="7">
        <f>+'ESTUDIO DE MERCADO 2025'!U153*1.051</f>
        <v>236474.99999999997</v>
      </c>
      <c r="X153" s="7">
        <f>+'ESTUDIO DE MERCADO 2025'!V153*1.051</f>
        <v>223658.6856</v>
      </c>
      <c r="Y153" s="8">
        <f t="shared" si="126"/>
        <v>211945</v>
      </c>
      <c r="Z153" s="450"/>
      <c r="AA153" s="157">
        <f>+'ESTUDIO DE MERCADO 2023'!AD153*(1 + 0.0928) * (1 + 0.052) * (1 + 0.051)</f>
        <v>172780.68030079998</v>
      </c>
      <c r="AB153" s="157">
        <f>+'ESTUDIO DE MERCADO 2023'!AE153*(1 + 0.0928) * (1 + 0.052) * (1 + 0.051)</f>
        <v>194537.75519713917</v>
      </c>
      <c r="AC153" s="7">
        <f>+'ESTUDIO DE MERCADO 2025'!Z153*1.051</f>
        <v>232271</v>
      </c>
      <c r="AD153" s="7">
        <f>+'ESTUDIO DE MERCADO 2025'!AA153*1.051</f>
        <v>232271</v>
      </c>
      <c r="AE153" s="7">
        <f>+'ESTUDIO DE MERCADO 2025'!AB153*1.051</f>
        <v>223658.6856</v>
      </c>
      <c r="AF153" s="8">
        <f t="shared" si="127"/>
        <v>211104</v>
      </c>
      <c r="AG153" s="450"/>
      <c r="AH153" s="157">
        <f>+'ESTUDIO DE MERCADO 2023'!AG153*(1 + 0.0928) * (1 + 0.052) * (1 + 0.051)</f>
        <v>172780.68030079998</v>
      </c>
      <c r="AI153" s="157">
        <f>+'ESTUDIO DE MERCADO 2023'!AH153*(1 + 0.0928) * (1 + 0.052) * (1 + 0.051)</f>
        <v>194537.75519713917</v>
      </c>
      <c r="AJ153" s="7">
        <f>+'ESTUDIO DE MERCADO 2025'!AF153*1.051</f>
        <v>232271</v>
      </c>
      <c r="AK153" s="7">
        <f>+'ESTUDIO DE MERCADO 2025'!AG153*1.051</f>
        <v>236474.99999999997</v>
      </c>
      <c r="AL153" s="7">
        <f>+'ESTUDIO DE MERCADO 2025'!AH153*1.051</f>
        <v>223658.6856</v>
      </c>
      <c r="AM153" s="8">
        <f t="shared" si="128"/>
        <v>211945</v>
      </c>
      <c r="AN153" s="450"/>
      <c r="AO153" s="157">
        <f>+'ESTUDIO DE MERCADO 2023'!AJ153*(1 + 0.0928) * (1 + 0.052) * (1 + 0.051)</f>
        <v>172780.68030079998</v>
      </c>
      <c r="AP153" s="157">
        <f>+'ESTUDIO DE MERCADO 2023'!AK153*(1 + 0.0928) * (1 + 0.052) * (1 + 0.051)</f>
        <v>194537.75519713917</v>
      </c>
      <c r="AQ153" s="7">
        <f>+'ESTUDIO DE MERCADO 2025'!AL153*1.051</f>
        <v>232271</v>
      </c>
      <c r="AR153" s="7">
        <f>+'ESTUDIO DE MERCADO 2025'!AM153*1.051</f>
        <v>236474.99999999997</v>
      </c>
      <c r="AS153" s="7">
        <f>+'ESTUDIO DE MERCADO 2025'!AN153*1.051</f>
        <v>223658.6856</v>
      </c>
      <c r="AT153" s="8">
        <f>ROUND(((AO153+AP153+AQ153+AR153+AS153)/5),0)</f>
        <v>211945</v>
      </c>
      <c r="AU153" s="450"/>
      <c r="AV153" s="157">
        <f>+'ESTUDIO DE MERCADO 2023'!AM153*(1 + 0.0928) * (1 + 0.052) * (1 + 0.051)</f>
        <v>205609.00955795203</v>
      </c>
      <c r="AW153" s="157">
        <f>+'ESTUDIO DE MERCADO 2023'!AN153*(1 + 0.0928) * (1 + 0.052) * (1 + 0.051)</f>
        <v>194537.75519713917</v>
      </c>
      <c r="AX153" s="7">
        <f>+'ESTUDIO DE MERCADO 2025'!AR153*1.051</f>
        <v>253290.99999999997</v>
      </c>
      <c r="AY153" s="7">
        <f>+'ESTUDIO DE MERCADO 2025'!AS153*1.051</f>
        <v>258545.99999999997</v>
      </c>
      <c r="AZ153" s="7">
        <f>+'ESTUDIO DE MERCADO 2025'!AT153*1.051</f>
        <v>243647.65459999998</v>
      </c>
      <c r="BA153" s="8">
        <f t="shared" si="129"/>
        <v>231126</v>
      </c>
      <c r="BB153" s="450"/>
      <c r="BC153" s="157">
        <f>+'ESTUDIO DE MERCADO 2023'!AP153*(1 + 0.0928) * (1 + 0.052) * (1 + 0.051)</f>
        <v>125658.67658239999</v>
      </c>
      <c r="BD153" s="157">
        <f>+'ESTUDIO DE MERCADO 2023'!AQ153*(1 + 0.0928) * (1 + 0.052) * (1 + 0.051)</f>
        <v>115026.01933312</v>
      </c>
      <c r="BE153" s="7">
        <f>+'ESTUDIO DE MERCADO 2025'!AX153*1.051</f>
        <v>152395</v>
      </c>
      <c r="BF153" s="7">
        <f>+'ESTUDIO DE MERCADO 2025'!AY153*1.051</f>
        <v>155548</v>
      </c>
      <c r="BG153" s="7">
        <f>+'ESTUDIO DE MERCADO 2025'!AZ153*1.051</f>
        <v>146551.44</v>
      </c>
      <c r="BH153" s="8">
        <f t="shared" si="130"/>
        <v>139036</v>
      </c>
      <c r="BI153" s="450"/>
      <c r="BJ153" s="157">
        <f>+'ESTUDIO DE MERCADO 2023'!AV153*(1 + 0.0928) * (1 + 0.052) * (1 + 0.051)</f>
        <v>125658.67658239999</v>
      </c>
      <c r="BK153" s="157">
        <f>+'ESTUDIO DE MERCADO 2023'!AW153*(1 + 0.0928) * (1 + 0.052) * (1 + 0.051)</f>
        <v>194537.75519713917</v>
      </c>
      <c r="BL153" s="7">
        <f>+'ESTUDIO DE MERCADO 2025'!BD153*1.051</f>
        <v>202843</v>
      </c>
      <c r="BM153" s="7">
        <f>+'ESTUDIO DE MERCADO 2025'!BE153*1.051</f>
        <v>207047</v>
      </c>
      <c r="BN153" s="7">
        <f>+'ESTUDIO DE MERCADO 2025'!BF153*1.051</f>
        <v>194966.38559999998</v>
      </c>
      <c r="BO153" s="8">
        <f t="shared" si="131"/>
        <v>185011</v>
      </c>
      <c r="BP153" s="450"/>
      <c r="BQ153" s="157">
        <f>+'ESTUDIO DE MERCADO 2023'!AY153*(1 + 0.0928) * (1 + 0.052) * (1 + 0.051)</f>
        <v>172780.68030079998</v>
      </c>
      <c r="BR153" s="157">
        <f>+'ESTUDIO DE MERCADO 2023'!AZ153*(1 + 0.0928) * (1 + 0.052) * (1 + 0.051)</f>
        <v>194537.75519713917</v>
      </c>
      <c r="BS153" s="7">
        <f>+'ESTUDIO DE MERCADO 2025'!BJ153*1.051</f>
        <v>232271</v>
      </c>
      <c r="BT153" s="7">
        <f>+'ESTUDIO DE MERCADO 2025'!BK153*1.051</f>
        <v>236474.99999999997</v>
      </c>
      <c r="BU153" s="7">
        <f>+'ESTUDIO DE MERCADO 2025'!BL153*1.051</f>
        <v>223658.6856</v>
      </c>
      <c r="BV153" s="8">
        <f t="shared" si="132"/>
        <v>211945</v>
      </c>
      <c r="BW153" s="450"/>
      <c r="BX153" s="157">
        <f>+'ESTUDIO DE MERCADO 2023'!BB153*(1 + 0.0928) * (1 + 0.052) * (1 + 0.051)</f>
        <v>125658.67658239999</v>
      </c>
      <c r="BY153" s="157">
        <f>+'ESTUDIO DE MERCADO 2023'!BC153*(1 + 0.0928) * (1 + 0.052) * (1 + 0.051)</f>
        <v>115026.01933312</v>
      </c>
      <c r="BZ153" s="7">
        <f>+'ESTUDIO DE MERCADO 2025'!BP153*1.051</f>
        <v>152395</v>
      </c>
      <c r="CA153" s="7">
        <f>+'ESTUDIO DE MERCADO 2025'!BQ153*1.051</f>
        <v>155548</v>
      </c>
      <c r="CB153" s="7">
        <f>+'ESTUDIO DE MERCADO 2025'!BR153*1.051</f>
        <v>146551.44</v>
      </c>
      <c r="CC153" s="450">
        <f t="shared" si="72"/>
        <v>139036</v>
      </c>
      <c r="CD153" s="89"/>
      <c r="CE153" s="28"/>
      <c r="CF153" s="9"/>
      <c r="CG153" s="9"/>
      <c r="CH153" s="9"/>
      <c r="CI153" s="10"/>
      <c r="CJ153" s="10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</row>
    <row r="154" spans="1:198" ht="50" customHeight="1" x14ac:dyDescent="0.35">
      <c r="A154" s="296"/>
      <c r="B154" s="4">
        <v>134</v>
      </c>
      <c r="C154" s="34" t="s">
        <v>164</v>
      </c>
      <c r="D154" s="11" t="s">
        <v>22</v>
      </c>
      <c r="E154" s="6"/>
      <c r="F154" s="157">
        <f>+'ESTUDIO DE MERCADO 2023'!F154*(1 + 0.0928) * (1 + 0.052) * (1 + 0.051)</f>
        <v>188488.01487359998</v>
      </c>
      <c r="G154" s="157">
        <f>+'ESTUDIO DE MERCADO 2023'!G154*(1 + 0.0928) * (1 + 0.052) * (1 + 0.051)</f>
        <v>212223.00566960638</v>
      </c>
      <c r="H154" s="7">
        <f>+'ESTUDIO DE MERCADO 2025'!H154*1.051</f>
        <v>253290.99999999997</v>
      </c>
      <c r="I154" s="7">
        <f>+'ESTUDIO DE MERCADO 2025'!I154*1.051</f>
        <v>258545.99999999997</v>
      </c>
      <c r="J154" s="13">
        <f>+'ESTUDIO DE MERCADO 2025'!J154*1.051</f>
        <v>243990.49079999997</v>
      </c>
      <c r="K154" s="8">
        <f t="shared" si="124"/>
        <v>231308</v>
      </c>
      <c r="L154" s="450"/>
      <c r="M154" s="157">
        <f>+'ESTUDIO DE MERCADO 2023'!I154*(1 + 0.0928) * (1 + 0.052) * (1 + 0.051)</f>
        <v>188488.01487359998</v>
      </c>
      <c r="N154" s="157">
        <f>+'ESTUDIO DE MERCADO 2023'!J154*(1 + 0.0928) * (1 + 0.052) * (1 + 0.051)</f>
        <v>212223.00566960638</v>
      </c>
      <c r="O154" s="7">
        <f>+'ESTUDIO DE MERCADO 2025'!N154*1.051</f>
        <v>253290.99999999997</v>
      </c>
      <c r="P154" s="7">
        <f>+'ESTUDIO DE MERCADO 2025'!O154*1.051</f>
        <v>258545.99999999997</v>
      </c>
      <c r="Q154" s="7">
        <f>+'ESTUDIO DE MERCADO 2025'!P154*1.051</f>
        <v>243990.49079999997</v>
      </c>
      <c r="R154" s="8">
        <f t="shared" si="125"/>
        <v>231308</v>
      </c>
      <c r="S154" s="450"/>
      <c r="T154" s="157">
        <f>+'ESTUDIO DE MERCADO 2023'!O154*(1 + 0.0928) * (1 + 0.052) * (1 + 0.051)</f>
        <v>188488.01487359998</v>
      </c>
      <c r="U154" s="157">
        <f>+'ESTUDIO DE MERCADO 2023'!P154*(1 + 0.0928) * (1 + 0.052) * (1 + 0.051)</f>
        <v>212223.00566960638</v>
      </c>
      <c r="V154" s="7">
        <f>+'ESTUDIO DE MERCADO 2025'!T154*1.051</f>
        <v>253290.99999999997</v>
      </c>
      <c r="W154" s="7">
        <f>+'ESTUDIO DE MERCADO 2025'!U154*1.051</f>
        <v>258545.99999999997</v>
      </c>
      <c r="X154" s="7">
        <f>+'ESTUDIO DE MERCADO 2025'!V154*1.051</f>
        <v>243990.49079999997</v>
      </c>
      <c r="Y154" s="8">
        <f t="shared" si="126"/>
        <v>231308</v>
      </c>
      <c r="Z154" s="450"/>
      <c r="AA154" s="157">
        <f>+'ESTUDIO DE MERCADO 2023'!AD154*(1 + 0.0928) * (1 + 0.052) * (1 + 0.051)</f>
        <v>188488.01487359998</v>
      </c>
      <c r="AB154" s="157">
        <f>+'ESTUDIO DE MERCADO 2023'!AE154*(1 + 0.0928) * (1 + 0.052) * (1 + 0.051)</f>
        <v>212223.00566960638</v>
      </c>
      <c r="AC154" s="7">
        <f>+'ESTUDIO DE MERCADO 2025'!Z154*1.051</f>
        <v>253290.99999999997</v>
      </c>
      <c r="AD154" s="7">
        <f>+'ESTUDIO DE MERCADO 2025'!AA154*1.051</f>
        <v>253290.99999999997</v>
      </c>
      <c r="AE154" s="7">
        <f>+'ESTUDIO DE MERCADO 2025'!AB154*1.051</f>
        <v>243990.49079999997</v>
      </c>
      <c r="AF154" s="8">
        <f t="shared" si="127"/>
        <v>230257</v>
      </c>
      <c r="AG154" s="450"/>
      <c r="AH154" s="157">
        <f>+'ESTUDIO DE MERCADO 2023'!AG154*(1 + 0.0928) * (1 + 0.052) * (1 + 0.051)</f>
        <v>188488.01487359998</v>
      </c>
      <c r="AI154" s="157">
        <f>+'ESTUDIO DE MERCADO 2023'!AH154*(1 + 0.0928) * (1 + 0.052) * (1 + 0.051)</f>
        <v>212223.00566960638</v>
      </c>
      <c r="AJ154" s="7">
        <f>+'ESTUDIO DE MERCADO 2025'!AF154*1.051</f>
        <v>253290.99999999997</v>
      </c>
      <c r="AK154" s="7">
        <f>+'ESTUDIO DE MERCADO 2025'!AG154*1.051</f>
        <v>258545.99999999997</v>
      </c>
      <c r="AL154" s="7">
        <f>+'ESTUDIO DE MERCADO 2025'!AH154*1.051</f>
        <v>243990.49079999997</v>
      </c>
      <c r="AM154" s="8">
        <f t="shared" si="128"/>
        <v>231308</v>
      </c>
      <c r="AN154" s="450"/>
      <c r="AO154" s="157">
        <f>+'ESTUDIO DE MERCADO 2023'!AJ154*(1 + 0.0928) * (1 + 0.052) * (1 + 0.051)</f>
        <v>188488.01487359998</v>
      </c>
      <c r="AP154" s="157">
        <f>+'ESTUDIO DE MERCADO 2023'!AK154*(1 + 0.0928) * (1 + 0.052) * (1 + 0.051)</f>
        <v>212223.00566960638</v>
      </c>
      <c r="AQ154" s="7">
        <f>+'ESTUDIO DE MERCADO 2025'!AL154*1.051</f>
        <v>253290.99999999997</v>
      </c>
      <c r="AR154" s="7">
        <f>+'ESTUDIO DE MERCADO 2025'!AM154*1.051</f>
        <v>258545.99999999997</v>
      </c>
      <c r="AS154" s="7">
        <f>+'ESTUDIO DE MERCADO 2025'!AN154*1.051</f>
        <v>243990.49079999997</v>
      </c>
      <c r="AT154" s="8">
        <f>ROUND(((AO154+AP154+AQ154+AR154+AS154)/5),0)</f>
        <v>231308</v>
      </c>
      <c r="AU154" s="450"/>
      <c r="AV154" s="157">
        <f>+'ESTUDIO DE MERCADO 2023'!AM154*(1 + 0.0928) * (1 + 0.052) * (1 + 0.051)</f>
        <v>224300.73769958399</v>
      </c>
      <c r="AW154" s="157">
        <f>+'ESTUDIO DE MERCADO 2023'!AN154*(1 + 0.0928) * (1 + 0.052) * (1 + 0.051)</f>
        <v>212223.00566960638</v>
      </c>
      <c r="AX154" s="7">
        <f>+'ESTUDIO DE MERCADO 2025'!AR154*1.051</f>
        <v>276413</v>
      </c>
      <c r="AY154" s="7">
        <f>+'ESTUDIO DE MERCADO 2025'!AS154*1.051</f>
        <v>281668</v>
      </c>
      <c r="AZ154" s="7">
        <f>+'ESTUDIO DE MERCADO 2025'!AT154*1.051</f>
        <v>265796.63879999996</v>
      </c>
      <c r="BA154" s="8">
        <f t="shared" si="129"/>
        <v>252080</v>
      </c>
      <c r="BB154" s="450"/>
      <c r="BC154" s="157">
        <f>+'ESTUDIO DE MERCADO 2023'!AP154*(1 + 0.0928) * (1 + 0.052) * (1 + 0.051)</f>
        <v>188488.01487359998</v>
      </c>
      <c r="BD154" s="157">
        <f>+'ESTUDIO DE MERCADO 2023'!AQ154*(1 + 0.0928) * (1 + 0.052) * (1 + 0.051)</f>
        <v>172539.02899967998</v>
      </c>
      <c r="BE154" s="7">
        <f>+'ESTUDIO DE MERCADO 2025'!AX154*1.051</f>
        <v>229118</v>
      </c>
      <c r="BF154" s="7">
        <f>+'ESTUDIO DE MERCADO 2025'!AY154*1.051</f>
        <v>233321.99999999997</v>
      </c>
      <c r="BG154" s="7">
        <f>+'ESTUDIO DE MERCADO 2025'!AZ154*1.051</f>
        <v>219827.15999999997</v>
      </c>
      <c r="BH154" s="8">
        <f t="shared" si="130"/>
        <v>208659</v>
      </c>
      <c r="BI154" s="450"/>
      <c r="BJ154" s="157">
        <f>+'ESTUDIO DE MERCADO 2023'!AV154*(1 + 0.0928) * (1 + 0.052) * (1 + 0.051)</f>
        <v>188488.01487359998</v>
      </c>
      <c r="BK154" s="157">
        <f>+'ESTUDIO DE MERCADO 2023'!AW154*(1 + 0.0928) * (1 + 0.052) * (1 + 0.051)</f>
        <v>212223.00566960638</v>
      </c>
      <c r="BL154" s="7">
        <f>+'ESTUDIO DE MERCADO 2025'!BD154*1.051</f>
        <v>253290.99999999997</v>
      </c>
      <c r="BM154" s="7">
        <f>+'ESTUDIO DE MERCADO 2025'!BE154*1.051</f>
        <v>258545.99999999997</v>
      </c>
      <c r="BN154" s="7">
        <f>+'ESTUDIO DE MERCADO 2025'!BF154*1.051</f>
        <v>243990.49079999997</v>
      </c>
      <c r="BO154" s="8">
        <f t="shared" si="131"/>
        <v>231308</v>
      </c>
      <c r="BP154" s="450"/>
      <c r="BQ154" s="157">
        <f>+'ESTUDIO DE MERCADO 2023'!AY154*(1 + 0.0928) * (1 + 0.052) * (1 + 0.051)</f>
        <v>188488.01487359998</v>
      </c>
      <c r="BR154" s="157">
        <f>+'ESTUDIO DE MERCADO 2023'!AZ154*(1 + 0.0928) * (1 + 0.052) * (1 + 0.051)</f>
        <v>212223.00566960638</v>
      </c>
      <c r="BS154" s="7">
        <f>+'ESTUDIO DE MERCADO 2025'!BJ154*1.051</f>
        <v>253290.99999999997</v>
      </c>
      <c r="BT154" s="7">
        <f>+'ESTUDIO DE MERCADO 2025'!BK154*1.051</f>
        <v>258545.99999999997</v>
      </c>
      <c r="BU154" s="7">
        <f>+'ESTUDIO DE MERCADO 2025'!BL154*1.051</f>
        <v>243990.49079999997</v>
      </c>
      <c r="BV154" s="8">
        <f t="shared" si="132"/>
        <v>231308</v>
      </c>
      <c r="BW154" s="450"/>
      <c r="BX154" s="157">
        <f>+'ESTUDIO DE MERCADO 2023'!BB154*(1 + 0.0928) * (1 + 0.052) * (1 + 0.051)</f>
        <v>188488.01487359998</v>
      </c>
      <c r="BY154" s="157">
        <f>+'ESTUDIO DE MERCADO 2023'!BC154*(1 + 0.0928) * (1 + 0.052) * (1 + 0.051)</f>
        <v>172539.02899967998</v>
      </c>
      <c r="BZ154" s="7">
        <f>+'ESTUDIO DE MERCADO 2025'!BP154*1.051</f>
        <v>229118</v>
      </c>
      <c r="CA154" s="7">
        <f>+'ESTUDIO DE MERCADO 2025'!BQ154*1.051</f>
        <v>233321.99999999997</v>
      </c>
      <c r="CB154" s="7">
        <f>+'ESTUDIO DE MERCADO 2025'!BR154*1.051</f>
        <v>219827.15999999997</v>
      </c>
      <c r="CC154" s="450">
        <f t="shared" si="72"/>
        <v>208659</v>
      </c>
      <c r="CD154" s="89"/>
      <c r="CE154" s="28"/>
      <c r="CF154" s="9"/>
      <c r="CG154" s="9"/>
      <c r="CH154" s="9"/>
      <c r="CI154" s="10"/>
      <c r="CJ154" s="10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</row>
    <row r="155" spans="1:198" ht="50" customHeight="1" thickBot="1" x14ac:dyDescent="0.4">
      <c r="A155" s="296"/>
      <c r="B155" s="11">
        <v>135</v>
      </c>
      <c r="C155" s="34" t="s">
        <v>165</v>
      </c>
      <c r="D155" s="11" t="s">
        <v>22</v>
      </c>
      <c r="E155" s="6"/>
      <c r="F155" s="157">
        <f>+'ESTUDIO DE MERCADO 2023'!F155*(1 + 0.0928) * (1 + 0.052) * (1 + 0.051)</f>
        <v>314146.69145599997</v>
      </c>
      <c r="G155" s="157">
        <f>+'ESTUDIO DE MERCADO 2023'!G155*(1 + 0.0928) * (1 + 0.052) * (1 + 0.051)</f>
        <v>353705.00944934401</v>
      </c>
      <c r="H155" s="7">
        <f>+'ESTUDIO DE MERCADO 2025'!H155*1.051</f>
        <v>422502</v>
      </c>
      <c r="I155" s="7">
        <f>+'ESTUDIO DE MERCADO 2025'!I155*1.051</f>
        <v>430910</v>
      </c>
      <c r="J155" s="13">
        <f>+'ESTUDIO DE MERCADO 2025'!J155*1.051</f>
        <v>406650.81799999997</v>
      </c>
      <c r="K155" s="8">
        <f t="shared" si="124"/>
        <v>385583</v>
      </c>
      <c r="L155" s="450"/>
      <c r="M155" s="157">
        <f>+'ESTUDIO DE MERCADO 2023'!I155*(1 + 0.0928) * (1 + 0.052) * (1 + 0.051)</f>
        <v>314146.69145599997</v>
      </c>
      <c r="N155" s="157">
        <f>+'ESTUDIO DE MERCADO 2023'!J155*(1 + 0.0928) * (1 + 0.052) * (1 + 0.051)</f>
        <v>353705.00944934401</v>
      </c>
      <c r="O155" s="7">
        <f>+'ESTUDIO DE MERCADO 2025'!N155*1.051</f>
        <v>422502</v>
      </c>
      <c r="P155" s="7">
        <f>+'ESTUDIO DE MERCADO 2025'!O155*1.051</f>
        <v>430910</v>
      </c>
      <c r="Q155" s="7">
        <f>+'ESTUDIO DE MERCADO 2025'!P155*1.051</f>
        <v>406650.81799999997</v>
      </c>
      <c r="R155" s="8">
        <f t="shared" si="125"/>
        <v>385583</v>
      </c>
      <c r="S155" s="450"/>
      <c r="T155" s="157">
        <f>+'ESTUDIO DE MERCADO 2023'!O155*(1 + 0.0928) * (1 + 0.052) * (1 + 0.051)</f>
        <v>392683.36431999999</v>
      </c>
      <c r="U155" s="157">
        <f>+'ESTUDIO DE MERCADO 2023'!P155*(1 + 0.0928) * (1 + 0.052) * (1 + 0.051)</f>
        <v>442131.26181167999</v>
      </c>
      <c r="V155" s="7">
        <f>+'ESTUDIO DE MERCADO 2025'!T155*1.051</f>
        <v>528653</v>
      </c>
      <c r="W155" s="7">
        <f>+'ESTUDIO DE MERCADO 2025'!U155*1.051</f>
        <v>539163</v>
      </c>
      <c r="X155" s="7">
        <f>+'ESTUDIO DE MERCADO 2025'!V155*1.051</f>
        <v>508314.25819999998</v>
      </c>
      <c r="Y155" s="8">
        <f t="shared" si="126"/>
        <v>482189</v>
      </c>
      <c r="Z155" s="450"/>
      <c r="AA155" s="157">
        <f>+'ESTUDIO DE MERCADO 2023'!AD155*(1 + 0.0928) * (1 + 0.052) * (1 + 0.051)</f>
        <v>392683.36431999999</v>
      </c>
      <c r="AB155" s="157">
        <f>+'ESTUDIO DE MERCADO 2023'!AE155*(1 + 0.0928) * (1 + 0.052) * (1 + 0.051)</f>
        <v>442131.26181167999</v>
      </c>
      <c r="AC155" s="7">
        <f>+'ESTUDIO DE MERCADO 2025'!Z155*1.051</f>
        <v>528653</v>
      </c>
      <c r="AD155" s="7">
        <f>+'ESTUDIO DE MERCADO 2025'!AA155*1.051</f>
        <v>528653</v>
      </c>
      <c r="AE155" s="7">
        <f>+'ESTUDIO DE MERCADO 2025'!AB155*1.051</f>
        <v>508314.25819999998</v>
      </c>
      <c r="AF155" s="8">
        <f t="shared" si="127"/>
        <v>480087</v>
      </c>
      <c r="AG155" s="450"/>
      <c r="AH155" s="157">
        <f>+'ESTUDIO DE MERCADO 2023'!AG155*(1 + 0.0928) * (1 + 0.052) * (1 + 0.051)</f>
        <v>392683.36431999999</v>
      </c>
      <c r="AI155" s="157">
        <f>+'ESTUDIO DE MERCADO 2023'!AH155*(1 + 0.0928) * (1 + 0.052) * (1 + 0.051)</f>
        <v>442131.26181167999</v>
      </c>
      <c r="AJ155" s="7">
        <f>+'ESTUDIO DE MERCADO 2025'!AF155*1.051</f>
        <v>528653</v>
      </c>
      <c r="AK155" s="7">
        <f>+'ESTUDIO DE MERCADO 2025'!AG155*1.051</f>
        <v>539163</v>
      </c>
      <c r="AL155" s="7">
        <f>+'ESTUDIO DE MERCADO 2025'!AH155*1.051</f>
        <v>508314.25819999998</v>
      </c>
      <c r="AM155" s="8">
        <f t="shared" si="128"/>
        <v>482189</v>
      </c>
      <c r="AN155" s="450"/>
      <c r="AO155" s="157">
        <f>+'ESTUDIO DE MERCADO 2023'!AJ155*(1 + 0.0928) * (1 + 0.052) * (1 + 0.051)</f>
        <v>392683.36431999999</v>
      </c>
      <c r="AP155" s="157">
        <f>+'ESTUDIO DE MERCADO 2023'!AK155*(1 + 0.0928) * (1 + 0.052) * (1 + 0.051)</f>
        <v>442131.26181167999</v>
      </c>
      <c r="AQ155" s="7">
        <f>+'ESTUDIO DE MERCADO 2025'!AL155*1.051</f>
        <v>528653</v>
      </c>
      <c r="AR155" s="7">
        <f>+'ESTUDIO DE MERCADO 2025'!AM155*1.051</f>
        <v>539163</v>
      </c>
      <c r="AS155" s="7">
        <f>+'ESTUDIO DE MERCADO 2025'!AN155*1.051</f>
        <v>508314.25819999998</v>
      </c>
      <c r="AT155" s="8">
        <f>ROUND(((AO155+AP155+AQ155+AR155+AS155)/5),0)</f>
        <v>482189</v>
      </c>
      <c r="AU155" s="450"/>
      <c r="AV155" s="157">
        <f>+'ESTUDIO DE MERCADO 2023'!AM155*(1 + 0.0928) * (1 + 0.052) * (1 + 0.051)</f>
        <v>467293.20354080002</v>
      </c>
      <c r="AW155" s="157">
        <f>+'ESTUDIO DE MERCADO 2023'!AN155*(1 + 0.0928) * (1 + 0.052) * (1 + 0.051)</f>
        <v>442131.26181167999</v>
      </c>
      <c r="AX155" s="7">
        <f>+'ESTUDIO DE MERCADO 2025'!AR155*1.051</f>
        <v>575948</v>
      </c>
      <c r="AY155" s="7">
        <f>+'ESTUDIO DE MERCADO 2025'!AS155*1.051</f>
        <v>587509</v>
      </c>
      <c r="AZ155" s="7">
        <f>+'ESTUDIO DE MERCADO 2025'!AT155*1.051</f>
        <v>553743.7331999999</v>
      </c>
      <c r="BA155" s="8">
        <f t="shared" si="129"/>
        <v>525325</v>
      </c>
      <c r="BB155" s="450"/>
      <c r="BC155" s="157">
        <f>+'ESTUDIO DE MERCADO 2023'!AP155*(1 + 0.0928) * (1 + 0.052) * (1 + 0.051)</f>
        <v>314146.69145599997</v>
      </c>
      <c r="BD155" s="157">
        <f>+'ESTUDIO DE MERCADO 2023'!AQ155*(1 + 0.0928) * (1 + 0.052) * (1 + 0.051)</f>
        <v>287565.04833280004</v>
      </c>
      <c r="BE155" s="7">
        <f>+'ESTUDIO DE MERCADO 2025'!AX155*1.051</f>
        <v>381513</v>
      </c>
      <c r="BF155" s="7">
        <f>+'ESTUDIO DE MERCADO 2025'!AY155*1.051</f>
        <v>388870</v>
      </c>
      <c r="BG155" s="7">
        <f>+'ESTUDIO DE MERCADO 2025'!AZ155*1.051</f>
        <v>366378.6</v>
      </c>
      <c r="BH155" s="8">
        <f t="shared" si="130"/>
        <v>347695</v>
      </c>
      <c r="BI155" s="450"/>
      <c r="BJ155" s="157">
        <f>+'ESTUDIO DE MERCADO 2023'!AV155*(1 + 0.0928) * (1 + 0.052) * (1 + 0.051)</f>
        <v>314146.69145599997</v>
      </c>
      <c r="BK155" s="157">
        <f>+'ESTUDIO DE MERCADO 2023'!AW155*(1 + 0.0928) * (1 + 0.052) * (1 + 0.051)</f>
        <v>442131.26181167999</v>
      </c>
      <c r="BL155" s="7">
        <f>+'ESTUDIO DE MERCADO 2025'!BD155*1.051</f>
        <v>479255.99999999994</v>
      </c>
      <c r="BM155" s="7">
        <f>+'ESTUDIO DE MERCADO 2025'!BE155*1.051</f>
        <v>488714.99999999994</v>
      </c>
      <c r="BN155" s="7">
        <f>+'ESTUDIO DE MERCADO 2025'!BF155*1.051</f>
        <v>460493.75819999998</v>
      </c>
      <c r="BO155" s="8">
        <f t="shared" si="131"/>
        <v>436949</v>
      </c>
      <c r="BP155" s="450"/>
      <c r="BQ155" s="157">
        <f>+'ESTUDIO DE MERCADO 2023'!AY155*(1 + 0.0928) * (1 + 0.052) * (1 + 0.051)</f>
        <v>392683.36431999999</v>
      </c>
      <c r="BR155" s="157">
        <f>+'ESTUDIO DE MERCADO 2023'!AZ155*(1 + 0.0928) * (1 + 0.052) * (1 + 0.051)</f>
        <v>442131.26181167999</v>
      </c>
      <c r="BS155" s="7">
        <f>+'ESTUDIO DE MERCADO 2025'!BJ155*1.051</f>
        <v>528653</v>
      </c>
      <c r="BT155" s="7">
        <f>+'ESTUDIO DE MERCADO 2025'!BK155*1.051</f>
        <v>539163</v>
      </c>
      <c r="BU155" s="7">
        <f>+'ESTUDIO DE MERCADO 2025'!BL155*1.051</f>
        <v>508314.25819999998</v>
      </c>
      <c r="BV155" s="8">
        <f t="shared" si="132"/>
        <v>482189</v>
      </c>
      <c r="BW155" s="450"/>
      <c r="BX155" s="157">
        <f>+'ESTUDIO DE MERCADO 2023'!BB155*(1 + 0.0928) * (1 + 0.052) * (1 + 0.051)</f>
        <v>314146.69145599997</v>
      </c>
      <c r="BY155" s="157">
        <f>+'ESTUDIO DE MERCADO 2023'!BC155*(1 + 0.0928) * (1 + 0.052) * (1 + 0.051)</f>
        <v>287565.04833280004</v>
      </c>
      <c r="BZ155" s="7">
        <f>+'ESTUDIO DE MERCADO 2025'!BP155*1.051</f>
        <v>381513</v>
      </c>
      <c r="CA155" s="7">
        <f>+'ESTUDIO DE MERCADO 2025'!BQ155*1.051</f>
        <v>388870</v>
      </c>
      <c r="CB155" s="7">
        <f>+'ESTUDIO DE MERCADO 2025'!BR155*1.051</f>
        <v>366378.6</v>
      </c>
      <c r="CC155" s="450">
        <f t="shared" si="72"/>
        <v>347695</v>
      </c>
      <c r="CD155" s="89"/>
      <c r="CE155" s="28"/>
      <c r="CF155" s="9"/>
      <c r="CG155" s="9"/>
      <c r="CH155" s="9"/>
      <c r="CI155" s="10"/>
      <c r="CJ155" s="10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</row>
    <row r="156" spans="1:198" ht="50" customHeight="1" x14ac:dyDescent="0.35">
      <c r="A156" s="296"/>
      <c r="B156" s="4">
        <v>136</v>
      </c>
      <c r="C156" s="34" t="s">
        <v>166</v>
      </c>
      <c r="D156" s="11" t="s">
        <v>22</v>
      </c>
      <c r="E156" s="6"/>
      <c r="F156" s="157">
        <f>+'ESTUDIO DE MERCADO 2023'!F156*(1 + 0.0928) * (1 + 0.052) * (1 + 0.051)</f>
        <v>314146.69145599997</v>
      </c>
      <c r="G156" s="157">
        <f>+'ESTUDIO DE MERCADO 2023'!G156*(1 + 0.0928) * (1 + 0.052) * (1 + 0.051)</f>
        <v>353705.00944934401</v>
      </c>
      <c r="H156" s="7">
        <f>+'ESTUDIO DE MERCADO 2025'!H156*1.051</f>
        <v>422502</v>
      </c>
      <c r="I156" s="7">
        <f>+'ESTUDIO DE MERCADO 2025'!I156*1.051</f>
        <v>430910</v>
      </c>
      <c r="J156" s="13">
        <f>+'ESTUDIO DE MERCADO 2025'!J156*1.051</f>
        <v>406650.81799999997</v>
      </c>
      <c r="K156" s="8">
        <f t="shared" si="124"/>
        <v>385583</v>
      </c>
      <c r="L156" s="450"/>
      <c r="M156" s="157">
        <f>+'ESTUDIO DE MERCADO 2023'!I156*(1 + 0.0928) * (1 + 0.052) * (1 + 0.051)</f>
        <v>314146.69145599997</v>
      </c>
      <c r="N156" s="157">
        <f>+'ESTUDIO DE MERCADO 2023'!J156*(1 + 0.0928) * (1 + 0.052) * (1 + 0.051)</f>
        <v>353705.00944934401</v>
      </c>
      <c r="O156" s="7">
        <f>+'ESTUDIO DE MERCADO 2025'!N156*1.051</f>
        <v>422502</v>
      </c>
      <c r="P156" s="7">
        <f>+'ESTUDIO DE MERCADO 2025'!O156*1.051</f>
        <v>430910</v>
      </c>
      <c r="Q156" s="7">
        <f>+'ESTUDIO DE MERCADO 2025'!P156*1.051</f>
        <v>406650.81799999997</v>
      </c>
      <c r="R156" s="8">
        <f t="shared" si="125"/>
        <v>385583</v>
      </c>
      <c r="S156" s="450"/>
      <c r="T156" s="157">
        <f>+'ESTUDIO DE MERCADO 2023'!O156*(1 + 0.0928) * (1 + 0.052) * (1 + 0.051)</f>
        <v>392683.36431999999</v>
      </c>
      <c r="U156" s="157">
        <f>+'ESTUDIO DE MERCADO 2023'!P156*(1 + 0.0928) * (1 + 0.052) * (1 + 0.051)</f>
        <v>442131.26181167999</v>
      </c>
      <c r="V156" s="7">
        <f>+'ESTUDIO DE MERCADO 2025'!T156*1.051</f>
        <v>528653</v>
      </c>
      <c r="W156" s="7">
        <f>+'ESTUDIO DE MERCADO 2025'!U156*1.051</f>
        <v>539163</v>
      </c>
      <c r="X156" s="7">
        <f>+'ESTUDIO DE MERCADO 2025'!V156*1.051</f>
        <v>508314.25819999998</v>
      </c>
      <c r="Y156" s="8">
        <f t="shared" si="126"/>
        <v>482189</v>
      </c>
      <c r="Z156" s="450"/>
      <c r="AA156" s="157">
        <f>+'ESTUDIO DE MERCADO 2023'!AD156*(1 + 0.0928) * (1 + 0.052) * (1 + 0.051)</f>
        <v>392683.36431999999</v>
      </c>
      <c r="AB156" s="157">
        <f>+'ESTUDIO DE MERCADO 2023'!AE156*(1 + 0.0928) * (1 + 0.052) * (1 + 0.051)</f>
        <v>442131.26181167999</v>
      </c>
      <c r="AC156" s="7">
        <f>+'ESTUDIO DE MERCADO 2025'!Z156*1.051</f>
        <v>528653</v>
      </c>
      <c r="AD156" s="7">
        <f>+'ESTUDIO DE MERCADO 2025'!AA156*1.051</f>
        <v>528653</v>
      </c>
      <c r="AE156" s="7">
        <f>+'ESTUDIO DE MERCADO 2025'!AB156*1.051</f>
        <v>508314.25819999998</v>
      </c>
      <c r="AF156" s="8">
        <f t="shared" si="127"/>
        <v>480087</v>
      </c>
      <c r="AG156" s="450"/>
      <c r="AH156" s="157">
        <f>+'ESTUDIO DE MERCADO 2023'!AG156*(1 + 0.0928) * (1 + 0.052) * (1 + 0.051)</f>
        <v>392683.36431999999</v>
      </c>
      <c r="AI156" s="157">
        <f>+'ESTUDIO DE MERCADO 2023'!AH156*(1 + 0.0928) * (1 + 0.052) * (1 + 0.051)</f>
        <v>442131.26181167999</v>
      </c>
      <c r="AJ156" s="7">
        <f>+'ESTUDIO DE MERCADO 2025'!AF156*1.051</f>
        <v>528653</v>
      </c>
      <c r="AK156" s="7">
        <f>+'ESTUDIO DE MERCADO 2025'!AG156*1.051</f>
        <v>539163</v>
      </c>
      <c r="AL156" s="7">
        <f>+'ESTUDIO DE MERCADO 2025'!AH156*1.051</f>
        <v>508314.25819999998</v>
      </c>
      <c r="AM156" s="8">
        <f t="shared" si="128"/>
        <v>482189</v>
      </c>
      <c r="AN156" s="450"/>
      <c r="AO156" s="157">
        <f>+'ESTUDIO DE MERCADO 2023'!AJ156*(1 + 0.0928) * (1 + 0.052) * (1 + 0.051)</f>
        <v>392683.36431999999</v>
      </c>
      <c r="AP156" s="157">
        <f>+'ESTUDIO DE MERCADO 2023'!AK156*(1 + 0.0928) * (1 + 0.052) * (1 + 0.051)</f>
        <v>442131.26181167999</v>
      </c>
      <c r="AQ156" s="7">
        <f>+'ESTUDIO DE MERCADO 2025'!AL156*1.051</f>
        <v>528653</v>
      </c>
      <c r="AR156" s="7">
        <f>+'ESTUDIO DE MERCADO 2025'!AM156*1.051</f>
        <v>539163</v>
      </c>
      <c r="AS156" s="7">
        <f>+'ESTUDIO DE MERCADO 2025'!AN156*1.051</f>
        <v>508314.25819999998</v>
      </c>
      <c r="AT156" s="8">
        <f>ROUND(((AO156+AP156+AQ156+AR156+AS156)/5),0)</f>
        <v>482189</v>
      </c>
      <c r="AU156" s="450"/>
      <c r="AV156" s="157">
        <f>+'ESTUDIO DE MERCADO 2023'!AM156*(1 + 0.0928) * (1 + 0.052) * (1 + 0.051)</f>
        <v>467293.20354080002</v>
      </c>
      <c r="AW156" s="157">
        <f>+'ESTUDIO DE MERCADO 2023'!AN156*(1 + 0.0928) * (1 + 0.052) * (1 + 0.051)</f>
        <v>442131.26181167999</v>
      </c>
      <c r="AX156" s="7">
        <f>+'ESTUDIO DE MERCADO 2025'!AR156*1.051</f>
        <v>575948</v>
      </c>
      <c r="AY156" s="7">
        <f>+'ESTUDIO DE MERCADO 2025'!AS156*1.051</f>
        <v>587509</v>
      </c>
      <c r="AZ156" s="7">
        <f>+'ESTUDIO DE MERCADO 2025'!AT156*1.051</f>
        <v>553743.7331999999</v>
      </c>
      <c r="BA156" s="8">
        <f t="shared" si="129"/>
        <v>525325</v>
      </c>
      <c r="BB156" s="450"/>
      <c r="BC156" s="157">
        <f>+'ESTUDIO DE MERCADO 2023'!AP156*(1 + 0.0928) * (1 + 0.052) * (1 + 0.051)</f>
        <v>314146.69145599997</v>
      </c>
      <c r="BD156" s="157">
        <f>+'ESTUDIO DE MERCADO 2023'!AQ156*(1 + 0.0928) * (1 + 0.052) * (1 + 0.051)</f>
        <v>287565.04833280004</v>
      </c>
      <c r="BE156" s="7">
        <f>+'ESTUDIO DE MERCADO 2025'!AX156*1.051</f>
        <v>381513</v>
      </c>
      <c r="BF156" s="7">
        <f>+'ESTUDIO DE MERCADO 2025'!AY156*1.051</f>
        <v>388870</v>
      </c>
      <c r="BG156" s="7">
        <f>+'ESTUDIO DE MERCADO 2025'!AZ156*1.051</f>
        <v>366378.6</v>
      </c>
      <c r="BH156" s="8">
        <f t="shared" si="130"/>
        <v>347695</v>
      </c>
      <c r="BI156" s="450"/>
      <c r="BJ156" s="157">
        <f>+'ESTUDIO DE MERCADO 2023'!AV156*(1 + 0.0928) * (1 + 0.052) * (1 + 0.051)</f>
        <v>314146.69145599997</v>
      </c>
      <c r="BK156" s="157">
        <f>+'ESTUDIO DE MERCADO 2023'!AW156*(1 + 0.0928) * (1 + 0.052) * (1 + 0.051)</f>
        <v>442131.26181167999</v>
      </c>
      <c r="BL156" s="7">
        <f>+'ESTUDIO DE MERCADO 2025'!BD156*1.051</f>
        <v>479255.99999999994</v>
      </c>
      <c r="BM156" s="7">
        <f>+'ESTUDIO DE MERCADO 2025'!BE156*1.051</f>
        <v>488714.99999999994</v>
      </c>
      <c r="BN156" s="7">
        <f>+'ESTUDIO DE MERCADO 2025'!BF156*1.051</f>
        <v>460493.75819999998</v>
      </c>
      <c r="BO156" s="8">
        <f t="shared" si="131"/>
        <v>436949</v>
      </c>
      <c r="BP156" s="450"/>
      <c r="BQ156" s="157">
        <f>+'ESTUDIO DE MERCADO 2023'!AY156*(1 + 0.0928) * (1 + 0.052) * (1 + 0.051)</f>
        <v>392683.36431999999</v>
      </c>
      <c r="BR156" s="157">
        <f>+'ESTUDIO DE MERCADO 2023'!AZ156*(1 + 0.0928) * (1 + 0.052) * (1 + 0.051)</f>
        <v>442131.26181167999</v>
      </c>
      <c r="BS156" s="7">
        <f>+'ESTUDIO DE MERCADO 2025'!BJ156*1.051</f>
        <v>528653</v>
      </c>
      <c r="BT156" s="7">
        <f>+'ESTUDIO DE MERCADO 2025'!BK156*1.051</f>
        <v>539163</v>
      </c>
      <c r="BU156" s="7">
        <f>+'ESTUDIO DE MERCADO 2025'!BL156*1.051</f>
        <v>508314.25819999998</v>
      </c>
      <c r="BV156" s="8">
        <f t="shared" si="132"/>
        <v>482189</v>
      </c>
      <c r="BW156" s="450"/>
      <c r="BX156" s="157">
        <f>+'ESTUDIO DE MERCADO 2023'!BB156*(1 + 0.0928) * (1 + 0.052) * (1 + 0.051)</f>
        <v>314146.69145599997</v>
      </c>
      <c r="BY156" s="157">
        <f>+'ESTUDIO DE MERCADO 2023'!BC156*(1 + 0.0928) * (1 + 0.052) * (1 + 0.051)</f>
        <v>287565.04833280004</v>
      </c>
      <c r="BZ156" s="7">
        <f>+'ESTUDIO DE MERCADO 2025'!BP156*1.051</f>
        <v>381513</v>
      </c>
      <c r="CA156" s="7">
        <f>+'ESTUDIO DE MERCADO 2025'!BQ156*1.051</f>
        <v>388870</v>
      </c>
      <c r="CB156" s="7">
        <f>+'ESTUDIO DE MERCADO 2025'!BR156*1.051</f>
        <v>366378.6</v>
      </c>
      <c r="CC156" s="450">
        <f t="shared" si="72"/>
        <v>347695</v>
      </c>
      <c r="CD156" s="89"/>
      <c r="CE156" s="28"/>
      <c r="CF156" s="9"/>
      <c r="CG156" s="9"/>
      <c r="CH156" s="9"/>
      <c r="CI156" s="10"/>
      <c r="CJ156" s="10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</row>
    <row r="157" spans="1:198" ht="50" customHeight="1" thickBot="1" x14ac:dyDescent="0.4">
      <c r="A157" s="296"/>
      <c r="B157" s="11">
        <v>137</v>
      </c>
      <c r="C157" s="34" t="s">
        <v>167</v>
      </c>
      <c r="D157" s="11" t="s">
        <v>22</v>
      </c>
      <c r="E157" s="6"/>
      <c r="F157" s="157">
        <f>+'ESTUDIO DE MERCADO 2023'!F157*(1 + 0.0928) * (1 + 0.052) * (1 + 0.051)</f>
        <v>267024.6877376</v>
      </c>
      <c r="G157" s="157">
        <f>+'ESTUDIO DE MERCADO 2023'!G157*(1 + 0.0928) * (1 + 0.052) * (1 + 0.051)</f>
        <v>300649.25803194242</v>
      </c>
      <c r="H157" s="7">
        <f>+'ESTUDIO DE MERCADO 2025'!H157*1.051</f>
        <v>359442</v>
      </c>
      <c r="I157" s="7">
        <f>+'ESTUDIO DE MERCADO 2025'!I157*1.051</f>
        <v>366799</v>
      </c>
      <c r="J157" s="13">
        <f>+'ESTUDIO DE MERCADO 2025'!J157*1.051</f>
        <v>345653.93099999998</v>
      </c>
      <c r="K157" s="8">
        <f t="shared" si="124"/>
        <v>327914</v>
      </c>
      <c r="L157" s="450"/>
      <c r="M157" s="157">
        <f>+'ESTUDIO DE MERCADO 2023'!I157*(1 + 0.0928) * (1 + 0.052) * (1 + 0.051)</f>
        <v>267024.6877376</v>
      </c>
      <c r="N157" s="157">
        <f>+'ESTUDIO DE MERCADO 2023'!J157*(1 + 0.0928) * (1 + 0.052) * (1 + 0.051)</f>
        <v>300649.25803194242</v>
      </c>
      <c r="O157" s="7">
        <f>+'ESTUDIO DE MERCADO 2025'!N157*1.051</f>
        <v>359442</v>
      </c>
      <c r="P157" s="7">
        <f>+'ESTUDIO DE MERCADO 2025'!O157*1.051</f>
        <v>366799</v>
      </c>
      <c r="Q157" s="7">
        <f>+'ESTUDIO DE MERCADO 2025'!P157*1.051</f>
        <v>345653.93099999998</v>
      </c>
      <c r="R157" s="8">
        <f t="shared" si="125"/>
        <v>327914</v>
      </c>
      <c r="S157" s="450"/>
      <c r="T157" s="157">
        <f>+'ESTUDIO DE MERCADO 2023'!O157*(1 + 0.0928) * (1 + 0.052) * (1 + 0.051)</f>
        <v>314146.69145599997</v>
      </c>
      <c r="U157" s="157">
        <f>+'ESTUDIO DE MERCADO 2023'!P157*(1 + 0.0928) * (1 + 0.052) * (1 + 0.051)</f>
        <v>353705.00944934401</v>
      </c>
      <c r="V157" s="7">
        <f>+'ESTUDIO DE MERCADO 2025'!T157*1.051</f>
        <v>422502</v>
      </c>
      <c r="W157" s="7">
        <f>+'ESTUDIO DE MERCADO 2025'!U157*1.051</f>
        <v>430910</v>
      </c>
      <c r="X157" s="7">
        <f>+'ESTUDIO DE MERCADO 2025'!V157*1.051</f>
        <v>406650.81799999997</v>
      </c>
      <c r="Y157" s="8">
        <f t="shared" si="126"/>
        <v>385583</v>
      </c>
      <c r="Z157" s="450"/>
      <c r="AA157" s="157">
        <f>+'ESTUDIO DE MERCADO 2023'!AD157*(1 + 0.0928) * (1 + 0.052) * (1 + 0.051)</f>
        <v>314146.69145599997</v>
      </c>
      <c r="AB157" s="157">
        <f>+'ESTUDIO DE MERCADO 2023'!AE157*(1 + 0.0928) * (1 + 0.052) * (1 + 0.051)</f>
        <v>353705.00944934401</v>
      </c>
      <c r="AC157" s="7">
        <f>+'ESTUDIO DE MERCADO 2025'!Z157*1.051</f>
        <v>422502</v>
      </c>
      <c r="AD157" s="7">
        <f>+'ESTUDIO DE MERCADO 2025'!AA157*1.051</f>
        <v>422502</v>
      </c>
      <c r="AE157" s="7">
        <f>+'ESTUDIO DE MERCADO 2025'!AB157*1.051</f>
        <v>406650.81799999997</v>
      </c>
      <c r="AF157" s="8">
        <f t="shared" si="127"/>
        <v>383901</v>
      </c>
      <c r="AG157" s="450"/>
      <c r="AH157" s="157">
        <f>+'ESTUDIO DE MERCADO 2023'!AG157*(1 + 0.0928) * (1 + 0.052) * (1 + 0.051)</f>
        <v>314146.69145599997</v>
      </c>
      <c r="AI157" s="157">
        <f>+'ESTUDIO DE MERCADO 2023'!AH157*(1 + 0.0928) * (1 + 0.052) * (1 + 0.051)</f>
        <v>353705.00944934401</v>
      </c>
      <c r="AJ157" s="7">
        <f>+'ESTUDIO DE MERCADO 2025'!AF157*1.051</f>
        <v>422502</v>
      </c>
      <c r="AK157" s="7">
        <f>+'ESTUDIO DE MERCADO 2025'!AG157*1.051</f>
        <v>430910</v>
      </c>
      <c r="AL157" s="7">
        <f>+'ESTUDIO DE MERCADO 2025'!AH157*1.051</f>
        <v>406650.81799999997</v>
      </c>
      <c r="AM157" s="8">
        <f t="shared" si="128"/>
        <v>385583</v>
      </c>
      <c r="AN157" s="450"/>
      <c r="AO157" s="157">
        <f>+'ESTUDIO DE MERCADO 2023'!AJ157*(1 + 0.0928) * (1 + 0.052) * (1 + 0.051)</f>
        <v>314146.69145599997</v>
      </c>
      <c r="AP157" s="157">
        <f>+'ESTUDIO DE MERCADO 2023'!AK157*(1 + 0.0928) * (1 + 0.052) * (1 + 0.051)</f>
        <v>353705.00944934401</v>
      </c>
      <c r="AQ157" s="7">
        <f>+'ESTUDIO DE MERCADO 2025'!AL157*1.051</f>
        <v>422502</v>
      </c>
      <c r="AR157" s="7">
        <f>+'ESTUDIO DE MERCADO 2025'!AM157*1.051</f>
        <v>430910</v>
      </c>
      <c r="AS157" s="7">
        <f>+'ESTUDIO DE MERCADO 2025'!AN157*1.051</f>
        <v>406650.81799999997</v>
      </c>
      <c r="AT157" s="8">
        <f>ROUND(((AO157+AP157+AQ157+AR157+AS157)/5),0)</f>
        <v>385583</v>
      </c>
      <c r="AU157" s="450"/>
      <c r="AV157" s="157">
        <f>+'ESTUDIO DE MERCADO 2023'!AM157*(1 + 0.0928) * (1 + 0.052) * (1 + 0.051)</f>
        <v>373834.56283264002</v>
      </c>
      <c r="AW157" s="157">
        <f>+'ESTUDIO DE MERCADO 2023'!AN157*(1 + 0.0928) * (1 + 0.052) * (1 + 0.051)</f>
        <v>353705.00944934401</v>
      </c>
      <c r="AX157" s="7">
        <f>+'ESTUDIO DE MERCADO 2025'!AR157*1.051</f>
        <v>460338</v>
      </c>
      <c r="AY157" s="7">
        <f>+'ESTUDIO DE MERCADO 2025'!AS157*1.051</f>
        <v>469796.99999999994</v>
      </c>
      <c r="AZ157" s="7">
        <f>+'ESTUDIO DE MERCADO 2025'!AT157*1.051</f>
        <v>442994.39799999999</v>
      </c>
      <c r="BA157" s="8">
        <f t="shared" si="129"/>
        <v>420134</v>
      </c>
      <c r="BB157" s="450"/>
      <c r="BC157" s="157">
        <f>+'ESTUDIO DE MERCADO 2023'!AP157*(1 + 0.0928) * (1 + 0.052) * (1 + 0.051)</f>
        <v>267024.6877376</v>
      </c>
      <c r="BD157" s="157">
        <f>+'ESTUDIO DE MERCADO 2023'!AQ157*(1 + 0.0928) * (1 + 0.052) * (1 + 0.051)</f>
        <v>244430.29108287999</v>
      </c>
      <c r="BE157" s="7">
        <f>+'ESTUDIO DE MERCADO 2025'!AX157*1.051</f>
        <v>323708</v>
      </c>
      <c r="BF157" s="7">
        <f>+'ESTUDIO DE MERCADO 2025'!AY157*1.051</f>
        <v>330014</v>
      </c>
      <c r="BG157" s="7">
        <f>+'ESTUDIO DE MERCADO 2025'!AZ157*1.051</f>
        <v>311421.81</v>
      </c>
      <c r="BH157" s="8">
        <f t="shared" si="130"/>
        <v>295320</v>
      </c>
      <c r="BI157" s="450"/>
      <c r="BJ157" s="157">
        <f>+'ESTUDIO DE MERCADO 2023'!AV157*(1 + 0.0928) * (1 + 0.052) * (1 + 0.051)</f>
        <v>267024.6877376</v>
      </c>
      <c r="BK157" s="157">
        <f>+'ESTUDIO DE MERCADO 2023'!AW157*(1 + 0.0928) * (1 + 0.052) * (1 + 0.051)</f>
        <v>353705.00944934401</v>
      </c>
      <c r="BL157" s="7">
        <f>+'ESTUDIO DE MERCADO 2025'!BD157*1.051</f>
        <v>393074</v>
      </c>
      <c r="BM157" s="7">
        <f>+'ESTUDIO DE MERCADO 2025'!BE157*1.051</f>
        <v>400431</v>
      </c>
      <c r="BN157" s="7">
        <f>+'ESTUDIO DE MERCADO 2025'!BF157*1.051</f>
        <v>377958.51799999998</v>
      </c>
      <c r="BO157" s="8">
        <f t="shared" si="131"/>
        <v>358439</v>
      </c>
      <c r="BP157" s="450"/>
      <c r="BQ157" s="157">
        <f>+'ESTUDIO DE MERCADO 2023'!AY157*(1 + 0.0928) * (1 + 0.052) * (1 + 0.051)</f>
        <v>314146.69145599997</v>
      </c>
      <c r="BR157" s="157">
        <f>+'ESTUDIO DE MERCADO 2023'!AZ157*(1 + 0.0928) * (1 + 0.052) * (1 + 0.051)</f>
        <v>353705.00944934401</v>
      </c>
      <c r="BS157" s="7">
        <f>+'ESTUDIO DE MERCADO 2025'!BJ157*1.051</f>
        <v>422502</v>
      </c>
      <c r="BT157" s="7">
        <f>+'ESTUDIO DE MERCADO 2025'!BK157*1.051</f>
        <v>430910</v>
      </c>
      <c r="BU157" s="7">
        <f>+'ESTUDIO DE MERCADO 2025'!BL157*1.051</f>
        <v>406650.81799999997</v>
      </c>
      <c r="BV157" s="8">
        <f t="shared" si="132"/>
        <v>385583</v>
      </c>
      <c r="BW157" s="450"/>
      <c r="BX157" s="157">
        <f>+'ESTUDIO DE MERCADO 2023'!BB157*(1 + 0.0928) * (1 + 0.052) * (1 + 0.051)</f>
        <v>267024.6877376</v>
      </c>
      <c r="BY157" s="157">
        <f>+'ESTUDIO DE MERCADO 2023'!BC157*(1 + 0.0928) * (1 + 0.052) * (1 + 0.051)</f>
        <v>244430.29108287999</v>
      </c>
      <c r="BZ157" s="7">
        <f>+'ESTUDIO DE MERCADO 2025'!BP157*1.051</f>
        <v>323708</v>
      </c>
      <c r="CA157" s="7">
        <f>+'ESTUDIO DE MERCADO 2025'!BQ157*1.051</f>
        <v>330014</v>
      </c>
      <c r="CB157" s="7">
        <f>+'ESTUDIO DE MERCADO 2025'!BR157*1.051</f>
        <v>311421.81</v>
      </c>
      <c r="CC157" s="450">
        <f t="shared" si="72"/>
        <v>295320</v>
      </c>
      <c r="CD157" s="89"/>
      <c r="CE157" s="28"/>
      <c r="CF157" s="9"/>
      <c r="CG157" s="9"/>
      <c r="CH157" s="9"/>
      <c r="CI157" s="10"/>
      <c r="CJ157" s="10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</row>
    <row r="158" spans="1:198" ht="50" customHeight="1" x14ac:dyDescent="0.35">
      <c r="A158" s="296"/>
      <c r="B158" s="4">
        <v>138</v>
      </c>
      <c r="C158" s="34" t="s">
        <v>168</v>
      </c>
      <c r="D158" s="11" t="s">
        <v>22</v>
      </c>
      <c r="E158" s="6"/>
      <c r="F158" s="157">
        <f>+'ESTUDIO DE MERCADO 2023'!F158*(1 + 0.0928) * (1 + 0.052) * (1 + 0.051)</f>
        <v>125658.67658239999</v>
      </c>
      <c r="G158" s="157">
        <f>+'ESTUDIO DE MERCADO 2023'!G158*(1 + 0.0928) * (1 + 0.052) * (1 + 0.051)</f>
        <v>141482.00377973757</v>
      </c>
      <c r="H158" s="7">
        <f>+'ESTUDIO DE MERCADO 2025'!H158*1.051</f>
        <v>169211</v>
      </c>
      <c r="I158" s="7">
        <f>+'ESTUDIO DE MERCADO 2025'!I158*1.051</f>
        <v>172364</v>
      </c>
      <c r="J158" s="13">
        <f>+'ESTUDIO DE MERCADO 2025'!J158*1.051</f>
        <v>162660.3272</v>
      </c>
      <c r="K158" s="8">
        <f t="shared" si="124"/>
        <v>154275</v>
      </c>
      <c r="L158" s="450"/>
      <c r="M158" s="157">
        <f>+'ESTUDIO DE MERCADO 2023'!I158*(1 + 0.0928) * (1 + 0.052) * (1 + 0.051)</f>
        <v>125658.67658239999</v>
      </c>
      <c r="N158" s="157">
        <f>+'ESTUDIO DE MERCADO 2023'!J158*(1 + 0.0928) * (1 + 0.052) * (1 + 0.051)</f>
        <v>141482.00377973757</v>
      </c>
      <c r="O158" s="7">
        <f>+'ESTUDIO DE MERCADO 2025'!N158*1.051</f>
        <v>169211</v>
      </c>
      <c r="P158" s="7">
        <f>+'ESTUDIO DE MERCADO 2025'!O158*1.051</f>
        <v>172364</v>
      </c>
      <c r="Q158" s="7">
        <f>+'ESTUDIO DE MERCADO 2025'!P158*1.051</f>
        <v>162660.3272</v>
      </c>
      <c r="R158" s="8">
        <f t="shared" si="125"/>
        <v>154275</v>
      </c>
      <c r="S158" s="450"/>
      <c r="T158" s="157">
        <f>+'ESTUDIO DE MERCADO 2023'!O158*(1 + 0.0928) * (1 + 0.052) * (1 + 0.051)</f>
        <v>188488.01487359998</v>
      </c>
      <c r="U158" s="157">
        <f>+'ESTUDIO DE MERCADO 2023'!P158*(1 + 0.0928) * (1 + 0.052) * (1 + 0.051)</f>
        <v>212223.00566960638</v>
      </c>
      <c r="V158" s="7">
        <f>+'ESTUDIO DE MERCADO 2025'!T158*1.051</f>
        <v>253290.99999999997</v>
      </c>
      <c r="W158" s="7">
        <f>+'ESTUDIO DE MERCADO 2025'!U158*1.051</f>
        <v>258545.99999999997</v>
      </c>
      <c r="X158" s="7">
        <f>+'ESTUDIO DE MERCADO 2025'!V158*1.051</f>
        <v>243990.49079999997</v>
      </c>
      <c r="Y158" s="8">
        <f t="shared" si="126"/>
        <v>231308</v>
      </c>
      <c r="Z158" s="450"/>
      <c r="AA158" s="157">
        <f>+'ESTUDIO DE MERCADO 2023'!AD158*(1 + 0.0928) * (1 + 0.052) * (1 + 0.051)</f>
        <v>188488.01487359998</v>
      </c>
      <c r="AB158" s="157">
        <f>+'ESTUDIO DE MERCADO 2023'!AE158*(1 + 0.0928) * (1 + 0.052) * (1 + 0.051)</f>
        <v>212223.00566960638</v>
      </c>
      <c r="AC158" s="7">
        <f>+'ESTUDIO DE MERCADO 2025'!Z158*1.051</f>
        <v>253290.99999999997</v>
      </c>
      <c r="AD158" s="7">
        <f>+'ESTUDIO DE MERCADO 2025'!AA158*1.051</f>
        <v>253290.99999999997</v>
      </c>
      <c r="AE158" s="7">
        <f>+'ESTUDIO DE MERCADO 2025'!AB158*1.051</f>
        <v>243990.49079999997</v>
      </c>
      <c r="AF158" s="8">
        <f t="shared" si="127"/>
        <v>230257</v>
      </c>
      <c r="AG158" s="450"/>
      <c r="AH158" s="157">
        <f>+'ESTUDIO DE MERCADO 2023'!AG158*(1 + 0.0928) * (1 + 0.052) * (1 + 0.051)</f>
        <v>188488.01487359998</v>
      </c>
      <c r="AI158" s="157">
        <f>+'ESTUDIO DE MERCADO 2023'!AH158*(1 + 0.0928) * (1 + 0.052) * (1 + 0.051)</f>
        <v>212223.00566960638</v>
      </c>
      <c r="AJ158" s="7">
        <f>+'ESTUDIO DE MERCADO 2025'!AF158*1.051</f>
        <v>253290.99999999997</v>
      </c>
      <c r="AK158" s="7">
        <f>+'ESTUDIO DE MERCADO 2025'!AG158*1.051</f>
        <v>258545.99999999997</v>
      </c>
      <c r="AL158" s="7">
        <f>+'ESTUDIO DE MERCADO 2025'!AH158*1.051</f>
        <v>243990.49079999997</v>
      </c>
      <c r="AM158" s="8">
        <f t="shared" si="128"/>
        <v>231308</v>
      </c>
      <c r="AN158" s="450"/>
      <c r="AO158" s="157">
        <f>+'ESTUDIO DE MERCADO 2023'!AJ158*(1 + 0.0928) * (1 + 0.052) * (1 + 0.051)</f>
        <v>188488.01487359998</v>
      </c>
      <c r="AP158" s="157">
        <f>+'ESTUDIO DE MERCADO 2023'!AK158*(1 + 0.0928) * (1 + 0.052) * (1 + 0.051)</f>
        <v>212223.00566960638</v>
      </c>
      <c r="AQ158" s="7">
        <f>+'ESTUDIO DE MERCADO 2025'!AL158*1.051</f>
        <v>253290.99999999997</v>
      </c>
      <c r="AR158" s="7">
        <f>+'ESTUDIO DE MERCADO 2025'!AM158*1.051</f>
        <v>258545.99999999997</v>
      </c>
      <c r="AS158" s="7">
        <f>+'ESTUDIO DE MERCADO 2025'!AN158*1.051</f>
        <v>243990.49079999997</v>
      </c>
      <c r="AT158" s="8">
        <f>ROUND(((AO158+AP158+AQ158+AR158+AS158)/5),0)</f>
        <v>231308</v>
      </c>
      <c r="AU158" s="450"/>
      <c r="AV158" s="157">
        <f>+'ESTUDIO DE MERCADO 2023'!AM158*(1 + 0.0928) * (1 + 0.052) * (1 + 0.051)</f>
        <v>224300.73769958399</v>
      </c>
      <c r="AW158" s="157">
        <f>+'ESTUDIO DE MERCADO 2023'!AN158*(1 + 0.0928) * (1 + 0.052) * (1 + 0.051)</f>
        <v>212223.00566960638</v>
      </c>
      <c r="AX158" s="7">
        <f>+'ESTUDIO DE MERCADO 2025'!AR158*1.051</f>
        <v>276413</v>
      </c>
      <c r="AY158" s="7">
        <f>+'ESTUDIO DE MERCADO 2025'!AS158*1.051</f>
        <v>281668</v>
      </c>
      <c r="AZ158" s="7">
        <f>+'ESTUDIO DE MERCADO 2025'!AT158*1.051</f>
        <v>265796.63879999996</v>
      </c>
      <c r="BA158" s="8">
        <f t="shared" si="129"/>
        <v>252080</v>
      </c>
      <c r="BB158" s="450"/>
      <c r="BC158" s="157">
        <f>+'ESTUDIO DE MERCADO 2023'!AP158*(1 + 0.0928) * (1 + 0.052) * (1 + 0.051)</f>
        <v>125658.67658239999</v>
      </c>
      <c r="BD158" s="157">
        <f>+'ESTUDIO DE MERCADO 2023'!AQ158*(1 + 0.0928) * (1 + 0.052) * (1 + 0.051)</f>
        <v>115026.01933312</v>
      </c>
      <c r="BE158" s="7">
        <f>+'ESTUDIO DE MERCADO 2025'!AX158*1.051</f>
        <v>152395</v>
      </c>
      <c r="BF158" s="7">
        <f>+'ESTUDIO DE MERCADO 2025'!AY158*1.051</f>
        <v>155548</v>
      </c>
      <c r="BG158" s="7">
        <f>+'ESTUDIO DE MERCADO 2025'!AZ158*1.051</f>
        <v>146551.44</v>
      </c>
      <c r="BH158" s="8">
        <f t="shared" si="130"/>
        <v>139036</v>
      </c>
      <c r="BI158" s="450"/>
      <c r="BJ158" s="157">
        <f>+'ESTUDIO DE MERCADO 2023'!AV158*(1 + 0.0928) * (1 + 0.052) * (1 + 0.051)</f>
        <v>125658.67658239999</v>
      </c>
      <c r="BK158" s="157">
        <f>+'ESTUDIO DE MERCADO 2023'!AW158*(1 + 0.0928) * (1 + 0.052) * (1 + 0.051)</f>
        <v>212223.00566960638</v>
      </c>
      <c r="BL158" s="7">
        <f>+'ESTUDIO DE MERCADO 2025'!BD158*1.051</f>
        <v>214404</v>
      </c>
      <c r="BM158" s="7">
        <f>+'ESTUDIO DE MERCADO 2025'!BE158*1.051</f>
        <v>218608</v>
      </c>
      <c r="BN158" s="7">
        <f>+'ESTUDIO DE MERCADO 2025'!BF158*1.051</f>
        <v>205734.09079999998</v>
      </c>
      <c r="BO158" s="8">
        <f t="shared" si="131"/>
        <v>195326</v>
      </c>
      <c r="BP158" s="450"/>
      <c r="BQ158" s="157">
        <f>+'ESTUDIO DE MERCADO 2023'!AY158*(1 + 0.0928) * (1 + 0.052) * (1 + 0.051)</f>
        <v>188488.01487359998</v>
      </c>
      <c r="BR158" s="157">
        <f>+'ESTUDIO DE MERCADO 2023'!AZ158*(1 + 0.0928) * (1 + 0.052) * (1 + 0.051)</f>
        <v>212223.00566960638</v>
      </c>
      <c r="BS158" s="7">
        <f>+'ESTUDIO DE MERCADO 2025'!BJ158*1.051</f>
        <v>253290.99999999997</v>
      </c>
      <c r="BT158" s="7">
        <f>+'ESTUDIO DE MERCADO 2025'!BK158*1.051</f>
        <v>258545.99999999997</v>
      </c>
      <c r="BU158" s="7">
        <f>+'ESTUDIO DE MERCADO 2025'!BL158*1.051</f>
        <v>243990.49079999997</v>
      </c>
      <c r="BV158" s="8">
        <f t="shared" si="132"/>
        <v>231308</v>
      </c>
      <c r="BW158" s="450"/>
      <c r="BX158" s="157">
        <f>+'ESTUDIO DE MERCADO 2023'!BB158*(1 + 0.0928) * (1 + 0.052) * (1 + 0.051)</f>
        <v>125658.67658239999</v>
      </c>
      <c r="BY158" s="157">
        <f>+'ESTUDIO DE MERCADO 2023'!BC158*(1 + 0.0928) * (1 + 0.052) * (1 + 0.051)</f>
        <v>115026.01933312</v>
      </c>
      <c r="BZ158" s="7">
        <f>+'ESTUDIO DE MERCADO 2025'!BP158*1.051</f>
        <v>152395</v>
      </c>
      <c r="CA158" s="7">
        <f>+'ESTUDIO DE MERCADO 2025'!BQ158*1.051</f>
        <v>155548</v>
      </c>
      <c r="CB158" s="7">
        <f>+'ESTUDIO DE MERCADO 2025'!BR158*1.051</f>
        <v>146551.44</v>
      </c>
      <c r="CC158" s="450">
        <f t="shared" si="72"/>
        <v>139036</v>
      </c>
      <c r="CD158" s="89"/>
      <c r="CE158" s="28"/>
      <c r="CF158" s="9"/>
      <c r="CG158" s="9"/>
      <c r="CH158" s="9"/>
      <c r="CI158" s="10"/>
      <c r="CJ158" s="10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</row>
    <row r="159" spans="1:198" ht="50" customHeight="1" thickBot="1" x14ac:dyDescent="0.4">
      <c r="A159" s="296"/>
      <c r="B159" s="11">
        <v>139</v>
      </c>
      <c r="C159" s="34" t="s">
        <v>169</v>
      </c>
      <c r="D159" s="11" t="s">
        <v>22</v>
      </c>
      <c r="E159" s="6"/>
      <c r="F159" s="157">
        <f>+'ESTUDIO DE MERCADO 2023'!F159*(1 + 0.0928) * (1 + 0.052) * (1 + 0.051)</f>
        <v>94244.007436799991</v>
      </c>
      <c r="G159" s="157">
        <f>+'ESTUDIO DE MERCADO 2023'!G159*(1 + 0.0928) * (1 + 0.052) * (1 + 0.051)</f>
        <v>106111.50283480319</v>
      </c>
      <c r="H159" s="7">
        <f>+'ESTUDIO DE MERCADO 2025'!H159*1.051</f>
        <v>127170.99999999999</v>
      </c>
      <c r="I159" s="7">
        <f>+'ESTUDIO DE MERCADO 2025'!I159*1.051</f>
        <v>129272.99999999999</v>
      </c>
      <c r="J159" s="13">
        <f>+'ESTUDIO DE MERCADO 2025'!J159*1.051</f>
        <v>121995.24539999999</v>
      </c>
      <c r="K159" s="8">
        <f t="shared" si="124"/>
        <v>115759</v>
      </c>
      <c r="L159" s="450"/>
      <c r="M159" s="157">
        <f>+'ESTUDIO DE MERCADO 2023'!I159*(1 + 0.0928) * (1 + 0.052) * (1 + 0.051)</f>
        <v>94244.007436799991</v>
      </c>
      <c r="N159" s="157">
        <f>+'ESTUDIO DE MERCADO 2023'!J159*(1 + 0.0928) * (1 + 0.052) * (1 + 0.051)</f>
        <v>106111.50283480319</v>
      </c>
      <c r="O159" s="7">
        <f>+'ESTUDIO DE MERCADO 2025'!N159*1.051</f>
        <v>127170.99999999999</v>
      </c>
      <c r="P159" s="7">
        <f>+'ESTUDIO DE MERCADO 2025'!O159*1.051</f>
        <v>129272.99999999999</v>
      </c>
      <c r="Q159" s="7">
        <f>+'ESTUDIO DE MERCADO 2025'!P159*1.051</f>
        <v>121995.24539999999</v>
      </c>
      <c r="R159" s="8">
        <f t="shared" si="125"/>
        <v>115759</v>
      </c>
      <c r="S159" s="450"/>
      <c r="T159" s="157">
        <f>+'ESTUDIO DE MERCADO 2023'!O159*(1 + 0.0928) * (1 + 0.052) * (1 + 0.051)</f>
        <v>125658.67658239999</v>
      </c>
      <c r="U159" s="157">
        <f>+'ESTUDIO DE MERCADO 2023'!P159*(1 + 0.0928) * (1 + 0.052) * (1 + 0.051)</f>
        <v>141482.00377973757</v>
      </c>
      <c r="V159" s="7">
        <f>+'ESTUDIO DE MERCADO 2025'!T159*1.051</f>
        <v>169211</v>
      </c>
      <c r="W159" s="7">
        <f>+'ESTUDIO DE MERCADO 2025'!U159*1.051</f>
        <v>172364</v>
      </c>
      <c r="X159" s="7">
        <f>+'ESTUDIO DE MERCADO 2025'!V159*1.051</f>
        <v>162660.3272</v>
      </c>
      <c r="Y159" s="8">
        <f t="shared" si="126"/>
        <v>154275</v>
      </c>
      <c r="Z159" s="450"/>
      <c r="AA159" s="157">
        <f>+'ESTUDIO DE MERCADO 2023'!AD159*(1 + 0.0928) * (1 + 0.052) * (1 + 0.051)</f>
        <v>125658.67658239999</v>
      </c>
      <c r="AB159" s="157">
        <f>+'ESTUDIO DE MERCADO 2023'!AE159*(1 + 0.0928) * (1 + 0.052) * (1 + 0.051)</f>
        <v>141482.00377973757</v>
      </c>
      <c r="AC159" s="7">
        <f>+'ESTUDIO DE MERCADO 2025'!Z159*1.051</f>
        <v>169211</v>
      </c>
      <c r="AD159" s="7">
        <f>+'ESTUDIO DE MERCADO 2025'!AA159*1.051</f>
        <v>169211</v>
      </c>
      <c r="AE159" s="7">
        <f>+'ESTUDIO DE MERCADO 2025'!AB159*1.051</f>
        <v>162660.3272</v>
      </c>
      <c r="AF159" s="8">
        <f t="shared" si="127"/>
        <v>153645</v>
      </c>
      <c r="AG159" s="450"/>
      <c r="AH159" s="157">
        <f>+'ESTUDIO DE MERCADO 2023'!AG159*(1 + 0.0928) * (1 + 0.052) * (1 + 0.051)</f>
        <v>125658.67658239999</v>
      </c>
      <c r="AI159" s="157">
        <f>+'ESTUDIO DE MERCADO 2023'!AH159*(1 + 0.0928) * (1 + 0.052) * (1 + 0.051)</f>
        <v>141482.00377973757</v>
      </c>
      <c r="AJ159" s="7">
        <f>+'ESTUDIO DE MERCADO 2025'!AF159*1.051</f>
        <v>169211</v>
      </c>
      <c r="AK159" s="7">
        <f>+'ESTUDIO DE MERCADO 2025'!AG159*1.051</f>
        <v>172364</v>
      </c>
      <c r="AL159" s="7">
        <f>+'ESTUDIO DE MERCADO 2025'!AH159*1.051</f>
        <v>162660.3272</v>
      </c>
      <c r="AM159" s="8">
        <f t="shared" si="128"/>
        <v>154275</v>
      </c>
      <c r="AN159" s="450"/>
      <c r="AO159" s="157">
        <f>+'ESTUDIO DE MERCADO 2023'!AJ159*(1 + 0.0928) * (1 + 0.052) * (1 + 0.051)</f>
        <v>125658.67658239999</v>
      </c>
      <c r="AP159" s="157">
        <f>+'ESTUDIO DE MERCADO 2023'!AK159*(1 + 0.0928) * (1 + 0.052) * (1 + 0.051)</f>
        <v>141482.00377973757</v>
      </c>
      <c r="AQ159" s="7">
        <f>+'ESTUDIO DE MERCADO 2025'!AL159*1.051</f>
        <v>169211</v>
      </c>
      <c r="AR159" s="7">
        <f>+'ESTUDIO DE MERCADO 2025'!AM159*1.051</f>
        <v>172364</v>
      </c>
      <c r="AS159" s="7">
        <f>+'ESTUDIO DE MERCADO 2025'!AN159*1.051</f>
        <v>162660.3272</v>
      </c>
      <c r="AT159" s="8">
        <f>ROUND(((AO159+AP159+AQ159+AR159+AS159)/5),0)</f>
        <v>154275</v>
      </c>
      <c r="AU159" s="450"/>
      <c r="AV159" s="157">
        <f>+'ESTUDIO DE MERCADO 2023'!AM159*(1 + 0.0928) * (1 + 0.052) * (1 + 0.051)</f>
        <v>149533.82513305597</v>
      </c>
      <c r="AW159" s="157">
        <f>+'ESTUDIO DE MERCADO 2023'!AN159*(1 + 0.0928) * (1 + 0.052) * (1 + 0.051)</f>
        <v>141482.00377973757</v>
      </c>
      <c r="AX159" s="7">
        <f>+'ESTUDIO DE MERCADO 2025'!AR159*1.051</f>
        <v>183925</v>
      </c>
      <c r="AY159" s="7">
        <f>+'ESTUDIO DE MERCADO 2025'!AS159*1.051</f>
        <v>188129</v>
      </c>
      <c r="AZ159" s="7">
        <f>+'ESTUDIO DE MERCADO 2025'!AT159*1.051</f>
        <v>177197.7592</v>
      </c>
      <c r="BA159" s="8">
        <f t="shared" si="129"/>
        <v>168054</v>
      </c>
      <c r="BB159" s="450"/>
      <c r="BC159" s="157">
        <f>+'ESTUDIO DE MERCADO 2023'!AP159*(1 + 0.0928) * (1 + 0.052) * (1 + 0.051)</f>
        <v>94244.007436799991</v>
      </c>
      <c r="BD159" s="157">
        <f>+'ESTUDIO DE MERCADO 2023'!AQ159*(1 + 0.0928) * (1 + 0.052) * (1 + 0.051)</f>
        <v>86269.514499839992</v>
      </c>
      <c r="BE159" s="7">
        <f>+'ESTUDIO DE MERCADO 2025'!AX159*1.051</f>
        <v>114559</v>
      </c>
      <c r="BF159" s="7">
        <f>+'ESTUDIO DE MERCADO 2025'!AY159*1.051</f>
        <v>116660.99999999999</v>
      </c>
      <c r="BG159" s="7">
        <f>+'ESTUDIO DE MERCADO 2025'!AZ159*1.051</f>
        <v>109913.57999999999</v>
      </c>
      <c r="BH159" s="8">
        <f t="shared" si="130"/>
        <v>104329</v>
      </c>
      <c r="BI159" s="450"/>
      <c r="BJ159" s="157">
        <f>+'ESTUDIO DE MERCADO 2023'!AV159*(1 + 0.0928) * (1 + 0.052) * (1 + 0.051)</f>
        <v>94244.007436799991</v>
      </c>
      <c r="BK159" s="157">
        <f>+'ESTUDIO DE MERCADO 2023'!AW159*(1 + 0.0928) * (1 + 0.052) * (1 + 0.051)</f>
        <v>141482.00377973757</v>
      </c>
      <c r="BL159" s="7">
        <f>+'ESTUDIO DE MERCADO 2025'!BD159*1.051</f>
        <v>149242</v>
      </c>
      <c r="BM159" s="7">
        <f>+'ESTUDIO DE MERCADO 2025'!BE159*1.051</f>
        <v>152395</v>
      </c>
      <c r="BN159" s="7">
        <f>+'ESTUDIO DE MERCADO 2025'!BF159*1.051</f>
        <v>143532.12720000002</v>
      </c>
      <c r="BO159" s="8">
        <f t="shared" si="131"/>
        <v>136179</v>
      </c>
      <c r="BP159" s="450"/>
      <c r="BQ159" s="157">
        <f>+'ESTUDIO DE MERCADO 2023'!AY159*(1 + 0.0928) * (1 + 0.052) * (1 + 0.051)</f>
        <v>125658.67658239999</v>
      </c>
      <c r="BR159" s="157">
        <f>+'ESTUDIO DE MERCADO 2023'!AZ159*(1 + 0.0928) * (1 + 0.052) * (1 + 0.051)</f>
        <v>141482.00377973757</v>
      </c>
      <c r="BS159" s="7">
        <f>+'ESTUDIO DE MERCADO 2025'!BJ159*1.051</f>
        <v>169211</v>
      </c>
      <c r="BT159" s="7">
        <f>+'ESTUDIO DE MERCADO 2025'!BK159*1.051</f>
        <v>172364</v>
      </c>
      <c r="BU159" s="7">
        <f>+'ESTUDIO DE MERCADO 2025'!BL159*1.051</f>
        <v>162660.3272</v>
      </c>
      <c r="BV159" s="8">
        <f t="shared" si="132"/>
        <v>154275</v>
      </c>
      <c r="BW159" s="450"/>
      <c r="BX159" s="157">
        <f>+'ESTUDIO DE MERCADO 2023'!BB159*(1 + 0.0928) * (1 + 0.052) * (1 + 0.051)</f>
        <v>94244.007436799991</v>
      </c>
      <c r="BY159" s="157">
        <f>+'ESTUDIO DE MERCADO 2023'!BC159*(1 + 0.0928) * (1 + 0.052) * (1 + 0.051)</f>
        <v>86269.514499839992</v>
      </c>
      <c r="BZ159" s="7">
        <f>+'ESTUDIO DE MERCADO 2025'!BP159*1.051</f>
        <v>114559</v>
      </c>
      <c r="CA159" s="7">
        <f>+'ESTUDIO DE MERCADO 2025'!BQ159*1.051</f>
        <v>116660.99999999999</v>
      </c>
      <c r="CB159" s="7">
        <f>+'ESTUDIO DE MERCADO 2025'!BR159*1.051</f>
        <v>109913.57999999999</v>
      </c>
      <c r="CC159" s="450">
        <f t="shared" si="72"/>
        <v>104329</v>
      </c>
      <c r="CD159" s="89"/>
      <c r="CE159" s="28"/>
      <c r="CF159" s="9"/>
      <c r="CG159" s="9"/>
      <c r="CH159" s="9"/>
      <c r="CI159" s="10"/>
      <c r="CJ159" s="10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</row>
    <row r="160" spans="1:198" ht="50" customHeight="1" x14ac:dyDescent="0.35">
      <c r="A160" s="296"/>
      <c r="B160" s="4">
        <v>140</v>
      </c>
      <c r="C160" s="34" t="s">
        <v>170</v>
      </c>
      <c r="D160" s="11" t="s">
        <v>22</v>
      </c>
      <c r="E160" s="6"/>
      <c r="F160" s="157">
        <f>+'ESTUDIO DE MERCADO 2023'!F160*(1 + 0.0928) * (1 + 0.052) * (1 + 0.051)</f>
        <v>109951.34200959999</v>
      </c>
      <c r="G160" s="157">
        <f>+'ESTUDIO DE MERCADO 2023'!G160*(1 + 0.0928) * (1 + 0.052) * (1 + 0.051)</f>
        <v>123796.7533072704</v>
      </c>
      <c r="H160" s="7">
        <f>+'ESTUDIO DE MERCADO 2025'!H160*1.051</f>
        <v>148191</v>
      </c>
      <c r="I160" s="7">
        <f>+'ESTUDIO DE MERCADO 2025'!I160*1.051</f>
        <v>151344</v>
      </c>
      <c r="J160" s="13">
        <f>+'ESTUDIO DE MERCADO 2025'!J160*1.051</f>
        <v>142328.522</v>
      </c>
      <c r="K160" s="8">
        <f t="shared" si="124"/>
        <v>135122</v>
      </c>
      <c r="L160" s="450"/>
      <c r="M160" s="157">
        <f>+'ESTUDIO DE MERCADO 2023'!I160*(1 + 0.0928) * (1 + 0.052) * (1 + 0.051)</f>
        <v>109951.34200959999</v>
      </c>
      <c r="N160" s="157">
        <f>+'ESTUDIO DE MERCADO 2023'!J160*(1 + 0.0928) * (1 + 0.052) * (1 + 0.051)</f>
        <v>123796.7533072704</v>
      </c>
      <c r="O160" s="7">
        <f>+'ESTUDIO DE MERCADO 2025'!N160*1.051</f>
        <v>148191</v>
      </c>
      <c r="P160" s="7">
        <f>+'ESTUDIO DE MERCADO 2025'!O160*1.051</f>
        <v>151344</v>
      </c>
      <c r="Q160" s="7">
        <f>+'ESTUDIO DE MERCADO 2025'!P160*1.051</f>
        <v>142328.522</v>
      </c>
      <c r="R160" s="8">
        <f t="shared" si="125"/>
        <v>135122</v>
      </c>
      <c r="S160" s="450"/>
      <c r="T160" s="157">
        <f>+'ESTUDIO DE MERCADO 2023'!O160*(1 + 0.0928) * (1 + 0.052) * (1 + 0.051)</f>
        <v>172780.68030079998</v>
      </c>
      <c r="U160" s="157">
        <f>+'ESTUDIO DE MERCADO 2023'!P160*(1 + 0.0928) * (1 + 0.052) * (1 + 0.051)</f>
        <v>194537.75519713917</v>
      </c>
      <c r="V160" s="7">
        <f>+'ESTUDIO DE MERCADO 2025'!T160*1.051</f>
        <v>232271</v>
      </c>
      <c r="W160" s="7">
        <f>+'ESTUDIO DE MERCADO 2025'!U160*1.051</f>
        <v>236474.99999999997</v>
      </c>
      <c r="X160" s="7">
        <f>+'ESTUDIO DE MERCADO 2025'!V160*1.051</f>
        <v>223658.6856</v>
      </c>
      <c r="Y160" s="8">
        <f t="shared" si="126"/>
        <v>211945</v>
      </c>
      <c r="Z160" s="450"/>
      <c r="AA160" s="157">
        <f>+'ESTUDIO DE MERCADO 2023'!AD160*(1 + 0.0928) * (1 + 0.052) * (1 + 0.051)</f>
        <v>172780.68030079998</v>
      </c>
      <c r="AB160" s="157">
        <f>+'ESTUDIO DE MERCADO 2023'!AE160*(1 + 0.0928) * (1 + 0.052) * (1 + 0.051)</f>
        <v>194537.75519713917</v>
      </c>
      <c r="AC160" s="7">
        <f>+'ESTUDIO DE MERCADO 2025'!Z160*1.051</f>
        <v>232271</v>
      </c>
      <c r="AD160" s="7">
        <f>+'ESTUDIO DE MERCADO 2025'!AA160*1.051</f>
        <v>232271</v>
      </c>
      <c r="AE160" s="7">
        <f>+'ESTUDIO DE MERCADO 2025'!AB160*1.051</f>
        <v>223658.6856</v>
      </c>
      <c r="AF160" s="8">
        <f t="shared" si="127"/>
        <v>211104</v>
      </c>
      <c r="AG160" s="450"/>
      <c r="AH160" s="157">
        <f>+'ESTUDIO DE MERCADO 2023'!AG160*(1 + 0.0928) * (1 + 0.052) * (1 + 0.051)</f>
        <v>172780.68030079998</v>
      </c>
      <c r="AI160" s="157">
        <f>+'ESTUDIO DE MERCADO 2023'!AH160*(1 + 0.0928) * (1 + 0.052) * (1 + 0.051)</f>
        <v>194537.75519713917</v>
      </c>
      <c r="AJ160" s="7">
        <f>+'ESTUDIO DE MERCADO 2025'!AF160*1.051</f>
        <v>232271</v>
      </c>
      <c r="AK160" s="7">
        <f>+'ESTUDIO DE MERCADO 2025'!AG160*1.051</f>
        <v>236474.99999999997</v>
      </c>
      <c r="AL160" s="7">
        <f>+'ESTUDIO DE MERCADO 2025'!AH160*1.051</f>
        <v>223658.6856</v>
      </c>
      <c r="AM160" s="8">
        <f t="shared" si="128"/>
        <v>211945</v>
      </c>
      <c r="AN160" s="450"/>
      <c r="AO160" s="157">
        <f>+'ESTUDIO DE MERCADO 2023'!AJ160*(1 + 0.0928) * (1 + 0.052) * (1 + 0.051)</f>
        <v>172780.68030079998</v>
      </c>
      <c r="AP160" s="157">
        <f>+'ESTUDIO DE MERCADO 2023'!AK160*(1 + 0.0928) * (1 + 0.052) * (1 + 0.051)</f>
        <v>194537.75519713917</v>
      </c>
      <c r="AQ160" s="7">
        <f>+'ESTUDIO DE MERCADO 2025'!AL160*1.051</f>
        <v>232271</v>
      </c>
      <c r="AR160" s="7">
        <f>+'ESTUDIO DE MERCADO 2025'!AM160*1.051</f>
        <v>236474.99999999997</v>
      </c>
      <c r="AS160" s="7">
        <f>+'ESTUDIO DE MERCADO 2025'!AN160*1.051</f>
        <v>223658.6856</v>
      </c>
      <c r="AT160" s="8">
        <f>ROUND(((AO160+AP160+AQ160+AR160+AS160)/5),0)</f>
        <v>211945</v>
      </c>
      <c r="AU160" s="450"/>
      <c r="AV160" s="157">
        <f>+'ESTUDIO DE MERCADO 2023'!AM160*(1 + 0.0928) * (1 + 0.052) * (1 + 0.051)</f>
        <v>205609.00955795203</v>
      </c>
      <c r="AW160" s="157">
        <f>+'ESTUDIO DE MERCADO 2023'!AN160*(1 + 0.0928) * (1 + 0.052) * (1 + 0.051)</f>
        <v>194537.75519713917</v>
      </c>
      <c r="AX160" s="7">
        <f>+'ESTUDIO DE MERCADO 2025'!AR160*1.051</f>
        <v>253290.99999999997</v>
      </c>
      <c r="AY160" s="7">
        <f>+'ESTUDIO DE MERCADO 2025'!AS160*1.051</f>
        <v>258545.99999999997</v>
      </c>
      <c r="AZ160" s="7">
        <f>+'ESTUDIO DE MERCADO 2025'!AT160*1.051</f>
        <v>243647.65459999998</v>
      </c>
      <c r="BA160" s="8">
        <f t="shared" si="129"/>
        <v>231126</v>
      </c>
      <c r="BB160" s="450"/>
      <c r="BC160" s="157">
        <f>+'ESTUDIO DE MERCADO 2023'!AP160*(1 + 0.0928) * (1 + 0.052) * (1 + 0.051)</f>
        <v>109951.34200959999</v>
      </c>
      <c r="BD160" s="157">
        <f>+'ESTUDIO DE MERCADO 2023'!AQ160*(1 + 0.0928) * (1 + 0.052) * (1 + 0.051)</f>
        <v>100647.76691648</v>
      </c>
      <c r="BE160" s="7">
        <f>+'ESTUDIO DE MERCADO 2025'!AX160*1.051</f>
        <v>133477</v>
      </c>
      <c r="BF160" s="7">
        <f>+'ESTUDIO DE MERCADO 2025'!AY160*1.051</f>
        <v>136630</v>
      </c>
      <c r="BG160" s="7">
        <f>+'ESTUDIO DE MERCADO 2025'!AZ160*1.051</f>
        <v>128232.51</v>
      </c>
      <c r="BH160" s="8">
        <f t="shared" si="130"/>
        <v>121788</v>
      </c>
      <c r="BI160" s="450"/>
      <c r="BJ160" s="157">
        <f>+'ESTUDIO DE MERCADO 2023'!AV160*(1 + 0.0928) * (1 + 0.052) * (1 + 0.051)</f>
        <v>109951.34200959999</v>
      </c>
      <c r="BK160" s="157">
        <f>+'ESTUDIO DE MERCADO 2023'!AW160*(1 + 0.0928) * (1 + 0.052) * (1 + 0.051)</f>
        <v>194537.75519713917</v>
      </c>
      <c r="BL160" s="7">
        <f>+'ESTUDIO DE MERCADO 2025'!BD160*1.051</f>
        <v>192333</v>
      </c>
      <c r="BM160" s="7">
        <f>+'ESTUDIO DE MERCADO 2025'!BE160*1.051</f>
        <v>196537</v>
      </c>
      <c r="BN160" s="7">
        <f>+'ESTUDIO DE MERCADO 2025'!BF160*1.051</f>
        <v>185402.2856</v>
      </c>
      <c r="BO160" s="8">
        <f t="shared" si="131"/>
        <v>175752</v>
      </c>
      <c r="BP160" s="450"/>
      <c r="BQ160" s="157">
        <f>+'ESTUDIO DE MERCADO 2023'!AY160*(1 + 0.0928) * (1 + 0.052) * (1 + 0.051)</f>
        <v>172780.68030079998</v>
      </c>
      <c r="BR160" s="157">
        <f>+'ESTUDIO DE MERCADO 2023'!AZ160*(1 + 0.0928) * (1 + 0.052) * (1 + 0.051)</f>
        <v>194537.75519713917</v>
      </c>
      <c r="BS160" s="7">
        <f>+'ESTUDIO DE MERCADO 2025'!BJ160*1.051</f>
        <v>232271</v>
      </c>
      <c r="BT160" s="7">
        <f>+'ESTUDIO DE MERCADO 2025'!BK160*1.051</f>
        <v>236474.99999999997</v>
      </c>
      <c r="BU160" s="7">
        <f>+'ESTUDIO DE MERCADO 2025'!BL160*1.051</f>
        <v>223658.6856</v>
      </c>
      <c r="BV160" s="8">
        <f t="shared" si="132"/>
        <v>211945</v>
      </c>
      <c r="BW160" s="450"/>
      <c r="BX160" s="157">
        <f>+'ESTUDIO DE MERCADO 2023'!BB160*(1 + 0.0928) * (1 + 0.052) * (1 + 0.051)</f>
        <v>109951.34200959999</v>
      </c>
      <c r="BY160" s="157">
        <f>+'ESTUDIO DE MERCADO 2023'!BC160*(1 + 0.0928) * (1 + 0.052) * (1 + 0.051)</f>
        <v>100647.76691648</v>
      </c>
      <c r="BZ160" s="7">
        <f>+'ESTUDIO DE MERCADO 2025'!BP160*1.051</f>
        <v>133477</v>
      </c>
      <c r="CA160" s="7">
        <f>+'ESTUDIO DE MERCADO 2025'!BQ160*1.051</f>
        <v>136630</v>
      </c>
      <c r="CB160" s="7">
        <f>+'ESTUDIO DE MERCADO 2025'!BR160*1.051</f>
        <v>128232.51</v>
      </c>
      <c r="CC160" s="450">
        <f t="shared" ref="CC160:CC223" si="133">ROUND(((BX160+BY160+BZ160+CA160+CB160)/5),0)</f>
        <v>121788</v>
      </c>
      <c r="CD160" s="89"/>
      <c r="CE160" s="28"/>
      <c r="CF160" s="9"/>
      <c r="CG160" s="9"/>
      <c r="CH160" s="9"/>
      <c r="CI160" s="10"/>
      <c r="CJ160" s="10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</row>
    <row r="161" spans="1:198" ht="50" customHeight="1" thickBot="1" x14ac:dyDescent="0.4">
      <c r="A161" s="296"/>
      <c r="B161" s="11">
        <v>141</v>
      </c>
      <c r="C161" s="34" t="s">
        <v>171</v>
      </c>
      <c r="D161" s="11" t="s">
        <v>22</v>
      </c>
      <c r="E161" s="6"/>
      <c r="F161" s="157">
        <f>+'ESTUDIO DE MERCADO 2023'!F161*(1 + 0.0928) * (1 + 0.052) * (1 + 0.051)</f>
        <v>94244.007436799991</v>
      </c>
      <c r="G161" s="157">
        <f>+'ESTUDIO DE MERCADO 2023'!G161*(1 + 0.0928) * (1 + 0.052) * (1 + 0.051)</f>
        <v>106111.50283480319</v>
      </c>
      <c r="H161" s="7">
        <f>+'ESTUDIO DE MERCADO 2025'!H161*1.051</f>
        <v>127170.99999999999</v>
      </c>
      <c r="I161" s="7">
        <f>+'ESTUDIO DE MERCADO 2025'!I161*1.051</f>
        <v>129272.99999999999</v>
      </c>
      <c r="J161" s="13">
        <f>+'ESTUDIO DE MERCADO 2025'!J161*1.051</f>
        <v>121995.24539999999</v>
      </c>
      <c r="K161" s="8">
        <f t="shared" si="124"/>
        <v>115759</v>
      </c>
      <c r="L161" s="450"/>
      <c r="M161" s="157">
        <f>+'ESTUDIO DE MERCADO 2023'!I161*(1 + 0.0928) * (1 + 0.052) * (1 + 0.051)</f>
        <v>94244.007436799991</v>
      </c>
      <c r="N161" s="157">
        <f>+'ESTUDIO DE MERCADO 2023'!J161*(1 + 0.0928) * (1 + 0.052) * (1 + 0.051)</f>
        <v>106111.50283480319</v>
      </c>
      <c r="O161" s="7">
        <f>+'ESTUDIO DE MERCADO 2025'!N161*1.051</f>
        <v>127170.99999999999</v>
      </c>
      <c r="P161" s="7">
        <f>+'ESTUDIO DE MERCADO 2025'!O161*1.051</f>
        <v>129272.99999999999</v>
      </c>
      <c r="Q161" s="7">
        <f>+'ESTUDIO DE MERCADO 2025'!P161*1.051</f>
        <v>121995.24539999999</v>
      </c>
      <c r="R161" s="8">
        <f t="shared" si="125"/>
        <v>115759</v>
      </c>
      <c r="S161" s="450"/>
      <c r="T161" s="157">
        <f>+'ESTUDIO DE MERCADO 2023'!O161*(1 + 0.0928) * (1 + 0.052) * (1 + 0.051)</f>
        <v>141366.01115520002</v>
      </c>
      <c r="U161" s="157">
        <f>+'ESTUDIO DE MERCADO 2023'!P161*(1 + 0.0928) * (1 + 0.052) * (1 + 0.051)</f>
        <v>159167.25425220482</v>
      </c>
      <c r="V161" s="7">
        <f>+'ESTUDIO DE MERCADO 2025'!T161*1.051</f>
        <v>190231</v>
      </c>
      <c r="W161" s="7">
        <f>+'ESTUDIO DE MERCADO 2025'!U161*1.051</f>
        <v>194435</v>
      </c>
      <c r="X161" s="7">
        <f>+'ESTUDIO DE MERCADO 2025'!V161*1.051</f>
        <v>182993.60379999998</v>
      </c>
      <c r="Y161" s="8">
        <f t="shared" si="126"/>
        <v>173639</v>
      </c>
      <c r="Z161" s="450"/>
      <c r="AA161" s="157">
        <f>+'ESTUDIO DE MERCADO 2023'!AD161*(1 + 0.0928) * (1 + 0.052) * (1 + 0.051)</f>
        <v>141366.01115520002</v>
      </c>
      <c r="AB161" s="157">
        <f>+'ESTUDIO DE MERCADO 2023'!AE161*(1 + 0.0928) * (1 + 0.052) * (1 + 0.051)</f>
        <v>159167.25425220482</v>
      </c>
      <c r="AC161" s="7">
        <f>+'ESTUDIO DE MERCADO 2025'!Z161*1.051</f>
        <v>190231</v>
      </c>
      <c r="AD161" s="7">
        <f>+'ESTUDIO DE MERCADO 2025'!AA161*1.051</f>
        <v>190231</v>
      </c>
      <c r="AE161" s="7">
        <f>+'ESTUDIO DE MERCADO 2025'!AB161*1.051</f>
        <v>182993.60379999998</v>
      </c>
      <c r="AF161" s="8">
        <f t="shared" si="127"/>
        <v>172798</v>
      </c>
      <c r="AG161" s="450"/>
      <c r="AH161" s="157">
        <f>+'ESTUDIO DE MERCADO 2023'!AG161*(1 + 0.0928) * (1 + 0.052) * (1 + 0.051)</f>
        <v>141366.01115520002</v>
      </c>
      <c r="AI161" s="157">
        <f>+'ESTUDIO DE MERCADO 2023'!AH161*(1 + 0.0928) * (1 + 0.052) * (1 + 0.051)</f>
        <v>159167.25425220482</v>
      </c>
      <c r="AJ161" s="7">
        <f>+'ESTUDIO DE MERCADO 2025'!AF161*1.051</f>
        <v>190231</v>
      </c>
      <c r="AK161" s="7">
        <f>+'ESTUDIO DE MERCADO 2025'!AG161*1.051</f>
        <v>194435</v>
      </c>
      <c r="AL161" s="7">
        <f>+'ESTUDIO DE MERCADO 2025'!AH161*1.051</f>
        <v>182993.60379999998</v>
      </c>
      <c r="AM161" s="8">
        <f t="shared" si="128"/>
        <v>173639</v>
      </c>
      <c r="AN161" s="450"/>
      <c r="AO161" s="157">
        <f>+'ESTUDIO DE MERCADO 2023'!AJ161*(1 + 0.0928) * (1 + 0.052) * (1 + 0.051)</f>
        <v>141366.01115520002</v>
      </c>
      <c r="AP161" s="157">
        <f>+'ESTUDIO DE MERCADO 2023'!AK161*(1 + 0.0928) * (1 + 0.052) * (1 + 0.051)</f>
        <v>159167.25425220482</v>
      </c>
      <c r="AQ161" s="7">
        <f>+'ESTUDIO DE MERCADO 2025'!AL161*1.051</f>
        <v>190231</v>
      </c>
      <c r="AR161" s="7">
        <f>+'ESTUDIO DE MERCADO 2025'!AM161*1.051</f>
        <v>194435</v>
      </c>
      <c r="AS161" s="7">
        <f>+'ESTUDIO DE MERCADO 2025'!AN161*1.051</f>
        <v>182993.60379999998</v>
      </c>
      <c r="AT161" s="8">
        <f>ROUND(((AO161+AP161+AQ161+AR161+AS161)/5),0)</f>
        <v>173639</v>
      </c>
      <c r="AU161" s="450"/>
      <c r="AV161" s="157">
        <f>+'ESTUDIO DE MERCADO 2023'!AM161*(1 + 0.0928) * (1 + 0.052) * (1 + 0.051)</f>
        <v>168225.55327468799</v>
      </c>
      <c r="AW161" s="157">
        <f>+'ESTUDIO DE MERCADO 2023'!AN161*(1 + 0.0928) * (1 + 0.052) * (1 + 0.051)</f>
        <v>159167.25425220482</v>
      </c>
      <c r="AX161" s="7">
        <f>+'ESTUDIO DE MERCADO 2025'!AR161*1.051</f>
        <v>207047</v>
      </c>
      <c r="AY161" s="7">
        <f>+'ESTUDIO DE MERCADO 2025'!AS161*1.051</f>
        <v>211251</v>
      </c>
      <c r="AZ161" s="7">
        <f>+'ESTUDIO DE MERCADO 2025'!AT161*1.051</f>
        <v>199348.21479999999</v>
      </c>
      <c r="BA161" s="8">
        <f t="shared" si="129"/>
        <v>189008</v>
      </c>
      <c r="BB161" s="450"/>
      <c r="BC161" s="157">
        <f>+'ESTUDIO DE MERCADO 2023'!AP161*(1 + 0.0928) * (1 + 0.052) * (1 + 0.051)</f>
        <v>94244.007436799991</v>
      </c>
      <c r="BD161" s="157">
        <f>+'ESTUDIO DE MERCADO 2023'!AQ161*(1 + 0.0928) * (1 + 0.052) * (1 + 0.051)</f>
        <v>86269.514499839992</v>
      </c>
      <c r="BE161" s="7">
        <f>+'ESTUDIO DE MERCADO 2025'!AX161*1.051</f>
        <v>114559</v>
      </c>
      <c r="BF161" s="7">
        <f>+'ESTUDIO DE MERCADO 2025'!AY161*1.051</f>
        <v>116660.99999999999</v>
      </c>
      <c r="BG161" s="7">
        <f>+'ESTUDIO DE MERCADO 2025'!AZ161*1.051</f>
        <v>109913.57999999999</v>
      </c>
      <c r="BH161" s="8">
        <f t="shared" si="130"/>
        <v>104329</v>
      </c>
      <c r="BI161" s="450"/>
      <c r="BJ161" s="157">
        <f>+'ESTUDIO DE MERCADO 2023'!AV161*(1 + 0.0928) * (1 + 0.052) * (1 + 0.051)</f>
        <v>94244.007436799991</v>
      </c>
      <c r="BK161" s="157">
        <f>+'ESTUDIO DE MERCADO 2023'!AW161*(1 + 0.0928) * (1 + 0.052) * (1 + 0.051)</f>
        <v>159167.25425220482</v>
      </c>
      <c r="BL161" s="7">
        <f>+'ESTUDIO DE MERCADO 2025'!BD161*1.051</f>
        <v>160803</v>
      </c>
      <c r="BM161" s="7">
        <f>+'ESTUDIO DE MERCADO 2025'!BE161*1.051</f>
        <v>163956</v>
      </c>
      <c r="BN161" s="7">
        <f>+'ESTUDIO DE MERCADO 2025'!BF161*1.051</f>
        <v>154301.30379999997</v>
      </c>
      <c r="BO161" s="8">
        <f t="shared" si="131"/>
        <v>146494</v>
      </c>
      <c r="BP161" s="450"/>
      <c r="BQ161" s="157">
        <f>+'ESTUDIO DE MERCADO 2023'!AY161*(1 + 0.0928) * (1 + 0.052) * (1 + 0.051)</f>
        <v>141366.01115520002</v>
      </c>
      <c r="BR161" s="157">
        <f>+'ESTUDIO DE MERCADO 2023'!AZ161*(1 + 0.0928) * (1 + 0.052) * (1 + 0.051)</f>
        <v>159167.25425220482</v>
      </c>
      <c r="BS161" s="7">
        <f>+'ESTUDIO DE MERCADO 2025'!BJ161*1.051</f>
        <v>190231</v>
      </c>
      <c r="BT161" s="7">
        <f>+'ESTUDIO DE MERCADO 2025'!BK161*1.051</f>
        <v>194435</v>
      </c>
      <c r="BU161" s="7">
        <f>+'ESTUDIO DE MERCADO 2025'!BL161*1.051</f>
        <v>182993.60379999998</v>
      </c>
      <c r="BV161" s="8">
        <f t="shared" si="132"/>
        <v>173639</v>
      </c>
      <c r="BW161" s="450"/>
      <c r="BX161" s="157">
        <f>+'ESTUDIO DE MERCADO 2023'!BB161*(1 + 0.0928) * (1 + 0.052) * (1 + 0.051)</f>
        <v>94244.007436799991</v>
      </c>
      <c r="BY161" s="157">
        <f>+'ESTUDIO DE MERCADO 2023'!BC161*(1 + 0.0928) * (1 + 0.052) * (1 + 0.051)</f>
        <v>86269.514499839992</v>
      </c>
      <c r="BZ161" s="7">
        <f>+'ESTUDIO DE MERCADO 2025'!BP161*1.051</f>
        <v>114559</v>
      </c>
      <c r="CA161" s="7">
        <f>+'ESTUDIO DE MERCADO 2025'!BQ161*1.051</f>
        <v>116660.99999999999</v>
      </c>
      <c r="CB161" s="7">
        <f>+'ESTUDIO DE MERCADO 2025'!BR161*1.051</f>
        <v>109913.57999999999</v>
      </c>
      <c r="CC161" s="450">
        <f t="shared" si="133"/>
        <v>104329</v>
      </c>
      <c r="CD161" s="89"/>
      <c r="CE161" s="28"/>
      <c r="CF161" s="9"/>
      <c r="CG161" s="9"/>
      <c r="CH161" s="9"/>
      <c r="CI161" s="10"/>
      <c r="CJ161" s="10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</row>
    <row r="162" spans="1:198" ht="50" customHeight="1" x14ac:dyDescent="0.35">
      <c r="A162" s="296"/>
      <c r="B162" s="4">
        <v>142</v>
      </c>
      <c r="C162" s="34" t="s">
        <v>172</v>
      </c>
      <c r="D162" s="11" t="s">
        <v>22</v>
      </c>
      <c r="E162" s="6"/>
      <c r="F162" s="157">
        <f>+'ESTUDIO DE MERCADO 2023'!F162*(1 + 0.0928) * (1 + 0.052) * (1 + 0.051)</f>
        <v>376976.02974719997</v>
      </c>
      <c r="G162" s="157">
        <f>+'ESTUDIO DE MERCADO 2023'!G162*(1 + 0.0928) * (1 + 0.052) * (1 + 0.051)</f>
        <v>424446.01133921277</v>
      </c>
      <c r="H162" s="7">
        <f>+'ESTUDIO DE MERCADO 2025'!H162*1.051</f>
        <v>507632.99999999994</v>
      </c>
      <c r="I162" s="7">
        <f>+'ESTUDIO DE MERCADO 2025'!I162*1.051</f>
        <v>518142.99999999994</v>
      </c>
      <c r="J162" s="13">
        <f>+'ESTUDIO DE MERCADO 2025'!J162*1.051</f>
        <v>487980.98159999994</v>
      </c>
      <c r="K162" s="8">
        <f t="shared" si="124"/>
        <v>463036</v>
      </c>
      <c r="L162" s="450"/>
      <c r="M162" s="157">
        <f>+'ESTUDIO DE MERCADO 2023'!I162*(1 + 0.0928) * (1 + 0.052) * (1 + 0.051)</f>
        <v>376976.02974719997</v>
      </c>
      <c r="N162" s="157">
        <f>+'ESTUDIO DE MERCADO 2023'!J162*(1 + 0.0928) * (1 + 0.052) * (1 + 0.051)</f>
        <v>424446.01133921277</v>
      </c>
      <c r="O162" s="7">
        <f>+'ESTUDIO DE MERCADO 2025'!N162*1.051</f>
        <v>507632.99999999994</v>
      </c>
      <c r="P162" s="7">
        <f>+'ESTUDIO DE MERCADO 2025'!O162*1.051</f>
        <v>518142.99999999994</v>
      </c>
      <c r="Q162" s="7">
        <f>+'ESTUDIO DE MERCADO 2025'!P162*1.051</f>
        <v>487980.98159999994</v>
      </c>
      <c r="R162" s="8">
        <f t="shared" si="125"/>
        <v>463036</v>
      </c>
      <c r="S162" s="450"/>
      <c r="T162" s="157">
        <f>+'ESTUDIO DE MERCADO 2023'!O162*(1 + 0.0928) * (1 + 0.052) * (1 + 0.051)</f>
        <v>376976.02974719997</v>
      </c>
      <c r="U162" s="157">
        <f>+'ESTUDIO DE MERCADO 2023'!P162*(1 + 0.0928) * (1 + 0.052) * (1 + 0.051)</f>
        <v>424446.01133921277</v>
      </c>
      <c r="V162" s="7">
        <f>+'ESTUDIO DE MERCADO 2025'!T162*1.051</f>
        <v>507632.99999999994</v>
      </c>
      <c r="W162" s="7">
        <f>+'ESTUDIO DE MERCADO 2025'!U162*1.051</f>
        <v>518142.99999999994</v>
      </c>
      <c r="X162" s="7">
        <f>+'ESTUDIO DE MERCADO 2025'!V162*1.051</f>
        <v>487980.98159999994</v>
      </c>
      <c r="Y162" s="8">
        <f t="shared" si="126"/>
        <v>463036</v>
      </c>
      <c r="Z162" s="450"/>
      <c r="AA162" s="157">
        <f>+'ESTUDIO DE MERCADO 2023'!AD162*(1 + 0.0928) * (1 + 0.052) * (1 + 0.051)</f>
        <v>376976.02974719997</v>
      </c>
      <c r="AB162" s="157">
        <f>+'ESTUDIO DE MERCADO 2023'!AE162*(1 + 0.0928) * (1 + 0.052) * (1 + 0.051)</f>
        <v>424446.01133921277</v>
      </c>
      <c r="AC162" s="7">
        <f>+'ESTUDIO DE MERCADO 2025'!Z162*1.051</f>
        <v>507632.99999999994</v>
      </c>
      <c r="AD162" s="7">
        <f>+'ESTUDIO DE MERCADO 2025'!AA162*1.051</f>
        <v>507632.99999999994</v>
      </c>
      <c r="AE162" s="7">
        <f>+'ESTUDIO DE MERCADO 2025'!AB162*1.051</f>
        <v>487980.98159999994</v>
      </c>
      <c r="AF162" s="8">
        <f t="shared" si="127"/>
        <v>460934</v>
      </c>
      <c r="AG162" s="450"/>
      <c r="AH162" s="157">
        <f>+'ESTUDIO DE MERCADO 2023'!AG162*(1 + 0.0928) * (1 + 0.052) * (1 + 0.051)</f>
        <v>376976.02974719997</v>
      </c>
      <c r="AI162" s="157">
        <f>+'ESTUDIO DE MERCADO 2023'!AH162*(1 + 0.0928) * (1 + 0.052) * (1 + 0.051)</f>
        <v>424446.01133921277</v>
      </c>
      <c r="AJ162" s="7">
        <f>+'ESTUDIO DE MERCADO 2025'!AF162*1.051</f>
        <v>507632.99999999994</v>
      </c>
      <c r="AK162" s="7">
        <f>+'ESTUDIO DE MERCADO 2025'!AG162*1.051</f>
        <v>518142.99999999994</v>
      </c>
      <c r="AL162" s="7">
        <f>+'ESTUDIO DE MERCADO 2025'!AH162*1.051</f>
        <v>487980.98159999994</v>
      </c>
      <c r="AM162" s="8">
        <f t="shared" si="128"/>
        <v>463036</v>
      </c>
      <c r="AN162" s="450"/>
      <c r="AO162" s="157">
        <f>+'ESTUDIO DE MERCADO 2023'!AJ162*(1 + 0.0928) * (1 + 0.052) * (1 + 0.051)</f>
        <v>376976.02974719997</v>
      </c>
      <c r="AP162" s="157">
        <f>+'ESTUDIO DE MERCADO 2023'!AK162*(1 + 0.0928) * (1 + 0.052) * (1 + 0.051)</f>
        <v>424446.01133921277</v>
      </c>
      <c r="AQ162" s="7">
        <f>+'ESTUDIO DE MERCADO 2025'!AL162*1.051</f>
        <v>507632.99999999994</v>
      </c>
      <c r="AR162" s="7">
        <f>+'ESTUDIO DE MERCADO 2025'!AM162*1.051</f>
        <v>518142.99999999994</v>
      </c>
      <c r="AS162" s="7">
        <f>+'ESTUDIO DE MERCADO 2025'!AN162*1.051</f>
        <v>487980.98159999994</v>
      </c>
      <c r="AT162" s="8">
        <f>ROUND(((AO162+AP162+AQ162+AR162+AS162)/5),0)</f>
        <v>463036</v>
      </c>
      <c r="AU162" s="450"/>
      <c r="AV162" s="157">
        <f>+'ESTUDIO DE MERCADO 2023'!AM162*(1 + 0.0928) * (1 + 0.052) * (1 + 0.051)</f>
        <v>448601.47539916798</v>
      </c>
      <c r="AW162" s="157">
        <f>+'ESTUDIO DE MERCADO 2023'!AN162*(1 + 0.0928) * (1 + 0.052) * (1 + 0.051)</f>
        <v>424446.01133921277</v>
      </c>
      <c r="AX162" s="7">
        <f>+'ESTUDIO DE MERCADO 2025'!AR162*1.051</f>
        <v>552826</v>
      </c>
      <c r="AY162" s="7">
        <f>+'ESTUDIO DE MERCADO 2025'!AS162*1.051</f>
        <v>564387</v>
      </c>
      <c r="AZ162" s="7">
        <f>+'ESTUDIO DE MERCADO 2025'!AT162*1.051</f>
        <v>531593.27759999991</v>
      </c>
      <c r="BA162" s="8">
        <f t="shared" si="129"/>
        <v>504371</v>
      </c>
      <c r="BB162" s="450"/>
      <c r="BC162" s="157">
        <f>+'ESTUDIO DE MERCADO 2023'!AP162*(1 + 0.0928) * (1 + 0.052) * (1 + 0.051)</f>
        <v>376976.02974719997</v>
      </c>
      <c r="BD162" s="157">
        <f>+'ESTUDIO DE MERCADO 2023'!AQ162*(1 + 0.0928) * (1 + 0.052) * (1 + 0.051)</f>
        <v>345078.05799935997</v>
      </c>
      <c r="BE162" s="7">
        <f>+'ESTUDIO DE MERCADO 2025'!AX162*1.051</f>
        <v>457185</v>
      </c>
      <c r="BF162" s="7">
        <f>+'ESTUDIO DE MERCADO 2025'!AY162*1.051</f>
        <v>466643.99999999994</v>
      </c>
      <c r="BG162" s="7">
        <f>+'ESTUDIO DE MERCADO 2025'!AZ162*1.051</f>
        <v>439654.31999999995</v>
      </c>
      <c r="BH162" s="8">
        <f t="shared" si="130"/>
        <v>417107</v>
      </c>
      <c r="BI162" s="450"/>
      <c r="BJ162" s="157">
        <f>+'ESTUDIO DE MERCADO 2023'!AV162*(1 + 0.0928) * (1 + 0.052) * (1 + 0.051)</f>
        <v>376976.02974719997</v>
      </c>
      <c r="BK162" s="157">
        <f>+'ESTUDIO DE MERCADO 2023'!AW162*(1 + 0.0928) * (1 + 0.052) * (1 + 0.051)</f>
        <v>424446.01133921277</v>
      </c>
      <c r="BL162" s="7">
        <f>+'ESTUDIO DE MERCADO 2025'!BD162*1.051</f>
        <v>507632.99999999994</v>
      </c>
      <c r="BM162" s="7">
        <f>+'ESTUDIO DE MERCADO 2025'!BE162*1.051</f>
        <v>518142.99999999994</v>
      </c>
      <c r="BN162" s="7">
        <f>+'ESTUDIO DE MERCADO 2025'!BF162*1.051</f>
        <v>487980.98159999994</v>
      </c>
      <c r="BO162" s="8">
        <f t="shared" si="131"/>
        <v>463036</v>
      </c>
      <c r="BP162" s="450"/>
      <c r="BQ162" s="157">
        <f>+'ESTUDIO DE MERCADO 2023'!AY162*(1 + 0.0928) * (1 + 0.052) * (1 + 0.051)</f>
        <v>376976.02974719997</v>
      </c>
      <c r="BR162" s="157">
        <f>+'ESTUDIO DE MERCADO 2023'!AZ162*(1 + 0.0928) * (1 + 0.052) * (1 + 0.051)</f>
        <v>424446.01133921277</v>
      </c>
      <c r="BS162" s="7">
        <f>+'ESTUDIO DE MERCADO 2025'!BJ162*1.051</f>
        <v>507632.99999999994</v>
      </c>
      <c r="BT162" s="7">
        <f>+'ESTUDIO DE MERCADO 2025'!BK162*1.051</f>
        <v>518142.99999999994</v>
      </c>
      <c r="BU162" s="7">
        <f>+'ESTUDIO DE MERCADO 2025'!BL162*1.051</f>
        <v>487980.98159999994</v>
      </c>
      <c r="BV162" s="8">
        <f t="shared" si="132"/>
        <v>463036</v>
      </c>
      <c r="BW162" s="450"/>
      <c r="BX162" s="157">
        <f>+'ESTUDIO DE MERCADO 2023'!BB162*(1 + 0.0928) * (1 + 0.052) * (1 + 0.051)</f>
        <v>376976.02974719997</v>
      </c>
      <c r="BY162" s="157">
        <f>+'ESTUDIO DE MERCADO 2023'!BC162*(1 + 0.0928) * (1 + 0.052) * (1 + 0.051)</f>
        <v>345078.05799935997</v>
      </c>
      <c r="BZ162" s="7">
        <f>+'ESTUDIO DE MERCADO 2025'!BP162*1.051</f>
        <v>457185</v>
      </c>
      <c r="CA162" s="7">
        <f>+'ESTUDIO DE MERCADO 2025'!BQ162*1.051</f>
        <v>466643.99999999994</v>
      </c>
      <c r="CB162" s="7">
        <f>+'ESTUDIO DE MERCADO 2025'!BR162*1.051</f>
        <v>439654.31999999995</v>
      </c>
      <c r="CC162" s="450">
        <f t="shared" si="133"/>
        <v>417107</v>
      </c>
      <c r="CD162" s="89"/>
      <c r="CE162" s="28"/>
      <c r="CF162" s="9"/>
      <c r="CG162" s="9"/>
      <c r="CH162" s="9"/>
      <c r="CI162" s="10"/>
      <c r="CJ162" s="10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</row>
    <row r="163" spans="1:198" ht="50" customHeight="1" thickBot="1" x14ac:dyDescent="0.4">
      <c r="A163" s="296"/>
      <c r="B163" s="11">
        <v>143</v>
      </c>
      <c r="C163" s="34" t="s">
        <v>173</v>
      </c>
      <c r="D163" s="11" t="s">
        <v>22</v>
      </c>
      <c r="E163" s="6"/>
      <c r="F163" s="157">
        <f>+'ESTUDIO DE MERCADO 2023'!F163*(1 + 0.0928) * (1 + 0.052) * (1 + 0.051)</f>
        <v>125658.67658239999</v>
      </c>
      <c r="G163" s="157">
        <f>+'ESTUDIO DE MERCADO 2023'!G163*(1 + 0.0928) * (1 + 0.052) * (1 + 0.051)</f>
        <v>141482.00377973757</v>
      </c>
      <c r="H163" s="7">
        <f>+'ESTUDIO DE MERCADO 2025'!H163*1.051</f>
        <v>169211</v>
      </c>
      <c r="I163" s="7">
        <f>+'ESTUDIO DE MERCADO 2025'!I163*1.051</f>
        <v>172364</v>
      </c>
      <c r="J163" s="13">
        <f>+'ESTUDIO DE MERCADO 2025'!J163*1.051</f>
        <v>162660.3272</v>
      </c>
      <c r="K163" s="8">
        <f t="shared" si="124"/>
        <v>154275</v>
      </c>
      <c r="L163" s="450"/>
      <c r="M163" s="157">
        <f>+'ESTUDIO DE MERCADO 2023'!I163*(1 + 0.0928) * (1 + 0.052) * (1 + 0.051)</f>
        <v>125658.67658239999</v>
      </c>
      <c r="N163" s="157">
        <f>+'ESTUDIO DE MERCADO 2023'!J163*(1 + 0.0928) * (1 + 0.052) * (1 + 0.051)</f>
        <v>141482.00377973757</v>
      </c>
      <c r="O163" s="7">
        <f>+'ESTUDIO DE MERCADO 2025'!N163*1.051</f>
        <v>169211</v>
      </c>
      <c r="P163" s="7">
        <f>+'ESTUDIO DE MERCADO 2025'!O163*1.051</f>
        <v>172364</v>
      </c>
      <c r="Q163" s="7">
        <f>+'ESTUDIO DE MERCADO 2025'!P163*1.051</f>
        <v>162660.3272</v>
      </c>
      <c r="R163" s="8">
        <f t="shared" si="125"/>
        <v>154275</v>
      </c>
      <c r="S163" s="450"/>
      <c r="T163" s="157">
        <f>+'ESTUDIO DE MERCADO 2023'!O163*(1 + 0.0928) * (1 + 0.052) * (1 + 0.051)</f>
        <v>188488.01487359998</v>
      </c>
      <c r="U163" s="157">
        <f>+'ESTUDIO DE MERCADO 2023'!P163*(1 + 0.0928) * (1 + 0.052) * (1 + 0.051)</f>
        <v>212223.00566960638</v>
      </c>
      <c r="V163" s="7">
        <f>+'ESTUDIO DE MERCADO 2025'!T163*1.051</f>
        <v>253290.99999999997</v>
      </c>
      <c r="W163" s="7">
        <f>+'ESTUDIO DE MERCADO 2025'!U163*1.051</f>
        <v>258545.99999999997</v>
      </c>
      <c r="X163" s="7">
        <f>+'ESTUDIO DE MERCADO 2025'!V163*1.051</f>
        <v>243990.49079999997</v>
      </c>
      <c r="Y163" s="8">
        <f t="shared" si="126"/>
        <v>231308</v>
      </c>
      <c r="Z163" s="450"/>
      <c r="AA163" s="157">
        <f>+'ESTUDIO DE MERCADO 2023'!AD163*(1 + 0.0928) * (1 + 0.052) * (1 + 0.051)</f>
        <v>188488.01487359998</v>
      </c>
      <c r="AB163" s="157">
        <f>+'ESTUDIO DE MERCADO 2023'!AE163*(1 + 0.0928) * (1 + 0.052) * (1 + 0.051)</f>
        <v>212223.00566960638</v>
      </c>
      <c r="AC163" s="7">
        <f>+'ESTUDIO DE MERCADO 2025'!Z163*1.051</f>
        <v>253290.99999999997</v>
      </c>
      <c r="AD163" s="7">
        <f>+'ESTUDIO DE MERCADO 2025'!AA163*1.051</f>
        <v>253290.99999999997</v>
      </c>
      <c r="AE163" s="7">
        <f>+'ESTUDIO DE MERCADO 2025'!AB163*1.051</f>
        <v>243990.49079999997</v>
      </c>
      <c r="AF163" s="8">
        <f t="shared" si="127"/>
        <v>230257</v>
      </c>
      <c r="AG163" s="450"/>
      <c r="AH163" s="157">
        <f>+'ESTUDIO DE MERCADO 2023'!AG163*(1 + 0.0928) * (1 + 0.052) * (1 + 0.051)</f>
        <v>188488.01487359998</v>
      </c>
      <c r="AI163" s="157">
        <f>+'ESTUDIO DE MERCADO 2023'!AH163*(1 + 0.0928) * (1 + 0.052) * (1 + 0.051)</f>
        <v>212223.00566960638</v>
      </c>
      <c r="AJ163" s="7">
        <f>+'ESTUDIO DE MERCADO 2025'!AF163*1.051</f>
        <v>253290.99999999997</v>
      </c>
      <c r="AK163" s="7">
        <f>+'ESTUDIO DE MERCADO 2025'!AG163*1.051</f>
        <v>258545.99999999997</v>
      </c>
      <c r="AL163" s="7">
        <f>+'ESTUDIO DE MERCADO 2025'!AH163*1.051</f>
        <v>243990.49079999997</v>
      </c>
      <c r="AM163" s="8">
        <f t="shared" si="128"/>
        <v>231308</v>
      </c>
      <c r="AN163" s="450"/>
      <c r="AO163" s="157">
        <f>+'ESTUDIO DE MERCADO 2023'!AJ163*(1 + 0.0928) * (1 + 0.052) * (1 + 0.051)</f>
        <v>188488.01487359998</v>
      </c>
      <c r="AP163" s="157">
        <f>+'ESTUDIO DE MERCADO 2023'!AK163*(1 + 0.0928) * (1 + 0.052) * (1 + 0.051)</f>
        <v>212223.00566960638</v>
      </c>
      <c r="AQ163" s="7">
        <f>+'ESTUDIO DE MERCADO 2025'!AL163*1.051</f>
        <v>253290.99999999997</v>
      </c>
      <c r="AR163" s="7">
        <f>+'ESTUDIO DE MERCADO 2025'!AM163*1.051</f>
        <v>258545.99999999997</v>
      </c>
      <c r="AS163" s="7">
        <f>+'ESTUDIO DE MERCADO 2025'!AN163*1.051</f>
        <v>243990.49079999997</v>
      </c>
      <c r="AT163" s="8">
        <f>ROUND(((AO163+AP163+AQ163+AR163+AS163)/5),0)</f>
        <v>231308</v>
      </c>
      <c r="AU163" s="450"/>
      <c r="AV163" s="157">
        <f>+'ESTUDIO DE MERCADO 2023'!AM163*(1 + 0.0928) * (1 + 0.052) * (1 + 0.051)</f>
        <v>224300.73769958399</v>
      </c>
      <c r="AW163" s="157">
        <f>+'ESTUDIO DE MERCADO 2023'!AN163*(1 + 0.0928) * (1 + 0.052) * (1 + 0.051)</f>
        <v>212223.00566960638</v>
      </c>
      <c r="AX163" s="7">
        <f>+'ESTUDIO DE MERCADO 2025'!AR163*1.051</f>
        <v>276413</v>
      </c>
      <c r="AY163" s="7">
        <f>+'ESTUDIO DE MERCADO 2025'!AS163*1.051</f>
        <v>281668</v>
      </c>
      <c r="AZ163" s="7">
        <f>+'ESTUDIO DE MERCADO 2025'!AT163*1.051</f>
        <v>265796.63879999996</v>
      </c>
      <c r="BA163" s="8">
        <f t="shared" si="129"/>
        <v>252080</v>
      </c>
      <c r="BB163" s="450"/>
      <c r="BC163" s="157">
        <f>+'ESTUDIO DE MERCADO 2023'!AP163*(1 + 0.0928) * (1 + 0.052) * (1 + 0.051)</f>
        <v>125658.67658239999</v>
      </c>
      <c r="BD163" s="157">
        <f>+'ESTUDIO DE MERCADO 2023'!AQ163*(1 + 0.0928) * (1 + 0.052) * (1 + 0.051)</f>
        <v>115026.01933312</v>
      </c>
      <c r="BE163" s="7">
        <f>+'ESTUDIO DE MERCADO 2025'!AX163*1.051</f>
        <v>152395</v>
      </c>
      <c r="BF163" s="7">
        <f>+'ESTUDIO DE MERCADO 2025'!AY163*1.051</f>
        <v>155548</v>
      </c>
      <c r="BG163" s="7">
        <f>+'ESTUDIO DE MERCADO 2025'!AZ163*1.051</f>
        <v>146551.44</v>
      </c>
      <c r="BH163" s="8">
        <f t="shared" si="130"/>
        <v>139036</v>
      </c>
      <c r="BI163" s="450"/>
      <c r="BJ163" s="157">
        <f>+'ESTUDIO DE MERCADO 2023'!AV163*(1 + 0.0928) * (1 + 0.052) * (1 + 0.051)</f>
        <v>125658.67658239999</v>
      </c>
      <c r="BK163" s="157">
        <f>+'ESTUDIO DE MERCADO 2023'!AW163*(1 + 0.0928) * (1 + 0.052) * (1 + 0.051)</f>
        <v>212223.00566960638</v>
      </c>
      <c r="BL163" s="7">
        <f>+'ESTUDIO DE MERCADO 2025'!BD163*1.051</f>
        <v>214404</v>
      </c>
      <c r="BM163" s="7">
        <f>+'ESTUDIO DE MERCADO 2025'!BE163*1.051</f>
        <v>218608</v>
      </c>
      <c r="BN163" s="7">
        <f>+'ESTUDIO DE MERCADO 2025'!BF163*1.051</f>
        <v>205734.09079999998</v>
      </c>
      <c r="BO163" s="8">
        <f t="shared" si="131"/>
        <v>195326</v>
      </c>
      <c r="BP163" s="450"/>
      <c r="BQ163" s="157">
        <f>+'ESTUDIO DE MERCADO 2023'!AY163*(1 + 0.0928) * (1 + 0.052) * (1 + 0.051)</f>
        <v>188488.01487359998</v>
      </c>
      <c r="BR163" s="157">
        <f>+'ESTUDIO DE MERCADO 2023'!AZ163*(1 + 0.0928) * (1 + 0.052) * (1 + 0.051)</f>
        <v>212223.00566960638</v>
      </c>
      <c r="BS163" s="7">
        <f>+'ESTUDIO DE MERCADO 2025'!BJ163*1.051</f>
        <v>253290.99999999997</v>
      </c>
      <c r="BT163" s="7">
        <f>+'ESTUDIO DE MERCADO 2025'!BK163*1.051</f>
        <v>258545.99999999997</v>
      </c>
      <c r="BU163" s="7">
        <f>+'ESTUDIO DE MERCADO 2025'!BL163*1.051</f>
        <v>243990.49079999997</v>
      </c>
      <c r="BV163" s="8">
        <f t="shared" si="132"/>
        <v>231308</v>
      </c>
      <c r="BW163" s="450"/>
      <c r="BX163" s="157">
        <f>+'ESTUDIO DE MERCADO 2023'!BB163*(1 + 0.0928) * (1 + 0.052) * (1 + 0.051)</f>
        <v>125658.67658239999</v>
      </c>
      <c r="BY163" s="157">
        <f>+'ESTUDIO DE MERCADO 2023'!BC163*(1 + 0.0928) * (1 + 0.052) * (1 + 0.051)</f>
        <v>115026.01933312</v>
      </c>
      <c r="BZ163" s="7">
        <f>+'ESTUDIO DE MERCADO 2025'!BP163*1.051</f>
        <v>152395</v>
      </c>
      <c r="CA163" s="7">
        <f>+'ESTUDIO DE MERCADO 2025'!BQ163*1.051</f>
        <v>155548</v>
      </c>
      <c r="CB163" s="7">
        <f>+'ESTUDIO DE MERCADO 2025'!BR163*1.051</f>
        <v>146551.44</v>
      </c>
      <c r="CC163" s="450">
        <f t="shared" si="133"/>
        <v>139036</v>
      </c>
      <c r="CD163" s="89"/>
      <c r="CE163" s="28"/>
      <c r="CF163" s="9"/>
      <c r="CG163" s="9"/>
      <c r="CH163" s="9"/>
      <c r="CI163" s="10"/>
      <c r="CJ163" s="10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</row>
    <row r="164" spans="1:198" ht="50" customHeight="1" x14ac:dyDescent="0.35">
      <c r="A164" s="296"/>
      <c r="B164" s="4">
        <v>144</v>
      </c>
      <c r="C164" s="34" t="s">
        <v>174</v>
      </c>
      <c r="D164" s="11" t="s">
        <v>22</v>
      </c>
      <c r="E164" s="6"/>
      <c r="F164" s="157">
        <f>+'ESTUDIO DE MERCADO 2023'!F164*(1 + 0.0928) * (1 + 0.052) * (1 + 0.051)</f>
        <v>188488.01487359998</v>
      </c>
      <c r="G164" s="157">
        <f>+'ESTUDIO DE MERCADO 2023'!G164*(1 + 0.0928) * (1 + 0.052) * (1 + 0.051)</f>
        <v>212223.00566960638</v>
      </c>
      <c r="H164" s="7">
        <f>+'ESTUDIO DE MERCADO 2025'!H164*1.051</f>
        <v>253290.99999999997</v>
      </c>
      <c r="I164" s="7">
        <f>+'ESTUDIO DE MERCADO 2025'!I164*1.051</f>
        <v>258545.99999999997</v>
      </c>
      <c r="J164" s="13">
        <f>+'ESTUDIO DE MERCADO 2025'!J164*1.051</f>
        <v>243990.49079999997</v>
      </c>
      <c r="K164" s="8">
        <f t="shared" si="124"/>
        <v>231308</v>
      </c>
      <c r="L164" s="450"/>
      <c r="M164" s="157">
        <f>+'ESTUDIO DE MERCADO 2023'!I164*(1 + 0.0928) * (1 + 0.052) * (1 + 0.051)</f>
        <v>188488.01487359998</v>
      </c>
      <c r="N164" s="157">
        <f>+'ESTUDIO DE MERCADO 2023'!J164*(1 + 0.0928) * (1 + 0.052) * (1 + 0.051)</f>
        <v>212223.00566960638</v>
      </c>
      <c r="O164" s="7">
        <f>+'ESTUDIO DE MERCADO 2025'!N164*1.051</f>
        <v>253290.99999999997</v>
      </c>
      <c r="P164" s="7">
        <f>+'ESTUDIO DE MERCADO 2025'!O164*1.051</f>
        <v>258545.99999999997</v>
      </c>
      <c r="Q164" s="7">
        <f>+'ESTUDIO DE MERCADO 2025'!P164*1.051</f>
        <v>243990.49079999997</v>
      </c>
      <c r="R164" s="8">
        <f t="shared" si="125"/>
        <v>231308</v>
      </c>
      <c r="S164" s="450"/>
      <c r="T164" s="157">
        <f>+'ESTUDIO DE MERCADO 2023'!O164*(1 + 0.0928) * (1 + 0.052) * (1 + 0.051)</f>
        <v>235610.01859199998</v>
      </c>
      <c r="U164" s="157">
        <f>+'ESTUDIO DE MERCADO 2023'!P164*(1 + 0.0928) * (1 + 0.052) * (1 + 0.051)</f>
        <v>265278.75708700798</v>
      </c>
      <c r="V164" s="7">
        <f>+'ESTUDIO DE MERCADO 2025'!T164*1.051</f>
        <v>317402</v>
      </c>
      <c r="W164" s="7">
        <f>+'ESTUDIO DE MERCADO 2025'!U164*1.051</f>
        <v>323708</v>
      </c>
      <c r="X164" s="7">
        <f>+'ESTUDIO DE MERCADO 2025'!V164*1.051</f>
        <v>304988.8492</v>
      </c>
      <c r="Y164" s="8">
        <f t="shared" si="126"/>
        <v>289398</v>
      </c>
      <c r="Z164" s="450"/>
      <c r="AA164" s="157">
        <f>+'ESTUDIO DE MERCADO 2023'!AD164*(1 + 0.0928) * (1 + 0.052) * (1 + 0.051)</f>
        <v>235610.01859199998</v>
      </c>
      <c r="AB164" s="157">
        <f>+'ESTUDIO DE MERCADO 2023'!AE164*(1 + 0.0928) * (1 + 0.052) * (1 + 0.051)</f>
        <v>265278.75708700798</v>
      </c>
      <c r="AC164" s="7">
        <f>+'ESTUDIO DE MERCADO 2025'!Z164*1.051</f>
        <v>317402</v>
      </c>
      <c r="AD164" s="7">
        <f>+'ESTUDIO DE MERCADO 2025'!AA164*1.051</f>
        <v>317402</v>
      </c>
      <c r="AE164" s="7">
        <f>+'ESTUDIO DE MERCADO 2025'!AB164*1.051</f>
        <v>304988.8492</v>
      </c>
      <c r="AF164" s="8">
        <f t="shared" si="127"/>
        <v>288136</v>
      </c>
      <c r="AG164" s="450"/>
      <c r="AH164" s="157">
        <f>+'ESTUDIO DE MERCADO 2023'!AG164*(1 + 0.0928) * (1 + 0.052) * (1 + 0.051)</f>
        <v>235610.01859199998</v>
      </c>
      <c r="AI164" s="157">
        <f>+'ESTUDIO DE MERCADO 2023'!AH164*(1 + 0.0928) * (1 + 0.052) * (1 + 0.051)</f>
        <v>265278.75708700798</v>
      </c>
      <c r="AJ164" s="7">
        <f>+'ESTUDIO DE MERCADO 2025'!AF164*1.051</f>
        <v>317402</v>
      </c>
      <c r="AK164" s="7">
        <f>+'ESTUDIO DE MERCADO 2025'!AG164*1.051</f>
        <v>323708</v>
      </c>
      <c r="AL164" s="7">
        <f>+'ESTUDIO DE MERCADO 2025'!AH164*1.051</f>
        <v>304988.8492</v>
      </c>
      <c r="AM164" s="8">
        <f t="shared" si="128"/>
        <v>289398</v>
      </c>
      <c r="AN164" s="450"/>
      <c r="AO164" s="157">
        <f>+'ESTUDIO DE MERCADO 2023'!AJ164*(1 + 0.0928) * (1 + 0.052) * (1 + 0.051)</f>
        <v>235610.01859199998</v>
      </c>
      <c r="AP164" s="157">
        <f>+'ESTUDIO DE MERCADO 2023'!AK164*(1 + 0.0928) * (1 + 0.052) * (1 + 0.051)</f>
        <v>265278.75708700798</v>
      </c>
      <c r="AQ164" s="7">
        <f>+'ESTUDIO DE MERCADO 2025'!AL164*1.051</f>
        <v>317402</v>
      </c>
      <c r="AR164" s="7">
        <f>+'ESTUDIO DE MERCADO 2025'!AM164*1.051</f>
        <v>323708</v>
      </c>
      <c r="AS164" s="7">
        <f>+'ESTUDIO DE MERCADO 2025'!AN164*1.051</f>
        <v>304988.8492</v>
      </c>
      <c r="AT164" s="8">
        <f>ROUND(((AO164+AP164+AQ164+AR164+AS164)/5),0)</f>
        <v>289398</v>
      </c>
      <c r="AU164" s="450"/>
      <c r="AV164" s="157">
        <f>+'ESTUDIO DE MERCADO 2023'!AM164*(1 + 0.0928) * (1 + 0.052) * (1 + 0.051)</f>
        <v>280375.92212447996</v>
      </c>
      <c r="AW164" s="157">
        <f>+'ESTUDIO DE MERCADO 2023'!AN164*(1 + 0.0928) * (1 + 0.052) * (1 + 0.051)</f>
        <v>265278.75708700798</v>
      </c>
      <c r="AX164" s="7">
        <f>+'ESTUDIO DE MERCADO 2025'!AR164*1.051</f>
        <v>345779</v>
      </c>
      <c r="AY164" s="7">
        <f>+'ESTUDIO DE MERCADO 2025'!AS164*1.051</f>
        <v>353136</v>
      </c>
      <c r="AZ164" s="7">
        <f>+'ESTUDIO DE MERCADO 2025'!AT164*1.051</f>
        <v>332246.53419999999</v>
      </c>
      <c r="BA164" s="8">
        <f t="shared" si="129"/>
        <v>315363</v>
      </c>
      <c r="BB164" s="450"/>
      <c r="BC164" s="157">
        <f>+'ESTUDIO DE MERCADO 2023'!AP164*(1 + 0.0928) * (1 + 0.052) * (1 + 0.051)</f>
        <v>188488.01487359998</v>
      </c>
      <c r="BD164" s="157">
        <f>+'ESTUDIO DE MERCADO 2023'!AQ164*(1 + 0.0928) * (1 + 0.052) * (1 + 0.051)</f>
        <v>172539.02899967998</v>
      </c>
      <c r="BE164" s="7">
        <f>+'ESTUDIO DE MERCADO 2025'!AX164*1.051</f>
        <v>229118</v>
      </c>
      <c r="BF164" s="7">
        <f>+'ESTUDIO DE MERCADO 2025'!AY164*1.051</f>
        <v>233321.99999999997</v>
      </c>
      <c r="BG164" s="7">
        <f>+'ESTUDIO DE MERCADO 2025'!AZ164*1.051</f>
        <v>219827.15999999997</v>
      </c>
      <c r="BH164" s="8">
        <f t="shared" si="130"/>
        <v>208659</v>
      </c>
      <c r="BI164" s="450"/>
      <c r="BJ164" s="157">
        <f>+'ESTUDIO DE MERCADO 2023'!AV164*(1 + 0.0928) * (1 + 0.052) * (1 + 0.051)</f>
        <v>188488.01487359998</v>
      </c>
      <c r="BK164" s="157">
        <f>+'ESTUDIO DE MERCADO 2023'!AW164*(1 + 0.0928) * (1 + 0.052) * (1 + 0.051)</f>
        <v>265278.75708700798</v>
      </c>
      <c r="BL164" s="7">
        <f>+'ESTUDIO DE MERCADO 2025'!BD164*1.051</f>
        <v>286923</v>
      </c>
      <c r="BM164" s="7">
        <f>+'ESTUDIO DE MERCADO 2025'!BE164*1.051</f>
        <v>292178</v>
      </c>
      <c r="BN164" s="7">
        <f>+'ESTUDIO DE MERCADO 2025'!BF164*1.051</f>
        <v>276296.54920000001</v>
      </c>
      <c r="BO164" s="8">
        <f t="shared" si="131"/>
        <v>261833</v>
      </c>
      <c r="BP164" s="450"/>
      <c r="BQ164" s="157">
        <f>+'ESTUDIO DE MERCADO 2023'!AY164*(1 + 0.0928) * (1 + 0.052) * (1 + 0.051)</f>
        <v>235610.01859199998</v>
      </c>
      <c r="BR164" s="157">
        <f>+'ESTUDIO DE MERCADO 2023'!AZ164*(1 + 0.0928) * (1 + 0.052) * (1 + 0.051)</f>
        <v>265278.75708700798</v>
      </c>
      <c r="BS164" s="7">
        <f>+'ESTUDIO DE MERCADO 2025'!BJ164*1.051</f>
        <v>317402</v>
      </c>
      <c r="BT164" s="7">
        <f>+'ESTUDIO DE MERCADO 2025'!BK164*1.051</f>
        <v>323708</v>
      </c>
      <c r="BU164" s="7">
        <f>+'ESTUDIO DE MERCADO 2025'!BL164*1.051</f>
        <v>304988.8492</v>
      </c>
      <c r="BV164" s="8">
        <f t="shared" si="132"/>
        <v>289398</v>
      </c>
      <c r="BW164" s="450"/>
      <c r="BX164" s="157">
        <f>+'ESTUDIO DE MERCADO 2023'!BB164*(1 + 0.0928) * (1 + 0.052) * (1 + 0.051)</f>
        <v>188488.01487359998</v>
      </c>
      <c r="BY164" s="157">
        <f>+'ESTUDIO DE MERCADO 2023'!BC164*(1 + 0.0928) * (1 + 0.052) * (1 + 0.051)</f>
        <v>172539.02899967998</v>
      </c>
      <c r="BZ164" s="7">
        <f>+'ESTUDIO DE MERCADO 2025'!BP164*1.051</f>
        <v>229118</v>
      </c>
      <c r="CA164" s="7">
        <f>+'ESTUDIO DE MERCADO 2025'!BQ164*1.051</f>
        <v>233321.99999999997</v>
      </c>
      <c r="CB164" s="7">
        <f>+'ESTUDIO DE MERCADO 2025'!BR164*1.051</f>
        <v>219827.15999999997</v>
      </c>
      <c r="CC164" s="450">
        <f t="shared" si="133"/>
        <v>208659</v>
      </c>
      <c r="CD164" s="89"/>
      <c r="CE164" s="28"/>
      <c r="CF164" s="9"/>
      <c r="CG164" s="9"/>
      <c r="CH164" s="9"/>
      <c r="CI164" s="10"/>
      <c r="CJ164" s="10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</row>
    <row r="165" spans="1:198" ht="50" customHeight="1" thickBot="1" x14ac:dyDescent="0.4">
      <c r="A165" s="296"/>
      <c r="B165" s="11">
        <v>145</v>
      </c>
      <c r="C165" s="34" t="s">
        <v>175</v>
      </c>
      <c r="D165" s="11" t="s">
        <v>22</v>
      </c>
      <c r="E165" s="6"/>
      <c r="F165" s="157">
        <f>+'ESTUDIO DE MERCADO 2023'!F165*(1 + 0.0928) * (1 + 0.052) * (1 + 0.051)</f>
        <v>376976.02974719997</v>
      </c>
      <c r="G165" s="157">
        <f>+'ESTUDIO DE MERCADO 2023'!G165*(1 + 0.0928) * (1 + 0.052) * (1 + 0.051)</f>
        <v>424446.01133921277</v>
      </c>
      <c r="H165" s="7">
        <f>+'ESTUDIO DE MERCADO 2025'!H165*1.051</f>
        <v>507632.99999999994</v>
      </c>
      <c r="I165" s="7">
        <f>+'ESTUDIO DE MERCADO 2025'!I165*1.051</f>
        <v>518142.99999999994</v>
      </c>
      <c r="J165" s="13">
        <f>+'ESTUDIO DE MERCADO 2025'!J165*1.051</f>
        <v>487980.98159999994</v>
      </c>
      <c r="K165" s="8">
        <f t="shared" si="124"/>
        <v>463036</v>
      </c>
      <c r="L165" s="450"/>
      <c r="M165" s="157">
        <f>+'ESTUDIO DE MERCADO 2023'!I165*(1 + 0.0928) * (1 + 0.052) * (1 + 0.051)</f>
        <v>376976.02974719997</v>
      </c>
      <c r="N165" s="157">
        <f>+'ESTUDIO DE MERCADO 2023'!J165*(1 + 0.0928) * (1 + 0.052) * (1 + 0.051)</f>
        <v>424446.01133921277</v>
      </c>
      <c r="O165" s="7">
        <f>+'ESTUDIO DE MERCADO 2025'!N165*1.051</f>
        <v>507632.99999999994</v>
      </c>
      <c r="P165" s="7">
        <f>+'ESTUDIO DE MERCADO 2025'!O165*1.051</f>
        <v>518142.99999999994</v>
      </c>
      <c r="Q165" s="7">
        <f>+'ESTUDIO DE MERCADO 2025'!P165*1.051</f>
        <v>487980.98159999994</v>
      </c>
      <c r="R165" s="8">
        <f t="shared" si="125"/>
        <v>463036</v>
      </c>
      <c r="S165" s="450"/>
      <c r="T165" s="157">
        <f>+'ESTUDIO DE MERCADO 2023'!O165*(1 + 0.0928) * (1 + 0.052) * (1 + 0.051)</f>
        <v>408390.69889280002</v>
      </c>
      <c r="U165" s="157">
        <f>+'ESTUDIO DE MERCADO 2023'!P165*(1 + 0.0928) * (1 + 0.052) * (1 + 0.051)</f>
        <v>459816.5122841472</v>
      </c>
      <c r="V165" s="7">
        <f>+'ESTUDIO DE MERCADO 2025'!T165*1.051</f>
        <v>549673</v>
      </c>
      <c r="W165" s="7">
        <f>+'ESTUDIO DE MERCADO 2025'!U165*1.051</f>
        <v>560183</v>
      </c>
      <c r="X165" s="7">
        <f>+'ESTUDIO DE MERCADO 2025'!V165*1.051</f>
        <v>528646.06339999998</v>
      </c>
      <c r="Y165" s="8">
        <f t="shared" si="126"/>
        <v>501342</v>
      </c>
      <c r="Z165" s="450"/>
      <c r="AA165" s="157">
        <f>+'ESTUDIO DE MERCADO 2023'!AD165*(1 + 0.0928) * (1 + 0.052) * (1 + 0.051)</f>
        <v>408390.69889280002</v>
      </c>
      <c r="AB165" s="157">
        <f>+'ESTUDIO DE MERCADO 2023'!AE165*(1 + 0.0928) * (1 + 0.052) * (1 + 0.051)</f>
        <v>459816.5122841472</v>
      </c>
      <c r="AC165" s="7">
        <f>+'ESTUDIO DE MERCADO 2025'!Z165*1.051</f>
        <v>549673</v>
      </c>
      <c r="AD165" s="7">
        <f>+'ESTUDIO DE MERCADO 2025'!AA165*1.051</f>
        <v>549673</v>
      </c>
      <c r="AE165" s="7">
        <f>+'ESTUDIO DE MERCADO 2025'!AB165*1.051</f>
        <v>528646.06339999998</v>
      </c>
      <c r="AF165" s="8">
        <f t="shared" si="127"/>
        <v>499240</v>
      </c>
      <c r="AG165" s="450"/>
      <c r="AH165" s="157">
        <f>+'ESTUDIO DE MERCADO 2023'!AG165*(1 + 0.0928) * (1 + 0.052) * (1 + 0.051)</f>
        <v>408390.69889280002</v>
      </c>
      <c r="AI165" s="157">
        <f>+'ESTUDIO DE MERCADO 2023'!AH165*(1 + 0.0928) * (1 + 0.052) * (1 + 0.051)</f>
        <v>459816.5122841472</v>
      </c>
      <c r="AJ165" s="7">
        <f>+'ESTUDIO DE MERCADO 2025'!AF165*1.051</f>
        <v>549673</v>
      </c>
      <c r="AK165" s="7">
        <f>+'ESTUDIO DE MERCADO 2025'!AG165*1.051</f>
        <v>560183</v>
      </c>
      <c r="AL165" s="7">
        <f>+'ESTUDIO DE MERCADO 2025'!AH165*1.051</f>
        <v>528646.06339999998</v>
      </c>
      <c r="AM165" s="8">
        <f t="shared" si="128"/>
        <v>501342</v>
      </c>
      <c r="AN165" s="450"/>
      <c r="AO165" s="157">
        <f>+'ESTUDIO DE MERCADO 2023'!AJ165*(1 + 0.0928) * (1 + 0.052) * (1 + 0.051)</f>
        <v>408390.69889280002</v>
      </c>
      <c r="AP165" s="157">
        <f>+'ESTUDIO DE MERCADO 2023'!AK165*(1 + 0.0928) * (1 + 0.052) * (1 + 0.051)</f>
        <v>459816.5122841472</v>
      </c>
      <c r="AQ165" s="7">
        <f>+'ESTUDIO DE MERCADO 2025'!AL165*1.051</f>
        <v>549673</v>
      </c>
      <c r="AR165" s="7">
        <f>+'ESTUDIO DE MERCADO 2025'!AM165*1.051</f>
        <v>560183</v>
      </c>
      <c r="AS165" s="7">
        <f>+'ESTUDIO DE MERCADO 2025'!AN165*1.051</f>
        <v>528646.06339999998</v>
      </c>
      <c r="AT165" s="8">
        <f>ROUND(((AO165+AP165+AQ165+AR165+AS165)/5),0)</f>
        <v>501342</v>
      </c>
      <c r="AU165" s="450"/>
      <c r="AV165" s="157">
        <f>+'ESTUDIO DE MERCADO 2023'!AM165*(1 + 0.0928) * (1 + 0.052) * (1 + 0.051)</f>
        <v>485984.93168243201</v>
      </c>
      <c r="AW165" s="157">
        <f>+'ESTUDIO DE MERCADO 2023'!AN165*(1 + 0.0928) * (1 + 0.052) * (1 + 0.051)</f>
        <v>459816.5122841472</v>
      </c>
      <c r="AX165" s="7">
        <f>+'ESTUDIO DE MERCADO 2025'!AR165*1.051</f>
        <v>599070</v>
      </c>
      <c r="AY165" s="7">
        <f>+'ESTUDIO DE MERCADO 2025'!AS165*1.051</f>
        <v>610631</v>
      </c>
      <c r="AZ165" s="7">
        <f>+'ESTUDIO DE MERCADO 2025'!AT165*1.051</f>
        <v>575892.71739999996</v>
      </c>
      <c r="BA165" s="8">
        <f t="shared" si="129"/>
        <v>546279</v>
      </c>
      <c r="BB165" s="450"/>
      <c r="BC165" s="157">
        <f>+'ESTUDIO DE MERCADO 2023'!AP165*(1 + 0.0928) * (1 + 0.052) * (1 + 0.051)</f>
        <v>376976.02974719997</v>
      </c>
      <c r="BD165" s="157">
        <f>+'ESTUDIO DE MERCADO 2023'!AQ165*(1 + 0.0928) * (1 + 0.052) * (1 + 0.051)</f>
        <v>345078.05799935997</v>
      </c>
      <c r="BE165" s="7">
        <f>+'ESTUDIO DE MERCADO 2025'!AX165*1.051</f>
        <v>457185</v>
      </c>
      <c r="BF165" s="7">
        <f>+'ESTUDIO DE MERCADO 2025'!AY165*1.051</f>
        <v>466643.99999999994</v>
      </c>
      <c r="BG165" s="7">
        <f>+'ESTUDIO DE MERCADO 2025'!AZ165*1.051</f>
        <v>439654.31999999995</v>
      </c>
      <c r="BH165" s="8">
        <f t="shared" si="130"/>
        <v>417107</v>
      </c>
      <c r="BI165" s="450"/>
      <c r="BJ165" s="157">
        <f>+'ESTUDIO DE MERCADO 2023'!AV165*(1 + 0.0928) * (1 + 0.052) * (1 + 0.051)</f>
        <v>376976.02974719997</v>
      </c>
      <c r="BK165" s="157">
        <f>+'ESTUDIO DE MERCADO 2023'!AW165*(1 + 0.0928) * (1 + 0.052) * (1 + 0.051)</f>
        <v>459816.5122841472</v>
      </c>
      <c r="BL165" s="7">
        <f>+'ESTUDIO DE MERCADO 2025'!BD165*1.051</f>
        <v>529704</v>
      </c>
      <c r="BM165" s="7">
        <f>+'ESTUDIO DE MERCADO 2025'!BE165*1.051</f>
        <v>540214</v>
      </c>
      <c r="BN165" s="7">
        <f>+'ESTUDIO DE MERCADO 2025'!BF165*1.051</f>
        <v>509517.86339999997</v>
      </c>
      <c r="BO165" s="8">
        <f t="shared" si="131"/>
        <v>483246</v>
      </c>
      <c r="BP165" s="450"/>
      <c r="BQ165" s="157">
        <f>+'ESTUDIO DE MERCADO 2023'!AY165*(1 + 0.0928) * (1 + 0.052) * (1 + 0.051)</f>
        <v>408390.69889280002</v>
      </c>
      <c r="BR165" s="157">
        <f>+'ESTUDIO DE MERCADO 2023'!AZ165*(1 + 0.0928) * (1 + 0.052) * (1 + 0.051)</f>
        <v>459816.5122841472</v>
      </c>
      <c r="BS165" s="7">
        <f>+'ESTUDIO DE MERCADO 2025'!BJ165*1.051</f>
        <v>549673</v>
      </c>
      <c r="BT165" s="7">
        <f>+'ESTUDIO DE MERCADO 2025'!BK165*1.051</f>
        <v>560183</v>
      </c>
      <c r="BU165" s="7">
        <f>+'ESTUDIO DE MERCADO 2025'!BL165*1.051</f>
        <v>528646.06339999998</v>
      </c>
      <c r="BV165" s="8">
        <f t="shared" si="132"/>
        <v>501342</v>
      </c>
      <c r="BW165" s="450"/>
      <c r="BX165" s="157">
        <f>+'ESTUDIO DE MERCADO 2023'!BB165*(1 + 0.0928) * (1 + 0.052) * (1 + 0.051)</f>
        <v>376976.02974719997</v>
      </c>
      <c r="BY165" s="157">
        <f>+'ESTUDIO DE MERCADO 2023'!BC165*(1 + 0.0928) * (1 + 0.052) * (1 + 0.051)</f>
        <v>345078.05799935997</v>
      </c>
      <c r="BZ165" s="7">
        <f>+'ESTUDIO DE MERCADO 2025'!BP165*1.051</f>
        <v>457185</v>
      </c>
      <c r="CA165" s="7">
        <f>+'ESTUDIO DE MERCADO 2025'!BQ165*1.051</f>
        <v>466643.99999999994</v>
      </c>
      <c r="CB165" s="7">
        <f>+'ESTUDIO DE MERCADO 2025'!BR165*1.051</f>
        <v>439654.31999999995</v>
      </c>
      <c r="CC165" s="450">
        <f t="shared" si="133"/>
        <v>417107</v>
      </c>
      <c r="CD165" s="89"/>
      <c r="CE165" s="28"/>
      <c r="CF165" s="9"/>
      <c r="CG165" s="9"/>
      <c r="CH165" s="9"/>
      <c r="CI165" s="10"/>
      <c r="CJ165" s="10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</row>
    <row r="166" spans="1:198" ht="50" customHeight="1" x14ac:dyDescent="0.35">
      <c r="A166" s="296"/>
      <c r="B166" s="4">
        <v>146</v>
      </c>
      <c r="C166" s="34" t="s">
        <v>176</v>
      </c>
      <c r="D166" s="11" t="s">
        <v>22</v>
      </c>
      <c r="E166" s="6"/>
      <c r="F166" s="157">
        <f>+'ESTUDIO DE MERCADO 2023'!F166*(1 + 0.0928) * (1 + 0.052) * (1 + 0.051)</f>
        <v>157073.34572799999</v>
      </c>
      <c r="G166" s="157">
        <f>+'ESTUDIO DE MERCADO 2023'!G166*(1 + 0.0928) * (1 + 0.052) * (1 + 0.051)</f>
        <v>176852.50472467201</v>
      </c>
      <c r="H166" s="7">
        <f>+'ESTUDIO DE MERCADO 2025'!H166*1.051</f>
        <v>211251</v>
      </c>
      <c r="I166" s="7">
        <f>+'ESTUDIO DE MERCADO 2025'!I166*1.051</f>
        <v>215455</v>
      </c>
      <c r="J166" s="13">
        <f>+'ESTUDIO DE MERCADO 2025'!J166*1.051</f>
        <v>203325.40899999999</v>
      </c>
      <c r="K166" s="8">
        <f t="shared" si="124"/>
        <v>192791</v>
      </c>
      <c r="L166" s="450"/>
      <c r="M166" s="157">
        <f>+'ESTUDIO DE MERCADO 2023'!I166*(1 + 0.0928) * (1 + 0.052) * (1 + 0.051)</f>
        <v>157073.34572799999</v>
      </c>
      <c r="N166" s="157">
        <f>+'ESTUDIO DE MERCADO 2023'!J166*(1 + 0.0928) * (1 + 0.052) * (1 + 0.051)</f>
        <v>176852.50472467201</v>
      </c>
      <c r="O166" s="7">
        <f>+'ESTUDIO DE MERCADO 2025'!N166*1.051</f>
        <v>211251</v>
      </c>
      <c r="P166" s="7">
        <f>+'ESTUDIO DE MERCADO 2025'!O166*1.051</f>
        <v>215455</v>
      </c>
      <c r="Q166" s="7">
        <f>+'ESTUDIO DE MERCADO 2025'!P166*1.051</f>
        <v>203325.40899999999</v>
      </c>
      <c r="R166" s="8">
        <f t="shared" si="125"/>
        <v>192791</v>
      </c>
      <c r="S166" s="450"/>
      <c r="T166" s="157">
        <f>+'ESTUDIO DE MERCADO 2023'!O166*(1 + 0.0928) * (1 + 0.052) * (1 + 0.051)</f>
        <v>204195.34944640001</v>
      </c>
      <c r="U166" s="157">
        <f>+'ESTUDIO DE MERCADO 2023'!P166*(1 + 0.0928) * (1 + 0.052) * (1 + 0.051)</f>
        <v>229908.2561420736</v>
      </c>
      <c r="V166" s="7">
        <f>+'ESTUDIO DE MERCADO 2025'!T166*1.051</f>
        <v>275362</v>
      </c>
      <c r="W166" s="7">
        <f>+'ESTUDIO DE MERCADO 2025'!U166*1.051</f>
        <v>280617</v>
      </c>
      <c r="X166" s="7">
        <f>+'ESTUDIO DE MERCADO 2025'!V166*1.051</f>
        <v>264323.76740000001</v>
      </c>
      <c r="Y166" s="8">
        <f t="shared" si="126"/>
        <v>250881</v>
      </c>
      <c r="Z166" s="450"/>
      <c r="AA166" s="157">
        <f>+'ESTUDIO DE MERCADO 2023'!AD166*(1 + 0.0928) * (1 + 0.052) * (1 + 0.051)</f>
        <v>204195.34944640001</v>
      </c>
      <c r="AB166" s="157">
        <f>+'ESTUDIO DE MERCADO 2023'!AE166*(1 + 0.0928) * (1 + 0.052) * (1 + 0.051)</f>
        <v>229908.2561420736</v>
      </c>
      <c r="AC166" s="7">
        <f>+'ESTUDIO DE MERCADO 2025'!Z166*1.051</f>
        <v>275362</v>
      </c>
      <c r="AD166" s="7">
        <f>+'ESTUDIO DE MERCADO 2025'!AA166*1.051</f>
        <v>275362</v>
      </c>
      <c r="AE166" s="7">
        <f>+'ESTUDIO DE MERCADO 2025'!AB166*1.051</f>
        <v>264323.76740000001</v>
      </c>
      <c r="AF166" s="8">
        <f t="shared" si="127"/>
        <v>249830</v>
      </c>
      <c r="AG166" s="450"/>
      <c r="AH166" s="157">
        <f>+'ESTUDIO DE MERCADO 2023'!AG166*(1 + 0.0928) * (1 + 0.052) * (1 + 0.051)</f>
        <v>204195.34944640001</v>
      </c>
      <c r="AI166" s="157">
        <f>+'ESTUDIO DE MERCADO 2023'!AH166*(1 + 0.0928) * (1 + 0.052) * (1 + 0.051)</f>
        <v>229908.2561420736</v>
      </c>
      <c r="AJ166" s="7">
        <f>+'ESTUDIO DE MERCADO 2025'!AF166*1.051</f>
        <v>275362</v>
      </c>
      <c r="AK166" s="7">
        <f>+'ESTUDIO DE MERCADO 2025'!AG166*1.051</f>
        <v>280617</v>
      </c>
      <c r="AL166" s="7">
        <f>+'ESTUDIO DE MERCADO 2025'!AH166*1.051</f>
        <v>264323.76740000001</v>
      </c>
      <c r="AM166" s="8">
        <f t="shared" si="128"/>
        <v>250881</v>
      </c>
      <c r="AN166" s="450"/>
      <c r="AO166" s="157">
        <f>+'ESTUDIO DE MERCADO 2023'!AJ166*(1 + 0.0928) * (1 + 0.052) * (1 + 0.051)</f>
        <v>204195.34944640001</v>
      </c>
      <c r="AP166" s="157">
        <f>+'ESTUDIO DE MERCADO 2023'!AK166*(1 + 0.0928) * (1 + 0.052) * (1 + 0.051)</f>
        <v>229908.2561420736</v>
      </c>
      <c r="AQ166" s="7">
        <f>+'ESTUDIO DE MERCADO 2025'!AL166*1.051</f>
        <v>275362</v>
      </c>
      <c r="AR166" s="7">
        <f>+'ESTUDIO DE MERCADO 2025'!AM166*1.051</f>
        <v>280617</v>
      </c>
      <c r="AS166" s="7">
        <f>+'ESTUDIO DE MERCADO 2025'!AN166*1.051</f>
        <v>264323.76740000001</v>
      </c>
      <c r="AT166" s="8">
        <f>ROUND(((AO166+AP166+AQ166+AR166+AS166)/5),0)</f>
        <v>250881</v>
      </c>
      <c r="AU166" s="450"/>
      <c r="AV166" s="157">
        <f>+'ESTUDIO DE MERCADO 2023'!AM166*(1 + 0.0928) * (1 + 0.052) * (1 + 0.051)</f>
        <v>242992.46584121601</v>
      </c>
      <c r="AW166" s="157">
        <f>+'ESTUDIO DE MERCADO 2023'!AN166*(1 + 0.0928) * (1 + 0.052) * (1 + 0.051)</f>
        <v>229908.2561420736</v>
      </c>
      <c r="AX166" s="7">
        <f>+'ESTUDIO DE MERCADO 2025'!AR166*1.051</f>
        <v>299535</v>
      </c>
      <c r="AY166" s="7">
        <f>+'ESTUDIO DE MERCADO 2025'!AS166*1.051</f>
        <v>305841</v>
      </c>
      <c r="AZ166" s="7">
        <f>+'ESTUDIO DE MERCADO 2025'!AT166*1.051</f>
        <v>287947.0944</v>
      </c>
      <c r="BA166" s="8">
        <f t="shared" si="129"/>
        <v>273245</v>
      </c>
      <c r="BB166" s="450"/>
      <c r="BC166" s="157">
        <f>+'ESTUDIO DE MERCADO 2023'!AP166*(1 + 0.0928) * (1 + 0.052) * (1 + 0.051)</f>
        <v>157073.34572799999</v>
      </c>
      <c r="BD166" s="157">
        <f>+'ESTUDIO DE MERCADO 2023'!AQ166*(1 + 0.0928) * (1 + 0.052) * (1 + 0.051)</f>
        <v>143782.52416640002</v>
      </c>
      <c r="BE166" s="7">
        <f>+'ESTUDIO DE MERCADO 2025'!AX166*1.051</f>
        <v>190231</v>
      </c>
      <c r="BF166" s="7">
        <f>+'ESTUDIO DE MERCADO 2025'!AY166*1.051</f>
        <v>194435</v>
      </c>
      <c r="BG166" s="7">
        <f>+'ESTUDIO DE MERCADO 2025'!AZ166*1.051</f>
        <v>183189.3</v>
      </c>
      <c r="BH166" s="8">
        <f t="shared" si="130"/>
        <v>173742</v>
      </c>
      <c r="BI166" s="450"/>
      <c r="BJ166" s="157">
        <f>+'ESTUDIO DE MERCADO 2023'!AV166*(1 + 0.0928) * (1 + 0.052) * (1 + 0.051)</f>
        <v>157073.34572799999</v>
      </c>
      <c r="BK166" s="157">
        <f>+'ESTUDIO DE MERCADO 2023'!AW166*(1 + 0.0928) * (1 + 0.052) * (1 + 0.051)</f>
        <v>229908.2561420736</v>
      </c>
      <c r="BL166" s="7">
        <f>+'ESTUDIO DE MERCADO 2025'!BD166*1.051</f>
        <v>244882.99999999997</v>
      </c>
      <c r="BM166" s="7">
        <f>+'ESTUDIO DE MERCADO 2025'!BE166*1.051</f>
        <v>250137.99999999997</v>
      </c>
      <c r="BN166" s="7">
        <f>+'ESTUDIO DE MERCADO 2025'!BF166*1.051</f>
        <v>235631.46739999996</v>
      </c>
      <c r="BO166" s="8">
        <f t="shared" si="131"/>
        <v>223527</v>
      </c>
      <c r="BP166" s="450"/>
      <c r="BQ166" s="157">
        <f>+'ESTUDIO DE MERCADO 2023'!AY166*(1 + 0.0928) * (1 + 0.052) * (1 + 0.051)</f>
        <v>204195.34944640001</v>
      </c>
      <c r="BR166" s="157">
        <f>+'ESTUDIO DE MERCADO 2023'!AZ166*(1 + 0.0928) * (1 + 0.052) * (1 + 0.051)</f>
        <v>229908.2561420736</v>
      </c>
      <c r="BS166" s="7">
        <f>+'ESTUDIO DE MERCADO 2025'!BJ166*1.051</f>
        <v>275362</v>
      </c>
      <c r="BT166" s="7">
        <f>+'ESTUDIO DE MERCADO 2025'!BK166*1.051</f>
        <v>280617</v>
      </c>
      <c r="BU166" s="7">
        <f>+'ESTUDIO DE MERCADO 2025'!BL166*1.051</f>
        <v>264323.76740000001</v>
      </c>
      <c r="BV166" s="8">
        <f t="shared" si="132"/>
        <v>250881</v>
      </c>
      <c r="BW166" s="450"/>
      <c r="BX166" s="157">
        <f>+'ESTUDIO DE MERCADO 2023'!BB166*(1 + 0.0928) * (1 + 0.052) * (1 + 0.051)</f>
        <v>157073.34572799999</v>
      </c>
      <c r="BY166" s="157">
        <f>+'ESTUDIO DE MERCADO 2023'!BC166*(1 + 0.0928) * (1 + 0.052) * (1 + 0.051)</f>
        <v>143782.52416640002</v>
      </c>
      <c r="BZ166" s="7">
        <f>+'ESTUDIO DE MERCADO 2025'!BP166*1.051</f>
        <v>190231</v>
      </c>
      <c r="CA166" s="7">
        <f>+'ESTUDIO DE MERCADO 2025'!BQ166*1.051</f>
        <v>194435</v>
      </c>
      <c r="CB166" s="7">
        <f>+'ESTUDIO DE MERCADO 2025'!BR166*1.051</f>
        <v>183189.3</v>
      </c>
      <c r="CC166" s="450">
        <f t="shared" si="133"/>
        <v>173742</v>
      </c>
      <c r="CD166" s="89"/>
      <c r="CE166" s="28"/>
      <c r="CF166" s="9"/>
      <c r="CG166" s="9"/>
      <c r="CH166" s="9"/>
      <c r="CI166" s="10"/>
      <c r="CJ166" s="10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</row>
    <row r="167" spans="1:198" ht="50" customHeight="1" thickBot="1" x14ac:dyDescent="0.4">
      <c r="A167" s="296"/>
      <c r="B167" s="11">
        <v>147</v>
      </c>
      <c r="C167" s="34" t="s">
        <v>177</v>
      </c>
      <c r="D167" s="11" t="s">
        <v>22</v>
      </c>
      <c r="E167" s="6"/>
      <c r="F167" s="157">
        <f>+'ESTUDIO DE MERCADO 2023'!F167*(1 + 0.0928) * (1 + 0.052) * (1 + 0.051)</f>
        <v>125658.67658239999</v>
      </c>
      <c r="G167" s="157">
        <f>+'ESTUDIO DE MERCADO 2023'!G167*(1 + 0.0928) * (1 + 0.052) * (1 + 0.051)</f>
        <v>141482.00377973757</v>
      </c>
      <c r="H167" s="7">
        <f>+'ESTUDIO DE MERCADO 2025'!H167*1.051</f>
        <v>169211</v>
      </c>
      <c r="I167" s="7">
        <f>+'ESTUDIO DE MERCADO 2025'!I167*1.051</f>
        <v>172364</v>
      </c>
      <c r="J167" s="13">
        <f>+'ESTUDIO DE MERCADO 2025'!J167*1.051</f>
        <v>162660.3272</v>
      </c>
      <c r="K167" s="8">
        <f t="shared" si="124"/>
        <v>154275</v>
      </c>
      <c r="L167" s="450"/>
      <c r="M167" s="157">
        <f>+'ESTUDIO DE MERCADO 2023'!I167*(1 + 0.0928) * (1 + 0.052) * (1 + 0.051)</f>
        <v>125658.67658239999</v>
      </c>
      <c r="N167" s="157">
        <f>+'ESTUDIO DE MERCADO 2023'!J167*(1 + 0.0928) * (1 + 0.052) * (1 + 0.051)</f>
        <v>141482.00377973757</v>
      </c>
      <c r="O167" s="7">
        <f>+'ESTUDIO DE MERCADO 2025'!N167*1.051</f>
        <v>169211</v>
      </c>
      <c r="P167" s="7">
        <f>+'ESTUDIO DE MERCADO 2025'!O167*1.051</f>
        <v>172364</v>
      </c>
      <c r="Q167" s="7">
        <f>+'ESTUDIO DE MERCADO 2025'!P167*1.051</f>
        <v>162660.3272</v>
      </c>
      <c r="R167" s="8">
        <f t="shared" si="125"/>
        <v>154275</v>
      </c>
      <c r="S167" s="450"/>
      <c r="T167" s="157">
        <f>+'ESTUDIO DE MERCADO 2023'!O167*(1 + 0.0928) * (1 + 0.052) * (1 + 0.051)</f>
        <v>172780.68030079998</v>
      </c>
      <c r="U167" s="157">
        <f>+'ESTUDIO DE MERCADO 2023'!P167*(1 + 0.0928) * (1 + 0.052) * (1 + 0.051)</f>
        <v>194537.75519713917</v>
      </c>
      <c r="V167" s="7">
        <f>+'ESTUDIO DE MERCADO 2025'!T167*1.051</f>
        <v>232271</v>
      </c>
      <c r="W167" s="7">
        <f>+'ESTUDIO DE MERCADO 2025'!U167*1.051</f>
        <v>236474.99999999997</v>
      </c>
      <c r="X167" s="7">
        <f>+'ESTUDIO DE MERCADO 2025'!V167*1.051</f>
        <v>223658.6856</v>
      </c>
      <c r="Y167" s="8">
        <f t="shared" si="126"/>
        <v>211945</v>
      </c>
      <c r="Z167" s="450"/>
      <c r="AA167" s="157">
        <f>+'ESTUDIO DE MERCADO 2023'!AD167*(1 + 0.0928) * (1 + 0.052) * (1 + 0.051)</f>
        <v>172780.68030079998</v>
      </c>
      <c r="AB167" s="157">
        <f>+'ESTUDIO DE MERCADO 2023'!AE167*(1 + 0.0928) * (1 + 0.052) * (1 + 0.051)</f>
        <v>194537.75519713917</v>
      </c>
      <c r="AC167" s="7">
        <f>+'ESTUDIO DE MERCADO 2025'!Z167*1.051</f>
        <v>232271</v>
      </c>
      <c r="AD167" s="7">
        <f>+'ESTUDIO DE MERCADO 2025'!AA167*1.051</f>
        <v>232271</v>
      </c>
      <c r="AE167" s="7">
        <f>+'ESTUDIO DE MERCADO 2025'!AB167*1.051</f>
        <v>223658.6856</v>
      </c>
      <c r="AF167" s="8">
        <f t="shared" si="127"/>
        <v>211104</v>
      </c>
      <c r="AG167" s="450"/>
      <c r="AH167" s="157">
        <f>+'ESTUDIO DE MERCADO 2023'!AG167*(1 + 0.0928) * (1 + 0.052) * (1 + 0.051)</f>
        <v>172780.68030079998</v>
      </c>
      <c r="AI167" s="157">
        <f>+'ESTUDIO DE MERCADO 2023'!AH167*(1 + 0.0928) * (1 + 0.052) * (1 + 0.051)</f>
        <v>194537.75519713917</v>
      </c>
      <c r="AJ167" s="7">
        <f>+'ESTUDIO DE MERCADO 2025'!AF167*1.051</f>
        <v>232271</v>
      </c>
      <c r="AK167" s="7">
        <f>+'ESTUDIO DE MERCADO 2025'!AG167*1.051</f>
        <v>236474.99999999997</v>
      </c>
      <c r="AL167" s="7">
        <f>+'ESTUDIO DE MERCADO 2025'!AH167*1.051</f>
        <v>223658.6856</v>
      </c>
      <c r="AM167" s="8">
        <f t="shared" si="128"/>
        <v>211945</v>
      </c>
      <c r="AN167" s="450"/>
      <c r="AO167" s="157">
        <f>+'ESTUDIO DE MERCADO 2023'!AJ167*(1 + 0.0928) * (1 + 0.052) * (1 + 0.051)</f>
        <v>172780.68030079998</v>
      </c>
      <c r="AP167" s="157">
        <f>+'ESTUDIO DE MERCADO 2023'!AK167*(1 + 0.0928) * (1 + 0.052) * (1 + 0.051)</f>
        <v>194537.75519713917</v>
      </c>
      <c r="AQ167" s="7">
        <f>+'ESTUDIO DE MERCADO 2025'!AL167*1.051</f>
        <v>232271</v>
      </c>
      <c r="AR167" s="7">
        <f>+'ESTUDIO DE MERCADO 2025'!AM167*1.051</f>
        <v>236474.99999999997</v>
      </c>
      <c r="AS167" s="7">
        <f>+'ESTUDIO DE MERCADO 2025'!AN167*1.051</f>
        <v>223658.6856</v>
      </c>
      <c r="AT167" s="8">
        <f>ROUND(((AO167+AP167+AQ167+AR167+AS167)/5),0)</f>
        <v>211945</v>
      </c>
      <c r="AU167" s="450"/>
      <c r="AV167" s="157">
        <f>+'ESTUDIO DE MERCADO 2023'!AM167*(1 + 0.0928) * (1 + 0.052) * (1 + 0.051)</f>
        <v>205609.00955795203</v>
      </c>
      <c r="AW167" s="157">
        <f>+'ESTUDIO DE MERCADO 2023'!AN167*(1 + 0.0928) * (1 + 0.052) * (1 + 0.051)</f>
        <v>194537.75519713917</v>
      </c>
      <c r="AX167" s="7">
        <f>+'ESTUDIO DE MERCADO 2025'!AR167*1.051</f>
        <v>253290.99999999997</v>
      </c>
      <c r="AY167" s="7">
        <f>+'ESTUDIO DE MERCADO 2025'!AS167*1.051</f>
        <v>258545.99999999997</v>
      </c>
      <c r="AZ167" s="7">
        <f>+'ESTUDIO DE MERCADO 2025'!AT167*1.051</f>
        <v>243647.65459999998</v>
      </c>
      <c r="BA167" s="8">
        <f t="shared" si="129"/>
        <v>231126</v>
      </c>
      <c r="BB167" s="450"/>
      <c r="BC167" s="157">
        <f>+'ESTUDIO DE MERCADO 2023'!AP167*(1 + 0.0928) * (1 + 0.052) * (1 + 0.051)</f>
        <v>125658.67658239999</v>
      </c>
      <c r="BD167" s="157">
        <f>+'ESTUDIO DE MERCADO 2023'!AQ167*(1 + 0.0928) * (1 + 0.052) * (1 + 0.051)</f>
        <v>115026.01933312</v>
      </c>
      <c r="BE167" s="7">
        <f>+'ESTUDIO DE MERCADO 2025'!AX167*1.051</f>
        <v>152395</v>
      </c>
      <c r="BF167" s="7">
        <f>+'ESTUDIO DE MERCADO 2025'!AY167*1.051</f>
        <v>155548</v>
      </c>
      <c r="BG167" s="7">
        <f>+'ESTUDIO DE MERCADO 2025'!AZ167*1.051</f>
        <v>146551.44</v>
      </c>
      <c r="BH167" s="8">
        <f t="shared" si="130"/>
        <v>139036</v>
      </c>
      <c r="BI167" s="450"/>
      <c r="BJ167" s="157">
        <f>+'ESTUDIO DE MERCADO 2023'!AV167*(1 + 0.0928) * (1 + 0.052) * (1 + 0.051)</f>
        <v>125658.67658239999</v>
      </c>
      <c r="BK167" s="157">
        <f>+'ESTUDIO DE MERCADO 2023'!AW167*(1 + 0.0928) * (1 + 0.052) * (1 + 0.051)</f>
        <v>194537.75519713917</v>
      </c>
      <c r="BL167" s="7">
        <f>+'ESTUDIO DE MERCADO 2025'!BD167*1.051</f>
        <v>202843</v>
      </c>
      <c r="BM167" s="7">
        <f>+'ESTUDIO DE MERCADO 2025'!BE167*1.051</f>
        <v>207047</v>
      </c>
      <c r="BN167" s="7">
        <f>+'ESTUDIO DE MERCADO 2025'!BF167*1.051</f>
        <v>194966.38559999998</v>
      </c>
      <c r="BO167" s="8">
        <f t="shared" si="131"/>
        <v>185011</v>
      </c>
      <c r="BP167" s="450"/>
      <c r="BQ167" s="157">
        <f>+'ESTUDIO DE MERCADO 2023'!AY167*(1 + 0.0928) * (1 + 0.052) * (1 + 0.051)</f>
        <v>172780.68030079998</v>
      </c>
      <c r="BR167" s="157">
        <f>+'ESTUDIO DE MERCADO 2023'!AZ167*(1 + 0.0928) * (1 + 0.052) * (1 + 0.051)</f>
        <v>194537.75519713917</v>
      </c>
      <c r="BS167" s="7">
        <f>+'ESTUDIO DE MERCADO 2025'!BJ167*1.051</f>
        <v>232271</v>
      </c>
      <c r="BT167" s="7">
        <f>+'ESTUDIO DE MERCADO 2025'!BK167*1.051</f>
        <v>236474.99999999997</v>
      </c>
      <c r="BU167" s="7">
        <f>+'ESTUDIO DE MERCADO 2025'!BL167*1.051</f>
        <v>223658.6856</v>
      </c>
      <c r="BV167" s="8">
        <f t="shared" si="132"/>
        <v>211945</v>
      </c>
      <c r="BW167" s="450"/>
      <c r="BX167" s="157">
        <f>+'ESTUDIO DE MERCADO 2023'!BB167*(1 + 0.0928) * (1 + 0.052) * (1 + 0.051)</f>
        <v>125658.67658239999</v>
      </c>
      <c r="BY167" s="157">
        <f>+'ESTUDIO DE MERCADO 2023'!BC167*(1 + 0.0928) * (1 + 0.052) * (1 + 0.051)</f>
        <v>115026.01933312</v>
      </c>
      <c r="BZ167" s="7">
        <f>+'ESTUDIO DE MERCADO 2025'!BP167*1.051</f>
        <v>152395</v>
      </c>
      <c r="CA167" s="7">
        <f>+'ESTUDIO DE MERCADO 2025'!BQ167*1.051</f>
        <v>155548</v>
      </c>
      <c r="CB167" s="7">
        <f>+'ESTUDIO DE MERCADO 2025'!BR167*1.051</f>
        <v>146551.44</v>
      </c>
      <c r="CC167" s="450">
        <f t="shared" si="133"/>
        <v>139036</v>
      </c>
      <c r="CD167" s="89"/>
      <c r="CE167" s="28"/>
      <c r="CF167" s="9"/>
      <c r="CG167" s="9"/>
      <c r="CH167" s="9"/>
      <c r="CI167" s="10"/>
      <c r="CJ167" s="10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</row>
    <row r="168" spans="1:198" ht="50" customHeight="1" x14ac:dyDescent="0.35">
      <c r="A168" s="296"/>
      <c r="B168" s="4">
        <v>148</v>
      </c>
      <c r="C168" s="34" t="s">
        <v>178</v>
      </c>
      <c r="D168" s="11" t="s">
        <v>22</v>
      </c>
      <c r="E168" s="6"/>
      <c r="F168" s="157">
        <f>+'ESTUDIO DE MERCADO 2023'!F168*(1 + 0.0928) * (1 + 0.052) * (1 + 0.051)</f>
        <v>125658.67658239999</v>
      </c>
      <c r="G168" s="157">
        <f>+'ESTUDIO DE MERCADO 2023'!G168*(1 + 0.0928) * (1 + 0.052) * (1 + 0.051)</f>
        <v>141482.00377973757</v>
      </c>
      <c r="H168" s="7">
        <f>+'ESTUDIO DE MERCADO 2025'!H168*1.051</f>
        <v>169211</v>
      </c>
      <c r="I168" s="7">
        <f>+'ESTUDIO DE MERCADO 2025'!I168*1.051</f>
        <v>172364</v>
      </c>
      <c r="J168" s="13">
        <f>+'ESTUDIO DE MERCADO 2025'!J168*1.051</f>
        <v>162660.3272</v>
      </c>
      <c r="K168" s="8">
        <f t="shared" si="124"/>
        <v>154275</v>
      </c>
      <c r="L168" s="450"/>
      <c r="M168" s="157">
        <f>+'ESTUDIO DE MERCADO 2023'!I168*(1 + 0.0928) * (1 + 0.052) * (1 + 0.051)</f>
        <v>125658.67658239999</v>
      </c>
      <c r="N168" s="157">
        <f>+'ESTUDIO DE MERCADO 2023'!J168*(1 + 0.0928) * (1 + 0.052) * (1 + 0.051)</f>
        <v>141482.00377973757</v>
      </c>
      <c r="O168" s="7">
        <f>+'ESTUDIO DE MERCADO 2025'!N168*1.051</f>
        <v>169211</v>
      </c>
      <c r="P168" s="7">
        <f>+'ESTUDIO DE MERCADO 2025'!O168*1.051</f>
        <v>172364</v>
      </c>
      <c r="Q168" s="7">
        <f>+'ESTUDIO DE MERCADO 2025'!P168*1.051</f>
        <v>162660.3272</v>
      </c>
      <c r="R168" s="8">
        <f t="shared" si="125"/>
        <v>154275</v>
      </c>
      <c r="S168" s="450"/>
      <c r="T168" s="157">
        <f>+'ESTUDIO DE MERCADO 2023'!O168*(1 + 0.0928) * (1 + 0.052) * (1 + 0.051)</f>
        <v>188488.01487359998</v>
      </c>
      <c r="U168" s="157">
        <f>+'ESTUDIO DE MERCADO 2023'!P168*(1 + 0.0928) * (1 + 0.052) * (1 + 0.051)</f>
        <v>212223.00566960638</v>
      </c>
      <c r="V168" s="7">
        <f>+'ESTUDIO DE MERCADO 2025'!T168*1.051</f>
        <v>253290.99999999997</v>
      </c>
      <c r="W168" s="7">
        <f>+'ESTUDIO DE MERCADO 2025'!U168*1.051</f>
        <v>258545.99999999997</v>
      </c>
      <c r="X168" s="7">
        <f>+'ESTUDIO DE MERCADO 2025'!V168*1.051</f>
        <v>243990.49079999997</v>
      </c>
      <c r="Y168" s="8">
        <f t="shared" si="126"/>
        <v>231308</v>
      </c>
      <c r="Z168" s="450"/>
      <c r="AA168" s="157">
        <f>+'ESTUDIO DE MERCADO 2023'!AD168*(1 + 0.0928) * (1 + 0.052) * (1 + 0.051)</f>
        <v>188488.01487359998</v>
      </c>
      <c r="AB168" s="157">
        <f>+'ESTUDIO DE MERCADO 2023'!AE168*(1 + 0.0928) * (1 + 0.052) * (1 + 0.051)</f>
        <v>212223.00566960638</v>
      </c>
      <c r="AC168" s="7">
        <f>+'ESTUDIO DE MERCADO 2025'!Z168*1.051</f>
        <v>253290.99999999997</v>
      </c>
      <c r="AD168" s="7">
        <f>+'ESTUDIO DE MERCADO 2025'!AA168*1.051</f>
        <v>253290.99999999997</v>
      </c>
      <c r="AE168" s="7">
        <f>+'ESTUDIO DE MERCADO 2025'!AB168*1.051</f>
        <v>243990.49079999997</v>
      </c>
      <c r="AF168" s="8">
        <f t="shared" si="127"/>
        <v>230257</v>
      </c>
      <c r="AG168" s="450"/>
      <c r="AH168" s="157">
        <f>+'ESTUDIO DE MERCADO 2023'!AG168*(1 + 0.0928) * (1 + 0.052) * (1 + 0.051)</f>
        <v>188488.01487359998</v>
      </c>
      <c r="AI168" s="157">
        <f>+'ESTUDIO DE MERCADO 2023'!AH168*(1 + 0.0928) * (1 + 0.052) * (1 + 0.051)</f>
        <v>212223.00566960638</v>
      </c>
      <c r="AJ168" s="7">
        <f>+'ESTUDIO DE MERCADO 2025'!AF168*1.051</f>
        <v>253290.99999999997</v>
      </c>
      <c r="AK168" s="7">
        <f>+'ESTUDIO DE MERCADO 2025'!AG168*1.051</f>
        <v>258545.99999999997</v>
      </c>
      <c r="AL168" s="7">
        <f>+'ESTUDIO DE MERCADO 2025'!AH168*1.051</f>
        <v>243990.49079999997</v>
      </c>
      <c r="AM168" s="8">
        <f t="shared" si="128"/>
        <v>231308</v>
      </c>
      <c r="AN168" s="450"/>
      <c r="AO168" s="157">
        <f>+'ESTUDIO DE MERCADO 2023'!AJ168*(1 + 0.0928) * (1 + 0.052) * (1 + 0.051)</f>
        <v>188488.01487359998</v>
      </c>
      <c r="AP168" s="157">
        <f>+'ESTUDIO DE MERCADO 2023'!AK168*(1 + 0.0928) * (1 + 0.052) * (1 + 0.051)</f>
        <v>212223.00566960638</v>
      </c>
      <c r="AQ168" s="7">
        <f>+'ESTUDIO DE MERCADO 2025'!AL168*1.051</f>
        <v>253290.99999999997</v>
      </c>
      <c r="AR168" s="7">
        <f>+'ESTUDIO DE MERCADO 2025'!AM168*1.051</f>
        <v>258545.99999999997</v>
      </c>
      <c r="AS168" s="7">
        <f>+'ESTUDIO DE MERCADO 2025'!AN168*1.051</f>
        <v>243990.49079999997</v>
      </c>
      <c r="AT168" s="8">
        <f>ROUND(((AO168+AP168+AQ168+AR168+AS168)/5),0)</f>
        <v>231308</v>
      </c>
      <c r="AU168" s="450"/>
      <c r="AV168" s="157">
        <f>+'ESTUDIO DE MERCADO 2023'!AM168*(1 + 0.0928) * (1 + 0.052) * (1 + 0.051)</f>
        <v>224300.73769958399</v>
      </c>
      <c r="AW168" s="157">
        <f>+'ESTUDIO DE MERCADO 2023'!AN168*(1 + 0.0928) * (1 + 0.052) * (1 + 0.051)</f>
        <v>212223.00566960638</v>
      </c>
      <c r="AX168" s="7">
        <f>+'ESTUDIO DE MERCADO 2025'!AR168*1.051</f>
        <v>276413</v>
      </c>
      <c r="AY168" s="7">
        <f>+'ESTUDIO DE MERCADO 2025'!AS168*1.051</f>
        <v>281668</v>
      </c>
      <c r="AZ168" s="7">
        <f>+'ESTUDIO DE MERCADO 2025'!AT168*1.051</f>
        <v>265796.63879999996</v>
      </c>
      <c r="BA168" s="8">
        <f t="shared" si="129"/>
        <v>252080</v>
      </c>
      <c r="BB168" s="450"/>
      <c r="BC168" s="157">
        <f>+'ESTUDIO DE MERCADO 2023'!AP168*(1 + 0.0928) * (1 + 0.052) * (1 + 0.051)</f>
        <v>125658.67658239999</v>
      </c>
      <c r="BD168" s="157">
        <f>+'ESTUDIO DE MERCADO 2023'!AQ168*(1 + 0.0928) * (1 + 0.052) * (1 + 0.051)</f>
        <v>115026.01933312</v>
      </c>
      <c r="BE168" s="7">
        <f>+'ESTUDIO DE MERCADO 2025'!AX168*1.051</f>
        <v>152395</v>
      </c>
      <c r="BF168" s="7">
        <f>+'ESTUDIO DE MERCADO 2025'!AY168*1.051</f>
        <v>155548</v>
      </c>
      <c r="BG168" s="7">
        <f>+'ESTUDIO DE MERCADO 2025'!AZ168*1.051</f>
        <v>146551.44</v>
      </c>
      <c r="BH168" s="8">
        <f t="shared" si="130"/>
        <v>139036</v>
      </c>
      <c r="BI168" s="450"/>
      <c r="BJ168" s="157">
        <f>+'ESTUDIO DE MERCADO 2023'!AV168*(1 + 0.0928) * (1 + 0.052) * (1 + 0.051)</f>
        <v>125658.67658239999</v>
      </c>
      <c r="BK168" s="157">
        <f>+'ESTUDIO DE MERCADO 2023'!AW168*(1 + 0.0928) * (1 + 0.052) * (1 + 0.051)</f>
        <v>212223.00566960638</v>
      </c>
      <c r="BL168" s="7">
        <f>+'ESTUDIO DE MERCADO 2025'!BD168*1.051</f>
        <v>214404</v>
      </c>
      <c r="BM168" s="7">
        <f>+'ESTUDIO DE MERCADO 2025'!BE168*1.051</f>
        <v>218608</v>
      </c>
      <c r="BN168" s="7">
        <f>+'ESTUDIO DE MERCADO 2025'!BF168*1.051</f>
        <v>205734.09079999998</v>
      </c>
      <c r="BO168" s="8">
        <f t="shared" si="131"/>
        <v>195326</v>
      </c>
      <c r="BP168" s="450"/>
      <c r="BQ168" s="157">
        <f>+'ESTUDIO DE MERCADO 2023'!AY168*(1 + 0.0928) * (1 + 0.052) * (1 + 0.051)</f>
        <v>188488.01487359998</v>
      </c>
      <c r="BR168" s="157">
        <f>+'ESTUDIO DE MERCADO 2023'!AZ168*(1 + 0.0928) * (1 + 0.052) * (1 + 0.051)</f>
        <v>212223.00566960638</v>
      </c>
      <c r="BS168" s="7">
        <f>+'ESTUDIO DE MERCADO 2025'!BJ168*1.051</f>
        <v>253290.99999999997</v>
      </c>
      <c r="BT168" s="7">
        <f>+'ESTUDIO DE MERCADO 2025'!BK168*1.051</f>
        <v>258545.99999999997</v>
      </c>
      <c r="BU168" s="7">
        <f>+'ESTUDIO DE MERCADO 2025'!BL168*1.051</f>
        <v>243990.49079999997</v>
      </c>
      <c r="BV168" s="8">
        <f t="shared" si="132"/>
        <v>231308</v>
      </c>
      <c r="BW168" s="450"/>
      <c r="BX168" s="157">
        <f>+'ESTUDIO DE MERCADO 2023'!BB168*(1 + 0.0928) * (1 + 0.052) * (1 + 0.051)</f>
        <v>125658.67658239999</v>
      </c>
      <c r="BY168" s="157">
        <f>+'ESTUDIO DE MERCADO 2023'!BC168*(1 + 0.0928) * (1 + 0.052) * (1 + 0.051)</f>
        <v>115026.01933312</v>
      </c>
      <c r="BZ168" s="7">
        <f>+'ESTUDIO DE MERCADO 2025'!BP168*1.051</f>
        <v>152395</v>
      </c>
      <c r="CA168" s="7">
        <f>+'ESTUDIO DE MERCADO 2025'!BQ168*1.051</f>
        <v>155548</v>
      </c>
      <c r="CB168" s="7">
        <f>+'ESTUDIO DE MERCADO 2025'!BR168*1.051</f>
        <v>146551.44</v>
      </c>
      <c r="CC168" s="450">
        <f t="shared" si="133"/>
        <v>139036</v>
      </c>
      <c r="CD168" s="89"/>
      <c r="CE168" s="28"/>
      <c r="CF168" s="9"/>
      <c r="CG168" s="9"/>
      <c r="CH168" s="9"/>
      <c r="CI168" s="10"/>
      <c r="CJ168" s="10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</row>
    <row r="169" spans="1:198" ht="50" customHeight="1" thickBot="1" x14ac:dyDescent="0.4">
      <c r="A169" s="296"/>
      <c r="B169" s="11">
        <v>149</v>
      </c>
      <c r="C169" s="34" t="s">
        <v>179</v>
      </c>
      <c r="D169" s="11" t="s">
        <v>22</v>
      </c>
      <c r="E169" s="6"/>
      <c r="F169" s="157">
        <f>+'ESTUDIO DE MERCADO 2023'!F169*(1 + 0.0928) * (1 + 0.052) * (1 + 0.051)</f>
        <v>70683.005577600008</v>
      </c>
      <c r="G169" s="157">
        <f>+'ESTUDIO DE MERCADO 2023'!G169*(1 + 0.0928) * (1 + 0.052) * (1 + 0.051)</f>
        <v>79583.627126102409</v>
      </c>
      <c r="H169" s="7">
        <f>+'ESTUDIO DE MERCADO 2025'!H169*1.051</f>
        <v>95641</v>
      </c>
      <c r="I169" s="7">
        <f>+'ESTUDIO DE MERCADO 2025'!I169*1.051</f>
        <v>97743</v>
      </c>
      <c r="J169" s="13">
        <f>+'ESTUDIO DE MERCADO 2025'!J169*1.051</f>
        <v>91496.066199999987</v>
      </c>
      <c r="K169" s="8">
        <f t="shared" si="124"/>
        <v>87029</v>
      </c>
      <c r="L169" s="450"/>
      <c r="M169" s="157">
        <f>+'ESTUDIO DE MERCADO 2023'!I169*(1 + 0.0928) * (1 + 0.052) * (1 + 0.051)</f>
        <v>70683.005577600008</v>
      </c>
      <c r="N169" s="157">
        <f>+'ESTUDIO DE MERCADO 2023'!J169*(1 + 0.0928) * (1 + 0.052) * (1 + 0.051)</f>
        <v>79583.627126102409</v>
      </c>
      <c r="O169" s="7">
        <f>+'ESTUDIO DE MERCADO 2025'!N169*1.051</f>
        <v>95641</v>
      </c>
      <c r="P169" s="7">
        <f>+'ESTUDIO DE MERCADO 2025'!O169*1.051</f>
        <v>97743</v>
      </c>
      <c r="Q169" s="7">
        <f>+'ESTUDIO DE MERCADO 2025'!P169*1.051</f>
        <v>91496.066199999987</v>
      </c>
      <c r="R169" s="8">
        <f t="shared" si="125"/>
        <v>87029</v>
      </c>
      <c r="S169" s="450"/>
      <c r="T169" s="157">
        <f>+'ESTUDIO DE MERCADO 2023'!O169*(1 + 0.0928) * (1 + 0.052) * (1 + 0.051)</f>
        <v>141366.01115520002</v>
      </c>
      <c r="U169" s="157">
        <f>+'ESTUDIO DE MERCADO 2023'!P169*(1 + 0.0928) * (1 + 0.052) * (1 + 0.051)</f>
        <v>159167.25425220482</v>
      </c>
      <c r="V169" s="7">
        <f>+'ESTUDIO DE MERCADO 2025'!T169*1.051</f>
        <v>190231</v>
      </c>
      <c r="W169" s="7">
        <f>+'ESTUDIO DE MERCADO 2025'!U169*1.051</f>
        <v>194435</v>
      </c>
      <c r="X169" s="7">
        <f>+'ESTUDIO DE MERCADO 2025'!V169*1.051</f>
        <v>182993.60379999998</v>
      </c>
      <c r="Y169" s="8">
        <f t="shared" si="126"/>
        <v>173639</v>
      </c>
      <c r="Z169" s="450"/>
      <c r="AA169" s="157">
        <f>+'ESTUDIO DE MERCADO 2023'!AD169*(1 + 0.0928) * (1 + 0.052) * (1 + 0.051)</f>
        <v>141366.01115520002</v>
      </c>
      <c r="AB169" s="157">
        <f>+'ESTUDIO DE MERCADO 2023'!AE169*(1 + 0.0928) * (1 + 0.052) * (1 + 0.051)</f>
        <v>159167.25425220482</v>
      </c>
      <c r="AC169" s="7">
        <f>+'ESTUDIO DE MERCADO 2025'!Z169*1.051</f>
        <v>190231</v>
      </c>
      <c r="AD169" s="7">
        <f>+'ESTUDIO DE MERCADO 2025'!AA169*1.051</f>
        <v>190231</v>
      </c>
      <c r="AE169" s="7">
        <f>+'ESTUDIO DE MERCADO 2025'!AB169*1.051</f>
        <v>182993.60379999998</v>
      </c>
      <c r="AF169" s="8">
        <f t="shared" si="127"/>
        <v>172798</v>
      </c>
      <c r="AG169" s="450"/>
      <c r="AH169" s="157">
        <f>+'ESTUDIO DE MERCADO 2023'!AG169*(1 + 0.0928) * (1 + 0.052) * (1 + 0.051)</f>
        <v>141366.01115520002</v>
      </c>
      <c r="AI169" s="157">
        <f>+'ESTUDIO DE MERCADO 2023'!AH169*(1 + 0.0928) * (1 + 0.052) * (1 + 0.051)</f>
        <v>159167.25425220482</v>
      </c>
      <c r="AJ169" s="7">
        <f>+'ESTUDIO DE MERCADO 2025'!AF169*1.051</f>
        <v>190231</v>
      </c>
      <c r="AK169" s="7">
        <f>+'ESTUDIO DE MERCADO 2025'!AG169*1.051</f>
        <v>194435</v>
      </c>
      <c r="AL169" s="7">
        <f>+'ESTUDIO DE MERCADO 2025'!AH169*1.051</f>
        <v>182993.60379999998</v>
      </c>
      <c r="AM169" s="8">
        <f t="shared" si="128"/>
        <v>173639</v>
      </c>
      <c r="AN169" s="450"/>
      <c r="AO169" s="157">
        <f>+'ESTUDIO DE MERCADO 2023'!AJ169*(1 + 0.0928) * (1 + 0.052) * (1 + 0.051)</f>
        <v>141366.01115520002</v>
      </c>
      <c r="AP169" s="157">
        <f>+'ESTUDIO DE MERCADO 2023'!AK169*(1 + 0.0928) * (1 + 0.052) * (1 + 0.051)</f>
        <v>159167.25425220482</v>
      </c>
      <c r="AQ169" s="7">
        <f>+'ESTUDIO DE MERCADO 2025'!AL169*1.051</f>
        <v>190231</v>
      </c>
      <c r="AR169" s="7">
        <f>+'ESTUDIO DE MERCADO 2025'!AM169*1.051</f>
        <v>194435</v>
      </c>
      <c r="AS169" s="7">
        <f>+'ESTUDIO DE MERCADO 2025'!AN169*1.051</f>
        <v>182993.60379999998</v>
      </c>
      <c r="AT169" s="8">
        <f>ROUND(((AO169+AP169+AQ169+AR169+AS169)/5),0)</f>
        <v>173639</v>
      </c>
      <c r="AU169" s="450"/>
      <c r="AV169" s="157">
        <f>+'ESTUDIO DE MERCADO 2023'!AM169*(1 + 0.0928) * (1 + 0.052) * (1 + 0.051)</f>
        <v>168225.55327468799</v>
      </c>
      <c r="AW169" s="157">
        <f>+'ESTUDIO DE MERCADO 2023'!AN169*(1 + 0.0928) * (1 + 0.052) * (1 + 0.051)</f>
        <v>159167.25425220482</v>
      </c>
      <c r="AX169" s="7">
        <f>+'ESTUDIO DE MERCADO 2025'!AR169*1.051</f>
        <v>207047</v>
      </c>
      <c r="AY169" s="7">
        <f>+'ESTUDIO DE MERCADO 2025'!AS169*1.051</f>
        <v>211251</v>
      </c>
      <c r="AZ169" s="7">
        <f>+'ESTUDIO DE MERCADO 2025'!AT169*1.051</f>
        <v>199348.21479999999</v>
      </c>
      <c r="BA169" s="8">
        <f t="shared" si="129"/>
        <v>189008</v>
      </c>
      <c r="BB169" s="450"/>
      <c r="BC169" s="157">
        <f>+'ESTUDIO DE MERCADO 2023'!AP169*(1 + 0.0928) * (1 + 0.052) * (1 + 0.051)</f>
        <v>70683.005577600008</v>
      </c>
      <c r="BD169" s="157">
        <f>+'ESTUDIO DE MERCADO 2023'!AQ169*(1 + 0.0928) * (1 + 0.052) * (1 + 0.051)</f>
        <v>64702.135874879998</v>
      </c>
      <c r="BE169" s="7">
        <f>+'ESTUDIO DE MERCADO 2025'!AX169*1.051</f>
        <v>86182</v>
      </c>
      <c r="BF169" s="7">
        <f>+'ESTUDIO DE MERCADO 2025'!AY169*1.051</f>
        <v>88284</v>
      </c>
      <c r="BG169" s="7">
        <f>+'ESTUDIO DE MERCADO 2025'!AZ169*1.051</f>
        <v>82435.184999999998</v>
      </c>
      <c r="BH169" s="8">
        <f t="shared" si="130"/>
        <v>78457</v>
      </c>
      <c r="BI169" s="450"/>
      <c r="BJ169" s="157">
        <f>+'ESTUDIO DE MERCADO 2023'!AV169*(1 + 0.0928) * (1 + 0.052) * (1 + 0.051)</f>
        <v>70683.005577600008</v>
      </c>
      <c r="BK169" s="157">
        <f>+'ESTUDIO DE MERCADO 2023'!AW169*(1 + 0.0928) * (1 + 0.052) * (1 + 0.051)</f>
        <v>159167.25425220482</v>
      </c>
      <c r="BL169" s="7">
        <f>+'ESTUDIO DE MERCADO 2025'!BD169*1.051</f>
        <v>145038</v>
      </c>
      <c r="BM169" s="7">
        <f>+'ESTUDIO DE MERCADO 2025'!BE169*1.051</f>
        <v>148191</v>
      </c>
      <c r="BN169" s="7">
        <f>+'ESTUDIO DE MERCADO 2025'!BF169*1.051</f>
        <v>139955.15379999997</v>
      </c>
      <c r="BO169" s="8">
        <f t="shared" si="131"/>
        <v>132607</v>
      </c>
      <c r="BP169" s="450"/>
      <c r="BQ169" s="157">
        <f>+'ESTUDIO DE MERCADO 2023'!AY169*(1 + 0.0928) * (1 + 0.052) * (1 + 0.051)</f>
        <v>141366.01115520002</v>
      </c>
      <c r="BR169" s="157">
        <f>+'ESTUDIO DE MERCADO 2023'!AZ169*(1 + 0.0928) * (1 + 0.052) * (1 + 0.051)</f>
        <v>159167.25425220482</v>
      </c>
      <c r="BS169" s="7">
        <f>+'ESTUDIO DE MERCADO 2025'!BJ169*1.051</f>
        <v>190231</v>
      </c>
      <c r="BT169" s="7">
        <f>+'ESTUDIO DE MERCADO 2025'!BK169*1.051</f>
        <v>194435</v>
      </c>
      <c r="BU169" s="7">
        <f>+'ESTUDIO DE MERCADO 2025'!BL169*1.051</f>
        <v>182993.60379999998</v>
      </c>
      <c r="BV169" s="8">
        <f t="shared" si="132"/>
        <v>173639</v>
      </c>
      <c r="BW169" s="450"/>
      <c r="BX169" s="157">
        <f>+'ESTUDIO DE MERCADO 2023'!BB169*(1 + 0.0928) * (1 + 0.052) * (1 + 0.051)</f>
        <v>70683.005577600008</v>
      </c>
      <c r="BY169" s="157">
        <f>+'ESTUDIO DE MERCADO 2023'!BC169*(1 + 0.0928) * (1 + 0.052) * (1 + 0.051)</f>
        <v>64702.135874879998</v>
      </c>
      <c r="BZ169" s="7">
        <f>+'ESTUDIO DE MERCADO 2025'!BP169*1.051</f>
        <v>86182</v>
      </c>
      <c r="CA169" s="7">
        <f>+'ESTUDIO DE MERCADO 2025'!BQ169*1.051</f>
        <v>88284</v>
      </c>
      <c r="CB169" s="7">
        <f>+'ESTUDIO DE MERCADO 2025'!BR169*1.051</f>
        <v>82435.184999999998</v>
      </c>
      <c r="CC169" s="450">
        <f t="shared" si="133"/>
        <v>78457</v>
      </c>
      <c r="CD169" s="89"/>
      <c r="CE169" s="28"/>
      <c r="CF169" s="9"/>
      <c r="CG169" s="9"/>
      <c r="CH169" s="9"/>
      <c r="CI169" s="10"/>
      <c r="CJ169" s="10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</row>
    <row r="170" spans="1:198" ht="50" customHeight="1" x14ac:dyDescent="0.35">
      <c r="A170" s="296"/>
      <c r="B170" s="4">
        <v>150</v>
      </c>
      <c r="C170" s="34" t="s">
        <v>180</v>
      </c>
      <c r="D170" s="11" t="s">
        <v>22</v>
      </c>
      <c r="E170" s="6"/>
      <c r="F170" s="157">
        <f>+'ESTUDIO DE MERCADO 2023'!F170*(1 + 0.0928) * (1 + 0.052) * (1 + 0.051)</f>
        <v>39268.336431999996</v>
      </c>
      <c r="G170" s="157">
        <f>+'ESTUDIO DE MERCADO 2023'!G170*(1 + 0.0928) * (1 + 0.052) * (1 + 0.051)</f>
        <v>44213.126181168001</v>
      </c>
      <c r="H170" s="7">
        <f>+'ESTUDIO DE MERCADO 2025'!H170*1.051</f>
        <v>52550</v>
      </c>
      <c r="I170" s="7">
        <f>+'ESTUDIO DE MERCADO 2025'!I170*1.051</f>
        <v>53601</v>
      </c>
      <c r="J170" s="13">
        <f>+'ESTUDIO DE MERCADO 2025'!J170*1.051</f>
        <v>50830.984400000001</v>
      </c>
      <c r="K170" s="8">
        <f t="shared" si="124"/>
        <v>48093</v>
      </c>
      <c r="L170" s="450"/>
      <c r="M170" s="157">
        <f>+'ESTUDIO DE MERCADO 2023'!I170*(1 + 0.0928) * (1 + 0.052) * (1 + 0.051)</f>
        <v>39268.336431999996</v>
      </c>
      <c r="N170" s="157">
        <f>+'ESTUDIO DE MERCADO 2023'!J170*(1 + 0.0928) * (1 + 0.052) * (1 + 0.051)</f>
        <v>44213.126181168001</v>
      </c>
      <c r="O170" s="7">
        <f>+'ESTUDIO DE MERCADO 2025'!N170*1.051</f>
        <v>52550</v>
      </c>
      <c r="P170" s="7">
        <f>+'ESTUDIO DE MERCADO 2025'!O170*1.051</f>
        <v>53601</v>
      </c>
      <c r="Q170" s="7">
        <f>+'ESTUDIO DE MERCADO 2025'!P170*1.051</f>
        <v>50830.984400000001</v>
      </c>
      <c r="R170" s="8">
        <f t="shared" si="125"/>
        <v>48093</v>
      </c>
      <c r="S170" s="450"/>
      <c r="T170" s="157">
        <f>+'ESTUDIO DE MERCADO 2023'!O170*(1 + 0.0928) * (1 + 0.052) * (1 + 0.051)</f>
        <v>39268.336431999996</v>
      </c>
      <c r="U170" s="157">
        <f>+'ESTUDIO DE MERCADO 2023'!P170*(1 + 0.0928) * (1 + 0.052) * (1 + 0.051)</f>
        <v>44213.126181168001</v>
      </c>
      <c r="V170" s="7">
        <f>+'ESTUDIO DE MERCADO 2025'!T170*1.051</f>
        <v>52550</v>
      </c>
      <c r="W170" s="7">
        <f>+'ESTUDIO DE MERCADO 2025'!U170*1.051</f>
        <v>53601</v>
      </c>
      <c r="X170" s="7">
        <f>+'ESTUDIO DE MERCADO 2025'!V170*1.051</f>
        <v>50830.984400000001</v>
      </c>
      <c r="Y170" s="8">
        <f t="shared" si="126"/>
        <v>48093</v>
      </c>
      <c r="Z170" s="450"/>
      <c r="AA170" s="157">
        <f>+'ESTUDIO DE MERCADO 2023'!AD170*(1 + 0.0928) * (1 + 0.052) * (1 + 0.051)</f>
        <v>39268.336431999996</v>
      </c>
      <c r="AB170" s="157">
        <f>+'ESTUDIO DE MERCADO 2023'!AE170*(1 + 0.0928) * (1 + 0.052) * (1 + 0.051)</f>
        <v>44213.126181168001</v>
      </c>
      <c r="AC170" s="7">
        <f>+'ESTUDIO DE MERCADO 2025'!Z170*1.051</f>
        <v>52550</v>
      </c>
      <c r="AD170" s="7">
        <f>+'ESTUDIO DE MERCADO 2025'!AA170*1.051</f>
        <v>52550</v>
      </c>
      <c r="AE170" s="7">
        <f>+'ESTUDIO DE MERCADO 2025'!AB170*1.051</f>
        <v>50830.984400000001</v>
      </c>
      <c r="AF170" s="8">
        <f t="shared" si="127"/>
        <v>47882</v>
      </c>
      <c r="AG170" s="450"/>
      <c r="AH170" s="157">
        <f>+'ESTUDIO DE MERCADO 2023'!AG170*(1 + 0.0928) * (1 + 0.052) * (1 + 0.051)</f>
        <v>39268.336431999996</v>
      </c>
      <c r="AI170" s="157">
        <f>+'ESTUDIO DE MERCADO 2023'!AH170*(1 + 0.0928) * (1 + 0.052) * (1 + 0.051)</f>
        <v>44213.126181168001</v>
      </c>
      <c r="AJ170" s="7">
        <f>+'ESTUDIO DE MERCADO 2025'!AF170*1.051</f>
        <v>52550</v>
      </c>
      <c r="AK170" s="7">
        <f>+'ESTUDIO DE MERCADO 2025'!AG170*1.051</f>
        <v>53601</v>
      </c>
      <c r="AL170" s="7">
        <f>+'ESTUDIO DE MERCADO 2025'!AH170*1.051</f>
        <v>50830.984400000001</v>
      </c>
      <c r="AM170" s="8">
        <f t="shared" si="128"/>
        <v>48093</v>
      </c>
      <c r="AN170" s="450"/>
      <c r="AO170" s="157">
        <f>+'ESTUDIO DE MERCADO 2023'!AJ170*(1 + 0.0928) * (1 + 0.052) * (1 + 0.051)</f>
        <v>39268.336431999996</v>
      </c>
      <c r="AP170" s="157">
        <f>+'ESTUDIO DE MERCADO 2023'!AK170*(1 + 0.0928) * (1 + 0.052) * (1 + 0.051)</f>
        <v>44213.126181168001</v>
      </c>
      <c r="AQ170" s="7">
        <f>+'ESTUDIO DE MERCADO 2025'!AL170*1.051</f>
        <v>52550</v>
      </c>
      <c r="AR170" s="7">
        <f>+'ESTUDIO DE MERCADO 2025'!AM170*1.051</f>
        <v>53601</v>
      </c>
      <c r="AS170" s="7">
        <f>+'ESTUDIO DE MERCADO 2025'!AN170*1.051</f>
        <v>50830.984400000001</v>
      </c>
      <c r="AT170" s="8">
        <f>ROUND(((AO170+AP170+AQ170+AR170+AS170)/5),0)</f>
        <v>48093</v>
      </c>
      <c r="AU170" s="450"/>
      <c r="AV170" s="157">
        <f>+'ESTUDIO DE MERCADO 2023'!AM170*(1 + 0.0928) * (1 + 0.052) * (1 + 0.051)</f>
        <v>46729.320354080002</v>
      </c>
      <c r="AW170" s="157">
        <f>+'ESTUDIO DE MERCADO 2023'!AN170*(1 + 0.0928) * (1 + 0.052) * (1 + 0.051)</f>
        <v>44213.126181168001</v>
      </c>
      <c r="AX170" s="7">
        <f>+'ESTUDIO DE MERCADO 2025'!AR170*1.051</f>
        <v>57805</v>
      </c>
      <c r="AY170" s="7">
        <f>+'ESTUDIO DE MERCADO 2025'!AS170*1.051</f>
        <v>58855.999999999993</v>
      </c>
      <c r="AZ170" s="7">
        <f>+'ESTUDIO DE MERCADO 2025'!AT170*1.051</f>
        <v>55374.667599999993</v>
      </c>
      <c r="BA170" s="8">
        <f t="shared" si="129"/>
        <v>52596</v>
      </c>
      <c r="BB170" s="450"/>
      <c r="BC170" s="157">
        <f>+'ESTUDIO DE MERCADO 2023'!AP170*(1 + 0.0928) * (1 + 0.052) * (1 + 0.051)</f>
        <v>39268.336431999996</v>
      </c>
      <c r="BD170" s="157">
        <f>+'ESTUDIO DE MERCADO 2023'!AQ170*(1 + 0.0928) * (1 + 0.052) * (1 + 0.051)</f>
        <v>35945.631041600005</v>
      </c>
      <c r="BE170" s="7">
        <f>+'ESTUDIO DE MERCADO 2025'!AX170*1.051</f>
        <v>47295</v>
      </c>
      <c r="BF170" s="7">
        <f>+'ESTUDIO DE MERCADO 2025'!AY170*1.051</f>
        <v>48346</v>
      </c>
      <c r="BG170" s="7">
        <f>+'ESTUDIO DE MERCADO 2025'!AZ170*1.051</f>
        <v>45797.324999999997</v>
      </c>
      <c r="BH170" s="8">
        <f t="shared" si="130"/>
        <v>43330</v>
      </c>
      <c r="BI170" s="450"/>
      <c r="BJ170" s="157">
        <f>+'ESTUDIO DE MERCADO 2023'!AV170*(1 + 0.0928) * (1 + 0.052) * (1 + 0.051)</f>
        <v>39268.336431999996</v>
      </c>
      <c r="BK170" s="157">
        <f>+'ESTUDIO DE MERCADO 2023'!AW170*(1 + 0.0928) * (1 + 0.052) * (1 + 0.051)</f>
        <v>44213.126181168001</v>
      </c>
      <c r="BL170" s="7">
        <f>+'ESTUDIO DE MERCADO 2025'!BD170*1.051</f>
        <v>52550</v>
      </c>
      <c r="BM170" s="7">
        <f>+'ESTUDIO DE MERCADO 2025'!BE170*1.051</f>
        <v>53601</v>
      </c>
      <c r="BN170" s="7">
        <f>+'ESTUDIO DE MERCADO 2025'!BF170*1.051</f>
        <v>50830.984400000001</v>
      </c>
      <c r="BO170" s="8">
        <f t="shared" si="131"/>
        <v>48093</v>
      </c>
      <c r="BP170" s="450"/>
      <c r="BQ170" s="157">
        <f>+'ESTUDIO DE MERCADO 2023'!AY170*(1 + 0.0928) * (1 + 0.052) * (1 + 0.051)</f>
        <v>39268.336431999996</v>
      </c>
      <c r="BR170" s="157">
        <f>+'ESTUDIO DE MERCADO 2023'!AZ170*(1 + 0.0928) * (1 + 0.052) * (1 + 0.051)</f>
        <v>44213.126181168001</v>
      </c>
      <c r="BS170" s="7">
        <f>+'ESTUDIO DE MERCADO 2025'!BJ170*1.051</f>
        <v>52550</v>
      </c>
      <c r="BT170" s="7">
        <f>+'ESTUDIO DE MERCADO 2025'!BK170*1.051</f>
        <v>53601</v>
      </c>
      <c r="BU170" s="7">
        <f>+'ESTUDIO DE MERCADO 2025'!BL170*1.051</f>
        <v>50830.984400000001</v>
      </c>
      <c r="BV170" s="8">
        <f t="shared" si="132"/>
        <v>48093</v>
      </c>
      <c r="BW170" s="450"/>
      <c r="BX170" s="157">
        <f>+'ESTUDIO DE MERCADO 2023'!BB170*(1 + 0.0928) * (1 + 0.052) * (1 + 0.051)</f>
        <v>39268.336431999996</v>
      </c>
      <c r="BY170" s="157">
        <f>+'ESTUDIO DE MERCADO 2023'!BC170*(1 + 0.0928) * (1 + 0.052) * (1 + 0.051)</f>
        <v>35945.631041600005</v>
      </c>
      <c r="BZ170" s="7">
        <f>+'ESTUDIO DE MERCADO 2025'!BP170*1.051</f>
        <v>47295</v>
      </c>
      <c r="CA170" s="7">
        <f>+'ESTUDIO DE MERCADO 2025'!BQ170*1.051</f>
        <v>48346</v>
      </c>
      <c r="CB170" s="7">
        <f>+'ESTUDIO DE MERCADO 2025'!BR170*1.051</f>
        <v>45797.324999999997</v>
      </c>
      <c r="CC170" s="450">
        <f t="shared" si="133"/>
        <v>43330</v>
      </c>
      <c r="CD170" s="89"/>
      <c r="CE170" s="28"/>
      <c r="CF170" s="9"/>
      <c r="CG170" s="9"/>
      <c r="CH170" s="9"/>
      <c r="CI170" s="10"/>
      <c r="CJ170" s="10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</row>
    <row r="171" spans="1:198" ht="50" customHeight="1" thickBot="1" x14ac:dyDescent="0.4">
      <c r="A171" s="296"/>
      <c r="B171" s="11">
        <v>151</v>
      </c>
      <c r="C171" s="34" t="s">
        <v>181</v>
      </c>
      <c r="D171" s="11" t="s">
        <v>22</v>
      </c>
      <c r="E171" s="6"/>
      <c r="F171" s="157">
        <f>+'ESTUDIO DE MERCADO 2023'!F171*(1 + 0.0928) * (1 + 0.052) * (1 + 0.051)</f>
        <v>141366.01115520002</v>
      </c>
      <c r="G171" s="157">
        <f>+'ESTUDIO DE MERCADO 2023'!G171*(1 + 0.0928) * (1 + 0.052) * (1 + 0.051)</f>
        <v>159167.25425220482</v>
      </c>
      <c r="H171" s="7">
        <f>+'ESTUDIO DE MERCADO 2025'!H171*1.051</f>
        <v>190231</v>
      </c>
      <c r="I171" s="7">
        <f>+'ESTUDIO DE MERCADO 2025'!I171*1.051</f>
        <v>194435</v>
      </c>
      <c r="J171" s="13">
        <f>+'ESTUDIO DE MERCADO 2025'!J171*1.051</f>
        <v>182993.60379999998</v>
      </c>
      <c r="K171" s="8">
        <f t="shared" si="124"/>
        <v>173639</v>
      </c>
      <c r="L171" s="450"/>
      <c r="M171" s="157">
        <f>+'ESTUDIO DE MERCADO 2023'!I171*(1 + 0.0928) * (1 + 0.052) * (1 + 0.051)</f>
        <v>141366.01115520002</v>
      </c>
      <c r="N171" s="157">
        <f>+'ESTUDIO DE MERCADO 2023'!J171*(1 + 0.0928) * (1 + 0.052) * (1 + 0.051)</f>
        <v>159167.25425220482</v>
      </c>
      <c r="O171" s="7">
        <f>+'ESTUDIO DE MERCADO 2025'!N171*1.051</f>
        <v>190231</v>
      </c>
      <c r="P171" s="7">
        <f>+'ESTUDIO DE MERCADO 2025'!O171*1.051</f>
        <v>194435</v>
      </c>
      <c r="Q171" s="7">
        <f>+'ESTUDIO DE MERCADO 2025'!P171*1.051</f>
        <v>182993.60379999998</v>
      </c>
      <c r="R171" s="8">
        <f t="shared" si="125"/>
        <v>173639</v>
      </c>
      <c r="S171" s="450"/>
      <c r="T171" s="157">
        <f>+'ESTUDIO DE MERCADO 2023'!O171*(1 + 0.0928) * (1 + 0.052) * (1 + 0.051)</f>
        <v>78536.672863999993</v>
      </c>
      <c r="U171" s="157">
        <f>+'ESTUDIO DE MERCADO 2023'!P171*(1 + 0.0928) * (1 + 0.052) * (1 + 0.051)</f>
        <v>88426.252362336003</v>
      </c>
      <c r="V171" s="7">
        <f>+'ESTUDIO DE MERCADO 2025'!T171*1.051</f>
        <v>106151</v>
      </c>
      <c r="W171" s="7">
        <f>+'ESTUDIO DE MERCADO 2025'!U171*1.051</f>
        <v>108253</v>
      </c>
      <c r="X171" s="7">
        <f>+'ESTUDIO DE MERCADO 2025'!V171*1.051</f>
        <v>101663.4402</v>
      </c>
      <c r="Y171" s="8">
        <f t="shared" si="126"/>
        <v>96606</v>
      </c>
      <c r="Z171" s="450"/>
      <c r="AA171" s="157">
        <f>+'ESTUDIO DE MERCADO 2023'!AD171*(1 + 0.0928) * (1 + 0.052) * (1 + 0.051)</f>
        <v>78536.672863999993</v>
      </c>
      <c r="AB171" s="157">
        <f>+'ESTUDIO DE MERCADO 2023'!AE171*(1 + 0.0928) * (1 + 0.052) * (1 + 0.051)</f>
        <v>88426.252362336003</v>
      </c>
      <c r="AC171" s="7">
        <f>+'ESTUDIO DE MERCADO 2025'!Z171*1.051</f>
        <v>106151</v>
      </c>
      <c r="AD171" s="7">
        <f>+'ESTUDIO DE MERCADO 2025'!AA171*1.051</f>
        <v>106151</v>
      </c>
      <c r="AE171" s="7">
        <f>+'ESTUDIO DE MERCADO 2025'!AB171*1.051</f>
        <v>101663.4402</v>
      </c>
      <c r="AF171" s="8">
        <f t="shared" si="127"/>
        <v>96186</v>
      </c>
      <c r="AG171" s="450"/>
      <c r="AH171" s="157">
        <f>+'ESTUDIO DE MERCADO 2023'!AG171*(1 + 0.0928) * (1 + 0.052) * (1 + 0.051)</f>
        <v>78536.672863999993</v>
      </c>
      <c r="AI171" s="157">
        <f>+'ESTUDIO DE MERCADO 2023'!AH171*(1 + 0.0928) * (1 + 0.052) * (1 + 0.051)</f>
        <v>88426.252362336003</v>
      </c>
      <c r="AJ171" s="7">
        <f>+'ESTUDIO DE MERCADO 2025'!AF171*1.051</f>
        <v>106151</v>
      </c>
      <c r="AK171" s="7">
        <f>+'ESTUDIO DE MERCADO 2025'!AG171*1.051</f>
        <v>108253</v>
      </c>
      <c r="AL171" s="7">
        <f>+'ESTUDIO DE MERCADO 2025'!AH171*1.051</f>
        <v>101663.4402</v>
      </c>
      <c r="AM171" s="8">
        <f t="shared" si="128"/>
        <v>96606</v>
      </c>
      <c r="AN171" s="450"/>
      <c r="AO171" s="157">
        <f>+'ESTUDIO DE MERCADO 2023'!AJ171*(1 + 0.0928) * (1 + 0.052) * (1 + 0.051)</f>
        <v>78536.672863999993</v>
      </c>
      <c r="AP171" s="157">
        <f>+'ESTUDIO DE MERCADO 2023'!AK171*(1 + 0.0928) * (1 + 0.052) * (1 + 0.051)</f>
        <v>88426.252362336003</v>
      </c>
      <c r="AQ171" s="7">
        <f>+'ESTUDIO DE MERCADO 2025'!AL171*1.051</f>
        <v>106151</v>
      </c>
      <c r="AR171" s="7">
        <f>+'ESTUDIO DE MERCADO 2025'!AM171*1.051</f>
        <v>108253</v>
      </c>
      <c r="AS171" s="7">
        <f>+'ESTUDIO DE MERCADO 2025'!AN171*1.051</f>
        <v>101663.4402</v>
      </c>
      <c r="AT171" s="8">
        <f>ROUND(((AO171+AP171+AQ171+AR171+AS171)/5),0)</f>
        <v>96606</v>
      </c>
      <c r="AU171" s="450"/>
      <c r="AV171" s="157">
        <f>+'ESTUDIO DE MERCADO 2023'!AM171*(1 + 0.0928) * (1 + 0.052) * (1 + 0.051)</f>
        <v>93458.640708160005</v>
      </c>
      <c r="AW171" s="157">
        <f>+'ESTUDIO DE MERCADO 2023'!AN171*(1 + 0.0928) * (1 + 0.052) * (1 + 0.051)</f>
        <v>88426.252362336003</v>
      </c>
      <c r="AX171" s="7">
        <f>+'ESTUDIO DE MERCADO 2025'!AR171*1.051</f>
        <v>115610</v>
      </c>
      <c r="AY171" s="7">
        <f>+'ESTUDIO DE MERCADO 2025'!AS171*1.051</f>
        <v>117711.99999999999</v>
      </c>
      <c r="AZ171" s="7">
        <f>+'ESTUDIO DE MERCADO 2025'!AT171*1.051</f>
        <v>110749.33519999999</v>
      </c>
      <c r="BA171" s="8">
        <f t="shared" si="129"/>
        <v>105191</v>
      </c>
      <c r="BB171" s="450"/>
      <c r="BC171" s="157">
        <f>+'ESTUDIO DE MERCADO 2023'!AP171*(1 + 0.0928) * (1 + 0.052) * (1 + 0.051)</f>
        <v>141366.01115520002</v>
      </c>
      <c r="BD171" s="157">
        <f>+'ESTUDIO DE MERCADO 2023'!AQ171*(1 + 0.0928) * (1 + 0.052) * (1 + 0.051)</f>
        <v>129404.27174976</v>
      </c>
      <c r="BE171" s="7">
        <f>+'ESTUDIO DE MERCADO 2025'!AX171*1.051</f>
        <v>171313</v>
      </c>
      <c r="BF171" s="7">
        <f>+'ESTUDIO DE MERCADO 2025'!AY171*1.051</f>
        <v>174466</v>
      </c>
      <c r="BG171" s="7">
        <f>+'ESTUDIO DE MERCADO 2025'!AZ171*1.051</f>
        <v>164870.37</v>
      </c>
      <c r="BH171" s="8">
        <f t="shared" si="130"/>
        <v>156284</v>
      </c>
      <c r="BI171" s="450"/>
      <c r="BJ171" s="157">
        <f>+'ESTUDIO DE MERCADO 2023'!AV171*(1 + 0.0928) * (1 + 0.052) * (1 + 0.051)</f>
        <v>141366.01115520002</v>
      </c>
      <c r="BK171" s="157">
        <f>+'ESTUDIO DE MERCADO 2023'!AW171*(1 + 0.0928) * (1 + 0.052) * (1 + 0.051)</f>
        <v>88426.252362336003</v>
      </c>
      <c r="BL171" s="7">
        <f>+'ESTUDIO DE MERCADO 2025'!BD171*1.051</f>
        <v>145038</v>
      </c>
      <c r="BM171" s="7">
        <f>+'ESTUDIO DE MERCADO 2025'!BE171*1.051</f>
        <v>148191</v>
      </c>
      <c r="BN171" s="7">
        <f>+'ESTUDIO DE MERCADO 2025'!BF171*1.051</f>
        <v>139919.84020000001</v>
      </c>
      <c r="BO171" s="8">
        <f t="shared" si="131"/>
        <v>132588</v>
      </c>
      <c r="BP171" s="450"/>
      <c r="BQ171" s="157">
        <f>+'ESTUDIO DE MERCADO 2023'!AY171*(1 + 0.0928) * (1 + 0.052) * (1 + 0.051)</f>
        <v>78536.672863999993</v>
      </c>
      <c r="BR171" s="157">
        <f>+'ESTUDIO DE MERCADO 2023'!AZ171*(1 + 0.0928) * (1 + 0.052) * (1 + 0.051)</f>
        <v>88426.252362336003</v>
      </c>
      <c r="BS171" s="7">
        <f>+'ESTUDIO DE MERCADO 2025'!BJ171*1.051</f>
        <v>106151</v>
      </c>
      <c r="BT171" s="7">
        <f>+'ESTUDIO DE MERCADO 2025'!BK171*1.051</f>
        <v>108253</v>
      </c>
      <c r="BU171" s="7">
        <f>+'ESTUDIO DE MERCADO 2025'!BL171*1.051</f>
        <v>101663.4402</v>
      </c>
      <c r="BV171" s="8">
        <f t="shared" si="132"/>
        <v>96606</v>
      </c>
      <c r="BW171" s="450"/>
      <c r="BX171" s="157">
        <f>+'ESTUDIO DE MERCADO 2023'!BB171*(1 + 0.0928) * (1 + 0.052) * (1 + 0.051)</f>
        <v>141366.01115520002</v>
      </c>
      <c r="BY171" s="157">
        <f>+'ESTUDIO DE MERCADO 2023'!BC171*(1 + 0.0928) * (1 + 0.052) * (1 + 0.051)</f>
        <v>129404.27174976</v>
      </c>
      <c r="BZ171" s="7">
        <f>+'ESTUDIO DE MERCADO 2025'!BP171*1.051</f>
        <v>171313</v>
      </c>
      <c r="CA171" s="7">
        <f>+'ESTUDIO DE MERCADO 2025'!BQ171*1.051</f>
        <v>174466</v>
      </c>
      <c r="CB171" s="7">
        <f>+'ESTUDIO DE MERCADO 2025'!BR171*1.051</f>
        <v>164870.37</v>
      </c>
      <c r="CC171" s="450">
        <f t="shared" si="133"/>
        <v>156284</v>
      </c>
      <c r="CD171" s="89"/>
      <c r="CE171" s="28"/>
      <c r="CF171" s="9"/>
      <c r="CG171" s="9"/>
      <c r="CH171" s="9"/>
      <c r="CI171" s="10"/>
      <c r="CJ171" s="10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</row>
    <row r="172" spans="1:198" ht="50" customHeight="1" x14ac:dyDescent="0.35">
      <c r="A172" s="296"/>
      <c r="B172" s="4">
        <v>152</v>
      </c>
      <c r="C172" s="34" t="s">
        <v>182</v>
      </c>
      <c r="D172" s="11" t="s">
        <v>22</v>
      </c>
      <c r="E172" s="6"/>
      <c r="F172" s="157">
        <f>+'ESTUDIO DE MERCADO 2023'!F172*(1 + 0.0928) * (1 + 0.052) * (1 + 0.051)</f>
        <v>300515.31675701402</v>
      </c>
      <c r="G172" s="157">
        <f>+'ESTUDIO DE MERCADO 2023'!G172*(1 + 0.0928) * (1 + 0.052) * (1 + 0.051)</f>
        <v>338357.13010557042</v>
      </c>
      <c r="H172" s="7">
        <f>+'ESTUDIO DE MERCADO 2025'!H172*1.051</f>
        <v>404635</v>
      </c>
      <c r="I172" s="7">
        <f>+'ESTUDIO DE MERCADO 2025'!I172*1.051</f>
        <v>413043</v>
      </c>
      <c r="J172" s="13">
        <f>+'ESTUDIO DE MERCADO 2025'!J172*1.051</f>
        <v>389005.7892</v>
      </c>
      <c r="K172" s="8">
        <f t="shared" si="124"/>
        <v>369111</v>
      </c>
      <c r="L172" s="450"/>
      <c r="M172" s="157">
        <f>+'ESTUDIO DE MERCADO 2023'!I172*(1 + 0.0928) * (1 + 0.052) * (1 + 0.051)</f>
        <v>300515.31675701402</v>
      </c>
      <c r="N172" s="157">
        <f>+'ESTUDIO DE MERCADO 2023'!J172*(1 + 0.0928) * (1 + 0.052) * (1 + 0.051)</f>
        <v>338357.13010557042</v>
      </c>
      <c r="O172" s="7">
        <f>+'ESTUDIO DE MERCADO 2025'!N172*1.051</f>
        <v>404635</v>
      </c>
      <c r="P172" s="7">
        <f>+'ESTUDIO DE MERCADO 2025'!O172*1.051</f>
        <v>413043</v>
      </c>
      <c r="Q172" s="7">
        <f>+'ESTUDIO DE MERCADO 2025'!P172*1.051</f>
        <v>389005.7892</v>
      </c>
      <c r="R172" s="8">
        <f t="shared" si="125"/>
        <v>369111</v>
      </c>
      <c r="S172" s="450"/>
      <c r="T172" s="157">
        <f>+'ESTUDIO DE MERCADO 2023'!O172*(1 + 0.0928) * (1 + 0.052) * (1 + 0.051)</f>
        <v>475066.60634753294</v>
      </c>
      <c r="U172" s="157">
        <f>+'ESTUDIO DE MERCADO 2023'!P172*(1 + 0.0928) * (1 + 0.052) * (1 + 0.051)</f>
        <v>534888.45516221854</v>
      </c>
      <c r="V172" s="7">
        <f>+'ESTUDIO DE MERCADO 2025'!T172*1.051</f>
        <v>640059</v>
      </c>
      <c r="W172" s="7">
        <f>+'ESTUDIO DE MERCADO 2025'!U172*1.051</f>
        <v>652671</v>
      </c>
      <c r="X172" s="7">
        <f>+'ESTUDIO DE MERCADO 2025'!V172*1.051</f>
        <v>614955.44459999993</v>
      </c>
      <c r="Y172" s="8">
        <f t="shared" si="126"/>
        <v>583528</v>
      </c>
      <c r="Z172" s="450"/>
      <c r="AA172" s="157">
        <f>+'ESTUDIO DE MERCADO 2023'!AD172*(1 + 0.0928) * (1 + 0.052) * (1 + 0.051)</f>
        <v>475066.60634753294</v>
      </c>
      <c r="AB172" s="157">
        <f>+'ESTUDIO DE MERCADO 2023'!AE172*(1 + 0.0928) * (1 + 0.052) * (1 + 0.051)</f>
        <v>534888.45516221854</v>
      </c>
      <c r="AC172" s="7">
        <f>+'ESTUDIO DE MERCADO 2025'!Z172*1.051</f>
        <v>640059</v>
      </c>
      <c r="AD172" s="7">
        <f>+'ESTUDIO DE MERCADO 2025'!AA172*1.051</f>
        <v>640059</v>
      </c>
      <c r="AE172" s="7">
        <f>+'ESTUDIO DE MERCADO 2025'!AB172*1.051</f>
        <v>614955.44459999993</v>
      </c>
      <c r="AF172" s="8">
        <f t="shared" si="127"/>
        <v>581006</v>
      </c>
      <c r="AG172" s="450"/>
      <c r="AH172" s="157">
        <f>+'ESTUDIO DE MERCADO 2023'!AG172*(1 + 0.0928) * (1 + 0.052) * (1 + 0.051)</f>
        <v>475066.60634753294</v>
      </c>
      <c r="AI172" s="157">
        <f>+'ESTUDIO DE MERCADO 2023'!AH172*(1 + 0.0928) * (1 + 0.052) * (1 + 0.051)</f>
        <v>534888.45516221854</v>
      </c>
      <c r="AJ172" s="7">
        <f>+'ESTUDIO DE MERCADO 2025'!AF172*1.051</f>
        <v>640059</v>
      </c>
      <c r="AK172" s="7">
        <f>+'ESTUDIO DE MERCADO 2025'!AG172*1.051</f>
        <v>652671</v>
      </c>
      <c r="AL172" s="7">
        <f>+'ESTUDIO DE MERCADO 2025'!AH172*1.051</f>
        <v>614955.44459999993</v>
      </c>
      <c r="AM172" s="8">
        <f t="shared" si="128"/>
        <v>583528</v>
      </c>
      <c r="AN172" s="450"/>
      <c r="AO172" s="157">
        <f>+'ESTUDIO DE MERCADO 2023'!AJ172*(1 + 0.0928) * (1 + 0.052) * (1 + 0.051)</f>
        <v>475066.60634753294</v>
      </c>
      <c r="AP172" s="157">
        <f>+'ESTUDIO DE MERCADO 2023'!AK172*(1 + 0.0928) * (1 + 0.052) * (1 + 0.051)</f>
        <v>534888.45516221854</v>
      </c>
      <c r="AQ172" s="7">
        <f>+'ESTUDIO DE MERCADO 2025'!AL172*1.051</f>
        <v>640059</v>
      </c>
      <c r="AR172" s="7">
        <f>+'ESTUDIO DE MERCADO 2025'!AM172*1.051</f>
        <v>652671</v>
      </c>
      <c r="AS172" s="7">
        <f>+'ESTUDIO DE MERCADO 2025'!AN172*1.051</f>
        <v>614955.44459999993</v>
      </c>
      <c r="AT172" s="8">
        <f>ROUND(((AO172+AP172+AQ172+AR172+AS172)/5),0)</f>
        <v>583528</v>
      </c>
      <c r="AU172" s="450"/>
      <c r="AV172" s="157">
        <f>+'ESTUDIO DE MERCADO 2023'!AM172*(1 + 0.0928) * (1 + 0.052) * (1 + 0.051)</f>
        <v>565329.26155356434</v>
      </c>
      <c r="AW172" s="157">
        <f>+'ESTUDIO DE MERCADO 2023'!AN172*(1 + 0.0928) * (1 + 0.052) * (1 + 0.051)</f>
        <v>534888.45516221854</v>
      </c>
      <c r="AX172" s="7">
        <f>+'ESTUDIO DE MERCADO 2025'!AR172*1.051</f>
        <v>696813</v>
      </c>
      <c r="AY172" s="7">
        <f>+'ESTUDIO DE MERCADO 2025'!AS172*1.051</f>
        <v>710476</v>
      </c>
      <c r="AZ172" s="7">
        <f>+'ESTUDIO DE MERCADO 2025'!AT172*1.051</f>
        <v>669915.17739999993</v>
      </c>
      <c r="BA172" s="8">
        <f t="shared" si="129"/>
        <v>635484</v>
      </c>
      <c r="BB172" s="450"/>
      <c r="BC172" s="157">
        <f>+'ESTUDIO DE MERCADO 2023'!AP172*(1 + 0.0928) * (1 + 0.052) * (1 + 0.051)</f>
        <v>300515.31675701402</v>
      </c>
      <c r="BD172" s="157">
        <f>+'ESTUDIO DE MERCADO 2023'!AQ172*(1 + 0.0928) * (1 + 0.052) * (1 + 0.051)</f>
        <v>275087.09764680522</v>
      </c>
      <c r="BE172" s="7">
        <f>+'ESTUDIO DE MERCADO 2025'!AX172*1.051</f>
        <v>364697</v>
      </c>
      <c r="BF172" s="7">
        <f>+'ESTUDIO DE MERCADO 2025'!AY172*1.051</f>
        <v>372054</v>
      </c>
      <c r="BG172" s="7">
        <f>+'ESTUDIO DE MERCADO 2025'!AZ172*1.051</f>
        <v>350480.12299999996</v>
      </c>
      <c r="BH172" s="8">
        <f t="shared" si="130"/>
        <v>332567</v>
      </c>
      <c r="BI172" s="450"/>
      <c r="BJ172" s="157">
        <f>+'ESTUDIO DE MERCADO 2023'!AV172*(1 + 0.0928) * (1 + 0.052) * (1 + 0.051)</f>
        <v>300515.31675701402</v>
      </c>
      <c r="BK172" s="157">
        <f>+'ESTUDIO DE MERCADO 2023'!AW172*(1 + 0.0928) * (1 + 0.052) * (1 + 0.051)</f>
        <v>534888.45516221854</v>
      </c>
      <c r="BL172" s="7">
        <f>+'ESTUDIO DE MERCADO 2025'!BD172*1.051</f>
        <v>528653</v>
      </c>
      <c r="BM172" s="7">
        <f>+'ESTUDIO DE MERCADO 2025'!BE172*1.051</f>
        <v>539163</v>
      </c>
      <c r="BN172" s="7">
        <f>+'ESTUDIO DE MERCADO 2025'!BF172*1.051</f>
        <v>508671.80839999998</v>
      </c>
      <c r="BO172" s="8">
        <f t="shared" si="131"/>
        <v>482378</v>
      </c>
      <c r="BP172" s="450"/>
      <c r="BQ172" s="157">
        <f>+'ESTUDIO DE MERCADO 2023'!AY172*(1 + 0.0928) * (1 + 0.052) * (1 + 0.051)</f>
        <v>475066.60634753294</v>
      </c>
      <c r="BR172" s="157">
        <f>+'ESTUDIO DE MERCADO 2023'!AZ172*(1 + 0.0928) * (1 + 0.052) * (1 + 0.051)</f>
        <v>534888.45516221854</v>
      </c>
      <c r="BS172" s="7">
        <f>+'ESTUDIO DE MERCADO 2025'!BJ172*1.051</f>
        <v>640059</v>
      </c>
      <c r="BT172" s="7">
        <f>+'ESTUDIO DE MERCADO 2025'!BK172*1.051</f>
        <v>652671</v>
      </c>
      <c r="BU172" s="7">
        <f>+'ESTUDIO DE MERCADO 2025'!BL172*1.051</f>
        <v>614955.44459999993</v>
      </c>
      <c r="BV172" s="8">
        <f t="shared" si="132"/>
        <v>583528</v>
      </c>
      <c r="BW172" s="450"/>
      <c r="BX172" s="157">
        <f>+'ESTUDIO DE MERCADO 2023'!BB172*(1 + 0.0928) * (1 + 0.052) * (1 + 0.051)</f>
        <v>300515.31675701402</v>
      </c>
      <c r="BY172" s="157">
        <f>+'ESTUDIO DE MERCADO 2023'!BC172*(1 + 0.0928) * (1 + 0.052) * (1 + 0.051)</f>
        <v>275087.09764680522</v>
      </c>
      <c r="BZ172" s="7">
        <f>+'ESTUDIO DE MERCADO 2025'!BP172*1.051</f>
        <v>364697</v>
      </c>
      <c r="CA172" s="7">
        <f>+'ESTUDIO DE MERCADO 2025'!BQ172*1.051</f>
        <v>372054</v>
      </c>
      <c r="CB172" s="7">
        <f>+'ESTUDIO DE MERCADO 2025'!BR172*1.051</f>
        <v>350480.12299999996</v>
      </c>
      <c r="CC172" s="450">
        <f t="shared" si="133"/>
        <v>332567</v>
      </c>
      <c r="CD172" s="89"/>
      <c r="CE172" s="28"/>
      <c r="CF172" s="9"/>
      <c r="CG172" s="9"/>
      <c r="CH172" s="9"/>
      <c r="CI172" s="10"/>
      <c r="CJ172" s="10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</row>
    <row r="173" spans="1:198" ht="50" customHeight="1" thickBot="1" x14ac:dyDescent="0.4">
      <c r="A173" s="296"/>
      <c r="B173" s="11">
        <v>153</v>
      </c>
      <c r="C173" s="34" t="s">
        <v>183</v>
      </c>
      <c r="D173" s="11" t="s">
        <v>22</v>
      </c>
      <c r="E173" s="6"/>
      <c r="F173" s="157">
        <f>+'ESTUDIO DE MERCADO 2023'!F173*(1 + 0.0928) * (1 + 0.052) * (1 + 0.051)</f>
        <v>639542.89739636646</v>
      </c>
      <c r="G173" s="157">
        <f>+'ESTUDIO DE MERCADO 2023'!G173*(1 + 0.0928) * (1 + 0.052) * (1 + 0.051)</f>
        <v>720076.10686081671</v>
      </c>
      <c r="H173" s="7">
        <f>+'ESTUDIO DE MERCADO 2025'!H173*1.051</f>
        <v>860769</v>
      </c>
      <c r="I173" s="7">
        <f>+'ESTUDIO DE MERCADO 2025'!I173*1.051</f>
        <v>877585</v>
      </c>
      <c r="J173" s="13">
        <f>+'ESTUDIO DE MERCADO 2025'!J173*1.051</f>
        <v>827864.08180000004</v>
      </c>
      <c r="K173" s="8">
        <f t="shared" si="124"/>
        <v>785167</v>
      </c>
      <c r="L173" s="450"/>
      <c r="M173" s="157">
        <f>+'ESTUDIO DE MERCADO 2023'!I173*(1 + 0.0928) * (1 + 0.052) * (1 + 0.051)</f>
        <v>639542.89739636646</v>
      </c>
      <c r="N173" s="157">
        <f>+'ESTUDIO DE MERCADO 2023'!J173*(1 + 0.0928) * (1 + 0.052) * (1 + 0.051)</f>
        <v>720076.10686081671</v>
      </c>
      <c r="O173" s="7">
        <f>+'ESTUDIO DE MERCADO 2025'!N173*1.051</f>
        <v>860769</v>
      </c>
      <c r="P173" s="7">
        <f>+'ESTUDIO DE MERCADO 2025'!O173*1.051</f>
        <v>877585</v>
      </c>
      <c r="Q173" s="7">
        <f>+'ESTUDIO DE MERCADO 2025'!P173*1.051</f>
        <v>827864.08180000004</v>
      </c>
      <c r="R173" s="8">
        <f t="shared" si="125"/>
        <v>785167</v>
      </c>
      <c r="S173" s="450"/>
      <c r="T173" s="157">
        <f>+'ESTUDIO DE MERCADO 2023'!O173*(1 + 0.0928) * (1 + 0.052) * (1 + 0.051)</f>
        <v>1038471.1837958202</v>
      </c>
      <c r="U173" s="157">
        <f>+'ESTUDIO DE MERCADO 2023'!P173*(1 + 0.0928) * (1 + 0.052) * (1 + 0.051)</f>
        <v>1169238.6705553401</v>
      </c>
      <c r="V173" s="7">
        <f>+'ESTUDIO DE MERCADO 2025'!T173*1.051</f>
        <v>1397830</v>
      </c>
      <c r="W173" s="7">
        <f>+'ESTUDIO DE MERCADO 2025'!U173*1.051</f>
        <v>1426207</v>
      </c>
      <c r="X173" s="7">
        <f>+'ESTUDIO DE MERCADO 2025'!V173*1.051</f>
        <v>1344260.7401999999</v>
      </c>
      <c r="Y173" s="8">
        <f t="shared" si="126"/>
        <v>1275202</v>
      </c>
      <c r="Z173" s="450"/>
      <c r="AA173" s="157">
        <f>+'ESTUDIO DE MERCADO 2023'!AD173*(1 + 0.0928) * (1 + 0.052) * (1 + 0.051)</f>
        <v>1038471.1837958202</v>
      </c>
      <c r="AB173" s="157">
        <f>+'ESTUDIO DE MERCADO 2023'!AE173*(1 + 0.0928) * (1 + 0.052) * (1 + 0.051)</f>
        <v>1169238.6705553401</v>
      </c>
      <c r="AC173" s="7">
        <f>+'ESTUDIO DE MERCADO 2025'!Z173*1.051</f>
        <v>1397830</v>
      </c>
      <c r="AD173" s="7">
        <f>+'ESTUDIO DE MERCADO 2025'!AA173*1.051</f>
        <v>1397830</v>
      </c>
      <c r="AE173" s="7">
        <f>+'ESTUDIO DE MERCADO 2025'!AB173*1.051</f>
        <v>1344260.7401999999</v>
      </c>
      <c r="AF173" s="8">
        <f t="shared" si="127"/>
        <v>1269526</v>
      </c>
      <c r="AG173" s="450"/>
      <c r="AH173" s="157">
        <f>+'ESTUDIO DE MERCADO 2023'!AG173*(1 + 0.0928) * (1 + 0.052) * (1 + 0.051)</f>
        <v>1038471.1837958202</v>
      </c>
      <c r="AI173" s="157">
        <f>+'ESTUDIO DE MERCADO 2023'!AH173*(1 + 0.0928) * (1 + 0.052) * (1 + 0.051)</f>
        <v>1169238.6705553401</v>
      </c>
      <c r="AJ173" s="7">
        <f>+'ESTUDIO DE MERCADO 2025'!AF173*1.051</f>
        <v>1397830</v>
      </c>
      <c r="AK173" s="7">
        <f>+'ESTUDIO DE MERCADO 2025'!AG173*1.051</f>
        <v>1426207</v>
      </c>
      <c r="AL173" s="7">
        <f>+'ESTUDIO DE MERCADO 2025'!AH173*1.051</f>
        <v>1344260.7401999999</v>
      </c>
      <c r="AM173" s="8">
        <f t="shared" si="128"/>
        <v>1275202</v>
      </c>
      <c r="AN173" s="450"/>
      <c r="AO173" s="157">
        <f>+'ESTUDIO DE MERCADO 2023'!AJ173*(1 + 0.0928) * (1 + 0.052) * (1 + 0.051)</f>
        <v>1038471.1837958202</v>
      </c>
      <c r="AP173" s="157">
        <f>+'ESTUDIO DE MERCADO 2023'!AK173*(1 + 0.0928) * (1 + 0.052) * (1 + 0.051)</f>
        <v>1169238.6705553401</v>
      </c>
      <c r="AQ173" s="7">
        <f>+'ESTUDIO DE MERCADO 2025'!AL173*1.051</f>
        <v>1397830</v>
      </c>
      <c r="AR173" s="7">
        <f>+'ESTUDIO DE MERCADO 2025'!AM173*1.051</f>
        <v>1426207</v>
      </c>
      <c r="AS173" s="7">
        <f>+'ESTUDIO DE MERCADO 2025'!AN173*1.051</f>
        <v>1344260.7401999999</v>
      </c>
      <c r="AT173" s="8">
        <f>ROUND(((AO173+AP173+AQ173+AR173+AS173)/5),0)</f>
        <v>1275202</v>
      </c>
      <c r="AU173" s="450"/>
      <c r="AV173" s="157">
        <f>+'ESTUDIO DE MERCADO 2023'!AM173*(1 + 0.0928) * (1 + 0.052) * (1 + 0.051)</f>
        <v>1235780.7087170263</v>
      </c>
      <c r="AW173" s="157">
        <f>+'ESTUDIO DE MERCADO 2023'!AN173*(1 + 0.0928) * (1 + 0.052) * (1 + 0.051)</f>
        <v>1169238.6705553401</v>
      </c>
      <c r="AX173" s="7">
        <f>+'ESTUDIO DE MERCADO 2025'!AR173*1.051</f>
        <v>1522899</v>
      </c>
      <c r="AY173" s="7">
        <f>+'ESTUDIO DE MERCADO 2025'!AS173*1.051</f>
        <v>1553378</v>
      </c>
      <c r="AZ173" s="7">
        <f>+'ESTUDIO DE MERCADO 2025'!AT173*1.051</f>
        <v>1464402.0216000001</v>
      </c>
      <c r="BA173" s="8">
        <f t="shared" si="129"/>
        <v>1389140</v>
      </c>
      <c r="BB173" s="450"/>
      <c r="BC173" s="157">
        <f>+'ESTUDIO DE MERCADO 2023'!AP173*(1 + 0.0928) * (1 + 0.052) * (1 + 0.051)</f>
        <v>639542.89739636646</v>
      </c>
      <c r="BD173" s="157">
        <f>+'ESTUDIO DE MERCADO 2023'!AQ173*(1 + 0.0928) * (1 + 0.052) * (1 + 0.051)</f>
        <v>585427.72915513546</v>
      </c>
      <c r="BE173" s="7">
        <f>+'ESTUDIO DE MERCADO 2025'!AX173*1.051</f>
        <v>775638</v>
      </c>
      <c r="BF173" s="7">
        <f>+'ESTUDIO DE MERCADO 2025'!AY173*1.051</f>
        <v>791403</v>
      </c>
      <c r="BG173" s="7">
        <f>+'ESTUDIO DE MERCADO 2025'!AZ173*1.051</f>
        <v>745877.67379999999</v>
      </c>
      <c r="BH173" s="8">
        <f t="shared" si="130"/>
        <v>707578</v>
      </c>
      <c r="BI173" s="450"/>
      <c r="BJ173" s="157">
        <f>+'ESTUDIO DE MERCADO 2023'!AV173*(1 + 0.0928) * (1 + 0.052) * (1 + 0.051)</f>
        <v>639542.89739636646</v>
      </c>
      <c r="BK173" s="157">
        <f>+'ESTUDIO DE MERCADO 2023'!AW173*(1 + 0.0928) * (1 + 0.052) * (1 + 0.051)</f>
        <v>1169238.6705553401</v>
      </c>
      <c r="BL173" s="7">
        <f>+'ESTUDIO DE MERCADO 2025'!BD173*1.051</f>
        <v>1145590</v>
      </c>
      <c r="BM173" s="7">
        <f>+'ESTUDIO DE MERCADO 2025'!BE173*1.051</f>
        <v>1168712</v>
      </c>
      <c r="BN173" s="7">
        <f>+'ESTUDIO DE MERCADO 2025'!BF173*1.051</f>
        <v>1101356.1426000001</v>
      </c>
      <c r="BO173" s="8">
        <f t="shared" si="131"/>
        <v>1044888</v>
      </c>
      <c r="BP173" s="450"/>
      <c r="BQ173" s="157">
        <f>+'ESTUDIO DE MERCADO 2023'!AY173*(1 + 0.0928) * (1 + 0.052) * (1 + 0.051)</f>
        <v>1038471.1837958202</v>
      </c>
      <c r="BR173" s="157">
        <f>+'ESTUDIO DE MERCADO 2023'!AZ173*(1 + 0.0928) * (1 + 0.052) * (1 + 0.051)</f>
        <v>1169238.6705553401</v>
      </c>
      <c r="BS173" s="7">
        <f>+'ESTUDIO DE MERCADO 2025'!BJ173*1.051</f>
        <v>1397830</v>
      </c>
      <c r="BT173" s="7">
        <f>+'ESTUDIO DE MERCADO 2025'!BK173*1.051</f>
        <v>1426207</v>
      </c>
      <c r="BU173" s="7">
        <f>+'ESTUDIO DE MERCADO 2025'!BL173*1.051</f>
        <v>1344260.7401999999</v>
      </c>
      <c r="BV173" s="8">
        <f t="shared" si="132"/>
        <v>1275202</v>
      </c>
      <c r="BW173" s="450"/>
      <c r="BX173" s="157">
        <f>+'ESTUDIO DE MERCADO 2023'!BB173*(1 + 0.0928) * (1 + 0.052) * (1 + 0.051)</f>
        <v>639542.89739636646</v>
      </c>
      <c r="BY173" s="157">
        <f>+'ESTUDIO DE MERCADO 2023'!BC173*(1 + 0.0928) * (1 + 0.052) * (1 + 0.051)</f>
        <v>585427.72915513546</v>
      </c>
      <c r="BZ173" s="7">
        <f>+'ESTUDIO DE MERCADO 2025'!BP173*1.051</f>
        <v>775638</v>
      </c>
      <c r="CA173" s="7">
        <f>+'ESTUDIO DE MERCADO 2025'!BQ173*1.051</f>
        <v>791403</v>
      </c>
      <c r="CB173" s="7">
        <f>+'ESTUDIO DE MERCADO 2025'!BR173*1.051</f>
        <v>745877.67379999999</v>
      </c>
      <c r="CC173" s="450">
        <f t="shared" si="133"/>
        <v>707578</v>
      </c>
      <c r="CD173" s="89"/>
      <c r="CE173" s="28"/>
      <c r="CF173" s="9"/>
      <c r="CG173" s="9"/>
      <c r="CH173" s="9"/>
      <c r="CI173" s="10"/>
      <c r="CJ173" s="10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</row>
    <row r="174" spans="1:198" ht="50" customHeight="1" x14ac:dyDescent="0.35">
      <c r="A174" s="296"/>
      <c r="B174" s="4">
        <v>154</v>
      </c>
      <c r="C174" s="34" t="s">
        <v>184</v>
      </c>
      <c r="D174" s="11" t="s">
        <v>22</v>
      </c>
      <c r="E174" s="6"/>
      <c r="F174" s="157">
        <f>+'ESTUDIO DE MERCADO 2023'!F174*(1 + 0.0928) * (1 + 0.052) * (1 + 0.051)</f>
        <v>235610.01859199998</v>
      </c>
      <c r="G174" s="157">
        <f>+'ESTUDIO DE MERCADO 2023'!G174*(1 + 0.0928) * (1 + 0.052) * (1 + 0.051)</f>
        <v>265278.75708700798</v>
      </c>
      <c r="H174" s="7">
        <f>+'ESTUDIO DE MERCADO 2025'!H174*1.051</f>
        <v>317402</v>
      </c>
      <c r="I174" s="7">
        <f>+'ESTUDIO DE MERCADO 2025'!I174*1.051</f>
        <v>323708</v>
      </c>
      <c r="J174" s="13">
        <f>+'ESTUDIO DE MERCADO 2025'!J174*1.051</f>
        <v>304988.8492</v>
      </c>
      <c r="K174" s="8">
        <f t="shared" si="124"/>
        <v>289398</v>
      </c>
      <c r="L174" s="450"/>
      <c r="M174" s="157">
        <f>+'ESTUDIO DE MERCADO 2023'!I174*(1 + 0.0928) * (1 + 0.052) * (1 + 0.051)</f>
        <v>235610.01859199998</v>
      </c>
      <c r="N174" s="157">
        <f>+'ESTUDIO DE MERCADO 2023'!J174*(1 + 0.0928) * (1 + 0.052) * (1 + 0.051)</f>
        <v>265278.75708700798</v>
      </c>
      <c r="O174" s="7">
        <f>+'ESTUDIO DE MERCADO 2025'!N174*1.051</f>
        <v>317402</v>
      </c>
      <c r="P174" s="7">
        <f>+'ESTUDIO DE MERCADO 2025'!O174*1.051</f>
        <v>323708</v>
      </c>
      <c r="Q174" s="7">
        <f>+'ESTUDIO DE MERCADO 2025'!P174*1.051</f>
        <v>304988.8492</v>
      </c>
      <c r="R174" s="8">
        <f t="shared" si="125"/>
        <v>289398</v>
      </c>
      <c r="S174" s="450"/>
      <c r="T174" s="157">
        <f>+'ESTUDIO DE MERCADO 2023'!O174*(1 + 0.0928) * (1 + 0.052) * (1 + 0.051)</f>
        <v>369122.36246080004</v>
      </c>
      <c r="U174" s="157">
        <f>+'ESTUDIO DE MERCADO 2023'!P174*(1 + 0.0928) * (1 + 0.052) * (1 + 0.051)</f>
        <v>415603.38610297919</v>
      </c>
      <c r="V174" s="7">
        <f>+'ESTUDIO DE MERCADO 2025'!T174*1.051</f>
        <v>497122.99999999994</v>
      </c>
      <c r="W174" s="7">
        <f>+'ESTUDIO DE MERCADO 2025'!U174*1.051</f>
        <v>506581.99999999994</v>
      </c>
      <c r="X174" s="7">
        <f>+'ESTUDIO DE MERCADO 2025'!V174*1.051</f>
        <v>477815.07899999997</v>
      </c>
      <c r="Y174" s="8">
        <f t="shared" si="126"/>
        <v>453249</v>
      </c>
      <c r="Z174" s="450"/>
      <c r="AA174" s="157">
        <f>+'ESTUDIO DE MERCADO 2023'!AD174*(1 + 0.0928) * (1 + 0.052) * (1 + 0.051)</f>
        <v>369122.36246080004</v>
      </c>
      <c r="AB174" s="157">
        <f>+'ESTUDIO DE MERCADO 2023'!AE174*(1 + 0.0928) * (1 + 0.052) * (1 + 0.051)</f>
        <v>415603.38610297919</v>
      </c>
      <c r="AC174" s="7">
        <f>+'ESTUDIO DE MERCADO 2025'!Z174*1.051</f>
        <v>497122.99999999994</v>
      </c>
      <c r="AD174" s="7">
        <f>+'ESTUDIO DE MERCADO 2025'!AA174*1.051</f>
        <v>497122.99999999994</v>
      </c>
      <c r="AE174" s="7">
        <f>+'ESTUDIO DE MERCADO 2025'!AB174*1.051</f>
        <v>477815.07899999997</v>
      </c>
      <c r="AF174" s="8">
        <f t="shared" si="127"/>
        <v>451357</v>
      </c>
      <c r="AG174" s="450"/>
      <c r="AH174" s="157">
        <f>+'ESTUDIO DE MERCADO 2023'!AG174*(1 + 0.0928) * (1 + 0.052) * (1 + 0.051)</f>
        <v>369122.36246080004</v>
      </c>
      <c r="AI174" s="157">
        <f>+'ESTUDIO DE MERCADO 2023'!AH174*(1 + 0.0928) * (1 + 0.052) * (1 + 0.051)</f>
        <v>415603.38610297919</v>
      </c>
      <c r="AJ174" s="7">
        <f>+'ESTUDIO DE MERCADO 2025'!AF174*1.051</f>
        <v>497122.99999999994</v>
      </c>
      <c r="AK174" s="7">
        <f>+'ESTUDIO DE MERCADO 2025'!AG174*1.051</f>
        <v>506581.99999999994</v>
      </c>
      <c r="AL174" s="7">
        <f>+'ESTUDIO DE MERCADO 2025'!AH174*1.051</f>
        <v>477815.07899999997</v>
      </c>
      <c r="AM174" s="8">
        <f t="shared" si="128"/>
        <v>453249</v>
      </c>
      <c r="AN174" s="450"/>
      <c r="AO174" s="157">
        <f>+'ESTUDIO DE MERCADO 2023'!AJ174*(1 + 0.0928) * (1 + 0.052) * (1 + 0.051)</f>
        <v>369122.36246080004</v>
      </c>
      <c r="AP174" s="157">
        <f>+'ESTUDIO DE MERCADO 2023'!AK174*(1 + 0.0928) * (1 + 0.052) * (1 + 0.051)</f>
        <v>415603.38610297919</v>
      </c>
      <c r="AQ174" s="7">
        <f>+'ESTUDIO DE MERCADO 2025'!AL174*1.051</f>
        <v>497122.99999999994</v>
      </c>
      <c r="AR174" s="7">
        <f>+'ESTUDIO DE MERCADO 2025'!AM174*1.051</f>
        <v>506581.99999999994</v>
      </c>
      <c r="AS174" s="7">
        <f>+'ESTUDIO DE MERCADO 2025'!AN174*1.051</f>
        <v>477815.07899999997</v>
      </c>
      <c r="AT174" s="8">
        <f>ROUND(((AO174+AP174+AQ174+AR174+AS174)/5),0)</f>
        <v>453249</v>
      </c>
      <c r="AU174" s="450"/>
      <c r="AV174" s="157">
        <f>+'ESTUDIO DE MERCADO 2023'!AM174*(1 + 0.0928) * (1 + 0.052) * (1 + 0.051)</f>
        <v>439255.61132835201</v>
      </c>
      <c r="AW174" s="157">
        <f>+'ESTUDIO DE MERCADO 2023'!AN174*(1 + 0.0928) * (1 + 0.052) * (1 + 0.051)</f>
        <v>415603.38610297919</v>
      </c>
      <c r="AX174" s="7">
        <f>+'ESTUDIO DE MERCADO 2025'!AR174*1.051</f>
        <v>541265</v>
      </c>
      <c r="AY174" s="7">
        <f>+'ESTUDIO DE MERCADO 2025'!AS174*1.051</f>
        <v>551775</v>
      </c>
      <c r="AZ174" s="7">
        <f>+'ESTUDIO DE MERCADO 2025'!AT174*1.051</f>
        <v>520518.04980000004</v>
      </c>
      <c r="BA174" s="8">
        <f t="shared" si="129"/>
        <v>493683</v>
      </c>
      <c r="BB174" s="450"/>
      <c r="BC174" s="157">
        <f>+'ESTUDIO DE MERCADO 2023'!AP174*(1 + 0.0928) * (1 + 0.052) * (1 + 0.051)</f>
        <v>235610.01859199998</v>
      </c>
      <c r="BD174" s="157">
        <f>+'ESTUDIO DE MERCADO 2023'!AQ174*(1 + 0.0928) * (1 + 0.052) * (1 + 0.051)</f>
        <v>215673.78624959997</v>
      </c>
      <c r="BE174" s="7">
        <f>+'ESTUDIO DE MERCADO 2025'!AX174*1.051</f>
        <v>285872</v>
      </c>
      <c r="BF174" s="7">
        <f>+'ESTUDIO DE MERCADO 2025'!AY174*1.051</f>
        <v>291127</v>
      </c>
      <c r="BG174" s="7">
        <f>+'ESTUDIO DE MERCADO 2025'!AZ174*1.051</f>
        <v>274783.95</v>
      </c>
      <c r="BH174" s="8">
        <f t="shared" si="130"/>
        <v>260613</v>
      </c>
      <c r="BI174" s="450"/>
      <c r="BJ174" s="157">
        <f>+'ESTUDIO DE MERCADO 2023'!AV174*(1 + 0.0928) * (1 + 0.052) * (1 + 0.051)</f>
        <v>235610.01859199998</v>
      </c>
      <c r="BK174" s="157">
        <f>+'ESTUDIO DE MERCADO 2023'!AW174*(1 + 0.0928) * (1 + 0.052) * (1 + 0.051)</f>
        <v>415603.38610297919</v>
      </c>
      <c r="BL174" s="7">
        <f>+'ESTUDIO DE MERCADO 2025'!BD174*1.051</f>
        <v>411992</v>
      </c>
      <c r="BM174" s="7">
        <f>+'ESTUDIO DE MERCADO 2025'!BE174*1.051</f>
        <v>420400</v>
      </c>
      <c r="BN174" s="7">
        <f>+'ESTUDIO DE MERCADO 2025'!BF174*1.051</f>
        <v>396520.22899999999</v>
      </c>
      <c r="BO174" s="8">
        <f t="shared" si="131"/>
        <v>376025</v>
      </c>
      <c r="BP174" s="450"/>
      <c r="BQ174" s="157">
        <f>+'ESTUDIO DE MERCADO 2023'!AY174*(1 + 0.0928) * (1 + 0.052) * (1 + 0.051)</f>
        <v>369122.36246080004</v>
      </c>
      <c r="BR174" s="157">
        <f>+'ESTUDIO DE MERCADO 2023'!AZ174*(1 + 0.0928) * (1 + 0.052) * (1 + 0.051)</f>
        <v>415603.38610297919</v>
      </c>
      <c r="BS174" s="7">
        <f>+'ESTUDIO DE MERCADO 2025'!BJ174*1.051</f>
        <v>497122.99999999994</v>
      </c>
      <c r="BT174" s="7">
        <f>+'ESTUDIO DE MERCADO 2025'!BK174*1.051</f>
        <v>506581.99999999994</v>
      </c>
      <c r="BU174" s="7">
        <f>+'ESTUDIO DE MERCADO 2025'!BL174*1.051</f>
        <v>477815.07899999997</v>
      </c>
      <c r="BV174" s="8">
        <f t="shared" si="132"/>
        <v>453249</v>
      </c>
      <c r="BW174" s="450"/>
      <c r="BX174" s="157">
        <f>+'ESTUDIO DE MERCADO 2023'!BB174*(1 + 0.0928) * (1 + 0.052) * (1 + 0.051)</f>
        <v>235610.01859199998</v>
      </c>
      <c r="BY174" s="157">
        <f>+'ESTUDIO DE MERCADO 2023'!BC174*(1 + 0.0928) * (1 + 0.052) * (1 + 0.051)</f>
        <v>215673.78624959997</v>
      </c>
      <c r="BZ174" s="7">
        <f>+'ESTUDIO DE MERCADO 2025'!BP174*1.051</f>
        <v>285872</v>
      </c>
      <c r="CA174" s="7">
        <f>+'ESTUDIO DE MERCADO 2025'!BQ174*1.051</f>
        <v>291127</v>
      </c>
      <c r="CB174" s="7">
        <f>+'ESTUDIO DE MERCADO 2025'!BR174*1.051</f>
        <v>274783.95</v>
      </c>
      <c r="CC174" s="450">
        <f t="shared" si="133"/>
        <v>260613</v>
      </c>
      <c r="CD174" s="89"/>
      <c r="CE174" s="28"/>
      <c r="CF174" s="9"/>
      <c r="CG174" s="9"/>
      <c r="CH174" s="9"/>
      <c r="CI174" s="10"/>
      <c r="CJ174" s="10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</row>
    <row r="175" spans="1:198" ht="50" customHeight="1" thickBot="1" x14ac:dyDescent="0.4">
      <c r="A175" s="296"/>
      <c r="B175" s="11">
        <v>155</v>
      </c>
      <c r="C175" s="34" t="s">
        <v>185</v>
      </c>
      <c r="D175" s="11" t="s">
        <v>22</v>
      </c>
      <c r="E175" s="6"/>
      <c r="F175" s="157">
        <f>+'ESTUDIO DE MERCADO 2023'!F175*(1 + 0.0928) * (1 + 0.052) * (1 + 0.051)</f>
        <v>471220.03718399996</v>
      </c>
      <c r="G175" s="157">
        <f>+'ESTUDIO DE MERCADO 2023'!G175*(1 + 0.0928) * (1 + 0.052) * (1 + 0.051)</f>
        <v>530557.51417401596</v>
      </c>
      <c r="H175" s="7">
        <f>+'ESTUDIO DE MERCADO 2025'!H175*1.051</f>
        <v>634804</v>
      </c>
      <c r="I175" s="7">
        <f>+'ESTUDIO DE MERCADO 2025'!I175*1.051</f>
        <v>647416</v>
      </c>
      <c r="J175" s="13">
        <f>+'ESTUDIO DE MERCADO 2025'!J175*1.051</f>
        <v>609976.22699999996</v>
      </c>
      <c r="K175" s="8">
        <f t="shared" si="124"/>
        <v>578795</v>
      </c>
      <c r="L175" s="450"/>
      <c r="M175" s="157">
        <f>+'ESTUDIO DE MERCADO 2023'!I175*(1 + 0.0928) * (1 + 0.052) * (1 + 0.051)</f>
        <v>471220.03718399996</v>
      </c>
      <c r="N175" s="157">
        <f>+'ESTUDIO DE MERCADO 2023'!J175*(1 + 0.0928) * (1 + 0.052) * (1 + 0.051)</f>
        <v>530557.51417401596</v>
      </c>
      <c r="O175" s="7">
        <f>+'ESTUDIO DE MERCADO 2025'!N175*1.051</f>
        <v>634804</v>
      </c>
      <c r="P175" s="7">
        <f>+'ESTUDIO DE MERCADO 2025'!O175*1.051</f>
        <v>647416</v>
      </c>
      <c r="Q175" s="7">
        <f>+'ESTUDIO DE MERCADO 2025'!P175*1.051</f>
        <v>609976.22699999996</v>
      </c>
      <c r="R175" s="8">
        <f t="shared" si="125"/>
        <v>578795</v>
      </c>
      <c r="S175" s="450"/>
      <c r="T175" s="157">
        <f>+'ESTUDIO DE MERCADO 2023'!O175*(1 + 0.0928) * (1 + 0.052) * (1 + 0.051)</f>
        <v>369122.36246080004</v>
      </c>
      <c r="U175" s="157">
        <f>+'ESTUDIO DE MERCADO 2023'!P175*(1 + 0.0928) * (1 + 0.052) * (1 + 0.051)</f>
        <v>415603.38610297919</v>
      </c>
      <c r="V175" s="7">
        <f>+'ESTUDIO DE MERCADO 2025'!T175*1.051</f>
        <v>497122.99999999994</v>
      </c>
      <c r="W175" s="7">
        <f>+'ESTUDIO DE MERCADO 2025'!U175*1.051</f>
        <v>506581.99999999994</v>
      </c>
      <c r="X175" s="7">
        <f>+'ESTUDIO DE MERCADO 2025'!V175*1.051</f>
        <v>477815.07899999997</v>
      </c>
      <c r="Y175" s="8">
        <f t="shared" si="126"/>
        <v>453249</v>
      </c>
      <c r="Z175" s="450"/>
      <c r="AA175" s="157">
        <f>+'ESTUDIO DE MERCADO 2023'!AD175*(1 + 0.0928) * (1 + 0.052) * (1 + 0.051)</f>
        <v>369122.36246080004</v>
      </c>
      <c r="AB175" s="157">
        <f>+'ESTUDIO DE MERCADO 2023'!AE175*(1 + 0.0928) * (1 + 0.052) * (1 + 0.051)</f>
        <v>415603.38610297919</v>
      </c>
      <c r="AC175" s="7">
        <f>+'ESTUDIO DE MERCADO 2025'!Z175*1.051</f>
        <v>497122.99999999994</v>
      </c>
      <c r="AD175" s="7">
        <f>+'ESTUDIO DE MERCADO 2025'!AA175*1.051</f>
        <v>497122.99999999994</v>
      </c>
      <c r="AE175" s="7">
        <f>+'ESTUDIO DE MERCADO 2025'!AB175*1.051</f>
        <v>477815.07899999997</v>
      </c>
      <c r="AF175" s="8">
        <f t="shared" si="127"/>
        <v>451357</v>
      </c>
      <c r="AG175" s="450"/>
      <c r="AH175" s="157">
        <f>+'ESTUDIO DE MERCADO 2023'!AG175*(1 + 0.0928) * (1 + 0.052) * (1 + 0.051)</f>
        <v>369122.36246080004</v>
      </c>
      <c r="AI175" s="157">
        <f>+'ESTUDIO DE MERCADO 2023'!AH175*(1 + 0.0928) * (1 + 0.052) * (1 + 0.051)</f>
        <v>415603.38610297919</v>
      </c>
      <c r="AJ175" s="7">
        <f>+'ESTUDIO DE MERCADO 2025'!AF175*1.051</f>
        <v>497122.99999999994</v>
      </c>
      <c r="AK175" s="7">
        <f>+'ESTUDIO DE MERCADO 2025'!AG175*1.051</f>
        <v>506581.99999999994</v>
      </c>
      <c r="AL175" s="7">
        <f>+'ESTUDIO DE MERCADO 2025'!AH175*1.051</f>
        <v>477815.07899999997</v>
      </c>
      <c r="AM175" s="8">
        <f t="shared" si="128"/>
        <v>453249</v>
      </c>
      <c r="AN175" s="450"/>
      <c r="AO175" s="157">
        <f>+'ESTUDIO DE MERCADO 2023'!AJ175*(1 + 0.0928) * (1 + 0.052) * (1 + 0.051)</f>
        <v>369122.36246080004</v>
      </c>
      <c r="AP175" s="157">
        <f>+'ESTUDIO DE MERCADO 2023'!AK175*(1 + 0.0928) * (1 + 0.052) * (1 + 0.051)</f>
        <v>415603.38610297919</v>
      </c>
      <c r="AQ175" s="7">
        <f>+'ESTUDIO DE MERCADO 2025'!AL175*1.051</f>
        <v>497122.99999999994</v>
      </c>
      <c r="AR175" s="7">
        <f>+'ESTUDIO DE MERCADO 2025'!AM175*1.051</f>
        <v>506581.99999999994</v>
      </c>
      <c r="AS175" s="7">
        <f>+'ESTUDIO DE MERCADO 2025'!AN175*1.051</f>
        <v>477815.07899999997</v>
      </c>
      <c r="AT175" s="8">
        <f>ROUND(((AO175+AP175+AQ175+AR175+AS175)/5),0)</f>
        <v>453249</v>
      </c>
      <c r="AU175" s="450"/>
      <c r="AV175" s="157">
        <f>+'ESTUDIO DE MERCADO 2023'!AM175*(1 + 0.0928) * (1 + 0.052) * (1 + 0.051)</f>
        <v>439255.61132835201</v>
      </c>
      <c r="AW175" s="157">
        <f>+'ESTUDIO DE MERCADO 2023'!AN175*(1 + 0.0928) * (1 + 0.052) * (1 + 0.051)</f>
        <v>415603.38610297919</v>
      </c>
      <c r="AX175" s="7">
        <f>+'ESTUDIO DE MERCADO 2025'!AR175*1.051</f>
        <v>541265</v>
      </c>
      <c r="AY175" s="7">
        <f>+'ESTUDIO DE MERCADO 2025'!AS175*1.051</f>
        <v>551775</v>
      </c>
      <c r="AZ175" s="7">
        <f>+'ESTUDIO DE MERCADO 2025'!AT175*1.051</f>
        <v>520518.04980000004</v>
      </c>
      <c r="BA175" s="8">
        <f t="shared" si="129"/>
        <v>493683</v>
      </c>
      <c r="BB175" s="450"/>
      <c r="BC175" s="157">
        <f>+'ESTUDIO DE MERCADO 2023'!AP175*(1 + 0.0928) * (1 + 0.052) * (1 + 0.051)</f>
        <v>471220.03718399996</v>
      </c>
      <c r="BD175" s="157">
        <f>+'ESTUDIO DE MERCADO 2023'!AQ175*(1 + 0.0928) * (1 + 0.052) * (1 + 0.051)</f>
        <v>431347.57249919995</v>
      </c>
      <c r="BE175" s="7">
        <f>+'ESTUDIO DE MERCADO 2025'!AX175*1.051</f>
        <v>571744</v>
      </c>
      <c r="BF175" s="7">
        <f>+'ESTUDIO DE MERCADO 2025'!AY175*1.051</f>
        <v>583305</v>
      </c>
      <c r="BG175" s="7">
        <f>+'ESTUDIO DE MERCADO 2025'!AZ175*1.051</f>
        <v>549567.9</v>
      </c>
      <c r="BH175" s="8">
        <f t="shared" si="130"/>
        <v>521437</v>
      </c>
      <c r="BI175" s="450"/>
      <c r="BJ175" s="157">
        <f>+'ESTUDIO DE MERCADO 2023'!AV175*(1 + 0.0928) * (1 + 0.052) * (1 + 0.051)</f>
        <v>471220.03718399996</v>
      </c>
      <c r="BK175" s="157">
        <f>+'ESTUDIO DE MERCADO 2023'!AW175*(1 + 0.0928) * (1 + 0.052) * (1 + 0.051)</f>
        <v>415603.38610297919</v>
      </c>
      <c r="BL175" s="7">
        <f>+'ESTUDIO DE MERCADO 2025'!BD175*1.051</f>
        <v>561234</v>
      </c>
      <c r="BM175" s="7">
        <f>+'ESTUDIO DE MERCADO 2025'!BE175*1.051</f>
        <v>572795</v>
      </c>
      <c r="BN175" s="7">
        <f>+'ESTUDIO DE MERCADO 2025'!BF175*1.051</f>
        <v>539981.72899999993</v>
      </c>
      <c r="BO175" s="8">
        <f t="shared" si="131"/>
        <v>512167</v>
      </c>
      <c r="BP175" s="450"/>
      <c r="BQ175" s="157">
        <f>+'ESTUDIO DE MERCADO 2023'!AY175*(1 + 0.0928) * (1 + 0.052) * (1 + 0.051)</f>
        <v>369122.36246080004</v>
      </c>
      <c r="BR175" s="157">
        <f>+'ESTUDIO DE MERCADO 2023'!AZ175*(1 + 0.0928) * (1 + 0.052) * (1 + 0.051)</f>
        <v>415603.38610297919</v>
      </c>
      <c r="BS175" s="7">
        <f>+'ESTUDIO DE MERCADO 2025'!BJ175*1.051</f>
        <v>497122.99999999994</v>
      </c>
      <c r="BT175" s="7">
        <f>+'ESTUDIO DE MERCADO 2025'!BK175*1.051</f>
        <v>506581.99999999994</v>
      </c>
      <c r="BU175" s="7">
        <f>+'ESTUDIO DE MERCADO 2025'!BL175*1.051</f>
        <v>477815.07899999997</v>
      </c>
      <c r="BV175" s="8">
        <f t="shared" si="132"/>
        <v>453249</v>
      </c>
      <c r="BW175" s="450"/>
      <c r="BX175" s="157">
        <f>+'ESTUDIO DE MERCADO 2023'!BB175*(1 + 0.0928) * (1 + 0.052) * (1 + 0.051)</f>
        <v>471220.03718399996</v>
      </c>
      <c r="BY175" s="157">
        <f>+'ESTUDIO DE MERCADO 2023'!BC175*(1 + 0.0928) * (1 + 0.052) * (1 + 0.051)</f>
        <v>431347.57249919995</v>
      </c>
      <c r="BZ175" s="7">
        <f>+'ESTUDIO DE MERCADO 2025'!BP175*1.051</f>
        <v>571744</v>
      </c>
      <c r="CA175" s="7">
        <f>+'ESTUDIO DE MERCADO 2025'!BQ175*1.051</f>
        <v>583305</v>
      </c>
      <c r="CB175" s="7">
        <f>+'ESTUDIO DE MERCADO 2025'!BR175*1.051</f>
        <v>549567.9</v>
      </c>
      <c r="CC175" s="450">
        <f t="shared" si="133"/>
        <v>521437</v>
      </c>
      <c r="CD175" s="89"/>
      <c r="CE175" s="28"/>
      <c r="CF175" s="9"/>
      <c r="CG175" s="9"/>
      <c r="CH175" s="9"/>
      <c r="CI175" s="10"/>
      <c r="CJ175" s="10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</row>
    <row r="176" spans="1:198" ht="50" customHeight="1" thickBot="1" x14ac:dyDescent="0.4">
      <c r="A176" s="296"/>
      <c r="B176" s="4">
        <v>156</v>
      </c>
      <c r="C176" s="34" t="s">
        <v>186</v>
      </c>
      <c r="D176" s="11" t="s">
        <v>22</v>
      </c>
      <c r="E176" s="6"/>
      <c r="F176" s="157">
        <f>+'ESTUDIO DE MERCADO 2023'!F176*(1 + 0.0928) * (1 + 0.052) * (1 + 0.051)</f>
        <v>785366.72863999999</v>
      </c>
      <c r="G176" s="157">
        <f>+'ESTUDIO DE MERCADO 2023'!G176*(1 + 0.0928) * (1 + 0.052) * (1 + 0.051)</f>
        <v>884262.52362335997</v>
      </c>
      <c r="H176" s="7">
        <f>+'ESTUDIO DE MERCADO 2025'!H176*1.051</f>
        <v>1057306</v>
      </c>
      <c r="I176" s="7">
        <f>+'ESTUDIO DE MERCADO 2025'!I176*1.051</f>
        <v>1078326</v>
      </c>
      <c r="J176" s="13">
        <f>+'ESTUDIO DE MERCADO 2025'!J176*1.051</f>
        <v>1016627.0449999999</v>
      </c>
      <c r="K176" s="8">
        <f t="shared" si="124"/>
        <v>964378</v>
      </c>
      <c r="L176" s="450"/>
      <c r="M176" s="157">
        <f>+'ESTUDIO DE MERCADO 2023'!I176*(1 + 0.0928) * (1 + 0.052) * (1 + 0.051)</f>
        <v>785366.72863999999</v>
      </c>
      <c r="N176" s="157">
        <f>+'ESTUDIO DE MERCADO 2023'!J176*(1 + 0.0928) * (1 + 0.052) * (1 + 0.051)</f>
        <v>884262.52362335997</v>
      </c>
      <c r="O176" s="7">
        <f>+'ESTUDIO DE MERCADO 2025'!N176*1.051</f>
        <v>1057306</v>
      </c>
      <c r="P176" s="7">
        <f>+'ESTUDIO DE MERCADO 2025'!O176*1.051</f>
        <v>1078326</v>
      </c>
      <c r="Q176" s="7">
        <f>+'ESTUDIO DE MERCADO 2025'!P176*1.051</f>
        <v>1016627.0449999999</v>
      </c>
      <c r="R176" s="8">
        <f t="shared" si="125"/>
        <v>964378</v>
      </c>
      <c r="S176" s="450"/>
      <c r="T176" s="157">
        <f>+'ESTUDIO DE MERCADO 2023'!O176*(1 + 0.0928) * (1 + 0.052) * (1 + 0.051)</f>
        <v>1099513.420096</v>
      </c>
      <c r="U176" s="157">
        <f>+'ESTUDIO DE MERCADO 2023'!P176*(1 + 0.0928) * (1 + 0.052) * (1 + 0.051)</f>
        <v>1237967.533072704</v>
      </c>
      <c r="V176" s="7">
        <f>+'ESTUDIO DE MERCADO 2025'!T176*1.051</f>
        <v>1479808</v>
      </c>
      <c r="W176" s="7">
        <f>+'ESTUDIO DE MERCADO 2025'!U176*1.051</f>
        <v>1509236</v>
      </c>
      <c r="X176" s="7">
        <f>+'ESTUDIO DE MERCADO 2025'!V176*1.051</f>
        <v>1423277.8629999999</v>
      </c>
      <c r="Y176" s="8">
        <f t="shared" si="126"/>
        <v>1349961</v>
      </c>
      <c r="Z176" s="450"/>
      <c r="AA176" s="157">
        <f>+'ESTUDIO DE MERCADO 2023'!AD176*(1 + 0.0928) * (1 + 0.052) * (1 + 0.051)</f>
        <v>1099513.420096</v>
      </c>
      <c r="AB176" s="157">
        <f>+'ESTUDIO DE MERCADO 2023'!AE176*(1 + 0.0928) * (1 + 0.052) * (1 + 0.051)</f>
        <v>1237967.533072704</v>
      </c>
      <c r="AC176" s="7">
        <f>+'ESTUDIO DE MERCADO 2025'!Z176*1.051</f>
        <v>1479808</v>
      </c>
      <c r="AD176" s="7">
        <f>+'ESTUDIO DE MERCADO 2025'!AA176*1.051</f>
        <v>1479808</v>
      </c>
      <c r="AE176" s="7">
        <f>+'ESTUDIO DE MERCADO 2025'!AB176*1.051</f>
        <v>1423277.8629999999</v>
      </c>
      <c r="AF176" s="8">
        <f t="shared" si="127"/>
        <v>1344075</v>
      </c>
      <c r="AG176" s="450"/>
      <c r="AH176" s="157">
        <f>+'ESTUDIO DE MERCADO 2023'!AG176*(1 + 0.0928) * (1 + 0.052) * (1 + 0.051)</f>
        <v>1099513.420096</v>
      </c>
      <c r="AI176" s="157">
        <f>+'ESTUDIO DE MERCADO 2023'!AH176*(1 + 0.0928) * (1 + 0.052) * (1 + 0.051)</f>
        <v>1237967.533072704</v>
      </c>
      <c r="AJ176" s="7">
        <f>+'ESTUDIO DE MERCADO 2025'!AF176*1.051</f>
        <v>1479808</v>
      </c>
      <c r="AK176" s="7">
        <f>+'ESTUDIO DE MERCADO 2025'!AG176*1.051</f>
        <v>1509236</v>
      </c>
      <c r="AL176" s="7">
        <f>+'ESTUDIO DE MERCADO 2025'!AH176*1.051</f>
        <v>1423277.8629999999</v>
      </c>
      <c r="AM176" s="8">
        <f t="shared" si="128"/>
        <v>1349961</v>
      </c>
      <c r="AN176" s="450"/>
      <c r="AO176" s="157">
        <f>+'ESTUDIO DE MERCADO 2023'!AJ176*(1 + 0.0928) * (1 + 0.052) * (1 + 0.051)</f>
        <v>1099513.420096</v>
      </c>
      <c r="AP176" s="157">
        <f>+'ESTUDIO DE MERCADO 2023'!AK176*(1 + 0.0928) * (1 + 0.052) * (1 + 0.051)</f>
        <v>1237967.533072704</v>
      </c>
      <c r="AQ176" s="7">
        <f>+'ESTUDIO DE MERCADO 2025'!AL176*1.051</f>
        <v>1479808</v>
      </c>
      <c r="AR176" s="7">
        <f>+'ESTUDIO DE MERCADO 2025'!AM176*1.051</f>
        <v>1509236</v>
      </c>
      <c r="AS176" s="7">
        <f>+'ESTUDIO DE MERCADO 2025'!AN176*1.051</f>
        <v>1423277.8629999999</v>
      </c>
      <c r="AT176" s="8">
        <f>ROUND(((AO176+AP176+AQ176+AR176+AS176)/5),0)</f>
        <v>1349961</v>
      </c>
      <c r="AU176" s="450"/>
      <c r="AV176" s="157">
        <f>+'ESTUDIO DE MERCADO 2023'!AM176*(1 + 0.0928) * (1 + 0.052) * (1 + 0.051)</f>
        <v>1308420.9699142398</v>
      </c>
      <c r="AW176" s="157">
        <f>+'ESTUDIO DE MERCADO 2023'!AN176*(1 + 0.0928) * (1 + 0.052) * (1 + 0.051)</f>
        <v>1237967.533072704</v>
      </c>
      <c r="AX176" s="7">
        <f>+'ESTUDIO DE MERCADO 2025'!AR176*1.051</f>
        <v>1612234</v>
      </c>
      <c r="AY176" s="7">
        <f>+'ESTUDIO DE MERCADO 2025'!AS176*1.051</f>
        <v>1644815</v>
      </c>
      <c r="AZ176" s="7">
        <f>+'ESTUDIO DE MERCADO 2025'!AT176*1.051</f>
        <v>1550480.3929999999</v>
      </c>
      <c r="BA176" s="8">
        <f t="shared" si="129"/>
        <v>1470784</v>
      </c>
      <c r="BB176" s="450"/>
      <c r="BC176" s="157">
        <f>+'ESTUDIO DE MERCADO 2023'!AP176*(1 + 0.0928) * (1 + 0.052) * (1 + 0.051)</f>
        <v>785366.72863999999</v>
      </c>
      <c r="BD176" s="157">
        <f>+'ESTUDIO DE MERCADO 2023'!AQ176*(1 + 0.0928) * (1 + 0.052) * (1 + 0.051)</f>
        <v>718912.62083200004</v>
      </c>
      <c r="BE176" s="7">
        <f>+'ESTUDIO DE MERCADO 2025'!AX176*1.051</f>
        <v>952205.99999999988</v>
      </c>
      <c r="BF176" s="7">
        <f>+'ESTUDIO DE MERCADO 2025'!AY176*1.051</f>
        <v>971123.99999999988</v>
      </c>
      <c r="BG176" s="7">
        <f>+'ESTUDIO DE MERCADO 2025'!AZ176*1.051</f>
        <v>915946.5</v>
      </c>
      <c r="BH176" s="8">
        <f t="shared" si="130"/>
        <v>868711</v>
      </c>
      <c r="BI176" s="450"/>
      <c r="BJ176" s="157">
        <f>+'ESTUDIO DE MERCADO 2023'!AV176*(1 + 0.0928) * (1 + 0.052) * (1 + 0.051)</f>
        <v>785366.72863999999</v>
      </c>
      <c r="BK176" s="157">
        <f>+'ESTUDIO DE MERCADO 2023'!AW176*(1 + 0.0928) * (1 + 0.052) * (1 + 0.051)</f>
        <v>1237967.533072704</v>
      </c>
      <c r="BL176" s="7">
        <f>+'ESTUDIO DE MERCADO 2025'!BD176*1.051</f>
        <v>1281169</v>
      </c>
      <c r="BM176" s="7">
        <f>+'ESTUDIO DE MERCADO 2025'!BE176*1.051</f>
        <v>1306393</v>
      </c>
      <c r="BN176" s="7">
        <f>+'ESTUDIO DE MERCADO 2025'!BF176*1.051</f>
        <v>1231995.8629999999</v>
      </c>
      <c r="BO176" s="8">
        <f t="shared" si="131"/>
        <v>1168578</v>
      </c>
      <c r="BP176" s="450"/>
      <c r="BQ176" s="157">
        <f>+'ESTUDIO DE MERCADO 2023'!AY176*(1 + 0.0928) * (1 + 0.052) * (1 + 0.051)</f>
        <v>1099513.420096</v>
      </c>
      <c r="BR176" s="157">
        <f>+'ESTUDIO DE MERCADO 2023'!AZ176*(1 + 0.0928) * (1 + 0.052) * (1 + 0.051)</f>
        <v>1237967.533072704</v>
      </c>
      <c r="BS176" s="7">
        <f>+'ESTUDIO DE MERCADO 2025'!BJ176*1.051</f>
        <v>1479808</v>
      </c>
      <c r="BT176" s="7">
        <f>+'ESTUDIO DE MERCADO 2025'!BK176*1.051</f>
        <v>1509236</v>
      </c>
      <c r="BU176" s="7">
        <f>+'ESTUDIO DE MERCADO 2025'!BL176*1.051</f>
        <v>1423277.8629999999</v>
      </c>
      <c r="BV176" s="8">
        <f t="shared" si="132"/>
        <v>1349961</v>
      </c>
      <c r="BW176" s="450"/>
      <c r="BX176" s="157">
        <f>+'ESTUDIO DE MERCADO 2023'!BB176*(1 + 0.0928) * (1 + 0.052) * (1 + 0.051)</f>
        <v>785366.72863999999</v>
      </c>
      <c r="BY176" s="157">
        <f>+'ESTUDIO DE MERCADO 2023'!BC176*(1 + 0.0928) * (1 + 0.052) * (1 + 0.051)</f>
        <v>718912.62083200004</v>
      </c>
      <c r="BZ176" s="7">
        <f>+'ESTUDIO DE MERCADO 2025'!BP176*1.051</f>
        <v>952205.99999999988</v>
      </c>
      <c r="CA176" s="7">
        <f>+'ESTUDIO DE MERCADO 2025'!BQ176*1.051</f>
        <v>971123.99999999988</v>
      </c>
      <c r="CB176" s="7">
        <f>+'ESTUDIO DE MERCADO 2025'!BR176*1.051</f>
        <v>915946.5</v>
      </c>
      <c r="CC176" s="450">
        <f t="shared" si="133"/>
        <v>868711</v>
      </c>
      <c r="CD176" s="89"/>
      <c r="CE176" s="28"/>
      <c r="CF176" s="9"/>
      <c r="CG176" s="9"/>
      <c r="CH176" s="9"/>
      <c r="CI176" s="10"/>
      <c r="CJ176" s="10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</row>
    <row r="177" spans="1:86" ht="50" customHeight="1" thickBot="1" x14ac:dyDescent="0.4">
      <c r="A177" s="297"/>
      <c r="B177" s="299" t="s">
        <v>187</v>
      </c>
      <c r="C177" s="300"/>
      <c r="D177" s="301"/>
      <c r="F177" s="119">
        <f>+SUM(F178:F196)</f>
        <v>4371115.6015916476</v>
      </c>
      <c r="G177" s="119">
        <f t="shared" ref="G177:CB177" si="134">+SUM(G178:G196)</f>
        <v>4921539.9277305342</v>
      </c>
      <c r="H177" s="119">
        <f>+SUM(H178:H196)</f>
        <v>5884549</v>
      </c>
      <c r="I177" s="119">
        <f>+SUM(I178:I196)</f>
        <v>6003312</v>
      </c>
      <c r="J177" s="119">
        <f>+SUM(J178:J196)</f>
        <v>5658246.6289999988</v>
      </c>
      <c r="K177" s="119">
        <f>+SUM(K178:K196)</f>
        <v>5367755</v>
      </c>
      <c r="L177" s="119"/>
      <c r="M177" s="119">
        <f t="shared" si="134"/>
        <v>4371115.6015916476</v>
      </c>
      <c r="N177" s="119">
        <f t="shared" si="134"/>
        <v>4921539.9277305342</v>
      </c>
      <c r="O177" s="119">
        <f t="shared" si="134"/>
        <v>5884549</v>
      </c>
      <c r="P177" s="119">
        <f t="shared" si="134"/>
        <v>6003312</v>
      </c>
      <c r="Q177" s="119">
        <f t="shared" si="134"/>
        <v>5658246.6289999988</v>
      </c>
      <c r="R177" s="119">
        <f t="shared" si="134"/>
        <v>5367755</v>
      </c>
      <c r="S177" s="119"/>
      <c r="T177" s="119">
        <f t="shared" si="134"/>
        <v>5519542.9181341128</v>
      </c>
      <c r="U177" s="119">
        <f t="shared" si="134"/>
        <v>6214580.7455945406</v>
      </c>
      <c r="V177" s="119">
        <f t="shared" si="134"/>
        <v>7430570</v>
      </c>
      <c r="W177" s="119">
        <f t="shared" si="134"/>
        <v>7579812</v>
      </c>
      <c r="X177" s="119">
        <f t="shared" si="134"/>
        <v>7144841.7767999992</v>
      </c>
      <c r="Y177" s="119">
        <f t="shared" si="134"/>
        <v>6777873</v>
      </c>
      <c r="Z177" s="119"/>
      <c r="AA177" s="119">
        <f t="shared" si="134"/>
        <v>5863066.8803682737</v>
      </c>
      <c r="AB177" s="119">
        <f t="shared" si="134"/>
        <v>6591199.2076872755</v>
      </c>
      <c r="AC177" s="119">
        <f t="shared" si="134"/>
        <v>7885653</v>
      </c>
      <c r="AD177" s="119">
        <f t="shared" si="134"/>
        <v>7885653</v>
      </c>
      <c r="AE177" s="119">
        <f t="shared" si="134"/>
        <v>7583330.7479999978</v>
      </c>
      <c r="AF177" s="119">
        <f t="shared" si="134"/>
        <v>7161782</v>
      </c>
      <c r="AG177" s="119"/>
      <c r="AH177" s="119">
        <f t="shared" si="134"/>
        <v>5830531.4143642327</v>
      </c>
      <c r="AI177" s="119">
        <f t="shared" si="134"/>
        <v>6591199.2076872755</v>
      </c>
      <c r="AJ177" s="119">
        <f t="shared" si="134"/>
        <v>7865684</v>
      </c>
      <c r="AK177" s="119">
        <f t="shared" si="134"/>
        <v>8023334</v>
      </c>
      <c r="AL177" s="119">
        <f t="shared" si="134"/>
        <v>7563519.8183999993</v>
      </c>
      <c r="AM177" s="119">
        <f t="shared" si="134"/>
        <v>7174857</v>
      </c>
      <c r="AN177" s="119"/>
      <c r="AO177" s="119">
        <f t="shared" si="134"/>
        <v>5854040.4249459961</v>
      </c>
      <c r="AP177" s="119">
        <f t="shared" si="134"/>
        <v>6591199.2076872755</v>
      </c>
      <c r="AQ177" s="119">
        <f t="shared" si="134"/>
        <v>7879347</v>
      </c>
      <c r="AR177" s="119">
        <f t="shared" si="134"/>
        <v>8038048</v>
      </c>
      <c r="AS177" s="119">
        <f t="shared" si="134"/>
        <v>7577835.0689999983</v>
      </c>
      <c r="AT177" s="119">
        <f t="shared" si="134"/>
        <v>7188097</v>
      </c>
      <c r="AU177" s="119"/>
      <c r="AV177" s="119">
        <f t="shared" si="134"/>
        <v>7557202.6045704558</v>
      </c>
      <c r="AW177" s="119">
        <f t="shared" si="134"/>
        <v>6591199.2076872755</v>
      </c>
      <c r="AX177" s="119">
        <f t="shared" si="134"/>
        <v>8958724</v>
      </c>
      <c r="AY177" s="119">
        <f t="shared" si="134"/>
        <v>9137394</v>
      </c>
      <c r="AZ177" s="119">
        <f t="shared" si="134"/>
        <v>8614879.2603999991</v>
      </c>
      <c r="BA177" s="119">
        <f>+SUM(BA178:BA196)</f>
        <v>8171876</v>
      </c>
      <c r="BB177" s="119"/>
      <c r="BC177" s="119">
        <f t="shared" si="134"/>
        <v>5072315.2847533543</v>
      </c>
      <c r="BD177" s="119">
        <f t="shared" si="134"/>
        <v>4643119.3760434557</v>
      </c>
      <c r="BE177" s="119">
        <f>+SUM(BE178:BE196)</f>
        <v>6154656</v>
      </c>
      <c r="BF177" s="119">
        <f>+SUM(BF178:BF196)</f>
        <v>6276572</v>
      </c>
      <c r="BG177" s="119">
        <f>+SUM(BG178:BG196)</f>
        <v>5915669.5304000005</v>
      </c>
      <c r="BH177" s="119">
        <f>+SUM(BH178:BH196)</f>
        <v>5612467</v>
      </c>
      <c r="BI177" s="119"/>
      <c r="BJ177" s="119">
        <f t="shared" si="134"/>
        <v>6371074.2804885004</v>
      </c>
      <c r="BK177" s="119">
        <f t="shared" si="134"/>
        <v>6591199.2076872755</v>
      </c>
      <c r="BL177" s="119">
        <f t="shared" si="134"/>
        <v>8207259</v>
      </c>
      <c r="BM177" s="119">
        <f t="shared" si="134"/>
        <v>8373317</v>
      </c>
      <c r="BN177" s="119">
        <f t="shared" si="134"/>
        <v>7892654.341599999</v>
      </c>
      <c r="BO177" s="119">
        <f t="shared" si="134"/>
        <v>7487103</v>
      </c>
      <c r="BP177" s="119"/>
      <c r="BQ177" s="119">
        <f t="shared" si="134"/>
        <v>6240548.5292153722</v>
      </c>
      <c r="BR177" s="119">
        <f t="shared" si="134"/>
        <v>6591199.2076872755</v>
      </c>
      <c r="BS177" s="119">
        <f t="shared" si="134"/>
        <v>8125281</v>
      </c>
      <c r="BT177" s="119">
        <f t="shared" si="134"/>
        <v>8289237</v>
      </c>
      <c r="BU177" s="119">
        <f t="shared" si="134"/>
        <v>7813178.1419999981</v>
      </c>
      <c r="BV177" s="119">
        <f t="shared" si="134"/>
        <v>7411891</v>
      </c>
      <c r="BW177" s="119"/>
      <c r="BX177" s="119">
        <f t="shared" si="134"/>
        <v>5402990.2546236021</v>
      </c>
      <c r="BY177" s="119">
        <f t="shared" si="134"/>
        <v>4945814.1561554512</v>
      </c>
      <c r="BZ177" s="119">
        <f t="shared" si="134"/>
        <v>6557189</v>
      </c>
      <c r="CA177" s="119">
        <f t="shared" si="134"/>
        <v>6686462</v>
      </c>
      <c r="CB177" s="119">
        <f t="shared" si="134"/>
        <v>6301324.9418000001</v>
      </c>
      <c r="CC177" s="464">
        <f t="shared" ref="CC177" si="135">+SUM(CC178:CC196)</f>
        <v>5978756</v>
      </c>
      <c r="CD177" s="160"/>
      <c r="CE177" s="28"/>
      <c r="CF177" s="29"/>
      <c r="CG177" s="29"/>
      <c r="CH177" s="29"/>
    </row>
    <row r="178" spans="1:86" ht="50" customHeight="1" x14ac:dyDescent="0.35">
      <c r="A178" s="296"/>
      <c r="B178" s="4">
        <v>157</v>
      </c>
      <c r="C178" s="34" t="s">
        <v>188</v>
      </c>
      <c r="D178" s="11" t="s">
        <v>22</v>
      </c>
      <c r="F178" s="157">
        <f>+'ESTUDIO DE MERCADO 2023'!F178*(1 + 0.0928) * (1 + 0.052) * (1 + 0.051)</f>
        <v>115242.750343812</v>
      </c>
      <c r="G178" s="157">
        <f>+'ESTUDIO DE MERCADO 2023'!G178*(1 + 0.0928) * (1 + 0.052) * (1 + 0.051)</f>
        <v>129754.47206018279</v>
      </c>
      <c r="H178" s="7">
        <f>+'ESTUDIO DE MERCADO 2025'!H178*1.051</f>
        <v>155548</v>
      </c>
      <c r="I178" s="7">
        <f>+'ESTUDIO DE MERCADO 2025'!I178*1.051</f>
        <v>158701</v>
      </c>
      <c r="J178" s="13">
        <f>+'ESTUDIO DE MERCADO 2025'!J178*1.051</f>
        <v>149177.889</v>
      </c>
      <c r="K178" s="8">
        <f t="shared" ref="K178" si="136">ROUND(((F178+G178+H178+I178+J178)/5),0)</f>
        <v>141685</v>
      </c>
      <c r="L178" s="450"/>
      <c r="M178" s="157">
        <f>+'ESTUDIO DE MERCADO 2023'!I178*(1 + 0.0928) * (1 + 0.052) * (1 + 0.051)</f>
        <v>115242.750343812</v>
      </c>
      <c r="N178" s="157">
        <f>+'ESTUDIO DE MERCADO 2023'!J178*(1 + 0.0928) * (1 + 0.052) * (1 + 0.051)</f>
        <v>129754.47206018279</v>
      </c>
      <c r="O178" s="7">
        <f>+'ESTUDIO DE MERCADO 2025'!N178*1.051</f>
        <v>155548</v>
      </c>
      <c r="P178" s="7">
        <f>+'ESTUDIO DE MERCADO 2025'!O178*1.051</f>
        <v>158701</v>
      </c>
      <c r="Q178" s="7">
        <f>+'ESTUDIO DE MERCADO 2025'!P178*1.051</f>
        <v>149177.889</v>
      </c>
      <c r="R178" s="8">
        <f t="shared" ref="R178" si="137">ROUND(((M178+N178+O178+P178+Q178)/5),0)</f>
        <v>141685</v>
      </c>
      <c r="S178" s="450"/>
      <c r="T178" s="157">
        <f>+'ESTUDIO DE MERCADO 2023'!O178*(1 + 0.0928) * (1 + 0.052) * (1 + 0.051)</f>
        <v>209147.0866704752</v>
      </c>
      <c r="U178" s="157">
        <f>+'ESTUDIO DE MERCADO 2023'!P178*(1 + 0.0928) * (1 + 0.052) * (1 + 0.051)</f>
        <v>235483.53135351889</v>
      </c>
      <c r="V178" s="7">
        <f>+'ESTUDIO DE MERCADO 2025'!T178*1.051</f>
        <v>281668</v>
      </c>
      <c r="W178" s="7">
        <f>+'ESTUDIO DE MERCADO 2025'!U178*1.051</f>
        <v>286923</v>
      </c>
      <c r="X178" s="7">
        <f>+'ESTUDIO DE MERCADO 2025'!V178*1.051</f>
        <v>270733.18579999998</v>
      </c>
      <c r="Y178" s="8">
        <f t="shared" ref="Y178" si="138">ROUND(((T178+U178+V178+W178+X178)/5),0)</f>
        <v>256791</v>
      </c>
      <c r="Z178" s="450"/>
      <c r="AA178" s="157">
        <f>+'ESTUDIO DE MERCADO 2023'!AD178*(1 + 0.0928) * (1 + 0.052) * (1 + 0.051)</f>
        <v>239748.82271525994</v>
      </c>
      <c r="AB178" s="157">
        <f>+'ESTUDIO DE MERCADO 2023'!AE178*(1 + 0.0928) * (1 + 0.052) * (1 + 0.051)</f>
        <v>274685.18810830388</v>
      </c>
      <c r="AC178" s="7">
        <f>+'ESTUDIO DE MERCADO 2025'!Z178*1.051</f>
        <v>325810</v>
      </c>
      <c r="AD178" s="7">
        <f>+'ESTUDIO DE MERCADO 2025'!AA178*1.051</f>
        <v>325810</v>
      </c>
      <c r="AE178" s="7">
        <f>+'ESTUDIO DE MERCADO 2025'!AB178*1.051</f>
        <v>313236.04619999998</v>
      </c>
      <c r="AF178" s="8">
        <f t="shared" ref="AF178" si="139">ROUND(((AA178+AB178+AC178+AD178+AE178)/5),0)</f>
        <v>295858</v>
      </c>
      <c r="AG178" s="450"/>
      <c r="AH178" s="157">
        <f>+'ESTUDIO DE MERCADO 2023'!AG178*(1 + 0.0928) * (1 + 0.052) * (1 + 0.051)</f>
        <v>231223.66687587273</v>
      </c>
      <c r="AI178" s="157">
        <f>+'ESTUDIO DE MERCADO 2023'!AH178*(1 + 0.0928) * (1 + 0.052) * (1 + 0.051)</f>
        <v>274685.18810830388</v>
      </c>
      <c r="AJ178" s="7">
        <f>+'ESTUDIO DE MERCADO 2025'!AF178*1.051</f>
        <v>320555</v>
      </c>
      <c r="AK178" s="7">
        <f>+'ESTUDIO DE MERCADO 2025'!AG178*1.051</f>
        <v>326861</v>
      </c>
      <c r="AL178" s="7">
        <f>+'ESTUDIO DE MERCADO 2025'!AH178*1.051</f>
        <v>308044.94699999999</v>
      </c>
      <c r="AM178" s="8">
        <f t="shared" ref="AM178" si="140">ROUND(((AH178+AI178+AJ178+AK178+AL178)/5),0)</f>
        <v>292274</v>
      </c>
      <c r="AN178" s="450"/>
      <c r="AO178" s="157">
        <f>+'ESTUDIO DE MERCADO 2023'!AJ178*(1 + 0.0928) * (1 + 0.052) * (1 + 0.051)</f>
        <v>243964.43570458092</v>
      </c>
      <c r="AP178" s="157">
        <f>+'ESTUDIO DE MERCADO 2023'!AK178*(1 + 0.0928) * (1 + 0.052) * (1 + 0.051)</f>
        <v>274685.18810830388</v>
      </c>
      <c r="AQ178" s="7">
        <f>+'ESTUDIO DE MERCADO 2025'!AL178*1.051</f>
        <v>327912</v>
      </c>
      <c r="AR178" s="7">
        <f>+'ESTUDIO DE MERCADO 2025'!AM178*1.051</f>
        <v>334218</v>
      </c>
      <c r="AS178" s="7">
        <f>+'ESTUDIO DE MERCADO 2025'!AN178*1.051</f>
        <v>315802.1678</v>
      </c>
      <c r="AT178" s="8">
        <f>ROUND(((AO178+AP178+AQ178+AR178+AS178)/5),0)</f>
        <v>299316</v>
      </c>
      <c r="AU178" s="450"/>
      <c r="AV178" s="157">
        <f>+'ESTUDIO DE MERCADO 2023'!AM178*(1 + 0.0928) * (1 + 0.052) * (1 + 0.051)</f>
        <v>330485.54805433343</v>
      </c>
      <c r="AW178" s="157">
        <f>+'ESTUDIO DE MERCADO 2023'!AN178*(1 + 0.0928) * (1 + 0.052) * (1 + 0.051)</f>
        <v>274685.18810830388</v>
      </c>
      <c r="AX178" s="7">
        <f>+'ESTUDIO DE MERCADO 2025'!AR178*1.051</f>
        <v>383615</v>
      </c>
      <c r="AY178" s="7">
        <f>+'ESTUDIO DE MERCADO 2025'!AS178*1.051</f>
        <v>390972</v>
      </c>
      <c r="AZ178" s="7">
        <f>+'ESTUDIO DE MERCADO 2025'!AT178*1.051</f>
        <v>368484.17340000003</v>
      </c>
      <c r="BA178" s="8">
        <f t="shared" ref="BA178" si="141">ROUND(((AV178+AW178+AX178+AY178+AZ178)/5),0)</f>
        <v>349648</v>
      </c>
      <c r="BB178" s="450"/>
      <c r="BC178" s="157">
        <f>+'ESTUDIO DE MERCADO 2023'!AP178*(1 + 0.0928) * (1 + 0.052) * (1 + 0.051)</f>
        <v>169251.39929563756</v>
      </c>
      <c r="BD178" s="157">
        <f>+'ESTUDIO DE MERCADO 2023'!AQ178*(1 + 0.0928) * (1 + 0.052) * (1 + 0.051)</f>
        <v>154930.12704754519</v>
      </c>
      <c r="BE178" s="7">
        <f>+'ESTUDIO DE MERCADO 2025'!AX178*1.051</f>
        <v>204945</v>
      </c>
      <c r="BF178" s="7">
        <f>+'ESTUDIO DE MERCADO 2025'!AY178*1.051</f>
        <v>209149</v>
      </c>
      <c r="BG178" s="7">
        <f>+'ESTUDIO DE MERCADO 2025'!AZ178*1.051</f>
        <v>197392.7242</v>
      </c>
      <c r="BH178" s="8">
        <f t="shared" ref="BH178" si="142">ROUND(((BC178+BD178+BE178+BF178+BG178)/5),0)</f>
        <v>187134</v>
      </c>
      <c r="BI178" s="450"/>
      <c r="BJ178" s="157">
        <f>+'ESTUDIO DE MERCADO 2023'!AV178*(1 + 0.0928) * (1 + 0.052) * (1 + 0.051)</f>
        <v>274677.4582148139</v>
      </c>
      <c r="BK178" s="157">
        <f>+'ESTUDIO DE MERCADO 2023'!AW178*(1 + 0.0928) * (1 + 0.052) * (1 + 0.051)</f>
        <v>274685.18810830388</v>
      </c>
      <c r="BL178" s="7">
        <f>+'ESTUDIO DE MERCADO 2025'!BD178*1.051</f>
        <v>347881</v>
      </c>
      <c r="BM178" s="7">
        <f>+'ESTUDIO DE MERCADO 2025'!BE178*1.051</f>
        <v>355238</v>
      </c>
      <c r="BN178" s="7">
        <f>+'ESTUDIO DE MERCADO 2025'!BF178*1.051</f>
        <v>334503.66179999994</v>
      </c>
      <c r="BO178" s="8">
        <f t="shared" ref="BO178" si="143">ROUND(((BJ178+BK178+BL178+BM178+BN178)/5),0)</f>
        <v>317397</v>
      </c>
      <c r="BP178" s="450"/>
      <c r="BQ178" s="157">
        <f>+'ESTUDIO DE MERCADO 2023'!AY178*(1 + 0.0928) * (1 + 0.052) * (1 + 0.051)</f>
        <v>450196.63376170862</v>
      </c>
      <c r="BR178" s="157">
        <f>+'ESTUDIO DE MERCADO 2023'!AZ178*(1 + 0.0928) * (1 + 0.052) * (1 + 0.051)</f>
        <v>274685.18810830388</v>
      </c>
      <c r="BS178" s="7">
        <f>+'ESTUDIO DE MERCADO 2025'!BJ178*1.051</f>
        <v>459287</v>
      </c>
      <c r="BT178" s="7">
        <f>+'ESTUDIO DE MERCADO 2025'!BK178*1.051</f>
        <v>468745.99999999994</v>
      </c>
      <c r="BU178" s="7">
        <f>+'ESTUDIO DE MERCADO 2025'!BL178*1.051</f>
        <v>441375.85799999995</v>
      </c>
      <c r="BV178" s="8">
        <f t="shared" ref="BV178" si="144">ROUND(((BQ178+BR178+BS178+BT178+BU178)/5),0)</f>
        <v>418858</v>
      </c>
      <c r="BW178" s="450"/>
      <c r="BX178" s="157">
        <f>+'ESTUDIO DE MERCADO 2023'!BB178*(1 + 0.0928) * (1 + 0.052) * (1 + 0.051)</f>
        <v>193465.90480973892</v>
      </c>
      <c r="BY178" s="157">
        <f>+'ESTUDIO DE MERCADO 2023'!BC178*(1 + 0.0928) * (1 + 0.052) * (1 + 0.051)</f>
        <v>177095.71286429948</v>
      </c>
      <c r="BZ178" s="7">
        <f>+'ESTUDIO DE MERCADO 2025'!BP178*1.051</f>
        <v>234372.99999999997</v>
      </c>
      <c r="CA178" s="7">
        <f>+'ESTUDIO DE MERCADO 2025'!BQ178*1.051</f>
        <v>238576.99999999997</v>
      </c>
      <c r="CB178" s="7">
        <f>+'ESTUDIO DE MERCADO 2025'!BR178*1.051</f>
        <v>225633.30439999999</v>
      </c>
      <c r="CC178" s="450">
        <f t="shared" si="133"/>
        <v>213829</v>
      </c>
      <c r="CD178" s="89"/>
      <c r="CE178" s="28"/>
      <c r="CF178" s="29"/>
      <c r="CG178" s="29"/>
      <c r="CH178" s="29"/>
    </row>
    <row r="179" spans="1:86" ht="50" customHeight="1" thickBot="1" x14ac:dyDescent="0.4">
      <c r="A179" s="296"/>
      <c r="B179" s="11">
        <v>158</v>
      </c>
      <c r="C179" s="34" t="s">
        <v>189</v>
      </c>
      <c r="D179" s="11" t="s">
        <v>22</v>
      </c>
      <c r="F179" s="157">
        <f>+'ESTUDIO DE MERCADO 2023'!F179*(1 + 0.0928) * (1 + 0.052) * (1 + 0.051)</f>
        <v>235610.01859199998</v>
      </c>
      <c r="G179" s="157">
        <f>+'ESTUDIO DE MERCADO 2023'!G179*(1 + 0.0928) * (1 + 0.052) * (1 + 0.051)</f>
        <v>265278.75708700798</v>
      </c>
      <c r="H179" s="7">
        <f>+'ESTUDIO DE MERCADO 2025'!H179*1.051</f>
        <v>317402</v>
      </c>
      <c r="I179" s="7">
        <f>+'ESTUDIO DE MERCADO 2025'!I179*1.051</f>
        <v>323708</v>
      </c>
      <c r="J179" s="13">
        <f>+'ESTUDIO DE MERCADO 2025'!J179*1.051</f>
        <v>304988.8492</v>
      </c>
      <c r="K179" s="8">
        <f t="shared" ref="K179:K196" si="145">ROUND(((F179+G179+H179+I179+J179)/5),0)</f>
        <v>289398</v>
      </c>
      <c r="L179" s="450"/>
      <c r="M179" s="157">
        <f>+'ESTUDIO DE MERCADO 2023'!I179*(1 + 0.0928) * (1 + 0.052) * (1 + 0.051)</f>
        <v>235610.01859199998</v>
      </c>
      <c r="N179" s="157">
        <f>+'ESTUDIO DE MERCADO 2023'!J179*(1 + 0.0928) * (1 + 0.052) * (1 + 0.051)</f>
        <v>265278.75708700798</v>
      </c>
      <c r="O179" s="7">
        <f>+'ESTUDIO DE MERCADO 2025'!N179*1.051</f>
        <v>317402</v>
      </c>
      <c r="P179" s="7">
        <f>+'ESTUDIO DE MERCADO 2025'!O179*1.051</f>
        <v>323708</v>
      </c>
      <c r="Q179" s="7">
        <f>+'ESTUDIO DE MERCADO 2025'!P179*1.051</f>
        <v>304988.8492</v>
      </c>
      <c r="R179" s="8">
        <f t="shared" ref="R179:R196" si="146">ROUND(((M179+N179+O179+P179+Q179)/5),0)</f>
        <v>289398</v>
      </c>
      <c r="S179" s="450"/>
      <c r="T179" s="157">
        <f>+'ESTUDIO DE MERCADO 2023'!O179*(1 + 0.0928) * (1 + 0.052) * (1 + 0.051)</f>
        <v>235610.01859199998</v>
      </c>
      <c r="U179" s="157">
        <f>+'ESTUDIO DE MERCADO 2023'!P179*(1 + 0.0928) * (1 + 0.052) * (1 + 0.051)</f>
        <v>265278.75708700798</v>
      </c>
      <c r="V179" s="7">
        <f>+'ESTUDIO DE MERCADO 2025'!T179*1.051</f>
        <v>317402</v>
      </c>
      <c r="W179" s="7">
        <f>+'ESTUDIO DE MERCADO 2025'!U179*1.051</f>
        <v>323708</v>
      </c>
      <c r="X179" s="7">
        <f>+'ESTUDIO DE MERCADO 2025'!V179*1.051</f>
        <v>304988.8492</v>
      </c>
      <c r="Y179" s="8">
        <f t="shared" ref="Y179:Y196" si="147">ROUND(((T179+U179+V179+W179+X179)/5),0)</f>
        <v>289398</v>
      </c>
      <c r="Z179" s="450"/>
      <c r="AA179" s="157">
        <f>+'ESTUDIO DE MERCADO 2023'!AD179*(1 + 0.0928) * (1 + 0.052) * (1 + 0.051)</f>
        <v>235610.01859199998</v>
      </c>
      <c r="AB179" s="157">
        <f>+'ESTUDIO DE MERCADO 2023'!AE179*(1 + 0.0928) * (1 + 0.052) * (1 + 0.051)</f>
        <v>265278.75708700798</v>
      </c>
      <c r="AC179" s="7">
        <f>+'ESTUDIO DE MERCADO 2025'!Z179*1.051</f>
        <v>317402</v>
      </c>
      <c r="AD179" s="7">
        <f>+'ESTUDIO DE MERCADO 2025'!AA179*1.051</f>
        <v>317402</v>
      </c>
      <c r="AE179" s="7">
        <f>+'ESTUDIO DE MERCADO 2025'!AB179*1.051</f>
        <v>304988.8492</v>
      </c>
      <c r="AF179" s="8">
        <f t="shared" ref="AF179:AF196" si="148">ROUND(((AA179+AB179+AC179+AD179+AE179)/5),0)</f>
        <v>288136</v>
      </c>
      <c r="AG179" s="450"/>
      <c r="AH179" s="157">
        <f>+'ESTUDIO DE MERCADO 2023'!AG179*(1 + 0.0928) * (1 + 0.052) * (1 + 0.051)</f>
        <v>235610.01859199998</v>
      </c>
      <c r="AI179" s="157">
        <f>+'ESTUDIO DE MERCADO 2023'!AH179*(1 + 0.0928) * (1 + 0.052) * (1 + 0.051)</f>
        <v>265278.75708700798</v>
      </c>
      <c r="AJ179" s="7">
        <f>+'ESTUDIO DE MERCADO 2025'!AF179*1.051</f>
        <v>317402</v>
      </c>
      <c r="AK179" s="7">
        <f>+'ESTUDIO DE MERCADO 2025'!AG179*1.051</f>
        <v>323708</v>
      </c>
      <c r="AL179" s="7">
        <f>+'ESTUDIO DE MERCADO 2025'!AH179*1.051</f>
        <v>304988.8492</v>
      </c>
      <c r="AM179" s="8">
        <f t="shared" ref="AM179:AM196" si="149">ROUND(((AH179+AI179+AJ179+AK179+AL179)/5),0)</f>
        <v>289398</v>
      </c>
      <c r="AN179" s="450"/>
      <c r="AO179" s="157">
        <f>+'ESTUDIO DE MERCADO 2023'!AJ179*(1 + 0.0928) * (1 + 0.052) * (1 + 0.051)</f>
        <v>235610.01859199998</v>
      </c>
      <c r="AP179" s="157">
        <f>+'ESTUDIO DE MERCADO 2023'!AK179*(1 + 0.0928) * (1 + 0.052) * (1 + 0.051)</f>
        <v>265278.75708700798</v>
      </c>
      <c r="AQ179" s="7">
        <f>+'ESTUDIO DE MERCADO 2025'!AL179*1.051</f>
        <v>317402</v>
      </c>
      <c r="AR179" s="7">
        <f>+'ESTUDIO DE MERCADO 2025'!AM179*1.051</f>
        <v>323708</v>
      </c>
      <c r="AS179" s="7">
        <f>+'ESTUDIO DE MERCADO 2025'!AN179*1.051</f>
        <v>304988.8492</v>
      </c>
      <c r="AT179" s="8">
        <f>ROUND(((AO179+AP179+AQ179+AR179+AS179)/5),0)</f>
        <v>289398</v>
      </c>
      <c r="AU179" s="450"/>
      <c r="AV179" s="157">
        <f>+'ESTUDIO DE MERCADO 2023'!AM179*(1 + 0.0928) * (1 + 0.052) * (1 + 0.051)</f>
        <v>280375.92212447996</v>
      </c>
      <c r="AW179" s="157">
        <f>+'ESTUDIO DE MERCADO 2023'!AN179*(1 + 0.0928) * (1 + 0.052) * (1 + 0.051)</f>
        <v>265278.75708700798</v>
      </c>
      <c r="AX179" s="7">
        <f>+'ESTUDIO DE MERCADO 2025'!AR179*1.051</f>
        <v>345779</v>
      </c>
      <c r="AY179" s="7">
        <f>+'ESTUDIO DE MERCADO 2025'!AS179*1.051</f>
        <v>353136</v>
      </c>
      <c r="AZ179" s="7">
        <f>+'ESTUDIO DE MERCADO 2025'!AT179*1.051</f>
        <v>332246.53419999999</v>
      </c>
      <c r="BA179" s="8">
        <f t="shared" ref="BA179:BA196" si="150">ROUND(((AV179+AW179+AX179+AY179+AZ179)/5),0)</f>
        <v>315363</v>
      </c>
      <c r="BB179" s="450"/>
      <c r="BC179" s="157">
        <f>+'ESTUDIO DE MERCADO 2023'!AP179*(1 + 0.0928) * (1 + 0.052) * (1 + 0.051)</f>
        <v>235610.01859199998</v>
      </c>
      <c r="BD179" s="157">
        <f>+'ESTUDIO DE MERCADO 2023'!AQ179*(1 + 0.0928) * (1 + 0.052) * (1 + 0.051)</f>
        <v>215673.78624959997</v>
      </c>
      <c r="BE179" s="7">
        <f>+'ESTUDIO DE MERCADO 2025'!AX179*1.051</f>
        <v>285872</v>
      </c>
      <c r="BF179" s="7">
        <f>+'ESTUDIO DE MERCADO 2025'!AY179*1.051</f>
        <v>291127</v>
      </c>
      <c r="BG179" s="7">
        <f>+'ESTUDIO DE MERCADO 2025'!AZ179*1.051</f>
        <v>274783.95</v>
      </c>
      <c r="BH179" s="8">
        <f t="shared" ref="BH179:BH196" si="151">ROUND(((BC179+BD179+BE179+BF179+BG179)/5),0)</f>
        <v>260613</v>
      </c>
      <c r="BI179" s="450"/>
      <c r="BJ179" s="157">
        <f>+'ESTUDIO DE MERCADO 2023'!AV179*(1 + 0.0928) * (1 + 0.052) * (1 + 0.051)</f>
        <v>235610.01859199998</v>
      </c>
      <c r="BK179" s="157">
        <f>+'ESTUDIO DE MERCADO 2023'!AW179*(1 + 0.0928) * (1 + 0.052) * (1 + 0.051)</f>
        <v>265278.75708700798</v>
      </c>
      <c r="BL179" s="7">
        <f>+'ESTUDIO DE MERCADO 2025'!BD179*1.051</f>
        <v>317402</v>
      </c>
      <c r="BM179" s="7">
        <f>+'ESTUDIO DE MERCADO 2025'!BE179*1.051</f>
        <v>323708</v>
      </c>
      <c r="BN179" s="7">
        <f>+'ESTUDIO DE MERCADO 2025'!BF179*1.051</f>
        <v>304988.8492</v>
      </c>
      <c r="BO179" s="8">
        <f t="shared" ref="BO179:BO196" si="152">ROUND(((BJ179+BK179+BL179+BM179+BN179)/5),0)</f>
        <v>289398</v>
      </c>
      <c r="BP179" s="450"/>
      <c r="BQ179" s="157">
        <f>+'ESTUDIO DE MERCADO 2023'!AY179*(1 + 0.0928) * (1 + 0.052) * (1 + 0.051)</f>
        <v>235610.01859199998</v>
      </c>
      <c r="BR179" s="157">
        <f>+'ESTUDIO DE MERCADO 2023'!AZ179*(1 + 0.0928) * (1 + 0.052) * (1 + 0.051)</f>
        <v>265278.75708700798</v>
      </c>
      <c r="BS179" s="7">
        <f>+'ESTUDIO DE MERCADO 2025'!BJ179*1.051</f>
        <v>317402</v>
      </c>
      <c r="BT179" s="7">
        <f>+'ESTUDIO DE MERCADO 2025'!BK179*1.051</f>
        <v>323708</v>
      </c>
      <c r="BU179" s="7">
        <f>+'ESTUDIO DE MERCADO 2025'!BL179*1.051</f>
        <v>304988.8492</v>
      </c>
      <c r="BV179" s="8">
        <f t="shared" ref="BV179:BV196" si="153">ROUND(((BQ179+BR179+BS179+BT179+BU179)/5),0)</f>
        <v>289398</v>
      </c>
      <c r="BW179" s="450"/>
      <c r="BX179" s="157">
        <f>+'ESTUDIO DE MERCADO 2023'!BB179*(1 + 0.0928) * (1 + 0.052) * (1 + 0.051)</f>
        <v>235610.01859199998</v>
      </c>
      <c r="BY179" s="157">
        <f>+'ESTUDIO DE MERCADO 2023'!BC179*(1 + 0.0928) * (1 + 0.052) * (1 + 0.051)</f>
        <v>215673.78624959997</v>
      </c>
      <c r="BZ179" s="7">
        <f>+'ESTUDIO DE MERCADO 2025'!BP179*1.051</f>
        <v>285872</v>
      </c>
      <c r="CA179" s="7">
        <f>+'ESTUDIO DE MERCADO 2025'!BQ179*1.051</f>
        <v>291127</v>
      </c>
      <c r="CB179" s="7">
        <f>+'ESTUDIO DE MERCADO 2025'!BR179*1.051</f>
        <v>274783.95</v>
      </c>
      <c r="CC179" s="450">
        <f t="shared" si="133"/>
        <v>260613</v>
      </c>
      <c r="CD179" s="89"/>
      <c r="CE179" s="28"/>
      <c r="CF179" s="29"/>
      <c r="CG179" s="29"/>
      <c r="CH179" s="29"/>
    </row>
    <row r="180" spans="1:86" ht="50" customHeight="1" x14ac:dyDescent="0.35">
      <c r="A180" s="296"/>
      <c r="B180" s="4">
        <v>159</v>
      </c>
      <c r="C180" s="34" t="s">
        <v>190</v>
      </c>
      <c r="D180" s="11" t="s">
        <v>22</v>
      </c>
      <c r="F180" s="157">
        <f>+'ESTUDIO DE MERCADO 2023'!F180*(1 + 0.0928) * (1 + 0.052) * (1 + 0.051)</f>
        <v>117805.00929599999</v>
      </c>
      <c r="G180" s="157">
        <f>+'ESTUDIO DE MERCADO 2023'!G180*(1 + 0.0928) * (1 + 0.052) * (1 + 0.051)</f>
        <v>132639.37854350399</v>
      </c>
      <c r="H180" s="7">
        <f>+'ESTUDIO DE MERCADO 2025'!H180*1.051</f>
        <v>158701</v>
      </c>
      <c r="I180" s="7">
        <f>+'ESTUDIO DE MERCADO 2025'!I180*1.051</f>
        <v>161854</v>
      </c>
      <c r="J180" s="13">
        <f>+'ESTUDIO DE MERCADO 2025'!J180*1.051</f>
        <v>152494.4246</v>
      </c>
      <c r="K180" s="8">
        <f t="shared" si="145"/>
        <v>144699</v>
      </c>
      <c r="L180" s="450"/>
      <c r="M180" s="157">
        <f>+'ESTUDIO DE MERCADO 2023'!I180*(1 + 0.0928) * (1 + 0.052) * (1 + 0.051)</f>
        <v>117805.00929599999</v>
      </c>
      <c r="N180" s="157">
        <f>+'ESTUDIO DE MERCADO 2023'!J180*(1 + 0.0928) * (1 + 0.052) * (1 + 0.051)</f>
        <v>132639.37854350399</v>
      </c>
      <c r="O180" s="7">
        <f>+'ESTUDIO DE MERCADO 2025'!N180*1.051</f>
        <v>158701</v>
      </c>
      <c r="P180" s="7">
        <f>+'ESTUDIO DE MERCADO 2025'!O180*1.051</f>
        <v>161854</v>
      </c>
      <c r="Q180" s="7">
        <f>+'ESTUDIO DE MERCADO 2025'!P180*1.051</f>
        <v>152494.4246</v>
      </c>
      <c r="R180" s="8">
        <f t="shared" si="146"/>
        <v>144699</v>
      </c>
      <c r="S180" s="450"/>
      <c r="T180" s="157">
        <f>+'ESTUDIO DE MERCADO 2023'!O180*(1 + 0.0928) * (1 + 0.052) * (1 + 0.051)</f>
        <v>117805.00929599999</v>
      </c>
      <c r="U180" s="157">
        <f>+'ESTUDIO DE MERCADO 2023'!P180*(1 + 0.0928) * (1 + 0.052) * (1 + 0.051)</f>
        <v>132639.37854350399</v>
      </c>
      <c r="V180" s="7">
        <f>+'ESTUDIO DE MERCADO 2025'!T180*1.051</f>
        <v>158701</v>
      </c>
      <c r="W180" s="7">
        <f>+'ESTUDIO DE MERCADO 2025'!U180*1.051</f>
        <v>161854</v>
      </c>
      <c r="X180" s="7">
        <f>+'ESTUDIO DE MERCADO 2025'!V180*1.051</f>
        <v>152494.4246</v>
      </c>
      <c r="Y180" s="8">
        <f t="shared" si="147"/>
        <v>144699</v>
      </c>
      <c r="Z180" s="450"/>
      <c r="AA180" s="157">
        <f>+'ESTUDIO DE MERCADO 2023'!AD180*(1 + 0.0928) * (1 + 0.052) * (1 + 0.051)</f>
        <v>117805.00929599999</v>
      </c>
      <c r="AB180" s="157">
        <f>+'ESTUDIO DE MERCADO 2023'!AE180*(1 + 0.0928) * (1 + 0.052) * (1 + 0.051)</f>
        <v>132639.37854350399</v>
      </c>
      <c r="AC180" s="7">
        <f>+'ESTUDIO DE MERCADO 2025'!Z180*1.051</f>
        <v>158701</v>
      </c>
      <c r="AD180" s="7">
        <f>+'ESTUDIO DE MERCADO 2025'!AA180*1.051</f>
        <v>158701</v>
      </c>
      <c r="AE180" s="7">
        <f>+'ESTUDIO DE MERCADO 2025'!AB180*1.051</f>
        <v>152494.4246</v>
      </c>
      <c r="AF180" s="8">
        <f t="shared" si="148"/>
        <v>144068</v>
      </c>
      <c r="AG180" s="450"/>
      <c r="AH180" s="157">
        <f>+'ESTUDIO DE MERCADO 2023'!AG180*(1 + 0.0928) * (1 + 0.052) * (1 + 0.051)</f>
        <v>117805.00929599999</v>
      </c>
      <c r="AI180" s="157">
        <f>+'ESTUDIO DE MERCADO 2023'!AH180*(1 + 0.0928) * (1 + 0.052) * (1 + 0.051)</f>
        <v>132639.37854350399</v>
      </c>
      <c r="AJ180" s="7">
        <f>+'ESTUDIO DE MERCADO 2025'!AF180*1.051</f>
        <v>158701</v>
      </c>
      <c r="AK180" s="7">
        <f>+'ESTUDIO DE MERCADO 2025'!AG180*1.051</f>
        <v>161854</v>
      </c>
      <c r="AL180" s="7">
        <f>+'ESTUDIO DE MERCADO 2025'!AH180*1.051</f>
        <v>152494.4246</v>
      </c>
      <c r="AM180" s="8">
        <f t="shared" si="149"/>
        <v>144699</v>
      </c>
      <c r="AN180" s="450"/>
      <c r="AO180" s="157">
        <f>+'ESTUDIO DE MERCADO 2023'!AJ180*(1 + 0.0928) * (1 + 0.052) * (1 + 0.051)</f>
        <v>117805.00929599999</v>
      </c>
      <c r="AP180" s="157">
        <f>+'ESTUDIO DE MERCADO 2023'!AK180*(1 + 0.0928) * (1 + 0.052) * (1 + 0.051)</f>
        <v>132639.37854350399</v>
      </c>
      <c r="AQ180" s="7">
        <f>+'ESTUDIO DE MERCADO 2025'!AL180*1.051</f>
        <v>158701</v>
      </c>
      <c r="AR180" s="7">
        <f>+'ESTUDIO DE MERCADO 2025'!AM180*1.051</f>
        <v>161854</v>
      </c>
      <c r="AS180" s="7">
        <f>+'ESTUDIO DE MERCADO 2025'!AN180*1.051</f>
        <v>152494.4246</v>
      </c>
      <c r="AT180" s="8">
        <f>ROUND(((AO180+AP180+AQ180+AR180+AS180)/5),0)</f>
        <v>144699</v>
      </c>
      <c r="AU180" s="450"/>
      <c r="AV180" s="157">
        <f>+'ESTUDIO DE MERCADO 2023'!AM180*(1 + 0.0928) * (1 + 0.052) * (1 + 0.051)</f>
        <v>140187.96106223998</v>
      </c>
      <c r="AW180" s="157">
        <f>+'ESTUDIO DE MERCADO 2023'!AN180*(1 + 0.0928) * (1 + 0.052) * (1 + 0.051)</f>
        <v>132639.37854350399</v>
      </c>
      <c r="AX180" s="7">
        <f>+'ESTUDIO DE MERCADO 2025'!AR180*1.051</f>
        <v>172364</v>
      </c>
      <c r="AY180" s="7">
        <f>+'ESTUDIO DE MERCADO 2025'!AS180*1.051</f>
        <v>175517</v>
      </c>
      <c r="AZ180" s="7">
        <f>+'ESTUDIO DE MERCADO 2025'!AT180*1.051</f>
        <v>166122.53139999998</v>
      </c>
      <c r="BA180" s="8">
        <f t="shared" si="150"/>
        <v>157366</v>
      </c>
      <c r="BB180" s="450"/>
      <c r="BC180" s="157">
        <f>+'ESTUDIO DE MERCADO 2023'!AP180*(1 + 0.0928) * (1 + 0.052) * (1 + 0.051)</f>
        <v>117805.00929599999</v>
      </c>
      <c r="BD180" s="157">
        <f>+'ESTUDIO DE MERCADO 2023'!AQ180*(1 + 0.0928) * (1 + 0.052) * (1 + 0.051)</f>
        <v>107836.89312479999</v>
      </c>
      <c r="BE180" s="7">
        <f>+'ESTUDIO DE MERCADO 2025'!AX180*1.051</f>
        <v>142936</v>
      </c>
      <c r="BF180" s="7">
        <f>+'ESTUDIO DE MERCADO 2025'!AY180*1.051</f>
        <v>146089</v>
      </c>
      <c r="BG180" s="7">
        <f>+'ESTUDIO DE MERCADO 2025'!AZ180*1.051</f>
        <v>137391.97500000001</v>
      </c>
      <c r="BH180" s="8">
        <f t="shared" si="151"/>
        <v>130412</v>
      </c>
      <c r="BI180" s="450"/>
      <c r="BJ180" s="157">
        <f>+'ESTUDIO DE MERCADO 2023'!AV180*(1 + 0.0928) * (1 + 0.052) * (1 + 0.051)</f>
        <v>117805.00929599999</v>
      </c>
      <c r="BK180" s="157">
        <f>+'ESTUDIO DE MERCADO 2023'!AW180*(1 + 0.0928) * (1 + 0.052) * (1 + 0.051)</f>
        <v>132639.37854350399</v>
      </c>
      <c r="BL180" s="7">
        <f>+'ESTUDIO DE MERCADO 2025'!BD180*1.051</f>
        <v>158701</v>
      </c>
      <c r="BM180" s="7">
        <f>+'ESTUDIO DE MERCADO 2025'!BE180*1.051</f>
        <v>161854</v>
      </c>
      <c r="BN180" s="7">
        <f>+'ESTUDIO DE MERCADO 2025'!BF180*1.051</f>
        <v>152494.4246</v>
      </c>
      <c r="BO180" s="8">
        <f t="shared" si="152"/>
        <v>144699</v>
      </c>
      <c r="BP180" s="450"/>
      <c r="BQ180" s="157">
        <f>+'ESTUDIO DE MERCADO 2023'!AY180*(1 + 0.0928) * (1 + 0.052) * (1 + 0.051)</f>
        <v>117805.00929599999</v>
      </c>
      <c r="BR180" s="157">
        <f>+'ESTUDIO DE MERCADO 2023'!AZ180*(1 + 0.0928) * (1 + 0.052) * (1 + 0.051)</f>
        <v>132639.37854350399</v>
      </c>
      <c r="BS180" s="7">
        <f>+'ESTUDIO DE MERCADO 2025'!BJ180*1.051</f>
        <v>158701</v>
      </c>
      <c r="BT180" s="7">
        <f>+'ESTUDIO DE MERCADO 2025'!BK180*1.051</f>
        <v>161854</v>
      </c>
      <c r="BU180" s="7">
        <f>+'ESTUDIO DE MERCADO 2025'!BL180*1.051</f>
        <v>152494.4246</v>
      </c>
      <c r="BV180" s="8">
        <f t="shared" si="153"/>
        <v>144699</v>
      </c>
      <c r="BW180" s="450"/>
      <c r="BX180" s="157">
        <f>+'ESTUDIO DE MERCADO 2023'!BB180*(1 + 0.0928) * (1 + 0.052) * (1 + 0.051)</f>
        <v>117805.00929599999</v>
      </c>
      <c r="BY180" s="157">
        <f>+'ESTUDIO DE MERCADO 2023'!BC180*(1 + 0.0928) * (1 + 0.052) * (1 + 0.051)</f>
        <v>107836.89312479999</v>
      </c>
      <c r="BZ180" s="7">
        <f>+'ESTUDIO DE MERCADO 2025'!BP180*1.051</f>
        <v>142936</v>
      </c>
      <c r="CA180" s="7">
        <f>+'ESTUDIO DE MERCADO 2025'!BQ180*1.051</f>
        <v>146089</v>
      </c>
      <c r="CB180" s="7">
        <f>+'ESTUDIO DE MERCADO 2025'!BR180*1.051</f>
        <v>137391.97500000001</v>
      </c>
      <c r="CC180" s="450">
        <f t="shared" si="133"/>
        <v>130412</v>
      </c>
      <c r="CD180" s="89"/>
      <c r="CE180" s="28"/>
      <c r="CF180" s="29"/>
      <c r="CG180" s="29"/>
      <c r="CH180" s="29"/>
    </row>
    <row r="181" spans="1:86" ht="50" customHeight="1" thickBot="1" x14ac:dyDescent="0.4">
      <c r="A181" s="296"/>
      <c r="B181" s="11">
        <v>160</v>
      </c>
      <c r="C181" s="34" t="s">
        <v>191</v>
      </c>
      <c r="D181" s="11" t="s">
        <v>22</v>
      </c>
      <c r="F181" s="157">
        <f>+'ESTUDIO DE MERCADO 2023'!F181*(1 + 0.0928) * (1 + 0.052) * (1 + 0.051)</f>
        <v>235610.01859199998</v>
      </c>
      <c r="G181" s="157">
        <f>+'ESTUDIO DE MERCADO 2023'!G181*(1 + 0.0928) * (1 + 0.052) * (1 + 0.051)</f>
        <v>265278.75708700798</v>
      </c>
      <c r="H181" s="7">
        <f>+'ESTUDIO DE MERCADO 2025'!H181*1.051</f>
        <v>317402</v>
      </c>
      <c r="I181" s="7">
        <f>+'ESTUDIO DE MERCADO 2025'!I181*1.051</f>
        <v>323708</v>
      </c>
      <c r="J181" s="13">
        <f>+'ESTUDIO DE MERCADO 2025'!J181*1.051</f>
        <v>304988.8492</v>
      </c>
      <c r="K181" s="8">
        <f t="shared" si="145"/>
        <v>289398</v>
      </c>
      <c r="L181" s="450"/>
      <c r="M181" s="157">
        <f>+'ESTUDIO DE MERCADO 2023'!I181*(1 + 0.0928) * (1 + 0.052) * (1 + 0.051)</f>
        <v>235610.01859199998</v>
      </c>
      <c r="N181" s="157">
        <f>+'ESTUDIO DE MERCADO 2023'!J181*(1 + 0.0928) * (1 + 0.052) * (1 + 0.051)</f>
        <v>265278.75708700798</v>
      </c>
      <c r="O181" s="7">
        <f>+'ESTUDIO DE MERCADO 2025'!N181*1.051</f>
        <v>317402</v>
      </c>
      <c r="P181" s="7">
        <f>+'ESTUDIO DE MERCADO 2025'!O181*1.051</f>
        <v>323708</v>
      </c>
      <c r="Q181" s="7">
        <f>+'ESTUDIO DE MERCADO 2025'!P181*1.051</f>
        <v>304988.8492</v>
      </c>
      <c r="R181" s="8">
        <f t="shared" si="146"/>
        <v>289398</v>
      </c>
      <c r="S181" s="450"/>
      <c r="T181" s="157">
        <f>+'ESTUDIO DE MERCADO 2023'!O181*(1 + 0.0928) * (1 + 0.052) * (1 + 0.051)</f>
        <v>235610.01859199998</v>
      </c>
      <c r="U181" s="157">
        <f>+'ESTUDIO DE MERCADO 2023'!P181*(1 + 0.0928) * (1 + 0.052) * (1 + 0.051)</f>
        <v>265278.75708700798</v>
      </c>
      <c r="V181" s="7">
        <f>+'ESTUDIO DE MERCADO 2025'!T181*1.051</f>
        <v>317402</v>
      </c>
      <c r="W181" s="7">
        <f>+'ESTUDIO DE MERCADO 2025'!U181*1.051</f>
        <v>323708</v>
      </c>
      <c r="X181" s="7">
        <f>+'ESTUDIO DE MERCADO 2025'!V181*1.051</f>
        <v>304988.8492</v>
      </c>
      <c r="Y181" s="8">
        <f t="shared" si="147"/>
        <v>289398</v>
      </c>
      <c r="Z181" s="450"/>
      <c r="AA181" s="157">
        <f>+'ESTUDIO DE MERCADO 2023'!AD181*(1 + 0.0928) * (1 + 0.052) * (1 + 0.051)</f>
        <v>235610.01859199998</v>
      </c>
      <c r="AB181" s="157">
        <f>+'ESTUDIO DE MERCADO 2023'!AE181*(1 + 0.0928) * (1 + 0.052) * (1 + 0.051)</f>
        <v>265278.75708700798</v>
      </c>
      <c r="AC181" s="7">
        <f>+'ESTUDIO DE MERCADO 2025'!Z181*1.051</f>
        <v>317402</v>
      </c>
      <c r="AD181" s="7">
        <f>+'ESTUDIO DE MERCADO 2025'!AA181*1.051</f>
        <v>317402</v>
      </c>
      <c r="AE181" s="7">
        <f>+'ESTUDIO DE MERCADO 2025'!AB181*1.051</f>
        <v>304988.8492</v>
      </c>
      <c r="AF181" s="8">
        <f t="shared" si="148"/>
        <v>288136</v>
      </c>
      <c r="AG181" s="450"/>
      <c r="AH181" s="157">
        <f>+'ESTUDIO DE MERCADO 2023'!AG181*(1 + 0.0928) * (1 + 0.052) * (1 + 0.051)</f>
        <v>235610.01859199998</v>
      </c>
      <c r="AI181" s="157">
        <f>+'ESTUDIO DE MERCADO 2023'!AH181*(1 + 0.0928) * (1 + 0.052) * (1 + 0.051)</f>
        <v>265278.75708700798</v>
      </c>
      <c r="AJ181" s="7">
        <f>+'ESTUDIO DE MERCADO 2025'!AF181*1.051</f>
        <v>317402</v>
      </c>
      <c r="AK181" s="7">
        <f>+'ESTUDIO DE MERCADO 2025'!AG181*1.051</f>
        <v>323708</v>
      </c>
      <c r="AL181" s="7">
        <f>+'ESTUDIO DE MERCADO 2025'!AH181*1.051</f>
        <v>304988.8492</v>
      </c>
      <c r="AM181" s="8">
        <f t="shared" si="149"/>
        <v>289398</v>
      </c>
      <c r="AN181" s="450"/>
      <c r="AO181" s="157">
        <f>+'ESTUDIO DE MERCADO 2023'!AJ181*(1 + 0.0928) * (1 + 0.052) * (1 + 0.051)</f>
        <v>235610.01859199998</v>
      </c>
      <c r="AP181" s="157">
        <f>+'ESTUDIO DE MERCADO 2023'!AK181*(1 + 0.0928) * (1 + 0.052) * (1 + 0.051)</f>
        <v>265278.75708700798</v>
      </c>
      <c r="AQ181" s="7">
        <f>+'ESTUDIO DE MERCADO 2025'!AL181*1.051</f>
        <v>317402</v>
      </c>
      <c r="AR181" s="7">
        <f>+'ESTUDIO DE MERCADO 2025'!AM181*1.051</f>
        <v>323708</v>
      </c>
      <c r="AS181" s="7">
        <f>+'ESTUDIO DE MERCADO 2025'!AN181*1.051</f>
        <v>304988.8492</v>
      </c>
      <c r="AT181" s="8">
        <f>ROUND(((AO181+AP181+AQ181+AR181+AS181)/5),0)</f>
        <v>289398</v>
      </c>
      <c r="AU181" s="450"/>
      <c r="AV181" s="157">
        <f>+'ESTUDIO DE MERCADO 2023'!AM181*(1 + 0.0928) * (1 + 0.052) * (1 + 0.051)</f>
        <v>280375.92212447996</v>
      </c>
      <c r="AW181" s="157">
        <f>+'ESTUDIO DE MERCADO 2023'!AN181*(1 + 0.0928) * (1 + 0.052) * (1 + 0.051)</f>
        <v>265278.75708700798</v>
      </c>
      <c r="AX181" s="7">
        <f>+'ESTUDIO DE MERCADO 2025'!AR181*1.051</f>
        <v>345779</v>
      </c>
      <c r="AY181" s="7">
        <f>+'ESTUDIO DE MERCADO 2025'!AS181*1.051</f>
        <v>353136</v>
      </c>
      <c r="AZ181" s="7">
        <f>+'ESTUDIO DE MERCADO 2025'!AT181*1.051</f>
        <v>332246.53419999999</v>
      </c>
      <c r="BA181" s="8">
        <f t="shared" si="150"/>
        <v>315363</v>
      </c>
      <c r="BB181" s="450"/>
      <c r="BC181" s="157">
        <f>+'ESTUDIO DE MERCADO 2023'!AP181*(1 + 0.0928) * (1 + 0.052) * (1 + 0.051)</f>
        <v>235610.01859199998</v>
      </c>
      <c r="BD181" s="157">
        <f>+'ESTUDIO DE MERCADO 2023'!AQ181*(1 + 0.0928) * (1 + 0.052) * (1 + 0.051)</f>
        <v>215673.78624959997</v>
      </c>
      <c r="BE181" s="7">
        <f>+'ESTUDIO DE MERCADO 2025'!AX181*1.051</f>
        <v>285872</v>
      </c>
      <c r="BF181" s="7">
        <f>+'ESTUDIO DE MERCADO 2025'!AY181*1.051</f>
        <v>291127</v>
      </c>
      <c r="BG181" s="7">
        <f>+'ESTUDIO DE MERCADO 2025'!AZ181*1.051</f>
        <v>274783.95</v>
      </c>
      <c r="BH181" s="8">
        <f t="shared" si="151"/>
        <v>260613</v>
      </c>
      <c r="BI181" s="450"/>
      <c r="BJ181" s="157">
        <f>+'ESTUDIO DE MERCADO 2023'!AV181*(1 + 0.0928) * (1 + 0.052) * (1 + 0.051)</f>
        <v>235610.01859199998</v>
      </c>
      <c r="BK181" s="157">
        <f>+'ESTUDIO DE MERCADO 2023'!AW181*(1 + 0.0928) * (1 + 0.052) * (1 + 0.051)</f>
        <v>265278.75708700798</v>
      </c>
      <c r="BL181" s="7">
        <f>+'ESTUDIO DE MERCADO 2025'!BD181*1.051</f>
        <v>317402</v>
      </c>
      <c r="BM181" s="7">
        <f>+'ESTUDIO DE MERCADO 2025'!BE181*1.051</f>
        <v>323708</v>
      </c>
      <c r="BN181" s="7">
        <f>+'ESTUDIO DE MERCADO 2025'!BF181*1.051</f>
        <v>304988.8492</v>
      </c>
      <c r="BO181" s="8">
        <f t="shared" si="152"/>
        <v>289398</v>
      </c>
      <c r="BP181" s="450"/>
      <c r="BQ181" s="157">
        <f>+'ESTUDIO DE MERCADO 2023'!AY181*(1 + 0.0928) * (1 + 0.052) * (1 + 0.051)</f>
        <v>235610.01859199998</v>
      </c>
      <c r="BR181" s="157">
        <f>+'ESTUDIO DE MERCADO 2023'!AZ181*(1 + 0.0928) * (1 + 0.052) * (1 + 0.051)</f>
        <v>265278.75708700798</v>
      </c>
      <c r="BS181" s="7">
        <f>+'ESTUDIO DE MERCADO 2025'!BJ181*1.051</f>
        <v>317402</v>
      </c>
      <c r="BT181" s="7">
        <f>+'ESTUDIO DE MERCADO 2025'!BK181*1.051</f>
        <v>323708</v>
      </c>
      <c r="BU181" s="7">
        <f>+'ESTUDIO DE MERCADO 2025'!BL181*1.051</f>
        <v>304988.8492</v>
      </c>
      <c r="BV181" s="8">
        <f t="shared" si="153"/>
        <v>289398</v>
      </c>
      <c r="BW181" s="450"/>
      <c r="BX181" s="157">
        <f>+'ESTUDIO DE MERCADO 2023'!BB181*(1 + 0.0928) * (1 + 0.052) * (1 + 0.051)</f>
        <v>235610.01859199998</v>
      </c>
      <c r="BY181" s="157">
        <f>+'ESTUDIO DE MERCADO 2023'!BC181*(1 + 0.0928) * (1 + 0.052) * (1 + 0.051)</f>
        <v>215673.78624959997</v>
      </c>
      <c r="BZ181" s="7">
        <f>+'ESTUDIO DE MERCADO 2025'!BP181*1.051</f>
        <v>285872</v>
      </c>
      <c r="CA181" s="7">
        <f>+'ESTUDIO DE MERCADO 2025'!BQ181*1.051</f>
        <v>291127</v>
      </c>
      <c r="CB181" s="7">
        <f>+'ESTUDIO DE MERCADO 2025'!BR181*1.051</f>
        <v>274783.95</v>
      </c>
      <c r="CC181" s="450">
        <f t="shared" si="133"/>
        <v>260613</v>
      </c>
      <c r="CD181" s="89"/>
      <c r="CE181" s="28"/>
      <c r="CF181" s="29"/>
      <c r="CG181" s="29"/>
      <c r="CH181" s="29"/>
    </row>
    <row r="182" spans="1:86" ht="50" customHeight="1" x14ac:dyDescent="0.35">
      <c r="A182" s="296"/>
      <c r="B182" s="4">
        <v>161</v>
      </c>
      <c r="C182" s="34" t="s">
        <v>192</v>
      </c>
      <c r="D182" s="11" t="s">
        <v>22</v>
      </c>
      <c r="F182" s="157">
        <f>+'ESTUDIO DE MERCADO 2023'!F182*(1 + 0.0928) * (1 + 0.052) * (1 + 0.051)</f>
        <v>188488.01487359998</v>
      </c>
      <c r="G182" s="157">
        <f>+'ESTUDIO DE MERCADO 2023'!G182*(1 + 0.0928) * (1 + 0.052) * (1 + 0.051)</f>
        <v>212223.00566960638</v>
      </c>
      <c r="H182" s="7">
        <f>+'ESTUDIO DE MERCADO 2025'!H182*1.051</f>
        <v>253290.99999999997</v>
      </c>
      <c r="I182" s="7">
        <f>+'ESTUDIO DE MERCADO 2025'!I182*1.051</f>
        <v>258545.99999999997</v>
      </c>
      <c r="J182" s="13">
        <f>+'ESTUDIO DE MERCADO 2025'!J182*1.051</f>
        <v>243990.49079999997</v>
      </c>
      <c r="K182" s="8">
        <f t="shared" si="145"/>
        <v>231308</v>
      </c>
      <c r="L182" s="450"/>
      <c r="M182" s="157">
        <f>+'ESTUDIO DE MERCADO 2023'!I182*(1 + 0.0928) * (1 + 0.052) * (1 + 0.051)</f>
        <v>188488.01487359998</v>
      </c>
      <c r="N182" s="157">
        <f>+'ESTUDIO DE MERCADO 2023'!J182*(1 + 0.0928) * (1 + 0.052) * (1 + 0.051)</f>
        <v>212223.00566960638</v>
      </c>
      <c r="O182" s="7">
        <f>+'ESTUDIO DE MERCADO 2025'!N182*1.051</f>
        <v>253290.99999999997</v>
      </c>
      <c r="P182" s="7">
        <f>+'ESTUDIO DE MERCADO 2025'!O182*1.051</f>
        <v>258545.99999999997</v>
      </c>
      <c r="Q182" s="7">
        <f>+'ESTUDIO DE MERCADO 2025'!P182*1.051</f>
        <v>243990.49079999997</v>
      </c>
      <c r="R182" s="8">
        <f t="shared" si="146"/>
        <v>231308</v>
      </c>
      <c r="S182" s="450"/>
      <c r="T182" s="157">
        <f>+'ESTUDIO DE MERCADO 2023'!O182*(1 + 0.0928) * (1 + 0.052) * (1 + 0.051)</f>
        <v>188488.01487359998</v>
      </c>
      <c r="U182" s="157">
        <f>+'ESTUDIO DE MERCADO 2023'!P182*(1 + 0.0928) * (1 + 0.052) * (1 + 0.051)</f>
        <v>212223.00566960638</v>
      </c>
      <c r="V182" s="7">
        <f>+'ESTUDIO DE MERCADO 2025'!T182*1.051</f>
        <v>253290.99999999997</v>
      </c>
      <c r="W182" s="7">
        <f>+'ESTUDIO DE MERCADO 2025'!U182*1.051</f>
        <v>258545.99999999997</v>
      </c>
      <c r="X182" s="7">
        <f>+'ESTUDIO DE MERCADO 2025'!V182*1.051</f>
        <v>243990.49079999997</v>
      </c>
      <c r="Y182" s="8">
        <f t="shared" si="147"/>
        <v>231308</v>
      </c>
      <c r="Z182" s="450"/>
      <c r="AA182" s="157">
        <f>+'ESTUDIO DE MERCADO 2023'!AD182*(1 + 0.0928) * (1 + 0.052) * (1 + 0.051)</f>
        <v>188488.01487359998</v>
      </c>
      <c r="AB182" s="157">
        <f>+'ESTUDIO DE MERCADO 2023'!AE182*(1 + 0.0928) * (1 + 0.052) * (1 + 0.051)</f>
        <v>212223.00566960638</v>
      </c>
      <c r="AC182" s="7">
        <f>+'ESTUDIO DE MERCADO 2025'!Z182*1.051</f>
        <v>253290.99999999997</v>
      </c>
      <c r="AD182" s="7">
        <f>+'ESTUDIO DE MERCADO 2025'!AA182*1.051</f>
        <v>253290.99999999997</v>
      </c>
      <c r="AE182" s="7">
        <f>+'ESTUDIO DE MERCADO 2025'!AB182*1.051</f>
        <v>243990.49079999997</v>
      </c>
      <c r="AF182" s="8">
        <f t="shared" si="148"/>
        <v>230257</v>
      </c>
      <c r="AG182" s="450"/>
      <c r="AH182" s="157">
        <f>+'ESTUDIO DE MERCADO 2023'!AG182*(1 + 0.0928) * (1 + 0.052) * (1 + 0.051)</f>
        <v>188488.01487359998</v>
      </c>
      <c r="AI182" s="157">
        <f>+'ESTUDIO DE MERCADO 2023'!AH182*(1 + 0.0928) * (1 + 0.052) * (1 + 0.051)</f>
        <v>212223.00566960638</v>
      </c>
      <c r="AJ182" s="7">
        <f>+'ESTUDIO DE MERCADO 2025'!AF182*1.051</f>
        <v>253290.99999999997</v>
      </c>
      <c r="AK182" s="7">
        <f>+'ESTUDIO DE MERCADO 2025'!AG182*1.051</f>
        <v>258545.99999999997</v>
      </c>
      <c r="AL182" s="7">
        <f>+'ESTUDIO DE MERCADO 2025'!AH182*1.051</f>
        <v>243990.49079999997</v>
      </c>
      <c r="AM182" s="8">
        <f t="shared" si="149"/>
        <v>231308</v>
      </c>
      <c r="AN182" s="450"/>
      <c r="AO182" s="157">
        <f>+'ESTUDIO DE MERCADO 2023'!AJ182*(1 + 0.0928) * (1 + 0.052) * (1 + 0.051)</f>
        <v>188488.01487359998</v>
      </c>
      <c r="AP182" s="157">
        <f>+'ESTUDIO DE MERCADO 2023'!AK182*(1 + 0.0928) * (1 + 0.052) * (1 + 0.051)</f>
        <v>212223.00566960638</v>
      </c>
      <c r="AQ182" s="7">
        <f>+'ESTUDIO DE MERCADO 2025'!AL182*1.051</f>
        <v>253290.99999999997</v>
      </c>
      <c r="AR182" s="7">
        <f>+'ESTUDIO DE MERCADO 2025'!AM182*1.051</f>
        <v>258545.99999999997</v>
      </c>
      <c r="AS182" s="7">
        <f>+'ESTUDIO DE MERCADO 2025'!AN182*1.051</f>
        <v>243990.49079999997</v>
      </c>
      <c r="AT182" s="8">
        <f>ROUND(((AO182+AP182+AQ182+AR182+AS182)/5),0)</f>
        <v>231308</v>
      </c>
      <c r="AU182" s="450"/>
      <c r="AV182" s="157">
        <f>+'ESTUDIO DE MERCADO 2023'!AM182*(1 + 0.0928) * (1 + 0.052) * (1 + 0.051)</f>
        <v>224300.73769958399</v>
      </c>
      <c r="AW182" s="157">
        <f>+'ESTUDIO DE MERCADO 2023'!AN182*(1 + 0.0928) * (1 + 0.052) * (1 + 0.051)</f>
        <v>212223.00566960638</v>
      </c>
      <c r="AX182" s="7">
        <f>+'ESTUDIO DE MERCADO 2025'!AR182*1.051</f>
        <v>276413</v>
      </c>
      <c r="AY182" s="7">
        <f>+'ESTUDIO DE MERCADO 2025'!AS182*1.051</f>
        <v>281668</v>
      </c>
      <c r="AZ182" s="7">
        <f>+'ESTUDIO DE MERCADO 2025'!AT182*1.051</f>
        <v>265796.63879999996</v>
      </c>
      <c r="BA182" s="8">
        <f t="shared" si="150"/>
        <v>252080</v>
      </c>
      <c r="BB182" s="450"/>
      <c r="BC182" s="157">
        <f>+'ESTUDIO DE MERCADO 2023'!AP182*(1 + 0.0928) * (1 + 0.052) * (1 + 0.051)</f>
        <v>188488.01487359998</v>
      </c>
      <c r="BD182" s="157">
        <f>+'ESTUDIO DE MERCADO 2023'!AQ182*(1 + 0.0928) * (1 + 0.052) * (1 + 0.051)</f>
        <v>172539.02899967998</v>
      </c>
      <c r="BE182" s="7">
        <f>+'ESTUDIO DE MERCADO 2025'!AX182*1.051</f>
        <v>229118</v>
      </c>
      <c r="BF182" s="7">
        <f>+'ESTUDIO DE MERCADO 2025'!AY182*1.051</f>
        <v>233321.99999999997</v>
      </c>
      <c r="BG182" s="7">
        <f>+'ESTUDIO DE MERCADO 2025'!AZ182*1.051</f>
        <v>219827.15999999997</v>
      </c>
      <c r="BH182" s="8">
        <f t="shared" si="151"/>
        <v>208659</v>
      </c>
      <c r="BI182" s="450"/>
      <c r="BJ182" s="157">
        <f>+'ESTUDIO DE MERCADO 2023'!AV182*(1 + 0.0928) * (1 + 0.052) * (1 + 0.051)</f>
        <v>188488.01487359998</v>
      </c>
      <c r="BK182" s="157">
        <f>+'ESTUDIO DE MERCADO 2023'!AW182*(1 + 0.0928) * (1 + 0.052) * (1 + 0.051)</f>
        <v>212223.00566960638</v>
      </c>
      <c r="BL182" s="7">
        <f>+'ESTUDIO DE MERCADO 2025'!BD182*1.051</f>
        <v>253290.99999999997</v>
      </c>
      <c r="BM182" s="7">
        <f>+'ESTUDIO DE MERCADO 2025'!BE182*1.051</f>
        <v>258545.99999999997</v>
      </c>
      <c r="BN182" s="7">
        <f>+'ESTUDIO DE MERCADO 2025'!BF182*1.051</f>
        <v>243990.49079999997</v>
      </c>
      <c r="BO182" s="8">
        <f t="shared" si="152"/>
        <v>231308</v>
      </c>
      <c r="BP182" s="450"/>
      <c r="BQ182" s="157">
        <f>+'ESTUDIO DE MERCADO 2023'!AY182*(1 + 0.0928) * (1 + 0.052) * (1 + 0.051)</f>
        <v>188488.01487359998</v>
      </c>
      <c r="BR182" s="157">
        <f>+'ESTUDIO DE MERCADO 2023'!AZ182*(1 + 0.0928) * (1 + 0.052) * (1 + 0.051)</f>
        <v>212223.00566960638</v>
      </c>
      <c r="BS182" s="7">
        <f>+'ESTUDIO DE MERCADO 2025'!BJ182*1.051</f>
        <v>253290.99999999997</v>
      </c>
      <c r="BT182" s="7">
        <f>+'ESTUDIO DE MERCADO 2025'!BK182*1.051</f>
        <v>258545.99999999997</v>
      </c>
      <c r="BU182" s="7">
        <f>+'ESTUDIO DE MERCADO 2025'!BL182*1.051</f>
        <v>243990.49079999997</v>
      </c>
      <c r="BV182" s="8">
        <f t="shared" si="153"/>
        <v>231308</v>
      </c>
      <c r="BW182" s="450"/>
      <c r="BX182" s="157">
        <f>+'ESTUDIO DE MERCADO 2023'!BB182*(1 + 0.0928) * (1 + 0.052) * (1 + 0.051)</f>
        <v>188488.01487359998</v>
      </c>
      <c r="BY182" s="157">
        <f>+'ESTUDIO DE MERCADO 2023'!BC182*(1 + 0.0928) * (1 + 0.052) * (1 + 0.051)</f>
        <v>172539.02899967998</v>
      </c>
      <c r="BZ182" s="7">
        <f>+'ESTUDIO DE MERCADO 2025'!BP182*1.051</f>
        <v>229118</v>
      </c>
      <c r="CA182" s="7">
        <f>+'ESTUDIO DE MERCADO 2025'!BQ182*1.051</f>
        <v>233321.99999999997</v>
      </c>
      <c r="CB182" s="7">
        <f>+'ESTUDIO DE MERCADO 2025'!BR182*1.051</f>
        <v>219827.15999999997</v>
      </c>
      <c r="CC182" s="450">
        <f t="shared" si="133"/>
        <v>208659</v>
      </c>
      <c r="CD182" s="89"/>
      <c r="CE182" s="28"/>
      <c r="CF182" s="29"/>
      <c r="CG182" s="29"/>
      <c r="CH182" s="29"/>
    </row>
    <row r="183" spans="1:86" ht="50" customHeight="1" thickBot="1" x14ac:dyDescent="0.4">
      <c r="A183" s="296"/>
      <c r="B183" s="11">
        <v>162</v>
      </c>
      <c r="C183" s="34" t="s">
        <v>193</v>
      </c>
      <c r="D183" s="11" t="s">
        <v>22</v>
      </c>
      <c r="F183" s="157">
        <f>+'ESTUDIO DE MERCADO 2023'!F183*(1 + 0.0928) * (1 + 0.052) * (1 + 0.051)</f>
        <v>235610.01859199998</v>
      </c>
      <c r="G183" s="157">
        <f>+'ESTUDIO DE MERCADO 2023'!G183*(1 + 0.0928) * (1 + 0.052) * (1 + 0.051)</f>
        <v>265278.75708700798</v>
      </c>
      <c r="H183" s="7">
        <f>+'ESTUDIO DE MERCADO 2025'!H183*1.051</f>
        <v>317402</v>
      </c>
      <c r="I183" s="7">
        <f>+'ESTUDIO DE MERCADO 2025'!I183*1.051</f>
        <v>323708</v>
      </c>
      <c r="J183" s="13">
        <f>+'ESTUDIO DE MERCADO 2025'!J183*1.051</f>
        <v>304988.8492</v>
      </c>
      <c r="K183" s="8">
        <f t="shared" si="145"/>
        <v>289398</v>
      </c>
      <c r="L183" s="450"/>
      <c r="M183" s="157">
        <f>+'ESTUDIO DE MERCADO 2023'!I183*(1 + 0.0928) * (1 + 0.052) * (1 + 0.051)</f>
        <v>235610.01859199998</v>
      </c>
      <c r="N183" s="157">
        <f>+'ESTUDIO DE MERCADO 2023'!J183*(1 + 0.0928) * (1 + 0.052) * (1 + 0.051)</f>
        <v>265278.75708700798</v>
      </c>
      <c r="O183" s="7">
        <f>+'ESTUDIO DE MERCADO 2025'!N183*1.051</f>
        <v>317402</v>
      </c>
      <c r="P183" s="7">
        <f>+'ESTUDIO DE MERCADO 2025'!O183*1.051</f>
        <v>323708</v>
      </c>
      <c r="Q183" s="7">
        <f>+'ESTUDIO DE MERCADO 2025'!P183*1.051</f>
        <v>304988.8492</v>
      </c>
      <c r="R183" s="8">
        <f t="shared" si="146"/>
        <v>289398</v>
      </c>
      <c r="S183" s="450"/>
      <c r="T183" s="157">
        <f>+'ESTUDIO DE MERCADO 2023'!O183*(1 + 0.0928) * (1 + 0.052) * (1 + 0.051)</f>
        <v>235610.01859199998</v>
      </c>
      <c r="U183" s="157">
        <f>+'ESTUDIO DE MERCADO 2023'!P183*(1 + 0.0928) * (1 + 0.052) * (1 + 0.051)</f>
        <v>265278.75708700798</v>
      </c>
      <c r="V183" s="7">
        <f>+'ESTUDIO DE MERCADO 2025'!T183*1.051</f>
        <v>317402</v>
      </c>
      <c r="W183" s="7">
        <f>+'ESTUDIO DE MERCADO 2025'!U183*1.051</f>
        <v>323708</v>
      </c>
      <c r="X183" s="7">
        <f>+'ESTUDIO DE MERCADO 2025'!V183*1.051</f>
        <v>304988.8492</v>
      </c>
      <c r="Y183" s="8">
        <f t="shared" si="147"/>
        <v>289398</v>
      </c>
      <c r="Z183" s="450"/>
      <c r="AA183" s="157">
        <f>+'ESTUDIO DE MERCADO 2023'!AD183*(1 + 0.0928) * (1 + 0.052) * (1 + 0.051)</f>
        <v>235610.01859199998</v>
      </c>
      <c r="AB183" s="157">
        <f>+'ESTUDIO DE MERCADO 2023'!AE183*(1 + 0.0928) * (1 + 0.052) * (1 + 0.051)</f>
        <v>265278.75708700798</v>
      </c>
      <c r="AC183" s="7">
        <f>+'ESTUDIO DE MERCADO 2025'!Z183*1.051</f>
        <v>317402</v>
      </c>
      <c r="AD183" s="7">
        <f>+'ESTUDIO DE MERCADO 2025'!AA183*1.051</f>
        <v>317402</v>
      </c>
      <c r="AE183" s="7">
        <f>+'ESTUDIO DE MERCADO 2025'!AB183*1.051</f>
        <v>304988.8492</v>
      </c>
      <c r="AF183" s="8">
        <f t="shared" si="148"/>
        <v>288136</v>
      </c>
      <c r="AG183" s="450"/>
      <c r="AH183" s="157">
        <f>+'ESTUDIO DE MERCADO 2023'!AG183*(1 + 0.0928) * (1 + 0.052) * (1 + 0.051)</f>
        <v>235610.01859199998</v>
      </c>
      <c r="AI183" s="157">
        <f>+'ESTUDIO DE MERCADO 2023'!AH183*(1 + 0.0928) * (1 + 0.052) * (1 + 0.051)</f>
        <v>265278.75708700798</v>
      </c>
      <c r="AJ183" s="7">
        <f>+'ESTUDIO DE MERCADO 2025'!AF183*1.051</f>
        <v>317402</v>
      </c>
      <c r="AK183" s="7">
        <f>+'ESTUDIO DE MERCADO 2025'!AG183*1.051</f>
        <v>323708</v>
      </c>
      <c r="AL183" s="7">
        <f>+'ESTUDIO DE MERCADO 2025'!AH183*1.051</f>
        <v>304988.8492</v>
      </c>
      <c r="AM183" s="8">
        <f t="shared" si="149"/>
        <v>289398</v>
      </c>
      <c r="AN183" s="450"/>
      <c r="AO183" s="157">
        <f>+'ESTUDIO DE MERCADO 2023'!AJ183*(1 + 0.0928) * (1 + 0.052) * (1 + 0.051)</f>
        <v>235610.01859199998</v>
      </c>
      <c r="AP183" s="157">
        <f>+'ESTUDIO DE MERCADO 2023'!AK183*(1 + 0.0928) * (1 + 0.052) * (1 + 0.051)</f>
        <v>265278.75708700798</v>
      </c>
      <c r="AQ183" s="7">
        <f>+'ESTUDIO DE MERCADO 2025'!AL183*1.051</f>
        <v>317402</v>
      </c>
      <c r="AR183" s="7">
        <f>+'ESTUDIO DE MERCADO 2025'!AM183*1.051</f>
        <v>323708</v>
      </c>
      <c r="AS183" s="7">
        <f>+'ESTUDIO DE MERCADO 2025'!AN183*1.051</f>
        <v>304988.8492</v>
      </c>
      <c r="AT183" s="8">
        <f>ROUND(((AO183+AP183+AQ183+AR183+AS183)/5),0)</f>
        <v>289398</v>
      </c>
      <c r="AU183" s="450"/>
      <c r="AV183" s="157">
        <f>+'ESTUDIO DE MERCADO 2023'!AM183*(1 + 0.0928) * (1 + 0.052) * (1 + 0.051)</f>
        <v>280375.92212447996</v>
      </c>
      <c r="AW183" s="157">
        <f>+'ESTUDIO DE MERCADO 2023'!AN183*(1 + 0.0928) * (1 + 0.052) * (1 + 0.051)</f>
        <v>265278.75708700798</v>
      </c>
      <c r="AX183" s="7">
        <f>+'ESTUDIO DE MERCADO 2025'!AR183*1.051</f>
        <v>345779</v>
      </c>
      <c r="AY183" s="7">
        <f>+'ESTUDIO DE MERCADO 2025'!AS183*1.051</f>
        <v>353136</v>
      </c>
      <c r="AZ183" s="7">
        <f>+'ESTUDIO DE MERCADO 2025'!AT183*1.051</f>
        <v>332246.53419999999</v>
      </c>
      <c r="BA183" s="8">
        <f t="shared" si="150"/>
        <v>315363</v>
      </c>
      <c r="BB183" s="450"/>
      <c r="BC183" s="157">
        <f>+'ESTUDIO DE MERCADO 2023'!AP183*(1 + 0.0928) * (1 + 0.052) * (1 + 0.051)</f>
        <v>235610.01859199998</v>
      </c>
      <c r="BD183" s="157">
        <f>+'ESTUDIO DE MERCADO 2023'!AQ183*(1 + 0.0928) * (1 + 0.052) * (1 + 0.051)</f>
        <v>215673.78624959997</v>
      </c>
      <c r="BE183" s="7">
        <f>+'ESTUDIO DE MERCADO 2025'!AX183*1.051</f>
        <v>285872</v>
      </c>
      <c r="BF183" s="7">
        <f>+'ESTUDIO DE MERCADO 2025'!AY183*1.051</f>
        <v>291127</v>
      </c>
      <c r="BG183" s="7">
        <f>+'ESTUDIO DE MERCADO 2025'!AZ183*1.051</f>
        <v>274783.95</v>
      </c>
      <c r="BH183" s="8">
        <f t="shared" si="151"/>
        <v>260613</v>
      </c>
      <c r="BI183" s="450"/>
      <c r="BJ183" s="157">
        <f>+'ESTUDIO DE MERCADO 2023'!AV183*(1 + 0.0928) * (1 + 0.052) * (1 + 0.051)</f>
        <v>235610.01859199998</v>
      </c>
      <c r="BK183" s="157">
        <f>+'ESTUDIO DE MERCADO 2023'!AW183*(1 + 0.0928) * (1 + 0.052) * (1 + 0.051)</f>
        <v>265278.75708700798</v>
      </c>
      <c r="BL183" s="7">
        <f>+'ESTUDIO DE MERCADO 2025'!BD183*1.051</f>
        <v>317402</v>
      </c>
      <c r="BM183" s="7">
        <f>+'ESTUDIO DE MERCADO 2025'!BE183*1.051</f>
        <v>323708</v>
      </c>
      <c r="BN183" s="7">
        <f>+'ESTUDIO DE MERCADO 2025'!BF183*1.051</f>
        <v>304988.8492</v>
      </c>
      <c r="BO183" s="8">
        <f t="shared" si="152"/>
        <v>289398</v>
      </c>
      <c r="BP183" s="450"/>
      <c r="BQ183" s="157">
        <f>+'ESTUDIO DE MERCADO 2023'!AY183*(1 + 0.0928) * (1 + 0.052) * (1 + 0.051)</f>
        <v>235610.01859199998</v>
      </c>
      <c r="BR183" s="157">
        <f>+'ESTUDIO DE MERCADO 2023'!AZ183*(1 + 0.0928) * (1 + 0.052) * (1 + 0.051)</f>
        <v>265278.75708700798</v>
      </c>
      <c r="BS183" s="7">
        <f>+'ESTUDIO DE MERCADO 2025'!BJ183*1.051</f>
        <v>317402</v>
      </c>
      <c r="BT183" s="7">
        <f>+'ESTUDIO DE MERCADO 2025'!BK183*1.051</f>
        <v>323708</v>
      </c>
      <c r="BU183" s="7">
        <f>+'ESTUDIO DE MERCADO 2025'!BL183*1.051</f>
        <v>304988.8492</v>
      </c>
      <c r="BV183" s="8">
        <f t="shared" si="153"/>
        <v>289398</v>
      </c>
      <c r="BW183" s="450"/>
      <c r="BX183" s="157">
        <f>+'ESTUDIO DE MERCADO 2023'!BB183*(1 + 0.0928) * (1 + 0.052) * (1 + 0.051)</f>
        <v>235610.01859199998</v>
      </c>
      <c r="BY183" s="157">
        <f>+'ESTUDIO DE MERCADO 2023'!BC183*(1 + 0.0928) * (1 + 0.052) * (1 + 0.051)</f>
        <v>215673.78624959997</v>
      </c>
      <c r="BZ183" s="7">
        <f>+'ESTUDIO DE MERCADO 2025'!BP183*1.051</f>
        <v>285872</v>
      </c>
      <c r="CA183" s="7">
        <f>+'ESTUDIO DE MERCADO 2025'!BQ183*1.051</f>
        <v>291127</v>
      </c>
      <c r="CB183" s="7">
        <f>+'ESTUDIO DE MERCADO 2025'!BR183*1.051</f>
        <v>274783.95</v>
      </c>
      <c r="CC183" s="450">
        <f t="shared" si="133"/>
        <v>260613</v>
      </c>
      <c r="CD183" s="89"/>
      <c r="CE183" s="28"/>
      <c r="CF183" s="29"/>
      <c r="CG183" s="29"/>
      <c r="CH183" s="29"/>
    </row>
    <row r="184" spans="1:86" ht="50" customHeight="1" x14ac:dyDescent="0.35">
      <c r="A184" s="296"/>
      <c r="B184" s="4">
        <v>163</v>
      </c>
      <c r="C184" s="34" t="s">
        <v>194</v>
      </c>
      <c r="D184" s="11" t="s">
        <v>22</v>
      </c>
      <c r="F184" s="157">
        <f>+'ESTUDIO DE MERCADO 2023'!F184*(1 + 0.0928) * (1 + 0.052) * (1 + 0.051)</f>
        <v>157073.34572799999</v>
      </c>
      <c r="G184" s="157">
        <f>+'ESTUDIO DE MERCADO 2023'!G184*(1 + 0.0928) * (1 + 0.052) * (1 + 0.051)</f>
        <v>176852.50472467201</v>
      </c>
      <c r="H184" s="7">
        <f>+'ESTUDIO DE MERCADO 2025'!H184*1.051</f>
        <v>211251</v>
      </c>
      <c r="I184" s="7">
        <f>+'ESTUDIO DE MERCADO 2025'!I184*1.051</f>
        <v>215455</v>
      </c>
      <c r="J184" s="13">
        <f>+'ESTUDIO DE MERCADO 2025'!J184*1.051</f>
        <v>203325.40899999999</v>
      </c>
      <c r="K184" s="8">
        <f t="shared" si="145"/>
        <v>192791</v>
      </c>
      <c r="L184" s="450"/>
      <c r="M184" s="157">
        <f>+'ESTUDIO DE MERCADO 2023'!I184*(1 + 0.0928) * (1 + 0.052) * (1 + 0.051)</f>
        <v>157073.34572799999</v>
      </c>
      <c r="N184" s="157">
        <f>+'ESTUDIO DE MERCADO 2023'!J184*(1 + 0.0928) * (1 + 0.052) * (1 + 0.051)</f>
        <v>176852.50472467201</v>
      </c>
      <c r="O184" s="7">
        <f>+'ESTUDIO DE MERCADO 2025'!N184*1.051</f>
        <v>211251</v>
      </c>
      <c r="P184" s="7">
        <f>+'ESTUDIO DE MERCADO 2025'!O184*1.051</f>
        <v>215455</v>
      </c>
      <c r="Q184" s="7">
        <f>+'ESTUDIO DE MERCADO 2025'!P184*1.051</f>
        <v>203325.40899999999</v>
      </c>
      <c r="R184" s="8">
        <f t="shared" si="146"/>
        <v>192791</v>
      </c>
      <c r="S184" s="450"/>
      <c r="T184" s="157">
        <f>+'ESTUDIO DE MERCADO 2023'!O184*(1 + 0.0928) * (1 + 0.052) * (1 + 0.051)</f>
        <v>157073.34572799999</v>
      </c>
      <c r="U184" s="157">
        <f>+'ESTUDIO DE MERCADO 2023'!P184*(1 + 0.0928) * (1 + 0.052) * (1 + 0.051)</f>
        <v>176852.50472467201</v>
      </c>
      <c r="V184" s="7">
        <f>+'ESTUDIO DE MERCADO 2025'!T184*1.051</f>
        <v>211251</v>
      </c>
      <c r="W184" s="7">
        <f>+'ESTUDIO DE MERCADO 2025'!U184*1.051</f>
        <v>215455</v>
      </c>
      <c r="X184" s="7">
        <f>+'ESTUDIO DE MERCADO 2025'!V184*1.051</f>
        <v>203325.40899999999</v>
      </c>
      <c r="Y184" s="8">
        <f t="shared" si="147"/>
        <v>192791</v>
      </c>
      <c r="Z184" s="450"/>
      <c r="AA184" s="157">
        <f>+'ESTUDIO DE MERCADO 2023'!AD184*(1 + 0.0928) * (1 + 0.052) * (1 + 0.051)</f>
        <v>157073.34572799999</v>
      </c>
      <c r="AB184" s="157">
        <f>+'ESTUDIO DE MERCADO 2023'!AE184*(1 + 0.0928) * (1 + 0.052) * (1 + 0.051)</f>
        <v>176852.50472467201</v>
      </c>
      <c r="AC184" s="7">
        <f>+'ESTUDIO DE MERCADO 2025'!Z184*1.051</f>
        <v>211251</v>
      </c>
      <c r="AD184" s="7">
        <f>+'ESTUDIO DE MERCADO 2025'!AA184*1.051</f>
        <v>211251</v>
      </c>
      <c r="AE184" s="7">
        <f>+'ESTUDIO DE MERCADO 2025'!AB184*1.051</f>
        <v>203325.40899999999</v>
      </c>
      <c r="AF184" s="8">
        <f t="shared" si="148"/>
        <v>191951</v>
      </c>
      <c r="AG184" s="450"/>
      <c r="AH184" s="157">
        <f>+'ESTUDIO DE MERCADO 2023'!AG184*(1 + 0.0928) * (1 + 0.052) * (1 + 0.051)</f>
        <v>157073.34572799999</v>
      </c>
      <c r="AI184" s="157">
        <f>+'ESTUDIO DE MERCADO 2023'!AH184*(1 + 0.0928) * (1 + 0.052) * (1 + 0.051)</f>
        <v>176852.50472467201</v>
      </c>
      <c r="AJ184" s="7">
        <f>+'ESTUDIO DE MERCADO 2025'!AF184*1.051</f>
        <v>211251</v>
      </c>
      <c r="AK184" s="7">
        <f>+'ESTUDIO DE MERCADO 2025'!AG184*1.051</f>
        <v>215455</v>
      </c>
      <c r="AL184" s="7">
        <f>+'ESTUDIO DE MERCADO 2025'!AH184*1.051</f>
        <v>203325.40899999999</v>
      </c>
      <c r="AM184" s="8">
        <f t="shared" si="149"/>
        <v>192791</v>
      </c>
      <c r="AN184" s="450"/>
      <c r="AO184" s="157">
        <f>+'ESTUDIO DE MERCADO 2023'!AJ184*(1 + 0.0928) * (1 + 0.052) * (1 + 0.051)</f>
        <v>157073.34572799999</v>
      </c>
      <c r="AP184" s="157">
        <f>+'ESTUDIO DE MERCADO 2023'!AK184*(1 + 0.0928) * (1 + 0.052) * (1 + 0.051)</f>
        <v>176852.50472467201</v>
      </c>
      <c r="AQ184" s="7">
        <f>+'ESTUDIO DE MERCADO 2025'!AL184*1.051</f>
        <v>211251</v>
      </c>
      <c r="AR184" s="7">
        <f>+'ESTUDIO DE MERCADO 2025'!AM184*1.051</f>
        <v>215455</v>
      </c>
      <c r="AS184" s="7">
        <f>+'ESTUDIO DE MERCADO 2025'!AN184*1.051</f>
        <v>203325.40899999999</v>
      </c>
      <c r="AT184" s="8">
        <f>ROUND(((AO184+AP184+AQ184+AR184+AS184)/5),0)</f>
        <v>192791</v>
      </c>
      <c r="AU184" s="450"/>
      <c r="AV184" s="157">
        <f>+'ESTUDIO DE MERCADO 2023'!AM184*(1 + 0.0928) * (1 + 0.052) * (1 + 0.051)</f>
        <v>186917.28141632001</v>
      </c>
      <c r="AW184" s="157">
        <f>+'ESTUDIO DE MERCADO 2023'!AN184*(1 + 0.0928) * (1 + 0.052) * (1 + 0.051)</f>
        <v>176852.50472467201</v>
      </c>
      <c r="AX184" s="7">
        <f>+'ESTUDIO DE MERCADO 2025'!AR184*1.051</f>
        <v>230169</v>
      </c>
      <c r="AY184" s="7">
        <f>+'ESTUDIO DE MERCADO 2025'!AS184*1.051</f>
        <v>234372.99999999997</v>
      </c>
      <c r="AZ184" s="7">
        <f>+'ESTUDIO DE MERCADO 2025'!AT184*1.051</f>
        <v>221497.19899999999</v>
      </c>
      <c r="BA184" s="8">
        <f t="shared" si="150"/>
        <v>209962</v>
      </c>
      <c r="BB184" s="450"/>
      <c r="BC184" s="157">
        <f>+'ESTUDIO DE MERCADO 2023'!AP184*(1 + 0.0928) * (1 + 0.052) * (1 + 0.051)</f>
        <v>157073.34572799999</v>
      </c>
      <c r="BD184" s="157">
        <f>+'ESTUDIO DE MERCADO 2023'!AQ184*(1 + 0.0928) * (1 + 0.052) * (1 + 0.051)</f>
        <v>143782.52416640002</v>
      </c>
      <c r="BE184" s="7">
        <f>+'ESTUDIO DE MERCADO 2025'!AX184*1.051</f>
        <v>190231</v>
      </c>
      <c r="BF184" s="7">
        <f>+'ESTUDIO DE MERCADO 2025'!AY184*1.051</f>
        <v>194435</v>
      </c>
      <c r="BG184" s="7">
        <f>+'ESTUDIO DE MERCADO 2025'!AZ184*1.051</f>
        <v>183189.3</v>
      </c>
      <c r="BH184" s="8">
        <f t="shared" si="151"/>
        <v>173742</v>
      </c>
      <c r="BI184" s="450"/>
      <c r="BJ184" s="157">
        <f>+'ESTUDIO DE MERCADO 2023'!AV184*(1 + 0.0928) * (1 + 0.052) * (1 + 0.051)</f>
        <v>157073.34572799999</v>
      </c>
      <c r="BK184" s="157">
        <f>+'ESTUDIO DE MERCADO 2023'!AW184*(1 + 0.0928) * (1 + 0.052) * (1 + 0.051)</f>
        <v>176852.50472467201</v>
      </c>
      <c r="BL184" s="7">
        <f>+'ESTUDIO DE MERCADO 2025'!BD184*1.051</f>
        <v>211251</v>
      </c>
      <c r="BM184" s="7">
        <f>+'ESTUDIO DE MERCADO 2025'!BE184*1.051</f>
        <v>215455</v>
      </c>
      <c r="BN184" s="7">
        <f>+'ESTUDIO DE MERCADO 2025'!BF184*1.051</f>
        <v>203325.40899999999</v>
      </c>
      <c r="BO184" s="8">
        <f t="shared" si="152"/>
        <v>192791</v>
      </c>
      <c r="BP184" s="450"/>
      <c r="BQ184" s="157">
        <f>+'ESTUDIO DE MERCADO 2023'!AY184*(1 + 0.0928) * (1 + 0.052) * (1 + 0.051)</f>
        <v>157073.34572799999</v>
      </c>
      <c r="BR184" s="157">
        <f>+'ESTUDIO DE MERCADO 2023'!AZ184*(1 + 0.0928) * (1 + 0.052) * (1 + 0.051)</f>
        <v>176852.50472467201</v>
      </c>
      <c r="BS184" s="7">
        <f>+'ESTUDIO DE MERCADO 2025'!BJ184*1.051</f>
        <v>211251</v>
      </c>
      <c r="BT184" s="7">
        <f>+'ESTUDIO DE MERCADO 2025'!BK184*1.051</f>
        <v>215455</v>
      </c>
      <c r="BU184" s="7">
        <f>+'ESTUDIO DE MERCADO 2025'!BL184*1.051</f>
        <v>203325.40899999999</v>
      </c>
      <c r="BV184" s="8">
        <f t="shared" si="153"/>
        <v>192791</v>
      </c>
      <c r="BW184" s="450"/>
      <c r="BX184" s="157">
        <f>+'ESTUDIO DE MERCADO 2023'!BB184*(1 + 0.0928) * (1 + 0.052) * (1 + 0.051)</f>
        <v>157073.34572799999</v>
      </c>
      <c r="BY184" s="157">
        <f>+'ESTUDIO DE MERCADO 2023'!BC184*(1 + 0.0928) * (1 + 0.052) * (1 + 0.051)</f>
        <v>143782.52416640002</v>
      </c>
      <c r="BZ184" s="7">
        <f>+'ESTUDIO DE MERCADO 2025'!BP184*1.051</f>
        <v>190231</v>
      </c>
      <c r="CA184" s="7">
        <f>+'ESTUDIO DE MERCADO 2025'!BQ184*1.051</f>
        <v>194435</v>
      </c>
      <c r="CB184" s="7">
        <f>+'ESTUDIO DE MERCADO 2025'!BR184*1.051</f>
        <v>183189.3</v>
      </c>
      <c r="CC184" s="450">
        <f t="shared" si="133"/>
        <v>173742</v>
      </c>
      <c r="CD184" s="89"/>
      <c r="CE184" s="28"/>
      <c r="CF184" s="29"/>
      <c r="CG184" s="29"/>
      <c r="CH184" s="29"/>
    </row>
    <row r="185" spans="1:86" ht="50" customHeight="1" thickBot="1" x14ac:dyDescent="0.4">
      <c r="A185" s="296"/>
      <c r="B185" s="11">
        <v>164</v>
      </c>
      <c r="C185" s="34" t="s">
        <v>195</v>
      </c>
      <c r="D185" s="11" t="s">
        <v>22</v>
      </c>
      <c r="F185" s="157">
        <f>+'ESTUDIO DE MERCADO 2023'!F185*(1 + 0.0928) * (1 + 0.052) * (1 + 0.051)</f>
        <v>188488.01487359998</v>
      </c>
      <c r="G185" s="157">
        <f>+'ESTUDIO DE MERCADO 2023'!G185*(1 + 0.0928) * (1 + 0.052) * (1 + 0.051)</f>
        <v>212223.00566960638</v>
      </c>
      <c r="H185" s="7">
        <f>+'ESTUDIO DE MERCADO 2025'!H185*1.051</f>
        <v>253290.99999999997</v>
      </c>
      <c r="I185" s="7">
        <f>+'ESTUDIO DE MERCADO 2025'!I185*1.051</f>
        <v>258545.99999999997</v>
      </c>
      <c r="J185" s="13">
        <f>+'ESTUDIO DE MERCADO 2025'!J185*1.051</f>
        <v>243990.49079999997</v>
      </c>
      <c r="K185" s="8">
        <f t="shared" si="145"/>
        <v>231308</v>
      </c>
      <c r="L185" s="450"/>
      <c r="M185" s="157">
        <f>+'ESTUDIO DE MERCADO 2023'!I185*(1 + 0.0928) * (1 + 0.052) * (1 + 0.051)</f>
        <v>188488.01487359998</v>
      </c>
      <c r="N185" s="157">
        <f>+'ESTUDIO DE MERCADO 2023'!J185*(1 + 0.0928) * (1 + 0.052) * (1 + 0.051)</f>
        <v>212223.00566960638</v>
      </c>
      <c r="O185" s="7">
        <f>+'ESTUDIO DE MERCADO 2025'!N185*1.051</f>
        <v>253290.99999999997</v>
      </c>
      <c r="P185" s="7">
        <f>+'ESTUDIO DE MERCADO 2025'!O185*1.051</f>
        <v>258545.99999999997</v>
      </c>
      <c r="Q185" s="7">
        <f>+'ESTUDIO DE MERCADO 2025'!P185*1.051</f>
        <v>243990.49079999997</v>
      </c>
      <c r="R185" s="8">
        <f t="shared" si="146"/>
        <v>231308</v>
      </c>
      <c r="S185" s="450"/>
      <c r="T185" s="157">
        <f>+'ESTUDIO DE MERCADO 2023'!O185*(1 + 0.0928) * (1 + 0.052) * (1 + 0.051)</f>
        <v>188488.01487359998</v>
      </c>
      <c r="U185" s="157">
        <f>+'ESTUDIO DE MERCADO 2023'!P185*(1 + 0.0928) * (1 + 0.052) * (1 + 0.051)</f>
        <v>212223.00566960638</v>
      </c>
      <c r="V185" s="7">
        <f>+'ESTUDIO DE MERCADO 2025'!T185*1.051</f>
        <v>253290.99999999997</v>
      </c>
      <c r="W185" s="7">
        <f>+'ESTUDIO DE MERCADO 2025'!U185*1.051</f>
        <v>258545.99999999997</v>
      </c>
      <c r="X185" s="7">
        <f>+'ESTUDIO DE MERCADO 2025'!V185*1.051</f>
        <v>243990.49079999997</v>
      </c>
      <c r="Y185" s="8">
        <f t="shared" si="147"/>
        <v>231308</v>
      </c>
      <c r="Z185" s="450"/>
      <c r="AA185" s="157">
        <f>+'ESTUDIO DE MERCADO 2023'!AD185*(1 + 0.0928) * (1 + 0.052) * (1 + 0.051)</f>
        <v>188488.01487359998</v>
      </c>
      <c r="AB185" s="157">
        <f>+'ESTUDIO DE MERCADO 2023'!AE185*(1 + 0.0928) * (1 + 0.052) * (1 + 0.051)</f>
        <v>212223.00566960638</v>
      </c>
      <c r="AC185" s="7">
        <f>+'ESTUDIO DE MERCADO 2025'!Z185*1.051</f>
        <v>253290.99999999997</v>
      </c>
      <c r="AD185" s="7">
        <f>+'ESTUDIO DE MERCADO 2025'!AA185*1.051</f>
        <v>253290.99999999997</v>
      </c>
      <c r="AE185" s="7">
        <f>+'ESTUDIO DE MERCADO 2025'!AB185*1.051</f>
        <v>243990.49079999997</v>
      </c>
      <c r="AF185" s="8">
        <f t="shared" si="148"/>
        <v>230257</v>
      </c>
      <c r="AG185" s="450"/>
      <c r="AH185" s="157">
        <f>+'ESTUDIO DE MERCADO 2023'!AG185*(1 + 0.0928) * (1 + 0.052) * (1 + 0.051)</f>
        <v>188488.01487359998</v>
      </c>
      <c r="AI185" s="157">
        <f>+'ESTUDIO DE MERCADO 2023'!AH185*(1 + 0.0928) * (1 + 0.052) * (1 + 0.051)</f>
        <v>212223.00566960638</v>
      </c>
      <c r="AJ185" s="7">
        <f>+'ESTUDIO DE MERCADO 2025'!AF185*1.051</f>
        <v>253290.99999999997</v>
      </c>
      <c r="AK185" s="7">
        <f>+'ESTUDIO DE MERCADO 2025'!AG185*1.051</f>
        <v>258545.99999999997</v>
      </c>
      <c r="AL185" s="7">
        <f>+'ESTUDIO DE MERCADO 2025'!AH185*1.051</f>
        <v>243990.49079999997</v>
      </c>
      <c r="AM185" s="8">
        <f t="shared" si="149"/>
        <v>231308</v>
      </c>
      <c r="AN185" s="450"/>
      <c r="AO185" s="157">
        <f>+'ESTUDIO DE MERCADO 2023'!AJ185*(1 + 0.0928) * (1 + 0.052) * (1 + 0.051)</f>
        <v>188488.01487359998</v>
      </c>
      <c r="AP185" s="157">
        <f>+'ESTUDIO DE MERCADO 2023'!AK185*(1 + 0.0928) * (1 + 0.052) * (1 + 0.051)</f>
        <v>212223.00566960638</v>
      </c>
      <c r="AQ185" s="7">
        <f>+'ESTUDIO DE MERCADO 2025'!AL185*1.051</f>
        <v>253290.99999999997</v>
      </c>
      <c r="AR185" s="7">
        <f>+'ESTUDIO DE MERCADO 2025'!AM185*1.051</f>
        <v>258545.99999999997</v>
      </c>
      <c r="AS185" s="7">
        <f>+'ESTUDIO DE MERCADO 2025'!AN185*1.051</f>
        <v>243990.49079999997</v>
      </c>
      <c r="AT185" s="8">
        <f>ROUND(((AO185+AP185+AQ185+AR185+AS185)/5),0)</f>
        <v>231308</v>
      </c>
      <c r="AU185" s="450"/>
      <c r="AV185" s="157">
        <f>+'ESTUDIO DE MERCADO 2023'!AM185*(1 + 0.0928) * (1 + 0.052) * (1 + 0.051)</f>
        <v>224300.73769958399</v>
      </c>
      <c r="AW185" s="157">
        <f>+'ESTUDIO DE MERCADO 2023'!AN185*(1 + 0.0928) * (1 + 0.052) * (1 + 0.051)</f>
        <v>212223.00566960638</v>
      </c>
      <c r="AX185" s="7">
        <f>+'ESTUDIO DE MERCADO 2025'!AR185*1.051</f>
        <v>276413</v>
      </c>
      <c r="AY185" s="7">
        <f>+'ESTUDIO DE MERCADO 2025'!AS185*1.051</f>
        <v>281668</v>
      </c>
      <c r="AZ185" s="7">
        <f>+'ESTUDIO DE MERCADO 2025'!AT185*1.051</f>
        <v>265796.63879999996</v>
      </c>
      <c r="BA185" s="8">
        <f t="shared" si="150"/>
        <v>252080</v>
      </c>
      <c r="BB185" s="450"/>
      <c r="BC185" s="157">
        <f>+'ESTUDIO DE MERCADO 2023'!AP185*(1 + 0.0928) * (1 + 0.052) * (1 + 0.051)</f>
        <v>188488.01487359998</v>
      </c>
      <c r="BD185" s="157">
        <f>+'ESTUDIO DE MERCADO 2023'!AQ185*(1 + 0.0928) * (1 + 0.052) * (1 + 0.051)</f>
        <v>172539.02899967998</v>
      </c>
      <c r="BE185" s="7">
        <f>+'ESTUDIO DE MERCADO 2025'!AX185*1.051</f>
        <v>229118</v>
      </c>
      <c r="BF185" s="7">
        <f>+'ESTUDIO DE MERCADO 2025'!AY185*1.051</f>
        <v>233321.99999999997</v>
      </c>
      <c r="BG185" s="7">
        <f>+'ESTUDIO DE MERCADO 2025'!AZ185*1.051</f>
        <v>219827.15999999997</v>
      </c>
      <c r="BH185" s="8">
        <f t="shared" si="151"/>
        <v>208659</v>
      </c>
      <c r="BI185" s="450"/>
      <c r="BJ185" s="157">
        <f>+'ESTUDIO DE MERCADO 2023'!AV185*(1 + 0.0928) * (1 + 0.052) * (1 + 0.051)</f>
        <v>188488.01487359998</v>
      </c>
      <c r="BK185" s="157">
        <f>+'ESTUDIO DE MERCADO 2023'!AW185*(1 + 0.0928) * (1 + 0.052) * (1 + 0.051)</f>
        <v>212223.00566960638</v>
      </c>
      <c r="BL185" s="7">
        <f>+'ESTUDIO DE MERCADO 2025'!BD185*1.051</f>
        <v>253290.99999999997</v>
      </c>
      <c r="BM185" s="7">
        <f>+'ESTUDIO DE MERCADO 2025'!BE185*1.051</f>
        <v>258545.99999999997</v>
      </c>
      <c r="BN185" s="7">
        <f>+'ESTUDIO DE MERCADO 2025'!BF185*1.051</f>
        <v>243990.49079999997</v>
      </c>
      <c r="BO185" s="8">
        <f t="shared" si="152"/>
        <v>231308</v>
      </c>
      <c r="BP185" s="450"/>
      <c r="BQ185" s="157">
        <f>+'ESTUDIO DE MERCADO 2023'!AY185*(1 + 0.0928) * (1 + 0.052) * (1 + 0.051)</f>
        <v>188488.01487359998</v>
      </c>
      <c r="BR185" s="157">
        <f>+'ESTUDIO DE MERCADO 2023'!AZ185*(1 + 0.0928) * (1 + 0.052) * (1 + 0.051)</f>
        <v>212223.00566960638</v>
      </c>
      <c r="BS185" s="7">
        <f>+'ESTUDIO DE MERCADO 2025'!BJ185*1.051</f>
        <v>253290.99999999997</v>
      </c>
      <c r="BT185" s="7">
        <f>+'ESTUDIO DE MERCADO 2025'!BK185*1.051</f>
        <v>258545.99999999997</v>
      </c>
      <c r="BU185" s="7">
        <f>+'ESTUDIO DE MERCADO 2025'!BL185*1.051</f>
        <v>243990.49079999997</v>
      </c>
      <c r="BV185" s="8">
        <f t="shared" si="153"/>
        <v>231308</v>
      </c>
      <c r="BW185" s="450"/>
      <c r="BX185" s="157">
        <f>+'ESTUDIO DE MERCADO 2023'!BB185*(1 + 0.0928) * (1 + 0.052) * (1 + 0.051)</f>
        <v>188488.01487359998</v>
      </c>
      <c r="BY185" s="157">
        <f>+'ESTUDIO DE MERCADO 2023'!BC185*(1 + 0.0928) * (1 + 0.052) * (1 + 0.051)</f>
        <v>172539.02899967998</v>
      </c>
      <c r="BZ185" s="7">
        <f>+'ESTUDIO DE MERCADO 2025'!BP185*1.051</f>
        <v>229118</v>
      </c>
      <c r="CA185" s="7">
        <f>+'ESTUDIO DE MERCADO 2025'!BQ185*1.051</f>
        <v>233321.99999999997</v>
      </c>
      <c r="CB185" s="7">
        <f>+'ESTUDIO DE MERCADO 2025'!BR185*1.051</f>
        <v>219827.15999999997</v>
      </c>
      <c r="CC185" s="450">
        <f t="shared" si="133"/>
        <v>208659</v>
      </c>
      <c r="CD185" s="89"/>
      <c r="CE185" s="28"/>
      <c r="CF185" s="29"/>
      <c r="CG185" s="29"/>
      <c r="CH185" s="29"/>
    </row>
    <row r="186" spans="1:86" ht="50" customHeight="1" x14ac:dyDescent="0.35">
      <c r="A186" s="296"/>
      <c r="B186" s="4">
        <v>165</v>
      </c>
      <c r="C186" s="34" t="s">
        <v>196</v>
      </c>
      <c r="D186" s="11" t="s">
        <v>22</v>
      </c>
      <c r="F186" s="157">
        <f>+'ESTUDIO DE MERCADO 2023'!F186*(1 + 0.0928) * (1 + 0.052) * (1 + 0.051)</f>
        <v>94244.007436799991</v>
      </c>
      <c r="G186" s="157">
        <f>+'ESTUDIO DE MERCADO 2023'!G186*(1 + 0.0928) * (1 + 0.052) * (1 + 0.051)</f>
        <v>106111.50283480319</v>
      </c>
      <c r="H186" s="7">
        <f>+'ESTUDIO DE MERCADO 2025'!H186*1.051</f>
        <v>127170.99999999999</v>
      </c>
      <c r="I186" s="7">
        <f>+'ESTUDIO DE MERCADO 2025'!I186*1.051</f>
        <v>129272.99999999999</v>
      </c>
      <c r="J186" s="13">
        <f>+'ESTUDIO DE MERCADO 2025'!J186*1.051</f>
        <v>121995.24539999999</v>
      </c>
      <c r="K186" s="8">
        <f t="shared" si="145"/>
        <v>115759</v>
      </c>
      <c r="L186" s="450"/>
      <c r="M186" s="157">
        <f>+'ESTUDIO DE MERCADO 2023'!I186*(1 + 0.0928) * (1 + 0.052) * (1 + 0.051)</f>
        <v>94244.007436799991</v>
      </c>
      <c r="N186" s="157">
        <f>+'ESTUDIO DE MERCADO 2023'!J186*(1 + 0.0928) * (1 + 0.052) * (1 + 0.051)</f>
        <v>106111.50283480319</v>
      </c>
      <c r="O186" s="7">
        <f>+'ESTUDIO DE MERCADO 2025'!N186*1.051</f>
        <v>127170.99999999999</v>
      </c>
      <c r="P186" s="7">
        <f>+'ESTUDIO DE MERCADO 2025'!O186*1.051</f>
        <v>129272.99999999999</v>
      </c>
      <c r="Q186" s="7">
        <f>+'ESTUDIO DE MERCADO 2025'!P186*1.051</f>
        <v>121995.24539999999</v>
      </c>
      <c r="R186" s="8">
        <f t="shared" si="146"/>
        <v>115759</v>
      </c>
      <c r="S186" s="450"/>
      <c r="T186" s="157">
        <f>+'ESTUDIO DE MERCADO 2023'!O186*(1 + 0.0928) * (1 + 0.052) * (1 + 0.051)</f>
        <v>94244.007436799991</v>
      </c>
      <c r="U186" s="157">
        <f>+'ESTUDIO DE MERCADO 2023'!P186*(1 + 0.0928) * (1 + 0.052) * (1 + 0.051)</f>
        <v>106111.50283480319</v>
      </c>
      <c r="V186" s="7">
        <f>+'ESTUDIO DE MERCADO 2025'!T186*1.051</f>
        <v>127170.99999999999</v>
      </c>
      <c r="W186" s="7">
        <f>+'ESTUDIO DE MERCADO 2025'!U186*1.051</f>
        <v>129272.99999999999</v>
      </c>
      <c r="X186" s="7">
        <f>+'ESTUDIO DE MERCADO 2025'!V186*1.051</f>
        <v>121995.24539999999</v>
      </c>
      <c r="Y186" s="8">
        <f t="shared" si="147"/>
        <v>115759</v>
      </c>
      <c r="Z186" s="450"/>
      <c r="AA186" s="157">
        <f>+'ESTUDIO DE MERCADO 2023'!AD186*(1 + 0.0928) * (1 + 0.052) * (1 + 0.051)</f>
        <v>94244.007436799991</v>
      </c>
      <c r="AB186" s="157">
        <f>+'ESTUDIO DE MERCADO 2023'!AE186*(1 + 0.0928) * (1 + 0.052) * (1 + 0.051)</f>
        <v>106111.50283480319</v>
      </c>
      <c r="AC186" s="7">
        <f>+'ESTUDIO DE MERCADO 2025'!Z186*1.051</f>
        <v>127170.99999999999</v>
      </c>
      <c r="AD186" s="7">
        <f>+'ESTUDIO DE MERCADO 2025'!AA186*1.051</f>
        <v>127170.99999999999</v>
      </c>
      <c r="AE186" s="7">
        <f>+'ESTUDIO DE MERCADO 2025'!AB186*1.051</f>
        <v>121995.24539999999</v>
      </c>
      <c r="AF186" s="8">
        <f t="shared" si="148"/>
        <v>115339</v>
      </c>
      <c r="AG186" s="450"/>
      <c r="AH186" s="157">
        <f>+'ESTUDIO DE MERCADO 2023'!AG186*(1 + 0.0928) * (1 + 0.052) * (1 + 0.051)</f>
        <v>94244.007436799991</v>
      </c>
      <c r="AI186" s="157">
        <f>+'ESTUDIO DE MERCADO 2023'!AH186*(1 + 0.0928) * (1 + 0.052) * (1 + 0.051)</f>
        <v>106111.50283480319</v>
      </c>
      <c r="AJ186" s="7">
        <f>+'ESTUDIO DE MERCADO 2025'!AF186*1.051</f>
        <v>127170.99999999999</v>
      </c>
      <c r="AK186" s="7">
        <f>+'ESTUDIO DE MERCADO 2025'!AG186*1.051</f>
        <v>129272.99999999999</v>
      </c>
      <c r="AL186" s="7">
        <f>+'ESTUDIO DE MERCADO 2025'!AH186*1.051</f>
        <v>121995.24539999999</v>
      </c>
      <c r="AM186" s="8">
        <f t="shared" si="149"/>
        <v>115759</v>
      </c>
      <c r="AN186" s="450"/>
      <c r="AO186" s="157">
        <f>+'ESTUDIO DE MERCADO 2023'!AJ186*(1 + 0.0928) * (1 + 0.052) * (1 + 0.051)</f>
        <v>94244.007436799991</v>
      </c>
      <c r="AP186" s="157">
        <f>+'ESTUDIO DE MERCADO 2023'!AK186*(1 + 0.0928) * (1 + 0.052) * (1 + 0.051)</f>
        <v>106111.50283480319</v>
      </c>
      <c r="AQ186" s="7">
        <f>+'ESTUDIO DE MERCADO 2025'!AL186*1.051</f>
        <v>127170.99999999999</v>
      </c>
      <c r="AR186" s="7">
        <f>+'ESTUDIO DE MERCADO 2025'!AM186*1.051</f>
        <v>129272.99999999999</v>
      </c>
      <c r="AS186" s="7">
        <f>+'ESTUDIO DE MERCADO 2025'!AN186*1.051</f>
        <v>121995.24539999999</v>
      </c>
      <c r="AT186" s="8">
        <f>ROUND(((AO186+AP186+AQ186+AR186+AS186)/5),0)</f>
        <v>115759</v>
      </c>
      <c r="AU186" s="450"/>
      <c r="AV186" s="157">
        <f>+'ESTUDIO DE MERCADO 2023'!AM186*(1 + 0.0928) * (1 + 0.052) * (1 + 0.051)</f>
        <v>112150.36884979199</v>
      </c>
      <c r="AW186" s="157">
        <f>+'ESTUDIO DE MERCADO 2023'!AN186*(1 + 0.0928) * (1 + 0.052) * (1 + 0.051)</f>
        <v>106111.50283480319</v>
      </c>
      <c r="AX186" s="7">
        <f>+'ESTUDIO DE MERCADO 2025'!AR186*1.051</f>
        <v>138732</v>
      </c>
      <c r="AY186" s="7">
        <f>+'ESTUDIO DE MERCADO 2025'!AS186*1.051</f>
        <v>141885</v>
      </c>
      <c r="AZ186" s="7">
        <f>+'ESTUDIO DE MERCADO 2025'!AT186*1.051</f>
        <v>132898.31939999998</v>
      </c>
      <c r="BA186" s="8">
        <f t="shared" si="150"/>
        <v>126355</v>
      </c>
      <c r="BB186" s="450"/>
      <c r="BC186" s="157">
        <f>+'ESTUDIO DE MERCADO 2023'!AP186*(1 + 0.0928) * (1 + 0.052) * (1 + 0.051)</f>
        <v>94244.007436799991</v>
      </c>
      <c r="BD186" s="157">
        <f>+'ESTUDIO DE MERCADO 2023'!AQ186*(1 + 0.0928) * (1 + 0.052) * (1 + 0.051)</f>
        <v>86269.514499839992</v>
      </c>
      <c r="BE186" s="7">
        <f>+'ESTUDIO DE MERCADO 2025'!AX186*1.051</f>
        <v>114559</v>
      </c>
      <c r="BF186" s="7">
        <f>+'ESTUDIO DE MERCADO 2025'!AY186*1.051</f>
        <v>116660.99999999999</v>
      </c>
      <c r="BG186" s="7">
        <f>+'ESTUDIO DE MERCADO 2025'!AZ186*1.051</f>
        <v>109913.57999999999</v>
      </c>
      <c r="BH186" s="8">
        <f t="shared" si="151"/>
        <v>104329</v>
      </c>
      <c r="BI186" s="450"/>
      <c r="BJ186" s="157">
        <f>+'ESTUDIO DE MERCADO 2023'!AV186*(1 + 0.0928) * (1 + 0.052) * (1 + 0.051)</f>
        <v>94244.007436799991</v>
      </c>
      <c r="BK186" s="157">
        <f>+'ESTUDIO DE MERCADO 2023'!AW186*(1 + 0.0928) * (1 + 0.052) * (1 + 0.051)</f>
        <v>106111.50283480319</v>
      </c>
      <c r="BL186" s="7">
        <f>+'ESTUDIO DE MERCADO 2025'!BD186*1.051</f>
        <v>127170.99999999999</v>
      </c>
      <c r="BM186" s="7">
        <f>+'ESTUDIO DE MERCADO 2025'!BE186*1.051</f>
        <v>129272.99999999999</v>
      </c>
      <c r="BN186" s="7">
        <f>+'ESTUDIO DE MERCADO 2025'!BF186*1.051</f>
        <v>121995.24539999999</v>
      </c>
      <c r="BO186" s="8">
        <f t="shared" si="152"/>
        <v>115759</v>
      </c>
      <c r="BP186" s="450"/>
      <c r="BQ186" s="157">
        <f>+'ESTUDIO DE MERCADO 2023'!AY186*(1 + 0.0928) * (1 + 0.052) * (1 + 0.051)</f>
        <v>94244.007436799991</v>
      </c>
      <c r="BR186" s="157">
        <f>+'ESTUDIO DE MERCADO 2023'!AZ186*(1 + 0.0928) * (1 + 0.052) * (1 + 0.051)</f>
        <v>106111.50283480319</v>
      </c>
      <c r="BS186" s="7">
        <f>+'ESTUDIO DE MERCADO 2025'!BJ186*1.051</f>
        <v>127170.99999999999</v>
      </c>
      <c r="BT186" s="7">
        <f>+'ESTUDIO DE MERCADO 2025'!BK186*1.051</f>
        <v>129272.99999999999</v>
      </c>
      <c r="BU186" s="7">
        <f>+'ESTUDIO DE MERCADO 2025'!BL186*1.051</f>
        <v>121995.24539999999</v>
      </c>
      <c r="BV186" s="8">
        <f t="shared" si="153"/>
        <v>115759</v>
      </c>
      <c r="BW186" s="450"/>
      <c r="BX186" s="157">
        <f>+'ESTUDIO DE MERCADO 2023'!BB186*(1 + 0.0928) * (1 + 0.052) * (1 + 0.051)</f>
        <v>94244.007436799991</v>
      </c>
      <c r="BY186" s="157">
        <f>+'ESTUDIO DE MERCADO 2023'!BC186*(1 + 0.0928) * (1 + 0.052) * (1 + 0.051)</f>
        <v>86269.514499839992</v>
      </c>
      <c r="BZ186" s="7">
        <f>+'ESTUDIO DE MERCADO 2025'!BP186*1.051</f>
        <v>114559</v>
      </c>
      <c r="CA186" s="7">
        <f>+'ESTUDIO DE MERCADO 2025'!BQ186*1.051</f>
        <v>116660.99999999999</v>
      </c>
      <c r="CB186" s="7">
        <f>+'ESTUDIO DE MERCADO 2025'!BR186*1.051</f>
        <v>109913.57999999999</v>
      </c>
      <c r="CC186" s="450">
        <f t="shared" si="133"/>
        <v>104329</v>
      </c>
      <c r="CD186" s="89"/>
      <c r="CE186" s="28"/>
      <c r="CF186" s="29"/>
      <c r="CG186" s="29"/>
      <c r="CH186" s="29"/>
    </row>
    <row r="187" spans="1:86" ht="50" customHeight="1" thickBot="1" x14ac:dyDescent="0.4">
      <c r="A187" s="296"/>
      <c r="B187" s="11">
        <v>166</v>
      </c>
      <c r="C187" s="34" t="s">
        <v>197</v>
      </c>
      <c r="D187" s="11" t="s">
        <v>22</v>
      </c>
      <c r="F187" s="157">
        <f>+'ESTUDIO DE MERCADO 2023'!F187*(1 + 0.0928) * (1 + 0.052) * (1 + 0.051)</f>
        <v>386959.37599165307</v>
      </c>
      <c r="G187" s="157">
        <f>+'ESTUDIO DE MERCADO 2023'!G187*(1 + 0.0928) * (1 + 0.052) * (1 + 0.051)</f>
        <v>435686.49126075587</v>
      </c>
      <c r="H187" s="7">
        <f>+'ESTUDIO DE MERCADO 2025'!H187*1.051</f>
        <v>521295.99999999994</v>
      </c>
      <c r="I187" s="7">
        <f>+'ESTUDIO DE MERCADO 2025'!I187*1.051</f>
        <v>531806</v>
      </c>
      <c r="J187" s="13">
        <f>+'ESTUDIO DE MERCADO 2025'!J187*1.051</f>
        <v>500904.28779999999</v>
      </c>
      <c r="K187" s="8">
        <f t="shared" si="145"/>
        <v>475330</v>
      </c>
      <c r="L187" s="450"/>
      <c r="M187" s="157">
        <f>+'ESTUDIO DE MERCADO 2023'!I187*(1 + 0.0928) * (1 + 0.052) * (1 + 0.051)</f>
        <v>386959.37599165307</v>
      </c>
      <c r="N187" s="157">
        <f>+'ESTUDIO DE MERCADO 2023'!J187*(1 + 0.0928) * (1 + 0.052) * (1 + 0.051)</f>
        <v>435686.49126075587</v>
      </c>
      <c r="O187" s="7">
        <f>+'ESTUDIO DE MERCADO 2025'!N187*1.051</f>
        <v>521295.99999999994</v>
      </c>
      <c r="P187" s="7">
        <f>+'ESTUDIO DE MERCADO 2025'!O187*1.051</f>
        <v>531806</v>
      </c>
      <c r="Q187" s="7">
        <f>+'ESTUDIO DE MERCADO 2025'!P187*1.051</f>
        <v>500904.28779999999</v>
      </c>
      <c r="R187" s="8">
        <f t="shared" si="146"/>
        <v>475330</v>
      </c>
      <c r="S187" s="450"/>
      <c r="T187" s="157">
        <f>+'ESTUDIO DE MERCADO 2023'!O187*(1 + 0.0928) * (1 + 0.052) * (1 + 0.051)</f>
        <v>677705.98723115143</v>
      </c>
      <c r="U187" s="157">
        <f>+'ESTUDIO DE MERCADO 2023'!P187*(1 + 0.0928) * (1 + 0.052) * (1 + 0.051)</f>
        <v>763044.81039248966</v>
      </c>
      <c r="V187" s="7">
        <f>+'ESTUDIO DE MERCADO 2025'!T187*1.051</f>
        <v>912268</v>
      </c>
      <c r="W187" s="7">
        <f>+'ESTUDIO DE MERCADO 2025'!U187*1.051</f>
        <v>930135</v>
      </c>
      <c r="X187" s="7">
        <f>+'ESTUDIO DE MERCADO 2025'!V187*1.051</f>
        <v>877264.86540000001</v>
      </c>
      <c r="Y187" s="8">
        <f t="shared" si="147"/>
        <v>832084</v>
      </c>
      <c r="Z187" s="450"/>
      <c r="AA187" s="157">
        <f>+'ESTUDIO DE MERCADO 2023'!AD187*(1 + 0.0928) * (1 + 0.052) * (1 + 0.051)</f>
        <v>759720.02835955075</v>
      </c>
      <c r="AB187" s="157">
        <f>+'ESTUDIO DE MERCADO 2023'!AE187*(1 + 0.0928) * (1 + 0.052) * (1 + 0.051)</f>
        <v>840476.7615198592</v>
      </c>
      <c r="AC187" s="7">
        <f>+'ESTUDIO DE MERCADO 2025'!Z187*1.051</f>
        <v>1013163.9999999999</v>
      </c>
      <c r="AD187" s="7">
        <f>+'ESTUDIO DE MERCADO 2025'!AA187*1.051</f>
        <v>1013163.9999999999</v>
      </c>
      <c r="AE187" s="7">
        <f>+'ESTUDIO DE MERCADO 2025'!AB187*1.051</f>
        <v>974349.3088</v>
      </c>
      <c r="AF187" s="8">
        <f t="shared" si="148"/>
        <v>920175</v>
      </c>
      <c r="AG187" s="450"/>
      <c r="AH187" s="157">
        <f>+'ESTUDIO DE MERCADO 2023'!AG187*(1 + 0.0928) * (1 + 0.052) * (1 + 0.051)</f>
        <v>759720.02835955075</v>
      </c>
      <c r="AI187" s="157">
        <f>+'ESTUDIO DE MERCADO 2023'!AH187*(1 + 0.0928) * (1 + 0.052) * (1 + 0.051)</f>
        <v>840476.7615198592</v>
      </c>
      <c r="AJ187" s="7">
        <f>+'ESTUDIO DE MERCADO 2025'!AF187*1.051</f>
        <v>1013163.9999999999</v>
      </c>
      <c r="AK187" s="7">
        <f>+'ESTUDIO DE MERCADO 2025'!AG187*1.051</f>
        <v>1033132.9999999999</v>
      </c>
      <c r="AL187" s="7">
        <f>+'ESTUDIO DE MERCADO 2025'!AH187*1.051</f>
        <v>974349.3088</v>
      </c>
      <c r="AM187" s="8">
        <f t="shared" si="149"/>
        <v>924169</v>
      </c>
      <c r="AN187" s="450"/>
      <c r="AO187" s="157">
        <f>+'ESTUDIO DE MERCADO 2023'!AJ187*(1 + 0.0928) * (1 + 0.052) * (1 + 0.051)</f>
        <v>746477.95994795172</v>
      </c>
      <c r="AP187" s="157">
        <f>+'ESTUDIO DE MERCADO 2023'!AK187*(1 + 0.0928) * (1 + 0.052) * (1 + 0.051)</f>
        <v>840476.7615198592</v>
      </c>
      <c r="AQ187" s="7">
        <f>+'ESTUDIO DE MERCADO 2025'!AL187*1.051</f>
        <v>1004755.9999999999</v>
      </c>
      <c r="AR187" s="7">
        <f>+'ESTUDIO DE MERCADO 2025'!AM187*1.051</f>
        <v>1024724.9999999999</v>
      </c>
      <c r="AS187" s="7">
        <f>+'ESTUDIO DE MERCADO 2025'!AN187*1.051</f>
        <v>966287.50819999992</v>
      </c>
      <c r="AT187" s="8">
        <f>ROUND(((AO187+AP187+AQ187+AR187+AS187)/5),0)</f>
        <v>916545</v>
      </c>
      <c r="AU187" s="450"/>
      <c r="AV187" s="157">
        <f>+'ESTUDIO DE MERCADO 2023'!AM187*(1 + 0.0928) * (1 + 0.052) * (1 + 0.051)</f>
        <v>1060467.7194242349</v>
      </c>
      <c r="AW187" s="157">
        <f>+'ESTUDIO DE MERCADO 2023'!AN187*(1 + 0.0928) * (1 + 0.052) * (1 + 0.051)</f>
        <v>840476.7615198592</v>
      </c>
      <c r="AX187" s="7">
        <f>+'ESTUDIO DE MERCADO 2025'!AR187*1.051</f>
        <v>1203395</v>
      </c>
      <c r="AY187" s="7">
        <f>+'ESTUDIO DE MERCADO 2025'!AS187*1.051</f>
        <v>1227568</v>
      </c>
      <c r="AZ187" s="7">
        <f>+'ESTUDIO DE MERCADO 2025'!AT187*1.051</f>
        <v>1157473.8672</v>
      </c>
      <c r="BA187" s="8">
        <f t="shared" si="150"/>
        <v>1097876</v>
      </c>
      <c r="BB187" s="450"/>
      <c r="BC187" s="157">
        <f>+'ESTUDIO DE MERCADO 2023'!AP187*(1 + 0.0928) * (1 + 0.052) * (1 + 0.051)</f>
        <v>544569.59841535136</v>
      </c>
      <c r="BD187" s="157">
        <f>+'ESTUDIO DE MERCADO 2023'!AQ187*(1 + 0.0928) * (1 + 0.052) * (1 + 0.051)</f>
        <v>498490.63239559095</v>
      </c>
      <c r="BE187" s="7">
        <f>+'ESTUDIO DE MERCADO 2025'!AX187*1.051</f>
        <v>660028</v>
      </c>
      <c r="BF187" s="7">
        <f>+'ESTUDIO DE MERCADO 2025'!AY187*1.051</f>
        <v>673691</v>
      </c>
      <c r="BG187" s="7">
        <f>+'ESTUDIO DE MERCADO 2025'!AZ187*1.051</f>
        <v>635113.62459999998</v>
      </c>
      <c r="BH187" s="8">
        <f t="shared" si="151"/>
        <v>602379</v>
      </c>
      <c r="BI187" s="450"/>
      <c r="BJ187" s="157">
        <f>+'ESTUDIO DE MERCADO 2023'!AV187*(1 + 0.0928) * (1 + 0.052) * (1 + 0.051)</f>
        <v>913061.5470030721</v>
      </c>
      <c r="BK187" s="157">
        <f>+'ESTUDIO DE MERCADO 2023'!AW187*(1 + 0.0928) * (1 + 0.052) * (1 + 0.051)</f>
        <v>840476.7615198592</v>
      </c>
      <c r="BL187" s="7">
        <f>+'ESTUDIO DE MERCADO 2025'!BD187*1.051</f>
        <v>1110907</v>
      </c>
      <c r="BM187" s="7">
        <f>+'ESTUDIO DE MERCADO 2025'!BE187*1.051</f>
        <v>1132978</v>
      </c>
      <c r="BN187" s="7">
        <f>+'ESTUDIO DE MERCADO 2025'!BF187*1.051</f>
        <v>1067718.4671999998</v>
      </c>
      <c r="BO187" s="8">
        <f t="shared" si="152"/>
        <v>1013028</v>
      </c>
      <c r="BP187" s="450"/>
      <c r="BQ187" s="157">
        <f>+'ESTUDIO DE MERCADO 2023'!AY187*(1 + 0.0928) * (1 + 0.052) * (1 + 0.051)</f>
        <v>802037.47257882264</v>
      </c>
      <c r="BR187" s="157">
        <f>+'ESTUDIO DE MERCADO 2023'!AZ187*(1 + 0.0928) * (1 + 0.052) * (1 + 0.051)</f>
        <v>840476.7615198592</v>
      </c>
      <c r="BS187" s="7">
        <f>+'ESTUDIO DE MERCADO 2025'!BJ187*1.051</f>
        <v>1040489.9999999999</v>
      </c>
      <c r="BT187" s="7">
        <f>+'ESTUDIO DE MERCADO 2025'!BK187*1.051</f>
        <v>1061510</v>
      </c>
      <c r="BU187" s="7">
        <f>+'ESTUDIO DE MERCADO 2025'!BL187*1.051</f>
        <v>1000116.4656</v>
      </c>
      <c r="BV187" s="8">
        <f t="shared" si="153"/>
        <v>948926</v>
      </c>
      <c r="BW187" s="450"/>
      <c r="BX187" s="157">
        <f>+'ESTUDIO DE MERCADO 2023'!BB187*(1 + 0.0928) * (1 + 0.052) * (1 + 0.051)</f>
        <v>649611.77007756848</v>
      </c>
      <c r="BY187" s="157">
        <f>+'ESTUDIO DE MERCADO 2023'!BC187*(1 + 0.0928) * (1 + 0.052) * (1 + 0.051)</f>
        <v>594644.62030177424</v>
      </c>
      <c r="BZ187" s="7">
        <f>+'ESTUDIO DE MERCADO 2025'!BP187*1.051</f>
        <v>788250</v>
      </c>
      <c r="CA187" s="7">
        <f>+'ESTUDIO DE MERCADO 2025'!BQ187*1.051</f>
        <v>804015</v>
      </c>
      <c r="CB187" s="7">
        <f>+'ESTUDIO DE MERCADO 2025'!BR187*1.051</f>
        <v>757619.44579999999</v>
      </c>
      <c r="CC187" s="450">
        <f t="shared" si="133"/>
        <v>718828</v>
      </c>
      <c r="CD187" s="89"/>
      <c r="CE187" s="28"/>
      <c r="CF187" s="29"/>
      <c r="CG187" s="29"/>
      <c r="CH187" s="29"/>
    </row>
    <row r="188" spans="1:86" ht="50" customHeight="1" x14ac:dyDescent="0.35">
      <c r="A188" s="296"/>
      <c r="B188" s="4">
        <v>167</v>
      </c>
      <c r="C188" s="34" t="s">
        <v>198</v>
      </c>
      <c r="D188" s="11" t="s">
        <v>22</v>
      </c>
      <c r="F188" s="157">
        <f>+'ESTUDIO DE MERCADO 2023'!F188*(1 + 0.0928) * (1 + 0.052) * (1 + 0.051)</f>
        <v>109951.34200959999</v>
      </c>
      <c r="G188" s="157">
        <f>+'ESTUDIO DE MERCADO 2023'!G188*(1 + 0.0928) * (1 + 0.052) * (1 + 0.051)</f>
        <v>123796.7533072704</v>
      </c>
      <c r="H188" s="7">
        <f>+'ESTUDIO DE MERCADO 2025'!H188*1.051</f>
        <v>148191</v>
      </c>
      <c r="I188" s="7">
        <f>+'ESTUDIO DE MERCADO 2025'!I188*1.051</f>
        <v>151344</v>
      </c>
      <c r="J188" s="13">
        <f>+'ESTUDIO DE MERCADO 2025'!J188*1.051</f>
        <v>142328.522</v>
      </c>
      <c r="K188" s="8">
        <f t="shared" si="145"/>
        <v>135122</v>
      </c>
      <c r="L188" s="450"/>
      <c r="M188" s="157">
        <f>+'ESTUDIO DE MERCADO 2023'!I188*(1 + 0.0928) * (1 + 0.052) * (1 + 0.051)</f>
        <v>109951.34200959999</v>
      </c>
      <c r="N188" s="157">
        <f>+'ESTUDIO DE MERCADO 2023'!J188*(1 + 0.0928) * (1 + 0.052) * (1 + 0.051)</f>
        <v>123796.7533072704</v>
      </c>
      <c r="O188" s="7">
        <f>+'ESTUDIO DE MERCADO 2025'!N188*1.051</f>
        <v>148191</v>
      </c>
      <c r="P188" s="7">
        <f>+'ESTUDIO DE MERCADO 2025'!O188*1.051</f>
        <v>151344</v>
      </c>
      <c r="Q188" s="7">
        <f>+'ESTUDIO DE MERCADO 2025'!P188*1.051</f>
        <v>142328.522</v>
      </c>
      <c r="R188" s="8">
        <f t="shared" si="146"/>
        <v>135122</v>
      </c>
      <c r="S188" s="450"/>
      <c r="T188" s="157">
        <f>+'ESTUDIO DE MERCADO 2023'!O188*(1 + 0.0928) * (1 + 0.052) * (1 + 0.051)</f>
        <v>109951.34200959999</v>
      </c>
      <c r="U188" s="157">
        <f>+'ESTUDIO DE MERCADO 2023'!P188*(1 + 0.0928) * (1 + 0.052) * (1 + 0.051)</f>
        <v>123796.7533072704</v>
      </c>
      <c r="V188" s="7">
        <f>+'ESTUDIO DE MERCADO 2025'!T188*1.051</f>
        <v>148191</v>
      </c>
      <c r="W188" s="7">
        <f>+'ESTUDIO DE MERCADO 2025'!U188*1.051</f>
        <v>151344</v>
      </c>
      <c r="X188" s="7">
        <f>+'ESTUDIO DE MERCADO 2025'!V188*1.051</f>
        <v>142328.522</v>
      </c>
      <c r="Y188" s="8">
        <f t="shared" si="147"/>
        <v>135122</v>
      </c>
      <c r="Z188" s="450"/>
      <c r="AA188" s="157">
        <f>+'ESTUDIO DE MERCADO 2023'!AD188*(1 + 0.0928) * (1 + 0.052) * (1 + 0.051)</f>
        <v>109951.34200959999</v>
      </c>
      <c r="AB188" s="157">
        <f>+'ESTUDIO DE MERCADO 2023'!AE188*(1 + 0.0928) * (1 + 0.052) * (1 + 0.051)</f>
        <v>123796.7533072704</v>
      </c>
      <c r="AC188" s="7">
        <f>+'ESTUDIO DE MERCADO 2025'!Z188*1.051</f>
        <v>148191</v>
      </c>
      <c r="AD188" s="7">
        <f>+'ESTUDIO DE MERCADO 2025'!AA188*1.051</f>
        <v>148191</v>
      </c>
      <c r="AE188" s="7">
        <f>+'ESTUDIO DE MERCADO 2025'!AB188*1.051</f>
        <v>142328.522</v>
      </c>
      <c r="AF188" s="8">
        <f t="shared" si="148"/>
        <v>134492</v>
      </c>
      <c r="AG188" s="450"/>
      <c r="AH188" s="157">
        <f>+'ESTUDIO DE MERCADO 2023'!AG188*(1 + 0.0928) * (1 + 0.052) * (1 + 0.051)</f>
        <v>109951.34200959999</v>
      </c>
      <c r="AI188" s="157">
        <f>+'ESTUDIO DE MERCADO 2023'!AH188*(1 + 0.0928) * (1 + 0.052) * (1 + 0.051)</f>
        <v>123796.7533072704</v>
      </c>
      <c r="AJ188" s="7">
        <f>+'ESTUDIO DE MERCADO 2025'!AF188*1.051</f>
        <v>148191</v>
      </c>
      <c r="AK188" s="7">
        <f>+'ESTUDIO DE MERCADO 2025'!AG188*1.051</f>
        <v>151344</v>
      </c>
      <c r="AL188" s="7">
        <f>+'ESTUDIO DE MERCADO 2025'!AH188*1.051</f>
        <v>142328.522</v>
      </c>
      <c r="AM188" s="8">
        <f t="shared" si="149"/>
        <v>135122</v>
      </c>
      <c r="AN188" s="450"/>
      <c r="AO188" s="157">
        <f>+'ESTUDIO DE MERCADO 2023'!AJ188*(1 + 0.0928) * (1 + 0.052) * (1 + 0.051)</f>
        <v>109951.34200959999</v>
      </c>
      <c r="AP188" s="157">
        <f>+'ESTUDIO DE MERCADO 2023'!AK188*(1 + 0.0928) * (1 + 0.052) * (1 + 0.051)</f>
        <v>123796.7533072704</v>
      </c>
      <c r="AQ188" s="7">
        <f>+'ESTUDIO DE MERCADO 2025'!AL188*1.051</f>
        <v>148191</v>
      </c>
      <c r="AR188" s="7">
        <f>+'ESTUDIO DE MERCADO 2025'!AM188*1.051</f>
        <v>151344</v>
      </c>
      <c r="AS188" s="7">
        <f>+'ESTUDIO DE MERCADO 2025'!AN188*1.051</f>
        <v>142328.522</v>
      </c>
      <c r="AT188" s="8">
        <f>ROUND(((AO188+AP188+AQ188+AR188+AS188)/5),0)</f>
        <v>135122</v>
      </c>
      <c r="AU188" s="450"/>
      <c r="AV188" s="157">
        <f>+'ESTUDIO DE MERCADO 2023'!AM188*(1 + 0.0928) * (1 + 0.052) * (1 + 0.051)</f>
        <v>130842.096991424</v>
      </c>
      <c r="AW188" s="157">
        <f>+'ESTUDIO DE MERCADO 2023'!AN188*(1 + 0.0928) * (1 + 0.052) * (1 + 0.051)</f>
        <v>123796.7533072704</v>
      </c>
      <c r="AX188" s="7">
        <f>+'ESTUDIO DE MERCADO 2025'!AR188*1.051</f>
        <v>160803</v>
      </c>
      <c r="AY188" s="7">
        <f>+'ESTUDIO DE MERCADO 2025'!AS188*1.051</f>
        <v>163956</v>
      </c>
      <c r="AZ188" s="7">
        <f>+'ESTUDIO DE MERCADO 2025'!AT188*1.051</f>
        <v>155048.77499999999</v>
      </c>
      <c r="BA188" s="8">
        <f t="shared" si="150"/>
        <v>146889</v>
      </c>
      <c r="BB188" s="450"/>
      <c r="BC188" s="157">
        <f>+'ESTUDIO DE MERCADO 2023'!AP188*(1 + 0.0928) * (1 + 0.052) * (1 + 0.051)</f>
        <v>109951.34200959999</v>
      </c>
      <c r="BD188" s="157">
        <f>+'ESTUDIO DE MERCADO 2023'!AQ188*(1 + 0.0928) * (1 + 0.052) * (1 + 0.051)</f>
        <v>100647.76691648</v>
      </c>
      <c r="BE188" s="7">
        <f>+'ESTUDIO DE MERCADO 2025'!AX188*1.051</f>
        <v>133477</v>
      </c>
      <c r="BF188" s="7">
        <f>+'ESTUDIO DE MERCADO 2025'!AY188*1.051</f>
        <v>136630</v>
      </c>
      <c r="BG188" s="7">
        <f>+'ESTUDIO DE MERCADO 2025'!AZ188*1.051</f>
        <v>128232.51</v>
      </c>
      <c r="BH188" s="8">
        <f t="shared" si="151"/>
        <v>121788</v>
      </c>
      <c r="BI188" s="450"/>
      <c r="BJ188" s="157">
        <f>+'ESTUDIO DE MERCADO 2023'!AV188*(1 + 0.0928) * (1 + 0.052) * (1 + 0.051)</f>
        <v>109951.34200959999</v>
      </c>
      <c r="BK188" s="157">
        <f>+'ESTUDIO DE MERCADO 2023'!AW188*(1 + 0.0928) * (1 + 0.052) * (1 + 0.051)</f>
        <v>123796.7533072704</v>
      </c>
      <c r="BL188" s="7">
        <f>+'ESTUDIO DE MERCADO 2025'!BD188*1.051</f>
        <v>148191</v>
      </c>
      <c r="BM188" s="7">
        <f>+'ESTUDIO DE MERCADO 2025'!BE188*1.051</f>
        <v>151344</v>
      </c>
      <c r="BN188" s="7">
        <f>+'ESTUDIO DE MERCADO 2025'!BF188*1.051</f>
        <v>142328.522</v>
      </c>
      <c r="BO188" s="8">
        <f t="shared" si="152"/>
        <v>135122</v>
      </c>
      <c r="BP188" s="450"/>
      <c r="BQ188" s="157">
        <f>+'ESTUDIO DE MERCADO 2023'!AY188*(1 + 0.0928) * (1 + 0.052) * (1 + 0.051)</f>
        <v>109951.34200959999</v>
      </c>
      <c r="BR188" s="157">
        <f>+'ESTUDIO DE MERCADO 2023'!AZ188*(1 + 0.0928) * (1 + 0.052) * (1 + 0.051)</f>
        <v>123796.7533072704</v>
      </c>
      <c r="BS188" s="7">
        <f>+'ESTUDIO DE MERCADO 2025'!BJ188*1.051</f>
        <v>148191</v>
      </c>
      <c r="BT188" s="7">
        <f>+'ESTUDIO DE MERCADO 2025'!BK188*1.051</f>
        <v>151344</v>
      </c>
      <c r="BU188" s="7">
        <f>+'ESTUDIO DE MERCADO 2025'!BL188*1.051</f>
        <v>142328.522</v>
      </c>
      <c r="BV188" s="8">
        <f t="shared" si="153"/>
        <v>135122</v>
      </c>
      <c r="BW188" s="450"/>
      <c r="BX188" s="157">
        <f>+'ESTUDIO DE MERCADO 2023'!BB188*(1 + 0.0928) * (1 + 0.052) * (1 + 0.051)</f>
        <v>109951.34200959999</v>
      </c>
      <c r="BY188" s="157">
        <f>+'ESTUDIO DE MERCADO 2023'!BC188*(1 + 0.0928) * (1 + 0.052) * (1 + 0.051)</f>
        <v>100647.76691648</v>
      </c>
      <c r="BZ188" s="7">
        <f>+'ESTUDIO DE MERCADO 2025'!BP188*1.051</f>
        <v>133477</v>
      </c>
      <c r="CA188" s="7">
        <f>+'ESTUDIO DE MERCADO 2025'!BQ188*1.051</f>
        <v>136630</v>
      </c>
      <c r="CB188" s="7">
        <f>+'ESTUDIO DE MERCADO 2025'!BR188*1.051</f>
        <v>128232.51</v>
      </c>
      <c r="CC188" s="450">
        <f t="shared" si="133"/>
        <v>121788</v>
      </c>
      <c r="CD188" s="89"/>
      <c r="CE188" s="28"/>
      <c r="CF188" s="29"/>
      <c r="CG188" s="29"/>
      <c r="CH188" s="29"/>
    </row>
    <row r="189" spans="1:86" ht="50" customHeight="1" thickBot="1" x14ac:dyDescent="0.4">
      <c r="A189" s="296"/>
      <c r="B189" s="11">
        <v>168</v>
      </c>
      <c r="C189" s="34" t="s">
        <v>199</v>
      </c>
      <c r="D189" s="11" t="s">
        <v>22</v>
      </c>
      <c r="F189" s="157">
        <f>+'ESTUDIO DE MERCADO 2023'!F189*(1 + 0.0928) * (1 + 0.052) * (1 + 0.051)</f>
        <v>462863.89226461621</v>
      </c>
      <c r="G189" s="157">
        <f>+'ESTUDIO DE MERCADO 2023'!G189*(1 + 0.0928) * (1 + 0.052) * (1 + 0.051)</f>
        <v>521149.13777516829</v>
      </c>
      <c r="H189" s="7">
        <f>+'ESTUDIO DE MERCADO 2025'!H189*1.051</f>
        <v>623243</v>
      </c>
      <c r="I189" s="7">
        <f>+'ESTUDIO DE MERCADO 2025'!I189*1.051</f>
        <v>635855</v>
      </c>
      <c r="J189" s="13">
        <f>+'ESTUDIO DE MERCADO 2025'!J189*1.051</f>
        <v>599159.9656</v>
      </c>
      <c r="K189" s="8">
        <f t="shared" si="145"/>
        <v>568454</v>
      </c>
      <c r="L189" s="450"/>
      <c r="M189" s="157">
        <f>+'ESTUDIO DE MERCADO 2023'!I189*(1 + 0.0928) * (1 + 0.052) * (1 + 0.051)</f>
        <v>462863.89226461621</v>
      </c>
      <c r="N189" s="157">
        <f>+'ESTUDIO DE MERCADO 2023'!J189*(1 + 0.0928) * (1 + 0.052) * (1 + 0.051)</f>
        <v>521149.13777516829</v>
      </c>
      <c r="O189" s="7">
        <f>+'ESTUDIO DE MERCADO 2025'!N189*1.051</f>
        <v>623243</v>
      </c>
      <c r="P189" s="7">
        <f>+'ESTUDIO DE MERCADO 2025'!O189*1.051</f>
        <v>635855</v>
      </c>
      <c r="Q189" s="7">
        <f>+'ESTUDIO DE MERCADO 2025'!P189*1.051</f>
        <v>599159.9656</v>
      </c>
      <c r="R189" s="8">
        <f t="shared" si="146"/>
        <v>568454</v>
      </c>
      <c r="S189" s="450"/>
      <c r="T189" s="157">
        <f>+'ESTUDIO DE MERCADO 2023'!O189*(1 + 0.0928) * (1 + 0.052) * (1 + 0.051)</f>
        <v>821148.11533351126</v>
      </c>
      <c r="U189" s="157">
        <f>+'ESTUDIO DE MERCADO 2023'!P189*(1 + 0.0928) * (1 + 0.052) * (1 + 0.051)</f>
        <v>924549.61262589274</v>
      </c>
      <c r="V189" s="7">
        <f>+'ESTUDIO DE MERCADO 2025'!T189*1.051</f>
        <v>1105652</v>
      </c>
      <c r="W189" s="7">
        <f>+'ESTUDIO DE MERCADO 2025'!U189*1.051</f>
        <v>1127723</v>
      </c>
      <c r="X189" s="7">
        <f>+'ESTUDIO DE MERCADO 2025'!V189*1.051</f>
        <v>1062945.2456</v>
      </c>
      <c r="Y189" s="8">
        <f t="shared" si="147"/>
        <v>1008404</v>
      </c>
      <c r="Z189" s="450"/>
      <c r="AA189" s="157">
        <f>+'ESTUDIO DE MERCADO 2023'!AD189*(1 + 0.0928) * (1 + 0.052) * (1 + 0.051)</f>
        <v>919252.74999828683</v>
      </c>
      <c r="AB189" s="157">
        <f>+'ESTUDIO DE MERCADO 2023'!AE189*(1 + 0.0928) * (1 + 0.052) * (1 + 0.051)</f>
        <v>1035007.8847480712</v>
      </c>
      <c r="AC189" s="7">
        <f>+'ESTUDIO DE MERCADO 2025'!Z189*1.051</f>
        <v>1237027</v>
      </c>
      <c r="AD189" s="7">
        <f>+'ESTUDIO DE MERCADO 2025'!AA189*1.051</f>
        <v>1237027</v>
      </c>
      <c r="AE189" s="7">
        <f>+'ESTUDIO DE MERCADO 2025'!AB189*1.051</f>
        <v>1189937.3653999998</v>
      </c>
      <c r="AF189" s="8">
        <f t="shared" si="148"/>
        <v>1123650</v>
      </c>
      <c r="AG189" s="450"/>
      <c r="AH189" s="157">
        <f>+'ESTUDIO DE MERCADO 2023'!AG189*(1 + 0.0928) * (1 + 0.052) * (1 + 0.051)</f>
        <v>895242.43983363209</v>
      </c>
      <c r="AI189" s="157">
        <f>+'ESTUDIO DE MERCADO 2023'!AH189*(1 + 0.0928) * (1 + 0.052) * (1 + 0.051)</f>
        <v>1035007.8847480712</v>
      </c>
      <c r="AJ189" s="7">
        <f>+'ESTUDIO DE MERCADO 2025'!AF189*1.051</f>
        <v>1222313</v>
      </c>
      <c r="AK189" s="7">
        <f>+'ESTUDIO DE MERCADO 2025'!AG189*1.051</f>
        <v>1246486</v>
      </c>
      <c r="AL189" s="7">
        <f>+'ESTUDIO DE MERCADO 2025'!AH189*1.051</f>
        <v>1175317.5349999999</v>
      </c>
      <c r="AM189" s="8">
        <f t="shared" si="149"/>
        <v>1114873</v>
      </c>
      <c r="AN189" s="450"/>
      <c r="AO189" s="157">
        <f>+'ESTUDIO DE MERCADO 2023'!AJ189*(1 + 0.0928) * (1 + 0.052) * (1 + 0.051)</f>
        <v>919252.74999828683</v>
      </c>
      <c r="AP189" s="157">
        <f>+'ESTUDIO DE MERCADO 2023'!AK189*(1 + 0.0928) * (1 + 0.052) * (1 + 0.051)</f>
        <v>1035007.8847480712</v>
      </c>
      <c r="AQ189" s="7">
        <f>+'ESTUDIO DE MERCADO 2025'!AL189*1.051</f>
        <v>1237027</v>
      </c>
      <c r="AR189" s="7">
        <f>+'ESTUDIO DE MERCADO 2025'!AM189*1.051</f>
        <v>1262251</v>
      </c>
      <c r="AS189" s="7">
        <f>+'ESTUDIO DE MERCADO 2025'!AN189*1.051</f>
        <v>1189937.3653999998</v>
      </c>
      <c r="AT189" s="8">
        <f>ROUND(((AO189+AP189+AQ189+AR189+AS189)/5),0)</f>
        <v>1128695</v>
      </c>
      <c r="AU189" s="450"/>
      <c r="AV189" s="157">
        <f>+'ESTUDIO DE MERCADO 2023'!AM189*(1 + 0.0928) * (1 + 0.052) * (1 + 0.051)</f>
        <v>1256122.8229949239</v>
      </c>
      <c r="AW189" s="157">
        <f>+'ESTUDIO DE MERCADO 2023'!AN189*(1 + 0.0928) * (1 + 0.052) * (1 + 0.051)</f>
        <v>1035007.8847480712</v>
      </c>
      <c r="AX189" s="7">
        <f>+'ESTUDIO DE MERCADO 2025'!AR189*1.051</f>
        <v>1450380</v>
      </c>
      <c r="AY189" s="7">
        <f>+'ESTUDIO DE MERCADO 2025'!AS189*1.051</f>
        <v>1479808</v>
      </c>
      <c r="AZ189" s="7">
        <f>+'ESTUDIO DE MERCADO 2025'!AT189*1.051</f>
        <v>1395054.9395999999</v>
      </c>
      <c r="BA189" s="8">
        <f t="shared" si="150"/>
        <v>1323275</v>
      </c>
      <c r="BB189" s="450"/>
      <c r="BC189" s="157">
        <f>+'ESTUDIO DE MERCADO 2023'!AP189*(1 + 0.0928) * (1 + 0.052) * (1 + 0.051)</f>
        <v>692496.87736830139</v>
      </c>
      <c r="BD189" s="157">
        <f>+'ESTUDIO DE MERCADO 2023'!AQ189*(1 + 0.0928) * (1 + 0.052) * (1 + 0.051)</f>
        <v>633900.98774482985</v>
      </c>
      <c r="BE189" s="7">
        <f>+'ESTUDIO DE MERCADO 2025'!AX189*1.051</f>
        <v>839749</v>
      </c>
      <c r="BF189" s="7">
        <f>+'ESTUDIO DE MERCADO 2025'!AY189*1.051</f>
        <v>856565</v>
      </c>
      <c r="BG189" s="7">
        <f>+'ESTUDIO DE MERCADO 2025'!AZ189*1.051</f>
        <v>807635.27459999989</v>
      </c>
      <c r="BH189" s="8">
        <f t="shared" si="151"/>
        <v>766069</v>
      </c>
      <c r="BI189" s="450"/>
      <c r="BJ189" s="157">
        <f>+'ESTUDIO DE MERCADO 2023'!AV189*(1 + 0.0928) * (1 + 0.052) * (1 + 0.051)</f>
        <v>1088321.39445617</v>
      </c>
      <c r="BK189" s="157">
        <f>+'ESTUDIO DE MERCADO 2023'!AW189*(1 + 0.0928) * (1 + 0.052) * (1 + 0.051)</f>
        <v>1035007.8847480712</v>
      </c>
      <c r="BL189" s="7">
        <f>+'ESTUDIO DE MERCADO 2025'!BD189*1.051</f>
        <v>1344229</v>
      </c>
      <c r="BM189" s="7">
        <f>+'ESTUDIO DE MERCADO 2025'!BE189*1.051</f>
        <v>1371555</v>
      </c>
      <c r="BN189" s="7">
        <f>+'ESTUDIO DE MERCADO 2025'!BF189*1.051</f>
        <v>1292882.395</v>
      </c>
      <c r="BO189" s="8">
        <f t="shared" si="152"/>
        <v>1226399</v>
      </c>
      <c r="BP189" s="450"/>
      <c r="BQ189" s="157">
        <f>+'ESTUDIO DE MERCADO 2023'!AY189*(1 + 0.0928) * (1 + 0.052) * (1 + 0.051)</f>
        <v>1046544.0469361837</v>
      </c>
      <c r="BR189" s="157">
        <f>+'ESTUDIO DE MERCADO 2023'!AZ189*(1 + 0.0928) * (1 + 0.052) * (1 + 0.051)</f>
        <v>1035007.8847480712</v>
      </c>
      <c r="BS189" s="7">
        <f>+'ESTUDIO DE MERCADO 2025'!BJ189*1.051</f>
        <v>1317954</v>
      </c>
      <c r="BT189" s="7">
        <f>+'ESTUDIO DE MERCADO 2025'!BK189*1.051</f>
        <v>1344229</v>
      </c>
      <c r="BU189" s="7">
        <f>+'ESTUDIO DE MERCADO 2025'!BL189*1.051</f>
        <v>1267444.8318</v>
      </c>
      <c r="BV189" s="8">
        <f t="shared" si="153"/>
        <v>1202236</v>
      </c>
      <c r="BW189" s="450"/>
      <c r="BX189" s="157">
        <f>+'ESTUDIO DE MERCADO 2023'!BB189*(1 + 0.0928) * (1 + 0.052) * (1 + 0.051)</f>
        <v>777036.81496935268</v>
      </c>
      <c r="BY189" s="157">
        <f>+'ESTUDIO DE MERCADO 2023'!BC189*(1 + 0.0928) * (1 + 0.052) * (1 + 0.051)</f>
        <v>711287.5460104075</v>
      </c>
      <c r="BZ189" s="7">
        <f>+'ESTUDIO DE MERCADO 2025'!BP189*1.051</f>
        <v>942746.99999999988</v>
      </c>
      <c r="CA189" s="7">
        <f>+'ESTUDIO DE MERCADO 2025'!BQ189*1.051</f>
        <v>961664.99999999988</v>
      </c>
      <c r="CB189" s="7">
        <f>+'ESTUDIO DE MERCADO 2025'!BR189*1.051</f>
        <v>906232.31719999993</v>
      </c>
      <c r="CC189" s="450">
        <f t="shared" si="133"/>
        <v>859794</v>
      </c>
      <c r="CD189" s="89"/>
      <c r="CE189" s="28"/>
      <c r="CF189" s="29"/>
      <c r="CG189" s="29"/>
      <c r="CH189" s="29"/>
    </row>
    <row r="190" spans="1:86" ht="50" customHeight="1" x14ac:dyDescent="0.35">
      <c r="A190" s="296"/>
      <c r="B190" s="4">
        <v>169</v>
      </c>
      <c r="C190" s="34" t="s">
        <v>200</v>
      </c>
      <c r="D190" s="11" t="s">
        <v>22</v>
      </c>
      <c r="F190" s="157">
        <f>+'ESTUDIO DE MERCADO 2023'!F190*(1 + 0.0928) * (1 + 0.052) * (1 + 0.051)</f>
        <v>555168.35802836681</v>
      </c>
      <c r="G190" s="157">
        <f>+'ESTUDIO DE MERCADO 2023'!G190*(1 + 0.0928) * (1 + 0.052) * (1 + 0.051)</f>
        <v>625076.86588163115</v>
      </c>
      <c r="H190" s="7">
        <f>+'ESTUDIO DE MERCADO 2025'!H190*1.051</f>
        <v>747261</v>
      </c>
      <c r="I190" s="7">
        <f>+'ESTUDIO DE MERCADO 2025'!I190*1.051</f>
        <v>761975</v>
      </c>
      <c r="J190" s="13">
        <f>+'ESTUDIO DE MERCADO 2025'!J190*1.051</f>
        <v>718643.53119999985</v>
      </c>
      <c r="K190" s="8">
        <f t="shared" si="145"/>
        <v>681625</v>
      </c>
      <c r="L190" s="450"/>
      <c r="M190" s="157">
        <f>+'ESTUDIO DE MERCADO 2023'!I190*(1 + 0.0928) * (1 + 0.052) * (1 + 0.051)</f>
        <v>555168.35802836681</v>
      </c>
      <c r="N190" s="157">
        <f>+'ESTUDIO DE MERCADO 2023'!J190*(1 + 0.0928) * (1 + 0.052) * (1 + 0.051)</f>
        <v>625076.86588163115</v>
      </c>
      <c r="O190" s="7">
        <f>+'ESTUDIO DE MERCADO 2025'!N190*1.051</f>
        <v>747261</v>
      </c>
      <c r="P190" s="7">
        <f>+'ESTUDIO DE MERCADO 2025'!O190*1.051</f>
        <v>761975</v>
      </c>
      <c r="Q190" s="7">
        <f>+'ESTUDIO DE MERCADO 2025'!P190*1.051</f>
        <v>718643.53119999985</v>
      </c>
      <c r="R190" s="8">
        <f t="shared" si="146"/>
        <v>681625</v>
      </c>
      <c r="S190" s="450"/>
      <c r="T190" s="157">
        <f>+'ESTUDIO DE MERCADO 2023'!O190*(1 + 0.0928) * (1 + 0.052) * (1 + 0.051)</f>
        <v>960660.50393577525</v>
      </c>
      <c r="U190" s="157">
        <f>+'ESTUDIO DE MERCADO 2023'!P190*(1 + 0.0928) * (1 + 0.052) * (1 + 0.051)</f>
        <v>1081629.8304698418</v>
      </c>
      <c r="V190" s="7">
        <f>+'ESTUDIO DE MERCADO 2025'!T190*1.051</f>
        <v>1293781</v>
      </c>
      <c r="W190" s="7">
        <f>+'ESTUDIO DE MERCADO 2025'!U190*1.051</f>
        <v>1320056</v>
      </c>
      <c r="X190" s="7">
        <f>+'ESTUDIO DE MERCADO 2025'!V190*1.051</f>
        <v>1243537.5246000001</v>
      </c>
      <c r="Y190" s="8">
        <f t="shared" si="147"/>
        <v>1179933</v>
      </c>
      <c r="Z190" s="450"/>
      <c r="AA190" s="157">
        <f>+'ESTUDIO DE MERCADO 2023'!AD190*(1 + 0.0928) * (1 + 0.052) * (1 + 0.051)</f>
        <v>1093464.0543319776</v>
      </c>
      <c r="AB190" s="157">
        <f>+'ESTUDIO DE MERCADO 2023'!AE190*(1 + 0.0928) * (1 + 0.052) * (1 + 0.051)</f>
        <v>1231156.4125582429</v>
      </c>
      <c r="AC190" s="7">
        <f>+'ESTUDIO DE MERCADO 2025'!Z190*1.051</f>
        <v>1472451</v>
      </c>
      <c r="AD190" s="7">
        <f>+'ESTUDIO DE MERCADO 2025'!AA190*1.051</f>
        <v>1472451</v>
      </c>
      <c r="AE190" s="7">
        <f>+'ESTUDIO DE MERCADO 2025'!AB190*1.051</f>
        <v>1415447.0721999998</v>
      </c>
      <c r="AF190" s="8">
        <f t="shared" si="148"/>
        <v>1336994</v>
      </c>
      <c r="AG190" s="450"/>
      <c r="AH190" s="157">
        <f>+'ESTUDIO DE MERCADO 2023'!AG190*(1 + 0.0928) * (1 + 0.052) * (1 + 0.051)</f>
        <v>1093464.0543319776</v>
      </c>
      <c r="AI190" s="157">
        <f>+'ESTUDIO DE MERCADO 2023'!AH190*(1 + 0.0928) * (1 + 0.052) * (1 + 0.051)</f>
        <v>1231156.4125582429</v>
      </c>
      <c r="AJ190" s="7">
        <f>+'ESTUDIO DE MERCADO 2025'!AF190*1.051</f>
        <v>1472451</v>
      </c>
      <c r="AK190" s="7">
        <f>+'ESTUDIO DE MERCADO 2025'!AG190*1.051</f>
        <v>1501879</v>
      </c>
      <c r="AL190" s="7">
        <f>+'ESTUDIO DE MERCADO 2025'!AH190*1.051</f>
        <v>1415447.0721999998</v>
      </c>
      <c r="AM190" s="8">
        <f t="shared" si="149"/>
        <v>1342880</v>
      </c>
      <c r="AN190" s="450"/>
      <c r="AO190" s="157">
        <f>+'ESTUDIO DE MERCADO 2023'!AJ190*(1 + 0.0928) * (1 + 0.052) * (1 + 0.051)</f>
        <v>1093464.0543319776</v>
      </c>
      <c r="AP190" s="157">
        <f>+'ESTUDIO DE MERCADO 2023'!AK190*(1 + 0.0928) * (1 + 0.052) * (1 + 0.051)</f>
        <v>1231156.4125582429</v>
      </c>
      <c r="AQ190" s="7">
        <f>+'ESTUDIO DE MERCADO 2025'!AL190*1.051</f>
        <v>1472451</v>
      </c>
      <c r="AR190" s="7">
        <f>+'ESTUDIO DE MERCADO 2025'!AM190*1.051</f>
        <v>1501879</v>
      </c>
      <c r="AS190" s="7">
        <f>+'ESTUDIO DE MERCADO 2025'!AN190*1.051</f>
        <v>1415447.0721999998</v>
      </c>
      <c r="AT190" s="8">
        <f>ROUND(((AO190+AP190+AQ190+AR190+AS190)/5),0)</f>
        <v>1342880</v>
      </c>
      <c r="AU190" s="450"/>
      <c r="AV190" s="157">
        <f>+'ESTUDIO DE MERCADO 2023'!AM190*(1 + 0.0928) * (1 + 0.052) * (1 + 0.051)</f>
        <v>1517577.8563907554</v>
      </c>
      <c r="AW190" s="157">
        <f>+'ESTUDIO DE MERCADO 2023'!AN190*(1 + 0.0928) * (1 + 0.052) * (1 + 0.051)</f>
        <v>1231156.4125582429</v>
      </c>
      <c r="AX190" s="7">
        <f>+'ESTUDIO DE MERCADO 2025'!AR190*1.051</f>
        <v>1740456</v>
      </c>
      <c r="AY190" s="7">
        <f>+'ESTUDIO DE MERCADO 2025'!AS190*1.051</f>
        <v>1775139</v>
      </c>
      <c r="AZ190" s="7">
        <f>+'ESTUDIO DE MERCADO 2025'!AT190*1.051</f>
        <v>1673688.0719999999</v>
      </c>
      <c r="BA190" s="8">
        <f t="shared" si="150"/>
        <v>1587603</v>
      </c>
      <c r="BB190" s="450"/>
      <c r="BC190" s="157">
        <f>+'ESTUDIO DE MERCADO 2023'!AP190*(1 + 0.0928) * (1 + 0.052) * (1 + 0.051)</f>
        <v>815116.18471086468</v>
      </c>
      <c r="BD190" s="157">
        <f>+'ESTUDIO DE MERCADO 2023'!AQ190*(1 + 0.0928) * (1 + 0.052) * (1 + 0.051)</f>
        <v>746144.81523532991</v>
      </c>
      <c r="BE190" s="7">
        <f>+'ESTUDIO DE MERCADO 2025'!AX190*1.051</f>
        <v>988990.99999999988</v>
      </c>
      <c r="BF190" s="7">
        <f>+'ESTUDIO DE MERCADO 2025'!AY190*1.051</f>
        <v>1008959.9999999999</v>
      </c>
      <c r="BG190" s="7">
        <f>+'ESTUDIO DE MERCADO 2025'!AZ190*1.051</f>
        <v>950642.11199999996</v>
      </c>
      <c r="BH190" s="8">
        <f t="shared" si="151"/>
        <v>901971</v>
      </c>
      <c r="BI190" s="450"/>
      <c r="BJ190" s="157">
        <f>+'ESTUDIO DE MERCADO 2023'!AV190*(1 + 0.0928) * (1 + 0.052) * (1 + 0.051)</f>
        <v>1244132.6558512454</v>
      </c>
      <c r="BK190" s="157">
        <f>+'ESTUDIO DE MERCADO 2023'!AW190*(1 + 0.0928) * (1 + 0.052) * (1 + 0.051)</f>
        <v>1231156.4125582429</v>
      </c>
      <c r="BL190" s="7">
        <f>+'ESTUDIO DE MERCADO 2025'!BD190*1.051</f>
        <v>1567041</v>
      </c>
      <c r="BM190" s="7">
        <f>+'ESTUDIO DE MERCADO 2025'!BE190*1.051</f>
        <v>1598571</v>
      </c>
      <c r="BN190" s="7">
        <f>+'ESTUDIO DE MERCADO 2025'!BF190*1.051</f>
        <v>1507188.8621999999</v>
      </c>
      <c r="BO190" s="8">
        <f t="shared" si="152"/>
        <v>1429618</v>
      </c>
      <c r="BP190" s="450"/>
      <c r="BQ190" s="157">
        <f>+'ESTUDIO DE MERCADO 2023'!AY190*(1 + 0.0928) * (1 + 0.052) * (1 + 0.051)</f>
        <v>1090889.1509754583</v>
      </c>
      <c r="BR190" s="157">
        <f>+'ESTUDIO DE MERCADO 2023'!AZ190*(1 + 0.0928) * (1 + 0.052) * (1 + 0.051)</f>
        <v>1231156.4125582429</v>
      </c>
      <c r="BS190" s="7">
        <f>+'ESTUDIO DE MERCADO 2025'!BJ190*1.051</f>
        <v>1470349</v>
      </c>
      <c r="BT190" s="7">
        <f>+'ESTUDIO DE MERCADO 2025'!BK190*1.051</f>
        <v>1499777</v>
      </c>
      <c r="BU190" s="7">
        <f>+'ESTUDIO DE MERCADO 2025'!BL190*1.051</f>
        <v>1413880.0311999999</v>
      </c>
      <c r="BV190" s="8">
        <f t="shared" si="153"/>
        <v>1341210</v>
      </c>
      <c r="BW190" s="450"/>
      <c r="BX190" s="157">
        <f>+'ESTUDIO DE MERCADO 2023'!BB190*(1 + 0.0928) * (1 + 0.052) * (1 + 0.051)</f>
        <v>931994.5398037422</v>
      </c>
      <c r="BY190" s="157">
        <f>+'ESTUDIO DE MERCADO 2023'!BC190*(1 + 0.0928) * (1 + 0.052) * (1 + 0.051)</f>
        <v>853133.46335881029</v>
      </c>
      <c r="BZ190" s="7">
        <f>+'ESTUDIO DE MERCADO 2025'!BP190*1.051</f>
        <v>1130876</v>
      </c>
      <c r="CA190" s="7">
        <f>+'ESTUDIO DE MERCADO 2025'!BQ190*1.051</f>
        <v>1153998</v>
      </c>
      <c r="CB190" s="7">
        <f>+'ESTUDIO DE MERCADO 2025'!BR190*1.051</f>
        <v>1086954.0793999999</v>
      </c>
      <c r="CC190" s="450">
        <f t="shared" si="133"/>
        <v>1031391</v>
      </c>
      <c r="CD190" s="89"/>
      <c r="CE190" s="28"/>
      <c r="CF190" s="29"/>
      <c r="CG190" s="29"/>
      <c r="CH190" s="29"/>
    </row>
    <row r="191" spans="1:86" ht="50" customHeight="1" thickBot="1" x14ac:dyDescent="0.4">
      <c r="A191" s="296"/>
      <c r="B191" s="11">
        <v>170</v>
      </c>
      <c r="C191" s="34" t="s">
        <v>201</v>
      </c>
      <c r="D191" s="11" t="s">
        <v>22</v>
      </c>
      <c r="F191" s="157">
        <f>+'ESTUDIO DE MERCADO 2023'!F191*(1 + 0.0928) * (1 + 0.052) * (1 + 0.051)</f>
        <v>109951.34200959999</v>
      </c>
      <c r="G191" s="157">
        <f>+'ESTUDIO DE MERCADO 2023'!G191*(1 + 0.0928) * (1 + 0.052) * (1 + 0.051)</f>
        <v>123796.7533072704</v>
      </c>
      <c r="H191" s="7">
        <f>+'ESTUDIO DE MERCADO 2025'!H191*1.051</f>
        <v>148191</v>
      </c>
      <c r="I191" s="7">
        <f>+'ESTUDIO DE MERCADO 2025'!I191*1.051</f>
        <v>151344</v>
      </c>
      <c r="J191" s="13">
        <f>+'ESTUDIO DE MERCADO 2025'!J191*1.051</f>
        <v>142328.522</v>
      </c>
      <c r="K191" s="8">
        <f t="shared" si="145"/>
        <v>135122</v>
      </c>
      <c r="L191" s="450"/>
      <c r="M191" s="157">
        <f>+'ESTUDIO DE MERCADO 2023'!I191*(1 + 0.0928) * (1 + 0.052) * (1 + 0.051)</f>
        <v>109951.34200959999</v>
      </c>
      <c r="N191" s="157">
        <f>+'ESTUDIO DE MERCADO 2023'!J191*(1 + 0.0928) * (1 + 0.052) * (1 + 0.051)</f>
        <v>123796.7533072704</v>
      </c>
      <c r="O191" s="7">
        <f>+'ESTUDIO DE MERCADO 2025'!N191*1.051</f>
        <v>148191</v>
      </c>
      <c r="P191" s="7">
        <f>+'ESTUDIO DE MERCADO 2025'!O191*1.051</f>
        <v>151344</v>
      </c>
      <c r="Q191" s="7">
        <f>+'ESTUDIO DE MERCADO 2025'!P191*1.051</f>
        <v>142328.522</v>
      </c>
      <c r="R191" s="8">
        <f t="shared" si="146"/>
        <v>135122</v>
      </c>
      <c r="S191" s="450"/>
      <c r="T191" s="157">
        <f>+'ESTUDIO DE MERCADO 2023'!O191*(1 + 0.0928) * (1 + 0.052) * (1 + 0.051)</f>
        <v>109951.34200959999</v>
      </c>
      <c r="U191" s="157">
        <f>+'ESTUDIO DE MERCADO 2023'!P191*(1 + 0.0928) * (1 + 0.052) * (1 + 0.051)</f>
        <v>123796.7533072704</v>
      </c>
      <c r="V191" s="7">
        <f>+'ESTUDIO DE MERCADO 2025'!T191*1.051</f>
        <v>148191</v>
      </c>
      <c r="W191" s="7">
        <f>+'ESTUDIO DE MERCADO 2025'!U191*1.051</f>
        <v>151344</v>
      </c>
      <c r="X191" s="7">
        <f>+'ESTUDIO DE MERCADO 2025'!V191*1.051</f>
        <v>142328.522</v>
      </c>
      <c r="Y191" s="8">
        <f t="shared" si="147"/>
        <v>135122</v>
      </c>
      <c r="Z191" s="450"/>
      <c r="AA191" s="157">
        <f>+'ESTUDIO DE MERCADO 2023'!AD191*(1 + 0.0928) * (1 + 0.052) * (1 + 0.051)</f>
        <v>109951.34200959999</v>
      </c>
      <c r="AB191" s="157">
        <f>+'ESTUDIO DE MERCADO 2023'!AE191*(1 + 0.0928) * (1 + 0.052) * (1 + 0.051)</f>
        <v>123796.7533072704</v>
      </c>
      <c r="AC191" s="7">
        <f>+'ESTUDIO DE MERCADO 2025'!Z191*1.051</f>
        <v>148191</v>
      </c>
      <c r="AD191" s="7">
        <f>+'ESTUDIO DE MERCADO 2025'!AA191*1.051</f>
        <v>148191</v>
      </c>
      <c r="AE191" s="7">
        <f>+'ESTUDIO DE MERCADO 2025'!AB191*1.051</f>
        <v>142328.522</v>
      </c>
      <c r="AF191" s="8">
        <f t="shared" si="148"/>
        <v>134492</v>
      </c>
      <c r="AG191" s="450"/>
      <c r="AH191" s="157">
        <f>+'ESTUDIO DE MERCADO 2023'!AG191*(1 + 0.0928) * (1 + 0.052) * (1 + 0.051)</f>
        <v>109951.34200959999</v>
      </c>
      <c r="AI191" s="157">
        <f>+'ESTUDIO DE MERCADO 2023'!AH191*(1 + 0.0928) * (1 + 0.052) * (1 + 0.051)</f>
        <v>123796.7533072704</v>
      </c>
      <c r="AJ191" s="7">
        <f>+'ESTUDIO DE MERCADO 2025'!AF191*1.051</f>
        <v>148191</v>
      </c>
      <c r="AK191" s="7">
        <f>+'ESTUDIO DE MERCADO 2025'!AG191*1.051</f>
        <v>151344</v>
      </c>
      <c r="AL191" s="7">
        <f>+'ESTUDIO DE MERCADO 2025'!AH191*1.051</f>
        <v>142328.522</v>
      </c>
      <c r="AM191" s="8">
        <f t="shared" si="149"/>
        <v>135122</v>
      </c>
      <c r="AN191" s="450"/>
      <c r="AO191" s="157">
        <f>+'ESTUDIO DE MERCADO 2023'!AJ191*(1 + 0.0928) * (1 + 0.052) * (1 + 0.051)</f>
        <v>109951.34200959999</v>
      </c>
      <c r="AP191" s="157">
        <f>+'ESTUDIO DE MERCADO 2023'!AK191*(1 + 0.0928) * (1 + 0.052) * (1 + 0.051)</f>
        <v>123796.7533072704</v>
      </c>
      <c r="AQ191" s="7">
        <f>+'ESTUDIO DE MERCADO 2025'!AL191*1.051</f>
        <v>148191</v>
      </c>
      <c r="AR191" s="7">
        <f>+'ESTUDIO DE MERCADO 2025'!AM191*1.051</f>
        <v>151344</v>
      </c>
      <c r="AS191" s="7">
        <f>+'ESTUDIO DE MERCADO 2025'!AN191*1.051</f>
        <v>142328.522</v>
      </c>
      <c r="AT191" s="8">
        <f>ROUND(((AO191+AP191+AQ191+AR191+AS191)/5),0)</f>
        <v>135122</v>
      </c>
      <c r="AU191" s="450"/>
      <c r="AV191" s="157">
        <f>+'ESTUDIO DE MERCADO 2023'!AM191*(1 + 0.0928) * (1 + 0.052) * (1 + 0.051)</f>
        <v>130842.096991424</v>
      </c>
      <c r="AW191" s="157">
        <f>+'ESTUDIO DE MERCADO 2023'!AN191*(1 + 0.0928) * (1 + 0.052) * (1 + 0.051)</f>
        <v>123796.7533072704</v>
      </c>
      <c r="AX191" s="7">
        <f>+'ESTUDIO DE MERCADO 2025'!AR191*1.051</f>
        <v>160803</v>
      </c>
      <c r="AY191" s="7">
        <f>+'ESTUDIO DE MERCADO 2025'!AS191*1.051</f>
        <v>163956</v>
      </c>
      <c r="AZ191" s="7">
        <f>+'ESTUDIO DE MERCADO 2025'!AT191*1.051</f>
        <v>155048.77499999999</v>
      </c>
      <c r="BA191" s="8">
        <f t="shared" si="150"/>
        <v>146889</v>
      </c>
      <c r="BB191" s="450"/>
      <c r="BC191" s="157">
        <f>+'ESTUDIO DE MERCADO 2023'!AP191*(1 + 0.0928) * (1 + 0.052) * (1 + 0.051)</f>
        <v>109951.34200959999</v>
      </c>
      <c r="BD191" s="157">
        <f>+'ESTUDIO DE MERCADO 2023'!AQ191*(1 + 0.0928) * (1 + 0.052) * (1 + 0.051)</f>
        <v>100647.76691648</v>
      </c>
      <c r="BE191" s="7">
        <f>+'ESTUDIO DE MERCADO 2025'!AX191*1.051</f>
        <v>133477</v>
      </c>
      <c r="BF191" s="7">
        <f>+'ESTUDIO DE MERCADO 2025'!AY191*1.051</f>
        <v>136630</v>
      </c>
      <c r="BG191" s="7">
        <f>+'ESTUDIO DE MERCADO 2025'!AZ191*1.051</f>
        <v>128232.51</v>
      </c>
      <c r="BH191" s="8">
        <f t="shared" si="151"/>
        <v>121788</v>
      </c>
      <c r="BI191" s="450"/>
      <c r="BJ191" s="157">
        <f>+'ESTUDIO DE MERCADO 2023'!AV191*(1 + 0.0928) * (1 + 0.052) * (1 + 0.051)</f>
        <v>109951.34200959999</v>
      </c>
      <c r="BK191" s="157">
        <f>+'ESTUDIO DE MERCADO 2023'!AW191*(1 + 0.0928) * (1 + 0.052) * (1 + 0.051)</f>
        <v>123796.7533072704</v>
      </c>
      <c r="BL191" s="7">
        <f>+'ESTUDIO DE MERCADO 2025'!BD191*1.051</f>
        <v>148191</v>
      </c>
      <c r="BM191" s="7">
        <f>+'ESTUDIO DE MERCADO 2025'!BE191*1.051</f>
        <v>151344</v>
      </c>
      <c r="BN191" s="7">
        <f>+'ESTUDIO DE MERCADO 2025'!BF191*1.051</f>
        <v>142328.522</v>
      </c>
      <c r="BO191" s="8">
        <f t="shared" si="152"/>
        <v>135122</v>
      </c>
      <c r="BP191" s="450"/>
      <c r="BQ191" s="157">
        <f>+'ESTUDIO DE MERCADO 2023'!AY191*(1 + 0.0928) * (1 + 0.052) * (1 + 0.051)</f>
        <v>109951.34200959999</v>
      </c>
      <c r="BR191" s="157">
        <f>+'ESTUDIO DE MERCADO 2023'!AZ191*(1 + 0.0928) * (1 + 0.052) * (1 + 0.051)</f>
        <v>123796.7533072704</v>
      </c>
      <c r="BS191" s="7">
        <f>+'ESTUDIO DE MERCADO 2025'!BJ191*1.051</f>
        <v>148191</v>
      </c>
      <c r="BT191" s="7">
        <f>+'ESTUDIO DE MERCADO 2025'!BK191*1.051</f>
        <v>151344</v>
      </c>
      <c r="BU191" s="7">
        <f>+'ESTUDIO DE MERCADO 2025'!BL191*1.051</f>
        <v>142328.522</v>
      </c>
      <c r="BV191" s="8">
        <f t="shared" si="153"/>
        <v>135122</v>
      </c>
      <c r="BW191" s="450"/>
      <c r="BX191" s="157">
        <f>+'ESTUDIO DE MERCADO 2023'!BB191*(1 + 0.0928) * (1 + 0.052) * (1 + 0.051)</f>
        <v>109951.34200959999</v>
      </c>
      <c r="BY191" s="157">
        <f>+'ESTUDIO DE MERCADO 2023'!BC191*(1 + 0.0928) * (1 + 0.052) * (1 + 0.051)</f>
        <v>100647.76691648</v>
      </c>
      <c r="BZ191" s="7">
        <f>+'ESTUDIO DE MERCADO 2025'!BP191*1.051</f>
        <v>133477</v>
      </c>
      <c r="CA191" s="7">
        <f>+'ESTUDIO DE MERCADO 2025'!BQ191*1.051</f>
        <v>136630</v>
      </c>
      <c r="CB191" s="7">
        <f>+'ESTUDIO DE MERCADO 2025'!BR191*1.051</f>
        <v>128232.51</v>
      </c>
      <c r="CC191" s="450">
        <f t="shared" si="133"/>
        <v>121788</v>
      </c>
      <c r="CD191" s="89"/>
      <c r="CE191" s="28"/>
      <c r="CF191" s="29"/>
      <c r="CG191" s="29"/>
      <c r="CH191" s="29"/>
    </row>
    <row r="192" spans="1:86" ht="50" customHeight="1" x14ac:dyDescent="0.35">
      <c r="A192" s="296"/>
      <c r="B192" s="4">
        <v>171</v>
      </c>
      <c r="C192" s="34" t="s">
        <v>202</v>
      </c>
      <c r="D192" s="11" t="s">
        <v>22</v>
      </c>
      <c r="F192" s="157">
        <f>+'ESTUDIO DE MERCADO 2023'!F192*(1 + 0.0928) * (1 + 0.052) * (1 + 0.051)</f>
        <v>188488.01487359998</v>
      </c>
      <c r="G192" s="157">
        <f>+'ESTUDIO DE MERCADO 2023'!G192*(1 + 0.0928) * (1 + 0.052) * (1 + 0.051)</f>
        <v>212223.00566960638</v>
      </c>
      <c r="H192" s="7">
        <f>+'ESTUDIO DE MERCADO 2025'!H192*1.051</f>
        <v>253290.99999999997</v>
      </c>
      <c r="I192" s="7">
        <f>+'ESTUDIO DE MERCADO 2025'!I192*1.051</f>
        <v>258545.99999999997</v>
      </c>
      <c r="J192" s="13">
        <f>+'ESTUDIO DE MERCADO 2025'!J192*1.051</f>
        <v>243990.49079999997</v>
      </c>
      <c r="K192" s="8">
        <f t="shared" si="145"/>
        <v>231308</v>
      </c>
      <c r="L192" s="450"/>
      <c r="M192" s="157">
        <f>+'ESTUDIO DE MERCADO 2023'!I192*(1 + 0.0928) * (1 + 0.052) * (1 + 0.051)</f>
        <v>188488.01487359998</v>
      </c>
      <c r="N192" s="157">
        <f>+'ESTUDIO DE MERCADO 2023'!J192*(1 + 0.0928) * (1 + 0.052) * (1 + 0.051)</f>
        <v>212223.00566960638</v>
      </c>
      <c r="O192" s="7">
        <f>+'ESTUDIO DE MERCADO 2025'!N192*1.051</f>
        <v>253290.99999999997</v>
      </c>
      <c r="P192" s="7">
        <f>+'ESTUDIO DE MERCADO 2025'!O192*1.051</f>
        <v>258545.99999999997</v>
      </c>
      <c r="Q192" s="7">
        <f>+'ESTUDIO DE MERCADO 2025'!P192*1.051</f>
        <v>243990.49079999997</v>
      </c>
      <c r="R192" s="8">
        <f t="shared" si="146"/>
        <v>231308</v>
      </c>
      <c r="S192" s="450"/>
      <c r="T192" s="157">
        <f>+'ESTUDIO DE MERCADO 2023'!O192*(1 + 0.0928) * (1 + 0.052) * (1 + 0.051)</f>
        <v>188488.01487359998</v>
      </c>
      <c r="U192" s="157">
        <f>+'ESTUDIO DE MERCADO 2023'!P192*(1 + 0.0928) * (1 + 0.052) * (1 + 0.051)</f>
        <v>212223.00566960638</v>
      </c>
      <c r="V192" s="7">
        <f>+'ESTUDIO DE MERCADO 2025'!T192*1.051</f>
        <v>253290.99999999997</v>
      </c>
      <c r="W192" s="7">
        <f>+'ESTUDIO DE MERCADO 2025'!U192*1.051</f>
        <v>258545.99999999997</v>
      </c>
      <c r="X192" s="7">
        <f>+'ESTUDIO DE MERCADO 2025'!V192*1.051</f>
        <v>243990.49079999997</v>
      </c>
      <c r="Y192" s="8">
        <f t="shared" si="147"/>
        <v>231308</v>
      </c>
      <c r="Z192" s="450"/>
      <c r="AA192" s="157">
        <f>+'ESTUDIO DE MERCADO 2023'!AD192*(1 + 0.0928) * (1 + 0.052) * (1 + 0.051)</f>
        <v>188488.01487359998</v>
      </c>
      <c r="AB192" s="157">
        <f>+'ESTUDIO DE MERCADO 2023'!AE192*(1 + 0.0928) * (1 + 0.052) * (1 + 0.051)</f>
        <v>212223.00566960638</v>
      </c>
      <c r="AC192" s="7">
        <f>+'ESTUDIO DE MERCADO 2025'!Z192*1.051</f>
        <v>253290.99999999997</v>
      </c>
      <c r="AD192" s="7">
        <f>+'ESTUDIO DE MERCADO 2025'!AA192*1.051</f>
        <v>253290.99999999997</v>
      </c>
      <c r="AE192" s="7">
        <f>+'ESTUDIO DE MERCADO 2025'!AB192*1.051</f>
        <v>243990.49079999997</v>
      </c>
      <c r="AF192" s="8">
        <f t="shared" si="148"/>
        <v>230257</v>
      </c>
      <c r="AG192" s="450"/>
      <c r="AH192" s="157">
        <f>+'ESTUDIO DE MERCADO 2023'!AG192*(1 + 0.0928) * (1 + 0.052) * (1 + 0.051)</f>
        <v>188488.01487359998</v>
      </c>
      <c r="AI192" s="157">
        <f>+'ESTUDIO DE MERCADO 2023'!AH192*(1 + 0.0928) * (1 + 0.052) * (1 + 0.051)</f>
        <v>212223.00566960638</v>
      </c>
      <c r="AJ192" s="7">
        <f>+'ESTUDIO DE MERCADO 2025'!AF192*1.051</f>
        <v>253290.99999999997</v>
      </c>
      <c r="AK192" s="7">
        <f>+'ESTUDIO DE MERCADO 2025'!AG192*1.051</f>
        <v>258545.99999999997</v>
      </c>
      <c r="AL192" s="7">
        <f>+'ESTUDIO DE MERCADO 2025'!AH192*1.051</f>
        <v>243990.49079999997</v>
      </c>
      <c r="AM192" s="8">
        <f t="shared" si="149"/>
        <v>231308</v>
      </c>
      <c r="AN192" s="450"/>
      <c r="AO192" s="157">
        <f>+'ESTUDIO DE MERCADO 2023'!AJ192*(1 + 0.0928) * (1 + 0.052) * (1 + 0.051)</f>
        <v>188488.01487359998</v>
      </c>
      <c r="AP192" s="157">
        <f>+'ESTUDIO DE MERCADO 2023'!AK192*(1 + 0.0928) * (1 + 0.052) * (1 + 0.051)</f>
        <v>212223.00566960638</v>
      </c>
      <c r="AQ192" s="7">
        <f>+'ESTUDIO DE MERCADO 2025'!AL192*1.051</f>
        <v>253290.99999999997</v>
      </c>
      <c r="AR192" s="7">
        <f>+'ESTUDIO DE MERCADO 2025'!AM192*1.051</f>
        <v>258545.99999999997</v>
      </c>
      <c r="AS192" s="7">
        <f>+'ESTUDIO DE MERCADO 2025'!AN192*1.051</f>
        <v>243990.49079999997</v>
      </c>
      <c r="AT192" s="8">
        <f>ROUND(((AO192+AP192+AQ192+AR192+AS192)/5),0)</f>
        <v>231308</v>
      </c>
      <c r="AU192" s="450"/>
      <c r="AV192" s="157">
        <f>+'ESTUDIO DE MERCADO 2023'!AM192*(1 + 0.0928) * (1 + 0.052) * (1 + 0.051)</f>
        <v>224300.73769958399</v>
      </c>
      <c r="AW192" s="157">
        <f>+'ESTUDIO DE MERCADO 2023'!AN192*(1 + 0.0928) * (1 + 0.052) * (1 + 0.051)</f>
        <v>212223.00566960638</v>
      </c>
      <c r="AX192" s="7">
        <f>+'ESTUDIO DE MERCADO 2025'!AR192*1.051</f>
        <v>276413</v>
      </c>
      <c r="AY192" s="7">
        <f>+'ESTUDIO DE MERCADO 2025'!AS192*1.051</f>
        <v>281668</v>
      </c>
      <c r="AZ192" s="7">
        <f>+'ESTUDIO DE MERCADO 2025'!AT192*1.051</f>
        <v>265796.63879999996</v>
      </c>
      <c r="BA192" s="8">
        <f t="shared" si="150"/>
        <v>252080</v>
      </c>
      <c r="BB192" s="450"/>
      <c r="BC192" s="157">
        <f>+'ESTUDIO DE MERCADO 2023'!AP192*(1 + 0.0928) * (1 + 0.052) * (1 + 0.051)</f>
        <v>188488.01487359998</v>
      </c>
      <c r="BD192" s="157">
        <f>+'ESTUDIO DE MERCADO 2023'!AQ192*(1 + 0.0928) * (1 + 0.052) * (1 + 0.051)</f>
        <v>172539.02899967998</v>
      </c>
      <c r="BE192" s="7">
        <f>+'ESTUDIO DE MERCADO 2025'!AX192*1.051</f>
        <v>229118</v>
      </c>
      <c r="BF192" s="7">
        <f>+'ESTUDIO DE MERCADO 2025'!AY192*1.051</f>
        <v>233321.99999999997</v>
      </c>
      <c r="BG192" s="7">
        <f>+'ESTUDIO DE MERCADO 2025'!AZ192*1.051</f>
        <v>219827.15999999997</v>
      </c>
      <c r="BH192" s="8">
        <f t="shared" si="151"/>
        <v>208659</v>
      </c>
      <c r="BI192" s="450"/>
      <c r="BJ192" s="157">
        <f>+'ESTUDIO DE MERCADO 2023'!AV192*(1 + 0.0928) * (1 + 0.052) * (1 + 0.051)</f>
        <v>188488.01487359998</v>
      </c>
      <c r="BK192" s="157">
        <f>+'ESTUDIO DE MERCADO 2023'!AW192*(1 + 0.0928) * (1 + 0.052) * (1 + 0.051)</f>
        <v>212223.00566960638</v>
      </c>
      <c r="BL192" s="7">
        <f>+'ESTUDIO DE MERCADO 2025'!BD192*1.051</f>
        <v>253290.99999999997</v>
      </c>
      <c r="BM192" s="7">
        <f>+'ESTUDIO DE MERCADO 2025'!BE192*1.051</f>
        <v>258545.99999999997</v>
      </c>
      <c r="BN192" s="7">
        <f>+'ESTUDIO DE MERCADO 2025'!BF192*1.051</f>
        <v>243990.49079999997</v>
      </c>
      <c r="BO192" s="8">
        <f t="shared" si="152"/>
        <v>231308</v>
      </c>
      <c r="BP192" s="450"/>
      <c r="BQ192" s="157">
        <f>+'ESTUDIO DE MERCADO 2023'!AY192*(1 + 0.0928) * (1 + 0.052) * (1 + 0.051)</f>
        <v>188488.01487359998</v>
      </c>
      <c r="BR192" s="157">
        <f>+'ESTUDIO DE MERCADO 2023'!AZ192*(1 + 0.0928) * (1 + 0.052) * (1 + 0.051)</f>
        <v>212223.00566960638</v>
      </c>
      <c r="BS192" s="7">
        <f>+'ESTUDIO DE MERCADO 2025'!BJ192*1.051</f>
        <v>253290.99999999997</v>
      </c>
      <c r="BT192" s="7">
        <f>+'ESTUDIO DE MERCADO 2025'!BK192*1.051</f>
        <v>258545.99999999997</v>
      </c>
      <c r="BU192" s="7">
        <f>+'ESTUDIO DE MERCADO 2025'!BL192*1.051</f>
        <v>243990.49079999997</v>
      </c>
      <c r="BV192" s="8">
        <f t="shared" si="153"/>
        <v>231308</v>
      </c>
      <c r="BW192" s="450"/>
      <c r="BX192" s="157">
        <f>+'ESTUDIO DE MERCADO 2023'!BB192*(1 + 0.0928) * (1 + 0.052) * (1 + 0.051)</f>
        <v>188488.01487359998</v>
      </c>
      <c r="BY192" s="157">
        <f>+'ESTUDIO DE MERCADO 2023'!BC192*(1 + 0.0928) * (1 + 0.052) * (1 + 0.051)</f>
        <v>172539.02899967998</v>
      </c>
      <c r="BZ192" s="7">
        <f>+'ESTUDIO DE MERCADO 2025'!BP192*1.051</f>
        <v>229118</v>
      </c>
      <c r="CA192" s="7">
        <f>+'ESTUDIO DE MERCADO 2025'!BQ192*1.051</f>
        <v>233321.99999999997</v>
      </c>
      <c r="CB192" s="7">
        <f>+'ESTUDIO DE MERCADO 2025'!BR192*1.051</f>
        <v>219827.15999999997</v>
      </c>
      <c r="CC192" s="450">
        <f t="shared" si="133"/>
        <v>208659</v>
      </c>
      <c r="CD192" s="89"/>
      <c r="CE192" s="28"/>
      <c r="CF192" s="29"/>
      <c r="CG192" s="29"/>
      <c r="CH192" s="29"/>
    </row>
    <row r="193" spans="1:198" ht="50" customHeight="1" thickBot="1" x14ac:dyDescent="0.4">
      <c r="A193" s="296"/>
      <c r="B193" s="11">
        <v>172</v>
      </c>
      <c r="C193" s="34" t="s">
        <v>203</v>
      </c>
      <c r="D193" s="11" t="s">
        <v>22</v>
      </c>
      <c r="F193" s="157">
        <f>+'ESTUDIO DE MERCADO 2023'!F193*(1 + 0.0928) * (1 + 0.052) * (1 + 0.051)</f>
        <v>188488.01487359998</v>
      </c>
      <c r="G193" s="157">
        <f>+'ESTUDIO DE MERCADO 2023'!G193*(1 + 0.0928) * (1 + 0.052) * (1 + 0.051)</f>
        <v>212223.00566960638</v>
      </c>
      <c r="H193" s="7">
        <f>+'ESTUDIO DE MERCADO 2025'!H193*1.051</f>
        <v>253290.99999999997</v>
      </c>
      <c r="I193" s="7">
        <f>+'ESTUDIO DE MERCADO 2025'!I193*1.051</f>
        <v>258545.99999999997</v>
      </c>
      <c r="J193" s="13">
        <f>+'ESTUDIO DE MERCADO 2025'!J193*1.051</f>
        <v>243990.49079999997</v>
      </c>
      <c r="K193" s="8">
        <f t="shared" si="145"/>
        <v>231308</v>
      </c>
      <c r="L193" s="450"/>
      <c r="M193" s="157">
        <f>+'ESTUDIO DE MERCADO 2023'!I193*(1 + 0.0928) * (1 + 0.052) * (1 + 0.051)</f>
        <v>188488.01487359998</v>
      </c>
      <c r="N193" s="157">
        <f>+'ESTUDIO DE MERCADO 2023'!J193*(1 + 0.0928) * (1 + 0.052) * (1 + 0.051)</f>
        <v>212223.00566960638</v>
      </c>
      <c r="O193" s="7">
        <f>+'ESTUDIO DE MERCADO 2025'!N193*1.051</f>
        <v>253290.99999999997</v>
      </c>
      <c r="P193" s="7">
        <f>+'ESTUDIO DE MERCADO 2025'!O193*1.051</f>
        <v>258545.99999999997</v>
      </c>
      <c r="Q193" s="7">
        <f>+'ESTUDIO DE MERCADO 2025'!P193*1.051</f>
        <v>243990.49079999997</v>
      </c>
      <c r="R193" s="8">
        <f t="shared" si="146"/>
        <v>231308</v>
      </c>
      <c r="S193" s="450"/>
      <c r="T193" s="157">
        <f>+'ESTUDIO DE MERCADO 2023'!O193*(1 + 0.0928) * (1 + 0.052) * (1 + 0.051)</f>
        <v>188488.01487359998</v>
      </c>
      <c r="U193" s="157">
        <f>+'ESTUDIO DE MERCADO 2023'!P193*(1 + 0.0928) * (1 + 0.052) * (1 + 0.051)</f>
        <v>212223.00566960638</v>
      </c>
      <c r="V193" s="7">
        <f>+'ESTUDIO DE MERCADO 2025'!T193*1.051</f>
        <v>253290.99999999997</v>
      </c>
      <c r="W193" s="7">
        <f>+'ESTUDIO DE MERCADO 2025'!U193*1.051</f>
        <v>258545.99999999997</v>
      </c>
      <c r="X193" s="7">
        <f>+'ESTUDIO DE MERCADO 2025'!V193*1.051</f>
        <v>243990.49079999997</v>
      </c>
      <c r="Y193" s="8">
        <f t="shared" si="147"/>
        <v>231308</v>
      </c>
      <c r="Z193" s="450"/>
      <c r="AA193" s="157">
        <f>+'ESTUDIO DE MERCADO 2023'!AD193*(1 + 0.0928) * (1 + 0.052) * (1 + 0.051)</f>
        <v>188488.01487359998</v>
      </c>
      <c r="AB193" s="157">
        <f>+'ESTUDIO DE MERCADO 2023'!AE193*(1 + 0.0928) * (1 + 0.052) * (1 + 0.051)</f>
        <v>212223.00566960638</v>
      </c>
      <c r="AC193" s="7">
        <f>+'ESTUDIO DE MERCADO 2025'!Z193*1.051</f>
        <v>253290.99999999997</v>
      </c>
      <c r="AD193" s="7">
        <f>+'ESTUDIO DE MERCADO 2025'!AA193*1.051</f>
        <v>253290.99999999997</v>
      </c>
      <c r="AE193" s="7">
        <f>+'ESTUDIO DE MERCADO 2025'!AB193*1.051</f>
        <v>243990.49079999997</v>
      </c>
      <c r="AF193" s="8">
        <f t="shared" si="148"/>
        <v>230257</v>
      </c>
      <c r="AG193" s="450"/>
      <c r="AH193" s="157">
        <f>+'ESTUDIO DE MERCADO 2023'!AG193*(1 + 0.0928) * (1 + 0.052) * (1 + 0.051)</f>
        <v>188488.01487359998</v>
      </c>
      <c r="AI193" s="157">
        <f>+'ESTUDIO DE MERCADO 2023'!AH193*(1 + 0.0928) * (1 + 0.052) * (1 + 0.051)</f>
        <v>212223.00566960638</v>
      </c>
      <c r="AJ193" s="7">
        <f>+'ESTUDIO DE MERCADO 2025'!AF193*1.051</f>
        <v>253290.99999999997</v>
      </c>
      <c r="AK193" s="7">
        <f>+'ESTUDIO DE MERCADO 2025'!AG193*1.051</f>
        <v>258545.99999999997</v>
      </c>
      <c r="AL193" s="7">
        <f>+'ESTUDIO DE MERCADO 2025'!AH193*1.051</f>
        <v>243990.49079999997</v>
      </c>
      <c r="AM193" s="8">
        <f t="shared" si="149"/>
        <v>231308</v>
      </c>
      <c r="AN193" s="450"/>
      <c r="AO193" s="157">
        <f>+'ESTUDIO DE MERCADO 2023'!AJ193*(1 + 0.0928) * (1 + 0.052) * (1 + 0.051)</f>
        <v>188488.01487359998</v>
      </c>
      <c r="AP193" s="157">
        <f>+'ESTUDIO DE MERCADO 2023'!AK193*(1 + 0.0928) * (1 + 0.052) * (1 + 0.051)</f>
        <v>212223.00566960638</v>
      </c>
      <c r="AQ193" s="7">
        <f>+'ESTUDIO DE MERCADO 2025'!AL193*1.051</f>
        <v>253290.99999999997</v>
      </c>
      <c r="AR193" s="7">
        <f>+'ESTUDIO DE MERCADO 2025'!AM193*1.051</f>
        <v>258545.99999999997</v>
      </c>
      <c r="AS193" s="7">
        <f>+'ESTUDIO DE MERCADO 2025'!AN193*1.051</f>
        <v>243990.49079999997</v>
      </c>
      <c r="AT193" s="8">
        <f>ROUND(((AO193+AP193+AQ193+AR193+AS193)/5),0)</f>
        <v>231308</v>
      </c>
      <c r="AU193" s="450"/>
      <c r="AV193" s="157">
        <f>+'ESTUDIO DE MERCADO 2023'!AM193*(1 + 0.0928) * (1 + 0.052) * (1 + 0.051)</f>
        <v>224300.73769958399</v>
      </c>
      <c r="AW193" s="157">
        <f>+'ESTUDIO DE MERCADO 2023'!AN193*(1 + 0.0928) * (1 + 0.052) * (1 + 0.051)</f>
        <v>212223.00566960638</v>
      </c>
      <c r="AX193" s="7">
        <f>+'ESTUDIO DE MERCADO 2025'!AR193*1.051</f>
        <v>276413</v>
      </c>
      <c r="AY193" s="7">
        <f>+'ESTUDIO DE MERCADO 2025'!AS193*1.051</f>
        <v>281668</v>
      </c>
      <c r="AZ193" s="7">
        <f>+'ESTUDIO DE MERCADO 2025'!AT193*1.051</f>
        <v>265796.63879999996</v>
      </c>
      <c r="BA193" s="8">
        <f t="shared" si="150"/>
        <v>252080</v>
      </c>
      <c r="BB193" s="450"/>
      <c r="BC193" s="157">
        <f>+'ESTUDIO DE MERCADO 2023'!AP193*(1 + 0.0928) * (1 + 0.052) * (1 + 0.051)</f>
        <v>188488.01487359998</v>
      </c>
      <c r="BD193" s="157">
        <f>+'ESTUDIO DE MERCADO 2023'!AQ193*(1 + 0.0928) * (1 + 0.052) * (1 + 0.051)</f>
        <v>172539.02899967998</v>
      </c>
      <c r="BE193" s="7">
        <f>+'ESTUDIO DE MERCADO 2025'!AX193*1.051</f>
        <v>229118</v>
      </c>
      <c r="BF193" s="7">
        <f>+'ESTUDIO DE MERCADO 2025'!AY193*1.051</f>
        <v>233321.99999999997</v>
      </c>
      <c r="BG193" s="7">
        <f>+'ESTUDIO DE MERCADO 2025'!AZ193*1.051</f>
        <v>219827.15999999997</v>
      </c>
      <c r="BH193" s="8">
        <f t="shared" si="151"/>
        <v>208659</v>
      </c>
      <c r="BI193" s="450"/>
      <c r="BJ193" s="157">
        <f>+'ESTUDIO DE MERCADO 2023'!AV193*(1 + 0.0928) * (1 + 0.052) * (1 + 0.051)</f>
        <v>188488.01487359998</v>
      </c>
      <c r="BK193" s="157">
        <f>+'ESTUDIO DE MERCADO 2023'!AW193*(1 + 0.0928) * (1 + 0.052) * (1 + 0.051)</f>
        <v>212223.00566960638</v>
      </c>
      <c r="BL193" s="7">
        <f>+'ESTUDIO DE MERCADO 2025'!BD193*1.051</f>
        <v>253290.99999999997</v>
      </c>
      <c r="BM193" s="7">
        <f>+'ESTUDIO DE MERCADO 2025'!BE193*1.051</f>
        <v>258545.99999999997</v>
      </c>
      <c r="BN193" s="7">
        <f>+'ESTUDIO DE MERCADO 2025'!BF193*1.051</f>
        <v>243990.49079999997</v>
      </c>
      <c r="BO193" s="8">
        <f t="shared" si="152"/>
        <v>231308</v>
      </c>
      <c r="BP193" s="450"/>
      <c r="BQ193" s="157">
        <f>+'ESTUDIO DE MERCADO 2023'!AY193*(1 + 0.0928) * (1 + 0.052) * (1 + 0.051)</f>
        <v>188488.01487359998</v>
      </c>
      <c r="BR193" s="157">
        <f>+'ESTUDIO DE MERCADO 2023'!AZ193*(1 + 0.0928) * (1 + 0.052) * (1 + 0.051)</f>
        <v>212223.00566960638</v>
      </c>
      <c r="BS193" s="7">
        <f>+'ESTUDIO DE MERCADO 2025'!BJ193*1.051</f>
        <v>253290.99999999997</v>
      </c>
      <c r="BT193" s="7">
        <f>+'ESTUDIO DE MERCADO 2025'!BK193*1.051</f>
        <v>258545.99999999997</v>
      </c>
      <c r="BU193" s="7">
        <f>+'ESTUDIO DE MERCADO 2025'!BL193*1.051</f>
        <v>243990.49079999997</v>
      </c>
      <c r="BV193" s="8">
        <f t="shared" si="153"/>
        <v>231308</v>
      </c>
      <c r="BW193" s="450"/>
      <c r="BX193" s="157">
        <f>+'ESTUDIO DE MERCADO 2023'!BB193*(1 + 0.0928) * (1 + 0.052) * (1 + 0.051)</f>
        <v>188488.01487359998</v>
      </c>
      <c r="BY193" s="157">
        <f>+'ESTUDIO DE MERCADO 2023'!BC193*(1 + 0.0928) * (1 + 0.052) * (1 + 0.051)</f>
        <v>172539.02899967998</v>
      </c>
      <c r="BZ193" s="7">
        <f>+'ESTUDIO DE MERCADO 2025'!BP193*1.051</f>
        <v>229118</v>
      </c>
      <c r="CA193" s="7">
        <f>+'ESTUDIO DE MERCADO 2025'!BQ193*1.051</f>
        <v>233321.99999999997</v>
      </c>
      <c r="CB193" s="7">
        <f>+'ESTUDIO DE MERCADO 2025'!BR193*1.051</f>
        <v>219827.15999999997</v>
      </c>
      <c r="CC193" s="450">
        <f t="shared" si="133"/>
        <v>208659</v>
      </c>
      <c r="CD193" s="89"/>
      <c r="CE193" s="28"/>
      <c r="CF193" s="29"/>
      <c r="CG193" s="29"/>
      <c r="CH193" s="29"/>
    </row>
    <row r="194" spans="1:198" ht="50" customHeight="1" x14ac:dyDescent="0.35">
      <c r="A194" s="296"/>
      <c r="B194" s="4">
        <v>173</v>
      </c>
      <c r="C194" s="34" t="s">
        <v>204</v>
      </c>
      <c r="D194" s="11" t="s">
        <v>22</v>
      </c>
      <c r="F194" s="157">
        <f>+'ESTUDIO DE MERCADO 2023'!F194*(1 + 0.0928) * (1 + 0.052) * (1 + 0.051)</f>
        <v>141366.01115520002</v>
      </c>
      <c r="G194" s="157">
        <f>+'ESTUDIO DE MERCADO 2023'!G194*(1 + 0.0928) * (1 + 0.052) * (1 + 0.051)</f>
        <v>159167.25425220482</v>
      </c>
      <c r="H194" s="7">
        <f>+'ESTUDIO DE MERCADO 2025'!H194*1.051</f>
        <v>190231</v>
      </c>
      <c r="I194" s="7">
        <f>+'ESTUDIO DE MERCADO 2025'!I194*1.051</f>
        <v>194435</v>
      </c>
      <c r="J194" s="13">
        <f>+'ESTUDIO DE MERCADO 2025'!J194*1.051</f>
        <v>182993.60379999998</v>
      </c>
      <c r="K194" s="8">
        <f t="shared" si="145"/>
        <v>173639</v>
      </c>
      <c r="L194" s="450"/>
      <c r="M194" s="157">
        <f>+'ESTUDIO DE MERCADO 2023'!I194*(1 + 0.0928) * (1 + 0.052) * (1 + 0.051)</f>
        <v>141366.01115520002</v>
      </c>
      <c r="N194" s="157">
        <f>+'ESTUDIO DE MERCADO 2023'!J194*(1 + 0.0928) * (1 + 0.052) * (1 + 0.051)</f>
        <v>159167.25425220482</v>
      </c>
      <c r="O194" s="7">
        <f>+'ESTUDIO DE MERCADO 2025'!N194*1.051</f>
        <v>190231</v>
      </c>
      <c r="P194" s="7">
        <f>+'ESTUDIO DE MERCADO 2025'!O194*1.051</f>
        <v>194435</v>
      </c>
      <c r="Q194" s="7">
        <f>+'ESTUDIO DE MERCADO 2025'!P194*1.051</f>
        <v>182993.60379999998</v>
      </c>
      <c r="R194" s="8">
        <f t="shared" si="146"/>
        <v>173639</v>
      </c>
      <c r="S194" s="450"/>
      <c r="T194" s="157">
        <f>+'ESTUDIO DE MERCADO 2023'!O194*(1 + 0.0928) * (1 + 0.052) * (1 + 0.051)</f>
        <v>141366.01115520002</v>
      </c>
      <c r="U194" s="157">
        <f>+'ESTUDIO DE MERCADO 2023'!P194*(1 + 0.0928) * (1 + 0.052) * (1 + 0.051)</f>
        <v>159167.25425220482</v>
      </c>
      <c r="V194" s="7">
        <f>+'ESTUDIO DE MERCADO 2025'!T194*1.051</f>
        <v>190231</v>
      </c>
      <c r="W194" s="7">
        <f>+'ESTUDIO DE MERCADO 2025'!U194*1.051</f>
        <v>194435</v>
      </c>
      <c r="X194" s="7">
        <f>+'ESTUDIO DE MERCADO 2025'!V194*1.051</f>
        <v>182993.60379999998</v>
      </c>
      <c r="Y194" s="8">
        <f t="shared" si="147"/>
        <v>173639</v>
      </c>
      <c r="Z194" s="450"/>
      <c r="AA194" s="157">
        <f>+'ESTUDIO DE MERCADO 2023'!AD194*(1 + 0.0928) * (1 + 0.052) * (1 + 0.051)</f>
        <v>141366.01115520002</v>
      </c>
      <c r="AB194" s="157">
        <f>+'ESTUDIO DE MERCADO 2023'!AE194*(1 + 0.0928) * (1 + 0.052) * (1 + 0.051)</f>
        <v>159167.25425220482</v>
      </c>
      <c r="AC194" s="7">
        <f>+'ESTUDIO DE MERCADO 2025'!Z194*1.051</f>
        <v>190231</v>
      </c>
      <c r="AD194" s="7">
        <f>+'ESTUDIO DE MERCADO 2025'!AA194*1.051</f>
        <v>190231</v>
      </c>
      <c r="AE194" s="7">
        <f>+'ESTUDIO DE MERCADO 2025'!AB194*1.051</f>
        <v>182993.60379999998</v>
      </c>
      <c r="AF194" s="8">
        <f t="shared" si="148"/>
        <v>172798</v>
      </c>
      <c r="AG194" s="450"/>
      <c r="AH194" s="157">
        <f>+'ESTUDIO DE MERCADO 2023'!AG194*(1 + 0.0928) * (1 + 0.052) * (1 + 0.051)</f>
        <v>141366.01115520002</v>
      </c>
      <c r="AI194" s="157">
        <f>+'ESTUDIO DE MERCADO 2023'!AH194*(1 + 0.0928) * (1 + 0.052) * (1 + 0.051)</f>
        <v>159167.25425220482</v>
      </c>
      <c r="AJ194" s="7">
        <f>+'ESTUDIO DE MERCADO 2025'!AF194*1.051</f>
        <v>190231</v>
      </c>
      <c r="AK194" s="7">
        <f>+'ESTUDIO DE MERCADO 2025'!AG194*1.051</f>
        <v>194435</v>
      </c>
      <c r="AL194" s="7">
        <f>+'ESTUDIO DE MERCADO 2025'!AH194*1.051</f>
        <v>182993.60379999998</v>
      </c>
      <c r="AM194" s="8">
        <f t="shared" si="149"/>
        <v>173639</v>
      </c>
      <c r="AN194" s="450"/>
      <c r="AO194" s="157">
        <f>+'ESTUDIO DE MERCADO 2023'!AJ194*(1 + 0.0928) * (1 + 0.052) * (1 + 0.051)</f>
        <v>141366.01115520002</v>
      </c>
      <c r="AP194" s="157">
        <f>+'ESTUDIO DE MERCADO 2023'!AK194*(1 + 0.0928) * (1 + 0.052) * (1 + 0.051)</f>
        <v>159167.25425220482</v>
      </c>
      <c r="AQ194" s="7">
        <f>+'ESTUDIO DE MERCADO 2025'!AL194*1.051</f>
        <v>190231</v>
      </c>
      <c r="AR194" s="7">
        <f>+'ESTUDIO DE MERCADO 2025'!AM194*1.051</f>
        <v>194435</v>
      </c>
      <c r="AS194" s="7">
        <f>+'ESTUDIO DE MERCADO 2025'!AN194*1.051</f>
        <v>182993.60379999998</v>
      </c>
      <c r="AT194" s="8">
        <f>ROUND(((AO194+AP194+AQ194+AR194+AS194)/5),0)</f>
        <v>173639</v>
      </c>
      <c r="AU194" s="450"/>
      <c r="AV194" s="157">
        <f>+'ESTUDIO DE MERCADO 2023'!AM194*(1 + 0.0928) * (1 + 0.052) * (1 + 0.051)</f>
        <v>168225.55327468799</v>
      </c>
      <c r="AW194" s="157">
        <f>+'ESTUDIO DE MERCADO 2023'!AN194*(1 + 0.0928) * (1 + 0.052) * (1 + 0.051)</f>
        <v>159167.25425220482</v>
      </c>
      <c r="AX194" s="7">
        <f>+'ESTUDIO DE MERCADO 2025'!AR194*1.051</f>
        <v>207047</v>
      </c>
      <c r="AY194" s="7">
        <f>+'ESTUDIO DE MERCADO 2025'!AS194*1.051</f>
        <v>211251</v>
      </c>
      <c r="AZ194" s="7">
        <f>+'ESTUDIO DE MERCADO 2025'!AT194*1.051</f>
        <v>199348.21479999999</v>
      </c>
      <c r="BA194" s="8">
        <f t="shared" si="150"/>
        <v>189008</v>
      </c>
      <c r="BB194" s="450"/>
      <c r="BC194" s="157">
        <f>+'ESTUDIO DE MERCADO 2023'!AP194*(1 + 0.0928) * (1 + 0.052) * (1 + 0.051)</f>
        <v>141366.01115520002</v>
      </c>
      <c r="BD194" s="157">
        <f>+'ESTUDIO DE MERCADO 2023'!AQ194*(1 + 0.0928) * (1 + 0.052) * (1 + 0.051)</f>
        <v>129404.27174976</v>
      </c>
      <c r="BE194" s="7">
        <f>+'ESTUDIO DE MERCADO 2025'!AX194*1.051</f>
        <v>171313</v>
      </c>
      <c r="BF194" s="7">
        <f>+'ESTUDIO DE MERCADO 2025'!AY194*1.051</f>
        <v>174466</v>
      </c>
      <c r="BG194" s="7">
        <f>+'ESTUDIO DE MERCADO 2025'!AZ194*1.051</f>
        <v>164870.37</v>
      </c>
      <c r="BH194" s="8">
        <f t="shared" si="151"/>
        <v>156284</v>
      </c>
      <c r="BI194" s="450"/>
      <c r="BJ194" s="157">
        <f>+'ESTUDIO DE MERCADO 2023'!AV194*(1 + 0.0928) * (1 + 0.052) * (1 + 0.051)</f>
        <v>141366.01115520002</v>
      </c>
      <c r="BK194" s="157">
        <f>+'ESTUDIO DE MERCADO 2023'!AW194*(1 + 0.0928) * (1 + 0.052) * (1 + 0.051)</f>
        <v>159167.25425220482</v>
      </c>
      <c r="BL194" s="7">
        <f>+'ESTUDIO DE MERCADO 2025'!BD194*1.051</f>
        <v>190231</v>
      </c>
      <c r="BM194" s="7">
        <f>+'ESTUDIO DE MERCADO 2025'!BE194*1.051</f>
        <v>194435</v>
      </c>
      <c r="BN194" s="7">
        <f>+'ESTUDIO DE MERCADO 2025'!BF194*1.051</f>
        <v>182993.60379999998</v>
      </c>
      <c r="BO194" s="8">
        <f t="shared" si="152"/>
        <v>173639</v>
      </c>
      <c r="BP194" s="450"/>
      <c r="BQ194" s="157">
        <f>+'ESTUDIO DE MERCADO 2023'!AY194*(1 + 0.0928) * (1 + 0.052) * (1 + 0.051)</f>
        <v>141366.01115520002</v>
      </c>
      <c r="BR194" s="157">
        <f>+'ESTUDIO DE MERCADO 2023'!AZ194*(1 + 0.0928) * (1 + 0.052) * (1 + 0.051)</f>
        <v>159167.25425220482</v>
      </c>
      <c r="BS194" s="7">
        <f>+'ESTUDIO DE MERCADO 2025'!BJ194*1.051</f>
        <v>190231</v>
      </c>
      <c r="BT194" s="7">
        <f>+'ESTUDIO DE MERCADO 2025'!BK194*1.051</f>
        <v>194435</v>
      </c>
      <c r="BU194" s="7">
        <f>+'ESTUDIO DE MERCADO 2025'!BL194*1.051</f>
        <v>182993.60379999998</v>
      </c>
      <c r="BV194" s="8">
        <f t="shared" si="153"/>
        <v>173639</v>
      </c>
      <c r="BW194" s="450"/>
      <c r="BX194" s="157">
        <f>+'ESTUDIO DE MERCADO 2023'!BB194*(1 + 0.0928) * (1 + 0.052) * (1 + 0.051)</f>
        <v>141366.01115520002</v>
      </c>
      <c r="BY194" s="157">
        <f>+'ESTUDIO DE MERCADO 2023'!BC194*(1 + 0.0928) * (1 + 0.052) * (1 + 0.051)</f>
        <v>129404.27174976</v>
      </c>
      <c r="BZ194" s="7">
        <f>+'ESTUDIO DE MERCADO 2025'!BP194*1.051</f>
        <v>171313</v>
      </c>
      <c r="CA194" s="7">
        <f>+'ESTUDIO DE MERCADO 2025'!BQ194*1.051</f>
        <v>174466</v>
      </c>
      <c r="CB194" s="7">
        <f>+'ESTUDIO DE MERCADO 2025'!BR194*1.051</f>
        <v>164870.37</v>
      </c>
      <c r="CC194" s="450">
        <f t="shared" si="133"/>
        <v>156284</v>
      </c>
      <c r="CD194" s="89"/>
      <c r="CE194" s="28"/>
      <c r="CF194" s="29"/>
      <c r="CG194" s="29"/>
      <c r="CH194" s="29"/>
    </row>
    <row r="195" spans="1:198" ht="50" customHeight="1" thickBot="1" x14ac:dyDescent="0.4">
      <c r="A195" s="296"/>
      <c r="B195" s="11">
        <v>174</v>
      </c>
      <c r="C195" s="34" t="s">
        <v>205</v>
      </c>
      <c r="D195" s="11" t="s">
        <v>22</v>
      </c>
      <c r="F195" s="157">
        <f>+'ESTUDIO DE MERCADO 2023'!F195*(1 + 0.0928) * (1 + 0.052) * (1 + 0.051)</f>
        <v>188488.01487359998</v>
      </c>
      <c r="G195" s="157">
        <f>+'ESTUDIO DE MERCADO 2023'!G195*(1 + 0.0928) * (1 + 0.052) * (1 + 0.051)</f>
        <v>212223.00566960638</v>
      </c>
      <c r="H195" s="7">
        <f>+'ESTUDIO DE MERCADO 2025'!H195*1.051</f>
        <v>253290.99999999997</v>
      </c>
      <c r="I195" s="7">
        <f>+'ESTUDIO DE MERCADO 2025'!I195*1.051</f>
        <v>258545.99999999997</v>
      </c>
      <c r="J195" s="13">
        <f>+'ESTUDIO DE MERCADO 2025'!J195*1.051</f>
        <v>243990.49079999997</v>
      </c>
      <c r="K195" s="8">
        <f t="shared" si="145"/>
        <v>231308</v>
      </c>
      <c r="L195" s="450"/>
      <c r="M195" s="157">
        <f>+'ESTUDIO DE MERCADO 2023'!I195*(1 + 0.0928) * (1 + 0.052) * (1 + 0.051)</f>
        <v>188488.01487359998</v>
      </c>
      <c r="N195" s="157">
        <f>+'ESTUDIO DE MERCADO 2023'!J195*(1 + 0.0928) * (1 + 0.052) * (1 + 0.051)</f>
        <v>212223.00566960638</v>
      </c>
      <c r="O195" s="7">
        <f>+'ESTUDIO DE MERCADO 2025'!N195*1.051</f>
        <v>253290.99999999997</v>
      </c>
      <c r="P195" s="7">
        <f>+'ESTUDIO DE MERCADO 2025'!O195*1.051</f>
        <v>258545.99999999997</v>
      </c>
      <c r="Q195" s="7">
        <f>+'ESTUDIO DE MERCADO 2025'!P195*1.051</f>
        <v>243990.49079999997</v>
      </c>
      <c r="R195" s="8">
        <f t="shared" si="146"/>
        <v>231308</v>
      </c>
      <c r="S195" s="450"/>
      <c r="T195" s="157">
        <f>+'ESTUDIO DE MERCADO 2023'!O195*(1 + 0.0928) * (1 + 0.052) * (1 + 0.051)</f>
        <v>188488.01487359998</v>
      </c>
      <c r="U195" s="157">
        <f>+'ESTUDIO DE MERCADO 2023'!P195*(1 + 0.0928) * (1 + 0.052) * (1 + 0.051)</f>
        <v>212223.00566960638</v>
      </c>
      <c r="V195" s="7">
        <f>+'ESTUDIO DE MERCADO 2025'!T195*1.051</f>
        <v>253290.99999999997</v>
      </c>
      <c r="W195" s="7">
        <f>+'ESTUDIO DE MERCADO 2025'!U195*1.051</f>
        <v>258545.99999999997</v>
      </c>
      <c r="X195" s="7">
        <f>+'ESTUDIO DE MERCADO 2025'!V195*1.051</f>
        <v>243990.49079999997</v>
      </c>
      <c r="Y195" s="8">
        <f t="shared" si="147"/>
        <v>231308</v>
      </c>
      <c r="Z195" s="450"/>
      <c r="AA195" s="157">
        <f>+'ESTUDIO DE MERCADO 2023'!AD195*(1 + 0.0928) * (1 + 0.052) * (1 + 0.051)</f>
        <v>188488.01487359998</v>
      </c>
      <c r="AB195" s="157">
        <f>+'ESTUDIO DE MERCADO 2023'!AE195*(1 + 0.0928) * (1 + 0.052) * (1 + 0.051)</f>
        <v>212223.00566960638</v>
      </c>
      <c r="AC195" s="7">
        <f>+'ESTUDIO DE MERCADO 2025'!Z195*1.051</f>
        <v>253290.99999999997</v>
      </c>
      <c r="AD195" s="7">
        <f>+'ESTUDIO DE MERCADO 2025'!AA195*1.051</f>
        <v>253290.99999999997</v>
      </c>
      <c r="AE195" s="7">
        <f>+'ESTUDIO DE MERCADO 2025'!AB195*1.051</f>
        <v>243990.49079999997</v>
      </c>
      <c r="AF195" s="8">
        <f t="shared" si="148"/>
        <v>230257</v>
      </c>
      <c r="AG195" s="450"/>
      <c r="AH195" s="157">
        <f>+'ESTUDIO DE MERCADO 2023'!AG195*(1 + 0.0928) * (1 + 0.052) * (1 + 0.051)</f>
        <v>188488.01487359998</v>
      </c>
      <c r="AI195" s="157">
        <f>+'ESTUDIO DE MERCADO 2023'!AH195*(1 + 0.0928) * (1 + 0.052) * (1 + 0.051)</f>
        <v>212223.00566960638</v>
      </c>
      <c r="AJ195" s="7">
        <f>+'ESTUDIO DE MERCADO 2025'!AF195*1.051</f>
        <v>253290.99999999997</v>
      </c>
      <c r="AK195" s="7">
        <f>+'ESTUDIO DE MERCADO 2025'!AG195*1.051</f>
        <v>258545.99999999997</v>
      </c>
      <c r="AL195" s="7">
        <f>+'ESTUDIO DE MERCADO 2025'!AH195*1.051</f>
        <v>243990.49079999997</v>
      </c>
      <c r="AM195" s="8">
        <f t="shared" si="149"/>
        <v>231308</v>
      </c>
      <c r="AN195" s="450"/>
      <c r="AO195" s="157">
        <f>+'ESTUDIO DE MERCADO 2023'!AJ195*(1 + 0.0928) * (1 + 0.052) * (1 + 0.051)</f>
        <v>188488.01487359998</v>
      </c>
      <c r="AP195" s="157">
        <f>+'ESTUDIO DE MERCADO 2023'!AK195*(1 + 0.0928) * (1 + 0.052) * (1 + 0.051)</f>
        <v>212223.00566960638</v>
      </c>
      <c r="AQ195" s="7">
        <f>+'ESTUDIO DE MERCADO 2025'!AL195*1.051</f>
        <v>253290.99999999997</v>
      </c>
      <c r="AR195" s="7">
        <f>+'ESTUDIO DE MERCADO 2025'!AM195*1.051</f>
        <v>258545.99999999997</v>
      </c>
      <c r="AS195" s="7">
        <f>+'ESTUDIO DE MERCADO 2025'!AN195*1.051</f>
        <v>243990.49079999997</v>
      </c>
      <c r="AT195" s="8">
        <f>ROUND(((AO195+AP195+AQ195+AR195+AS195)/5),0)</f>
        <v>231308</v>
      </c>
      <c r="AU195" s="450"/>
      <c r="AV195" s="157">
        <f>+'ESTUDIO DE MERCADO 2023'!AM195*(1 + 0.0928) * (1 + 0.052) * (1 + 0.051)</f>
        <v>224300.73769958399</v>
      </c>
      <c r="AW195" s="157">
        <f>+'ESTUDIO DE MERCADO 2023'!AN195*(1 + 0.0928) * (1 + 0.052) * (1 + 0.051)</f>
        <v>212223.00566960638</v>
      </c>
      <c r="AX195" s="7">
        <f>+'ESTUDIO DE MERCADO 2025'!AR195*1.051</f>
        <v>276413</v>
      </c>
      <c r="AY195" s="7">
        <f>+'ESTUDIO DE MERCADO 2025'!AS195*1.051</f>
        <v>281668</v>
      </c>
      <c r="AZ195" s="7">
        <f>+'ESTUDIO DE MERCADO 2025'!AT195*1.051</f>
        <v>265796.63879999996</v>
      </c>
      <c r="BA195" s="8">
        <f t="shared" si="150"/>
        <v>252080</v>
      </c>
      <c r="BB195" s="450"/>
      <c r="BC195" s="157">
        <f>+'ESTUDIO DE MERCADO 2023'!AP195*(1 + 0.0928) * (1 + 0.052) * (1 + 0.051)</f>
        <v>188488.01487359998</v>
      </c>
      <c r="BD195" s="157">
        <f>+'ESTUDIO DE MERCADO 2023'!AQ195*(1 + 0.0928) * (1 + 0.052) * (1 + 0.051)</f>
        <v>172539.02899967998</v>
      </c>
      <c r="BE195" s="7">
        <f>+'ESTUDIO DE MERCADO 2025'!AX195*1.051</f>
        <v>229118</v>
      </c>
      <c r="BF195" s="7">
        <f>+'ESTUDIO DE MERCADO 2025'!AY195*1.051</f>
        <v>233321.99999999997</v>
      </c>
      <c r="BG195" s="7">
        <f>+'ESTUDIO DE MERCADO 2025'!AZ195*1.051</f>
        <v>219827.15999999997</v>
      </c>
      <c r="BH195" s="8">
        <f t="shared" si="151"/>
        <v>208659</v>
      </c>
      <c r="BI195" s="450"/>
      <c r="BJ195" s="157">
        <f>+'ESTUDIO DE MERCADO 2023'!AV195*(1 + 0.0928) * (1 + 0.052) * (1 + 0.051)</f>
        <v>188488.01487359998</v>
      </c>
      <c r="BK195" s="157">
        <f>+'ESTUDIO DE MERCADO 2023'!AW195*(1 + 0.0928) * (1 + 0.052) * (1 + 0.051)</f>
        <v>212223.00566960638</v>
      </c>
      <c r="BL195" s="7">
        <f>+'ESTUDIO DE MERCADO 2025'!BD195*1.051</f>
        <v>253290.99999999997</v>
      </c>
      <c r="BM195" s="7">
        <f>+'ESTUDIO DE MERCADO 2025'!BE195*1.051</f>
        <v>258545.99999999997</v>
      </c>
      <c r="BN195" s="7">
        <f>+'ESTUDIO DE MERCADO 2025'!BF195*1.051</f>
        <v>243990.49079999997</v>
      </c>
      <c r="BO195" s="8">
        <f t="shared" si="152"/>
        <v>231308</v>
      </c>
      <c r="BP195" s="450"/>
      <c r="BQ195" s="157">
        <f>+'ESTUDIO DE MERCADO 2023'!AY195*(1 + 0.0928) * (1 + 0.052) * (1 + 0.051)</f>
        <v>188488.01487359998</v>
      </c>
      <c r="BR195" s="157">
        <f>+'ESTUDIO DE MERCADO 2023'!AZ195*(1 + 0.0928) * (1 + 0.052) * (1 + 0.051)</f>
        <v>212223.00566960638</v>
      </c>
      <c r="BS195" s="7">
        <f>+'ESTUDIO DE MERCADO 2025'!BJ195*1.051</f>
        <v>253290.99999999997</v>
      </c>
      <c r="BT195" s="7">
        <f>+'ESTUDIO DE MERCADO 2025'!BK195*1.051</f>
        <v>258545.99999999997</v>
      </c>
      <c r="BU195" s="7">
        <f>+'ESTUDIO DE MERCADO 2025'!BL195*1.051</f>
        <v>243990.49079999997</v>
      </c>
      <c r="BV195" s="8">
        <f t="shared" si="153"/>
        <v>231308</v>
      </c>
      <c r="BW195" s="450"/>
      <c r="BX195" s="157">
        <f>+'ESTUDIO DE MERCADO 2023'!BB195*(1 + 0.0928) * (1 + 0.052) * (1 + 0.051)</f>
        <v>188488.01487359998</v>
      </c>
      <c r="BY195" s="157">
        <f>+'ESTUDIO DE MERCADO 2023'!BC195*(1 + 0.0928) * (1 + 0.052) * (1 + 0.051)</f>
        <v>172539.02899967998</v>
      </c>
      <c r="BZ195" s="7">
        <f>+'ESTUDIO DE MERCADO 2025'!BP195*1.051</f>
        <v>229118</v>
      </c>
      <c r="CA195" s="7">
        <f>+'ESTUDIO DE MERCADO 2025'!BQ195*1.051</f>
        <v>233321.99999999997</v>
      </c>
      <c r="CB195" s="7">
        <f>+'ESTUDIO DE MERCADO 2025'!BR195*1.051</f>
        <v>219827.15999999997</v>
      </c>
      <c r="CC195" s="450">
        <f t="shared" si="133"/>
        <v>208659</v>
      </c>
      <c r="CD195" s="89"/>
      <c r="CE195" s="28"/>
      <c r="CF195" s="29"/>
      <c r="CG195" s="29"/>
      <c r="CH195" s="29"/>
    </row>
    <row r="196" spans="1:198" ht="50" customHeight="1" thickBot="1" x14ac:dyDescent="0.4">
      <c r="A196" s="296"/>
      <c r="B196" s="4">
        <v>175</v>
      </c>
      <c r="C196" s="34" t="s">
        <v>206</v>
      </c>
      <c r="D196" s="11" t="s">
        <v>22</v>
      </c>
      <c r="F196" s="157">
        <f>+'ESTUDIO DE MERCADO 2023'!F196*(1 + 0.0928) * (1 + 0.052) * (1 + 0.051)</f>
        <v>471220.03718399996</v>
      </c>
      <c r="G196" s="157">
        <f>+'ESTUDIO DE MERCADO 2023'!G196*(1 + 0.0928) * (1 + 0.052) * (1 + 0.051)</f>
        <v>530557.51417401596</v>
      </c>
      <c r="H196" s="7">
        <f>+'ESTUDIO DE MERCADO 2025'!H196*1.051</f>
        <v>634804</v>
      </c>
      <c r="I196" s="7">
        <f>+'ESTUDIO DE MERCADO 2025'!I196*1.051</f>
        <v>647416</v>
      </c>
      <c r="J196" s="13">
        <f>+'ESTUDIO DE MERCADO 2025'!J196*1.051</f>
        <v>609976.22699999996</v>
      </c>
      <c r="K196" s="8">
        <f t="shared" si="145"/>
        <v>578795</v>
      </c>
      <c r="L196" s="450"/>
      <c r="M196" s="157">
        <f>+'ESTUDIO DE MERCADO 2023'!I196*(1 + 0.0928) * (1 + 0.052) * (1 + 0.051)</f>
        <v>471220.03718399996</v>
      </c>
      <c r="N196" s="157">
        <f>+'ESTUDIO DE MERCADO 2023'!J196*(1 + 0.0928) * (1 + 0.052) * (1 + 0.051)</f>
        <v>530557.51417401596</v>
      </c>
      <c r="O196" s="7">
        <f>+'ESTUDIO DE MERCADO 2025'!N196*1.051</f>
        <v>634804</v>
      </c>
      <c r="P196" s="7">
        <f>+'ESTUDIO DE MERCADO 2025'!O196*1.051</f>
        <v>647416</v>
      </c>
      <c r="Q196" s="7">
        <f>+'ESTUDIO DE MERCADO 2025'!P196*1.051</f>
        <v>609976.22699999996</v>
      </c>
      <c r="R196" s="8">
        <f t="shared" si="146"/>
        <v>578795</v>
      </c>
      <c r="S196" s="450"/>
      <c r="T196" s="157">
        <f>+'ESTUDIO DE MERCADO 2023'!O196*(1 + 0.0928) * (1 + 0.052) * (1 + 0.051)</f>
        <v>471220.03718399996</v>
      </c>
      <c r="U196" s="157">
        <f>+'ESTUDIO DE MERCADO 2023'!P196*(1 + 0.0928) * (1 + 0.052) * (1 + 0.051)</f>
        <v>530557.51417401596</v>
      </c>
      <c r="V196" s="7">
        <f>+'ESTUDIO DE MERCADO 2025'!T196*1.051</f>
        <v>634804</v>
      </c>
      <c r="W196" s="7">
        <f>+'ESTUDIO DE MERCADO 2025'!U196*1.051</f>
        <v>647416</v>
      </c>
      <c r="X196" s="7">
        <f>+'ESTUDIO DE MERCADO 2025'!V196*1.051</f>
        <v>609976.22699999996</v>
      </c>
      <c r="Y196" s="8">
        <f t="shared" si="147"/>
        <v>578795</v>
      </c>
      <c r="Z196" s="450"/>
      <c r="AA196" s="157">
        <f>+'ESTUDIO DE MERCADO 2023'!AD196*(1 + 0.0928) * (1 + 0.052) * (1 + 0.051)</f>
        <v>471220.03718399996</v>
      </c>
      <c r="AB196" s="157">
        <f>+'ESTUDIO DE MERCADO 2023'!AE196*(1 + 0.0928) * (1 + 0.052) * (1 + 0.051)</f>
        <v>530557.51417401596</v>
      </c>
      <c r="AC196" s="7">
        <f>+'ESTUDIO DE MERCADO 2025'!Z196*1.051</f>
        <v>634804</v>
      </c>
      <c r="AD196" s="7">
        <f>+'ESTUDIO DE MERCADO 2025'!AA196*1.051</f>
        <v>634804</v>
      </c>
      <c r="AE196" s="7">
        <f>+'ESTUDIO DE MERCADO 2025'!AB196*1.051</f>
        <v>609976.22699999996</v>
      </c>
      <c r="AF196" s="8">
        <f t="shared" si="148"/>
        <v>576272</v>
      </c>
      <c r="AG196" s="450"/>
      <c r="AH196" s="157">
        <f>+'ESTUDIO DE MERCADO 2023'!AG196*(1 + 0.0928) * (1 + 0.052) * (1 + 0.051)</f>
        <v>471220.03718399996</v>
      </c>
      <c r="AI196" s="157">
        <f>+'ESTUDIO DE MERCADO 2023'!AH196*(1 + 0.0928) * (1 + 0.052) * (1 + 0.051)</f>
        <v>530557.51417401596</v>
      </c>
      <c r="AJ196" s="7">
        <f>+'ESTUDIO DE MERCADO 2025'!AF196*1.051</f>
        <v>634804</v>
      </c>
      <c r="AK196" s="7">
        <f>+'ESTUDIO DE MERCADO 2025'!AG196*1.051</f>
        <v>647416</v>
      </c>
      <c r="AL196" s="7">
        <f>+'ESTUDIO DE MERCADO 2025'!AH196*1.051</f>
        <v>609976.22699999996</v>
      </c>
      <c r="AM196" s="8">
        <f t="shared" si="149"/>
        <v>578795</v>
      </c>
      <c r="AN196" s="450"/>
      <c r="AO196" s="157">
        <f>+'ESTUDIO DE MERCADO 2023'!AJ196*(1 + 0.0928) * (1 + 0.052) * (1 + 0.051)</f>
        <v>471220.03718399996</v>
      </c>
      <c r="AP196" s="157">
        <f>+'ESTUDIO DE MERCADO 2023'!AK196*(1 + 0.0928) * (1 + 0.052) * (1 + 0.051)</f>
        <v>530557.51417401596</v>
      </c>
      <c r="AQ196" s="7">
        <f>+'ESTUDIO DE MERCADO 2025'!AL196*1.051</f>
        <v>634804</v>
      </c>
      <c r="AR196" s="7">
        <f>+'ESTUDIO DE MERCADO 2025'!AM196*1.051</f>
        <v>647416</v>
      </c>
      <c r="AS196" s="7">
        <f>+'ESTUDIO DE MERCADO 2025'!AN196*1.051</f>
        <v>609976.22699999996</v>
      </c>
      <c r="AT196" s="8">
        <f>ROUND(((AO196+AP196+AQ196+AR196+AS196)/5),0)</f>
        <v>578795</v>
      </c>
      <c r="AU196" s="450"/>
      <c r="AV196" s="157">
        <f>+'ESTUDIO DE MERCADO 2023'!AM196*(1 + 0.0928) * (1 + 0.052) * (1 + 0.051)</f>
        <v>560751.84424895991</v>
      </c>
      <c r="AW196" s="157">
        <f>+'ESTUDIO DE MERCADO 2023'!AN196*(1 + 0.0928) * (1 + 0.052) * (1 + 0.051)</f>
        <v>530557.51417401596</v>
      </c>
      <c r="AX196" s="7">
        <f>+'ESTUDIO DE MERCADO 2025'!AR196*1.051</f>
        <v>691558</v>
      </c>
      <c r="AY196" s="7">
        <f>+'ESTUDIO DE MERCADO 2025'!AS196*1.051</f>
        <v>705221</v>
      </c>
      <c r="AZ196" s="7">
        <f>+'ESTUDIO DE MERCADO 2025'!AT196*1.051</f>
        <v>664491.59699999995</v>
      </c>
      <c r="BA196" s="8">
        <f t="shared" si="150"/>
        <v>630516</v>
      </c>
      <c r="BB196" s="450"/>
      <c r="BC196" s="157">
        <f>+'ESTUDIO DE MERCADO 2023'!AP196*(1 + 0.0928) * (1 + 0.052) * (1 + 0.051)</f>
        <v>471220.03718399996</v>
      </c>
      <c r="BD196" s="157">
        <f>+'ESTUDIO DE MERCADO 2023'!AQ196*(1 + 0.0928) * (1 + 0.052) * (1 + 0.051)</f>
        <v>431347.57249919995</v>
      </c>
      <c r="BE196" s="7">
        <f>+'ESTUDIO DE MERCADO 2025'!AX196*1.051</f>
        <v>571744</v>
      </c>
      <c r="BF196" s="7">
        <f>+'ESTUDIO DE MERCADO 2025'!AY196*1.051</f>
        <v>583305</v>
      </c>
      <c r="BG196" s="7">
        <f>+'ESTUDIO DE MERCADO 2025'!AZ196*1.051</f>
        <v>549567.9</v>
      </c>
      <c r="BH196" s="8">
        <f t="shared" si="151"/>
        <v>521437</v>
      </c>
      <c r="BI196" s="450"/>
      <c r="BJ196" s="157">
        <f>+'ESTUDIO DE MERCADO 2023'!AV196*(1 + 0.0928) * (1 + 0.052) * (1 + 0.051)</f>
        <v>471220.03718399996</v>
      </c>
      <c r="BK196" s="157">
        <f>+'ESTUDIO DE MERCADO 2023'!AW196*(1 + 0.0928) * (1 + 0.052) * (1 + 0.051)</f>
        <v>530557.51417401596</v>
      </c>
      <c r="BL196" s="7">
        <f>+'ESTUDIO DE MERCADO 2025'!BD196*1.051</f>
        <v>634804</v>
      </c>
      <c r="BM196" s="7">
        <f>+'ESTUDIO DE MERCADO 2025'!BE196*1.051</f>
        <v>647416</v>
      </c>
      <c r="BN196" s="7">
        <f>+'ESTUDIO DE MERCADO 2025'!BF196*1.051</f>
        <v>609976.22699999996</v>
      </c>
      <c r="BO196" s="8">
        <f t="shared" si="152"/>
        <v>578795</v>
      </c>
      <c r="BP196" s="450"/>
      <c r="BQ196" s="157">
        <f>+'ESTUDIO DE MERCADO 2023'!AY196*(1 + 0.0928) * (1 + 0.052) * (1 + 0.051)</f>
        <v>471220.03718399996</v>
      </c>
      <c r="BR196" s="157">
        <f>+'ESTUDIO DE MERCADO 2023'!AZ196*(1 + 0.0928) * (1 + 0.052) * (1 + 0.051)</f>
        <v>530557.51417401596</v>
      </c>
      <c r="BS196" s="7">
        <f>+'ESTUDIO DE MERCADO 2025'!BJ196*1.051</f>
        <v>634804</v>
      </c>
      <c r="BT196" s="7">
        <f>+'ESTUDIO DE MERCADO 2025'!BK196*1.051</f>
        <v>647416</v>
      </c>
      <c r="BU196" s="7">
        <f>+'ESTUDIO DE MERCADO 2025'!BL196*1.051</f>
        <v>609976.22699999996</v>
      </c>
      <c r="BV196" s="8">
        <f t="shared" si="153"/>
        <v>578795</v>
      </c>
      <c r="BW196" s="450"/>
      <c r="BX196" s="157">
        <f>+'ESTUDIO DE MERCADO 2023'!BB196*(1 + 0.0928) * (1 + 0.052) * (1 + 0.051)</f>
        <v>471220.03718399996</v>
      </c>
      <c r="BY196" s="157">
        <f>+'ESTUDIO DE MERCADO 2023'!BC196*(1 + 0.0928) * (1 + 0.052) * (1 + 0.051)</f>
        <v>431347.57249919995</v>
      </c>
      <c r="BZ196" s="7">
        <f>+'ESTUDIO DE MERCADO 2025'!BP196*1.051</f>
        <v>571744</v>
      </c>
      <c r="CA196" s="7">
        <f>+'ESTUDIO DE MERCADO 2025'!BQ196*1.051</f>
        <v>583305</v>
      </c>
      <c r="CB196" s="7">
        <f>+'ESTUDIO DE MERCADO 2025'!BR196*1.051</f>
        <v>549567.9</v>
      </c>
      <c r="CC196" s="450">
        <f t="shared" si="133"/>
        <v>521437</v>
      </c>
      <c r="CD196" s="89"/>
      <c r="CE196" s="28"/>
      <c r="CF196" s="29"/>
      <c r="CG196" s="29"/>
      <c r="CH196" s="29"/>
    </row>
    <row r="197" spans="1:198" ht="50" customHeight="1" thickBot="1" x14ac:dyDescent="0.4">
      <c r="A197" s="297"/>
      <c r="B197" s="299" t="s">
        <v>207</v>
      </c>
      <c r="C197" s="300"/>
      <c r="D197" s="301"/>
      <c r="F197" s="119">
        <f>+SUM(F198:F209)</f>
        <v>5035896.6514962241</v>
      </c>
      <c r="G197" s="119">
        <f t="shared" ref="G197:CB197" si="154">+SUM(G198:G209)</f>
        <v>5670032.2529192511</v>
      </c>
      <c r="H197" s="119">
        <f>+SUM(H198:H209)</f>
        <v>6780001</v>
      </c>
      <c r="I197" s="119">
        <f>+SUM(I198:I209)</f>
        <v>6914529</v>
      </c>
      <c r="J197" s="119">
        <f>+SUM(J198:J209)</f>
        <v>6518774.3193999995</v>
      </c>
      <c r="K197" s="119">
        <f>+SUM(K198:K209)</f>
        <v>6183845</v>
      </c>
      <c r="L197" s="119"/>
      <c r="M197" s="119">
        <f t="shared" si="154"/>
        <v>5035896.6514962241</v>
      </c>
      <c r="N197" s="119">
        <f t="shared" si="154"/>
        <v>5670032.2529192511</v>
      </c>
      <c r="O197" s="119">
        <f t="shared" si="154"/>
        <v>6780001</v>
      </c>
      <c r="P197" s="119">
        <f t="shared" si="154"/>
        <v>6914529</v>
      </c>
      <c r="Q197" s="119">
        <f t="shared" si="154"/>
        <v>6518774.3193999995</v>
      </c>
      <c r="R197" s="119">
        <f t="shared" si="154"/>
        <v>6183845</v>
      </c>
      <c r="S197" s="119"/>
      <c r="T197" s="119">
        <f t="shared" si="154"/>
        <v>5543262.8782191891</v>
      </c>
      <c r="U197" s="119">
        <f t="shared" si="154"/>
        <v>6241287.596038023</v>
      </c>
      <c r="V197" s="119">
        <f t="shared" si="154"/>
        <v>7465253</v>
      </c>
      <c r="W197" s="119">
        <f t="shared" si="154"/>
        <v>7614495</v>
      </c>
      <c r="X197" s="119">
        <f t="shared" si="154"/>
        <v>7175539.5949999997</v>
      </c>
      <c r="Y197" s="119">
        <f t="shared" si="154"/>
        <v>6807966</v>
      </c>
      <c r="Z197" s="119"/>
      <c r="AA197" s="119">
        <f t="shared" si="154"/>
        <v>5658793.544005719</v>
      </c>
      <c r="AB197" s="119">
        <f t="shared" si="154"/>
        <v>6365101.2387594935</v>
      </c>
      <c r="AC197" s="119">
        <f t="shared" si="154"/>
        <v>7616597</v>
      </c>
      <c r="AD197" s="119">
        <f t="shared" si="154"/>
        <v>7616597</v>
      </c>
      <c r="AE197" s="119">
        <f t="shared" si="154"/>
        <v>7321275.879399999</v>
      </c>
      <c r="AF197" s="119">
        <f t="shared" si="154"/>
        <v>6915673</v>
      </c>
      <c r="AG197" s="119"/>
      <c r="AH197" s="119">
        <f t="shared" si="154"/>
        <v>5666990.9663092457</v>
      </c>
      <c r="AI197" s="119">
        <f t="shared" si="154"/>
        <v>6365101.2387594935</v>
      </c>
      <c r="AJ197" s="119">
        <f t="shared" si="154"/>
        <v>7621852</v>
      </c>
      <c r="AK197" s="119">
        <f t="shared" si="154"/>
        <v>7773196</v>
      </c>
      <c r="AL197" s="119">
        <f t="shared" si="154"/>
        <v>7326266.8681999994</v>
      </c>
      <c r="AM197" s="119">
        <f t="shared" si="154"/>
        <v>6950680</v>
      </c>
      <c r="AN197" s="119"/>
      <c r="AO197" s="119">
        <f t="shared" si="154"/>
        <v>5620309.867472304</v>
      </c>
      <c r="AP197" s="119">
        <f t="shared" si="154"/>
        <v>6365101.2387594935</v>
      </c>
      <c r="AQ197" s="119">
        <f t="shared" si="154"/>
        <v>7591373</v>
      </c>
      <c r="AR197" s="119">
        <f t="shared" si="154"/>
        <v>7742717</v>
      </c>
      <c r="AS197" s="119">
        <f t="shared" si="154"/>
        <v>7297843.8343999991</v>
      </c>
      <c r="AT197" s="119">
        <f t="shared" si="154"/>
        <v>6923468</v>
      </c>
      <c r="AU197" s="119"/>
      <c r="AV197" s="119">
        <f t="shared" si="154"/>
        <v>6981093.7299389709</v>
      </c>
      <c r="AW197" s="119">
        <f t="shared" si="154"/>
        <v>6365101.2387594935</v>
      </c>
      <c r="AX197" s="119">
        <f t="shared" si="154"/>
        <v>8452142</v>
      </c>
      <c r="AY197" s="119">
        <f t="shared" si="154"/>
        <v>8623455</v>
      </c>
      <c r="AZ197" s="119">
        <f>+SUM(AZ198:AZ209)</f>
        <v>8126417.1310000001</v>
      </c>
      <c r="BA197" s="119">
        <f>+SUM(BA198:BA209)</f>
        <v>7709642</v>
      </c>
      <c r="BB197" s="119"/>
      <c r="BC197" s="119">
        <f t="shared" si="154"/>
        <v>5342710.3738069115</v>
      </c>
      <c r="BD197" s="119">
        <f t="shared" si="154"/>
        <v>4890634.8806386366</v>
      </c>
      <c r="BE197" s="119">
        <f t="shared" si="154"/>
        <v>6479415</v>
      </c>
      <c r="BF197" s="119">
        <f t="shared" si="154"/>
        <v>6612892</v>
      </c>
      <c r="BG197" s="119">
        <f t="shared" si="154"/>
        <v>6231019.9784000004</v>
      </c>
      <c r="BH197" s="119">
        <f t="shared" si="154"/>
        <v>5911334</v>
      </c>
      <c r="BI197" s="119"/>
      <c r="BJ197" s="119">
        <f t="shared" si="154"/>
        <v>5899650.1264917264</v>
      </c>
      <c r="BK197" s="119">
        <f t="shared" si="154"/>
        <v>6365101.2387594935</v>
      </c>
      <c r="BL197" s="119">
        <f t="shared" si="154"/>
        <v>7768992</v>
      </c>
      <c r="BM197" s="119">
        <f t="shared" si="154"/>
        <v>7924540</v>
      </c>
      <c r="BN197" s="119">
        <f t="shared" si="154"/>
        <v>7467931.7888000002</v>
      </c>
      <c r="BO197" s="119">
        <f t="shared" si="154"/>
        <v>7085241</v>
      </c>
      <c r="BP197" s="119"/>
      <c r="BQ197" s="119">
        <f t="shared" si="154"/>
        <v>5857778.8491109954</v>
      </c>
      <c r="BR197" s="119">
        <f t="shared" si="154"/>
        <v>6365101.2387594935</v>
      </c>
      <c r="BS197" s="119">
        <f t="shared" si="154"/>
        <v>7740615</v>
      </c>
      <c r="BT197" s="119">
        <f t="shared" si="154"/>
        <v>7894061</v>
      </c>
      <c r="BU197" s="119">
        <f t="shared" si="154"/>
        <v>7442438.3124000002</v>
      </c>
      <c r="BV197" s="119">
        <f t="shared" si="154"/>
        <v>7059997</v>
      </c>
      <c r="BW197" s="119"/>
      <c r="BX197" s="119">
        <f t="shared" si="154"/>
        <v>5468837.7572529651</v>
      </c>
      <c r="BY197" s="119">
        <f t="shared" si="154"/>
        <v>5006089.9470238695</v>
      </c>
      <c r="BZ197" s="119">
        <f t="shared" si="154"/>
        <v>6631810</v>
      </c>
      <c r="CA197" s="119">
        <f t="shared" si="154"/>
        <v>6767389</v>
      </c>
      <c r="CB197" s="119">
        <f t="shared" si="154"/>
        <v>6378118.7791999998</v>
      </c>
      <c r="CC197" s="464">
        <f t="shared" ref="CC197" si="155">+SUM(CC198:CC209)</f>
        <v>6050449</v>
      </c>
      <c r="CD197" s="160"/>
      <c r="CE197" s="28"/>
      <c r="CF197" s="29"/>
      <c r="CG197" s="29"/>
      <c r="CH197" s="29"/>
    </row>
    <row r="198" spans="1:198" ht="50" customHeight="1" x14ac:dyDescent="0.35">
      <c r="A198" s="296"/>
      <c r="B198" s="4">
        <v>176</v>
      </c>
      <c r="C198" s="34" t="s">
        <v>208</v>
      </c>
      <c r="D198" s="11" t="s">
        <v>22</v>
      </c>
      <c r="F198" s="157">
        <f>+'ESTUDIO DE MERCADO 2023'!F198*(1 + 0.0928) * (1 + 0.052) * (1 + 0.051)</f>
        <v>141571.69870143081</v>
      </c>
      <c r="G198" s="157">
        <f>+'ESTUDIO DE MERCADO 2023'!G198*(1 + 0.0928) * (1 + 0.052) * (1 + 0.051)</f>
        <v>159398.84260714176</v>
      </c>
      <c r="H198" s="7">
        <f>+'ESTUDIO DE MERCADO 2025'!H198*1.051</f>
        <v>190231</v>
      </c>
      <c r="I198" s="7">
        <f>+'ESTUDIO DE MERCADO 2025'!I198*1.051</f>
        <v>194435</v>
      </c>
      <c r="J198" s="13">
        <f>+'ESTUDIO DE MERCADO 2025'!J198*1.051</f>
        <v>183258.45579999997</v>
      </c>
      <c r="K198" s="8">
        <f t="shared" ref="K198" si="156">ROUND(((F198+G198+H198+I198+J198)/5),0)</f>
        <v>173779</v>
      </c>
      <c r="L198" s="450"/>
      <c r="M198" s="157">
        <f>+'ESTUDIO DE MERCADO 2023'!I198*(1 + 0.0928) * (1 + 0.052) * (1 + 0.051)</f>
        <v>141571.69870143081</v>
      </c>
      <c r="N198" s="157">
        <f>+'ESTUDIO DE MERCADO 2023'!J198*(1 + 0.0928) * (1 + 0.052) * (1 + 0.051)</f>
        <v>159398.84260714176</v>
      </c>
      <c r="O198" s="7">
        <f>+'ESTUDIO DE MERCADO 2025'!N198*1.051</f>
        <v>190231</v>
      </c>
      <c r="P198" s="7">
        <f>+'ESTUDIO DE MERCADO 2025'!O198*1.051</f>
        <v>194435</v>
      </c>
      <c r="Q198" s="7">
        <f>+'ESTUDIO DE MERCADO 2025'!P198*1.051</f>
        <v>183258.45579999997</v>
      </c>
      <c r="R198" s="8">
        <f t="shared" ref="R198" si="157">ROUND(((M198+N198+O198+P198+Q198)/5),0)</f>
        <v>173779</v>
      </c>
      <c r="S198" s="450"/>
      <c r="T198" s="157">
        <f>+'ESTUDIO DE MERCADO 2023'!O198*(1 + 0.0928) * (1 + 0.052) * (1 + 0.051)</f>
        <v>255066.53685398161</v>
      </c>
      <c r="U198" s="157">
        <f>+'ESTUDIO DE MERCADO 2023'!P198*(1 + 0.0928) * (1 + 0.052) * (1 + 0.051)</f>
        <v>287185.29999474838</v>
      </c>
      <c r="V198" s="7">
        <f>+'ESTUDIO DE MERCADO 2025'!T198*1.051</f>
        <v>343677</v>
      </c>
      <c r="W198" s="7">
        <f>+'ESTUDIO DE MERCADO 2025'!U198*1.051</f>
        <v>351034</v>
      </c>
      <c r="X198" s="7">
        <f>+'ESTUDIO DE MERCADO 2025'!V198*1.051</f>
        <v>330173.33159999998</v>
      </c>
      <c r="Y198" s="8">
        <f t="shared" ref="Y198" si="158">ROUND(((T198+U198+V198+W198+X198)/5),0)</f>
        <v>313427</v>
      </c>
      <c r="Z198" s="450"/>
      <c r="AA198" s="157">
        <f>+'ESTUDIO DE MERCADO 2023'!AD198*(1 + 0.0928) * (1 + 0.052) * (1 + 0.051)</f>
        <v>278366.2472025631</v>
      </c>
      <c r="AB198" s="157">
        <f>+'ESTUDIO DE MERCADO 2023'!AE198*(1 + 0.0928) * (1 + 0.052) * (1 + 0.051)</f>
        <v>313418.98156183976</v>
      </c>
      <c r="AC198" s="7">
        <f>+'ESTUDIO DE MERCADO 2025'!Z198*1.051</f>
        <v>375207</v>
      </c>
      <c r="AD198" s="7">
        <f>+'ESTUDIO DE MERCADO 2025'!AA198*1.051</f>
        <v>375207</v>
      </c>
      <c r="AE198" s="7">
        <f>+'ESTUDIO DE MERCADO 2025'!AB198*1.051</f>
        <v>360334.08879999997</v>
      </c>
      <c r="AF198" s="8">
        <f t="shared" ref="AF198" si="159">ROUND(((AA198+AB198+AC198+AD198+AE198)/5),0)</f>
        <v>340507</v>
      </c>
      <c r="AG198" s="450"/>
      <c r="AH198" s="157">
        <f>+'ESTUDIO DE MERCADO 2023'!AG198*(1 + 0.0928) * (1 + 0.052) * (1 + 0.051)</f>
        <v>280086.59302164905</v>
      </c>
      <c r="AI198" s="157">
        <f>+'ESTUDIO DE MERCADO 2023'!AH198*(1 + 0.0928) * (1 + 0.052) * (1 + 0.051)</f>
        <v>313418.98156183976</v>
      </c>
      <c r="AJ198" s="7">
        <f>+'ESTUDIO DE MERCADO 2025'!AF198*1.051</f>
        <v>376258</v>
      </c>
      <c r="AK198" s="7">
        <f>+'ESTUDIO DE MERCADO 2025'!AG198*1.051</f>
        <v>383615</v>
      </c>
      <c r="AL198" s="7">
        <f>+'ESTUDIO DE MERCADO 2025'!AH198*1.051</f>
        <v>361381.72559999995</v>
      </c>
      <c r="AM198" s="8">
        <f t="shared" ref="AM198" si="160">ROUND(((AH198+AI198+AJ198+AK198+AL198)/5),0)</f>
        <v>342952</v>
      </c>
      <c r="AN198" s="450"/>
      <c r="AO198" s="157">
        <f>+'ESTUDIO DE MERCADO 2023'!AJ198*(1 + 0.0928) * (1 + 0.052) * (1 + 0.051)</f>
        <v>271475.67513549433</v>
      </c>
      <c r="AP198" s="157">
        <f>+'ESTUDIO DE MERCADO 2023'!AK198*(1 + 0.0928) * (1 + 0.052) * (1 + 0.051)</f>
        <v>313418.98156183976</v>
      </c>
      <c r="AQ198" s="7">
        <f>+'ESTUDIO DE MERCADO 2025'!AL198*1.051</f>
        <v>369952</v>
      </c>
      <c r="AR198" s="7">
        <f>+'ESTUDIO DE MERCADO 2025'!AM198*1.051</f>
        <v>377309</v>
      </c>
      <c r="AS198" s="7">
        <f>+'ESTUDIO DE MERCADO 2025'!AN198*1.051</f>
        <v>356139.1274</v>
      </c>
      <c r="AT198" s="8">
        <f>ROUND(((AO198+AP198+AQ198+AR198+AS198)/5),0)</f>
        <v>337659</v>
      </c>
      <c r="AU198" s="450"/>
      <c r="AV198" s="157">
        <f>+'ESTUDIO DE MERCADO 2023'!AM198*(1 + 0.0928) * (1 + 0.052) * (1 + 0.051)</f>
        <v>392775.45171039994</v>
      </c>
      <c r="AW198" s="157">
        <f>+'ESTUDIO DE MERCADO 2023'!AN198*(1 + 0.0928) * (1 + 0.052) * (1 + 0.051)</f>
        <v>313418.98156183976</v>
      </c>
      <c r="AX198" s="7">
        <f>+'ESTUDIO DE MERCADO 2025'!AR198*1.051</f>
        <v>446675</v>
      </c>
      <c r="AY198" s="7">
        <f>+'ESTUDIO DE MERCADO 2025'!AS198*1.051</f>
        <v>456134</v>
      </c>
      <c r="AZ198" s="7">
        <f>+'ESTUDIO DE MERCADO 2025'!AT198*1.051</f>
        <v>429997.52179999999</v>
      </c>
      <c r="BA198" s="8">
        <f t="shared" ref="BA198" si="161">ROUND(((AV198+AW198+AX198+AY198+AZ198)/5),0)</f>
        <v>407800</v>
      </c>
      <c r="BB198" s="450"/>
      <c r="BC198" s="157">
        <f>+'ESTUDIO DE MERCADO 2023'!AP198*(1 + 0.0928) * (1 + 0.052) * (1 + 0.051)</f>
        <v>215235.17101421961</v>
      </c>
      <c r="BD198" s="157">
        <f>+'ESTUDIO DE MERCADO 2023'!AQ198*(1 + 0.0928) * (1 + 0.052) * (1 + 0.051)</f>
        <v>197022.96423609334</v>
      </c>
      <c r="BE198" s="7">
        <f>+'ESTUDIO DE MERCADO 2025'!AX198*1.051</f>
        <v>260647.99999999997</v>
      </c>
      <c r="BF198" s="7">
        <f>+'ESTUDIO DE MERCADO 2025'!AY198*1.051</f>
        <v>265903</v>
      </c>
      <c r="BG198" s="7">
        <f>+'ESTUDIO DE MERCADO 2025'!AZ198*1.051</f>
        <v>251020.84</v>
      </c>
      <c r="BH198" s="8">
        <f t="shared" ref="BH198" si="162">ROUND(((BC198+BD198+BE198+BF198+BG198)/5),0)</f>
        <v>237966</v>
      </c>
      <c r="BI198" s="450"/>
      <c r="BJ198" s="157">
        <f>+'ESTUDIO DE MERCADO 2023'!AV198*(1 + 0.0928) * (1 + 0.052) * (1 + 0.051)</f>
        <v>326788.11139353516</v>
      </c>
      <c r="BK198" s="157">
        <f>+'ESTUDIO DE MERCADO 2023'!AW198*(1 + 0.0928) * (1 + 0.052) * (1 + 0.051)</f>
        <v>313418.98156183976</v>
      </c>
      <c r="BL198" s="7">
        <f>+'ESTUDIO DE MERCADO 2025'!BD198*1.051</f>
        <v>405686</v>
      </c>
      <c r="BM198" s="7">
        <f>+'ESTUDIO DE MERCADO 2025'!BE198*1.051</f>
        <v>414094</v>
      </c>
      <c r="BN198" s="7">
        <f>+'ESTUDIO DE MERCADO 2025'!BF198*1.051</f>
        <v>389818.00199999998</v>
      </c>
      <c r="BO198" s="8">
        <f t="shared" ref="BO198" si="163">ROUND(((BJ198+BK198+BL198+BM198+BN198)/5),0)</f>
        <v>369961</v>
      </c>
      <c r="BP198" s="450"/>
      <c r="BQ198" s="157">
        <f>+'ESTUDIO DE MERCADO 2023'!AY198*(1 + 0.0928) * (1 + 0.052) * (1 + 0.051)</f>
        <v>304670.69211824826</v>
      </c>
      <c r="BR198" s="157">
        <f>+'ESTUDIO DE MERCADO 2023'!AZ198*(1 + 0.0928) * (1 + 0.052) * (1 + 0.051)</f>
        <v>313418.98156183976</v>
      </c>
      <c r="BS198" s="7">
        <f>+'ESTUDIO DE MERCADO 2025'!BJ198*1.051</f>
        <v>390972</v>
      </c>
      <c r="BT198" s="7">
        <f>+'ESTUDIO DE MERCADO 2025'!BK198*1.051</f>
        <v>398329</v>
      </c>
      <c r="BU198" s="7">
        <f>+'ESTUDIO DE MERCADO 2025'!BL198*1.051</f>
        <v>376351.74919999996</v>
      </c>
      <c r="BV198" s="8">
        <f t="shared" ref="BV198" si="164">ROUND(((BQ198+BR198+BS198+BT198+BU198)/5),0)</f>
        <v>356748</v>
      </c>
      <c r="BW198" s="450"/>
      <c r="BX198" s="157">
        <f>+'ESTUDIO DE MERCADO 2023'!BB198*(1 + 0.0928) * (1 + 0.052) * (1 + 0.051)</f>
        <v>237665.00917415947</v>
      </c>
      <c r="BY198" s="157">
        <f>+'ESTUDIO DE MERCADO 2023'!BC198*(1 + 0.0928) * (1 + 0.052) * (1 + 0.051)</f>
        <v>217554.89301326906</v>
      </c>
      <c r="BZ198" s="7">
        <f>+'ESTUDIO DE MERCADO 2025'!BP198*1.051</f>
        <v>287974</v>
      </c>
      <c r="CA198" s="7">
        <f>+'ESTUDIO DE MERCADO 2025'!BQ198*1.051</f>
        <v>293229</v>
      </c>
      <c r="CB198" s="7">
        <f>+'ESTUDIO DE MERCADO 2025'!BR198*1.051</f>
        <v>277180.86059999996</v>
      </c>
      <c r="CC198" s="450">
        <f t="shared" si="133"/>
        <v>262721</v>
      </c>
      <c r="CD198" s="89"/>
      <c r="CE198" s="28"/>
      <c r="CF198" s="29"/>
      <c r="CG198" s="29"/>
      <c r="CH198" s="29"/>
    </row>
    <row r="199" spans="1:198" ht="50" customHeight="1" thickBot="1" x14ac:dyDescent="0.4">
      <c r="A199" s="296"/>
      <c r="B199" s="11">
        <v>177</v>
      </c>
      <c r="C199" s="34" t="s">
        <v>209</v>
      </c>
      <c r="D199" s="11" t="s">
        <v>22</v>
      </c>
      <c r="F199" s="157">
        <f>+'ESTUDIO DE MERCADO 2023'!F199*(1 + 0.0928) * (1 + 0.052) * (1 + 0.051)</f>
        <v>154837.2495782162</v>
      </c>
      <c r="G199" s="157">
        <f>+'ESTUDIO DE MERCADO 2023'!G199*(1 + 0.0928) * (1 + 0.052) * (1 + 0.051)</f>
        <v>174334.83246741159</v>
      </c>
      <c r="H199" s="7">
        <f>+'ESTUDIO DE MERCADO 2025'!H199*1.051</f>
        <v>208098</v>
      </c>
      <c r="I199" s="7">
        <f>+'ESTUDIO DE MERCADO 2025'!I199*1.051</f>
        <v>212302</v>
      </c>
      <c r="J199" s="13">
        <f>+'ESTUDIO DE MERCADO 2025'!J199*1.051</f>
        <v>200431.16519999999</v>
      </c>
      <c r="K199" s="8">
        <f t="shared" ref="K199:K209" si="165">ROUND(((F199+G199+H199+I199+J199)/5),0)</f>
        <v>190001</v>
      </c>
      <c r="L199" s="450"/>
      <c r="M199" s="157">
        <f>+'ESTUDIO DE MERCADO 2023'!I199*(1 + 0.0928) * (1 + 0.052) * (1 + 0.051)</f>
        <v>154837.2495782162</v>
      </c>
      <c r="N199" s="157">
        <f>+'ESTUDIO DE MERCADO 2023'!J199*(1 + 0.0928) * (1 + 0.052) * (1 + 0.051)</f>
        <v>174334.83246741159</v>
      </c>
      <c r="O199" s="7">
        <f>+'ESTUDIO DE MERCADO 2025'!N199*1.051</f>
        <v>208098</v>
      </c>
      <c r="P199" s="7">
        <f>+'ESTUDIO DE MERCADO 2025'!O199*1.051</f>
        <v>212302</v>
      </c>
      <c r="Q199" s="7">
        <f>+'ESTUDIO DE MERCADO 2025'!P199*1.051</f>
        <v>200431.16519999999</v>
      </c>
      <c r="R199" s="8">
        <f t="shared" ref="R199:R209" si="166">ROUND(((M199+N199+O199+P199+Q199)/5),0)</f>
        <v>190001</v>
      </c>
      <c r="S199" s="450"/>
      <c r="T199" s="157">
        <f>+'ESTUDIO DE MERCADO 2023'!O199*(1 + 0.0928) * (1 + 0.052) * (1 + 0.051)</f>
        <v>270714.02648205933</v>
      </c>
      <c r="U199" s="157">
        <f>+'ESTUDIO DE MERCADO 2023'!P199*(1 + 0.0928) * (1 + 0.052) * (1 + 0.051)</f>
        <v>304803.16966291558</v>
      </c>
      <c r="V199" s="7">
        <f>+'ESTUDIO DE MERCADO 2025'!T199*1.051</f>
        <v>364697</v>
      </c>
      <c r="W199" s="7">
        <f>+'ESTUDIO DE MERCADO 2025'!U199*1.051</f>
        <v>372054</v>
      </c>
      <c r="X199" s="7">
        <f>+'ESTUDIO DE MERCADO 2025'!V199*1.051</f>
        <v>350428.62399999995</v>
      </c>
      <c r="Y199" s="8">
        <f t="shared" ref="Y199:Y209" si="167">ROUND(((T199+U199+V199+W199+X199)/5),0)</f>
        <v>332539</v>
      </c>
      <c r="Z199" s="450"/>
      <c r="AA199" s="157">
        <f>+'ESTUDIO DE MERCADO 2023'!AD199*(1 + 0.0928) * (1 + 0.052) * (1 + 0.051)</f>
        <v>305914.24179637694</v>
      </c>
      <c r="AB199" s="157">
        <f>+'ESTUDIO DE MERCADO 2023'!AE199*(1 + 0.0928) * (1 + 0.052) * (1 + 0.051)</f>
        <v>342494.32917484699</v>
      </c>
      <c r="AC199" s="7">
        <f>+'ESTUDIO DE MERCADO 2025'!Z199*1.051</f>
        <v>410941</v>
      </c>
      <c r="AD199" s="7">
        <f>+'ESTUDIO DE MERCADO 2025'!AA199*1.051</f>
        <v>410941</v>
      </c>
      <c r="AE199" s="7">
        <f>+'ESTUDIO DE MERCADO 2025'!AB199*1.051</f>
        <v>394811.93359999993</v>
      </c>
      <c r="AF199" s="8">
        <f t="shared" ref="AF199:AF209" si="168">ROUND(((AA199+AB199+AC199+AD199+AE199)/5),0)</f>
        <v>373021</v>
      </c>
      <c r="AG199" s="450"/>
      <c r="AH199" s="157">
        <f>+'ESTUDIO DE MERCADO 2023'!AG199*(1 + 0.0928) * (1 + 0.052) * (1 + 0.051)</f>
        <v>304189.81207030208</v>
      </c>
      <c r="AI199" s="157">
        <f>+'ESTUDIO DE MERCADO 2023'!AH199*(1 + 0.0928) * (1 + 0.052) * (1 + 0.051)</f>
        <v>342494.32917484699</v>
      </c>
      <c r="AJ199" s="7">
        <f>+'ESTUDIO DE MERCADO 2025'!AF199*1.051</f>
        <v>409890</v>
      </c>
      <c r="AK199" s="7">
        <f>+'ESTUDIO DE MERCADO 2025'!AG199*1.051</f>
        <v>418298</v>
      </c>
      <c r="AL199" s="7">
        <f>+'ESTUDIO DE MERCADO 2025'!AH199*1.051</f>
        <v>393761.35399999999</v>
      </c>
      <c r="AM199" s="8">
        <f t="shared" ref="AM199:AM209" si="169">ROUND(((AH199+AI199+AJ199+AK199+AL199)/5),0)</f>
        <v>373727</v>
      </c>
      <c r="AN199" s="450"/>
      <c r="AO199" s="157">
        <f>+'ESTUDIO DE MERCADO 2023'!AJ199*(1 + 0.0928) * (1 + 0.052) * (1 + 0.051)</f>
        <v>305914.24179637694</v>
      </c>
      <c r="AP199" s="157">
        <f>+'ESTUDIO DE MERCADO 2023'!AK199*(1 + 0.0928) * (1 + 0.052) * (1 + 0.051)</f>
        <v>342494.32917484699</v>
      </c>
      <c r="AQ199" s="7">
        <f>+'ESTUDIO DE MERCADO 2025'!AL199*1.051</f>
        <v>410941</v>
      </c>
      <c r="AR199" s="7">
        <f>+'ESTUDIO DE MERCADO 2025'!AM199*1.051</f>
        <v>419349</v>
      </c>
      <c r="AS199" s="7">
        <f>+'ESTUDIO DE MERCADO 2025'!AN199*1.051</f>
        <v>394811.93359999993</v>
      </c>
      <c r="AT199" s="8">
        <f>ROUND(((AO199+AP199+AQ199+AR199+AS199)/5),0)</f>
        <v>374702</v>
      </c>
      <c r="AU199" s="450"/>
      <c r="AV199" s="157">
        <f>+'ESTUDIO DE MERCADO 2023'!AM199*(1 + 0.0928) * (1 + 0.052) * (1 + 0.051)</f>
        <v>416602.07794846041</v>
      </c>
      <c r="AW199" s="157">
        <f>+'ESTUDIO DE MERCADO 2023'!AN199*(1 + 0.0928) * (1 + 0.052) * (1 + 0.051)</f>
        <v>342494.32917484699</v>
      </c>
      <c r="AX199" s="7">
        <f>+'ESTUDIO DE MERCADO 2025'!AR199*1.051</f>
        <v>480306.99999999994</v>
      </c>
      <c r="AY199" s="7">
        <f>+'ESTUDIO DE MERCADO 2025'!AS199*1.051</f>
        <v>489765.99999999994</v>
      </c>
      <c r="AZ199" s="7">
        <f>+'ESTUDIO DE MERCADO 2025'!AT199*1.051</f>
        <v>462209.41059999994</v>
      </c>
      <c r="BA199" s="8">
        <f t="shared" ref="BA199:BA209" si="170">ROUND(((AV199+AW199+AX199+AY199+AZ199)/5),0)</f>
        <v>438276</v>
      </c>
      <c r="BB199" s="450"/>
      <c r="BC199" s="157">
        <f>+'ESTUDIO DE MERCADO 2023'!AP199*(1 + 0.0928) * (1 + 0.052) * (1 + 0.051)</f>
        <v>231190.99561996126</v>
      </c>
      <c r="BD199" s="157">
        <f>+'ESTUDIO DE MERCADO 2023'!AQ199*(1 + 0.0928) * (1 + 0.052) * (1 + 0.051)</f>
        <v>211628.68060596456</v>
      </c>
      <c r="BE199" s="7">
        <f>+'ESTUDIO DE MERCADO 2025'!AX199*1.051</f>
        <v>280617</v>
      </c>
      <c r="BF199" s="7">
        <f>+'ESTUDIO DE MERCADO 2025'!AY199*1.051</f>
        <v>285872</v>
      </c>
      <c r="BG199" s="7">
        <f>+'ESTUDIO DE MERCADO 2025'!AZ199*1.051</f>
        <v>269629.63579999999</v>
      </c>
      <c r="BH199" s="8">
        <f t="shared" ref="BH199:BH209" si="171">ROUND(((BC199+BD199+BE199+BF199+BG199)/5),0)</f>
        <v>255788</v>
      </c>
      <c r="BI199" s="450"/>
      <c r="BJ199" s="157">
        <f>+'ESTUDIO DE MERCADO 2023'!AV199*(1 + 0.0928) * (1 + 0.052) * (1 + 0.051)</f>
        <v>362854.11498950562</v>
      </c>
      <c r="BK199" s="157">
        <f>+'ESTUDIO DE MERCADO 2023'!AW199*(1 + 0.0928) * (1 + 0.052) * (1 + 0.051)</f>
        <v>342494.32917484699</v>
      </c>
      <c r="BL199" s="7">
        <f>+'ESTUDIO DE MERCADO 2025'!BD199*1.051</f>
        <v>446675</v>
      </c>
      <c r="BM199" s="7">
        <f>+'ESTUDIO DE MERCADO 2025'!BE199*1.051</f>
        <v>456134</v>
      </c>
      <c r="BN199" s="7">
        <f>+'ESTUDIO DE MERCADO 2025'!BF199*1.051</f>
        <v>429482.53179999994</v>
      </c>
      <c r="BO199" s="8">
        <f t="shared" ref="BO199:BO209" si="172">ROUND(((BJ199+BK199+BL199+BM199+BN199)/5),0)</f>
        <v>407528</v>
      </c>
      <c r="BP199" s="450"/>
      <c r="BQ199" s="157">
        <f>+'ESTUDIO DE MERCADO 2023'!AY199*(1 + 0.0928) * (1 + 0.052) * (1 + 0.051)</f>
        <v>424847.82308143261</v>
      </c>
      <c r="BR199" s="157">
        <f>+'ESTUDIO DE MERCADO 2023'!AZ199*(1 + 0.0928) * (1 + 0.052) * (1 + 0.051)</f>
        <v>342494.32917484699</v>
      </c>
      <c r="BS199" s="7">
        <f>+'ESTUDIO DE MERCADO 2025'!BJ199*1.051</f>
        <v>485561.99999999994</v>
      </c>
      <c r="BT199" s="7">
        <f>+'ESTUDIO DE MERCADO 2025'!BK199*1.051</f>
        <v>495020.99999999994</v>
      </c>
      <c r="BU199" s="7">
        <f>+'ESTUDIO DE MERCADO 2025'!BL199*1.051</f>
        <v>467229.82740000001</v>
      </c>
      <c r="BV199" s="8">
        <f t="shared" ref="BV199:BV209" si="173">ROUND(((BQ199+BR199+BS199+BT199+BU199)/5),0)</f>
        <v>443031</v>
      </c>
      <c r="BW199" s="450"/>
      <c r="BX199" s="157">
        <f>+'ESTUDIO DE MERCADO 2023'!BB199*(1 + 0.0928) * (1 + 0.052) * (1 + 0.051)</f>
        <v>259933.53300803658</v>
      </c>
      <c r="BY199" s="157">
        <f>+'ESTUDIO DE MERCADO 2023'!BC199*(1 + 0.0928) * (1 + 0.052) * (1 + 0.051)</f>
        <v>237939.15713812583</v>
      </c>
      <c r="BZ199" s="7">
        <f>+'ESTUDIO DE MERCADO 2025'!BP199*1.051</f>
        <v>315300</v>
      </c>
      <c r="CA199" s="7">
        <f>+'ESTUDIO DE MERCADO 2025'!BQ199*1.051</f>
        <v>321606</v>
      </c>
      <c r="CB199" s="7">
        <f>+'ESTUDIO DE MERCADO 2025'!BR199*1.051</f>
        <v>303151.07059999998</v>
      </c>
      <c r="CC199" s="450">
        <f t="shared" si="133"/>
        <v>287586</v>
      </c>
      <c r="CD199" s="89"/>
      <c r="CE199" s="28"/>
      <c r="CF199" s="29"/>
      <c r="CG199" s="29"/>
      <c r="CH199" s="29"/>
    </row>
    <row r="200" spans="1:198" ht="50" customHeight="1" x14ac:dyDescent="0.35">
      <c r="A200" s="296"/>
      <c r="B200" s="4">
        <v>178</v>
      </c>
      <c r="C200" s="34" t="s">
        <v>210</v>
      </c>
      <c r="D200" s="11" t="s">
        <v>22</v>
      </c>
      <c r="F200" s="157">
        <f>+'ESTUDIO DE MERCADO 2023'!F200*(1 + 0.0928) * (1 + 0.052) * (1 + 0.051)</f>
        <v>471220.03718399996</v>
      </c>
      <c r="G200" s="157">
        <f>+'ESTUDIO DE MERCADO 2023'!G200*(1 + 0.0928) * (1 + 0.052) * (1 + 0.051)</f>
        <v>530557.51417401596</v>
      </c>
      <c r="H200" s="7">
        <f>+'ESTUDIO DE MERCADO 2025'!H200*1.051</f>
        <v>634804</v>
      </c>
      <c r="I200" s="7">
        <f>+'ESTUDIO DE MERCADO 2025'!I200*1.051</f>
        <v>647416</v>
      </c>
      <c r="J200" s="13">
        <f>+'ESTUDIO DE MERCADO 2025'!J200*1.051</f>
        <v>609976.22699999996</v>
      </c>
      <c r="K200" s="8">
        <f t="shared" si="165"/>
        <v>578795</v>
      </c>
      <c r="L200" s="450"/>
      <c r="M200" s="157">
        <f>+'ESTUDIO DE MERCADO 2023'!I200*(1 + 0.0928) * (1 + 0.052) * (1 + 0.051)</f>
        <v>471220.03718399996</v>
      </c>
      <c r="N200" s="157">
        <f>+'ESTUDIO DE MERCADO 2023'!J200*(1 + 0.0928) * (1 + 0.052) * (1 + 0.051)</f>
        <v>530557.51417401596</v>
      </c>
      <c r="O200" s="7">
        <f>+'ESTUDIO DE MERCADO 2025'!N200*1.051</f>
        <v>634804</v>
      </c>
      <c r="P200" s="7">
        <f>+'ESTUDIO DE MERCADO 2025'!O200*1.051</f>
        <v>647416</v>
      </c>
      <c r="Q200" s="7">
        <f>+'ESTUDIO DE MERCADO 2025'!P200*1.051</f>
        <v>609976.22699999996</v>
      </c>
      <c r="R200" s="8">
        <f t="shared" si="166"/>
        <v>578795</v>
      </c>
      <c r="S200" s="450"/>
      <c r="T200" s="157">
        <f>+'ESTUDIO DE MERCADO 2023'!O200*(1 + 0.0928) * (1 + 0.052) * (1 + 0.051)</f>
        <v>471220.03718399996</v>
      </c>
      <c r="U200" s="157">
        <f>+'ESTUDIO DE MERCADO 2023'!P200*(1 + 0.0928) * (1 + 0.052) * (1 + 0.051)</f>
        <v>530557.51417401596</v>
      </c>
      <c r="V200" s="7">
        <f>+'ESTUDIO DE MERCADO 2025'!T200*1.051</f>
        <v>634804</v>
      </c>
      <c r="W200" s="7">
        <f>+'ESTUDIO DE MERCADO 2025'!U200*1.051</f>
        <v>647416</v>
      </c>
      <c r="X200" s="7">
        <f>+'ESTUDIO DE MERCADO 2025'!V200*1.051</f>
        <v>609976.22699999996</v>
      </c>
      <c r="Y200" s="8">
        <f t="shared" si="167"/>
        <v>578795</v>
      </c>
      <c r="Z200" s="450"/>
      <c r="AA200" s="157">
        <f>+'ESTUDIO DE MERCADO 2023'!AD200*(1 + 0.0928) * (1 + 0.052) * (1 + 0.051)</f>
        <v>471220.03718399996</v>
      </c>
      <c r="AB200" s="157">
        <f>+'ESTUDIO DE MERCADO 2023'!AE200*(1 + 0.0928) * (1 + 0.052) * (1 + 0.051)</f>
        <v>530557.51417401596</v>
      </c>
      <c r="AC200" s="7">
        <f>+'ESTUDIO DE MERCADO 2025'!Z200*1.051</f>
        <v>634804</v>
      </c>
      <c r="AD200" s="7">
        <f>+'ESTUDIO DE MERCADO 2025'!AA200*1.051</f>
        <v>634804</v>
      </c>
      <c r="AE200" s="7">
        <f>+'ESTUDIO DE MERCADO 2025'!AB200*1.051</f>
        <v>609976.22699999996</v>
      </c>
      <c r="AF200" s="8">
        <f t="shared" si="168"/>
        <v>576272</v>
      </c>
      <c r="AG200" s="450"/>
      <c r="AH200" s="157">
        <f>+'ESTUDIO DE MERCADO 2023'!AG200*(1 + 0.0928) * (1 + 0.052) * (1 + 0.051)</f>
        <v>471220.03718399996</v>
      </c>
      <c r="AI200" s="157">
        <f>+'ESTUDIO DE MERCADO 2023'!AH200*(1 + 0.0928) * (1 + 0.052) * (1 + 0.051)</f>
        <v>530557.51417401596</v>
      </c>
      <c r="AJ200" s="7">
        <f>+'ESTUDIO DE MERCADO 2025'!AF200*1.051</f>
        <v>634804</v>
      </c>
      <c r="AK200" s="7">
        <f>+'ESTUDIO DE MERCADO 2025'!AG200*1.051</f>
        <v>647416</v>
      </c>
      <c r="AL200" s="7">
        <f>+'ESTUDIO DE MERCADO 2025'!AH200*1.051</f>
        <v>609976.22699999996</v>
      </c>
      <c r="AM200" s="8">
        <f t="shared" si="169"/>
        <v>578795</v>
      </c>
      <c r="AN200" s="450"/>
      <c r="AO200" s="157">
        <f>+'ESTUDIO DE MERCADO 2023'!AJ200*(1 + 0.0928) * (1 + 0.052) * (1 + 0.051)</f>
        <v>471220.03718399996</v>
      </c>
      <c r="AP200" s="157">
        <f>+'ESTUDIO DE MERCADO 2023'!AK200*(1 + 0.0928) * (1 + 0.052) * (1 + 0.051)</f>
        <v>530557.51417401596</v>
      </c>
      <c r="AQ200" s="7">
        <f>+'ESTUDIO DE MERCADO 2025'!AL200*1.051</f>
        <v>634804</v>
      </c>
      <c r="AR200" s="7">
        <f>+'ESTUDIO DE MERCADO 2025'!AM200*1.051</f>
        <v>647416</v>
      </c>
      <c r="AS200" s="7">
        <f>+'ESTUDIO DE MERCADO 2025'!AN200*1.051</f>
        <v>609976.22699999996</v>
      </c>
      <c r="AT200" s="8">
        <f>ROUND(((AO200+AP200+AQ200+AR200+AS200)/5),0)</f>
        <v>578795</v>
      </c>
      <c r="AU200" s="450"/>
      <c r="AV200" s="157">
        <f>+'ESTUDIO DE MERCADO 2023'!AM200*(1 + 0.0928) * (1 + 0.052) * (1 + 0.051)</f>
        <v>560751.84424895991</v>
      </c>
      <c r="AW200" s="157">
        <f>+'ESTUDIO DE MERCADO 2023'!AN200*(1 + 0.0928) * (1 + 0.052) * (1 + 0.051)</f>
        <v>530557.51417401596</v>
      </c>
      <c r="AX200" s="7">
        <f>+'ESTUDIO DE MERCADO 2025'!AR200*1.051</f>
        <v>691558</v>
      </c>
      <c r="AY200" s="7">
        <f>+'ESTUDIO DE MERCADO 2025'!AS200*1.051</f>
        <v>705221</v>
      </c>
      <c r="AZ200" s="7">
        <f>+'ESTUDIO DE MERCADO 2025'!AT200*1.051</f>
        <v>664491.59699999995</v>
      </c>
      <c r="BA200" s="8">
        <f t="shared" si="170"/>
        <v>630516</v>
      </c>
      <c r="BB200" s="450"/>
      <c r="BC200" s="157">
        <f>+'ESTUDIO DE MERCADO 2023'!AP200*(1 + 0.0928) * (1 + 0.052) * (1 + 0.051)</f>
        <v>471220.03718399996</v>
      </c>
      <c r="BD200" s="157">
        <f>+'ESTUDIO DE MERCADO 2023'!AQ200*(1 + 0.0928) * (1 + 0.052) * (1 + 0.051)</f>
        <v>431347.57249919995</v>
      </c>
      <c r="BE200" s="7">
        <f>+'ESTUDIO DE MERCADO 2025'!AX200*1.051</f>
        <v>571744</v>
      </c>
      <c r="BF200" s="7">
        <f>+'ESTUDIO DE MERCADO 2025'!AY200*1.051</f>
        <v>583305</v>
      </c>
      <c r="BG200" s="7">
        <f>+'ESTUDIO DE MERCADO 2025'!AZ200*1.051</f>
        <v>549567.9</v>
      </c>
      <c r="BH200" s="8">
        <f t="shared" si="171"/>
        <v>521437</v>
      </c>
      <c r="BI200" s="450"/>
      <c r="BJ200" s="157">
        <f>+'ESTUDIO DE MERCADO 2023'!AV200*(1 + 0.0928) * (1 + 0.052) * (1 + 0.051)</f>
        <v>471220.03718399996</v>
      </c>
      <c r="BK200" s="157">
        <f>+'ESTUDIO DE MERCADO 2023'!AW200*(1 + 0.0928) * (1 + 0.052) * (1 + 0.051)</f>
        <v>530557.51417401596</v>
      </c>
      <c r="BL200" s="7">
        <f>+'ESTUDIO DE MERCADO 2025'!BD200*1.051</f>
        <v>634804</v>
      </c>
      <c r="BM200" s="7">
        <f>+'ESTUDIO DE MERCADO 2025'!BE200*1.051</f>
        <v>647416</v>
      </c>
      <c r="BN200" s="7">
        <f>+'ESTUDIO DE MERCADO 2025'!BF200*1.051</f>
        <v>609976.22699999996</v>
      </c>
      <c r="BO200" s="8">
        <f t="shared" si="172"/>
        <v>578795</v>
      </c>
      <c r="BP200" s="450"/>
      <c r="BQ200" s="157">
        <f>+'ESTUDIO DE MERCADO 2023'!AY200*(1 + 0.0928) * (1 + 0.052) * (1 + 0.051)</f>
        <v>471220.03718399996</v>
      </c>
      <c r="BR200" s="157">
        <f>+'ESTUDIO DE MERCADO 2023'!AZ200*(1 + 0.0928) * (1 + 0.052) * (1 + 0.051)</f>
        <v>530557.51417401596</v>
      </c>
      <c r="BS200" s="7">
        <f>+'ESTUDIO DE MERCADO 2025'!BJ200*1.051</f>
        <v>634804</v>
      </c>
      <c r="BT200" s="7">
        <f>+'ESTUDIO DE MERCADO 2025'!BK200*1.051</f>
        <v>647416</v>
      </c>
      <c r="BU200" s="7">
        <f>+'ESTUDIO DE MERCADO 2025'!BL200*1.051</f>
        <v>609976.22699999996</v>
      </c>
      <c r="BV200" s="8">
        <f t="shared" si="173"/>
        <v>578795</v>
      </c>
      <c r="BW200" s="450"/>
      <c r="BX200" s="157">
        <f>+'ESTUDIO DE MERCADO 2023'!BB200*(1 + 0.0928) * (1 + 0.052) * (1 + 0.051)</f>
        <v>471220.03718399996</v>
      </c>
      <c r="BY200" s="157">
        <f>+'ESTUDIO DE MERCADO 2023'!BC200*(1 + 0.0928) * (1 + 0.052) * (1 + 0.051)</f>
        <v>431347.57249919995</v>
      </c>
      <c r="BZ200" s="7">
        <f>+'ESTUDIO DE MERCADO 2025'!BP200*1.051</f>
        <v>571744</v>
      </c>
      <c r="CA200" s="7">
        <f>+'ESTUDIO DE MERCADO 2025'!BQ200*1.051</f>
        <v>583305</v>
      </c>
      <c r="CB200" s="7">
        <f>+'ESTUDIO DE MERCADO 2025'!BR200*1.051</f>
        <v>549567.9</v>
      </c>
      <c r="CC200" s="450">
        <f t="shared" si="133"/>
        <v>521437</v>
      </c>
      <c r="CD200" s="89"/>
      <c r="CE200" s="28"/>
      <c r="CF200" s="29"/>
      <c r="CG200" s="29"/>
      <c r="CH200" s="29"/>
    </row>
    <row r="201" spans="1:198" ht="50" customHeight="1" thickBot="1" x14ac:dyDescent="0.4">
      <c r="A201" s="296"/>
      <c r="B201" s="11">
        <v>179</v>
      </c>
      <c r="C201" s="34" t="s">
        <v>211</v>
      </c>
      <c r="D201" s="11" t="s">
        <v>22</v>
      </c>
      <c r="F201" s="157">
        <f>+'ESTUDIO DE MERCADO 2023'!F201*(1 + 0.0928) * (1 + 0.052) * (1 + 0.051)</f>
        <v>628293.38291199994</v>
      </c>
      <c r="G201" s="157">
        <f>+'ESTUDIO DE MERCADO 2023'!G201*(1 + 0.0928) * (1 + 0.052) * (1 + 0.051)</f>
        <v>707410.01889868802</v>
      </c>
      <c r="H201" s="7">
        <f>+'ESTUDIO DE MERCADO 2025'!H201*1.051</f>
        <v>846055</v>
      </c>
      <c r="I201" s="7">
        <f>+'ESTUDIO DE MERCADO 2025'!I201*1.051</f>
        <v>862871</v>
      </c>
      <c r="J201" s="13">
        <f>+'ESTUDIO DE MERCADO 2025'!J201*1.051</f>
        <v>813301.63599999994</v>
      </c>
      <c r="K201" s="8">
        <f t="shared" si="165"/>
        <v>771586</v>
      </c>
      <c r="L201" s="450"/>
      <c r="M201" s="157">
        <f>+'ESTUDIO DE MERCADO 2023'!I201*(1 + 0.0928) * (1 + 0.052) * (1 + 0.051)</f>
        <v>628293.38291199994</v>
      </c>
      <c r="N201" s="157">
        <f>+'ESTUDIO DE MERCADO 2023'!J201*(1 + 0.0928) * (1 + 0.052) * (1 + 0.051)</f>
        <v>707410.01889868802</v>
      </c>
      <c r="O201" s="7">
        <f>+'ESTUDIO DE MERCADO 2025'!N201*1.051</f>
        <v>846055</v>
      </c>
      <c r="P201" s="7">
        <f>+'ESTUDIO DE MERCADO 2025'!O201*1.051</f>
        <v>862871</v>
      </c>
      <c r="Q201" s="7">
        <f>+'ESTUDIO DE MERCADO 2025'!P201*1.051</f>
        <v>813301.63599999994</v>
      </c>
      <c r="R201" s="8">
        <f t="shared" si="166"/>
        <v>771586</v>
      </c>
      <c r="S201" s="450"/>
      <c r="T201" s="157">
        <f>+'ESTUDIO DE MERCADO 2023'!O201*(1 + 0.0928) * (1 + 0.052) * (1 + 0.051)</f>
        <v>628293.38291199994</v>
      </c>
      <c r="U201" s="157">
        <f>+'ESTUDIO DE MERCADO 2023'!P201*(1 + 0.0928) * (1 + 0.052) * (1 + 0.051)</f>
        <v>707410.01889868802</v>
      </c>
      <c r="V201" s="7">
        <f>+'ESTUDIO DE MERCADO 2025'!T201*1.051</f>
        <v>846055</v>
      </c>
      <c r="W201" s="7">
        <f>+'ESTUDIO DE MERCADO 2025'!U201*1.051</f>
        <v>862871</v>
      </c>
      <c r="X201" s="7">
        <f>+'ESTUDIO DE MERCADO 2025'!V201*1.051</f>
        <v>813301.63599999994</v>
      </c>
      <c r="Y201" s="8">
        <f t="shared" si="167"/>
        <v>771586</v>
      </c>
      <c r="Z201" s="450"/>
      <c r="AA201" s="157">
        <f>+'ESTUDIO DE MERCADO 2023'!AD201*(1 + 0.0928) * (1 + 0.052) * (1 + 0.051)</f>
        <v>628293.38291199994</v>
      </c>
      <c r="AB201" s="157">
        <f>+'ESTUDIO DE MERCADO 2023'!AE201*(1 + 0.0928) * (1 + 0.052) * (1 + 0.051)</f>
        <v>707410.01889868802</v>
      </c>
      <c r="AC201" s="7">
        <f>+'ESTUDIO DE MERCADO 2025'!Z201*1.051</f>
        <v>846055</v>
      </c>
      <c r="AD201" s="7">
        <f>+'ESTUDIO DE MERCADO 2025'!AA201*1.051</f>
        <v>846055</v>
      </c>
      <c r="AE201" s="7">
        <f>+'ESTUDIO DE MERCADO 2025'!AB201*1.051</f>
        <v>813301.63599999994</v>
      </c>
      <c r="AF201" s="8">
        <f t="shared" si="168"/>
        <v>768223</v>
      </c>
      <c r="AG201" s="450"/>
      <c r="AH201" s="157">
        <f>+'ESTUDIO DE MERCADO 2023'!AG201*(1 + 0.0928) * (1 + 0.052) * (1 + 0.051)</f>
        <v>628293.38291199994</v>
      </c>
      <c r="AI201" s="157">
        <f>+'ESTUDIO DE MERCADO 2023'!AH201*(1 + 0.0928) * (1 + 0.052) * (1 + 0.051)</f>
        <v>707410.01889868802</v>
      </c>
      <c r="AJ201" s="7">
        <f>+'ESTUDIO DE MERCADO 2025'!AF201*1.051</f>
        <v>846055</v>
      </c>
      <c r="AK201" s="7">
        <f>+'ESTUDIO DE MERCADO 2025'!AG201*1.051</f>
        <v>862871</v>
      </c>
      <c r="AL201" s="7">
        <f>+'ESTUDIO DE MERCADO 2025'!AH201*1.051</f>
        <v>813301.63599999994</v>
      </c>
      <c r="AM201" s="8">
        <f t="shared" si="169"/>
        <v>771586</v>
      </c>
      <c r="AN201" s="450"/>
      <c r="AO201" s="157">
        <f>+'ESTUDIO DE MERCADO 2023'!AJ201*(1 + 0.0928) * (1 + 0.052) * (1 + 0.051)</f>
        <v>628293.38291199994</v>
      </c>
      <c r="AP201" s="157">
        <f>+'ESTUDIO DE MERCADO 2023'!AK201*(1 + 0.0928) * (1 + 0.052) * (1 + 0.051)</f>
        <v>707410.01889868802</v>
      </c>
      <c r="AQ201" s="7">
        <f>+'ESTUDIO DE MERCADO 2025'!AL201*1.051</f>
        <v>846055</v>
      </c>
      <c r="AR201" s="7">
        <f>+'ESTUDIO DE MERCADO 2025'!AM201*1.051</f>
        <v>862871</v>
      </c>
      <c r="AS201" s="7">
        <f>+'ESTUDIO DE MERCADO 2025'!AN201*1.051</f>
        <v>813301.63599999994</v>
      </c>
      <c r="AT201" s="8">
        <f>ROUND(((AO201+AP201+AQ201+AR201+AS201)/5),0)</f>
        <v>771586</v>
      </c>
      <c r="AU201" s="450"/>
      <c r="AV201" s="157">
        <f>+'ESTUDIO DE MERCADO 2023'!AM201*(1 + 0.0928) * (1 + 0.052) * (1 + 0.051)</f>
        <v>747669.12566528004</v>
      </c>
      <c r="AW201" s="157">
        <f>+'ESTUDIO DE MERCADO 2023'!AN201*(1 + 0.0928) * (1 + 0.052) * (1 + 0.051)</f>
        <v>707410.01889868802</v>
      </c>
      <c r="AX201" s="7">
        <f>+'ESTUDIO DE MERCADO 2025'!AR201*1.051</f>
        <v>921727</v>
      </c>
      <c r="AY201" s="7">
        <f>+'ESTUDIO DE MERCADO 2025'!AS201*1.051</f>
        <v>940644.99999999988</v>
      </c>
      <c r="AZ201" s="7">
        <f>+'ESTUDIO DE MERCADO 2025'!AT201*1.051</f>
        <v>885988.79599999997</v>
      </c>
      <c r="BA201" s="8">
        <f t="shared" si="170"/>
        <v>840688</v>
      </c>
      <c r="BB201" s="450"/>
      <c r="BC201" s="157">
        <f>+'ESTUDIO DE MERCADO 2023'!AP201*(1 + 0.0928) * (1 + 0.052) * (1 + 0.051)</f>
        <v>628293.38291199994</v>
      </c>
      <c r="BD201" s="157">
        <f>+'ESTUDIO DE MERCADO 2023'!AQ201*(1 + 0.0928) * (1 + 0.052) * (1 + 0.051)</f>
        <v>575130.09666560008</v>
      </c>
      <c r="BE201" s="7">
        <f>+'ESTUDIO DE MERCADO 2025'!AX201*1.051</f>
        <v>761975</v>
      </c>
      <c r="BF201" s="7">
        <f>+'ESTUDIO DE MERCADO 2025'!AY201*1.051</f>
        <v>777740</v>
      </c>
      <c r="BG201" s="7">
        <f>+'ESTUDIO DE MERCADO 2025'!AZ201*1.051</f>
        <v>732757.2</v>
      </c>
      <c r="BH201" s="8">
        <f t="shared" si="171"/>
        <v>695179</v>
      </c>
      <c r="BI201" s="450"/>
      <c r="BJ201" s="157">
        <f>+'ESTUDIO DE MERCADO 2023'!AV201*(1 + 0.0928) * (1 + 0.052) * (1 + 0.051)</f>
        <v>628293.38291199994</v>
      </c>
      <c r="BK201" s="157">
        <f>+'ESTUDIO DE MERCADO 2023'!AW201*(1 + 0.0928) * (1 + 0.052) * (1 + 0.051)</f>
        <v>707410.01889868802</v>
      </c>
      <c r="BL201" s="7">
        <f>+'ESTUDIO DE MERCADO 2025'!BD201*1.051</f>
        <v>846055</v>
      </c>
      <c r="BM201" s="7">
        <f>+'ESTUDIO DE MERCADO 2025'!BE201*1.051</f>
        <v>862871</v>
      </c>
      <c r="BN201" s="7">
        <f>+'ESTUDIO DE MERCADO 2025'!BF201*1.051</f>
        <v>813301.63599999994</v>
      </c>
      <c r="BO201" s="8">
        <f t="shared" si="172"/>
        <v>771586</v>
      </c>
      <c r="BP201" s="450"/>
      <c r="BQ201" s="157">
        <f>+'ESTUDIO DE MERCADO 2023'!AY201*(1 + 0.0928) * (1 + 0.052) * (1 + 0.051)</f>
        <v>628293.38291199994</v>
      </c>
      <c r="BR201" s="157">
        <f>+'ESTUDIO DE MERCADO 2023'!AZ201*(1 + 0.0928) * (1 + 0.052) * (1 + 0.051)</f>
        <v>707410.01889868802</v>
      </c>
      <c r="BS201" s="7">
        <f>+'ESTUDIO DE MERCADO 2025'!BJ201*1.051</f>
        <v>846055</v>
      </c>
      <c r="BT201" s="7">
        <f>+'ESTUDIO DE MERCADO 2025'!BK201*1.051</f>
        <v>862871</v>
      </c>
      <c r="BU201" s="7">
        <f>+'ESTUDIO DE MERCADO 2025'!BL201*1.051</f>
        <v>813301.63599999994</v>
      </c>
      <c r="BV201" s="8">
        <f t="shared" si="173"/>
        <v>771586</v>
      </c>
      <c r="BW201" s="450"/>
      <c r="BX201" s="157">
        <f>+'ESTUDIO DE MERCADO 2023'!BB201*(1 + 0.0928) * (1 + 0.052) * (1 + 0.051)</f>
        <v>628293.38291199994</v>
      </c>
      <c r="BY201" s="157">
        <f>+'ESTUDIO DE MERCADO 2023'!BC201*(1 + 0.0928) * (1 + 0.052) * (1 + 0.051)</f>
        <v>575130.09666560008</v>
      </c>
      <c r="BZ201" s="7">
        <f>+'ESTUDIO DE MERCADO 2025'!BP201*1.051</f>
        <v>761975</v>
      </c>
      <c r="CA201" s="7">
        <f>+'ESTUDIO DE MERCADO 2025'!BQ201*1.051</f>
        <v>777740</v>
      </c>
      <c r="CB201" s="7">
        <f>+'ESTUDIO DE MERCADO 2025'!BR201*1.051</f>
        <v>732757.2</v>
      </c>
      <c r="CC201" s="450">
        <f t="shared" si="133"/>
        <v>695179</v>
      </c>
      <c r="CD201" s="89"/>
      <c r="CE201" s="28"/>
      <c r="CF201" s="29"/>
      <c r="CG201" s="29"/>
      <c r="CH201" s="29"/>
    </row>
    <row r="202" spans="1:198" ht="50" customHeight="1" x14ac:dyDescent="0.35">
      <c r="A202" s="296"/>
      <c r="B202" s="4">
        <v>180</v>
      </c>
      <c r="C202" s="34" t="s">
        <v>212</v>
      </c>
      <c r="D202" s="11" t="s">
        <v>22</v>
      </c>
      <c r="F202" s="157">
        <f>+'ESTUDIO DE MERCADO 2023'!F202*(1 + 0.0928) * (1 + 0.052) * (1 + 0.051)</f>
        <v>628293.38291199994</v>
      </c>
      <c r="G202" s="157">
        <f>+'ESTUDIO DE MERCADO 2023'!G202*(1 + 0.0928) * (1 + 0.052) * (1 + 0.051)</f>
        <v>707410.01889868802</v>
      </c>
      <c r="H202" s="7">
        <f>+'ESTUDIO DE MERCADO 2025'!H202*1.051</f>
        <v>846055</v>
      </c>
      <c r="I202" s="7">
        <f>+'ESTUDIO DE MERCADO 2025'!I202*1.051</f>
        <v>862871</v>
      </c>
      <c r="J202" s="13">
        <f>+'ESTUDIO DE MERCADO 2025'!J202*1.051</f>
        <v>813301.63599999994</v>
      </c>
      <c r="K202" s="8">
        <f t="shared" si="165"/>
        <v>771586</v>
      </c>
      <c r="L202" s="450"/>
      <c r="M202" s="157">
        <f>+'ESTUDIO DE MERCADO 2023'!I202*(1 + 0.0928) * (1 + 0.052) * (1 + 0.051)</f>
        <v>628293.38291199994</v>
      </c>
      <c r="N202" s="157">
        <f>+'ESTUDIO DE MERCADO 2023'!J202*(1 + 0.0928) * (1 + 0.052) * (1 + 0.051)</f>
        <v>707410.01889868802</v>
      </c>
      <c r="O202" s="7">
        <f>+'ESTUDIO DE MERCADO 2025'!N202*1.051</f>
        <v>846055</v>
      </c>
      <c r="P202" s="7">
        <f>+'ESTUDIO DE MERCADO 2025'!O202*1.051</f>
        <v>862871</v>
      </c>
      <c r="Q202" s="7">
        <f>+'ESTUDIO DE MERCADO 2025'!P202*1.051</f>
        <v>813301.63599999994</v>
      </c>
      <c r="R202" s="8">
        <f t="shared" si="166"/>
        <v>771586</v>
      </c>
      <c r="S202" s="450"/>
      <c r="T202" s="157">
        <f>+'ESTUDIO DE MERCADO 2023'!O202*(1 + 0.0928) * (1 + 0.052) * (1 + 0.051)</f>
        <v>628293.38291199994</v>
      </c>
      <c r="U202" s="157">
        <f>+'ESTUDIO DE MERCADO 2023'!P202*(1 + 0.0928) * (1 + 0.052) * (1 + 0.051)</f>
        <v>707410.01889868802</v>
      </c>
      <c r="V202" s="7">
        <f>+'ESTUDIO DE MERCADO 2025'!T202*1.051</f>
        <v>846055</v>
      </c>
      <c r="W202" s="7">
        <f>+'ESTUDIO DE MERCADO 2025'!U202*1.051</f>
        <v>862871</v>
      </c>
      <c r="X202" s="7">
        <f>+'ESTUDIO DE MERCADO 2025'!V202*1.051</f>
        <v>813301.63599999994</v>
      </c>
      <c r="Y202" s="8">
        <f t="shared" si="167"/>
        <v>771586</v>
      </c>
      <c r="Z202" s="450"/>
      <c r="AA202" s="157">
        <f>+'ESTUDIO DE MERCADO 2023'!AD202*(1 + 0.0928) * (1 + 0.052) * (1 + 0.051)</f>
        <v>628293.38291199994</v>
      </c>
      <c r="AB202" s="157">
        <f>+'ESTUDIO DE MERCADO 2023'!AE202*(1 + 0.0928) * (1 + 0.052) * (1 + 0.051)</f>
        <v>707410.01889868802</v>
      </c>
      <c r="AC202" s="7">
        <f>+'ESTUDIO DE MERCADO 2025'!Z202*1.051</f>
        <v>846055</v>
      </c>
      <c r="AD202" s="7">
        <f>+'ESTUDIO DE MERCADO 2025'!AA202*1.051</f>
        <v>846055</v>
      </c>
      <c r="AE202" s="7">
        <f>+'ESTUDIO DE MERCADO 2025'!AB202*1.051</f>
        <v>813301.63599999994</v>
      </c>
      <c r="AF202" s="8">
        <f t="shared" si="168"/>
        <v>768223</v>
      </c>
      <c r="AG202" s="450"/>
      <c r="AH202" s="157">
        <f>+'ESTUDIO DE MERCADO 2023'!AG202*(1 + 0.0928) * (1 + 0.052) * (1 + 0.051)</f>
        <v>628293.38291199994</v>
      </c>
      <c r="AI202" s="157">
        <f>+'ESTUDIO DE MERCADO 2023'!AH202*(1 + 0.0928) * (1 + 0.052) * (1 + 0.051)</f>
        <v>707410.01889868802</v>
      </c>
      <c r="AJ202" s="7">
        <f>+'ESTUDIO DE MERCADO 2025'!AF202*1.051</f>
        <v>846055</v>
      </c>
      <c r="AK202" s="7">
        <f>+'ESTUDIO DE MERCADO 2025'!AG202*1.051</f>
        <v>862871</v>
      </c>
      <c r="AL202" s="7">
        <f>+'ESTUDIO DE MERCADO 2025'!AH202*1.051</f>
        <v>813301.63599999994</v>
      </c>
      <c r="AM202" s="8">
        <f t="shared" si="169"/>
        <v>771586</v>
      </c>
      <c r="AN202" s="450"/>
      <c r="AO202" s="157">
        <f>+'ESTUDIO DE MERCADO 2023'!AJ202*(1 + 0.0928) * (1 + 0.052) * (1 + 0.051)</f>
        <v>628293.38291199994</v>
      </c>
      <c r="AP202" s="157">
        <f>+'ESTUDIO DE MERCADO 2023'!AK202*(1 + 0.0928) * (1 + 0.052) * (1 + 0.051)</f>
        <v>707410.01889868802</v>
      </c>
      <c r="AQ202" s="7">
        <f>+'ESTUDIO DE MERCADO 2025'!AL202*1.051</f>
        <v>846055</v>
      </c>
      <c r="AR202" s="7">
        <f>+'ESTUDIO DE MERCADO 2025'!AM202*1.051</f>
        <v>862871</v>
      </c>
      <c r="AS202" s="7">
        <f>+'ESTUDIO DE MERCADO 2025'!AN202*1.051</f>
        <v>813301.63599999994</v>
      </c>
      <c r="AT202" s="8">
        <f>ROUND(((AO202+AP202+AQ202+AR202+AS202)/5),0)</f>
        <v>771586</v>
      </c>
      <c r="AU202" s="450"/>
      <c r="AV202" s="157">
        <f>+'ESTUDIO DE MERCADO 2023'!AM202*(1 + 0.0928) * (1 + 0.052) * (1 + 0.051)</f>
        <v>747669.12566528004</v>
      </c>
      <c r="AW202" s="157">
        <f>+'ESTUDIO DE MERCADO 2023'!AN202*(1 + 0.0928) * (1 + 0.052) * (1 + 0.051)</f>
        <v>707410.01889868802</v>
      </c>
      <c r="AX202" s="7">
        <f>+'ESTUDIO DE MERCADO 2025'!AR202*1.051</f>
        <v>921727</v>
      </c>
      <c r="AY202" s="7">
        <f>+'ESTUDIO DE MERCADO 2025'!AS202*1.051</f>
        <v>940644.99999999988</v>
      </c>
      <c r="AZ202" s="7">
        <f>+'ESTUDIO DE MERCADO 2025'!AT202*1.051</f>
        <v>885988.79599999997</v>
      </c>
      <c r="BA202" s="8">
        <f t="shared" si="170"/>
        <v>840688</v>
      </c>
      <c r="BB202" s="450"/>
      <c r="BC202" s="157">
        <f>+'ESTUDIO DE MERCADO 2023'!AP202*(1 + 0.0928) * (1 + 0.052) * (1 + 0.051)</f>
        <v>628293.38291199994</v>
      </c>
      <c r="BD202" s="157">
        <f>+'ESTUDIO DE MERCADO 2023'!AQ202*(1 + 0.0928) * (1 + 0.052) * (1 + 0.051)</f>
        <v>575130.09666560008</v>
      </c>
      <c r="BE202" s="7">
        <f>+'ESTUDIO DE MERCADO 2025'!AX202*1.051</f>
        <v>761975</v>
      </c>
      <c r="BF202" s="7">
        <f>+'ESTUDIO DE MERCADO 2025'!AY202*1.051</f>
        <v>777740</v>
      </c>
      <c r="BG202" s="7">
        <f>+'ESTUDIO DE MERCADO 2025'!AZ202*1.051</f>
        <v>732757.2</v>
      </c>
      <c r="BH202" s="8">
        <f t="shared" si="171"/>
        <v>695179</v>
      </c>
      <c r="BI202" s="450"/>
      <c r="BJ202" s="157">
        <f>+'ESTUDIO DE MERCADO 2023'!AV202*(1 + 0.0928) * (1 + 0.052) * (1 + 0.051)</f>
        <v>628293.38291199994</v>
      </c>
      <c r="BK202" s="157">
        <f>+'ESTUDIO DE MERCADO 2023'!AW202*(1 + 0.0928) * (1 + 0.052) * (1 + 0.051)</f>
        <v>707410.01889868802</v>
      </c>
      <c r="BL202" s="7">
        <f>+'ESTUDIO DE MERCADO 2025'!BD202*1.051</f>
        <v>846055</v>
      </c>
      <c r="BM202" s="7">
        <f>+'ESTUDIO DE MERCADO 2025'!BE202*1.051</f>
        <v>862871</v>
      </c>
      <c r="BN202" s="7">
        <f>+'ESTUDIO DE MERCADO 2025'!BF202*1.051</f>
        <v>813301.63599999994</v>
      </c>
      <c r="BO202" s="8">
        <f t="shared" si="172"/>
        <v>771586</v>
      </c>
      <c r="BP202" s="450"/>
      <c r="BQ202" s="157">
        <f>+'ESTUDIO DE MERCADO 2023'!AY202*(1 + 0.0928) * (1 + 0.052) * (1 + 0.051)</f>
        <v>628293.38291199994</v>
      </c>
      <c r="BR202" s="157">
        <f>+'ESTUDIO DE MERCADO 2023'!AZ202*(1 + 0.0928) * (1 + 0.052) * (1 + 0.051)</f>
        <v>707410.01889868802</v>
      </c>
      <c r="BS202" s="7">
        <f>+'ESTUDIO DE MERCADO 2025'!BJ202*1.051</f>
        <v>846055</v>
      </c>
      <c r="BT202" s="7">
        <f>+'ESTUDIO DE MERCADO 2025'!BK202*1.051</f>
        <v>862871</v>
      </c>
      <c r="BU202" s="7">
        <f>+'ESTUDIO DE MERCADO 2025'!BL202*1.051</f>
        <v>813301.63599999994</v>
      </c>
      <c r="BV202" s="8">
        <f t="shared" si="173"/>
        <v>771586</v>
      </c>
      <c r="BW202" s="450"/>
      <c r="BX202" s="157">
        <f>+'ESTUDIO DE MERCADO 2023'!BB202*(1 + 0.0928) * (1 + 0.052) * (1 + 0.051)</f>
        <v>628293.38291199994</v>
      </c>
      <c r="BY202" s="157">
        <f>+'ESTUDIO DE MERCADO 2023'!BC202*(1 + 0.0928) * (1 + 0.052) * (1 + 0.051)</f>
        <v>575130.09666560008</v>
      </c>
      <c r="BZ202" s="7">
        <f>+'ESTUDIO DE MERCADO 2025'!BP202*1.051</f>
        <v>761975</v>
      </c>
      <c r="CA202" s="7">
        <f>+'ESTUDIO DE MERCADO 2025'!BQ202*1.051</f>
        <v>777740</v>
      </c>
      <c r="CB202" s="7">
        <f>+'ESTUDIO DE MERCADO 2025'!BR202*1.051</f>
        <v>732757.2</v>
      </c>
      <c r="CC202" s="450">
        <f t="shared" si="133"/>
        <v>695179</v>
      </c>
      <c r="CD202" s="89"/>
      <c r="CE202" s="28"/>
      <c r="CF202" s="29"/>
      <c r="CG202" s="29"/>
      <c r="CH202" s="29"/>
    </row>
    <row r="203" spans="1:198" ht="50" customHeight="1" thickBot="1" x14ac:dyDescent="0.4">
      <c r="A203" s="296"/>
      <c r="B203" s="11">
        <v>181</v>
      </c>
      <c r="C203" s="34" t="s">
        <v>213</v>
      </c>
      <c r="D203" s="11" t="s">
        <v>22</v>
      </c>
      <c r="F203" s="157">
        <f>+'ESTUDIO DE MERCADO 2023'!F203*(1 + 0.0928) * (1 + 0.052) * (1 + 0.051)</f>
        <v>628293.38291199994</v>
      </c>
      <c r="G203" s="157">
        <f>+'ESTUDIO DE MERCADO 2023'!G203*(1 + 0.0928) * (1 + 0.052) * (1 + 0.051)</f>
        <v>707410.01889868802</v>
      </c>
      <c r="H203" s="7">
        <f>+'ESTUDIO DE MERCADO 2025'!H203*1.051</f>
        <v>846055</v>
      </c>
      <c r="I203" s="7">
        <f>+'ESTUDIO DE MERCADO 2025'!I203*1.051</f>
        <v>862871</v>
      </c>
      <c r="J203" s="13">
        <f>+'ESTUDIO DE MERCADO 2025'!J203*1.051</f>
        <v>813301.63599999994</v>
      </c>
      <c r="K203" s="8">
        <f t="shared" si="165"/>
        <v>771586</v>
      </c>
      <c r="L203" s="450"/>
      <c r="M203" s="157">
        <f>+'ESTUDIO DE MERCADO 2023'!I203*(1 + 0.0928) * (1 + 0.052) * (1 + 0.051)</f>
        <v>628293.38291199994</v>
      </c>
      <c r="N203" s="157">
        <f>+'ESTUDIO DE MERCADO 2023'!J203*(1 + 0.0928) * (1 + 0.052) * (1 + 0.051)</f>
        <v>707410.01889868802</v>
      </c>
      <c r="O203" s="7">
        <f>+'ESTUDIO DE MERCADO 2025'!N203*1.051</f>
        <v>846055</v>
      </c>
      <c r="P203" s="7">
        <f>+'ESTUDIO DE MERCADO 2025'!O203*1.051</f>
        <v>862871</v>
      </c>
      <c r="Q203" s="7">
        <f>+'ESTUDIO DE MERCADO 2025'!P203*1.051</f>
        <v>813301.63599999994</v>
      </c>
      <c r="R203" s="8">
        <f t="shared" si="166"/>
        <v>771586</v>
      </c>
      <c r="S203" s="450"/>
      <c r="T203" s="157">
        <f>+'ESTUDIO DE MERCADO 2023'!O203*(1 + 0.0928) * (1 + 0.052) * (1 + 0.051)</f>
        <v>628293.38291199994</v>
      </c>
      <c r="U203" s="157">
        <f>+'ESTUDIO DE MERCADO 2023'!P203*(1 + 0.0928) * (1 + 0.052) * (1 + 0.051)</f>
        <v>707410.01889868802</v>
      </c>
      <c r="V203" s="7">
        <f>+'ESTUDIO DE MERCADO 2025'!T203*1.051</f>
        <v>846055</v>
      </c>
      <c r="W203" s="7">
        <f>+'ESTUDIO DE MERCADO 2025'!U203*1.051</f>
        <v>862871</v>
      </c>
      <c r="X203" s="7">
        <f>+'ESTUDIO DE MERCADO 2025'!V203*1.051</f>
        <v>813301.63599999994</v>
      </c>
      <c r="Y203" s="8">
        <f t="shared" si="167"/>
        <v>771586</v>
      </c>
      <c r="Z203" s="450"/>
      <c r="AA203" s="157">
        <f>+'ESTUDIO DE MERCADO 2023'!AD203*(1 + 0.0928) * (1 + 0.052) * (1 + 0.051)</f>
        <v>628293.38291199994</v>
      </c>
      <c r="AB203" s="157">
        <f>+'ESTUDIO DE MERCADO 2023'!AE203*(1 + 0.0928) * (1 + 0.052) * (1 + 0.051)</f>
        <v>707410.01889868802</v>
      </c>
      <c r="AC203" s="7">
        <f>+'ESTUDIO DE MERCADO 2025'!Z203*1.051</f>
        <v>846055</v>
      </c>
      <c r="AD203" s="7">
        <f>+'ESTUDIO DE MERCADO 2025'!AA203*1.051</f>
        <v>846055</v>
      </c>
      <c r="AE203" s="7">
        <f>+'ESTUDIO DE MERCADO 2025'!AB203*1.051</f>
        <v>813301.63599999994</v>
      </c>
      <c r="AF203" s="8">
        <f t="shared" si="168"/>
        <v>768223</v>
      </c>
      <c r="AG203" s="450"/>
      <c r="AH203" s="157">
        <f>+'ESTUDIO DE MERCADO 2023'!AG203*(1 + 0.0928) * (1 + 0.052) * (1 + 0.051)</f>
        <v>628293.38291199994</v>
      </c>
      <c r="AI203" s="157">
        <f>+'ESTUDIO DE MERCADO 2023'!AH203*(1 + 0.0928) * (1 + 0.052) * (1 + 0.051)</f>
        <v>707410.01889868802</v>
      </c>
      <c r="AJ203" s="7">
        <f>+'ESTUDIO DE MERCADO 2025'!AF203*1.051</f>
        <v>846055</v>
      </c>
      <c r="AK203" s="7">
        <f>+'ESTUDIO DE MERCADO 2025'!AG203*1.051</f>
        <v>862871</v>
      </c>
      <c r="AL203" s="7">
        <f>+'ESTUDIO DE MERCADO 2025'!AH203*1.051</f>
        <v>813301.63599999994</v>
      </c>
      <c r="AM203" s="8">
        <f t="shared" si="169"/>
        <v>771586</v>
      </c>
      <c r="AN203" s="450"/>
      <c r="AO203" s="157">
        <f>+'ESTUDIO DE MERCADO 2023'!AJ203*(1 + 0.0928) * (1 + 0.052) * (1 + 0.051)</f>
        <v>628293.38291199994</v>
      </c>
      <c r="AP203" s="157">
        <f>+'ESTUDIO DE MERCADO 2023'!AK203*(1 + 0.0928) * (1 + 0.052) * (1 + 0.051)</f>
        <v>707410.01889868802</v>
      </c>
      <c r="AQ203" s="7">
        <f>+'ESTUDIO DE MERCADO 2025'!AL203*1.051</f>
        <v>846055</v>
      </c>
      <c r="AR203" s="7">
        <f>+'ESTUDIO DE MERCADO 2025'!AM203*1.051</f>
        <v>862871</v>
      </c>
      <c r="AS203" s="7">
        <f>+'ESTUDIO DE MERCADO 2025'!AN203*1.051</f>
        <v>813301.63599999994</v>
      </c>
      <c r="AT203" s="8">
        <f>ROUND(((AO203+AP203+AQ203+AR203+AS203)/5),0)</f>
        <v>771586</v>
      </c>
      <c r="AU203" s="450"/>
      <c r="AV203" s="157">
        <f>+'ESTUDIO DE MERCADO 2023'!AM203*(1 + 0.0928) * (1 + 0.052) * (1 + 0.051)</f>
        <v>747669.12566528004</v>
      </c>
      <c r="AW203" s="157">
        <f>+'ESTUDIO DE MERCADO 2023'!AN203*(1 + 0.0928) * (1 + 0.052) * (1 + 0.051)</f>
        <v>707410.01889868802</v>
      </c>
      <c r="AX203" s="7">
        <f>+'ESTUDIO DE MERCADO 2025'!AR203*1.051</f>
        <v>921727</v>
      </c>
      <c r="AY203" s="7">
        <f>+'ESTUDIO DE MERCADO 2025'!AS203*1.051</f>
        <v>940644.99999999988</v>
      </c>
      <c r="AZ203" s="7">
        <f>+'ESTUDIO DE MERCADO 2025'!AT203*1.051</f>
        <v>885988.79599999997</v>
      </c>
      <c r="BA203" s="8">
        <f t="shared" si="170"/>
        <v>840688</v>
      </c>
      <c r="BB203" s="450"/>
      <c r="BC203" s="157">
        <f>+'ESTUDIO DE MERCADO 2023'!AP203*(1 + 0.0928) * (1 + 0.052) * (1 + 0.051)</f>
        <v>628293.38291199994</v>
      </c>
      <c r="BD203" s="157">
        <f>+'ESTUDIO DE MERCADO 2023'!AQ203*(1 + 0.0928) * (1 + 0.052) * (1 + 0.051)</f>
        <v>575130.09666560008</v>
      </c>
      <c r="BE203" s="7">
        <f>+'ESTUDIO DE MERCADO 2025'!AX203*1.051</f>
        <v>761975</v>
      </c>
      <c r="BF203" s="7">
        <f>+'ESTUDIO DE MERCADO 2025'!AY203*1.051</f>
        <v>777740</v>
      </c>
      <c r="BG203" s="7">
        <f>+'ESTUDIO DE MERCADO 2025'!AZ203*1.051</f>
        <v>732757.2</v>
      </c>
      <c r="BH203" s="8">
        <f t="shared" si="171"/>
        <v>695179</v>
      </c>
      <c r="BI203" s="450"/>
      <c r="BJ203" s="157">
        <f>+'ESTUDIO DE MERCADO 2023'!AV203*(1 + 0.0928) * (1 + 0.052) * (1 + 0.051)</f>
        <v>628293.38291199994</v>
      </c>
      <c r="BK203" s="157">
        <f>+'ESTUDIO DE MERCADO 2023'!AW203*(1 + 0.0928) * (1 + 0.052) * (1 + 0.051)</f>
        <v>707410.01889868802</v>
      </c>
      <c r="BL203" s="7">
        <f>+'ESTUDIO DE MERCADO 2025'!BD203*1.051</f>
        <v>846055</v>
      </c>
      <c r="BM203" s="7">
        <f>+'ESTUDIO DE MERCADO 2025'!BE203*1.051</f>
        <v>862871</v>
      </c>
      <c r="BN203" s="7">
        <f>+'ESTUDIO DE MERCADO 2025'!BF203*1.051</f>
        <v>813301.63599999994</v>
      </c>
      <c r="BO203" s="8">
        <f t="shared" si="172"/>
        <v>771586</v>
      </c>
      <c r="BP203" s="450"/>
      <c r="BQ203" s="157">
        <f>+'ESTUDIO DE MERCADO 2023'!AY203*(1 + 0.0928) * (1 + 0.052) * (1 + 0.051)</f>
        <v>628293.38291199994</v>
      </c>
      <c r="BR203" s="157">
        <f>+'ESTUDIO DE MERCADO 2023'!AZ203*(1 + 0.0928) * (1 + 0.052) * (1 + 0.051)</f>
        <v>707410.01889868802</v>
      </c>
      <c r="BS203" s="7">
        <f>+'ESTUDIO DE MERCADO 2025'!BJ203*1.051</f>
        <v>846055</v>
      </c>
      <c r="BT203" s="7">
        <f>+'ESTUDIO DE MERCADO 2025'!BK203*1.051</f>
        <v>862871</v>
      </c>
      <c r="BU203" s="7">
        <f>+'ESTUDIO DE MERCADO 2025'!BL203*1.051</f>
        <v>813301.63599999994</v>
      </c>
      <c r="BV203" s="8">
        <f t="shared" si="173"/>
        <v>771586</v>
      </c>
      <c r="BW203" s="450"/>
      <c r="BX203" s="157">
        <f>+'ESTUDIO DE MERCADO 2023'!BB203*(1 + 0.0928) * (1 + 0.052) * (1 + 0.051)</f>
        <v>628293.38291199994</v>
      </c>
      <c r="BY203" s="157">
        <f>+'ESTUDIO DE MERCADO 2023'!BC203*(1 + 0.0928) * (1 + 0.052) * (1 + 0.051)</f>
        <v>575130.09666560008</v>
      </c>
      <c r="BZ203" s="7">
        <f>+'ESTUDIO DE MERCADO 2025'!BP203*1.051</f>
        <v>761975</v>
      </c>
      <c r="CA203" s="7">
        <f>+'ESTUDIO DE MERCADO 2025'!BQ203*1.051</f>
        <v>777740</v>
      </c>
      <c r="CB203" s="7">
        <f>+'ESTUDIO DE MERCADO 2025'!BR203*1.051</f>
        <v>732757.2</v>
      </c>
      <c r="CC203" s="450">
        <f t="shared" si="133"/>
        <v>695179</v>
      </c>
      <c r="CD203" s="89"/>
      <c r="CE203" s="28"/>
      <c r="CF203" s="29"/>
      <c r="CG203" s="29"/>
      <c r="CH203" s="29"/>
    </row>
    <row r="204" spans="1:198" ht="50" customHeight="1" x14ac:dyDescent="0.35">
      <c r="A204" s="296"/>
      <c r="B204" s="4">
        <v>182</v>
      </c>
      <c r="C204" s="34" t="s">
        <v>214</v>
      </c>
      <c r="D204" s="11" t="s">
        <v>22</v>
      </c>
      <c r="F204" s="157">
        <f>+'ESTUDIO DE MERCADO 2023'!F204*(1 + 0.0928) * (1 + 0.052) * (1 + 0.051)</f>
        <v>628293.38291199994</v>
      </c>
      <c r="G204" s="157">
        <f>+'ESTUDIO DE MERCADO 2023'!G204*(1 + 0.0928) * (1 + 0.052) * (1 + 0.051)</f>
        <v>707410.01889868802</v>
      </c>
      <c r="H204" s="7">
        <f>+'ESTUDIO DE MERCADO 2025'!H204*1.051</f>
        <v>846055</v>
      </c>
      <c r="I204" s="7">
        <f>+'ESTUDIO DE MERCADO 2025'!I204*1.051</f>
        <v>862871</v>
      </c>
      <c r="J204" s="13">
        <f>+'ESTUDIO DE MERCADO 2025'!J204*1.051</f>
        <v>813301.63599999994</v>
      </c>
      <c r="K204" s="8">
        <f t="shared" si="165"/>
        <v>771586</v>
      </c>
      <c r="L204" s="450"/>
      <c r="M204" s="157">
        <f>+'ESTUDIO DE MERCADO 2023'!I204*(1 + 0.0928) * (1 + 0.052) * (1 + 0.051)</f>
        <v>628293.38291199994</v>
      </c>
      <c r="N204" s="157">
        <f>+'ESTUDIO DE MERCADO 2023'!J204*(1 + 0.0928) * (1 + 0.052) * (1 + 0.051)</f>
        <v>707410.01889868802</v>
      </c>
      <c r="O204" s="7">
        <f>+'ESTUDIO DE MERCADO 2025'!N204*1.051</f>
        <v>846055</v>
      </c>
      <c r="P204" s="7">
        <f>+'ESTUDIO DE MERCADO 2025'!O204*1.051</f>
        <v>862871</v>
      </c>
      <c r="Q204" s="7">
        <f>+'ESTUDIO DE MERCADO 2025'!P204*1.051</f>
        <v>813301.63599999994</v>
      </c>
      <c r="R204" s="8">
        <f t="shared" si="166"/>
        <v>771586</v>
      </c>
      <c r="S204" s="450"/>
      <c r="T204" s="157">
        <f>+'ESTUDIO DE MERCADO 2023'!O204*(1 + 0.0928) * (1 + 0.052) * (1 + 0.051)</f>
        <v>628293.38291199994</v>
      </c>
      <c r="U204" s="157">
        <f>+'ESTUDIO DE MERCADO 2023'!P204*(1 + 0.0928) * (1 + 0.052) * (1 + 0.051)</f>
        <v>707410.01889868802</v>
      </c>
      <c r="V204" s="7">
        <f>+'ESTUDIO DE MERCADO 2025'!T204*1.051</f>
        <v>846055</v>
      </c>
      <c r="W204" s="7">
        <f>+'ESTUDIO DE MERCADO 2025'!U204*1.051</f>
        <v>862871</v>
      </c>
      <c r="X204" s="7">
        <f>+'ESTUDIO DE MERCADO 2025'!V204*1.051</f>
        <v>813301.63599999994</v>
      </c>
      <c r="Y204" s="8">
        <f t="shared" si="167"/>
        <v>771586</v>
      </c>
      <c r="Z204" s="450"/>
      <c r="AA204" s="157">
        <f>+'ESTUDIO DE MERCADO 2023'!AD204*(1 + 0.0928) * (1 + 0.052) * (1 + 0.051)</f>
        <v>628293.38291199994</v>
      </c>
      <c r="AB204" s="157">
        <f>+'ESTUDIO DE MERCADO 2023'!AE204*(1 + 0.0928) * (1 + 0.052) * (1 + 0.051)</f>
        <v>707410.01889868802</v>
      </c>
      <c r="AC204" s="7">
        <f>+'ESTUDIO DE MERCADO 2025'!Z204*1.051</f>
        <v>846055</v>
      </c>
      <c r="AD204" s="7">
        <f>+'ESTUDIO DE MERCADO 2025'!AA204*1.051</f>
        <v>846055</v>
      </c>
      <c r="AE204" s="7">
        <f>+'ESTUDIO DE MERCADO 2025'!AB204*1.051</f>
        <v>813301.63599999994</v>
      </c>
      <c r="AF204" s="8">
        <f t="shared" si="168"/>
        <v>768223</v>
      </c>
      <c r="AG204" s="450"/>
      <c r="AH204" s="157">
        <f>+'ESTUDIO DE MERCADO 2023'!AG204*(1 + 0.0928) * (1 + 0.052) * (1 + 0.051)</f>
        <v>628293.38291199994</v>
      </c>
      <c r="AI204" s="157">
        <f>+'ESTUDIO DE MERCADO 2023'!AH204*(1 + 0.0928) * (1 + 0.052) * (1 + 0.051)</f>
        <v>707410.01889868802</v>
      </c>
      <c r="AJ204" s="7">
        <f>+'ESTUDIO DE MERCADO 2025'!AF204*1.051</f>
        <v>846055</v>
      </c>
      <c r="AK204" s="7">
        <f>+'ESTUDIO DE MERCADO 2025'!AG204*1.051</f>
        <v>862871</v>
      </c>
      <c r="AL204" s="7">
        <f>+'ESTUDIO DE MERCADO 2025'!AH204*1.051</f>
        <v>813301.63599999994</v>
      </c>
      <c r="AM204" s="8">
        <f t="shared" si="169"/>
        <v>771586</v>
      </c>
      <c r="AN204" s="450"/>
      <c r="AO204" s="157">
        <f>+'ESTUDIO DE MERCADO 2023'!AJ204*(1 + 0.0928) * (1 + 0.052) * (1 + 0.051)</f>
        <v>628293.38291199994</v>
      </c>
      <c r="AP204" s="157">
        <f>+'ESTUDIO DE MERCADO 2023'!AK204*(1 + 0.0928) * (1 + 0.052) * (1 + 0.051)</f>
        <v>707410.01889868802</v>
      </c>
      <c r="AQ204" s="7">
        <f>+'ESTUDIO DE MERCADO 2025'!AL204*1.051</f>
        <v>846055</v>
      </c>
      <c r="AR204" s="7">
        <f>+'ESTUDIO DE MERCADO 2025'!AM204*1.051</f>
        <v>862871</v>
      </c>
      <c r="AS204" s="7">
        <f>+'ESTUDIO DE MERCADO 2025'!AN204*1.051</f>
        <v>813301.63599999994</v>
      </c>
      <c r="AT204" s="8">
        <f>ROUND(((AO204+AP204+AQ204+AR204+AS204)/5),0)</f>
        <v>771586</v>
      </c>
      <c r="AU204" s="450"/>
      <c r="AV204" s="157">
        <f>+'ESTUDIO DE MERCADO 2023'!AM204*(1 + 0.0928) * (1 + 0.052) * (1 + 0.051)</f>
        <v>747669.12566528004</v>
      </c>
      <c r="AW204" s="157">
        <f>+'ESTUDIO DE MERCADO 2023'!AN204*(1 + 0.0928) * (1 + 0.052) * (1 + 0.051)</f>
        <v>707410.01889868802</v>
      </c>
      <c r="AX204" s="7">
        <f>+'ESTUDIO DE MERCADO 2025'!AR204*1.051</f>
        <v>921727</v>
      </c>
      <c r="AY204" s="7">
        <f>+'ESTUDIO DE MERCADO 2025'!AS204*1.051</f>
        <v>940644.99999999988</v>
      </c>
      <c r="AZ204" s="7">
        <f>+'ESTUDIO DE MERCADO 2025'!AT204*1.051</f>
        <v>885988.79599999997</v>
      </c>
      <c r="BA204" s="8">
        <f t="shared" si="170"/>
        <v>840688</v>
      </c>
      <c r="BB204" s="450"/>
      <c r="BC204" s="157">
        <f>+'ESTUDIO DE MERCADO 2023'!AP204*(1 + 0.0928) * (1 + 0.052) * (1 + 0.051)</f>
        <v>628293.38291199994</v>
      </c>
      <c r="BD204" s="157">
        <f>+'ESTUDIO DE MERCADO 2023'!AQ204*(1 + 0.0928) * (1 + 0.052) * (1 + 0.051)</f>
        <v>575130.09666560008</v>
      </c>
      <c r="BE204" s="7">
        <f>+'ESTUDIO DE MERCADO 2025'!AX204*1.051</f>
        <v>761975</v>
      </c>
      <c r="BF204" s="7">
        <f>+'ESTUDIO DE MERCADO 2025'!AY204*1.051</f>
        <v>777740</v>
      </c>
      <c r="BG204" s="7">
        <f>+'ESTUDIO DE MERCADO 2025'!AZ204*1.051</f>
        <v>732757.2</v>
      </c>
      <c r="BH204" s="8">
        <f t="shared" si="171"/>
        <v>695179</v>
      </c>
      <c r="BI204" s="450"/>
      <c r="BJ204" s="157">
        <f>+'ESTUDIO DE MERCADO 2023'!AV204*(1 + 0.0928) * (1 + 0.052) * (1 + 0.051)</f>
        <v>628293.38291199994</v>
      </c>
      <c r="BK204" s="157">
        <f>+'ESTUDIO DE MERCADO 2023'!AW204*(1 + 0.0928) * (1 + 0.052) * (1 + 0.051)</f>
        <v>707410.01889868802</v>
      </c>
      <c r="BL204" s="7">
        <f>+'ESTUDIO DE MERCADO 2025'!BD204*1.051</f>
        <v>846055</v>
      </c>
      <c r="BM204" s="7">
        <f>+'ESTUDIO DE MERCADO 2025'!BE204*1.051</f>
        <v>862871</v>
      </c>
      <c r="BN204" s="7">
        <f>+'ESTUDIO DE MERCADO 2025'!BF204*1.051</f>
        <v>813301.63599999994</v>
      </c>
      <c r="BO204" s="8">
        <f t="shared" si="172"/>
        <v>771586</v>
      </c>
      <c r="BP204" s="450"/>
      <c r="BQ204" s="157">
        <f>+'ESTUDIO DE MERCADO 2023'!AY204*(1 + 0.0928) * (1 + 0.052) * (1 + 0.051)</f>
        <v>628293.38291199994</v>
      </c>
      <c r="BR204" s="157">
        <f>+'ESTUDIO DE MERCADO 2023'!AZ204*(1 + 0.0928) * (1 + 0.052) * (1 + 0.051)</f>
        <v>707410.01889868802</v>
      </c>
      <c r="BS204" s="7">
        <f>+'ESTUDIO DE MERCADO 2025'!BJ204*1.051</f>
        <v>846055</v>
      </c>
      <c r="BT204" s="7">
        <f>+'ESTUDIO DE MERCADO 2025'!BK204*1.051</f>
        <v>862871</v>
      </c>
      <c r="BU204" s="7">
        <f>+'ESTUDIO DE MERCADO 2025'!BL204*1.051</f>
        <v>813301.63599999994</v>
      </c>
      <c r="BV204" s="8">
        <f t="shared" si="173"/>
        <v>771586</v>
      </c>
      <c r="BW204" s="450"/>
      <c r="BX204" s="157">
        <f>+'ESTUDIO DE MERCADO 2023'!BB204*(1 + 0.0928) * (1 + 0.052) * (1 + 0.051)</f>
        <v>628293.38291199994</v>
      </c>
      <c r="BY204" s="157">
        <f>+'ESTUDIO DE MERCADO 2023'!BC204*(1 + 0.0928) * (1 + 0.052) * (1 + 0.051)</f>
        <v>575130.09666560008</v>
      </c>
      <c r="BZ204" s="7">
        <f>+'ESTUDIO DE MERCADO 2025'!BP204*1.051</f>
        <v>761975</v>
      </c>
      <c r="CA204" s="7">
        <f>+'ESTUDIO DE MERCADO 2025'!BQ204*1.051</f>
        <v>777740</v>
      </c>
      <c r="CB204" s="7">
        <f>+'ESTUDIO DE MERCADO 2025'!BR204*1.051</f>
        <v>732757.2</v>
      </c>
      <c r="CC204" s="450">
        <f t="shared" si="133"/>
        <v>695179</v>
      </c>
      <c r="CD204" s="89"/>
      <c r="CE204" s="28"/>
      <c r="CF204" s="29"/>
      <c r="CG204" s="29"/>
      <c r="CH204" s="29"/>
    </row>
    <row r="205" spans="1:198" ht="50" customHeight="1" thickBot="1" x14ac:dyDescent="0.4">
      <c r="A205" s="296"/>
      <c r="B205" s="11">
        <v>183</v>
      </c>
      <c r="C205" s="34" t="s">
        <v>215</v>
      </c>
      <c r="D205" s="11" t="s">
        <v>22</v>
      </c>
      <c r="F205" s="157">
        <f>+'ESTUDIO DE MERCADO 2023'!F205*(1 + 0.0928) * (1 + 0.052) * (1 + 0.051)</f>
        <v>628293.38291199994</v>
      </c>
      <c r="G205" s="157">
        <f>+'ESTUDIO DE MERCADO 2023'!G205*(1 + 0.0928) * (1 + 0.052) * (1 + 0.051)</f>
        <v>707410.01889868802</v>
      </c>
      <c r="H205" s="7">
        <f>+'ESTUDIO DE MERCADO 2025'!H205*1.051</f>
        <v>846055</v>
      </c>
      <c r="I205" s="7">
        <f>+'ESTUDIO DE MERCADO 2025'!I205*1.051</f>
        <v>862871</v>
      </c>
      <c r="J205" s="13">
        <f>+'ESTUDIO DE MERCADO 2025'!J205*1.051</f>
        <v>813301.63599999994</v>
      </c>
      <c r="K205" s="8">
        <f t="shared" si="165"/>
        <v>771586</v>
      </c>
      <c r="L205" s="450"/>
      <c r="M205" s="157">
        <f>+'ESTUDIO DE MERCADO 2023'!I205*(1 + 0.0928) * (1 + 0.052) * (1 + 0.051)</f>
        <v>628293.38291199994</v>
      </c>
      <c r="N205" s="157">
        <f>+'ESTUDIO DE MERCADO 2023'!J205*(1 + 0.0928) * (1 + 0.052) * (1 + 0.051)</f>
        <v>707410.01889868802</v>
      </c>
      <c r="O205" s="7">
        <f>+'ESTUDIO DE MERCADO 2025'!N205*1.051</f>
        <v>846055</v>
      </c>
      <c r="P205" s="7">
        <f>+'ESTUDIO DE MERCADO 2025'!O205*1.051</f>
        <v>862871</v>
      </c>
      <c r="Q205" s="7">
        <f>+'ESTUDIO DE MERCADO 2025'!P205*1.051</f>
        <v>813301.63599999994</v>
      </c>
      <c r="R205" s="8">
        <f t="shared" si="166"/>
        <v>771586</v>
      </c>
      <c r="S205" s="450"/>
      <c r="T205" s="157">
        <f>+'ESTUDIO DE MERCADO 2023'!O205*(1 + 0.0928) * (1 + 0.052) * (1 + 0.051)</f>
        <v>628293.38291199994</v>
      </c>
      <c r="U205" s="157">
        <f>+'ESTUDIO DE MERCADO 2023'!P205*(1 + 0.0928) * (1 + 0.052) * (1 + 0.051)</f>
        <v>707410.01889868802</v>
      </c>
      <c r="V205" s="7">
        <f>+'ESTUDIO DE MERCADO 2025'!T205*1.051</f>
        <v>846055</v>
      </c>
      <c r="W205" s="7">
        <f>+'ESTUDIO DE MERCADO 2025'!U205*1.051</f>
        <v>862871</v>
      </c>
      <c r="X205" s="7">
        <f>+'ESTUDIO DE MERCADO 2025'!V205*1.051</f>
        <v>813301.63599999994</v>
      </c>
      <c r="Y205" s="8">
        <f t="shared" si="167"/>
        <v>771586</v>
      </c>
      <c r="Z205" s="450"/>
      <c r="AA205" s="157">
        <f>+'ESTUDIO DE MERCADO 2023'!AD205*(1 + 0.0928) * (1 + 0.052) * (1 + 0.051)</f>
        <v>628293.38291199994</v>
      </c>
      <c r="AB205" s="157">
        <f>+'ESTUDIO DE MERCADO 2023'!AE205*(1 + 0.0928) * (1 + 0.052) * (1 + 0.051)</f>
        <v>707410.01889868802</v>
      </c>
      <c r="AC205" s="7">
        <f>+'ESTUDIO DE MERCADO 2025'!Z205*1.051</f>
        <v>846055</v>
      </c>
      <c r="AD205" s="7">
        <f>+'ESTUDIO DE MERCADO 2025'!AA205*1.051</f>
        <v>846055</v>
      </c>
      <c r="AE205" s="7">
        <f>+'ESTUDIO DE MERCADO 2025'!AB205*1.051</f>
        <v>813301.63599999994</v>
      </c>
      <c r="AF205" s="8">
        <f t="shared" si="168"/>
        <v>768223</v>
      </c>
      <c r="AG205" s="450"/>
      <c r="AH205" s="157">
        <f>+'ESTUDIO DE MERCADO 2023'!AG205*(1 + 0.0928) * (1 + 0.052) * (1 + 0.051)</f>
        <v>628293.38291199994</v>
      </c>
      <c r="AI205" s="157">
        <f>+'ESTUDIO DE MERCADO 2023'!AH205*(1 + 0.0928) * (1 + 0.052) * (1 + 0.051)</f>
        <v>707410.01889868802</v>
      </c>
      <c r="AJ205" s="7">
        <f>+'ESTUDIO DE MERCADO 2025'!AF205*1.051</f>
        <v>846055</v>
      </c>
      <c r="AK205" s="7">
        <f>+'ESTUDIO DE MERCADO 2025'!AG205*1.051</f>
        <v>862871</v>
      </c>
      <c r="AL205" s="7">
        <f>+'ESTUDIO DE MERCADO 2025'!AH205*1.051</f>
        <v>813301.63599999994</v>
      </c>
      <c r="AM205" s="8">
        <f t="shared" si="169"/>
        <v>771586</v>
      </c>
      <c r="AN205" s="450"/>
      <c r="AO205" s="157">
        <f>+'ESTUDIO DE MERCADO 2023'!AJ205*(1 + 0.0928) * (1 + 0.052) * (1 + 0.051)</f>
        <v>628293.38291199994</v>
      </c>
      <c r="AP205" s="157">
        <f>+'ESTUDIO DE MERCADO 2023'!AK205*(1 + 0.0928) * (1 + 0.052) * (1 + 0.051)</f>
        <v>707410.01889868802</v>
      </c>
      <c r="AQ205" s="7">
        <f>+'ESTUDIO DE MERCADO 2025'!AL205*1.051</f>
        <v>846055</v>
      </c>
      <c r="AR205" s="7">
        <f>+'ESTUDIO DE MERCADO 2025'!AM205*1.051</f>
        <v>862871</v>
      </c>
      <c r="AS205" s="7">
        <f>+'ESTUDIO DE MERCADO 2025'!AN205*1.051</f>
        <v>813301.63599999994</v>
      </c>
      <c r="AT205" s="8">
        <f>ROUND(((AO205+AP205+AQ205+AR205+AS205)/5),0)</f>
        <v>771586</v>
      </c>
      <c r="AU205" s="450"/>
      <c r="AV205" s="157">
        <f>+'ESTUDIO DE MERCADO 2023'!AM205*(1 + 0.0928) * (1 + 0.052) * (1 + 0.051)</f>
        <v>747669.12566528004</v>
      </c>
      <c r="AW205" s="157">
        <f>+'ESTUDIO DE MERCADO 2023'!AN205*(1 + 0.0928) * (1 + 0.052) * (1 + 0.051)</f>
        <v>707410.01889868802</v>
      </c>
      <c r="AX205" s="7">
        <f>+'ESTUDIO DE MERCADO 2025'!AR205*1.051</f>
        <v>921727</v>
      </c>
      <c r="AY205" s="7">
        <f>+'ESTUDIO DE MERCADO 2025'!AS205*1.051</f>
        <v>940644.99999999988</v>
      </c>
      <c r="AZ205" s="7">
        <f>+'ESTUDIO DE MERCADO 2025'!AT205*1.051</f>
        <v>885988.79599999997</v>
      </c>
      <c r="BA205" s="8">
        <f t="shared" si="170"/>
        <v>840688</v>
      </c>
      <c r="BB205" s="450"/>
      <c r="BC205" s="157">
        <f>+'ESTUDIO DE MERCADO 2023'!AP205*(1 + 0.0928) * (1 + 0.052) * (1 + 0.051)</f>
        <v>628293.38291199994</v>
      </c>
      <c r="BD205" s="157">
        <f>+'ESTUDIO DE MERCADO 2023'!AQ205*(1 + 0.0928) * (1 + 0.052) * (1 + 0.051)</f>
        <v>575130.09666560008</v>
      </c>
      <c r="BE205" s="7">
        <f>+'ESTUDIO DE MERCADO 2025'!AX205*1.051</f>
        <v>761975</v>
      </c>
      <c r="BF205" s="7">
        <f>+'ESTUDIO DE MERCADO 2025'!AY205*1.051</f>
        <v>777740</v>
      </c>
      <c r="BG205" s="7">
        <f>+'ESTUDIO DE MERCADO 2025'!AZ205*1.051</f>
        <v>732757.2</v>
      </c>
      <c r="BH205" s="8">
        <f t="shared" si="171"/>
        <v>695179</v>
      </c>
      <c r="BI205" s="450"/>
      <c r="BJ205" s="157">
        <f>+'ESTUDIO DE MERCADO 2023'!AV205*(1 + 0.0928) * (1 + 0.052) * (1 + 0.051)</f>
        <v>628293.38291199994</v>
      </c>
      <c r="BK205" s="157">
        <f>+'ESTUDIO DE MERCADO 2023'!AW205*(1 + 0.0928) * (1 + 0.052) * (1 + 0.051)</f>
        <v>707410.01889868802</v>
      </c>
      <c r="BL205" s="7">
        <f>+'ESTUDIO DE MERCADO 2025'!BD205*1.051</f>
        <v>846055</v>
      </c>
      <c r="BM205" s="7">
        <f>+'ESTUDIO DE MERCADO 2025'!BE205*1.051</f>
        <v>862871</v>
      </c>
      <c r="BN205" s="7">
        <f>+'ESTUDIO DE MERCADO 2025'!BF205*1.051</f>
        <v>813301.63599999994</v>
      </c>
      <c r="BO205" s="8">
        <f t="shared" si="172"/>
        <v>771586</v>
      </c>
      <c r="BP205" s="450"/>
      <c r="BQ205" s="157">
        <f>+'ESTUDIO DE MERCADO 2023'!AY205*(1 + 0.0928) * (1 + 0.052) * (1 + 0.051)</f>
        <v>628293.38291199994</v>
      </c>
      <c r="BR205" s="157">
        <f>+'ESTUDIO DE MERCADO 2023'!AZ205*(1 + 0.0928) * (1 + 0.052) * (1 + 0.051)</f>
        <v>707410.01889868802</v>
      </c>
      <c r="BS205" s="7">
        <f>+'ESTUDIO DE MERCADO 2025'!BJ205*1.051</f>
        <v>846055</v>
      </c>
      <c r="BT205" s="7">
        <f>+'ESTUDIO DE MERCADO 2025'!BK205*1.051</f>
        <v>862871</v>
      </c>
      <c r="BU205" s="7">
        <f>+'ESTUDIO DE MERCADO 2025'!BL205*1.051</f>
        <v>813301.63599999994</v>
      </c>
      <c r="BV205" s="8">
        <f t="shared" si="173"/>
        <v>771586</v>
      </c>
      <c r="BW205" s="450"/>
      <c r="BX205" s="157">
        <f>+'ESTUDIO DE MERCADO 2023'!BB205*(1 + 0.0928) * (1 + 0.052) * (1 + 0.051)</f>
        <v>628293.38291199994</v>
      </c>
      <c r="BY205" s="157">
        <f>+'ESTUDIO DE MERCADO 2023'!BC205*(1 + 0.0928) * (1 + 0.052) * (1 + 0.051)</f>
        <v>575130.09666560008</v>
      </c>
      <c r="BZ205" s="7">
        <f>+'ESTUDIO DE MERCADO 2025'!BP205*1.051</f>
        <v>761975</v>
      </c>
      <c r="CA205" s="7">
        <f>+'ESTUDIO DE MERCADO 2025'!BQ205*1.051</f>
        <v>777740</v>
      </c>
      <c r="CB205" s="7">
        <f>+'ESTUDIO DE MERCADO 2025'!BR205*1.051</f>
        <v>732757.2</v>
      </c>
      <c r="CC205" s="450">
        <f t="shared" si="133"/>
        <v>695179</v>
      </c>
      <c r="CD205" s="89"/>
      <c r="CE205" s="28"/>
      <c r="CF205" s="29"/>
      <c r="CG205" s="29"/>
      <c r="CH205" s="29"/>
    </row>
    <row r="206" spans="1:198" ht="50" customHeight="1" x14ac:dyDescent="0.35">
      <c r="A206" s="296"/>
      <c r="B206" s="4">
        <v>184</v>
      </c>
      <c r="C206" s="34" t="s">
        <v>216</v>
      </c>
      <c r="D206" s="11" t="s">
        <v>22</v>
      </c>
      <c r="F206" s="157">
        <f>+'ESTUDIO DE MERCADO 2023'!F206*(1 + 0.0928) * (1 + 0.052) * (1 + 0.051)</f>
        <v>628293.38291199994</v>
      </c>
      <c r="G206" s="157">
        <f>+'ESTUDIO DE MERCADO 2023'!G206*(1 + 0.0928) * (1 + 0.052) * (1 + 0.051)</f>
        <v>707410.01889868802</v>
      </c>
      <c r="H206" s="7">
        <f>+'ESTUDIO DE MERCADO 2025'!H206*1.051</f>
        <v>846055</v>
      </c>
      <c r="I206" s="7">
        <f>+'ESTUDIO DE MERCADO 2025'!I206*1.051</f>
        <v>862871</v>
      </c>
      <c r="J206" s="13">
        <f>+'ESTUDIO DE MERCADO 2025'!J206*1.051</f>
        <v>813301.63599999994</v>
      </c>
      <c r="K206" s="8">
        <f t="shared" si="165"/>
        <v>771586</v>
      </c>
      <c r="L206" s="450"/>
      <c r="M206" s="157">
        <f>+'ESTUDIO DE MERCADO 2023'!I206*(1 + 0.0928) * (1 + 0.052) * (1 + 0.051)</f>
        <v>628293.38291199994</v>
      </c>
      <c r="N206" s="157">
        <f>+'ESTUDIO DE MERCADO 2023'!J206*(1 + 0.0928) * (1 + 0.052) * (1 + 0.051)</f>
        <v>707410.01889868802</v>
      </c>
      <c r="O206" s="7">
        <f>+'ESTUDIO DE MERCADO 2025'!N206*1.051</f>
        <v>846055</v>
      </c>
      <c r="P206" s="7">
        <f>+'ESTUDIO DE MERCADO 2025'!O206*1.051</f>
        <v>862871</v>
      </c>
      <c r="Q206" s="7">
        <f>+'ESTUDIO DE MERCADO 2025'!P206*1.051</f>
        <v>813301.63599999994</v>
      </c>
      <c r="R206" s="8">
        <f t="shared" si="166"/>
        <v>771586</v>
      </c>
      <c r="S206" s="450"/>
      <c r="T206" s="157">
        <f>+'ESTUDIO DE MERCADO 2023'!O206*(1 + 0.0928) * (1 + 0.052) * (1 + 0.051)</f>
        <v>628293.38291199994</v>
      </c>
      <c r="U206" s="157">
        <f>+'ESTUDIO DE MERCADO 2023'!P206*(1 + 0.0928) * (1 + 0.052) * (1 + 0.051)</f>
        <v>707410.01889868802</v>
      </c>
      <c r="V206" s="7">
        <f>+'ESTUDIO DE MERCADO 2025'!T206*1.051</f>
        <v>846055</v>
      </c>
      <c r="W206" s="7">
        <f>+'ESTUDIO DE MERCADO 2025'!U206*1.051</f>
        <v>862871</v>
      </c>
      <c r="X206" s="7">
        <f>+'ESTUDIO DE MERCADO 2025'!V206*1.051</f>
        <v>813301.63599999994</v>
      </c>
      <c r="Y206" s="8">
        <f t="shared" si="167"/>
        <v>771586</v>
      </c>
      <c r="Z206" s="450"/>
      <c r="AA206" s="157">
        <f>+'ESTUDIO DE MERCADO 2023'!AD206*(1 + 0.0928) * (1 + 0.052) * (1 + 0.051)</f>
        <v>628293.38291199994</v>
      </c>
      <c r="AB206" s="157">
        <f>+'ESTUDIO DE MERCADO 2023'!AE206*(1 + 0.0928) * (1 + 0.052) * (1 + 0.051)</f>
        <v>707410.01889868802</v>
      </c>
      <c r="AC206" s="7">
        <f>+'ESTUDIO DE MERCADO 2025'!Z206*1.051</f>
        <v>846055</v>
      </c>
      <c r="AD206" s="7">
        <f>+'ESTUDIO DE MERCADO 2025'!AA206*1.051</f>
        <v>846055</v>
      </c>
      <c r="AE206" s="7">
        <f>+'ESTUDIO DE MERCADO 2025'!AB206*1.051</f>
        <v>813301.63599999994</v>
      </c>
      <c r="AF206" s="8">
        <f t="shared" si="168"/>
        <v>768223</v>
      </c>
      <c r="AG206" s="450"/>
      <c r="AH206" s="157">
        <f>+'ESTUDIO DE MERCADO 2023'!AG206*(1 + 0.0928) * (1 + 0.052) * (1 + 0.051)</f>
        <v>628293.38291199994</v>
      </c>
      <c r="AI206" s="157">
        <f>+'ESTUDIO DE MERCADO 2023'!AH206*(1 + 0.0928) * (1 + 0.052) * (1 + 0.051)</f>
        <v>707410.01889868802</v>
      </c>
      <c r="AJ206" s="7">
        <f>+'ESTUDIO DE MERCADO 2025'!AF206*1.051</f>
        <v>846055</v>
      </c>
      <c r="AK206" s="7">
        <f>+'ESTUDIO DE MERCADO 2025'!AG206*1.051</f>
        <v>862871</v>
      </c>
      <c r="AL206" s="7">
        <f>+'ESTUDIO DE MERCADO 2025'!AH206*1.051</f>
        <v>813301.63599999994</v>
      </c>
      <c r="AM206" s="8">
        <f t="shared" si="169"/>
        <v>771586</v>
      </c>
      <c r="AN206" s="450"/>
      <c r="AO206" s="157">
        <f>+'ESTUDIO DE MERCADO 2023'!AJ206*(1 + 0.0928) * (1 + 0.052) * (1 + 0.051)</f>
        <v>628293.38291199994</v>
      </c>
      <c r="AP206" s="157">
        <f>+'ESTUDIO DE MERCADO 2023'!AK206*(1 + 0.0928) * (1 + 0.052) * (1 + 0.051)</f>
        <v>707410.01889868802</v>
      </c>
      <c r="AQ206" s="7">
        <f>+'ESTUDIO DE MERCADO 2025'!AL206*1.051</f>
        <v>846055</v>
      </c>
      <c r="AR206" s="7">
        <f>+'ESTUDIO DE MERCADO 2025'!AM206*1.051</f>
        <v>862871</v>
      </c>
      <c r="AS206" s="7">
        <f>+'ESTUDIO DE MERCADO 2025'!AN206*1.051</f>
        <v>813301.63599999994</v>
      </c>
      <c r="AT206" s="8">
        <f>ROUND(((AO206+AP206+AQ206+AR206+AS206)/5),0)</f>
        <v>771586</v>
      </c>
      <c r="AU206" s="450"/>
      <c r="AV206" s="157">
        <f>+'ESTUDIO DE MERCADO 2023'!AM206*(1 + 0.0928) * (1 + 0.052) * (1 + 0.051)</f>
        <v>747669.12566528004</v>
      </c>
      <c r="AW206" s="157">
        <f>+'ESTUDIO DE MERCADO 2023'!AN206*(1 + 0.0928) * (1 + 0.052) * (1 + 0.051)</f>
        <v>707410.01889868802</v>
      </c>
      <c r="AX206" s="7">
        <f>+'ESTUDIO DE MERCADO 2025'!AR206*1.051</f>
        <v>921727</v>
      </c>
      <c r="AY206" s="7">
        <f>+'ESTUDIO DE MERCADO 2025'!AS206*1.051</f>
        <v>940644.99999999988</v>
      </c>
      <c r="AZ206" s="7">
        <f>+'ESTUDIO DE MERCADO 2025'!AT206*1.051</f>
        <v>885988.79599999997</v>
      </c>
      <c r="BA206" s="8">
        <f t="shared" si="170"/>
        <v>840688</v>
      </c>
      <c r="BB206" s="450"/>
      <c r="BC206" s="157">
        <f>+'ESTUDIO DE MERCADO 2023'!AP206*(1 + 0.0928) * (1 + 0.052) * (1 + 0.051)</f>
        <v>628293.38291199994</v>
      </c>
      <c r="BD206" s="157">
        <f>+'ESTUDIO DE MERCADO 2023'!AQ206*(1 + 0.0928) * (1 + 0.052) * (1 + 0.051)</f>
        <v>575130.09666560008</v>
      </c>
      <c r="BE206" s="7">
        <f>+'ESTUDIO DE MERCADO 2025'!AX206*1.051</f>
        <v>761975</v>
      </c>
      <c r="BF206" s="7">
        <f>+'ESTUDIO DE MERCADO 2025'!AY206*1.051</f>
        <v>777740</v>
      </c>
      <c r="BG206" s="7">
        <f>+'ESTUDIO DE MERCADO 2025'!AZ206*1.051</f>
        <v>732757.2</v>
      </c>
      <c r="BH206" s="8">
        <f t="shared" si="171"/>
        <v>695179</v>
      </c>
      <c r="BI206" s="450"/>
      <c r="BJ206" s="157">
        <f>+'ESTUDIO DE MERCADO 2023'!AV206*(1 + 0.0928) * (1 + 0.052) * (1 + 0.051)</f>
        <v>628293.38291199994</v>
      </c>
      <c r="BK206" s="157">
        <f>+'ESTUDIO DE MERCADO 2023'!AW206*(1 + 0.0928) * (1 + 0.052) * (1 + 0.051)</f>
        <v>707410.01889868802</v>
      </c>
      <c r="BL206" s="7">
        <f>+'ESTUDIO DE MERCADO 2025'!BD206*1.051</f>
        <v>846055</v>
      </c>
      <c r="BM206" s="7">
        <f>+'ESTUDIO DE MERCADO 2025'!BE206*1.051</f>
        <v>862871</v>
      </c>
      <c r="BN206" s="7">
        <f>+'ESTUDIO DE MERCADO 2025'!BF206*1.051</f>
        <v>813301.63599999994</v>
      </c>
      <c r="BO206" s="8">
        <f t="shared" si="172"/>
        <v>771586</v>
      </c>
      <c r="BP206" s="450"/>
      <c r="BQ206" s="157">
        <f>+'ESTUDIO DE MERCADO 2023'!AY206*(1 + 0.0928) * (1 + 0.052) * (1 + 0.051)</f>
        <v>628293.38291199994</v>
      </c>
      <c r="BR206" s="157">
        <f>+'ESTUDIO DE MERCADO 2023'!AZ206*(1 + 0.0928) * (1 + 0.052) * (1 + 0.051)</f>
        <v>707410.01889868802</v>
      </c>
      <c r="BS206" s="7">
        <f>+'ESTUDIO DE MERCADO 2025'!BJ206*1.051</f>
        <v>846055</v>
      </c>
      <c r="BT206" s="7">
        <f>+'ESTUDIO DE MERCADO 2025'!BK206*1.051</f>
        <v>862871</v>
      </c>
      <c r="BU206" s="7">
        <f>+'ESTUDIO DE MERCADO 2025'!BL206*1.051</f>
        <v>813301.63599999994</v>
      </c>
      <c r="BV206" s="8">
        <f t="shared" si="173"/>
        <v>771586</v>
      </c>
      <c r="BW206" s="450"/>
      <c r="BX206" s="157">
        <f>+'ESTUDIO DE MERCADO 2023'!BB206*(1 + 0.0928) * (1 + 0.052) * (1 + 0.051)</f>
        <v>628293.38291199994</v>
      </c>
      <c r="BY206" s="157">
        <f>+'ESTUDIO DE MERCADO 2023'!BC206*(1 + 0.0928) * (1 + 0.052) * (1 + 0.051)</f>
        <v>575130.09666560008</v>
      </c>
      <c r="BZ206" s="7">
        <f>+'ESTUDIO DE MERCADO 2025'!BP206*1.051</f>
        <v>761975</v>
      </c>
      <c r="CA206" s="7">
        <f>+'ESTUDIO DE MERCADO 2025'!BQ206*1.051</f>
        <v>777740</v>
      </c>
      <c r="CB206" s="7">
        <f>+'ESTUDIO DE MERCADO 2025'!BR206*1.051</f>
        <v>732757.2</v>
      </c>
      <c r="CC206" s="450">
        <f t="shared" si="133"/>
        <v>695179</v>
      </c>
      <c r="CD206" s="89"/>
      <c r="CE206" s="28"/>
      <c r="CF206" s="29"/>
      <c r="CG206" s="29"/>
      <c r="CH206" s="29"/>
    </row>
    <row r="207" spans="1:198" ht="50" customHeight="1" thickBot="1" x14ac:dyDescent="0.4">
      <c r="A207" s="296"/>
      <c r="B207" s="11">
        <v>185</v>
      </c>
      <c r="C207" s="34" t="s">
        <v>217</v>
      </c>
      <c r="D207" s="11" t="s">
        <v>22</v>
      </c>
      <c r="F207" s="157">
        <f>+'ESTUDIO DE MERCADO 2023'!F207*(1 + 0.0928) * (1 + 0.052) * (1 + 0.051)</f>
        <v>167267.64147576579</v>
      </c>
      <c r="G207" s="157">
        <f>+'ESTUDIO DE MERCADO 2023'!G207*(1 + 0.0928) * (1 + 0.052) * (1 + 0.051)</f>
        <v>188330.49756006035</v>
      </c>
      <c r="H207" s="7">
        <f>+'ESTUDIO DE MERCADO 2025'!H207*1.051</f>
        <v>224914</v>
      </c>
      <c r="I207" s="7">
        <f>+'ESTUDIO DE MERCADO 2025'!I207*1.051</f>
        <v>229118</v>
      </c>
      <c r="J207" s="13">
        <f>+'ESTUDIO DE MERCADO 2025'!J207*1.051</f>
        <v>216520.92420000001</v>
      </c>
      <c r="K207" s="8">
        <f t="shared" si="165"/>
        <v>205230</v>
      </c>
      <c r="L207" s="450"/>
      <c r="M207" s="157">
        <f>+'ESTUDIO DE MERCADO 2023'!I207*(1 + 0.0928) * (1 + 0.052) * (1 + 0.051)</f>
        <v>167267.64147576579</v>
      </c>
      <c r="N207" s="157">
        <f>+'ESTUDIO DE MERCADO 2023'!J207*(1 + 0.0928) * (1 + 0.052) * (1 + 0.051)</f>
        <v>188330.49756006035</v>
      </c>
      <c r="O207" s="7">
        <f>+'ESTUDIO DE MERCADO 2025'!N207*1.051</f>
        <v>224914</v>
      </c>
      <c r="P207" s="7">
        <f>+'ESTUDIO DE MERCADO 2025'!O207*1.051</f>
        <v>229118</v>
      </c>
      <c r="Q207" s="7">
        <f>+'ESTUDIO DE MERCADO 2025'!P207*1.051</f>
        <v>216520.92420000001</v>
      </c>
      <c r="R207" s="8">
        <f t="shared" si="166"/>
        <v>205230</v>
      </c>
      <c r="S207" s="450"/>
      <c r="T207" s="157">
        <f>+'ESTUDIO DE MERCADO 2023'!O207*(1 + 0.0928) * (1 + 0.052) * (1 + 0.051)</f>
        <v>305074.99891015224</v>
      </c>
      <c r="U207" s="157">
        <f>+'ESTUDIO DE MERCADO 2023'!P207*(1 + 0.0928) * (1 + 0.052) * (1 + 0.051)</f>
        <v>343490.98146522295</v>
      </c>
      <c r="V207" s="7">
        <f>+'ESTUDIO DE MERCADO 2025'!T207*1.051</f>
        <v>410941</v>
      </c>
      <c r="W207" s="7">
        <f>+'ESTUDIO DE MERCADO 2025'!U207*1.051</f>
        <v>419349</v>
      </c>
      <c r="X207" s="7">
        <f>+'ESTUDIO DE MERCADO 2025'!V207*1.051</f>
        <v>394907.57459999993</v>
      </c>
      <c r="Y207" s="8">
        <f t="shared" si="167"/>
        <v>374753</v>
      </c>
      <c r="Z207" s="450"/>
      <c r="AA207" s="157">
        <f>+'ESTUDIO DE MERCADO 2023'!AD207*(1 + 0.0928) * (1 + 0.052) * (1 + 0.051)</f>
        <v>324268.34078136663</v>
      </c>
      <c r="AB207" s="157">
        <f>+'ESTUDIO DE MERCADO 2023'!AE207*(1 + 0.0928) * (1 + 0.052) * (1 + 0.051)</f>
        <v>367410.63643424428</v>
      </c>
      <c r="AC207" s="7">
        <f>+'ESTUDIO DE MERCADO 2025'!Z207*1.051</f>
        <v>438267</v>
      </c>
      <c r="AD207" s="7">
        <f>+'ESTUDIO DE MERCADO 2025'!AA207*1.051</f>
        <v>438267</v>
      </c>
      <c r="AE207" s="7">
        <f>+'ESTUDIO DE MERCADO 2025'!AB207*1.051</f>
        <v>421158.82199999999</v>
      </c>
      <c r="AF207" s="8">
        <f t="shared" si="168"/>
        <v>397874</v>
      </c>
      <c r="AG207" s="450"/>
      <c r="AH207" s="157">
        <f>+'ESTUDIO DE MERCADO 2023'!AG207*(1 + 0.0928) * (1 + 0.052) * (1 + 0.051)</f>
        <v>332469.84699188132</v>
      </c>
      <c r="AI207" s="157">
        <f>+'ESTUDIO DE MERCADO 2023'!AH207*(1 + 0.0928) * (1 + 0.052) * (1 + 0.051)</f>
        <v>367410.63643424428</v>
      </c>
      <c r="AJ207" s="7">
        <f>+'ESTUDIO DE MERCADO 2025'!AF207*1.051</f>
        <v>443522</v>
      </c>
      <c r="AK207" s="7">
        <f>+'ESTUDIO DE MERCADO 2025'!AG207*1.051</f>
        <v>451930</v>
      </c>
      <c r="AL207" s="7">
        <f>+'ESTUDIO DE MERCADO 2025'!AH207*1.051</f>
        <v>426152.75359999994</v>
      </c>
      <c r="AM207" s="8">
        <f t="shared" si="169"/>
        <v>404297</v>
      </c>
      <c r="AN207" s="450"/>
      <c r="AO207" s="157">
        <f>+'ESTUDIO DE MERCADO 2023'!AJ207*(1 + 0.0928) * (1 + 0.052) * (1 + 0.051)</f>
        <v>324268.34078136663</v>
      </c>
      <c r="AP207" s="157">
        <f>+'ESTUDIO DE MERCADO 2023'!AK207*(1 + 0.0928) * (1 + 0.052) * (1 + 0.051)</f>
        <v>367410.63643424428</v>
      </c>
      <c r="AQ207" s="7">
        <f>+'ESTUDIO DE MERCADO 2025'!AL207*1.051</f>
        <v>438267</v>
      </c>
      <c r="AR207" s="7">
        <f>+'ESTUDIO DE MERCADO 2025'!AM207*1.051</f>
        <v>446675</v>
      </c>
      <c r="AS207" s="7">
        <f>+'ESTUDIO DE MERCADO 2025'!AN207*1.051</f>
        <v>421158.82199999999</v>
      </c>
      <c r="AT207" s="8">
        <f>ROUND(((AO207+AP207+AQ207+AR207+AS207)/5),0)</f>
        <v>399556</v>
      </c>
      <c r="AU207" s="450"/>
      <c r="AV207" s="157">
        <f>+'ESTUDIO DE MERCADO 2023'!AM207*(1 + 0.0928) * (1 + 0.052) * (1 + 0.051)</f>
        <v>461194.84031731111</v>
      </c>
      <c r="AW207" s="157">
        <f>+'ESTUDIO DE MERCADO 2023'!AN207*(1 + 0.0928) * (1 + 0.052) * (1 + 0.051)</f>
        <v>367410.63643424428</v>
      </c>
      <c r="AX207" s="7">
        <f>+'ESTUDIO DE MERCADO 2025'!AR207*1.051</f>
        <v>524449</v>
      </c>
      <c r="AY207" s="7">
        <f>+'ESTUDIO DE MERCADO 2025'!AS207*1.051</f>
        <v>534959</v>
      </c>
      <c r="AZ207" s="7">
        <f>+'ESTUDIO DE MERCADO 2025'!AT207*1.051</f>
        <v>504532.76019999996</v>
      </c>
      <c r="BA207" s="8">
        <f t="shared" si="170"/>
        <v>478509</v>
      </c>
      <c r="BB207" s="450"/>
      <c r="BC207" s="157">
        <f>+'ESTUDIO DE MERCADO 2023'!AP207*(1 + 0.0928) * (1 + 0.052) * (1 + 0.051)</f>
        <v>246722.09389885448</v>
      </c>
      <c r="BD207" s="157">
        <f>+'ESTUDIO DE MERCADO 2023'!AQ207*(1 + 0.0928) * (1 + 0.052) * (1 + 0.051)</f>
        <v>225845.6090304899</v>
      </c>
      <c r="BE207" s="7">
        <f>+'ESTUDIO DE MERCADO 2025'!AX207*1.051</f>
        <v>299535</v>
      </c>
      <c r="BF207" s="7">
        <f>+'ESTUDIO DE MERCADO 2025'!AY207*1.051</f>
        <v>305841</v>
      </c>
      <c r="BG207" s="7">
        <f>+'ESTUDIO DE MERCADO 2025'!AZ207*1.051</f>
        <v>287744.04119999998</v>
      </c>
      <c r="BH207" s="8">
        <f t="shared" si="171"/>
        <v>273138</v>
      </c>
      <c r="BI207" s="450"/>
      <c r="BJ207" s="157">
        <f>+'ESTUDIO DE MERCADO 2023'!AV207*(1 + 0.0928) * (1 + 0.052) * (1 + 0.051)</f>
        <v>395910.27913463599</v>
      </c>
      <c r="BK207" s="157">
        <f>+'ESTUDIO DE MERCADO 2023'!AW207*(1 + 0.0928) * (1 + 0.052) * (1 + 0.051)</f>
        <v>367410.63643424428</v>
      </c>
      <c r="BL207" s="7">
        <f>+'ESTUDIO DE MERCADO 2025'!BD207*1.051</f>
        <v>483459.99999999994</v>
      </c>
      <c r="BM207" s="7">
        <f>+'ESTUDIO DE MERCADO 2025'!BE207*1.051</f>
        <v>492918.99999999994</v>
      </c>
      <c r="BN207" s="7">
        <f>+'ESTUDIO DE MERCADO 2025'!BF207*1.051</f>
        <v>464781.41779999994</v>
      </c>
      <c r="BO207" s="8">
        <f t="shared" si="172"/>
        <v>440896</v>
      </c>
      <c r="BP207" s="450"/>
      <c r="BQ207" s="157">
        <f>+'ESTUDIO DE MERCADO 2023'!AY207*(1 + 0.0928) * (1 + 0.052) * (1 + 0.051)</f>
        <v>344273.35916663043</v>
      </c>
      <c r="BR207" s="157">
        <f>+'ESTUDIO DE MERCADO 2023'!AZ207*(1 + 0.0928) * (1 + 0.052) * (1 + 0.051)</f>
        <v>367410.63643424428</v>
      </c>
      <c r="BS207" s="7">
        <f>+'ESTUDIO DE MERCADO 2025'!BJ207*1.051</f>
        <v>450879</v>
      </c>
      <c r="BT207" s="7">
        <f>+'ESTUDIO DE MERCADO 2025'!BK207*1.051</f>
        <v>460338</v>
      </c>
      <c r="BU207" s="7">
        <f>+'ESTUDIO DE MERCADO 2025'!BL207*1.051</f>
        <v>433340.54259999993</v>
      </c>
      <c r="BV207" s="8">
        <f t="shared" si="173"/>
        <v>411248</v>
      </c>
      <c r="BW207" s="450"/>
      <c r="BX207" s="157">
        <f>+'ESTUDIO DE MERCADO 2023'!BB207*(1 + 0.0928) * (1 + 0.052) * (1 + 0.051)</f>
        <v>280802.29772145872</v>
      </c>
      <c r="BY207" s="157">
        <f>+'ESTUDIO DE MERCADO 2023'!BC207*(1 + 0.0928) * (1 + 0.052) * (1 + 0.051)</f>
        <v>257042.1032988737</v>
      </c>
      <c r="BZ207" s="7">
        <f>+'ESTUDIO DE MERCADO 2025'!BP207*1.051</f>
        <v>340524</v>
      </c>
      <c r="CA207" s="7">
        <f>+'ESTUDIO DE MERCADO 2025'!BQ207*1.051</f>
        <v>346830</v>
      </c>
      <c r="CB207" s="7">
        <f>+'ESTUDIO DE MERCADO 2025'!BR207*1.051</f>
        <v>327489.49799999996</v>
      </c>
      <c r="CC207" s="450">
        <f t="shared" si="133"/>
        <v>310538</v>
      </c>
      <c r="CD207" s="89"/>
      <c r="CE207" s="28"/>
      <c r="CF207" s="29"/>
      <c r="CG207" s="29"/>
      <c r="CH207" s="29"/>
    </row>
    <row r="208" spans="1:198" s="32" customFormat="1" ht="50" customHeight="1" x14ac:dyDescent="0.35">
      <c r="A208" s="296"/>
      <c r="B208" s="4">
        <v>186</v>
      </c>
      <c r="C208" s="34" t="s">
        <v>218</v>
      </c>
      <c r="D208" s="11" t="s">
        <v>22</v>
      </c>
      <c r="E208" s="1"/>
      <c r="F208" s="157">
        <f>+'ESTUDIO DE MERCADO 2023'!F208*(1 + 0.0928) * (1 + 0.052) * (1 + 0.051)</f>
        <v>157073.34572799999</v>
      </c>
      <c r="G208" s="157">
        <f>+'ESTUDIO DE MERCADO 2023'!G208*(1 + 0.0928) * (1 + 0.052) * (1 + 0.051)</f>
        <v>176852.50472467201</v>
      </c>
      <c r="H208" s="7">
        <f>+'ESTUDIO DE MERCADO 2025'!H208*1.051</f>
        <v>211251</v>
      </c>
      <c r="I208" s="7">
        <f>+'ESTUDIO DE MERCADO 2025'!I208*1.051</f>
        <v>215455</v>
      </c>
      <c r="J208" s="13">
        <f>+'ESTUDIO DE MERCADO 2025'!J208*1.051</f>
        <v>203325.40899999999</v>
      </c>
      <c r="K208" s="8">
        <f t="shared" si="165"/>
        <v>192791</v>
      </c>
      <c r="L208" s="450"/>
      <c r="M208" s="157">
        <f>+'ESTUDIO DE MERCADO 2023'!I208*(1 + 0.0928) * (1 + 0.052) * (1 + 0.051)</f>
        <v>157073.34572799999</v>
      </c>
      <c r="N208" s="157">
        <f>+'ESTUDIO DE MERCADO 2023'!J208*(1 + 0.0928) * (1 + 0.052) * (1 + 0.051)</f>
        <v>176852.50472467201</v>
      </c>
      <c r="O208" s="7">
        <f>+'ESTUDIO DE MERCADO 2025'!N208*1.051</f>
        <v>211251</v>
      </c>
      <c r="P208" s="7">
        <f>+'ESTUDIO DE MERCADO 2025'!O208*1.051</f>
        <v>215455</v>
      </c>
      <c r="Q208" s="7">
        <f>+'ESTUDIO DE MERCADO 2025'!P208*1.051</f>
        <v>203325.40899999999</v>
      </c>
      <c r="R208" s="8">
        <f t="shared" si="166"/>
        <v>192791</v>
      </c>
      <c r="S208" s="450"/>
      <c r="T208" s="157">
        <f>+'ESTUDIO DE MERCADO 2023'!O208*(1 + 0.0928) * (1 + 0.052) * (1 + 0.051)</f>
        <v>157073.34572799999</v>
      </c>
      <c r="U208" s="157">
        <f>+'ESTUDIO DE MERCADO 2023'!P208*(1 + 0.0928) * (1 + 0.052) * (1 + 0.051)</f>
        <v>176852.50472467201</v>
      </c>
      <c r="V208" s="7">
        <f>+'ESTUDIO DE MERCADO 2025'!T208*1.051</f>
        <v>211251</v>
      </c>
      <c r="W208" s="7">
        <f>+'ESTUDIO DE MERCADO 2025'!U208*1.051</f>
        <v>215455</v>
      </c>
      <c r="X208" s="7">
        <f>+'ESTUDIO DE MERCADO 2025'!V208*1.051</f>
        <v>203325.40899999999</v>
      </c>
      <c r="Y208" s="8">
        <f t="shared" si="167"/>
        <v>192791</v>
      </c>
      <c r="Z208" s="450"/>
      <c r="AA208" s="157">
        <f>+'ESTUDIO DE MERCADO 2023'!AD208*(1 + 0.0928) * (1 + 0.052) * (1 + 0.051)</f>
        <v>157073.34572799999</v>
      </c>
      <c r="AB208" s="157">
        <f>+'ESTUDIO DE MERCADO 2023'!AE208*(1 + 0.0928) * (1 + 0.052) * (1 + 0.051)</f>
        <v>176852.50472467201</v>
      </c>
      <c r="AC208" s="7">
        <f>+'ESTUDIO DE MERCADO 2025'!Z208*1.051</f>
        <v>211251</v>
      </c>
      <c r="AD208" s="7">
        <f>+'ESTUDIO DE MERCADO 2025'!AA208*1.051</f>
        <v>211251</v>
      </c>
      <c r="AE208" s="7">
        <f>+'ESTUDIO DE MERCADO 2025'!AB208*1.051</f>
        <v>203325.40899999999</v>
      </c>
      <c r="AF208" s="8">
        <f t="shared" si="168"/>
        <v>191951</v>
      </c>
      <c r="AG208" s="450"/>
      <c r="AH208" s="157">
        <f>+'ESTUDIO DE MERCADO 2023'!AG208*(1 + 0.0928) * (1 + 0.052) * (1 + 0.051)</f>
        <v>157073.34572799999</v>
      </c>
      <c r="AI208" s="157">
        <f>+'ESTUDIO DE MERCADO 2023'!AH208*(1 + 0.0928) * (1 + 0.052) * (1 + 0.051)</f>
        <v>176852.50472467201</v>
      </c>
      <c r="AJ208" s="7">
        <f>+'ESTUDIO DE MERCADO 2025'!AF208*1.051</f>
        <v>211251</v>
      </c>
      <c r="AK208" s="7">
        <f>+'ESTUDIO DE MERCADO 2025'!AG208*1.051</f>
        <v>215455</v>
      </c>
      <c r="AL208" s="7">
        <f>+'ESTUDIO DE MERCADO 2025'!AH208*1.051</f>
        <v>203325.40899999999</v>
      </c>
      <c r="AM208" s="8">
        <f t="shared" si="169"/>
        <v>192791</v>
      </c>
      <c r="AN208" s="450"/>
      <c r="AO208" s="157">
        <f>+'ESTUDIO DE MERCADO 2023'!AJ208*(1 + 0.0928) * (1 + 0.052) * (1 + 0.051)</f>
        <v>157073.34572799999</v>
      </c>
      <c r="AP208" s="157">
        <f>+'ESTUDIO DE MERCADO 2023'!AK208*(1 + 0.0928) * (1 + 0.052) * (1 + 0.051)</f>
        <v>176852.50472467201</v>
      </c>
      <c r="AQ208" s="7">
        <f>+'ESTUDIO DE MERCADO 2025'!AL208*1.051</f>
        <v>211251</v>
      </c>
      <c r="AR208" s="7">
        <f>+'ESTUDIO DE MERCADO 2025'!AM208*1.051</f>
        <v>215455</v>
      </c>
      <c r="AS208" s="7">
        <f>+'ESTUDIO DE MERCADO 2025'!AN208*1.051</f>
        <v>203325.40899999999</v>
      </c>
      <c r="AT208" s="8">
        <f>ROUND(((AO208+AP208+AQ208+AR208+AS208)/5),0)</f>
        <v>192791</v>
      </c>
      <c r="AU208" s="450"/>
      <c r="AV208" s="157">
        <f>+'ESTUDIO DE MERCADO 2023'!AM208*(1 + 0.0928) * (1 + 0.052) * (1 + 0.051)</f>
        <v>186917.28141632001</v>
      </c>
      <c r="AW208" s="157">
        <f>+'ESTUDIO DE MERCADO 2023'!AN208*(1 + 0.0928) * (1 + 0.052) * (1 + 0.051)</f>
        <v>176852.50472467201</v>
      </c>
      <c r="AX208" s="7">
        <f>+'ESTUDIO DE MERCADO 2025'!AR208*1.051</f>
        <v>230169</v>
      </c>
      <c r="AY208" s="7">
        <f>+'ESTUDIO DE MERCADO 2025'!AS208*1.051</f>
        <v>234372.99999999997</v>
      </c>
      <c r="AZ208" s="7">
        <f>+'ESTUDIO DE MERCADO 2025'!AT208*1.051</f>
        <v>221497.19899999999</v>
      </c>
      <c r="BA208" s="8">
        <f t="shared" si="170"/>
        <v>209962</v>
      </c>
      <c r="BB208" s="450"/>
      <c r="BC208" s="157">
        <f>+'ESTUDIO DE MERCADO 2023'!AP208*(1 + 0.0928) * (1 + 0.052) * (1 + 0.051)</f>
        <v>157073.34572799999</v>
      </c>
      <c r="BD208" s="157">
        <f>+'ESTUDIO DE MERCADO 2023'!AQ208*(1 + 0.0928) * (1 + 0.052) * (1 + 0.051)</f>
        <v>143782.52416640002</v>
      </c>
      <c r="BE208" s="7">
        <f>+'ESTUDIO DE MERCADO 2025'!AX208*1.051</f>
        <v>190231</v>
      </c>
      <c r="BF208" s="7">
        <f>+'ESTUDIO DE MERCADO 2025'!AY208*1.051</f>
        <v>194435</v>
      </c>
      <c r="BG208" s="7">
        <f>+'ESTUDIO DE MERCADO 2025'!AZ208*1.051</f>
        <v>183189.3</v>
      </c>
      <c r="BH208" s="8">
        <f t="shared" si="171"/>
        <v>173742</v>
      </c>
      <c r="BI208" s="450"/>
      <c r="BJ208" s="157">
        <f>+'ESTUDIO DE MERCADO 2023'!AV208*(1 + 0.0928) * (1 + 0.052) * (1 + 0.051)</f>
        <v>157073.34572799999</v>
      </c>
      <c r="BK208" s="157">
        <f>+'ESTUDIO DE MERCADO 2023'!AW208*(1 + 0.0928) * (1 + 0.052) * (1 + 0.051)</f>
        <v>176852.50472467201</v>
      </c>
      <c r="BL208" s="7">
        <f>+'ESTUDIO DE MERCADO 2025'!BD208*1.051</f>
        <v>211251</v>
      </c>
      <c r="BM208" s="7">
        <f>+'ESTUDIO DE MERCADO 2025'!BE208*1.051</f>
        <v>215455</v>
      </c>
      <c r="BN208" s="7">
        <f>+'ESTUDIO DE MERCADO 2025'!BF208*1.051</f>
        <v>203325.40899999999</v>
      </c>
      <c r="BO208" s="8">
        <f t="shared" si="172"/>
        <v>192791</v>
      </c>
      <c r="BP208" s="450"/>
      <c r="BQ208" s="157">
        <f>+'ESTUDIO DE MERCADO 2023'!AY208*(1 + 0.0928) * (1 + 0.052) * (1 + 0.051)</f>
        <v>157073.34572799999</v>
      </c>
      <c r="BR208" s="157">
        <f>+'ESTUDIO DE MERCADO 2023'!AZ208*(1 + 0.0928) * (1 + 0.052) * (1 + 0.051)</f>
        <v>176852.50472467201</v>
      </c>
      <c r="BS208" s="7">
        <f>+'ESTUDIO DE MERCADO 2025'!BJ208*1.051</f>
        <v>211251</v>
      </c>
      <c r="BT208" s="7">
        <f>+'ESTUDIO DE MERCADO 2025'!BK208*1.051</f>
        <v>215455</v>
      </c>
      <c r="BU208" s="7">
        <f>+'ESTUDIO DE MERCADO 2025'!BL208*1.051</f>
        <v>203325.40899999999</v>
      </c>
      <c r="BV208" s="8">
        <f t="shared" si="173"/>
        <v>192791</v>
      </c>
      <c r="BW208" s="450"/>
      <c r="BX208" s="157">
        <f>+'ESTUDIO DE MERCADO 2023'!BB208*(1 + 0.0928) * (1 + 0.052) * (1 + 0.051)</f>
        <v>157073.34572799999</v>
      </c>
      <c r="BY208" s="157">
        <f>+'ESTUDIO DE MERCADO 2023'!BC208*(1 + 0.0928) * (1 + 0.052) * (1 + 0.051)</f>
        <v>143782.52416640002</v>
      </c>
      <c r="BZ208" s="7">
        <f>+'ESTUDIO DE MERCADO 2025'!BP208*1.051</f>
        <v>190231</v>
      </c>
      <c r="CA208" s="7">
        <f>+'ESTUDIO DE MERCADO 2025'!BQ208*1.051</f>
        <v>194435</v>
      </c>
      <c r="CB208" s="7">
        <f>+'ESTUDIO DE MERCADO 2025'!BR208*1.051</f>
        <v>183189.3</v>
      </c>
      <c r="CC208" s="450">
        <f t="shared" si="133"/>
        <v>173742</v>
      </c>
      <c r="CD208" s="89"/>
      <c r="CE208" s="28"/>
      <c r="CF208" s="29"/>
      <c r="CG208" s="29"/>
      <c r="CH208" s="29"/>
      <c r="CI208" s="2"/>
      <c r="CJ208" s="2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</row>
    <row r="209" spans="1:198" s="32" customFormat="1" ht="50" customHeight="1" thickBot="1" x14ac:dyDescent="0.4">
      <c r="A209" s="296"/>
      <c r="B209" s="11">
        <v>187</v>
      </c>
      <c r="C209" s="34" t="s">
        <v>219</v>
      </c>
      <c r="D209" s="11" t="s">
        <v>22</v>
      </c>
      <c r="E209" s="1"/>
      <c r="F209" s="157">
        <f>+'ESTUDIO DE MERCADO 2023'!F209*(1 + 0.0928) * (1 + 0.052) * (1 + 0.051)</f>
        <v>174166.38135681243</v>
      </c>
      <c r="G209" s="157">
        <f>+'ESTUDIO DE MERCADO 2023'!G209*(1 + 0.0928) * (1 + 0.052) * (1 + 0.051)</f>
        <v>196097.94799382024</v>
      </c>
      <c r="H209" s="7">
        <f>+'ESTUDIO DE MERCADO 2025'!H209*1.051</f>
        <v>234372.99999999997</v>
      </c>
      <c r="I209" s="7">
        <f>+'ESTUDIO DE MERCADO 2025'!I209*1.051</f>
        <v>238576.99999999997</v>
      </c>
      <c r="J209" s="13">
        <f>+'ESTUDIO DE MERCADO 2025'!J209*1.051</f>
        <v>225452.3222</v>
      </c>
      <c r="K209" s="8">
        <f t="shared" si="165"/>
        <v>213733</v>
      </c>
      <c r="L209" s="450"/>
      <c r="M209" s="157">
        <f>+'ESTUDIO DE MERCADO 2023'!I209*(1 + 0.0928) * (1 + 0.052) * (1 + 0.051)</f>
        <v>174166.38135681243</v>
      </c>
      <c r="N209" s="157">
        <f>+'ESTUDIO DE MERCADO 2023'!J209*(1 + 0.0928) * (1 + 0.052) * (1 + 0.051)</f>
        <v>196097.94799382024</v>
      </c>
      <c r="O209" s="7">
        <f>+'ESTUDIO DE MERCADO 2025'!N209*1.051</f>
        <v>234372.99999999997</v>
      </c>
      <c r="P209" s="7">
        <f>+'ESTUDIO DE MERCADO 2025'!O209*1.051</f>
        <v>238576.99999999997</v>
      </c>
      <c r="Q209" s="7">
        <f>+'ESTUDIO DE MERCADO 2025'!P209*1.051</f>
        <v>225452.3222</v>
      </c>
      <c r="R209" s="8">
        <f t="shared" si="166"/>
        <v>213733</v>
      </c>
      <c r="S209" s="450"/>
      <c r="T209" s="157">
        <f>+'ESTUDIO DE MERCADO 2023'!O209*(1 + 0.0928) * (1 + 0.052) * (1 + 0.051)</f>
        <v>314353.63558899664</v>
      </c>
      <c r="U209" s="157">
        <f>+'ESTUDIO DE MERCADO 2023'!P209*(1 + 0.0928) * (1 + 0.052) * (1 + 0.051)</f>
        <v>353938.01262431877</v>
      </c>
      <c r="V209" s="7">
        <f>+'ESTUDIO DE MERCADO 2025'!T209*1.051</f>
        <v>423553</v>
      </c>
      <c r="W209" s="7">
        <f>+'ESTUDIO DE MERCADO 2025'!U209*1.051</f>
        <v>431961</v>
      </c>
      <c r="X209" s="7">
        <f>+'ESTUDIO DE MERCADO 2025'!V209*1.051</f>
        <v>406918.61279999994</v>
      </c>
      <c r="Y209" s="8">
        <f t="shared" si="167"/>
        <v>386145</v>
      </c>
      <c r="Z209" s="450"/>
      <c r="AA209" s="157">
        <f>+'ESTUDIO DE MERCADO 2023'!AD209*(1 + 0.0928) * (1 + 0.052) * (1 + 0.051)</f>
        <v>352191.03384141449</v>
      </c>
      <c r="AB209" s="157">
        <f>+'ESTUDIO DE MERCADO 2023'!AE209*(1 + 0.0928) * (1 + 0.052) * (1 + 0.051)</f>
        <v>389907.15929774608</v>
      </c>
      <c r="AC209" s="7">
        <f>+'ESTUDIO DE MERCADO 2025'!Z209*1.051</f>
        <v>469796.99999999994</v>
      </c>
      <c r="AD209" s="7">
        <f>+'ESTUDIO DE MERCADO 2025'!AA209*1.051</f>
        <v>469796.99999999994</v>
      </c>
      <c r="AE209" s="7">
        <f>+'ESTUDIO DE MERCADO 2025'!AB209*1.051</f>
        <v>451859.58299999998</v>
      </c>
      <c r="AF209" s="8">
        <f t="shared" si="168"/>
        <v>426710</v>
      </c>
      <c r="AG209" s="450"/>
      <c r="AH209" s="157">
        <f>+'ESTUDIO DE MERCADO 2023'!AG209*(1 + 0.0928) * (1 + 0.052) * (1 + 0.051)</f>
        <v>352191.03384141449</v>
      </c>
      <c r="AI209" s="157">
        <f>+'ESTUDIO DE MERCADO 2023'!AH209*(1 + 0.0928) * (1 + 0.052) * (1 + 0.051)</f>
        <v>389907.15929774608</v>
      </c>
      <c r="AJ209" s="7">
        <f>+'ESTUDIO DE MERCADO 2025'!AF209*1.051</f>
        <v>469796.99999999994</v>
      </c>
      <c r="AK209" s="7">
        <f>+'ESTUDIO DE MERCADO 2025'!AG209*1.051</f>
        <v>479255.99999999994</v>
      </c>
      <c r="AL209" s="7">
        <f>+'ESTUDIO DE MERCADO 2025'!AH209*1.051</f>
        <v>451859.58299999998</v>
      </c>
      <c r="AM209" s="8">
        <f t="shared" si="169"/>
        <v>428602</v>
      </c>
      <c r="AN209" s="450"/>
      <c r="AO209" s="157">
        <f>+'ESTUDIO DE MERCADO 2023'!AJ209*(1 + 0.0928) * (1 + 0.052) * (1 + 0.051)</f>
        <v>320597.92937506753</v>
      </c>
      <c r="AP209" s="157">
        <f>+'ESTUDIO DE MERCADO 2023'!AK209*(1 + 0.0928) * (1 + 0.052) * (1 + 0.051)</f>
        <v>389907.15929774608</v>
      </c>
      <c r="AQ209" s="7">
        <f>+'ESTUDIO DE MERCADO 2025'!AL209*1.051</f>
        <v>449828</v>
      </c>
      <c r="AR209" s="7">
        <f>+'ESTUDIO DE MERCADO 2025'!AM209*1.051</f>
        <v>459287</v>
      </c>
      <c r="AS209" s="7">
        <f>+'ESTUDIO DE MERCADO 2025'!AN209*1.051</f>
        <v>432622.49939999997</v>
      </c>
      <c r="AT209" s="8">
        <f>ROUND(((AO209+AP209+AQ209+AR209+AS209)/5),0)</f>
        <v>410449</v>
      </c>
      <c r="AU209" s="450"/>
      <c r="AV209" s="157">
        <f>+'ESTUDIO DE MERCADO 2023'!AM209*(1 + 0.0928) * (1 + 0.052) * (1 + 0.051)</f>
        <v>476837.48030583945</v>
      </c>
      <c r="AW209" s="157">
        <f>+'ESTUDIO DE MERCADO 2023'!AN209*(1 + 0.0928) * (1 + 0.052) * (1 + 0.051)</f>
        <v>389907.15929774608</v>
      </c>
      <c r="AX209" s="7">
        <f>+'ESTUDIO DE MERCADO 2025'!AR209*1.051</f>
        <v>548622</v>
      </c>
      <c r="AY209" s="7">
        <f>+'ESTUDIO DE MERCADO 2025'!AS209*1.051</f>
        <v>559132</v>
      </c>
      <c r="AZ209" s="7">
        <f>+'ESTUDIO DE MERCADO 2025'!AT209*1.051</f>
        <v>527755.86639999994</v>
      </c>
      <c r="BA209" s="8">
        <f t="shared" si="170"/>
        <v>500451</v>
      </c>
      <c r="BB209" s="450"/>
      <c r="BC209" s="157">
        <f>+'ESTUDIO DE MERCADO 2023'!AP209*(1 + 0.0928) * (1 + 0.052) * (1 + 0.051)</f>
        <v>251508.43288987811</v>
      </c>
      <c r="BD209" s="157">
        <f>+'ESTUDIO DE MERCADO 2023'!AQ209*(1 + 0.0928) * (1 + 0.052) * (1 + 0.051)</f>
        <v>230226.95010688843</v>
      </c>
      <c r="BE209" s="7">
        <f>+'ESTUDIO DE MERCADO 2025'!AX209*1.051</f>
        <v>304790</v>
      </c>
      <c r="BF209" s="7">
        <f>+'ESTUDIO DE MERCADO 2025'!AY209*1.051</f>
        <v>311096</v>
      </c>
      <c r="BG209" s="7">
        <f>+'ESTUDIO DE MERCADO 2025'!AZ209*1.051</f>
        <v>293325.06140000001</v>
      </c>
      <c r="BH209" s="8">
        <f t="shared" si="171"/>
        <v>278189</v>
      </c>
      <c r="BI209" s="450"/>
      <c r="BJ209" s="157">
        <f>+'ESTUDIO DE MERCADO 2023'!AV209*(1 + 0.0928) * (1 + 0.052) * (1 + 0.051)</f>
        <v>416043.94059005106</v>
      </c>
      <c r="BK209" s="157">
        <f>+'ESTUDIO DE MERCADO 2023'!AW209*(1 + 0.0928) * (1 + 0.052) * (1 + 0.051)</f>
        <v>389907.15929774608</v>
      </c>
      <c r="BL209" s="7">
        <f>+'ESTUDIO DE MERCADO 2025'!BD209*1.051</f>
        <v>510785.99999999994</v>
      </c>
      <c r="BM209" s="7">
        <f>+'ESTUDIO DE MERCADO 2025'!BE209*1.051</f>
        <v>521295.99999999994</v>
      </c>
      <c r="BN209" s="7">
        <f>+'ESTUDIO DE MERCADO 2025'!BF209*1.051</f>
        <v>490738.38519999996</v>
      </c>
      <c r="BO209" s="8">
        <f t="shared" si="172"/>
        <v>465754</v>
      </c>
      <c r="BP209" s="450"/>
      <c r="BQ209" s="157">
        <f>+'ESTUDIO DE MERCADO 2023'!AY209*(1 + 0.0928) * (1 + 0.052) * (1 + 0.051)</f>
        <v>385933.29436068487</v>
      </c>
      <c r="BR209" s="157">
        <f>+'ESTUDIO DE MERCADO 2023'!AZ209*(1 + 0.0928) * (1 + 0.052) * (1 + 0.051)</f>
        <v>389907.15929774608</v>
      </c>
      <c r="BS209" s="7">
        <f>+'ESTUDIO DE MERCADO 2025'!BJ209*1.051</f>
        <v>490816.99999999994</v>
      </c>
      <c r="BT209" s="7">
        <f>+'ESTUDIO DE MERCADO 2025'!BK209*1.051</f>
        <v>500275.99999999994</v>
      </c>
      <c r="BU209" s="7">
        <f>+'ESTUDIO DE MERCADO 2025'!BL209*1.051</f>
        <v>472404.74119999999</v>
      </c>
      <c r="BV209" s="8">
        <f t="shared" si="173"/>
        <v>447868</v>
      </c>
      <c r="BW209" s="450"/>
      <c r="BX209" s="157">
        <f>+'ESTUDIO DE MERCADO 2023'!BB209*(1 + 0.0928) * (1 + 0.052) * (1 + 0.051)</f>
        <v>292383.23696531123</v>
      </c>
      <c r="BY209" s="157">
        <f>+'ESTUDIO DE MERCADO 2023'!BC209*(1 + 0.0928) * (1 + 0.052) * (1 + 0.051)</f>
        <v>267643.11691440025</v>
      </c>
      <c r="BZ209" s="7">
        <f>+'ESTUDIO DE MERCADO 2025'!BP209*1.051</f>
        <v>354187</v>
      </c>
      <c r="CA209" s="7">
        <f>+'ESTUDIO DE MERCADO 2025'!BQ209*1.051</f>
        <v>361544</v>
      </c>
      <c r="CB209" s="7">
        <f>+'ESTUDIO DE MERCADO 2025'!BR209*1.051</f>
        <v>340996.94999999995</v>
      </c>
      <c r="CC209" s="450">
        <f t="shared" si="133"/>
        <v>323351</v>
      </c>
      <c r="CD209" s="89"/>
      <c r="CE209" s="28"/>
      <c r="CF209" s="29"/>
      <c r="CG209" s="29"/>
      <c r="CH209" s="29"/>
      <c r="CI209" s="2"/>
      <c r="CJ209" s="2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</row>
    <row r="210" spans="1:198" s="32" customFormat="1" ht="50" customHeight="1" thickBot="1" x14ac:dyDescent="0.4">
      <c r="A210" s="297"/>
      <c r="B210" s="299" t="s">
        <v>220</v>
      </c>
      <c r="C210" s="300"/>
      <c r="D210" s="301"/>
      <c r="E210" s="1"/>
      <c r="F210" s="119">
        <f>+SUM(F211:F220)</f>
        <v>1282650.8885207213</v>
      </c>
      <c r="G210" s="119">
        <f t="shared" ref="G210:CB210" si="174">+SUM(G211:G220)</f>
        <v>1444166.2350213693</v>
      </c>
      <c r="H210" s="119">
        <f>+SUM(H211:H220)</f>
        <v>1727844</v>
      </c>
      <c r="I210" s="119">
        <f>+SUM(I211:I220)</f>
        <v>1761476</v>
      </c>
      <c r="J210" s="119">
        <f>+SUM(J211:J220)</f>
        <v>1660345.4167999998</v>
      </c>
      <c r="K210" s="119">
        <f>+SUM(K211:K220)</f>
        <v>1575297</v>
      </c>
      <c r="L210" s="119"/>
      <c r="M210" s="119">
        <f t="shared" si="174"/>
        <v>1282650.8885207213</v>
      </c>
      <c r="N210" s="119">
        <f t="shared" si="174"/>
        <v>1444166.2350213693</v>
      </c>
      <c r="O210" s="119">
        <f t="shared" si="174"/>
        <v>1727844</v>
      </c>
      <c r="P210" s="119">
        <f t="shared" si="174"/>
        <v>1761476</v>
      </c>
      <c r="Q210" s="119">
        <f t="shared" si="174"/>
        <v>1660345.4167999998</v>
      </c>
      <c r="R210" s="119">
        <f t="shared" si="174"/>
        <v>1575297</v>
      </c>
      <c r="S210" s="119"/>
      <c r="T210" s="119">
        <f t="shared" si="174"/>
        <v>2067933.1117007195</v>
      </c>
      <c r="U210" s="119">
        <f t="shared" si="174"/>
        <v>2328333.6119971876</v>
      </c>
      <c r="V210" s="119">
        <f t="shared" si="174"/>
        <v>2783048</v>
      </c>
      <c r="W210" s="119">
        <f t="shared" si="174"/>
        <v>2838751</v>
      </c>
      <c r="X210" s="119">
        <f t="shared" si="174"/>
        <v>2676859.1640000003</v>
      </c>
      <c r="Y210" s="119">
        <f t="shared" si="174"/>
        <v>2538985</v>
      </c>
      <c r="Z210" s="119"/>
      <c r="AA210" s="119">
        <f t="shared" si="174"/>
        <v>2240015.6795164319</v>
      </c>
      <c r="AB210" s="119">
        <f t="shared" si="174"/>
        <v>2545965.9168025549</v>
      </c>
      <c r="AC210" s="119">
        <f t="shared" si="174"/>
        <v>3030033</v>
      </c>
      <c r="AD210" s="119">
        <f t="shared" si="174"/>
        <v>3030033</v>
      </c>
      <c r="AE210" s="119">
        <f t="shared" si="174"/>
        <v>2914159.199</v>
      </c>
      <c r="AF210" s="119">
        <f t="shared" si="174"/>
        <v>2752042</v>
      </c>
      <c r="AG210" s="119"/>
      <c r="AH210" s="119">
        <f t="shared" si="174"/>
        <v>2292064.0531135718</v>
      </c>
      <c r="AI210" s="119">
        <f t="shared" si="174"/>
        <v>2545965.9168025549</v>
      </c>
      <c r="AJ210" s="119">
        <f t="shared" si="174"/>
        <v>3063665</v>
      </c>
      <c r="AK210" s="119">
        <f t="shared" si="174"/>
        <v>3123572</v>
      </c>
      <c r="AL210" s="119">
        <f t="shared" si="174"/>
        <v>2945847.2694000001</v>
      </c>
      <c r="AM210" s="119">
        <f t="shared" si="174"/>
        <v>2794223</v>
      </c>
      <c r="AN210" s="119"/>
      <c r="AO210" s="119">
        <f t="shared" si="174"/>
        <v>2278550.4048872092</v>
      </c>
      <c r="AP210" s="119">
        <f t="shared" si="174"/>
        <v>2545965.9168025549</v>
      </c>
      <c r="AQ210" s="119">
        <f t="shared" si="174"/>
        <v>3055257</v>
      </c>
      <c r="AR210" s="119">
        <f t="shared" si="174"/>
        <v>3115164</v>
      </c>
      <c r="AS210" s="119">
        <f t="shared" si="174"/>
        <v>2937620.6720000003</v>
      </c>
      <c r="AT210" s="119">
        <f>+SUM(AT211:AT220)</f>
        <v>2786512</v>
      </c>
      <c r="AU210" s="119"/>
      <c r="AV210" s="119">
        <f t="shared" si="174"/>
        <v>3066808.9394270349</v>
      </c>
      <c r="AW210" s="119">
        <f t="shared" si="174"/>
        <v>2545965.9168025549</v>
      </c>
      <c r="AX210" s="119">
        <f t="shared" si="174"/>
        <v>3554482</v>
      </c>
      <c r="AY210" s="119">
        <f t="shared" si="174"/>
        <v>3625950</v>
      </c>
      <c r="AZ210" s="119">
        <f t="shared" si="174"/>
        <v>3417583.9949999992</v>
      </c>
      <c r="BA210" s="119">
        <f t="shared" si="174"/>
        <v>3242156</v>
      </c>
      <c r="BB210" s="119"/>
      <c r="BC210" s="119">
        <f t="shared" si="174"/>
        <v>1776166.5446907366</v>
      </c>
      <c r="BD210" s="119">
        <f t="shared" si="174"/>
        <v>1625875.5293707512</v>
      </c>
      <c r="BE210" s="119">
        <f t="shared" si="174"/>
        <v>2153499</v>
      </c>
      <c r="BF210" s="119">
        <f t="shared" si="174"/>
        <v>2195539</v>
      </c>
      <c r="BG210" s="119">
        <f t="shared" si="174"/>
        <v>2071482.5333999998</v>
      </c>
      <c r="BH210" s="119">
        <f t="shared" si="174"/>
        <v>1964512</v>
      </c>
      <c r="BI210" s="119"/>
      <c r="BJ210" s="119">
        <f t="shared" si="174"/>
        <v>2643171.8306261729</v>
      </c>
      <c r="BK210" s="119">
        <f t="shared" si="174"/>
        <v>2545965.9168025549</v>
      </c>
      <c r="BL210" s="119">
        <f t="shared" si="174"/>
        <v>3285426</v>
      </c>
      <c r="BM210" s="119">
        <f t="shared" si="174"/>
        <v>3350588</v>
      </c>
      <c r="BN210" s="119">
        <f t="shared" si="174"/>
        <v>3159634.3323999997</v>
      </c>
      <c r="BO210" s="119">
        <f t="shared" si="174"/>
        <v>2996957</v>
      </c>
      <c r="BP210" s="119"/>
      <c r="BQ210" s="119">
        <f t="shared" si="174"/>
        <v>2656324.0530840163</v>
      </c>
      <c r="BR210" s="119">
        <f t="shared" si="174"/>
        <v>2545965.9168025549</v>
      </c>
      <c r="BS210" s="119">
        <f t="shared" si="174"/>
        <v>3294885</v>
      </c>
      <c r="BT210" s="119">
        <f t="shared" si="174"/>
        <v>3360047</v>
      </c>
      <c r="BU210" s="119">
        <f t="shared" si="174"/>
        <v>3167644.6339999996</v>
      </c>
      <c r="BV210" s="119">
        <f t="shared" si="174"/>
        <v>3004973</v>
      </c>
      <c r="BW210" s="119"/>
      <c r="BX210" s="119">
        <f t="shared" si="174"/>
        <v>1982679.511353353</v>
      </c>
      <c r="BY210" s="119">
        <f t="shared" si="174"/>
        <v>1814914.3219311466</v>
      </c>
      <c r="BZ210" s="119">
        <f t="shared" si="174"/>
        <v>2404688</v>
      </c>
      <c r="CA210" s="119">
        <f t="shared" si="174"/>
        <v>2450932</v>
      </c>
      <c r="CB210" s="119">
        <f t="shared" si="174"/>
        <v>2312333.0565999998</v>
      </c>
      <c r="CC210" s="464">
        <f t="shared" ref="CC210" si="175">+SUM(CC211:CC220)</f>
        <v>2193108</v>
      </c>
      <c r="CD210" s="160"/>
      <c r="CE210" s="28"/>
      <c r="CF210" s="29"/>
      <c r="CG210" s="29"/>
      <c r="CH210" s="29"/>
      <c r="CI210" s="2"/>
      <c r="CJ210" s="2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</row>
    <row r="211" spans="1:198" ht="50" customHeight="1" x14ac:dyDescent="0.35">
      <c r="A211" s="297"/>
      <c r="B211" s="4">
        <v>188</v>
      </c>
      <c r="C211" s="34" t="s">
        <v>221</v>
      </c>
      <c r="D211" s="11" t="s">
        <v>22</v>
      </c>
      <c r="E211" s="6"/>
      <c r="F211" s="157">
        <f>+'ESTUDIO DE MERCADO 2023'!F211*(1 + 0.0928) * (1 + 0.052) * (1 + 0.051)</f>
        <v>243339.59793527485</v>
      </c>
      <c r="G211" s="157">
        <f>+'ESTUDIO DE MERCADO 2023'!G211*(1 + 0.0928) * (1 + 0.052) * (1 + 0.051)</f>
        <v>273981.66884450911</v>
      </c>
      <c r="H211" s="7">
        <f>+'ESTUDIO DE MERCADO 2025'!H211*1.051</f>
        <v>327912</v>
      </c>
      <c r="I211" s="7">
        <f>+'ESTUDIO DE MERCADO 2025'!I211*1.051</f>
        <v>334218</v>
      </c>
      <c r="J211" s="13">
        <f>+'ESTUDIO DE MERCADO 2025'!J211*1.051</f>
        <v>314994.36920000002</v>
      </c>
      <c r="K211" s="8">
        <f t="shared" ref="K211" si="176">ROUND(((F211+G211+H211+I211+J211)/5),0)</f>
        <v>298889</v>
      </c>
      <c r="L211" s="450"/>
      <c r="M211" s="157">
        <f>+'ESTUDIO DE MERCADO 2023'!I211*(1 + 0.0928) * (1 + 0.052) * (1 + 0.051)</f>
        <v>243339.59793527485</v>
      </c>
      <c r="N211" s="157">
        <f>+'ESTUDIO DE MERCADO 2023'!J211*(1 + 0.0928) * (1 + 0.052) * (1 + 0.051)</f>
        <v>273981.66884450911</v>
      </c>
      <c r="O211" s="7">
        <f>+'ESTUDIO DE MERCADO 2025'!N211*1.051</f>
        <v>327912</v>
      </c>
      <c r="P211" s="7">
        <f>+'ESTUDIO DE MERCADO 2025'!O211*1.051</f>
        <v>334218</v>
      </c>
      <c r="Q211" s="7">
        <f>+'ESTUDIO DE MERCADO 2025'!P211*1.051</f>
        <v>314994.36920000002</v>
      </c>
      <c r="R211" s="8">
        <f t="shared" ref="R211" si="177">ROUND(((M211+N211+O211+P211+Q211)/5),0)</f>
        <v>298889</v>
      </c>
      <c r="S211" s="450"/>
      <c r="T211" s="157">
        <f>+'ESTUDIO DE MERCADO 2023'!O211*(1 + 0.0928) * (1 + 0.052) * (1 + 0.051)</f>
        <v>441438.69522395264</v>
      </c>
      <c r="U211" s="157">
        <f>+'ESTUDIO DE MERCADO 2023'!P211*(1 + 0.0928) * (1 + 0.052) * (1 + 0.051)</f>
        <v>497026.0139994612</v>
      </c>
      <c r="V211" s="7">
        <f>+'ESTUDIO DE MERCADO 2025'!T211*1.051</f>
        <v>593815</v>
      </c>
      <c r="W211" s="7">
        <f>+'ESTUDIO DE MERCADO 2025'!U211*1.051</f>
        <v>605376</v>
      </c>
      <c r="X211" s="7">
        <f>+'ESTUDIO DE MERCADO 2025'!V211*1.051</f>
        <v>571425.54700000002</v>
      </c>
      <c r="Y211" s="8">
        <f t="shared" ref="Y211" si="178">ROUND(((T211+U211+V211+W211+X211)/5),0)</f>
        <v>541816</v>
      </c>
      <c r="Z211" s="450"/>
      <c r="AA211" s="157">
        <f>+'ESTUDIO DE MERCADO 2023'!AD211*(1 + 0.0928) * (1 + 0.052) * (1 + 0.051)</f>
        <v>470659.04972973256</v>
      </c>
      <c r="AB211" s="157">
        <f>+'ESTUDIO DE MERCADO 2023'!AE211*(1 + 0.0928) * (1 + 0.052) * (1 + 0.051)</f>
        <v>539636.0606515524</v>
      </c>
      <c r="AC211" s="7">
        <f>+'ESTUDIO DE MERCADO 2025'!Z211*1.051</f>
        <v>640059</v>
      </c>
      <c r="AD211" s="7">
        <f>+'ESTUDIO DE MERCADO 2025'!AA211*1.051</f>
        <v>640059</v>
      </c>
      <c r="AE211" s="7">
        <f>+'ESTUDIO DE MERCADO 2025'!AB211*1.051</f>
        <v>615162.91200000001</v>
      </c>
      <c r="AF211" s="8">
        <f t="shared" ref="AF211" si="179">ROUND(((AA211+AB211+AC211+AD211+AE211)/5),0)</f>
        <v>581115</v>
      </c>
      <c r="AG211" s="450"/>
      <c r="AH211" s="157">
        <f>+'ESTUDIO DE MERCADO 2023'!AG211*(1 + 0.0928) * (1 + 0.052) * (1 + 0.051)</f>
        <v>482153.20595007023</v>
      </c>
      <c r="AI211" s="157">
        <f>+'ESTUDIO DE MERCADO 2023'!AH211*(1 + 0.0928) * (1 + 0.052) * (1 + 0.051)</f>
        <v>539636.0606515524</v>
      </c>
      <c r="AJ211" s="7">
        <f>+'ESTUDIO DE MERCADO 2025'!AF211*1.051</f>
        <v>647416</v>
      </c>
      <c r="AK211" s="7">
        <f>+'ESTUDIO DE MERCADO 2025'!AG211*1.051</f>
        <v>660028</v>
      </c>
      <c r="AL211" s="7">
        <f>+'ESTUDIO DE MERCADO 2025'!AH211*1.051</f>
        <v>622160.89040000003</v>
      </c>
      <c r="AM211" s="8">
        <f t="shared" ref="AM211" si="180">ROUND(((AH211+AI211+AJ211+AK211+AL211)/5),0)</f>
        <v>590279</v>
      </c>
      <c r="AN211" s="450"/>
      <c r="AO211" s="157">
        <f>+'ESTUDIO DE MERCADO 2023'!AJ211*(1 + 0.0928) * (1 + 0.052) * (1 + 0.051)</f>
        <v>487890.07429276692</v>
      </c>
      <c r="AP211" s="157">
        <f>+'ESTUDIO DE MERCADO 2023'!AK211*(1 + 0.0928) * (1 + 0.052) * (1 + 0.051)</f>
        <v>539636.0606515524</v>
      </c>
      <c r="AQ211" s="7">
        <f>+'ESTUDIO DE MERCADO 2025'!AL211*1.051</f>
        <v>650569</v>
      </c>
      <c r="AR211" s="7">
        <f>+'ESTUDIO DE MERCADO 2025'!AM211*1.051</f>
        <v>663181</v>
      </c>
      <c r="AS211" s="7">
        <f>+'ESTUDIO DE MERCADO 2025'!AN211*1.051</f>
        <v>625653.99399999995</v>
      </c>
      <c r="AT211" s="8">
        <f>ROUND(((AO211+AP211+AQ211+AR211+AS211)/5),0)</f>
        <v>593386</v>
      </c>
      <c r="AU211" s="450"/>
      <c r="AV211" s="157">
        <f>+'ESTUDIO DE MERCADO 2023'!AM211*(1 + 0.0928) * (1 + 0.052) * (1 + 0.051)</f>
        <v>672316.41433879337</v>
      </c>
      <c r="AW211" s="157">
        <f>+'ESTUDIO DE MERCADO 2023'!AN211*(1 + 0.0928) * (1 + 0.052) * (1 + 0.051)</f>
        <v>539636.0606515524</v>
      </c>
      <c r="AX211" s="7">
        <f>+'ESTUDIO DE MERCADO 2025'!AR211*1.051</f>
        <v>767230</v>
      </c>
      <c r="AY211" s="7">
        <f>+'ESTUDIO DE MERCADO 2025'!AS211*1.051</f>
        <v>782995</v>
      </c>
      <c r="AZ211" s="7">
        <f>+'ESTUDIO DE MERCADO 2025'!AT211*1.051</f>
        <v>737949.77059999993</v>
      </c>
      <c r="BA211" s="8">
        <f t="shared" ref="BA211" si="181">ROUND(((AV211+AW211+AX211+AY211+AZ211)/5),0)</f>
        <v>700025</v>
      </c>
      <c r="BB211" s="450"/>
      <c r="BC211" s="157">
        <f>+'ESTUDIO DE MERCADO 2023'!AP211*(1 + 0.0928) * (1 + 0.052) * (1 + 0.051)</f>
        <v>344941.0779593201</v>
      </c>
      <c r="BD211" s="157">
        <f>+'ESTUDIO DE MERCADO 2023'!AQ211*(1 + 0.0928) * (1 + 0.052) * (1 + 0.051)</f>
        <v>315753.75597814686</v>
      </c>
      <c r="BE211" s="7">
        <f>+'ESTUDIO DE MERCADO 2025'!AX211*1.051</f>
        <v>418298</v>
      </c>
      <c r="BF211" s="7">
        <f>+'ESTUDIO DE MERCADO 2025'!AY211*1.051</f>
        <v>426706</v>
      </c>
      <c r="BG211" s="7">
        <f>+'ESTUDIO DE MERCADO 2025'!AZ211*1.051</f>
        <v>402292.53119999997</v>
      </c>
      <c r="BH211" s="8">
        <f t="shared" ref="BH211" si="182">ROUND(((BC211+BD211+BE211+BF211+BG211)/5),0)</f>
        <v>381598</v>
      </c>
      <c r="BI211" s="450"/>
      <c r="BJ211" s="157">
        <f>+'ESTUDIO DE MERCADO 2023'!AV211*(1 + 0.0928) * (1 + 0.052) * (1 + 0.051)</f>
        <v>563229.99042451067</v>
      </c>
      <c r="BK211" s="157">
        <f>+'ESTUDIO DE MERCADO 2023'!AW211*(1 + 0.0928) * (1 + 0.052) * (1 + 0.051)</f>
        <v>539636.0606515524</v>
      </c>
      <c r="BL211" s="7">
        <f>+'ESTUDIO DE MERCADO 2025'!BD211*1.051</f>
        <v>697864</v>
      </c>
      <c r="BM211" s="7">
        <f>+'ESTUDIO DE MERCADO 2025'!BE211*1.051</f>
        <v>711527</v>
      </c>
      <c r="BN211" s="7">
        <f>+'ESTUDIO DE MERCADO 2025'!BF211*1.051</f>
        <v>671527.83180000004</v>
      </c>
      <c r="BO211" s="8">
        <f t="shared" ref="BO211" si="183">ROUND(((BJ211+BK211+BL211+BM211+BN211)/5),0)</f>
        <v>636757</v>
      </c>
      <c r="BP211" s="450"/>
      <c r="BQ211" s="157">
        <f>+'ESTUDIO DE MERCADO 2023'!AY211*(1 + 0.0928) * (1 + 0.052) * (1 + 0.051)</f>
        <v>577216.35088484176</v>
      </c>
      <c r="BR211" s="157">
        <f>+'ESTUDIO DE MERCADO 2023'!AZ211*(1 + 0.0928) * (1 + 0.052) * (1 + 0.051)</f>
        <v>539636.0606515524</v>
      </c>
      <c r="BS211" s="7">
        <f>+'ESTUDIO DE MERCADO 2025'!BJ211*1.051</f>
        <v>707323</v>
      </c>
      <c r="BT211" s="7">
        <f>+'ESTUDIO DE MERCADO 2025'!BK211*1.051</f>
        <v>720986</v>
      </c>
      <c r="BU211" s="7">
        <f>+'ESTUDIO DE MERCADO 2025'!BL211*1.051</f>
        <v>680044.29499999993</v>
      </c>
      <c r="BV211" s="8">
        <f t="shared" ref="BV211" si="184">ROUND(((BQ211+BR211+BS211+BT211+BU211)/5),0)</f>
        <v>645041</v>
      </c>
      <c r="BW211" s="450"/>
      <c r="BX211" s="157">
        <f>+'ESTUDIO DE MERCADO 2023'!BB211*(1 + 0.0928) * (1 + 0.052) * (1 + 0.051)</f>
        <v>408509.13219547895</v>
      </c>
      <c r="BY211" s="157">
        <f>+'ESTUDIO DE MERCADO 2023'!BC211*(1 + 0.0928) * (1 + 0.052) * (1 + 0.051)</f>
        <v>373942.97485586151</v>
      </c>
      <c r="BZ211" s="7">
        <f>+'ESTUDIO DE MERCADO 2025'!BP211*1.051</f>
        <v>495020.99999999994</v>
      </c>
      <c r="CA211" s="7">
        <f>+'ESTUDIO DE MERCADO 2025'!BQ211*1.051</f>
        <v>504479.99999999994</v>
      </c>
      <c r="CB211" s="7">
        <f>+'ESTUDIO DE MERCADO 2025'!BR211*1.051</f>
        <v>476430.49159999995</v>
      </c>
      <c r="CC211" s="450">
        <f t="shared" si="133"/>
        <v>451677</v>
      </c>
      <c r="CD211" s="89"/>
      <c r="CE211" s="28"/>
      <c r="CF211" s="9"/>
      <c r="CG211" s="9"/>
      <c r="CH211" s="9"/>
      <c r="CI211" s="10"/>
      <c r="CJ211" s="10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</row>
    <row r="212" spans="1:198" ht="50" customHeight="1" thickBot="1" x14ac:dyDescent="0.4">
      <c r="A212" s="297"/>
      <c r="B212" s="11">
        <v>189</v>
      </c>
      <c r="C212" s="34" t="s">
        <v>222</v>
      </c>
      <c r="D212" s="11" t="s">
        <v>22</v>
      </c>
      <c r="E212" s="6"/>
      <c r="F212" s="157">
        <f>+'ESTUDIO DE MERCADO 2023'!F212*(1 + 0.0928) * (1 + 0.052) * (1 + 0.051)</f>
        <v>110629.97739981783</v>
      </c>
      <c r="G212" s="157">
        <f>+'ESTUDIO DE MERCADO 2023'!G212*(1 + 0.0928) * (1 + 0.052) * (1 + 0.051)</f>
        <v>124560.84455393335</v>
      </c>
      <c r="H212" s="7">
        <f>+'ESTUDIO DE MERCADO 2025'!H212*1.051</f>
        <v>149242</v>
      </c>
      <c r="I212" s="7">
        <f>+'ESTUDIO DE MERCADO 2025'!I212*1.051</f>
        <v>152395</v>
      </c>
      <c r="J212" s="13">
        <f>+'ESTUDIO DE MERCADO 2025'!J212*1.051</f>
        <v>143206.94779999997</v>
      </c>
      <c r="K212" s="8">
        <f t="shared" ref="K212:K220" si="185">ROUND(((F212+G212+H212+I212+J212)/5),0)</f>
        <v>136007</v>
      </c>
      <c r="L212" s="450"/>
      <c r="M212" s="157">
        <f>+'ESTUDIO DE MERCADO 2023'!I212*(1 + 0.0928) * (1 + 0.052) * (1 + 0.051)</f>
        <v>110629.97739981783</v>
      </c>
      <c r="N212" s="157">
        <f>+'ESTUDIO DE MERCADO 2023'!J212*(1 + 0.0928) * (1 + 0.052) * (1 + 0.051)</f>
        <v>124560.84455393335</v>
      </c>
      <c r="O212" s="7">
        <f>+'ESTUDIO DE MERCADO 2025'!N212*1.051</f>
        <v>149242</v>
      </c>
      <c r="P212" s="7">
        <f>+'ESTUDIO DE MERCADO 2025'!O212*1.051</f>
        <v>152395</v>
      </c>
      <c r="Q212" s="7">
        <f>+'ESTUDIO DE MERCADO 2025'!P212*1.051</f>
        <v>143206.94779999997</v>
      </c>
      <c r="R212" s="8">
        <f t="shared" ref="R212:R220" si="186">ROUND(((M212+N212+O212+P212+Q212)/5),0)</f>
        <v>136007</v>
      </c>
      <c r="S212" s="450"/>
      <c r="T212" s="157">
        <f>+'ESTUDIO DE MERCADO 2023'!O212*(1 + 0.0928) * (1 + 0.052) * (1 + 0.051)</f>
        <v>191389.23810586904</v>
      </c>
      <c r="U212" s="157">
        <f>+'ESTUDIO DE MERCADO 2023'!P212*(1 + 0.0928) * (1 + 0.052) * (1 + 0.051)</f>
        <v>215489.55985812348</v>
      </c>
      <c r="V212" s="7">
        <f>+'ESTUDIO DE MERCADO 2025'!T212*1.051</f>
        <v>257494.99999999997</v>
      </c>
      <c r="W212" s="7">
        <f>+'ESTUDIO DE MERCADO 2025'!U212*1.051</f>
        <v>262750</v>
      </c>
      <c r="X212" s="7">
        <f>+'ESTUDIO DE MERCADO 2025'!V212*1.051</f>
        <v>247745.5036</v>
      </c>
      <c r="Y212" s="8">
        <f t="shared" ref="Y212:Y220" si="187">ROUND(((T212+U212+V212+W212+X212)/5),0)</f>
        <v>234974</v>
      </c>
      <c r="Z212" s="450"/>
      <c r="AA212" s="157">
        <f>+'ESTUDIO DE MERCADO 2023'!AD212*(1 + 0.0928) * (1 + 0.052) * (1 + 0.051)</f>
        <v>214978.90585066439</v>
      </c>
      <c r="AB212" s="157">
        <f>+'ESTUDIO DE MERCADO 2023'!AE212*(1 + 0.0928) * (1 + 0.052) * (1 + 0.051)</f>
        <v>237029.66437607436</v>
      </c>
      <c r="AC212" s="7">
        <f>+'ESTUDIO DE MERCADO 2025'!Z212*1.051</f>
        <v>285872</v>
      </c>
      <c r="AD212" s="7">
        <f>+'ESTUDIO DE MERCADO 2025'!AA212*1.051</f>
        <v>285872</v>
      </c>
      <c r="AE212" s="7">
        <f>+'ESTUDIO DE MERCADO 2025'!AB212*1.051</f>
        <v>275225.37</v>
      </c>
      <c r="AF212" s="8">
        <f t="shared" ref="AF212:AF220" si="188">ROUND(((AA212+AB212+AC212+AD212+AE212)/5),0)</f>
        <v>259796</v>
      </c>
      <c r="AG212" s="450"/>
      <c r="AH212" s="157">
        <f>+'ESTUDIO DE MERCADO 2023'!AG212*(1 + 0.0928) * (1 + 0.052) * (1 + 0.051)</f>
        <v>211637.24895697407</v>
      </c>
      <c r="AI212" s="157">
        <f>+'ESTUDIO DE MERCADO 2023'!AH212*(1 + 0.0928) * (1 + 0.052) * (1 + 0.051)</f>
        <v>237029.66437607436</v>
      </c>
      <c r="AJ212" s="7">
        <f>+'ESTUDIO DE MERCADO 2025'!AF212*1.051</f>
        <v>283770</v>
      </c>
      <c r="AK212" s="7">
        <f>+'ESTUDIO DE MERCADO 2025'!AG212*1.051</f>
        <v>289025</v>
      </c>
      <c r="AL212" s="7">
        <f>+'ESTUDIO DE MERCADO 2025'!AH212*1.051</f>
        <v>273190.42379999999</v>
      </c>
      <c r="AM212" s="8">
        <f t="shared" ref="AM212:AM220" si="189">ROUND(((AH212+AI212+AJ212+AK212+AL212)/5),0)</f>
        <v>258930</v>
      </c>
      <c r="AN212" s="450"/>
      <c r="AO212" s="157">
        <f>+'ESTUDIO DE MERCADO 2023'!AJ212*(1 + 0.0928) * (1 + 0.052) * (1 + 0.051)</f>
        <v>210520.30039550224</v>
      </c>
      <c r="AP212" s="157">
        <f>+'ESTUDIO DE MERCADO 2023'!AK212*(1 + 0.0928) * (1 + 0.052) * (1 + 0.051)</f>
        <v>237029.66437607436</v>
      </c>
      <c r="AQ212" s="7">
        <f>+'ESTUDIO DE MERCADO 2025'!AL212*1.051</f>
        <v>283770</v>
      </c>
      <c r="AR212" s="7">
        <f>+'ESTUDIO DE MERCADO 2025'!AM212*1.051</f>
        <v>289025</v>
      </c>
      <c r="AS212" s="7">
        <f>+'ESTUDIO DE MERCADO 2025'!AN212*1.051</f>
        <v>272510.63699999999</v>
      </c>
      <c r="AT212" s="8">
        <f>ROUND(((AO212+AP212+AQ212+AR212+AS212)/5),0)</f>
        <v>258571</v>
      </c>
      <c r="AU212" s="450"/>
      <c r="AV212" s="157">
        <f>+'ESTUDIO DE MERCADO 2023'!AM212*(1 + 0.0928) * (1 + 0.052) * (1 + 0.051)</f>
        <v>243586.58242019775</v>
      </c>
      <c r="AW212" s="157">
        <f>+'ESTUDIO DE MERCADO 2023'!AN212*(1 + 0.0928) * (1 + 0.052) * (1 + 0.051)</f>
        <v>237029.66437607436</v>
      </c>
      <c r="AX212" s="7">
        <f>+'ESTUDIO DE MERCADO 2025'!AR212*1.051</f>
        <v>304790</v>
      </c>
      <c r="AY212" s="7">
        <f>+'ESTUDIO DE MERCADO 2025'!AS212*1.051</f>
        <v>311096</v>
      </c>
      <c r="AZ212" s="7">
        <f>+'ESTUDIO DE MERCADO 2025'!AT212*1.051</f>
        <v>292643.80319999997</v>
      </c>
      <c r="BA212" s="8">
        <f t="shared" ref="BA212:BA220" si="190">ROUND(((AV212+AW212+AX212+AY212+AZ212)/5),0)</f>
        <v>277829</v>
      </c>
      <c r="BB212" s="450"/>
      <c r="BC212" s="157">
        <f>+'ESTUDIO DE MERCADO 2023'!AP212*(1 + 0.0928) * (1 + 0.052) * (1 + 0.051)</f>
        <v>163561.49588331365</v>
      </c>
      <c r="BD212" s="157">
        <f>+'ESTUDIO DE MERCADO 2023'!AQ212*(1 + 0.0928) * (1 + 0.052) * (1 + 0.051)</f>
        <v>149721.6770008794</v>
      </c>
      <c r="BE212" s="7">
        <f>+'ESTUDIO DE MERCADO 2025'!AX212*1.051</f>
        <v>198639</v>
      </c>
      <c r="BF212" s="7">
        <f>+'ESTUDIO DE MERCADO 2025'!AY212*1.051</f>
        <v>202843</v>
      </c>
      <c r="BG212" s="7">
        <f>+'ESTUDIO DE MERCADO 2025'!AZ212*1.051</f>
        <v>190756.7102</v>
      </c>
      <c r="BH212" s="8">
        <f t="shared" ref="BH212:BH220" si="191">ROUND(((BC212+BD212+BE212+BF212+BG212)/5),0)</f>
        <v>181104</v>
      </c>
      <c r="BI212" s="450"/>
      <c r="BJ212" s="157">
        <f>+'ESTUDIO DE MERCADO 2023'!AV212*(1 + 0.0928) * (1 + 0.052) * (1 + 0.051)</f>
        <v>254528.48210819036</v>
      </c>
      <c r="BK212" s="157">
        <f>+'ESTUDIO DE MERCADO 2023'!AW212*(1 + 0.0928) * (1 + 0.052) * (1 + 0.051)</f>
        <v>237029.66437607436</v>
      </c>
      <c r="BL212" s="7">
        <f>+'ESTUDIO DE MERCADO 2025'!BD212*1.051</f>
        <v>311096</v>
      </c>
      <c r="BM212" s="7">
        <f>+'ESTUDIO DE MERCADO 2025'!BE212*1.051</f>
        <v>317402</v>
      </c>
      <c r="BN212" s="7">
        <f>+'ESTUDIO DE MERCADO 2025'!BF212*1.051</f>
        <v>299306.30239999999</v>
      </c>
      <c r="BO212" s="8">
        <f t="shared" ref="BO212:BO220" si="192">ROUND(((BJ212+BK212+BL212+BM212+BN212)/5),0)</f>
        <v>283872</v>
      </c>
      <c r="BP212" s="450"/>
      <c r="BQ212" s="157">
        <f>+'ESTUDIO DE MERCADO 2023'!AY212*(1 + 0.0928) * (1 + 0.052) * (1 + 0.051)</f>
        <v>255868.0036005587</v>
      </c>
      <c r="BR212" s="157">
        <f>+'ESTUDIO DE MERCADO 2023'!AZ212*(1 + 0.0928) * (1 + 0.052) * (1 + 0.051)</f>
        <v>237029.66437607436</v>
      </c>
      <c r="BS212" s="7">
        <f>+'ESTUDIO DE MERCADO 2025'!BJ212*1.051</f>
        <v>312147</v>
      </c>
      <c r="BT212" s="7">
        <f>+'ESTUDIO DE MERCADO 2025'!BK212*1.051</f>
        <v>318453</v>
      </c>
      <c r="BU212" s="7">
        <f>+'ESTUDIO DE MERCADO 2025'!BL212*1.051</f>
        <v>300122.92940000002</v>
      </c>
      <c r="BV212" s="8">
        <f t="shared" ref="BV212:BV220" si="193">ROUND(((BQ212+BR212+BS212+BT212+BU212)/5),0)</f>
        <v>284724</v>
      </c>
      <c r="BW212" s="450"/>
      <c r="BX212" s="157">
        <f>+'ESTUDIO DE MERCADO 2023'!BB212*(1 + 0.0928) * (1 + 0.052) * (1 + 0.051)</f>
        <v>185720.77520523698</v>
      </c>
      <c r="BY212" s="157">
        <f>+'ESTUDIO DE MERCADO 2023'!BC212*(1 + 0.0928) * (1 + 0.052) * (1 + 0.051)</f>
        <v>170005.94038017845</v>
      </c>
      <c r="BZ212" s="7">
        <f>+'ESTUDIO DE MERCADO 2025'!BP212*1.051</f>
        <v>224914</v>
      </c>
      <c r="CA212" s="7">
        <f>+'ESTUDIO DE MERCADO 2025'!BQ212*1.051</f>
        <v>229118</v>
      </c>
      <c r="CB212" s="7">
        <f>+'ESTUDIO DE MERCADO 2025'!BR212*1.051</f>
        <v>216600.37979999997</v>
      </c>
      <c r="CC212" s="450">
        <f t="shared" si="133"/>
        <v>205272</v>
      </c>
      <c r="CD212" s="89"/>
      <c r="CE212" s="28"/>
      <c r="CF212" s="9"/>
      <c r="CG212" s="9"/>
      <c r="CH212" s="9"/>
      <c r="CI212" s="10"/>
      <c r="CJ212" s="10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</row>
    <row r="213" spans="1:198" ht="50" customHeight="1" x14ac:dyDescent="0.35">
      <c r="A213" s="297"/>
      <c r="B213" s="4">
        <v>190</v>
      </c>
      <c r="C213" s="34" t="s">
        <v>223</v>
      </c>
      <c r="D213" s="11" t="s">
        <v>22</v>
      </c>
      <c r="E213" s="6"/>
      <c r="F213" s="157">
        <f>+'ESTUDIO DE MERCADO 2023'!F213*(1 + 0.0928) * (1 + 0.052) * (1 + 0.051)</f>
        <v>92197.263205291296</v>
      </c>
      <c r="G213" s="157">
        <f>+'ESTUDIO DE MERCADO 2023'!G213*(1 + 0.0928) * (1 + 0.052) * (1 + 0.051)</f>
        <v>103807.02627198838</v>
      </c>
      <c r="H213" s="7">
        <f>+'ESTUDIO DE MERCADO 2025'!H213*1.051</f>
        <v>124017.99999999999</v>
      </c>
      <c r="I213" s="7">
        <f>+'ESTUDIO DE MERCADO 2025'!I213*1.051</f>
        <v>126119.99999999999</v>
      </c>
      <c r="J213" s="13">
        <f>+'ESTUDIO DE MERCADO 2025'!J213*1.051</f>
        <v>119345.25399999999</v>
      </c>
      <c r="K213" s="8">
        <f t="shared" si="185"/>
        <v>113098</v>
      </c>
      <c r="L213" s="450"/>
      <c r="M213" s="157">
        <f>+'ESTUDIO DE MERCADO 2023'!I213*(1 + 0.0928) * (1 + 0.052) * (1 + 0.051)</f>
        <v>92197.263205291296</v>
      </c>
      <c r="N213" s="157">
        <f>+'ESTUDIO DE MERCADO 2023'!J213*(1 + 0.0928) * (1 + 0.052) * (1 + 0.051)</f>
        <v>103807.02627198838</v>
      </c>
      <c r="O213" s="7">
        <f>+'ESTUDIO DE MERCADO 2025'!N213*1.051</f>
        <v>124017.99999999999</v>
      </c>
      <c r="P213" s="7">
        <f>+'ESTUDIO DE MERCADO 2025'!O213*1.051</f>
        <v>126119.99999999999</v>
      </c>
      <c r="Q213" s="7">
        <f>+'ESTUDIO DE MERCADO 2025'!P213*1.051</f>
        <v>119345.25399999999</v>
      </c>
      <c r="R213" s="8">
        <f t="shared" si="186"/>
        <v>113098</v>
      </c>
      <c r="S213" s="450"/>
      <c r="T213" s="157">
        <f>+'ESTUDIO DE MERCADO 2023'!O213*(1 + 0.0928) * (1 + 0.052) * (1 + 0.051)</f>
        <v>165105.2127251284</v>
      </c>
      <c r="U213" s="157">
        <f>+'ESTUDIO DE MERCADO 2023'!P213*(1 + 0.0928) * (1 + 0.052) * (1 + 0.051)</f>
        <v>185895.7691275157</v>
      </c>
      <c r="V213" s="7">
        <f>+'ESTUDIO DE MERCADO 2025'!T213*1.051</f>
        <v>221761</v>
      </c>
      <c r="W213" s="7">
        <f>+'ESTUDIO DE MERCADO 2025'!U213*1.051</f>
        <v>225965</v>
      </c>
      <c r="X213" s="7">
        <f>+'ESTUDIO DE MERCADO 2025'!V213*1.051</f>
        <v>213722.32139999999</v>
      </c>
      <c r="Y213" s="8">
        <f t="shared" si="187"/>
        <v>202490</v>
      </c>
      <c r="Z213" s="450"/>
      <c r="AA213" s="157">
        <f>+'ESTUDIO DE MERCADO 2023'!AD213*(1 + 0.0928) * (1 + 0.052) * (1 + 0.051)</f>
        <v>187886.26688611606</v>
      </c>
      <c r="AB213" s="157">
        <f>+'ESTUDIO DE MERCADO 2023'!AE213*(1 + 0.0928) * (1 + 0.052) * (1 + 0.051)</f>
        <v>205989.750714333</v>
      </c>
      <c r="AC213" s="7">
        <f>+'ESTUDIO DE MERCADO 2025'!Z213*1.051</f>
        <v>249086.99999999997</v>
      </c>
      <c r="AD213" s="7">
        <f>+'ESTUDIO DE MERCADO 2025'!AA213*1.051</f>
        <v>249086.99999999997</v>
      </c>
      <c r="AE213" s="7">
        <f>+'ESTUDIO DE MERCADO 2025'!AB213*1.051</f>
        <v>239829.37159999998</v>
      </c>
      <c r="AF213" s="8">
        <f t="shared" si="188"/>
        <v>226376</v>
      </c>
      <c r="AG213" s="450"/>
      <c r="AH213" s="157">
        <f>+'ESTUDIO DE MERCADO 2023'!AG213*(1 + 0.0928) * (1 + 0.052) * (1 + 0.051)</f>
        <v>186902.04530178438</v>
      </c>
      <c r="AI213" s="157">
        <f>+'ESTUDIO DE MERCADO 2023'!AH213*(1 + 0.0928) * (1 + 0.052) * (1 + 0.051)</f>
        <v>205989.750714333</v>
      </c>
      <c r="AJ213" s="7">
        <f>+'ESTUDIO DE MERCADO 2025'!AF213*1.051</f>
        <v>249086.99999999997</v>
      </c>
      <c r="AK213" s="7">
        <f>+'ESTUDIO DE MERCADO 2025'!AG213*1.051</f>
        <v>254341.99999999997</v>
      </c>
      <c r="AL213" s="7">
        <f>+'ESTUDIO DE MERCADO 2025'!AH213*1.051</f>
        <v>239229.04039999997</v>
      </c>
      <c r="AM213" s="8">
        <f t="shared" si="189"/>
        <v>227110</v>
      </c>
      <c r="AN213" s="450"/>
      <c r="AO213" s="157">
        <f>+'ESTUDIO DE MERCADO 2023'!AJ213*(1 + 0.0928) * (1 + 0.052) * (1 + 0.051)</f>
        <v>182951.88626674376</v>
      </c>
      <c r="AP213" s="157">
        <f>+'ESTUDIO DE MERCADO 2023'!AK213*(1 + 0.0928) * (1 + 0.052) * (1 + 0.051)</f>
        <v>205989.750714333</v>
      </c>
      <c r="AQ213" s="7">
        <f>+'ESTUDIO DE MERCADO 2025'!AL213*1.051</f>
        <v>245933.99999999997</v>
      </c>
      <c r="AR213" s="7">
        <f>+'ESTUDIO DE MERCADO 2025'!AM213*1.051</f>
        <v>251188.99999999997</v>
      </c>
      <c r="AS213" s="7">
        <f>+'ESTUDIO DE MERCADO 2025'!AN213*1.051</f>
        <v>236824.77279999998</v>
      </c>
      <c r="AT213" s="8">
        <f>ROUND(((AO213+AP213+AQ213+AR213+AS213)/5),0)</f>
        <v>224578</v>
      </c>
      <c r="AU213" s="450"/>
      <c r="AV213" s="157">
        <f>+'ESTUDIO DE MERCADO 2023'!AM213*(1 + 0.0928) * (1 + 0.052) * (1 + 0.051)</f>
        <v>261758.7739781331</v>
      </c>
      <c r="AW213" s="157">
        <f>+'ESTUDIO DE MERCADO 2023'!AN213*(1 + 0.0928) * (1 + 0.052) * (1 + 0.051)</f>
        <v>205989.750714333</v>
      </c>
      <c r="AX213" s="7">
        <f>+'ESTUDIO DE MERCADO 2025'!AR213*1.051</f>
        <v>296382</v>
      </c>
      <c r="AY213" s="7">
        <f>+'ESTUDIO DE MERCADO 2025'!AS213*1.051</f>
        <v>302688</v>
      </c>
      <c r="AZ213" s="7">
        <f>+'ESTUDIO DE MERCADO 2025'!AT213*1.051</f>
        <v>284808.59820000001</v>
      </c>
      <c r="BA213" s="8">
        <f t="shared" si="190"/>
        <v>270325</v>
      </c>
      <c r="BB213" s="450"/>
      <c r="BC213" s="157">
        <f>+'ESTUDIO DE MERCADO 2023'!AP213*(1 + 0.0928) * (1 + 0.052) * (1 + 0.051)</f>
        <v>141404.25851488477</v>
      </c>
      <c r="BD213" s="157">
        <f>+'ESTUDIO DE MERCADO 2023'!AQ213*(1 + 0.0928) * (1 + 0.052) * (1 + 0.051)</f>
        <v>129439.28279439453</v>
      </c>
      <c r="BE213" s="7">
        <f>+'ESTUDIO DE MERCADO 2025'!AX213*1.051</f>
        <v>171313</v>
      </c>
      <c r="BF213" s="7">
        <f>+'ESTUDIO DE MERCADO 2025'!AY213*1.051</f>
        <v>174466</v>
      </c>
      <c r="BG213" s="7">
        <f>+'ESTUDIO DE MERCADO 2025'!AZ213*1.051</f>
        <v>164914.51199999999</v>
      </c>
      <c r="BH213" s="8">
        <f t="shared" si="191"/>
        <v>156307</v>
      </c>
      <c r="BI213" s="450"/>
      <c r="BJ213" s="157">
        <f>+'ESTUDIO DE MERCADO 2023'!AV213*(1 + 0.0928) * (1 + 0.052) * (1 + 0.051)</f>
        <v>221101.70340381472</v>
      </c>
      <c r="BK213" s="157">
        <f>+'ESTUDIO DE MERCADO 2023'!AW213*(1 + 0.0928) * (1 + 0.052) * (1 + 0.051)</f>
        <v>205989.750714333</v>
      </c>
      <c r="BL213" s="7">
        <f>+'ESTUDIO DE MERCADO 2025'!BD213*1.051</f>
        <v>270107</v>
      </c>
      <c r="BM213" s="7">
        <f>+'ESTUDIO DE MERCADO 2025'!BE213*1.051</f>
        <v>275362</v>
      </c>
      <c r="BN213" s="7">
        <f>+'ESTUDIO DE MERCADO 2025'!BF213*1.051</f>
        <v>260053.76459999999</v>
      </c>
      <c r="BO213" s="8">
        <f t="shared" si="192"/>
        <v>246523</v>
      </c>
      <c r="BP213" s="450"/>
      <c r="BQ213" s="157">
        <f>+'ESTUDIO DE MERCADO 2023'!AY213*(1 + 0.0928) * (1 + 0.052) * (1 + 0.051)</f>
        <v>217537.47357922781</v>
      </c>
      <c r="BR213" s="157">
        <f>+'ESTUDIO DE MERCADO 2023'!AZ213*(1 + 0.0928) * (1 + 0.052) * (1 + 0.051)</f>
        <v>205989.750714333</v>
      </c>
      <c r="BS213" s="7">
        <f>+'ESTUDIO DE MERCADO 2025'!BJ213*1.051</f>
        <v>268005</v>
      </c>
      <c r="BT213" s="7">
        <f>+'ESTUDIO DE MERCADO 2025'!BK213*1.051</f>
        <v>273260</v>
      </c>
      <c r="BU213" s="7">
        <f>+'ESTUDIO DE MERCADO 2025'!BL213*1.051</f>
        <v>257883.44959999999</v>
      </c>
      <c r="BV213" s="8">
        <f t="shared" si="193"/>
        <v>244535</v>
      </c>
      <c r="BW213" s="450"/>
      <c r="BX213" s="157">
        <f>+'ESTUDIO DE MERCADO 2023'!BB213*(1 + 0.0928) * (1 + 0.052) * (1 + 0.051)</f>
        <v>154777.01195012953</v>
      </c>
      <c r="BY213" s="157">
        <f>+'ESTUDIO DE MERCADO 2023'!BC213*(1 + 0.0928) * (1 + 0.052) * (1 + 0.051)</f>
        <v>141680.49555434933</v>
      </c>
      <c r="BZ213" s="7">
        <f>+'ESTUDIO DE MERCADO 2025'!BP213*1.051</f>
        <v>188129</v>
      </c>
      <c r="CA213" s="7">
        <f>+'ESTUDIO DE MERCADO 2025'!BQ213*1.051</f>
        <v>192333</v>
      </c>
      <c r="CB213" s="7">
        <f>+'ESTUDIO DE MERCADO 2025'!BR213*1.051</f>
        <v>180511.35199999998</v>
      </c>
      <c r="CC213" s="450">
        <f t="shared" si="133"/>
        <v>171486</v>
      </c>
      <c r="CD213" s="89"/>
      <c r="CE213" s="28"/>
      <c r="CF213" s="9"/>
      <c r="CG213" s="9"/>
      <c r="CH213" s="9"/>
      <c r="CI213" s="10"/>
      <c r="CJ213" s="10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</row>
    <row r="214" spans="1:198" ht="50" customHeight="1" thickBot="1" x14ac:dyDescent="0.4">
      <c r="A214" s="297"/>
      <c r="B214" s="11">
        <v>191</v>
      </c>
      <c r="C214" s="34" t="s">
        <v>224</v>
      </c>
      <c r="D214" s="11" t="s">
        <v>22</v>
      </c>
      <c r="E214" s="6"/>
      <c r="F214" s="157">
        <f>+'ESTUDIO DE MERCADO 2023'!F214*(1 + 0.0928) * (1 + 0.052) * (1 + 0.051)</f>
        <v>86037.710489240621</v>
      </c>
      <c r="G214" s="157">
        <f>+'ESTUDIO DE MERCADO 2023'!G214*(1 + 0.0928) * (1 + 0.052) * (1 + 0.051)</f>
        <v>96871.843725462721</v>
      </c>
      <c r="H214" s="7">
        <f>+'ESTUDIO DE MERCADO 2025'!H214*1.051</f>
        <v>115610</v>
      </c>
      <c r="I214" s="7">
        <f>+'ESTUDIO DE MERCADO 2025'!I214*1.051</f>
        <v>117711.99999999999</v>
      </c>
      <c r="J214" s="13">
        <f>+'ESTUDIO DE MERCADO 2025'!J214*1.051</f>
        <v>111373.20879999999</v>
      </c>
      <c r="K214" s="8">
        <f t="shared" si="185"/>
        <v>105521</v>
      </c>
      <c r="L214" s="450"/>
      <c r="M214" s="157">
        <f>+'ESTUDIO DE MERCADO 2023'!I214*(1 + 0.0928) * (1 + 0.052) * (1 + 0.051)</f>
        <v>86037.710489240621</v>
      </c>
      <c r="N214" s="157">
        <f>+'ESTUDIO DE MERCADO 2023'!J214*(1 + 0.0928) * (1 + 0.052) * (1 + 0.051)</f>
        <v>96871.843725462721</v>
      </c>
      <c r="O214" s="7">
        <f>+'ESTUDIO DE MERCADO 2025'!N214*1.051</f>
        <v>115610</v>
      </c>
      <c r="P214" s="7">
        <f>+'ESTUDIO DE MERCADO 2025'!O214*1.051</f>
        <v>117711.99999999999</v>
      </c>
      <c r="Q214" s="7">
        <f>+'ESTUDIO DE MERCADO 2025'!P214*1.051</f>
        <v>111373.20879999999</v>
      </c>
      <c r="R214" s="8">
        <f t="shared" si="186"/>
        <v>105521</v>
      </c>
      <c r="S214" s="450"/>
      <c r="T214" s="157">
        <f>+'ESTUDIO DE MERCADO 2023'!O214*(1 + 0.0928) * (1 + 0.052) * (1 + 0.051)</f>
        <v>162153.56894888068</v>
      </c>
      <c r="U214" s="157">
        <f>+'ESTUDIO DE MERCADO 2023'!P214*(1 + 0.0928) * (1 + 0.052) * (1 + 0.051)</f>
        <v>182572.4452849821</v>
      </c>
      <c r="V214" s="7">
        <f>+'ESTUDIO DE MERCADO 2025'!T214*1.051</f>
        <v>218608</v>
      </c>
      <c r="W214" s="7">
        <f>+'ESTUDIO DE MERCADO 2025'!U214*1.051</f>
        <v>222812</v>
      </c>
      <c r="X214" s="7">
        <f>+'ESTUDIO DE MERCADO 2025'!V214*1.051</f>
        <v>209901.0956</v>
      </c>
      <c r="Y214" s="8">
        <f t="shared" si="187"/>
        <v>199209</v>
      </c>
      <c r="Z214" s="450"/>
      <c r="AA214" s="157">
        <f>+'ESTUDIO DE MERCADO 2023'!AD214*(1 + 0.0928) * (1 + 0.052) * (1 + 0.051)</f>
        <v>174530.8700555742</v>
      </c>
      <c r="AB214" s="157">
        <f>+'ESTUDIO DE MERCADO 2023'!AE214*(1 + 0.0928) * (1 + 0.052) * (1 + 0.051)</f>
        <v>189563.95535426255</v>
      </c>
      <c r="AC214" s="7">
        <f>+'ESTUDIO DE MERCADO 2025'!Z214*1.051</f>
        <v>230169</v>
      </c>
      <c r="AD214" s="7">
        <f>+'ESTUDIO DE MERCADO 2025'!AA214*1.051</f>
        <v>230169</v>
      </c>
      <c r="AE214" s="7">
        <f>+'ESTUDIO DE MERCADO 2025'!AB214*1.051</f>
        <v>221695.83799999999</v>
      </c>
      <c r="AF214" s="8">
        <f t="shared" si="188"/>
        <v>209226</v>
      </c>
      <c r="AG214" s="450"/>
      <c r="AH214" s="157">
        <f>+'ESTUDIO DE MERCADO 2023'!AG214*(1 + 0.0928) * (1 + 0.052) * (1 + 0.051)</f>
        <v>178626.00778872176</v>
      </c>
      <c r="AI214" s="157">
        <f>+'ESTUDIO DE MERCADO 2023'!AH214*(1 + 0.0928) * (1 + 0.052) * (1 + 0.051)</f>
        <v>189563.95535426255</v>
      </c>
      <c r="AJ214" s="7">
        <f>+'ESTUDIO DE MERCADO 2025'!AF214*1.051</f>
        <v>233321.99999999997</v>
      </c>
      <c r="AK214" s="7">
        <f>+'ESTUDIO DE MERCADO 2025'!AG214*1.051</f>
        <v>237525.99999999997</v>
      </c>
      <c r="AL214" s="7">
        <f>+'ESTUDIO DE MERCADO 2025'!AH214*1.051</f>
        <v>224188.38959999999</v>
      </c>
      <c r="AM214" s="8">
        <f t="shared" si="189"/>
        <v>212645</v>
      </c>
      <c r="AN214" s="450"/>
      <c r="AO214" s="157">
        <f>+'ESTUDIO DE MERCADO 2023'!AJ214*(1 + 0.0928) * (1 + 0.052) * (1 + 0.051)</f>
        <v>177602.98908799535</v>
      </c>
      <c r="AP214" s="157">
        <f>+'ESTUDIO DE MERCADO 2023'!AK214*(1 + 0.0928) * (1 + 0.052) * (1 + 0.051)</f>
        <v>189563.95535426255</v>
      </c>
      <c r="AQ214" s="7">
        <f>+'ESTUDIO DE MERCADO 2025'!AL214*1.051</f>
        <v>232271</v>
      </c>
      <c r="AR214" s="7">
        <f>+'ESTUDIO DE MERCADO 2025'!AM214*1.051</f>
        <v>236474.99999999997</v>
      </c>
      <c r="AS214" s="7">
        <f>+'ESTUDIO DE MERCADO 2025'!AN214*1.051</f>
        <v>223565.98739999998</v>
      </c>
      <c r="AT214" s="8">
        <f>ROUND(((AO214+AP214+AQ214+AR214+AS214)/5),0)</f>
        <v>211896</v>
      </c>
      <c r="AU214" s="450"/>
      <c r="AV214" s="157">
        <f>+'ESTUDIO DE MERCADO 2023'!AM214*(1 + 0.0928) * (1 + 0.052) * (1 + 0.051)</f>
        <v>243394.61837218323</v>
      </c>
      <c r="AW214" s="157">
        <f>+'ESTUDIO DE MERCADO 2023'!AN214*(1 + 0.0928) * (1 + 0.052) * (1 + 0.051)</f>
        <v>189563.95535426255</v>
      </c>
      <c r="AX214" s="7">
        <f>+'ESTUDIO DE MERCADO 2025'!AR214*1.051</f>
        <v>274311</v>
      </c>
      <c r="AY214" s="7">
        <f>+'ESTUDIO DE MERCADO 2025'!AS214*1.051</f>
        <v>279566</v>
      </c>
      <c r="AZ214" s="7">
        <f>+'ESTUDIO DE MERCADO 2025'!AT214*1.051</f>
        <v>263626.32379999995</v>
      </c>
      <c r="BA214" s="8">
        <f t="shared" si="190"/>
        <v>250092</v>
      </c>
      <c r="BB214" s="450"/>
      <c r="BC214" s="157">
        <f>+'ESTUDIO DE MERCADO 2023'!AP214*(1 + 0.0928) * (1 + 0.052) * (1 + 0.051)</f>
        <v>133190.50058340334</v>
      </c>
      <c r="BD214" s="157">
        <f>+'ESTUDIO DE MERCADO 2023'!AQ214*(1 + 0.0928) * (1 + 0.052) * (1 + 0.051)</f>
        <v>121920.53514942306</v>
      </c>
      <c r="BE214" s="7">
        <f>+'ESTUDIO DE MERCADO 2025'!AX214*1.051</f>
        <v>161854</v>
      </c>
      <c r="BF214" s="7">
        <f>+'ESTUDIO DE MERCADO 2025'!AY214*1.051</f>
        <v>165007</v>
      </c>
      <c r="BG214" s="7">
        <f>+'ESTUDIO DE MERCADO 2025'!AZ214*1.051</f>
        <v>155335.698</v>
      </c>
      <c r="BH214" s="8">
        <f t="shared" si="191"/>
        <v>147462</v>
      </c>
      <c r="BI214" s="450"/>
      <c r="BJ214" s="157">
        <f>+'ESTUDIO DE MERCADO 2023'!AV214*(1 + 0.0928) * (1 + 0.052) * (1 + 0.051)</f>
        <v>208279.25643532799</v>
      </c>
      <c r="BK214" s="157">
        <f>+'ESTUDIO DE MERCADO 2023'!AW214*(1 + 0.0928) * (1 + 0.052) * (1 + 0.051)</f>
        <v>189563.95535426255</v>
      </c>
      <c r="BL214" s="7">
        <f>+'ESTUDIO DE MERCADO 2025'!BD214*1.051</f>
        <v>252239.99999999997</v>
      </c>
      <c r="BM214" s="7">
        <f>+'ESTUDIO DE MERCADO 2025'!BE214*1.051</f>
        <v>257494.99999999997</v>
      </c>
      <c r="BN214" s="7">
        <f>+'ESTUDIO DE MERCADO 2025'!BF214*1.051</f>
        <v>242243.93899999998</v>
      </c>
      <c r="BO214" s="8">
        <f t="shared" si="192"/>
        <v>229964</v>
      </c>
      <c r="BP214" s="450"/>
      <c r="BQ214" s="157">
        <f>+'ESTUDIO DE MERCADO 2023'!AY214*(1 + 0.0928) * (1 + 0.052) * (1 + 0.051)</f>
        <v>205787.05219533469</v>
      </c>
      <c r="BR214" s="157">
        <f>+'ESTUDIO DE MERCADO 2023'!AZ214*(1 + 0.0928) * (1 + 0.052) * (1 + 0.051)</f>
        <v>189563.95535426255</v>
      </c>
      <c r="BS214" s="7">
        <f>+'ESTUDIO DE MERCADO 2025'!BJ214*1.051</f>
        <v>250137.99999999997</v>
      </c>
      <c r="BT214" s="7">
        <f>+'ESTUDIO DE MERCADO 2025'!BK214*1.051</f>
        <v>255392.99999999997</v>
      </c>
      <c r="BU214" s="7">
        <f>+'ESTUDIO DE MERCADO 2025'!BL214*1.051</f>
        <v>240726.92559999999</v>
      </c>
      <c r="BV214" s="8">
        <f t="shared" si="193"/>
        <v>228322</v>
      </c>
      <c r="BW214" s="450"/>
      <c r="BX214" s="157">
        <f>+'ESTUDIO DE MERCADO 2023'!BB214*(1 + 0.0928) * (1 + 0.052) * (1 + 0.051)</f>
        <v>144436.5594541638</v>
      </c>
      <c r="BY214" s="157">
        <f>+'ESTUDIO DE MERCADO 2023'!BC214*(1 + 0.0928) * (1 + 0.052) * (1 + 0.051)</f>
        <v>132215.00442342687</v>
      </c>
      <c r="BZ214" s="7">
        <f>+'ESTUDIO DE MERCADO 2025'!BP214*1.051</f>
        <v>175517</v>
      </c>
      <c r="CA214" s="7">
        <f>+'ESTUDIO DE MERCADO 2025'!BQ214*1.051</f>
        <v>178670</v>
      </c>
      <c r="CB214" s="7">
        <f>+'ESTUDIO DE MERCADO 2025'!BR214*1.051</f>
        <v>168451.75759999998</v>
      </c>
      <c r="CC214" s="450">
        <f t="shared" si="133"/>
        <v>159858</v>
      </c>
      <c r="CD214" s="89"/>
      <c r="CE214" s="28"/>
      <c r="CF214" s="9"/>
      <c r="CG214" s="9"/>
      <c r="CH214" s="9"/>
      <c r="CI214" s="10"/>
      <c r="CJ214" s="10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</row>
    <row r="215" spans="1:198" ht="50" customHeight="1" x14ac:dyDescent="0.35">
      <c r="A215" s="297"/>
      <c r="B215" s="4">
        <v>192</v>
      </c>
      <c r="C215" s="34" t="s">
        <v>225</v>
      </c>
      <c r="D215" s="11" t="s">
        <v>22</v>
      </c>
      <c r="E215" s="6"/>
      <c r="F215" s="157">
        <f>+'ESTUDIO DE MERCADO 2023'!F215*(1 + 0.0928) * (1 + 0.052) * (1 + 0.051)</f>
        <v>80044.576982988801</v>
      </c>
      <c r="G215" s="157">
        <f>+'ESTUDIO DE MERCADO 2023'!G215*(1 + 0.0928) * (1 + 0.052) * (1 + 0.051)</f>
        <v>90124.036407692853</v>
      </c>
      <c r="H215" s="7">
        <f>+'ESTUDIO DE MERCADO 2025'!H215*1.051</f>
        <v>108253</v>
      </c>
      <c r="I215" s="7">
        <f>+'ESTUDIO DE MERCADO 2025'!I215*1.051</f>
        <v>110355</v>
      </c>
      <c r="J215" s="13">
        <f>+'ESTUDIO DE MERCADO 2025'!J215*1.051</f>
        <v>103614.5166</v>
      </c>
      <c r="K215" s="8">
        <f t="shared" si="185"/>
        <v>98478</v>
      </c>
      <c r="L215" s="450"/>
      <c r="M215" s="157">
        <f>+'ESTUDIO DE MERCADO 2023'!I215*(1 + 0.0928) * (1 + 0.052) * (1 + 0.051)</f>
        <v>80044.576982988801</v>
      </c>
      <c r="N215" s="157">
        <f>+'ESTUDIO DE MERCADO 2023'!J215*(1 + 0.0928) * (1 + 0.052) * (1 + 0.051)</f>
        <v>90124.036407692853</v>
      </c>
      <c r="O215" s="7">
        <f>+'ESTUDIO DE MERCADO 2025'!N215*1.051</f>
        <v>108253</v>
      </c>
      <c r="P215" s="7">
        <f>+'ESTUDIO DE MERCADO 2025'!O215*1.051</f>
        <v>110355</v>
      </c>
      <c r="Q215" s="7">
        <f>+'ESTUDIO DE MERCADO 2025'!P215*1.051</f>
        <v>103614.5166</v>
      </c>
      <c r="R215" s="8">
        <f t="shared" si="186"/>
        <v>98478</v>
      </c>
      <c r="S215" s="450"/>
      <c r="T215" s="157">
        <f>+'ESTUDIO DE MERCADO 2023'!O215*(1 + 0.0928) * (1 + 0.052) * (1 + 0.051)</f>
        <v>143710.64498688185</v>
      </c>
      <c r="U215" s="157">
        <f>+'ESTUDIO DE MERCADO 2023'!P215*(1 + 0.0928) * (1 + 0.052) * (1 + 0.051)</f>
        <v>161807.13159022998</v>
      </c>
      <c r="V215" s="7">
        <f>+'ESTUDIO DE MERCADO 2025'!T215*1.051</f>
        <v>193384</v>
      </c>
      <c r="W215" s="7">
        <f>+'ESTUDIO DE MERCADO 2025'!U215*1.051</f>
        <v>197588</v>
      </c>
      <c r="X215" s="7">
        <f>+'ESTUDIO DE MERCADO 2025'!V215*1.051</f>
        <v>186027.6306</v>
      </c>
      <c r="Y215" s="8">
        <f t="shared" si="187"/>
        <v>176503</v>
      </c>
      <c r="Z215" s="450"/>
      <c r="AA215" s="157">
        <f>+'ESTUDIO DE MERCADO 2023'!AD215*(1 + 0.0928) * (1 + 0.052) * (1 + 0.051)</f>
        <v>158547.47907765725</v>
      </c>
      <c r="AB215" s="157">
        <f>+'ESTUDIO DE MERCADO 2023'!AE215*(1 + 0.0928) * (1 + 0.052) * (1 + 0.051)</f>
        <v>177613.32419999756</v>
      </c>
      <c r="AC215" s="7">
        <f>+'ESTUDIO DE MERCADO 2025'!Z215*1.051</f>
        <v>213353</v>
      </c>
      <c r="AD215" s="7">
        <f>+'ESTUDIO DE MERCADO 2025'!AA215*1.051</f>
        <v>213353</v>
      </c>
      <c r="AE215" s="7">
        <f>+'ESTUDIO DE MERCADO 2025'!AB215*1.051</f>
        <v>204686.454</v>
      </c>
      <c r="AF215" s="8">
        <f t="shared" si="188"/>
        <v>193511</v>
      </c>
      <c r="AG215" s="450"/>
      <c r="AH215" s="157">
        <f>+'ESTUDIO DE MERCADO 2023'!AG215*(1 + 0.0928) * (1 + 0.052) * (1 + 0.051)</f>
        <v>162520.09960113699</v>
      </c>
      <c r="AI215" s="157">
        <f>+'ESTUDIO DE MERCADO 2023'!AH215*(1 + 0.0928) * (1 + 0.052) * (1 + 0.051)</f>
        <v>177613.32419999756</v>
      </c>
      <c r="AJ215" s="7">
        <f>+'ESTUDIO DE MERCADO 2025'!AF215*1.051</f>
        <v>215455</v>
      </c>
      <c r="AK215" s="7">
        <f>+'ESTUDIO DE MERCADO 2025'!AG215*1.051</f>
        <v>219659</v>
      </c>
      <c r="AL215" s="7">
        <f>+'ESTUDIO DE MERCADO 2025'!AH215*1.051</f>
        <v>207105.4356</v>
      </c>
      <c r="AM215" s="8">
        <f t="shared" si="189"/>
        <v>196471</v>
      </c>
      <c r="AN215" s="450"/>
      <c r="AO215" s="157">
        <f>+'ESTUDIO DE MERCADO 2023'!AJ215*(1 + 0.0928) * (1 + 0.052) * (1 + 0.051)</f>
        <v>160139.18182659196</v>
      </c>
      <c r="AP215" s="157">
        <f>+'ESTUDIO DE MERCADO 2023'!AK215*(1 + 0.0928) * (1 + 0.052) * (1 + 0.051)</f>
        <v>177613.32419999756</v>
      </c>
      <c r="AQ215" s="7">
        <f>+'ESTUDIO DE MERCADO 2025'!AL215*1.051</f>
        <v>214404</v>
      </c>
      <c r="AR215" s="7">
        <f>+'ESTUDIO DE MERCADO 2025'!AM215*1.051</f>
        <v>218608</v>
      </c>
      <c r="AS215" s="7">
        <f>+'ESTUDIO DE MERCADO 2025'!AN215*1.051</f>
        <v>205656.1066</v>
      </c>
      <c r="AT215" s="8">
        <f>ROUND(((AO215+AP215+AQ215+AR215+AS215)/5),0)</f>
        <v>195284</v>
      </c>
      <c r="AU215" s="450"/>
      <c r="AV215" s="157">
        <f>+'ESTUDIO DE MERCADO 2023'!AM215*(1 + 0.0928) * (1 + 0.052) * (1 + 0.051)</f>
        <v>219055.27803119781</v>
      </c>
      <c r="AW215" s="157">
        <f>+'ESTUDIO DE MERCADO 2023'!AN215*(1 + 0.0928) * (1 + 0.052) * (1 + 0.051)</f>
        <v>177613.32419999756</v>
      </c>
      <c r="AX215" s="7">
        <f>+'ESTUDIO DE MERCADO 2025'!AR215*1.051</f>
        <v>251188.99999999997</v>
      </c>
      <c r="AY215" s="7">
        <f>+'ESTUDIO DE MERCADO 2025'!AS215*1.051</f>
        <v>256443.99999999997</v>
      </c>
      <c r="AZ215" s="7">
        <f>+'ESTUDIO DE MERCADO 2025'!AT215*1.051</f>
        <v>241528.83859999999</v>
      </c>
      <c r="BA215" s="8">
        <f t="shared" si="190"/>
        <v>229166</v>
      </c>
      <c r="BB215" s="450"/>
      <c r="BC215" s="157">
        <f>+'ESTUDIO DE MERCADO 2023'!AP215*(1 + 0.0928) * (1 + 0.052) * (1 + 0.051)</f>
        <v>122602.97171460748</v>
      </c>
      <c r="BD215" s="157">
        <f>+'ESTUDIO DE MERCADO 2023'!AQ215*(1 + 0.0928) * (1 + 0.052) * (1 + 0.051)</f>
        <v>112228.87410798685</v>
      </c>
      <c r="BE215" s="7">
        <f>+'ESTUDIO DE MERCADO 2025'!AX215*1.051</f>
        <v>148191</v>
      </c>
      <c r="BF215" s="7">
        <f>+'ESTUDIO DE MERCADO 2025'!AY215*1.051</f>
        <v>151344</v>
      </c>
      <c r="BG215" s="7">
        <f>+'ESTUDIO DE MERCADO 2025'!AZ215*1.051</f>
        <v>142987.70920000001</v>
      </c>
      <c r="BH215" s="8">
        <f t="shared" si="191"/>
        <v>135471</v>
      </c>
      <c r="BI215" s="450"/>
      <c r="BJ215" s="157">
        <f>+'ESTUDIO DE MERCADO 2023'!AV215*(1 + 0.0928) * (1 + 0.052) * (1 + 0.051)</f>
        <v>190301.8978700669</v>
      </c>
      <c r="BK215" s="157">
        <f>+'ESTUDIO DE MERCADO 2023'!AW215*(1 + 0.0928) * (1 + 0.052) * (1 + 0.051)</f>
        <v>177613.32419999756</v>
      </c>
      <c r="BL215" s="7">
        <f>+'ESTUDIO DE MERCADO 2025'!BD215*1.051</f>
        <v>233321.99999999997</v>
      </c>
      <c r="BM215" s="7">
        <f>+'ESTUDIO DE MERCADO 2025'!BE215*1.051</f>
        <v>237525.99999999997</v>
      </c>
      <c r="BN215" s="7">
        <f>+'ESTUDIO DE MERCADO 2025'!BF215*1.051</f>
        <v>224020.65</v>
      </c>
      <c r="BO215" s="8">
        <f t="shared" si="192"/>
        <v>212557</v>
      </c>
      <c r="BP215" s="450"/>
      <c r="BQ215" s="157">
        <f>+'ESTUDIO DE MERCADO 2023'!AY215*(1 + 0.0928) * (1 + 0.052) * (1 + 0.051)</f>
        <v>189353.4104718884</v>
      </c>
      <c r="BR215" s="157">
        <f>+'ESTUDIO DE MERCADO 2023'!AZ215*(1 + 0.0928) * (1 + 0.052) * (1 + 0.051)</f>
        <v>177613.32419999756</v>
      </c>
      <c r="BS215" s="7">
        <f>+'ESTUDIO DE MERCADO 2025'!BJ215*1.051</f>
        <v>232271</v>
      </c>
      <c r="BT215" s="7">
        <f>+'ESTUDIO DE MERCADO 2025'!BK215*1.051</f>
        <v>236474.99999999997</v>
      </c>
      <c r="BU215" s="7">
        <f>+'ESTUDIO DE MERCADO 2025'!BL215*1.051</f>
        <v>223443.86119999998</v>
      </c>
      <c r="BV215" s="8">
        <f t="shared" si="193"/>
        <v>211831</v>
      </c>
      <c r="BW215" s="450"/>
      <c r="BX215" s="157">
        <f>+'ESTUDIO DE MERCADO 2023'!BB215*(1 + 0.0928) * (1 + 0.052) * (1 + 0.051)</f>
        <v>134375.85458693968</v>
      </c>
      <c r="BY215" s="157">
        <f>+'ESTUDIO DE MERCADO 2023'!BC215*(1 + 0.0928) * (1 + 0.052) * (1 + 0.051)</f>
        <v>123005.58996804478</v>
      </c>
      <c r="BZ215" s="7">
        <f>+'ESTUDIO DE MERCADO 2025'!BP215*1.051</f>
        <v>162905</v>
      </c>
      <c r="CA215" s="7">
        <f>+'ESTUDIO DE MERCADO 2025'!BQ215*1.051</f>
        <v>166058</v>
      </c>
      <c r="CB215" s="7">
        <f>+'ESTUDIO DE MERCADO 2025'!BR215*1.051</f>
        <v>156717.3426</v>
      </c>
      <c r="CC215" s="450">
        <f t="shared" si="133"/>
        <v>148612</v>
      </c>
      <c r="CD215" s="89"/>
      <c r="CE215" s="28"/>
      <c r="CF215" s="9"/>
      <c r="CG215" s="9"/>
      <c r="CH215" s="9"/>
      <c r="CI215" s="10"/>
      <c r="CJ215" s="10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</row>
    <row r="216" spans="1:198" ht="50" customHeight="1" thickBot="1" x14ac:dyDescent="0.4">
      <c r="A216" s="297"/>
      <c r="B216" s="11">
        <v>193</v>
      </c>
      <c r="C216" s="34" t="s">
        <v>226</v>
      </c>
      <c r="D216" s="11" t="s">
        <v>22</v>
      </c>
      <c r="E216" s="6"/>
      <c r="F216" s="157">
        <f>+'ESTUDIO DE MERCADO 2023'!F216*(1 + 0.0928) * (1 + 0.052) * (1 + 0.051)</f>
        <v>15707.334572799999</v>
      </c>
      <c r="G216" s="157">
        <f>+'ESTUDIO DE MERCADO 2023'!G216*(1 + 0.0928) * (1 + 0.052) * (1 + 0.051)</f>
        <v>17685.250472467196</v>
      </c>
      <c r="H216" s="7">
        <f>+'ESTUDIO DE MERCADO 2025'!H216*1.051</f>
        <v>21020</v>
      </c>
      <c r="I216" s="7">
        <f>+'ESTUDIO DE MERCADO 2025'!I216*1.051</f>
        <v>21020</v>
      </c>
      <c r="J216" s="13">
        <f>+'ESTUDIO DE MERCADO 2025'!J216*1.051</f>
        <v>20333.276599999997</v>
      </c>
      <c r="K216" s="8">
        <f t="shared" si="185"/>
        <v>19153</v>
      </c>
      <c r="L216" s="450"/>
      <c r="M216" s="157">
        <f>+'ESTUDIO DE MERCADO 2023'!I216*(1 + 0.0928) * (1 + 0.052) * (1 + 0.051)</f>
        <v>15707.334572799999</v>
      </c>
      <c r="N216" s="157">
        <f>+'ESTUDIO DE MERCADO 2023'!J216*(1 + 0.0928) * (1 + 0.052) * (1 + 0.051)</f>
        <v>17685.250472467196</v>
      </c>
      <c r="O216" s="7">
        <f>+'ESTUDIO DE MERCADO 2025'!N216*1.051</f>
        <v>21020</v>
      </c>
      <c r="P216" s="7">
        <f>+'ESTUDIO DE MERCADO 2025'!O216*1.051</f>
        <v>21020</v>
      </c>
      <c r="Q216" s="7">
        <f>+'ESTUDIO DE MERCADO 2025'!P216*1.051</f>
        <v>20333.276599999997</v>
      </c>
      <c r="R216" s="8">
        <f t="shared" si="186"/>
        <v>19153</v>
      </c>
      <c r="S216" s="450"/>
      <c r="T216" s="157">
        <f>+'ESTUDIO DE MERCADO 2023'!O216*(1 + 0.0928) * (1 + 0.052) * (1 + 0.051)</f>
        <v>15707.334572799999</v>
      </c>
      <c r="U216" s="157">
        <f>+'ESTUDIO DE MERCADO 2023'!P216*(1 + 0.0928) * (1 + 0.052) * (1 + 0.051)</f>
        <v>17685.250472467196</v>
      </c>
      <c r="V216" s="7">
        <f>+'ESTUDIO DE MERCADO 2025'!T216*1.051</f>
        <v>21020</v>
      </c>
      <c r="W216" s="7">
        <f>+'ESTUDIO DE MERCADO 2025'!U216*1.051</f>
        <v>21020</v>
      </c>
      <c r="X216" s="7">
        <f>+'ESTUDIO DE MERCADO 2025'!V216*1.051</f>
        <v>20333.276599999997</v>
      </c>
      <c r="Y216" s="8">
        <f t="shared" si="187"/>
        <v>19153</v>
      </c>
      <c r="Z216" s="450"/>
      <c r="AA216" s="157">
        <f>+'ESTUDIO DE MERCADO 2023'!AD216*(1 + 0.0928) * (1 + 0.052) * (1 + 0.051)</f>
        <v>15707.334572799999</v>
      </c>
      <c r="AB216" s="157">
        <f>+'ESTUDIO DE MERCADO 2023'!AE216*(1 + 0.0928) * (1 + 0.052) * (1 + 0.051)</f>
        <v>17685.250472467196</v>
      </c>
      <c r="AC216" s="7">
        <f>+'ESTUDIO DE MERCADO 2025'!Z216*1.051</f>
        <v>21020</v>
      </c>
      <c r="AD216" s="7">
        <f>+'ESTUDIO DE MERCADO 2025'!AA216*1.051</f>
        <v>21020</v>
      </c>
      <c r="AE216" s="7">
        <f>+'ESTUDIO DE MERCADO 2025'!AB216*1.051</f>
        <v>20333.276599999997</v>
      </c>
      <c r="AF216" s="8">
        <f t="shared" si="188"/>
        <v>19153</v>
      </c>
      <c r="AG216" s="450"/>
      <c r="AH216" s="157">
        <f>+'ESTUDIO DE MERCADO 2023'!AG216*(1 + 0.0928) * (1 + 0.052) * (1 + 0.051)</f>
        <v>15707.334572799999</v>
      </c>
      <c r="AI216" s="157">
        <f>+'ESTUDIO DE MERCADO 2023'!AH216*(1 + 0.0928) * (1 + 0.052) * (1 + 0.051)</f>
        <v>17685.250472467196</v>
      </c>
      <c r="AJ216" s="7">
        <f>+'ESTUDIO DE MERCADO 2025'!AF216*1.051</f>
        <v>21020</v>
      </c>
      <c r="AK216" s="7">
        <f>+'ESTUDIO DE MERCADO 2025'!AG216*1.051</f>
        <v>21020</v>
      </c>
      <c r="AL216" s="7">
        <f>+'ESTUDIO DE MERCADO 2025'!AH216*1.051</f>
        <v>20333.276599999997</v>
      </c>
      <c r="AM216" s="8">
        <f t="shared" si="189"/>
        <v>19153</v>
      </c>
      <c r="AN216" s="450"/>
      <c r="AO216" s="157">
        <f>+'ESTUDIO DE MERCADO 2023'!AJ216*(1 + 0.0928) * (1 + 0.052) * (1 + 0.051)</f>
        <v>15707.334572799999</v>
      </c>
      <c r="AP216" s="157">
        <f>+'ESTUDIO DE MERCADO 2023'!AK216*(1 + 0.0928) * (1 + 0.052) * (1 + 0.051)</f>
        <v>17685.250472467196</v>
      </c>
      <c r="AQ216" s="7">
        <f>+'ESTUDIO DE MERCADO 2025'!AL216*1.051</f>
        <v>21020</v>
      </c>
      <c r="AR216" s="7">
        <f>+'ESTUDIO DE MERCADO 2025'!AM216*1.051</f>
        <v>21020</v>
      </c>
      <c r="AS216" s="7">
        <f>+'ESTUDIO DE MERCADO 2025'!AN216*1.051</f>
        <v>20333.276599999997</v>
      </c>
      <c r="AT216" s="8">
        <f>ROUND(((AO216+AP216+AQ216+AR216+AS216)/5),0)</f>
        <v>19153</v>
      </c>
      <c r="AU216" s="450"/>
      <c r="AV216" s="157">
        <f>+'ESTUDIO DE MERCADO 2023'!AM216*(1 + 0.0928) * (1 + 0.052) * (1 + 0.051)</f>
        <v>18691.728141631997</v>
      </c>
      <c r="AW216" s="157">
        <f>+'ESTUDIO DE MERCADO 2023'!AN216*(1 + 0.0928) * (1 + 0.052) * (1 + 0.051)</f>
        <v>17685.250472467196</v>
      </c>
      <c r="AX216" s="7">
        <f>+'ESTUDIO DE MERCADO 2025'!AR216*1.051</f>
        <v>23122</v>
      </c>
      <c r="AY216" s="7">
        <f>+'ESTUDIO DE MERCADO 2025'!AS216*1.051</f>
        <v>23122</v>
      </c>
      <c r="AZ216" s="7">
        <f>+'ESTUDIO DE MERCADO 2025'!AT216*1.051</f>
        <v>22150.455599999998</v>
      </c>
      <c r="BA216" s="8">
        <f t="shared" si="190"/>
        <v>20954</v>
      </c>
      <c r="BB216" s="450"/>
      <c r="BC216" s="157">
        <f>+'ESTUDIO DE MERCADO 2023'!AP216*(1 + 0.0928) * (1 + 0.052) * (1 + 0.051)</f>
        <v>15707.334572799999</v>
      </c>
      <c r="BD216" s="157">
        <f>+'ESTUDIO DE MERCADO 2023'!AQ216*(1 + 0.0928) * (1 + 0.052) * (1 + 0.051)</f>
        <v>14378.25241664</v>
      </c>
      <c r="BE216" s="7">
        <f>+'ESTUDIO DE MERCADO 2025'!AX216*1.051</f>
        <v>18918</v>
      </c>
      <c r="BF216" s="7">
        <f>+'ESTUDIO DE MERCADO 2025'!AY216*1.051</f>
        <v>18918</v>
      </c>
      <c r="BG216" s="7">
        <f>+'ESTUDIO DE MERCADO 2025'!AZ216*1.051</f>
        <v>18318.93</v>
      </c>
      <c r="BH216" s="8">
        <f t="shared" si="191"/>
        <v>17248</v>
      </c>
      <c r="BI216" s="450"/>
      <c r="BJ216" s="157">
        <f>+'ESTUDIO DE MERCADO 2023'!AV216*(1 + 0.0928) * (1 + 0.052) * (1 + 0.051)</f>
        <v>15707.334572799999</v>
      </c>
      <c r="BK216" s="157">
        <f>+'ESTUDIO DE MERCADO 2023'!AW216*(1 + 0.0928) * (1 + 0.052) * (1 + 0.051)</f>
        <v>17685.250472467196</v>
      </c>
      <c r="BL216" s="7">
        <f>+'ESTUDIO DE MERCADO 2025'!BD216*1.051</f>
        <v>21020</v>
      </c>
      <c r="BM216" s="7">
        <f>+'ESTUDIO DE MERCADO 2025'!BE216*1.051</f>
        <v>21020</v>
      </c>
      <c r="BN216" s="7">
        <f>+'ESTUDIO DE MERCADO 2025'!BF216*1.051</f>
        <v>20333.276599999997</v>
      </c>
      <c r="BO216" s="8">
        <f t="shared" si="192"/>
        <v>19153</v>
      </c>
      <c r="BP216" s="450"/>
      <c r="BQ216" s="157">
        <f>+'ESTUDIO DE MERCADO 2023'!AY216*(1 + 0.0928) * (1 + 0.052) * (1 + 0.051)</f>
        <v>15707.334572799999</v>
      </c>
      <c r="BR216" s="157">
        <f>+'ESTUDIO DE MERCADO 2023'!AZ216*(1 + 0.0928) * (1 + 0.052) * (1 + 0.051)</f>
        <v>17685.250472467196</v>
      </c>
      <c r="BS216" s="7">
        <f>+'ESTUDIO DE MERCADO 2025'!BJ216*1.051</f>
        <v>21020</v>
      </c>
      <c r="BT216" s="7">
        <f>+'ESTUDIO DE MERCADO 2025'!BK216*1.051</f>
        <v>21020</v>
      </c>
      <c r="BU216" s="7">
        <f>+'ESTUDIO DE MERCADO 2025'!BL216*1.051</f>
        <v>20333.276599999997</v>
      </c>
      <c r="BV216" s="8">
        <f t="shared" si="193"/>
        <v>19153</v>
      </c>
      <c r="BW216" s="450"/>
      <c r="BX216" s="157">
        <f>+'ESTUDIO DE MERCADO 2023'!BB216*(1 + 0.0928) * (1 + 0.052) * (1 + 0.051)</f>
        <v>15707.334572799999</v>
      </c>
      <c r="BY216" s="157">
        <f>+'ESTUDIO DE MERCADO 2023'!BC216*(1 + 0.0928) * (1 + 0.052) * (1 + 0.051)</f>
        <v>14378.25241664</v>
      </c>
      <c r="BZ216" s="7">
        <f>+'ESTUDIO DE MERCADO 2025'!BP216*1.051</f>
        <v>18918</v>
      </c>
      <c r="CA216" s="7">
        <f>+'ESTUDIO DE MERCADO 2025'!BQ216*1.051</f>
        <v>18918</v>
      </c>
      <c r="CB216" s="7">
        <f>+'ESTUDIO DE MERCADO 2025'!BR216*1.051</f>
        <v>18318.93</v>
      </c>
      <c r="CC216" s="450">
        <f t="shared" si="133"/>
        <v>17248</v>
      </c>
      <c r="CD216" s="89"/>
      <c r="CE216" s="28"/>
      <c r="CF216" s="9"/>
      <c r="CG216" s="9"/>
      <c r="CH216" s="9"/>
      <c r="CI216" s="10"/>
      <c r="CJ216" s="10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</row>
    <row r="217" spans="1:198" ht="50" customHeight="1" x14ac:dyDescent="0.35">
      <c r="A217" s="297"/>
      <c r="B217" s="4">
        <v>194</v>
      </c>
      <c r="C217" s="34" t="s">
        <v>227</v>
      </c>
      <c r="D217" s="11" t="s">
        <v>22</v>
      </c>
      <c r="E217" s="6"/>
      <c r="F217" s="157">
        <f>+'ESTUDIO DE MERCADO 2023'!F217*(1 + 0.0928) * (1 + 0.052) * (1 + 0.051)</f>
        <v>108508.38771906972</v>
      </c>
      <c r="G217" s="157">
        <f>+'ESTUDIO DE MERCADO 2023'!G217*(1 + 0.0928) * (1 + 0.052) * (1 + 0.051)</f>
        <v>122172.09777261721</v>
      </c>
      <c r="H217" s="7">
        <f>+'ESTUDIO DE MERCADO 2025'!H217*1.051</f>
        <v>146089</v>
      </c>
      <c r="I217" s="7">
        <f>+'ESTUDIO DE MERCADO 2025'!I217*1.051</f>
        <v>149242</v>
      </c>
      <c r="J217" s="13">
        <f>+'ESTUDIO DE MERCADO 2025'!J217*1.051</f>
        <v>140459.84399999998</v>
      </c>
      <c r="K217" s="8">
        <f t="shared" si="185"/>
        <v>133294</v>
      </c>
      <c r="L217" s="450"/>
      <c r="M217" s="157">
        <f>+'ESTUDIO DE MERCADO 2023'!I217*(1 + 0.0928) * (1 + 0.052) * (1 + 0.051)</f>
        <v>108508.38771906972</v>
      </c>
      <c r="N217" s="157">
        <f>+'ESTUDIO DE MERCADO 2023'!J217*(1 + 0.0928) * (1 + 0.052) * (1 + 0.051)</f>
        <v>122172.09777261721</v>
      </c>
      <c r="O217" s="7">
        <f>+'ESTUDIO DE MERCADO 2025'!N217*1.051</f>
        <v>146089</v>
      </c>
      <c r="P217" s="7">
        <f>+'ESTUDIO DE MERCADO 2025'!O217*1.051</f>
        <v>149242</v>
      </c>
      <c r="Q217" s="7">
        <f>+'ESTUDIO DE MERCADO 2025'!P217*1.051</f>
        <v>140459.84399999998</v>
      </c>
      <c r="R217" s="8">
        <f t="shared" si="186"/>
        <v>133294</v>
      </c>
      <c r="S217" s="450"/>
      <c r="T217" s="157">
        <f>+'ESTUDIO DE MERCADO 2023'!O217*(1 + 0.0928) * (1 + 0.052) * (1 + 0.051)</f>
        <v>188911.32754033696</v>
      </c>
      <c r="U217" s="157">
        <f>+'ESTUDIO DE MERCADO 2023'!P217*(1 + 0.0928) * (1 + 0.052) * (1 + 0.051)</f>
        <v>212699.62316983935</v>
      </c>
      <c r="V217" s="7">
        <f>+'ESTUDIO DE MERCADO 2025'!T217*1.051</f>
        <v>254341.99999999997</v>
      </c>
      <c r="W217" s="7">
        <f>+'ESTUDIO DE MERCADO 2025'!U217*1.051</f>
        <v>259596.99999999997</v>
      </c>
      <c r="X217" s="7">
        <f>+'ESTUDIO DE MERCADO 2025'!V217*1.051</f>
        <v>244537.85159999999</v>
      </c>
      <c r="Y217" s="8">
        <f t="shared" si="187"/>
        <v>232018</v>
      </c>
      <c r="Z217" s="450"/>
      <c r="AA217" s="157">
        <f>+'ESTUDIO DE MERCADO 2023'!AD217*(1 + 0.0928) * (1 + 0.052) * (1 + 0.051)</f>
        <v>204650.70507566546</v>
      </c>
      <c r="AB217" s="157">
        <f>+'ESTUDIO DE MERCADO 2023'!AE217*(1 + 0.0928) * (1 + 0.052) * (1 + 0.051)</f>
        <v>229149.55889680478</v>
      </c>
      <c r="AC217" s="7">
        <f>+'ESTUDIO DE MERCADO 2025'!Z217*1.051</f>
        <v>274311</v>
      </c>
      <c r="AD217" s="7">
        <f>+'ESTUDIO DE MERCADO 2025'!AA217*1.051</f>
        <v>274311</v>
      </c>
      <c r="AE217" s="7">
        <f>+'ESTUDIO DE MERCADO 2025'!AB217*1.051</f>
        <v>264138.37099999998</v>
      </c>
      <c r="AF217" s="8">
        <f t="shared" si="188"/>
        <v>249312</v>
      </c>
      <c r="AG217" s="450"/>
      <c r="AH217" s="157">
        <f>+'ESTUDIO DE MERCADO 2023'!AG217*(1 + 0.0928) * (1 + 0.052) * (1 + 0.051)</f>
        <v>211389.15160739666</v>
      </c>
      <c r="AI217" s="157">
        <f>+'ESTUDIO DE MERCADO 2023'!AH217*(1 + 0.0928) * (1 + 0.052) * (1 + 0.051)</f>
        <v>229149.55889680478</v>
      </c>
      <c r="AJ217" s="7">
        <f>+'ESTUDIO DE MERCADO 2025'!AF217*1.051</f>
        <v>278515</v>
      </c>
      <c r="AK217" s="7">
        <f>+'ESTUDIO DE MERCADO 2025'!AG217*1.051</f>
        <v>283770</v>
      </c>
      <c r="AL217" s="7">
        <f>+'ESTUDIO DE MERCADO 2025'!AH217*1.051</f>
        <v>268240.63419999997</v>
      </c>
      <c r="AM217" s="8">
        <f t="shared" si="189"/>
        <v>254213</v>
      </c>
      <c r="AN217" s="450"/>
      <c r="AO217" s="157">
        <f>+'ESTUDIO DE MERCADO 2023'!AJ217*(1 + 0.0928) * (1 + 0.052) * (1 + 0.051)</f>
        <v>209147.0866704752</v>
      </c>
      <c r="AP217" s="157">
        <f>+'ESTUDIO DE MERCADO 2023'!AK217*(1 + 0.0928) * (1 + 0.052) * (1 + 0.051)</f>
        <v>229149.55889680478</v>
      </c>
      <c r="AQ217" s="7">
        <f>+'ESTUDIO DE MERCADO 2025'!AL217*1.051</f>
        <v>277464</v>
      </c>
      <c r="AR217" s="7">
        <f>+'ESTUDIO DE MERCADO 2025'!AM217*1.051</f>
        <v>282719</v>
      </c>
      <c r="AS217" s="7">
        <f>+'ESTUDIO DE MERCADO 2025'!AN217*1.051</f>
        <v>266876.64640000003</v>
      </c>
      <c r="AT217" s="8">
        <f>ROUND(((AO217+AP217+AQ217+AR217+AS217)/5),0)</f>
        <v>253071</v>
      </c>
      <c r="AU217" s="450"/>
      <c r="AV217" s="157">
        <f>+'ESTUDIO DE MERCADO 2023'!AM217*(1 + 0.0928) * (1 + 0.052) * (1 + 0.051)</f>
        <v>290985.9077695146</v>
      </c>
      <c r="AW217" s="157">
        <f>+'ESTUDIO DE MERCADO 2023'!AN217*(1 + 0.0928) * (1 + 0.052) * (1 + 0.051)</f>
        <v>229149.55889680478</v>
      </c>
      <c r="AX217" s="7">
        <f>+'ESTUDIO DE MERCADO 2025'!AR217*1.051</f>
        <v>328963</v>
      </c>
      <c r="AY217" s="7">
        <f>+'ESTUDIO DE MERCADO 2025'!AS217*1.051</f>
        <v>335269</v>
      </c>
      <c r="AZ217" s="7">
        <f>+'ESTUDIO DE MERCADO 2025'!AT217*1.051</f>
        <v>316707.07879999996</v>
      </c>
      <c r="BA217" s="8">
        <f t="shared" si="190"/>
        <v>300215</v>
      </c>
      <c r="BB217" s="450"/>
      <c r="BC217" s="157">
        <f>+'ESTUDIO DE MERCADO 2023'!AP217*(1 + 0.0928) * (1 + 0.052) * (1 + 0.051)</f>
        <v>163935.17337280055</v>
      </c>
      <c r="BD217" s="157">
        <f>+'ESTUDIO DE MERCADO 2023'!AQ217*(1 + 0.0928) * (1 + 0.052) * (1 + 0.051)</f>
        <v>150063.73562587128</v>
      </c>
      <c r="BE217" s="7">
        <f>+'ESTUDIO DE MERCADO 2025'!AX217*1.051</f>
        <v>198639</v>
      </c>
      <c r="BF217" s="7">
        <f>+'ESTUDIO DE MERCADO 2025'!AY217*1.051</f>
        <v>202843</v>
      </c>
      <c r="BG217" s="7">
        <f>+'ESTUDIO DE MERCADO 2025'!AZ217*1.051</f>
        <v>191192.24460000001</v>
      </c>
      <c r="BH217" s="8">
        <f t="shared" si="191"/>
        <v>181335</v>
      </c>
      <c r="BI217" s="450"/>
      <c r="BJ217" s="157">
        <f>+'ESTUDIO DE MERCADO 2023'!AV217*(1 + 0.0928) * (1 + 0.052) * (1 + 0.051)</f>
        <v>252717.26935860081</v>
      </c>
      <c r="BK217" s="157">
        <f>+'ESTUDIO DE MERCADO 2023'!AW217*(1 + 0.0928) * (1 + 0.052) * (1 + 0.051)</f>
        <v>229149.55889680478</v>
      </c>
      <c r="BL217" s="7">
        <f>+'ESTUDIO DE MERCADO 2025'!BD217*1.051</f>
        <v>304790</v>
      </c>
      <c r="BM217" s="7">
        <f>+'ESTUDIO DE MERCADO 2025'!BE217*1.051</f>
        <v>311096</v>
      </c>
      <c r="BN217" s="7">
        <f>+'ESTUDIO DE MERCADO 2025'!BF217*1.051</f>
        <v>293405.98840000003</v>
      </c>
      <c r="BO217" s="8">
        <f t="shared" si="192"/>
        <v>278232</v>
      </c>
      <c r="BP217" s="450"/>
      <c r="BQ217" s="157">
        <f>+'ESTUDIO DE MERCADO 2023'!AY217*(1 + 0.0928) * (1 + 0.052) * (1 + 0.051)</f>
        <v>248678.28534655101</v>
      </c>
      <c r="BR217" s="157">
        <f>+'ESTUDIO DE MERCADO 2023'!AZ217*(1 + 0.0928) * (1 + 0.052) * (1 + 0.051)</f>
        <v>229149.55889680478</v>
      </c>
      <c r="BS217" s="7">
        <f>+'ESTUDIO DE MERCADO 2025'!BJ217*1.051</f>
        <v>302688</v>
      </c>
      <c r="BT217" s="7">
        <f>+'ESTUDIO DE MERCADO 2025'!BK217*1.051</f>
        <v>308994</v>
      </c>
      <c r="BU217" s="7">
        <f>+'ESTUDIO DE MERCADO 2025'!BL217*1.051</f>
        <v>290945.80759999994</v>
      </c>
      <c r="BV217" s="8">
        <f t="shared" si="193"/>
        <v>276091</v>
      </c>
      <c r="BW217" s="450"/>
      <c r="BX217" s="157">
        <f>+'ESTUDIO DE MERCADO 2023'!BB217*(1 + 0.0928) * (1 + 0.052) * (1 + 0.051)</f>
        <v>182159.60831089169</v>
      </c>
      <c r="BY217" s="157">
        <f>+'ESTUDIO DE MERCADO 2023'!BC217*(1 + 0.0928) * (1 + 0.052) * (1 + 0.051)</f>
        <v>166746.1029922778</v>
      </c>
      <c r="BZ217" s="7">
        <f>+'ESTUDIO DE MERCADO 2025'!BP217*1.051</f>
        <v>220710</v>
      </c>
      <c r="CA217" s="7">
        <f>+'ESTUDIO DE MERCADO 2025'!BQ217*1.051</f>
        <v>224914</v>
      </c>
      <c r="CB217" s="7">
        <f>+'ESTUDIO DE MERCADO 2025'!BR217*1.051</f>
        <v>212446.6176</v>
      </c>
      <c r="CC217" s="450">
        <f t="shared" si="133"/>
        <v>201395</v>
      </c>
      <c r="CD217" s="89"/>
      <c r="CE217" s="28"/>
      <c r="CF217" s="9"/>
      <c r="CG217" s="9"/>
      <c r="CH217" s="9"/>
      <c r="CI217" s="10"/>
      <c r="CJ217" s="10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</row>
    <row r="218" spans="1:198" ht="50" customHeight="1" thickBot="1" x14ac:dyDescent="0.4">
      <c r="A218" s="297"/>
      <c r="B218" s="11">
        <v>195</v>
      </c>
      <c r="C218" s="34" t="s">
        <v>228</v>
      </c>
      <c r="D218" s="11" t="s">
        <v>22</v>
      </c>
      <c r="E218" s="6"/>
      <c r="F218" s="157">
        <f>+'ESTUDIO DE MERCADO 2023'!F218*(1 + 0.0928) * (1 + 0.052) * (1 + 0.051)</f>
        <v>235610.01859199998</v>
      </c>
      <c r="G218" s="157">
        <f>+'ESTUDIO DE MERCADO 2023'!G218*(1 + 0.0928) * (1 + 0.052) * (1 + 0.051)</f>
        <v>265278.75708700798</v>
      </c>
      <c r="H218" s="7">
        <f>+'ESTUDIO DE MERCADO 2025'!H218*1.051</f>
        <v>317402</v>
      </c>
      <c r="I218" s="7">
        <f>+'ESTUDIO DE MERCADO 2025'!I218*1.051</f>
        <v>323708</v>
      </c>
      <c r="J218" s="13">
        <f>+'ESTUDIO DE MERCADO 2025'!J218*1.051</f>
        <v>304988.8492</v>
      </c>
      <c r="K218" s="8">
        <f t="shared" si="185"/>
        <v>289398</v>
      </c>
      <c r="L218" s="450"/>
      <c r="M218" s="157">
        <f>+'ESTUDIO DE MERCADO 2023'!I218*(1 + 0.0928) * (1 + 0.052) * (1 + 0.051)</f>
        <v>235610.01859199998</v>
      </c>
      <c r="N218" s="157">
        <f>+'ESTUDIO DE MERCADO 2023'!J218*(1 + 0.0928) * (1 + 0.052) * (1 + 0.051)</f>
        <v>265278.75708700798</v>
      </c>
      <c r="O218" s="7">
        <f>+'ESTUDIO DE MERCADO 2025'!N218*1.051</f>
        <v>317402</v>
      </c>
      <c r="P218" s="7">
        <f>+'ESTUDIO DE MERCADO 2025'!O218*1.051</f>
        <v>323708</v>
      </c>
      <c r="Q218" s="7">
        <f>+'ESTUDIO DE MERCADO 2025'!P218*1.051</f>
        <v>304988.8492</v>
      </c>
      <c r="R218" s="8">
        <f t="shared" si="186"/>
        <v>289398</v>
      </c>
      <c r="S218" s="450"/>
      <c r="T218" s="157">
        <f>+'ESTUDIO DE MERCADO 2023'!O218*(1 + 0.0928) * (1 + 0.052) * (1 + 0.051)</f>
        <v>235610.01859199998</v>
      </c>
      <c r="U218" s="157">
        <f>+'ESTUDIO DE MERCADO 2023'!P218*(1 + 0.0928) * (1 + 0.052) * (1 + 0.051)</f>
        <v>265278.75708700798</v>
      </c>
      <c r="V218" s="7">
        <f>+'ESTUDIO DE MERCADO 2025'!T218*1.051</f>
        <v>317402</v>
      </c>
      <c r="W218" s="7">
        <f>+'ESTUDIO DE MERCADO 2025'!U218*1.051</f>
        <v>323708</v>
      </c>
      <c r="X218" s="7">
        <f>+'ESTUDIO DE MERCADO 2025'!V218*1.051</f>
        <v>304988.8492</v>
      </c>
      <c r="Y218" s="8">
        <f t="shared" si="187"/>
        <v>289398</v>
      </c>
      <c r="Z218" s="450"/>
      <c r="AA218" s="157">
        <f>+'ESTUDIO DE MERCADO 2023'!AD218*(1 + 0.0928) * (1 + 0.052) * (1 + 0.051)</f>
        <v>235610.01859199998</v>
      </c>
      <c r="AB218" s="157">
        <f>+'ESTUDIO DE MERCADO 2023'!AE218*(1 + 0.0928) * (1 + 0.052) * (1 + 0.051)</f>
        <v>265278.75708700798</v>
      </c>
      <c r="AC218" s="7">
        <f>+'ESTUDIO DE MERCADO 2025'!Z218*1.051</f>
        <v>317402</v>
      </c>
      <c r="AD218" s="7">
        <f>+'ESTUDIO DE MERCADO 2025'!AA218*1.051</f>
        <v>317402</v>
      </c>
      <c r="AE218" s="7">
        <f>+'ESTUDIO DE MERCADO 2025'!AB218*1.051</f>
        <v>304988.8492</v>
      </c>
      <c r="AF218" s="8">
        <f t="shared" si="188"/>
        <v>288136</v>
      </c>
      <c r="AG218" s="450"/>
      <c r="AH218" s="157">
        <f>+'ESTUDIO DE MERCADO 2023'!AG218*(1 + 0.0928) * (1 + 0.052) * (1 + 0.051)</f>
        <v>235610.01859199998</v>
      </c>
      <c r="AI218" s="157">
        <f>+'ESTUDIO DE MERCADO 2023'!AH218*(1 + 0.0928) * (1 + 0.052) * (1 + 0.051)</f>
        <v>265278.75708700798</v>
      </c>
      <c r="AJ218" s="7">
        <f>+'ESTUDIO DE MERCADO 2025'!AF218*1.051</f>
        <v>317402</v>
      </c>
      <c r="AK218" s="7">
        <f>+'ESTUDIO DE MERCADO 2025'!AG218*1.051</f>
        <v>323708</v>
      </c>
      <c r="AL218" s="7">
        <f>+'ESTUDIO DE MERCADO 2025'!AH218*1.051</f>
        <v>304988.8492</v>
      </c>
      <c r="AM218" s="8">
        <f t="shared" si="189"/>
        <v>289398</v>
      </c>
      <c r="AN218" s="450"/>
      <c r="AO218" s="157">
        <f>+'ESTUDIO DE MERCADO 2023'!AJ218*(1 + 0.0928) * (1 + 0.052) * (1 + 0.051)</f>
        <v>235610.01859199998</v>
      </c>
      <c r="AP218" s="157">
        <f>+'ESTUDIO DE MERCADO 2023'!AK218*(1 + 0.0928) * (1 + 0.052) * (1 + 0.051)</f>
        <v>265278.75708700798</v>
      </c>
      <c r="AQ218" s="7">
        <f>+'ESTUDIO DE MERCADO 2025'!AL218*1.051</f>
        <v>317402</v>
      </c>
      <c r="AR218" s="7">
        <f>+'ESTUDIO DE MERCADO 2025'!AM218*1.051</f>
        <v>323708</v>
      </c>
      <c r="AS218" s="7">
        <f>+'ESTUDIO DE MERCADO 2025'!AN218*1.051</f>
        <v>304988.8492</v>
      </c>
      <c r="AT218" s="8">
        <f>ROUND(((AO218+AP218+AQ218+AR218+AS218)/5),0)</f>
        <v>289398</v>
      </c>
      <c r="AU218" s="450"/>
      <c r="AV218" s="157">
        <f>+'ESTUDIO DE MERCADO 2023'!AM218*(1 + 0.0928) * (1 + 0.052) * (1 + 0.051)</f>
        <v>280375.92212447996</v>
      </c>
      <c r="AW218" s="157">
        <f>+'ESTUDIO DE MERCADO 2023'!AN218*(1 + 0.0928) * (1 + 0.052) * (1 + 0.051)</f>
        <v>265278.75708700798</v>
      </c>
      <c r="AX218" s="7">
        <f>+'ESTUDIO DE MERCADO 2025'!AR218*1.051</f>
        <v>345779</v>
      </c>
      <c r="AY218" s="7">
        <f>+'ESTUDIO DE MERCADO 2025'!AS218*1.051</f>
        <v>353136</v>
      </c>
      <c r="AZ218" s="7">
        <f>+'ESTUDIO DE MERCADO 2025'!AT218*1.051</f>
        <v>332246.53419999999</v>
      </c>
      <c r="BA218" s="8">
        <f t="shared" si="190"/>
        <v>315363</v>
      </c>
      <c r="BB218" s="450"/>
      <c r="BC218" s="157">
        <f>+'ESTUDIO DE MERCADO 2023'!AP218*(1 + 0.0928) * (1 + 0.052) * (1 + 0.051)</f>
        <v>235610.01859199998</v>
      </c>
      <c r="BD218" s="157">
        <f>+'ESTUDIO DE MERCADO 2023'!AQ218*(1 + 0.0928) * (1 + 0.052) * (1 + 0.051)</f>
        <v>215673.78624959997</v>
      </c>
      <c r="BE218" s="7">
        <f>+'ESTUDIO DE MERCADO 2025'!AX218*1.051</f>
        <v>285872</v>
      </c>
      <c r="BF218" s="7">
        <f>+'ESTUDIO DE MERCADO 2025'!AY218*1.051</f>
        <v>291127</v>
      </c>
      <c r="BG218" s="7">
        <f>+'ESTUDIO DE MERCADO 2025'!AZ218*1.051</f>
        <v>274783.95</v>
      </c>
      <c r="BH218" s="8">
        <f t="shared" si="191"/>
        <v>260613</v>
      </c>
      <c r="BI218" s="450"/>
      <c r="BJ218" s="157">
        <f>+'ESTUDIO DE MERCADO 2023'!AV218*(1 + 0.0928) * (1 + 0.052) * (1 + 0.051)</f>
        <v>235610.01859199998</v>
      </c>
      <c r="BK218" s="157">
        <f>+'ESTUDIO DE MERCADO 2023'!AW218*(1 + 0.0928) * (1 + 0.052) * (1 + 0.051)</f>
        <v>265278.75708700798</v>
      </c>
      <c r="BL218" s="7">
        <f>+'ESTUDIO DE MERCADO 2025'!BD218*1.051</f>
        <v>317402</v>
      </c>
      <c r="BM218" s="7">
        <f>+'ESTUDIO DE MERCADO 2025'!BE218*1.051</f>
        <v>323708</v>
      </c>
      <c r="BN218" s="7">
        <f>+'ESTUDIO DE MERCADO 2025'!BF218*1.051</f>
        <v>304988.8492</v>
      </c>
      <c r="BO218" s="8">
        <f t="shared" si="192"/>
        <v>289398</v>
      </c>
      <c r="BP218" s="450"/>
      <c r="BQ218" s="157">
        <f>+'ESTUDIO DE MERCADO 2023'!AY218*(1 + 0.0928) * (1 + 0.052) * (1 + 0.051)</f>
        <v>235610.01859199998</v>
      </c>
      <c r="BR218" s="157">
        <f>+'ESTUDIO DE MERCADO 2023'!AZ218*(1 + 0.0928) * (1 + 0.052) * (1 + 0.051)</f>
        <v>265278.75708700798</v>
      </c>
      <c r="BS218" s="7">
        <f>+'ESTUDIO DE MERCADO 2025'!BJ218*1.051</f>
        <v>317402</v>
      </c>
      <c r="BT218" s="7">
        <f>+'ESTUDIO DE MERCADO 2025'!BK218*1.051</f>
        <v>323708</v>
      </c>
      <c r="BU218" s="7">
        <f>+'ESTUDIO DE MERCADO 2025'!BL218*1.051</f>
        <v>304988.8492</v>
      </c>
      <c r="BV218" s="8">
        <f t="shared" si="193"/>
        <v>289398</v>
      </c>
      <c r="BW218" s="450"/>
      <c r="BX218" s="157">
        <f>+'ESTUDIO DE MERCADO 2023'!BB218*(1 + 0.0928) * (1 + 0.052) * (1 + 0.051)</f>
        <v>235610.01859199998</v>
      </c>
      <c r="BY218" s="157">
        <f>+'ESTUDIO DE MERCADO 2023'!BC218*(1 + 0.0928) * (1 + 0.052) * (1 + 0.051)</f>
        <v>215673.78624959997</v>
      </c>
      <c r="BZ218" s="7">
        <f>+'ESTUDIO DE MERCADO 2025'!BP218*1.051</f>
        <v>285872</v>
      </c>
      <c r="CA218" s="7">
        <f>+'ESTUDIO DE MERCADO 2025'!BQ218*1.051</f>
        <v>291127</v>
      </c>
      <c r="CB218" s="7">
        <f>+'ESTUDIO DE MERCADO 2025'!BR218*1.051</f>
        <v>274783.95</v>
      </c>
      <c r="CC218" s="450">
        <f t="shared" si="133"/>
        <v>260613</v>
      </c>
      <c r="CD218" s="89"/>
      <c r="CE218" s="28"/>
      <c r="CF218" s="9"/>
      <c r="CG218" s="9"/>
      <c r="CH218" s="9"/>
      <c r="CI218" s="10"/>
      <c r="CJ218" s="10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</row>
    <row r="219" spans="1:198" ht="50" customHeight="1" x14ac:dyDescent="0.35">
      <c r="A219" s="297"/>
      <c r="B219" s="4">
        <v>196</v>
      </c>
      <c r="C219" s="34" t="s">
        <v>229</v>
      </c>
      <c r="D219" s="11" t="s">
        <v>22</v>
      </c>
      <c r="E219" s="6"/>
      <c r="F219" s="157">
        <f>+'ESTUDIO DE MERCADO 2023'!F219*(1 + 0.0928) * (1 + 0.052) * (1 + 0.051)</f>
        <v>152060.19282574515</v>
      </c>
      <c r="G219" s="157">
        <f>+'ESTUDIO DE MERCADO 2023'!G219*(1 + 0.0928) * (1 + 0.052) * (1 + 0.051)</f>
        <v>171208.08018387936</v>
      </c>
      <c r="H219" s="7">
        <f>+'ESTUDIO DE MERCADO 2025'!H219*1.051</f>
        <v>204945</v>
      </c>
      <c r="I219" s="7">
        <f>+'ESTUDIO DE MERCADO 2025'!I219*1.051</f>
        <v>209149</v>
      </c>
      <c r="J219" s="13">
        <f>+'ESTUDIO DE MERCADO 2025'!J219*1.051</f>
        <v>196836.53499999997</v>
      </c>
      <c r="K219" s="8">
        <f t="shared" si="185"/>
        <v>186840</v>
      </c>
      <c r="L219" s="450"/>
      <c r="M219" s="157">
        <f>+'ESTUDIO DE MERCADO 2023'!I219*(1 + 0.0928) * (1 + 0.052) * (1 + 0.051)</f>
        <v>152060.19282574515</v>
      </c>
      <c r="N219" s="157">
        <f>+'ESTUDIO DE MERCADO 2023'!J219*(1 + 0.0928) * (1 + 0.052) * (1 + 0.051)</f>
        <v>171208.08018387936</v>
      </c>
      <c r="O219" s="7">
        <f>+'ESTUDIO DE MERCADO 2025'!N219*1.051</f>
        <v>204945</v>
      </c>
      <c r="P219" s="7">
        <f>+'ESTUDIO DE MERCADO 2025'!O219*1.051</f>
        <v>209149</v>
      </c>
      <c r="Q219" s="7">
        <f>+'ESTUDIO DE MERCADO 2025'!P219*1.051</f>
        <v>196836.53499999997</v>
      </c>
      <c r="R219" s="8">
        <f t="shared" si="186"/>
        <v>186840</v>
      </c>
      <c r="S219" s="450"/>
      <c r="T219" s="157">
        <f>+'ESTUDIO DE MERCADO 2023'!O219*(1 + 0.0928) * (1 + 0.052) * (1 + 0.051)</f>
        <v>257616.93676856713</v>
      </c>
      <c r="U219" s="157">
        <f>+'ESTUDIO DE MERCADO 2023'!P219*(1 + 0.0928) * (1 + 0.052) * (1 + 0.051)</f>
        <v>290056.85411396285</v>
      </c>
      <c r="V219" s="7">
        <f>+'ESTUDIO DE MERCADO 2025'!T219*1.051</f>
        <v>346830</v>
      </c>
      <c r="W219" s="7">
        <f>+'ESTUDIO DE MERCADO 2025'!U219*1.051</f>
        <v>354187</v>
      </c>
      <c r="X219" s="7">
        <f>+'ESTUDIO DE MERCADO 2025'!V219*1.051</f>
        <v>333475.1532</v>
      </c>
      <c r="Y219" s="8">
        <f t="shared" si="187"/>
        <v>316433</v>
      </c>
      <c r="Z219" s="450"/>
      <c r="AA219" s="157">
        <f>+'ESTUDIO DE MERCADO 2023'!AD219*(1 + 0.0928) * (1 + 0.052) * (1 + 0.051)</f>
        <v>285442.6370376281</v>
      </c>
      <c r="AB219" s="157">
        <f>+'ESTUDIO DE MERCADO 2023'!AE219*(1 + 0.0928) * (1 + 0.052) * (1 + 0.051)</f>
        <v>335586.73561905837</v>
      </c>
      <c r="AC219" s="7">
        <f>+'ESTUDIO DE MERCADO 2025'!Z219*1.051</f>
        <v>393074</v>
      </c>
      <c r="AD219" s="7">
        <f>+'ESTUDIO DE MERCADO 2025'!AA219*1.051</f>
        <v>393074</v>
      </c>
      <c r="AE219" s="7">
        <f>+'ESTUDIO DE MERCADO 2025'!AB219*1.051</f>
        <v>378140.97159999993</v>
      </c>
      <c r="AF219" s="8">
        <f t="shared" si="188"/>
        <v>357064</v>
      </c>
      <c r="AG219" s="450"/>
      <c r="AH219" s="157">
        <f>+'ESTUDIO DE MERCADO 2023'!AG219*(1 + 0.0928) * (1 + 0.052) * (1 + 0.051)</f>
        <v>298054.76279618498</v>
      </c>
      <c r="AI219" s="157">
        <f>+'ESTUDIO DE MERCADO 2023'!AH219*(1 + 0.0928) * (1 + 0.052) * (1 + 0.051)</f>
        <v>335586.73561905837</v>
      </c>
      <c r="AJ219" s="7">
        <f>+'ESTUDIO DE MERCADO 2025'!AF219*1.051</f>
        <v>401482</v>
      </c>
      <c r="AK219" s="7">
        <f>+'ESTUDIO DE MERCADO 2025'!AG219*1.051</f>
        <v>409890</v>
      </c>
      <c r="AL219" s="7">
        <f>+'ESTUDIO DE MERCADO 2025'!AH219*1.051</f>
        <v>385820.20819999999</v>
      </c>
      <c r="AM219" s="8">
        <f t="shared" si="189"/>
        <v>366167</v>
      </c>
      <c r="AN219" s="450"/>
      <c r="AO219" s="157">
        <f>+'ESTUDIO DE MERCADO 2023'!AJ219*(1 + 0.0928) * (1 + 0.052) * (1 + 0.051)</f>
        <v>296484.50055894221</v>
      </c>
      <c r="AP219" s="157">
        <f>+'ESTUDIO DE MERCADO 2023'!AK219*(1 + 0.0928) * (1 + 0.052) * (1 + 0.051)</f>
        <v>335586.73561905837</v>
      </c>
      <c r="AQ219" s="7">
        <f>+'ESTUDIO DE MERCADO 2025'!AL219*1.051</f>
        <v>400431</v>
      </c>
      <c r="AR219" s="7">
        <f>+'ESTUDIO DE MERCADO 2025'!AM219*1.051</f>
        <v>408839</v>
      </c>
      <c r="AS219" s="7">
        <f>+'ESTUDIO DE MERCADO 2025'!AN219*1.051</f>
        <v>384863.79819999996</v>
      </c>
      <c r="AT219" s="8">
        <f>ROUND(((AO219+AP219+AQ219+AR219+AS219)/5),0)</f>
        <v>365241</v>
      </c>
      <c r="AU219" s="450"/>
      <c r="AV219" s="157">
        <f>+'ESTUDIO DE MERCADO 2023'!AM219*(1 + 0.0928) * (1 + 0.052) * (1 + 0.051)</f>
        <v>406971.07156484376</v>
      </c>
      <c r="AW219" s="157">
        <f>+'ESTUDIO DE MERCADO 2023'!AN219*(1 + 0.0928) * (1 + 0.052) * (1 + 0.051)</f>
        <v>335586.73561905837</v>
      </c>
      <c r="AX219" s="7">
        <f>+'ESTUDIO DE MERCADO 2025'!AR219*1.051</f>
        <v>469796.99999999994</v>
      </c>
      <c r="AY219" s="7">
        <f>+'ESTUDIO DE MERCADO 2025'!AS219*1.051</f>
        <v>479255.99999999994</v>
      </c>
      <c r="AZ219" s="7">
        <f>+'ESTUDIO DE MERCADO 2025'!AT219*1.051</f>
        <v>452139.14899999998</v>
      </c>
      <c r="BA219" s="8">
        <f t="shared" si="190"/>
        <v>428750</v>
      </c>
      <c r="BB219" s="450"/>
      <c r="BC219" s="157">
        <f>+'ESTUDIO DE MERCADO 2023'!AP219*(1 + 0.0928) * (1 + 0.052) * (1 + 0.051)</f>
        <v>218703.42902456672</v>
      </c>
      <c r="BD219" s="157">
        <f>+'ESTUDIO DE MERCADO 2023'!AQ219*(1 + 0.0928) * (1 + 0.052) * (1 + 0.051)</f>
        <v>200197.75426094953</v>
      </c>
      <c r="BE219" s="7">
        <f>+'ESTUDIO DE MERCADO 2025'!AX219*1.051</f>
        <v>264852</v>
      </c>
      <c r="BF219" s="7">
        <f>+'ESTUDIO DE MERCADO 2025'!AY219*1.051</f>
        <v>270107</v>
      </c>
      <c r="BG219" s="7">
        <f>+'ESTUDIO DE MERCADO 2025'!AZ219*1.051</f>
        <v>255065.71859999999</v>
      </c>
      <c r="BH219" s="8">
        <f t="shared" si="191"/>
        <v>241785</v>
      </c>
      <c r="BI219" s="450"/>
      <c r="BJ219" s="157">
        <f>+'ESTUDIO DE MERCADO 2023'!AV219*(1 + 0.0928) * (1 + 0.052) * (1 + 0.051)</f>
        <v>343017.55776753509</v>
      </c>
      <c r="BK219" s="157">
        <f>+'ESTUDIO DE MERCADO 2023'!AW219*(1 + 0.0928) * (1 + 0.052) * (1 + 0.051)</f>
        <v>335586.73561905837</v>
      </c>
      <c r="BL219" s="7">
        <f>+'ESTUDIO DE MERCADO 2025'!BD219*1.051</f>
        <v>429859</v>
      </c>
      <c r="BM219" s="7">
        <f>+'ESTUDIO DE MERCADO 2025'!BE219*1.051</f>
        <v>438267</v>
      </c>
      <c r="BN219" s="7">
        <f>+'ESTUDIO DE MERCADO 2025'!BF219*1.051</f>
        <v>413198.54799999995</v>
      </c>
      <c r="BO219" s="8">
        <f t="shared" si="192"/>
        <v>391986</v>
      </c>
      <c r="BP219" s="450"/>
      <c r="BQ219" s="157">
        <f>+'ESTUDIO DE MERCADO 2023'!AY219*(1 + 0.0928) * (1 + 0.052) * (1 + 0.051)</f>
        <v>339200.12570963457</v>
      </c>
      <c r="BR219" s="157">
        <f>+'ESTUDIO DE MERCADO 2023'!AZ219*(1 + 0.0928) * (1 + 0.052) * (1 + 0.051)</f>
        <v>335586.73561905837</v>
      </c>
      <c r="BS219" s="7">
        <f>+'ESTUDIO DE MERCADO 2025'!BJ219*1.051</f>
        <v>427757</v>
      </c>
      <c r="BT219" s="7">
        <f>+'ESTUDIO DE MERCADO 2025'!BK219*1.051</f>
        <v>436165</v>
      </c>
      <c r="BU219" s="7">
        <f>+'ESTUDIO DE MERCADO 2025'!BL219*1.051</f>
        <v>410873.73599999998</v>
      </c>
      <c r="BV219" s="8">
        <f t="shared" si="193"/>
        <v>389917</v>
      </c>
      <c r="BW219" s="450"/>
      <c r="BX219" s="157">
        <f>+'ESTUDIO DE MERCADO 2023'!BB219*(1 + 0.0928) * (1 + 0.052) * (1 + 0.051)</f>
        <v>255273.79513366972</v>
      </c>
      <c r="BY219" s="157">
        <f>+'ESTUDIO DE MERCADO 2023'!BC219*(1 + 0.0928) * (1 + 0.052) * (1 + 0.051)</f>
        <v>233673.70477620536</v>
      </c>
      <c r="BZ219" s="7">
        <f>+'ESTUDIO DE MERCADO 2025'!BP219*1.051</f>
        <v>310045</v>
      </c>
      <c r="CA219" s="7">
        <f>+'ESTUDIO DE MERCADO 2025'!BQ219*1.051</f>
        <v>316351</v>
      </c>
      <c r="CB219" s="7">
        <f>+'ESTUDIO DE MERCADO 2025'!BR219*1.051</f>
        <v>297717.19040000002</v>
      </c>
      <c r="CC219" s="450">
        <f t="shared" si="133"/>
        <v>282612</v>
      </c>
      <c r="CD219" s="89"/>
      <c r="CE219" s="28"/>
      <c r="CF219" s="9"/>
      <c r="CG219" s="9"/>
      <c r="CH219" s="9"/>
      <c r="CI219" s="10"/>
      <c r="CJ219" s="10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</row>
    <row r="220" spans="1:198" ht="50" customHeight="1" thickBot="1" x14ac:dyDescent="0.4">
      <c r="A220" s="297"/>
      <c r="B220" s="11">
        <v>197</v>
      </c>
      <c r="C220" s="34" t="s">
        <v>230</v>
      </c>
      <c r="D220" s="11" t="s">
        <v>22</v>
      </c>
      <c r="E220" s="6"/>
      <c r="F220" s="157">
        <f>+'ESTUDIO DE MERCADO 2023'!F220*(1 + 0.0928) * (1 + 0.052) * (1 + 0.051)</f>
        <v>158515.82879849311</v>
      </c>
      <c r="G220" s="157">
        <f>+'ESTUDIO DE MERCADO 2023'!G220*(1 + 0.0928) * (1 + 0.052) * (1 + 0.051)</f>
        <v>178476.62970181103</v>
      </c>
      <c r="H220" s="7">
        <f>+'ESTUDIO DE MERCADO 2025'!H220*1.051</f>
        <v>213353</v>
      </c>
      <c r="I220" s="7">
        <f>+'ESTUDIO DE MERCADO 2025'!I220*1.051</f>
        <v>217557</v>
      </c>
      <c r="J220" s="13">
        <f>+'ESTUDIO DE MERCADO 2025'!J220*1.051</f>
        <v>205192.61559999999</v>
      </c>
      <c r="K220" s="8">
        <f t="shared" si="185"/>
        <v>194619</v>
      </c>
      <c r="L220" s="450"/>
      <c r="M220" s="157">
        <f>+'ESTUDIO DE MERCADO 2023'!I220*(1 + 0.0928) * (1 + 0.052) * (1 + 0.051)</f>
        <v>158515.82879849311</v>
      </c>
      <c r="N220" s="157">
        <f>+'ESTUDIO DE MERCADO 2023'!J220*(1 + 0.0928) * (1 + 0.052) * (1 + 0.051)</f>
        <v>178476.62970181103</v>
      </c>
      <c r="O220" s="7">
        <f>+'ESTUDIO DE MERCADO 2025'!N220*1.051</f>
        <v>213353</v>
      </c>
      <c r="P220" s="7">
        <f>+'ESTUDIO DE MERCADO 2025'!O220*1.051</f>
        <v>217557</v>
      </c>
      <c r="Q220" s="7">
        <f>+'ESTUDIO DE MERCADO 2025'!P220*1.051</f>
        <v>205192.61559999999</v>
      </c>
      <c r="R220" s="8">
        <f t="shared" si="186"/>
        <v>194619</v>
      </c>
      <c r="S220" s="450"/>
      <c r="T220" s="157">
        <f>+'ESTUDIO DE MERCADO 2023'!O220*(1 + 0.0928) * (1 + 0.052) * (1 + 0.051)</f>
        <v>266290.13423630298</v>
      </c>
      <c r="U220" s="157">
        <f>+'ESTUDIO DE MERCADO 2023'!P220*(1 + 0.0928) * (1 + 0.052) * (1 + 0.051)</f>
        <v>299822.20729359746</v>
      </c>
      <c r="V220" s="7">
        <f>+'ESTUDIO DE MERCADO 2025'!T220*1.051</f>
        <v>358391</v>
      </c>
      <c r="W220" s="7">
        <f>+'ESTUDIO DE MERCADO 2025'!U220*1.051</f>
        <v>365748</v>
      </c>
      <c r="X220" s="7">
        <f>+'ESTUDIO DE MERCADO 2025'!V220*1.051</f>
        <v>344701.93520000001</v>
      </c>
      <c r="Y220" s="8">
        <f t="shared" si="187"/>
        <v>326991</v>
      </c>
      <c r="Z220" s="450"/>
      <c r="AA220" s="157">
        <f>+'ESTUDIO DE MERCADO 2023'!AD220*(1 + 0.0928) * (1 + 0.052) * (1 + 0.051)</f>
        <v>292002.4126385937</v>
      </c>
      <c r="AB220" s="157">
        <f>+'ESTUDIO DE MERCADO 2023'!AE220*(1 + 0.0928) * (1 + 0.052) * (1 + 0.051)</f>
        <v>348432.85943099676</v>
      </c>
      <c r="AC220" s="7">
        <f>+'ESTUDIO DE MERCADO 2025'!Z220*1.051</f>
        <v>405686</v>
      </c>
      <c r="AD220" s="7">
        <f>+'ESTUDIO DE MERCADO 2025'!AA220*1.051</f>
        <v>405686</v>
      </c>
      <c r="AE220" s="7">
        <f>+'ESTUDIO DE MERCADO 2025'!AB220*1.051</f>
        <v>389957.78499999997</v>
      </c>
      <c r="AF220" s="8">
        <f t="shared" si="188"/>
        <v>368353</v>
      </c>
      <c r="AG220" s="450"/>
      <c r="AH220" s="157">
        <f>+'ESTUDIO DE MERCADO 2023'!AG220*(1 + 0.0928) * (1 + 0.052) * (1 + 0.051)</f>
        <v>309464.17794650263</v>
      </c>
      <c r="AI220" s="157">
        <f>+'ESTUDIO DE MERCADO 2023'!AH220*(1 + 0.0928) * (1 + 0.052) * (1 + 0.051)</f>
        <v>348432.85943099676</v>
      </c>
      <c r="AJ220" s="7">
        <f>+'ESTUDIO DE MERCADO 2025'!AF220*1.051</f>
        <v>416196</v>
      </c>
      <c r="AK220" s="7">
        <f>+'ESTUDIO DE MERCADO 2025'!AG220*1.051</f>
        <v>424604</v>
      </c>
      <c r="AL220" s="7">
        <f>+'ESTUDIO DE MERCADO 2025'!AH220*1.051</f>
        <v>400590.1214</v>
      </c>
      <c r="AM220" s="8">
        <f t="shared" si="189"/>
        <v>379857</v>
      </c>
      <c r="AN220" s="450"/>
      <c r="AO220" s="157">
        <f>+'ESTUDIO DE MERCADO 2023'!AJ220*(1 + 0.0928) * (1 + 0.052) * (1 + 0.051)</f>
        <v>302497.03262339148</v>
      </c>
      <c r="AP220" s="157">
        <f>+'ESTUDIO DE MERCADO 2023'!AK220*(1 + 0.0928) * (1 + 0.052) * (1 + 0.051)</f>
        <v>348432.85943099676</v>
      </c>
      <c r="AQ220" s="7">
        <f>+'ESTUDIO DE MERCADO 2025'!AL220*1.051</f>
        <v>411992</v>
      </c>
      <c r="AR220" s="7">
        <f>+'ESTUDIO DE MERCADO 2025'!AM220*1.051</f>
        <v>420400</v>
      </c>
      <c r="AS220" s="7">
        <f>+'ESTUDIO DE MERCADO 2025'!AN220*1.051</f>
        <v>396346.60379999998</v>
      </c>
      <c r="AT220" s="8">
        <f>ROUND(((AO220+AP220+AQ220+AR220+AS220)/5),0)</f>
        <v>375934</v>
      </c>
      <c r="AU220" s="450"/>
      <c r="AV220" s="157">
        <f>+'ESTUDIO DE MERCADO 2023'!AM220*(1 + 0.0928) * (1 + 0.052) * (1 + 0.051)</f>
        <v>429672.64268605935</v>
      </c>
      <c r="AW220" s="157">
        <f>+'ESTUDIO DE MERCADO 2023'!AN220*(1 + 0.0928) * (1 + 0.052) * (1 + 0.051)</f>
        <v>348432.85943099676</v>
      </c>
      <c r="AX220" s="7">
        <f>+'ESTUDIO DE MERCADO 2025'!AR220*1.051</f>
        <v>492918.99999999994</v>
      </c>
      <c r="AY220" s="7">
        <f>+'ESTUDIO DE MERCADO 2025'!AS220*1.051</f>
        <v>502377.99999999994</v>
      </c>
      <c r="AZ220" s="7">
        <f>+'ESTUDIO DE MERCADO 2025'!AT220*1.051</f>
        <v>473783.44299999997</v>
      </c>
      <c r="BA220" s="8">
        <f t="shared" si="190"/>
        <v>449437</v>
      </c>
      <c r="BB220" s="450"/>
      <c r="BC220" s="157">
        <f>+'ESTUDIO DE MERCADO 2023'!AP220*(1 + 0.0928) * (1 + 0.052) * (1 + 0.051)</f>
        <v>236510.28447304002</v>
      </c>
      <c r="BD220" s="157">
        <f>+'ESTUDIO DE MERCADO 2023'!AQ220*(1 + 0.0928) * (1 + 0.052) * (1 + 0.051)</f>
        <v>216497.87578685972</v>
      </c>
      <c r="BE220" s="7">
        <f>+'ESTUDIO DE MERCADO 2025'!AX220*1.051</f>
        <v>286923</v>
      </c>
      <c r="BF220" s="7">
        <f>+'ESTUDIO DE MERCADO 2025'!AY220*1.051</f>
        <v>292178</v>
      </c>
      <c r="BG220" s="7">
        <f>+'ESTUDIO DE MERCADO 2025'!AZ220*1.051</f>
        <v>275834.52959999995</v>
      </c>
      <c r="BH220" s="8">
        <f t="shared" si="191"/>
        <v>261589</v>
      </c>
      <c r="BI220" s="450"/>
      <c r="BJ220" s="157">
        <f>+'ESTUDIO DE MERCADO 2023'!AV220*(1 + 0.0928) * (1 + 0.052) * (1 + 0.051)</f>
        <v>358678.32009332662</v>
      </c>
      <c r="BK220" s="157">
        <f>+'ESTUDIO DE MERCADO 2023'!AW220*(1 + 0.0928) * (1 + 0.052) * (1 + 0.051)</f>
        <v>348432.85943099676</v>
      </c>
      <c r="BL220" s="7">
        <f>+'ESTUDIO DE MERCADO 2025'!BD220*1.051</f>
        <v>447726</v>
      </c>
      <c r="BM220" s="7">
        <f>+'ESTUDIO DE MERCADO 2025'!BE220*1.051</f>
        <v>457185</v>
      </c>
      <c r="BN220" s="7">
        <f>+'ESTUDIO DE MERCADO 2025'!BF220*1.051</f>
        <v>430555.18239999999</v>
      </c>
      <c r="BO220" s="8">
        <f t="shared" si="192"/>
        <v>408515</v>
      </c>
      <c r="BP220" s="450"/>
      <c r="BQ220" s="157">
        <f>+'ESTUDIO DE MERCADO 2023'!AY220*(1 + 0.0928) * (1 + 0.052) * (1 + 0.051)</f>
        <v>371365.99813117879</v>
      </c>
      <c r="BR220" s="157">
        <f>+'ESTUDIO DE MERCADO 2023'!AZ220*(1 + 0.0928) * (1 + 0.052) * (1 + 0.051)</f>
        <v>348432.85943099676</v>
      </c>
      <c r="BS220" s="7">
        <f>+'ESTUDIO DE MERCADO 2025'!BJ220*1.051</f>
        <v>456134</v>
      </c>
      <c r="BT220" s="7">
        <f>+'ESTUDIO DE MERCADO 2025'!BK220*1.051</f>
        <v>465593</v>
      </c>
      <c r="BU220" s="7">
        <f>+'ESTUDIO DE MERCADO 2025'!BL220*1.051</f>
        <v>438281.50379999995</v>
      </c>
      <c r="BV220" s="8">
        <f t="shared" si="193"/>
        <v>415961</v>
      </c>
      <c r="BW220" s="450"/>
      <c r="BX220" s="157">
        <f>+'ESTUDIO DE MERCADO 2023'!BB220*(1 + 0.0928) * (1 + 0.052) * (1 + 0.051)</f>
        <v>266109.42135204293</v>
      </c>
      <c r="BY220" s="157">
        <f>+'ESTUDIO DE MERCADO 2023'!BC220*(1 + 0.0928) * (1 + 0.052) * (1 + 0.051)</f>
        <v>243592.47031456241</v>
      </c>
      <c r="BZ220" s="7">
        <f>+'ESTUDIO DE MERCADO 2025'!BP220*1.051</f>
        <v>322657</v>
      </c>
      <c r="CA220" s="7">
        <f>+'ESTUDIO DE MERCADO 2025'!BQ220*1.051</f>
        <v>328963</v>
      </c>
      <c r="CB220" s="7">
        <f>+'ESTUDIO DE MERCADO 2025'!BR220*1.051</f>
        <v>310355.04499999998</v>
      </c>
      <c r="CC220" s="450">
        <f t="shared" si="133"/>
        <v>294335</v>
      </c>
      <c r="CD220" s="89"/>
      <c r="CE220" s="28"/>
      <c r="CF220" s="9"/>
      <c r="CG220" s="9"/>
      <c r="CH220" s="9"/>
      <c r="CI220" s="10"/>
      <c r="CJ220" s="10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</row>
    <row r="221" spans="1:198" ht="50" customHeight="1" thickBot="1" x14ac:dyDescent="0.4">
      <c r="A221" s="297"/>
      <c r="B221" s="299" t="s">
        <v>231</v>
      </c>
      <c r="C221" s="300"/>
      <c r="D221" s="301"/>
      <c r="E221" s="6"/>
      <c r="F221" s="119">
        <f>+SUM(F222:F240)</f>
        <v>8209529.2814044235</v>
      </c>
      <c r="G221" s="119">
        <f t="shared" ref="G221:CB221" si="194">+SUM(G222:G240)</f>
        <v>9243298.4686089642</v>
      </c>
      <c r="H221" s="119">
        <f>+SUM(H222:H240)</f>
        <v>11050214</v>
      </c>
      <c r="I221" s="119">
        <f>+SUM(I222:I240)</f>
        <v>11273026</v>
      </c>
      <c r="J221" s="119">
        <f>+SUM(J222:J240)</f>
        <v>10626927.533599999</v>
      </c>
      <c r="K221" s="119">
        <f>+SUM(K222:K240)</f>
        <v>10080601</v>
      </c>
      <c r="L221" s="119"/>
      <c r="M221" s="119">
        <f t="shared" si="194"/>
        <v>8209529.2814044235</v>
      </c>
      <c r="N221" s="119">
        <f t="shared" si="194"/>
        <v>9243298.4686089642</v>
      </c>
      <c r="O221" s="119">
        <f t="shared" si="194"/>
        <v>11050214</v>
      </c>
      <c r="P221" s="119">
        <f t="shared" si="194"/>
        <v>11273026</v>
      </c>
      <c r="Q221" s="119">
        <f t="shared" si="194"/>
        <v>10626927.533599999</v>
      </c>
      <c r="R221" s="119">
        <f t="shared" si="194"/>
        <v>10080601</v>
      </c>
      <c r="S221" s="119"/>
      <c r="T221" s="119">
        <f t="shared" si="194"/>
        <v>16093436.956617363</v>
      </c>
      <c r="U221" s="119">
        <f t="shared" si="194"/>
        <v>18119972.05646218</v>
      </c>
      <c r="V221" s="119">
        <f t="shared" si="194"/>
        <v>21665314</v>
      </c>
      <c r="W221" s="119">
        <f t="shared" si="194"/>
        <v>22098326</v>
      </c>
      <c r="X221" s="119">
        <f t="shared" si="194"/>
        <v>20832337.223599996</v>
      </c>
      <c r="Y221" s="119">
        <f t="shared" si="194"/>
        <v>19761879</v>
      </c>
      <c r="Z221" s="119"/>
      <c r="AA221" s="119">
        <f t="shared" si="194"/>
        <v>16825266.963172775</v>
      </c>
      <c r="AB221" s="119">
        <f t="shared" si="194"/>
        <v>18870776.551297665</v>
      </c>
      <c r="AC221" s="119">
        <f t="shared" si="194"/>
        <v>22603857</v>
      </c>
      <c r="AD221" s="119">
        <f t="shared" si="194"/>
        <v>22603857</v>
      </c>
      <c r="AE221" s="119">
        <f t="shared" si="194"/>
        <v>21735104.393799998</v>
      </c>
      <c r="AF221" s="119">
        <f t="shared" si="194"/>
        <v>20527773</v>
      </c>
      <c r="AG221" s="119"/>
      <c r="AH221" s="119">
        <f t="shared" si="194"/>
        <v>16556276.345440043</v>
      </c>
      <c r="AI221" s="119">
        <f t="shared" si="194"/>
        <v>18870776.551297665</v>
      </c>
      <c r="AJ221" s="119">
        <f t="shared" si="194"/>
        <v>22433595</v>
      </c>
      <c r="AK221" s="119">
        <f t="shared" si="194"/>
        <v>22881321</v>
      </c>
      <c r="AL221" s="119">
        <f t="shared" si="194"/>
        <v>21571316.974200003</v>
      </c>
      <c r="AM221" s="119">
        <f t="shared" si="194"/>
        <v>20462659</v>
      </c>
      <c r="AN221" s="119"/>
      <c r="AO221" s="119">
        <f t="shared" si="194"/>
        <v>16785086.423285462</v>
      </c>
      <c r="AP221" s="119">
        <f t="shared" si="194"/>
        <v>18870776.551297665</v>
      </c>
      <c r="AQ221" s="119">
        <f t="shared" si="194"/>
        <v>22577582</v>
      </c>
      <c r="AR221" s="119">
        <f t="shared" si="194"/>
        <v>23028461</v>
      </c>
      <c r="AS221" s="119">
        <f t="shared" si="194"/>
        <v>21710640.897399995</v>
      </c>
      <c r="AT221" s="119">
        <f t="shared" si="194"/>
        <v>20594511</v>
      </c>
      <c r="AU221" s="119"/>
      <c r="AV221" s="119">
        <f t="shared" si="194"/>
        <v>21667532.47733859</v>
      </c>
      <c r="AW221" s="119">
        <f t="shared" si="194"/>
        <v>18870776.551297665</v>
      </c>
      <c r="AX221" s="119">
        <f t="shared" si="194"/>
        <v>25668573</v>
      </c>
      <c r="AY221" s="119">
        <f t="shared" si="194"/>
        <v>26181461</v>
      </c>
      <c r="AZ221" s="119">
        <f t="shared" si="194"/>
        <v>24683532.498799998</v>
      </c>
      <c r="BA221" s="119">
        <f t="shared" si="194"/>
        <v>23414375</v>
      </c>
      <c r="BB221" s="119"/>
      <c r="BC221" s="119">
        <f t="shared" si="194"/>
        <v>10203614.281074453</v>
      </c>
      <c r="BD221" s="119">
        <f t="shared" si="194"/>
        <v>9340231.5342143066</v>
      </c>
      <c r="BE221" s="119">
        <f t="shared" si="194"/>
        <v>12378678</v>
      </c>
      <c r="BF221" s="119">
        <f t="shared" si="194"/>
        <v>12623561</v>
      </c>
      <c r="BG221" s="119">
        <f t="shared" si="194"/>
        <v>11900128.4822</v>
      </c>
      <c r="BH221" s="119">
        <f t="shared" si="194"/>
        <v>11289242</v>
      </c>
      <c r="BI221" s="119"/>
      <c r="BJ221" s="119">
        <f t="shared" si="194"/>
        <v>18202400.217932437</v>
      </c>
      <c r="BK221" s="119">
        <f t="shared" si="194"/>
        <v>18870776.551297665</v>
      </c>
      <c r="BL221" s="119">
        <f t="shared" si="194"/>
        <v>23476187</v>
      </c>
      <c r="BM221" s="119">
        <f t="shared" si="194"/>
        <v>23943882</v>
      </c>
      <c r="BN221" s="119">
        <f t="shared" si="194"/>
        <v>22573633.182799999</v>
      </c>
      <c r="BO221" s="119">
        <f t="shared" si="194"/>
        <v>21413378</v>
      </c>
      <c r="BP221" s="119"/>
      <c r="BQ221" s="119">
        <f t="shared" si="194"/>
        <v>18309246.455507014</v>
      </c>
      <c r="BR221" s="119">
        <f t="shared" si="194"/>
        <v>18870776.551297665</v>
      </c>
      <c r="BS221" s="119">
        <f t="shared" si="194"/>
        <v>23544502</v>
      </c>
      <c r="BT221" s="119">
        <f t="shared" si="194"/>
        <v>24014299</v>
      </c>
      <c r="BU221" s="119">
        <f t="shared" si="194"/>
        <v>22638691.1338</v>
      </c>
      <c r="BV221" s="119">
        <f t="shared" si="194"/>
        <v>21475505</v>
      </c>
      <c r="BW221" s="119"/>
      <c r="BX221" s="119">
        <f t="shared" si="194"/>
        <v>10988512.61699749</v>
      </c>
      <c r="BY221" s="119">
        <f t="shared" si="194"/>
        <v>10058715.395559242</v>
      </c>
      <c r="BZ221" s="119">
        <f t="shared" si="194"/>
        <v>13330884</v>
      </c>
      <c r="CA221" s="119">
        <f t="shared" si="194"/>
        <v>13596787</v>
      </c>
      <c r="CB221" s="119">
        <f t="shared" si="194"/>
        <v>12815529.092799999</v>
      </c>
      <c r="CC221" s="464">
        <f t="shared" ref="CC221" si="195">+SUM(CC222:CC240)</f>
        <v>12158086</v>
      </c>
      <c r="CD221" s="160"/>
      <c r="CE221" s="28"/>
      <c r="CF221" s="9"/>
      <c r="CG221" s="9"/>
      <c r="CH221" s="9"/>
      <c r="CI221" s="10"/>
      <c r="CJ221" s="10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</row>
    <row r="222" spans="1:198" ht="50" customHeight="1" x14ac:dyDescent="0.35">
      <c r="A222" s="296"/>
      <c r="B222" s="4">
        <v>198</v>
      </c>
      <c r="C222" s="34" t="s">
        <v>232</v>
      </c>
      <c r="D222" s="11" t="s">
        <v>22</v>
      </c>
      <c r="E222" s="6"/>
      <c r="F222" s="157">
        <f>+'ESTUDIO DE MERCADO 2023'!F222*(1 + 0.0928) * (1 + 0.052) * (1 + 0.051)</f>
        <v>219989.85972607901</v>
      </c>
      <c r="G222" s="157">
        <f>+'ESTUDIO DE MERCADO 2023'!G222*(1 + 0.0928) * (1 + 0.052) * (1 + 0.051)</f>
        <v>247691.65975466301</v>
      </c>
      <c r="H222" s="7">
        <f>+'ESTUDIO DE MERCADO 2025'!H222*1.051</f>
        <v>296382</v>
      </c>
      <c r="I222" s="7">
        <f>+'ESTUDIO DE MERCADO 2025'!I222*1.051</f>
        <v>302688</v>
      </c>
      <c r="J222" s="13">
        <f>+'ESTUDIO DE MERCADO 2025'!J222*1.051</f>
        <v>284768.87040000001</v>
      </c>
      <c r="K222" s="8">
        <f t="shared" ref="K222" si="196">ROUND(((F222+G222+H222+I222+J222)/5),0)</f>
        <v>270304</v>
      </c>
      <c r="L222" s="450"/>
      <c r="M222" s="157">
        <f>+'ESTUDIO DE MERCADO 2023'!I222*(1 + 0.0928) * (1 + 0.052) * (1 + 0.051)</f>
        <v>219989.85972607901</v>
      </c>
      <c r="N222" s="157">
        <f>+'ESTUDIO DE MERCADO 2023'!J222*(1 + 0.0928) * (1 + 0.052) * (1 + 0.051)</f>
        <v>247691.65975466301</v>
      </c>
      <c r="O222" s="7">
        <f>+'ESTUDIO DE MERCADO 2025'!N222*1.051</f>
        <v>296382</v>
      </c>
      <c r="P222" s="7">
        <f>+'ESTUDIO DE MERCADO 2025'!O222*1.051</f>
        <v>302688</v>
      </c>
      <c r="Q222" s="7">
        <f>+'ESTUDIO DE MERCADO 2025'!P222*1.051</f>
        <v>284768.87040000001</v>
      </c>
      <c r="R222" s="8">
        <f t="shared" ref="R222" si="197">ROUND(((M222+N222+O222+P222+Q222)/5),0)</f>
        <v>270304</v>
      </c>
      <c r="S222" s="450"/>
      <c r="T222" s="157">
        <f>+'ESTUDIO DE MERCADO 2023'!O222*(1 + 0.0928) * (1 + 0.052) * (1 + 0.051)</f>
        <v>376773.09098451945</v>
      </c>
      <c r="U222" s="157">
        <f>+'ESTUDIO DE MERCADO 2023'!P222*(1 + 0.0928) * (1 + 0.052) * (1 + 0.051)</f>
        <v>424217.51790310856</v>
      </c>
      <c r="V222" s="7">
        <f>+'ESTUDIO DE MERCADO 2025'!T222*1.051</f>
        <v>507632.99999999994</v>
      </c>
      <c r="W222" s="7">
        <f>+'ESTUDIO DE MERCADO 2025'!U222*1.051</f>
        <v>518142.99999999994</v>
      </c>
      <c r="X222" s="7">
        <f>+'ESTUDIO DE MERCADO 2025'!V222*1.051</f>
        <v>487717.60099999997</v>
      </c>
      <c r="Y222" s="8">
        <f t="shared" ref="Y222" si="198">ROUND(((T222+U222+V222+W222+X222)/5),0)</f>
        <v>462897</v>
      </c>
      <c r="Z222" s="450"/>
      <c r="AA222" s="157">
        <f>+'ESTUDIO DE MERCADO 2023'!AD222*(1 + 0.0928) * (1 + 0.052) * (1 + 0.051)</f>
        <v>443694.03285858815</v>
      </c>
      <c r="AB222" s="157">
        <f>+'ESTUDIO DE MERCADO 2023'!AE222*(1 + 0.0928) * (1 + 0.052) * (1 + 0.051)</f>
        <v>502116.1827904465</v>
      </c>
      <c r="AC222" s="7">
        <f>+'ESTUDIO DE MERCADO 2025'!Z222*1.051</f>
        <v>599070</v>
      </c>
      <c r="AD222" s="7">
        <f>+'ESTUDIO DE MERCADO 2025'!AA222*1.051</f>
        <v>599070</v>
      </c>
      <c r="AE222" s="7">
        <f>+'ESTUDIO DE MERCADO 2025'!AB222*1.051</f>
        <v>575898.603</v>
      </c>
      <c r="AF222" s="8">
        <f t="shared" ref="AF222" si="199">ROUND(((AA222+AB222+AC222+AD222+AE222)/5),0)</f>
        <v>543970</v>
      </c>
      <c r="AG222" s="450"/>
      <c r="AH222" s="157">
        <f>+'ESTUDIO DE MERCADO 2023'!AG222*(1 + 0.0928) * (1 + 0.052) * (1 + 0.051)</f>
        <v>445959.58026069583</v>
      </c>
      <c r="AI222" s="157">
        <f>+'ESTUDIO DE MERCADO 2023'!AH222*(1 + 0.0928) * (1 + 0.052) * (1 + 0.051)</f>
        <v>502116.1827904465</v>
      </c>
      <c r="AJ222" s="7">
        <f>+'ESTUDIO DE MERCADO 2025'!AF222*1.051</f>
        <v>600121</v>
      </c>
      <c r="AK222" s="7">
        <f>+'ESTUDIO DE MERCADO 2025'!AG222*1.051</f>
        <v>611682</v>
      </c>
      <c r="AL222" s="7">
        <f>+'ESTUDIO DE MERCADO 2025'!AH222*1.051</f>
        <v>577277.30480000004</v>
      </c>
      <c r="AM222" s="8">
        <f t="shared" ref="AM222" si="200">ROUND(((AH222+AI222+AJ222+AK222+AL222)/5),0)</f>
        <v>547431</v>
      </c>
      <c r="AN222" s="450"/>
      <c r="AO222" s="157">
        <f>+'ESTUDIO DE MERCADO 2023'!AJ222*(1 + 0.0928) * (1 + 0.052) * (1 + 0.051)</f>
        <v>436883.09697780339</v>
      </c>
      <c r="AP222" s="157">
        <f>+'ESTUDIO DE MERCADO 2023'!AK222*(1 + 0.0928) * (1 + 0.052) * (1 + 0.051)</f>
        <v>502116.1827904465</v>
      </c>
      <c r="AQ222" s="7">
        <f>+'ESTUDIO DE MERCADO 2025'!AL222*1.051</f>
        <v>594866</v>
      </c>
      <c r="AR222" s="7">
        <f>+'ESTUDIO DE MERCADO 2025'!AM222*1.051</f>
        <v>606427</v>
      </c>
      <c r="AS222" s="7">
        <f>+'ESTUDIO DE MERCADO 2025'!AN222*1.051</f>
        <v>571750.72640000004</v>
      </c>
      <c r="AT222" s="8">
        <f>ROUND(((AO222+AP222+AQ222+AR222+AS222)/5),0)</f>
        <v>542409</v>
      </c>
      <c r="AU222" s="450"/>
      <c r="AV222" s="157">
        <f>+'ESTUDIO DE MERCADO 2023'!AM222*(1 + 0.0928) * (1 + 0.052) * (1 + 0.051)</f>
        <v>618732.93073381763</v>
      </c>
      <c r="AW222" s="157">
        <f>+'ESTUDIO DE MERCADO 2023'!AN222*(1 + 0.0928) * (1 + 0.052) * (1 + 0.051)</f>
        <v>502116.1827904465</v>
      </c>
      <c r="AX222" s="7">
        <f>+'ESTUDIO DE MERCADO 2025'!AR222*1.051</f>
        <v>709425</v>
      </c>
      <c r="AY222" s="7">
        <f>+'ESTUDIO DE MERCADO 2025'!AS222*1.051</f>
        <v>724139</v>
      </c>
      <c r="AZ222" s="7">
        <f>+'ESTUDIO DE MERCADO 2025'!AT222*1.051</f>
        <v>682477.9905999999</v>
      </c>
      <c r="BA222" s="8">
        <f t="shared" ref="BA222" si="201">ROUND(((AV222+AW222+AX222+AY222+AZ222)/5),0)</f>
        <v>647378</v>
      </c>
      <c r="BB222" s="450"/>
      <c r="BC222" s="157">
        <f>+'ESTUDIO DE MERCADO 2023'!AP222*(1 + 0.0928) * (1 + 0.052) * (1 + 0.051)</f>
        <v>331831.73652486125</v>
      </c>
      <c r="BD222" s="157">
        <f>+'ESTUDIO DE MERCADO 2023'!AQ222*(1 + 0.0928) * (1 + 0.052) * (1 + 0.051)</f>
        <v>303753.66651121917</v>
      </c>
      <c r="BE222" s="7">
        <f>+'ESTUDIO DE MERCADO 2025'!AX222*1.051</f>
        <v>402533</v>
      </c>
      <c r="BF222" s="7">
        <f>+'ESTUDIO DE MERCADO 2025'!AY222*1.051</f>
        <v>410941</v>
      </c>
      <c r="BG222" s="7">
        <f>+'ESTUDIO DE MERCADO 2025'!AZ222*1.051</f>
        <v>387004.68520000001</v>
      </c>
      <c r="BH222" s="8">
        <f t="shared" ref="BH222" si="202">ROUND(((BC222+BD222+BE222+BF222+BG222)/5),0)</f>
        <v>367213</v>
      </c>
      <c r="BI222" s="450"/>
      <c r="BJ222" s="157">
        <f>+'ESTUDIO DE MERCADO 2023'!AV222*(1 + 0.0928) * (1 + 0.052) * (1 + 0.051)</f>
        <v>506873.09495405154</v>
      </c>
      <c r="BK222" s="157">
        <f>+'ESTUDIO DE MERCADO 2023'!AW222*(1 + 0.0928) * (1 + 0.052) * (1 + 0.051)</f>
        <v>502116.1827904465</v>
      </c>
      <c r="BL222" s="7">
        <f>+'ESTUDIO DE MERCADO 2025'!BD222*1.051</f>
        <v>639008</v>
      </c>
      <c r="BM222" s="7">
        <f>+'ESTUDIO DE MERCADO 2025'!BE222*1.051</f>
        <v>651620</v>
      </c>
      <c r="BN222" s="7">
        <f>+'ESTUDIO DE MERCADO 2025'!BF222*1.051</f>
        <v>614366.88459999999</v>
      </c>
      <c r="BO222" s="8">
        <f t="shared" ref="BO222" si="203">ROUND(((BJ222+BK222+BL222+BM222+BN222)/5),0)</f>
        <v>582797</v>
      </c>
      <c r="BP222" s="450"/>
      <c r="BQ222" s="157">
        <f>+'ESTUDIO DE MERCADO 2023'!AY222*(1 + 0.0928) * (1 + 0.052) * (1 + 0.051)</f>
        <v>523326.13523569523</v>
      </c>
      <c r="BR222" s="157">
        <f>+'ESTUDIO DE MERCADO 2023'!AZ222*(1 + 0.0928) * (1 + 0.052) * (1 + 0.051)</f>
        <v>502116.1827904465</v>
      </c>
      <c r="BS222" s="7">
        <f>+'ESTUDIO DE MERCADO 2025'!BJ222*1.051</f>
        <v>649518</v>
      </c>
      <c r="BT222" s="7">
        <f>+'ESTUDIO DE MERCADO 2025'!BK222*1.051</f>
        <v>662130</v>
      </c>
      <c r="BU222" s="7">
        <f>+'ESTUDIO DE MERCADO 2025'!BL222*1.051</f>
        <v>624385.64719999989</v>
      </c>
      <c r="BV222" s="8">
        <f t="shared" ref="BV222" si="204">ROUND(((BQ222+BR222+BS222+BT222+BU222)/5),0)</f>
        <v>592295</v>
      </c>
      <c r="BW222" s="450"/>
      <c r="BX222" s="157">
        <f>+'ESTUDIO DE MERCADO 2023'!BB222*(1 + 0.0928) * (1 + 0.052) * (1 + 0.051)</f>
        <v>369309.75096225354</v>
      </c>
      <c r="BY222" s="157">
        <f>+'ESTUDIO DE MERCADO 2023'!BC222*(1 + 0.0928) * (1 + 0.052) * (1 + 0.051)</f>
        <v>338060.46434237051</v>
      </c>
      <c r="BZ222" s="7">
        <f>+'ESTUDIO DE MERCADO 2025'!BP222*1.051</f>
        <v>447726</v>
      </c>
      <c r="CA222" s="7">
        <f>+'ESTUDIO DE MERCADO 2025'!BQ222*1.051</f>
        <v>457185</v>
      </c>
      <c r="CB222" s="7">
        <f>+'ESTUDIO DE MERCADO 2025'!BR222*1.051</f>
        <v>430714.09359999996</v>
      </c>
      <c r="CC222" s="450">
        <f t="shared" si="133"/>
        <v>408599</v>
      </c>
      <c r="CD222" s="89"/>
      <c r="CE222" s="28"/>
      <c r="CF222" s="9"/>
      <c r="CG222" s="9"/>
      <c r="CH222" s="9"/>
      <c r="CI222" s="10"/>
      <c r="CJ222" s="10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</row>
    <row r="223" spans="1:198" ht="50" customHeight="1" thickBot="1" x14ac:dyDescent="0.4">
      <c r="A223" s="296"/>
      <c r="B223" s="11">
        <v>199</v>
      </c>
      <c r="C223" s="34" t="s">
        <v>233</v>
      </c>
      <c r="D223" s="11" t="s">
        <v>22</v>
      </c>
      <c r="E223" s="6"/>
      <c r="F223" s="157">
        <f>+'ESTUDIO DE MERCADO 2023'!F223*(1 + 0.0928) * (1 + 0.052) * (1 + 0.051)</f>
        <v>628293.38291199994</v>
      </c>
      <c r="G223" s="157">
        <f>+'ESTUDIO DE MERCADO 2023'!G223*(1 + 0.0928) * (1 + 0.052) * (1 + 0.051)</f>
        <v>707410.01889868802</v>
      </c>
      <c r="H223" s="7">
        <f>+'ESTUDIO DE MERCADO 2025'!H223*1.051</f>
        <v>846055</v>
      </c>
      <c r="I223" s="7">
        <f>+'ESTUDIO DE MERCADO 2025'!I223*1.051</f>
        <v>862871</v>
      </c>
      <c r="J223" s="13">
        <f>+'ESTUDIO DE MERCADO 2025'!J223*1.051</f>
        <v>813301.63599999994</v>
      </c>
      <c r="K223" s="8">
        <f t="shared" ref="K223:K240" si="205">ROUND(((F223+G223+H223+I223+J223)/5),0)</f>
        <v>771586</v>
      </c>
      <c r="L223" s="450"/>
      <c r="M223" s="157">
        <f>+'ESTUDIO DE MERCADO 2023'!I223*(1 + 0.0928) * (1 + 0.052) * (1 + 0.051)</f>
        <v>628293.38291199994</v>
      </c>
      <c r="N223" s="157">
        <f>+'ESTUDIO DE MERCADO 2023'!J223*(1 + 0.0928) * (1 + 0.052) * (1 + 0.051)</f>
        <v>707410.01889868802</v>
      </c>
      <c r="O223" s="7">
        <f>+'ESTUDIO DE MERCADO 2025'!N223*1.051</f>
        <v>846055</v>
      </c>
      <c r="P223" s="7">
        <f>+'ESTUDIO DE MERCADO 2025'!O223*1.051</f>
        <v>862871</v>
      </c>
      <c r="Q223" s="7">
        <f>+'ESTUDIO DE MERCADO 2025'!P223*1.051</f>
        <v>813301.63599999994</v>
      </c>
      <c r="R223" s="8">
        <f t="shared" ref="R223:R240" si="206">ROUND(((M223+N223+O223+P223+Q223)/5),0)</f>
        <v>771586</v>
      </c>
      <c r="S223" s="450"/>
      <c r="T223" s="157">
        <f>+'ESTUDIO DE MERCADO 2023'!O223*(1 + 0.0928) * (1 + 0.052) * (1 + 0.051)</f>
        <v>628293.38291199994</v>
      </c>
      <c r="U223" s="157">
        <f>+'ESTUDIO DE MERCADO 2023'!P223*(1 + 0.0928) * (1 + 0.052) * (1 + 0.051)</f>
        <v>707410.01889868802</v>
      </c>
      <c r="V223" s="7">
        <f>+'ESTUDIO DE MERCADO 2025'!T223*1.051</f>
        <v>846055</v>
      </c>
      <c r="W223" s="7">
        <f>+'ESTUDIO DE MERCADO 2025'!U223*1.051</f>
        <v>862871</v>
      </c>
      <c r="X223" s="7">
        <f>+'ESTUDIO DE MERCADO 2025'!V223*1.051</f>
        <v>813301.63599999994</v>
      </c>
      <c r="Y223" s="8">
        <f t="shared" ref="Y223:Y240" si="207">ROUND(((T223+U223+V223+W223+X223)/5),0)</f>
        <v>771586</v>
      </c>
      <c r="Z223" s="450"/>
      <c r="AA223" s="157">
        <f>+'ESTUDIO DE MERCADO 2023'!AD223*(1 + 0.0928) * (1 + 0.052) * (1 + 0.051)</f>
        <v>628293.38291199994</v>
      </c>
      <c r="AB223" s="157">
        <f>+'ESTUDIO DE MERCADO 2023'!AE223*(1 + 0.0928) * (1 + 0.052) * (1 + 0.051)</f>
        <v>707410.01889868802</v>
      </c>
      <c r="AC223" s="7">
        <f>+'ESTUDIO DE MERCADO 2025'!Z223*1.051</f>
        <v>846055</v>
      </c>
      <c r="AD223" s="7">
        <f>+'ESTUDIO DE MERCADO 2025'!AA223*1.051</f>
        <v>846055</v>
      </c>
      <c r="AE223" s="7">
        <f>+'ESTUDIO DE MERCADO 2025'!AB223*1.051</f>
        <v>813301.63599999994</v>
      </c>
      <c r="AF223" s="8">
        <f t="shared" ref="AF223:AF240" si="208">ROUND(((AA223+AB223+AC223+AD223+AE223)/5),0)</f>
        <v>768223</v>
      </c>
      <c r="AG223" s="450"/>
      <c r="AH223" s="157">
        <f>+'ESTUDIO DE MERCADO 2023'!AG223*(1 + 0.0928) * (1 + 0.052) * (1 + 0.051)</f>
        <v>628293.38291199994</v>
      </c>
      <c r="AI223" s="157">
        <f>+'ESTUDIO DE MERCADO 2023'!AH223*(1 + 0.0928) * (1 + 0.052) * (1 + 0.051)</f>
        <v>707410.01889868802</v>
      </c>
      <c r="AJ223" s="7">
        <f>+'ESTUDIO DE MERCADO 2025'!AF223*1.051</f>
        <v>846055</v>
      </c>
      <c r="AK223" s="7">
        <f>+'ESTUDIO DE MERCADO 2025'!AG223*1.051</f>
        <v>862871</v>
      </c>
      <c r="AL223" s="7">
        <f>+'ESTUDIO DE MERCADO 2025'!AH223*1.051</f>
        <v>813301.63599999994</v>
      </c>
      <c r="AM223" s="8">
        <f t="shared" ref="AM223:AM240" si="209">ROUND(((AH223+AI223+AJ223+AK223+AL223)/5),0)</f>
        <v>771586</v>
      </c>
      <c r="AN223" s="450"/>
      <c r="AO223" s="157">
        <f>+'ESTUDIO DE MERCADO 2023'!AJ223*(1 + 0.0928) * (1 + 0.052) * (1 + 0.051)</f>
        <v>628293.38291199994</v>
      </c>
      <c r="AP223" s="157">
        <f>+'ESTUDIO DE MERCADO 2023'!AK223*(1 + 0.0928) * (1 + 0.052) * (1 + 0.051)</f>
        <v>707410.01889868802</v>
      </c>
      <c r="AQ223" s="7">
        <f>+'ESTUDIO DE MERCADO 2025'!AL223*1.051</f>
        <v>846055</v>
      </c>
      <c r="AR223" s="7">
        <f>+'ESTUDIO DE MERCADO 2025'!AM223*1.051</f>
        <v>862871</v>
      </c>
      <c r="AS223" s="7">
        <f>+'ESTUDIO DE MERCADO 2025'!AN223*1.051</f>
        <v>813301.63599999994</v>
      </c>
      <c r="AT223" s="8">
        <f>ROUND(((AO223+AP223+AQ223+AR223+AS223)/5),0)</f>
        <v>771586</v>
      </c>
      <c r="AU223" s="450"/>
      <c r="AV223" s="157">
        <f>+'ESTUDIO DE MERCADO 2023'!AM223*(1 + 0.0928) * (1 + 0.052) * (1 + 0.051)</f>
        <v>747669.12566528004</v>
      </c>
      <c r="AW223" s="157">
        <f>+'ESTUDIO DE MERCADO 2023'!AN223*(1 + 0.0928) * (1 + 0.052) * (1 + 0.051)</f>
        <v>707410.01889868802</v>
      </c>
      <c r="AX223" s="7">
        <f>+'ESTUDIO DE MERCADO 2025'!AR223*1.051</f>
        <v>921727</v>
      </c>
      <c r="AY223" s="7">
        <f>+'ESTUDIO DE MERCADO 2025'!AS223*1.051</f>
        <v>940644.99999999988</v>
      </c>
      <c r="AZ223" s="7">
        <f>+'ESTUDIO DE MERCADO 2025'!AT223*1.051</f>
        <v>885988.79599999997</v>
      </c>
      <c r="BA223" s="8">
        <f t="shared" ref="BA223:BA240" si="210">ROUND(((AV223+AW223+AX223+AY223+AZ223)/5),0)</f>
        <v>840688</v>
      </c>
      <c r="BB223" s="450"/>
      <c r="BC223" s="157">
        <f>+'ESTUDIO DE MERCADO 2023'!AP223*(1 + 0.0928) * (1 + 0.052) * (1 + 0.051)</f>
        <v>628293.38291199994</v>
      </c>
      <c r="BD223" s="157">
        <f>+'ESTUDIO DE MERCADO 2023'!AQ223*(1 + 0.0928) * (1 + 0.052) * (1 + 0.051)</f>
        <v>575130.09666560008</v>
      </c>
      <c r="BE223" s="7">
        <f>+'ESTUDIO DE MERCADO 2025'!AX223*1.051</f>
        <v>761975</v>
      </c>
      <c r="BF223" s="7">
        <f>+'ESTUDIO DE MERCADO 2025'!AY223*1.051</f>
        <v>777740</v>
      </c>
      <c r="BG223" s="7">
        <f>+'ESTUDIO DE MERCADO 2025'!AZ223*1.051</f>
        <v>732757.2</v>
      </c>
      <c r="BH223" s="8">
        <f t="shared" ref="BH223:BH240" si="211">ROUND(((BC223+BD223+BE223+BF223+BG223)/5),0)</f>
        <v>695179</v>
      </c>
      <c r="BI223" s="450"/>
      <c r="BJ223" s="157">
        <f>+'ESTUDIO DE MERCADO 2023'!AV223*(1 + 0.0928) * (1 + 0.052) * (1 + 0.051)</f>
        <v>628293.38291199994</v>
      </c>
      <c r="BK223" s="157">
        <f>+'ESTUDIO DE MERCADO 2023'!AW223*(1 + 0.0928) * (1 + 0.052) * (1 + 0.051)</f>
        <v>707410.01889868802</v>
      </c>
      <c r="BL223" s="7">
        <f>+'ESTUDIO DE MERCADO 2025'!BD223*1.051</f>
        <v>846055</v>
      </c>
      <c r="BM223" s="7">
        <f>+'ESTUDIO DE MERCADO 2025'!BE223*1.051</f>
        <v>862871</v>
      </c>
      <c r="BN223" s="7">
        <f>+'ESTUDIO DE MERCADO 2025'!BF223*1.051</f>
        <v>813301.63599999994</v>
      </c>
      <c r="BO223" s="8">
        <f t="shared" ref="BO223:BO240" si="212">ROUND(((BJ223+BK223+BL223+BM223+BN223)/5),0)</f>
        <v>771586</v>
      </c>
      <c r="BP223" s="450"/>
      <c r="BQ223" s="157">
        <f>+'ESTUDIO DE MERCADO 2023'!AY223*(1 + 0.0928) * (1 + 0.052) * (1 + 0.051)</f>
        <v>628293.38291199994</v>
      </c>
      <c r="BR223" s="157">
        <f>+'ESTUDIO DE MERCADO 2023'!AZ223*(1 + 0.0928) * (1 + 0.052) * (1 + 0.051)</f>
        <v>707410.01889868802</v>
      </c>
      <c r="BS223" s="7">
        <f>+'ESTUDIO DE MERCADO 2025'!BJ223*1.051</f>
        <v>846055</v>
      </c>
      <c r="BT223" s="7">
        <f>+'ESTUDIO DE MERCADO 2025'!BK223*1.051</f>
        <v>862871</v>
      </c>
      <c r="BU223" s="7">
        <f>+'ESTUDIO DE MERCADO 2025'!BL223*1.051</f>
        <v>813301.63599999994</v>
      </c>
      <c r="BV223" s="8">
        <f t="shared" ref="BV223:BV240" si="213">ROUND(((BQ223+BR223+BS223+BT223+BU223)/5),0)</f>
        <v>771586</v>
      </c>
      <c r="BW223" s="450"/>
      <c r="BX223" s="157">
        <f>+'ESTUDIO DE MERCADO 2023'!BB223*(1 + 0.0928) * (1 + 0.052) * (1 + 0.051)</f>
        <v>628293.38291199994</v>
      </c>
      <c r="BY223" s="157">
        <f>+'ESTUDIO DE MERCADO 2023'!BC223*(1 + 0.0928) * (1 + 0.052) * (1 + 0.051)</f>
        <v>575130.09666560008</v>
      </c>
      <c r="BZ223" s="7">
        <f>+'ESTUDIO DE MERCADO 2025'!BP223*1.051</f>
        <v>761975</v>
      </c>
      <c r="CA223" s="7">
        <f>+'ESTUDIO DE MERCADO 2025'!BQ223*1.051</f>
        <v>777740</v>
      </c>
      <c r="CB223" s="7">
        <f>+'ESTUDIO DE MERCADO 2025'!BR223*1.051</f>
        <v>732757.2</v>
      </c>
      <c r="CC223" s="450">
        <f t="shared" si="133"/>
        <v>695179</v>
      </c>
      <c r="CD223" s="89"/>
      <c r="CE223" s="28"/>
      <c r="CF223" s="9"/>
      <c r="CG223" s="9"/>
      <c r="CH223" s="9"/>
      <c r="CI223" s="10"/>
      <c r="CJ223" s="10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</row>
    <row r="224" spans="1:198" ht="50" customHeight="1" x14ac:dyDescent="0.35">
      <c r="A224" s="296"/>
      <c r="B224" s="4">
        <v>200</v>
      </c>
      <c r="C224" s="34" t="s">
        <v>234</v>
      </c>
      <c r="D224" s="11" t="s">
        <v>22</v>
      </c>
      <c r="E224" s="6"/>
      <c r="F224" s="157">
        <f>+'ESTUDIO DE MERCADO 2023'!F224*(1 + 0.0928) * (1 + 0.052) * (1 + 0.051)</f>
        <v>314146.69145599997</v>
      </c>
      <c r="G224" s="157">
        <f>+'ESTUDIO DE MERCADO 2023'!G224*(1 + 0.0928) * (1 + 0.052) * (1 + 0.051)</f>
        <v>353705.00944934401</v>
      </c>
      <c r="H224" s="7">
        <f>+'ESTUDIO DE MERCADO 2025'!H224*1.051</f>
        <v>422502</v>
      </c>
      <c r="I224" s="7">
        <f>+'ESTUDIO DE MERCADO 2025'!I224*1.051</f>
        <v>430910</v>
      </c>
      <c r="J224" s="13">
        <f>+'ESTUDIO DE MERCADO 2025'!J224*1.051</f>
        <v>406650.81799999997</v>
      </c>
      <c r="K224" s="8">
        <f t="shared" si="205"/>
        <v>385583</v>
      </c>
      <c r="L224" s="450"/>
      <c r="M224" s="157">
        <f>+'ESTUDIO DE MERCADO 2023'!I224*(1 + 0.0928) * (1 + 0.052) * (1 + 0.051)</f>
        <v>314146.69145599997</v>
      </c>
      <c r="N224" s="157">
        <f>+'ESTUDIO DE MERCADO 2023'!J224*(1 + 0.0928) * (1 + 0.052) * (1 + 0.051)</f>
        <v>353705.00944934401</v>
      </c>
      <c r="O224" s="7">
        <f>+'ESTUDIO DE MERCADO 2025'!N224*1.051</f>
        <v>422502</v>
      </c>
      <c r="P224" s="7">
        <f>+'ESTUDIO DE MERCADO 2025'!O224*1.051</f>
        <v>430910</v>
      </c>
      <c r="Q224" s="7">
        <f>+'ESTUDIO DE MERCADO 2025'!P224*1.051</f>
        <v>406650.81799999997</v>
      </c>
      <c r="R224" s="8">
        <f t="shared" si="206"/>
        <v>385583</v>
      </c>
      <c r="S224" s="450"/>
      <c r="T224" s="157">
        <f>+'ESTUDIO DE MERCADO 2023'!O224*(1 + 0.0928) * (1 + 0.052) * (1 + 0.051)</f>
        <v>314146.69145599997</v>
      </c>
      <c r="U224" s="157">
        <f>+'ESTUDIO DE MERCADO 2023'!P224*(1 + 0.0928) * (1 + 0.052) * (1 + 0.051)</f>
        <v>353705.00944934401</v>
      </c>
      <c r="V224" s="7">
        <f>+'ESTUDIO DE MERCADO 2025'!T224*1.051</f>
        <v>422502</v>
      </c>
      <c r="W224" s="7">
        <f>+'ESTUDIO DE MERCADO 2025'!U224*1.051</f>
        <v>430910</v>
      </c>
      <c r="X224" s="7">
        <f>+'ESTUDIO DE MERCADO 2025'!V224*1.051</f>
        <v>406650.81799999997</v>
      </c>
      <c r="Y224" s="8">
        <f t="shared" si="207"/>
        <v>385583</v>
      </c>
      <c r="Z224" s="450"/>
      <c r="AA224" s="157">
        <f>+'ESTUDIO DE MERCADO 2023'!AD224*(1 + 0.0928) * (1 + 0.052) * (1 + 0.051)</f>
        <v>314146.69145599997</v>
      </c>
      <c r="AB224" s="157">
        <f>+'ESTUDIO DE MERCADO 2023'!AE224*(1 + 0.0928) * (1 + 0.052) * (1 + 0.051)</f>
        <v>353705.00944934401</v>
      </c>
      <c r="AC224" s="7">
        <f>+'ESTUDIO DE MERCADO 2025'!Z224*1.051</f>
        <v>422502</v>
      </c>
      <c r="AD224" s="7">
        <f>+'ESTUDIO DE MERCADO 2025'!AA224*1.051</f>
        <v>422502</v>
      </c>
      <c r="AE224" s="7">
        <f>+'ESTUDIO DE MERCADO 2025'!AB224*1.051</f>
        <v>406650.81799999997</v>
      </c>
      <c r="AF224" s="8">
        <f t="shared" si="208"/>
        <v>383901</v>
      </c>
      <c r="AG224" s="450"/>
      <c r="AH224" s="157">
        <f>+'ESTUDIO DE MERCADO 2023'!AG224*(1 + 0.0928) * (1 + 0.052) * (1 + 0.051)</f>
        <v>314146.69145599997</v>
      </c>
      <c r="AI224" s="157">
        <f>+'ESTUDIO DE MERCADO 2023'!AH224*(1 + 0.0928) * (1 + 0.052) * (1 + 0.051)</f>
        <v>353705.00944934401</v>
      </c>
      <c r="AJ224" s="7">
        <f>+'ESTUDIO DE MERCADO 2025'!AF224*1.051</f>
        <v>422502</v>
      </c>
      <c r="AK224" s="7">
        <f>+'ESTUDIO DE MERCADO 2025'!AG224*1.051</f>
        <v>430910</v>
      </c>
      <c r="AL224" s="7">
        <f>+'ESTUDIO DE MERCADO 2025'!AH224*1.051</f>
        <v>406650.81799999997</v>
      </c>
      <c r="AM224" s="8">
        <f t="shared" si="209"/>
        <v>385583</v>
      </c>
      <c r="AN224" s="450"/>
      <c r="AO224" s="157">
        <f>+'ESTUDIO DE MERCADO 2023'!AJ224*(1 + 0.0928) * (1 + 0.052) * (1 + 0.051)</f>
        <v>314146.69145599997</v>
      </c>
      <c r="AP224" s="157">
        <f>+'ESTUDIO DE MERCADO 2023'!AK224*(1 + 0.0928) * (1 + 0.052) * (1 + 0.051)</f>
        <v>353705.00944934401</v>
      </c>
      <c r="AQ224" s="7">
        <f>+'ESTUDIO DE MERCADO 2025'!AL224*1.051</f>
        <v>422502</v>
      </c>
      <c r="AR224" s="7">
        <f>+'ESTUDIO DE MERCADO 2025'!AM224*1.051</f>
        <v>430910</v>
      </c>
      <c r="AS224" s="7">
        <f>+'ESTUDIO DE MERCADO 2025'!AN224*1.051</f>
        <v>406650.81799999997</v>
      </c>
      <c r="AT224" s="8">
        <f>ROUND(((AO224+AP224+AQ224+AR224+AS224)/5),0)</f>
        <v>385583</v>
      </c>
      <c r="AU224" s="450"/>
      <c r="AV224" s="157">
        <f>+'ESTUDIO DE MERCADO 2023'!AM224*(1 + 0.0928) * (1 + 0.052) * (1 + 0.051)</f>
        <v>373834.56283264002</v>
      </c>
      <c r="AW224" s="157">
        <f>+'ESTUDIO DE MERCADO 2023'!AN224*(1 + 0.0928) * (1 + 0.052) * (1 + 0.051)</f>
        <v>353705.00944934401</v>
      </c>
      <c r="AX224" s="7">
        <f>+'ESTUDIO DE MERCADO 2025'!AR224*1.051</f>
        <v>460338</v>
      </c>
      <c r="AY224" s="7">
        <f>+'ESTUDIO DE MERCADO 2025'!AS224*1.051</f>
        <v>469796.99999999994</v>
      </c>
      <c r="AZ224" s="7">
        <f>+'ESTUDIO DE MERCADO 2025'!AT224*1.051</f>
        <v>442994.39799999999</v>
      </c>
      <c r="BA224" s="8">
        <f t="shared" si="210"/>
        <v>420134</v>
      </c>
      <c r="BB224" s="450"/>
      <c r="BC224" s="157">
        <f>+'ESTUDIO DE MERCADO 2023'!AP224*(1 + 0.0928) * (1 + 0.052) * (1 + 0.051)</f>
        <v>314146.69145599997</v>
      </c>
      <c r="BD224" s="157">
        <f>+'ESTUDIO DE MERCADO 2023'!AQ224*(1 + 0.0928) * (1 + 0.052) * (1 + 0.051)</f>
        <v>287565.04833280004</v>
      </c>
      <c r="BE224" s="7">
        <f>+'ESTUDIO DE MERCADO 2025'!AX224*1.051</f>
        <v>381513</v>
      </c>
      <c r="BF224" s="7">
        <f>+'ESTUDIO DE MERCADO 2025'!AY224*1.051</f>
        <v>388870</v>
      </c>
      <c r="BG224" s="7">
        <f>+'ESTUDIO DE MERCADO 2025'!AZ224*1.051</f>
        <v>366378.6</v>
      </c>
      <c r="BH224" s="8">
        <f t="shared" si="211"/>
        <v>347695</v>
      </c>
      <c r="BI224" s="450"/>
      <c r="BJ224" s="157">
        <f>+'ESTUDIO DE MERCADO 2023'!AV224*(1 + 0.0928) * (1 + 0.052) * (1 + 0.051)</f>
        <v>314146.69145599997</v>
      </c>
      <c r="BK224" s="157">
        <f>+'ESTUDIO DE MERCADO 2023'!AW224*(1 + 0.0928) * (1 + 0.052) * (1 + 0.051)</f>
        <v>353705.00944934401</v>
      </c>
      <c r="BL224" s="7">
        <f>+'ESTUDIO DE MERCADO 2025'!BD224*1.051</f>
        <v>422502</v>
      </c>
      <c r="BM224" s="7">
        <f>+'ESTUDIO DE MERCADO 2025'!BE224*1.051</f>
        <v>430910</v>
      </c>
      <c r="BN224" s="7">
        <f>+'ESTUDIO DE MERCADO 2025'!BF224*1.051</f>
        <v>406650.81799999997</v>
      </c>
      <c r="BO224" s="8">
        <f t="shared" si="212"/>
        <v>385583</v>
      </c>
      <c r="BP224" s="450"/>
      <c r="BQ224" s="157">
        <f>+'ESTUDIO DE MERCADO 2023'!AY224*(1 + 0.0928) * (1 + 0.052) * (1 + 0.051)</f>
        <v>314146.69145599997</v>
      </c>
      <c r="BR224" s="157">
        <f>+'ESTUDIO DE MERCADO 2023'!AZ224*(1 + 0.0928) * (1 + 0.052) * (1 + 0.051)</f>
        <v>353705.00944934401</v>
      </c>
      <c r="BS224" s="7">
        <f>+'ESTUDIO DE MERCADO 2025'!BJ224*1.051</f>
        <v>422502</v>
      </c>
      <c r="BT224" s="7">
        <f>+'ESTUDIO DE MERCADO 2025'!BK224*1.051</f>
        <v>430910</v>
      </c>
      <c r="BU224" s="7">
        <f>+'ESTUDIO DE MERCADO 2025'!BL224*1.051</f>
        <v>406650.81799999997</v>
      </c>
      <c r="BV224" s="8">
        <f t="shared" si="213"/>
        <v>385583</v>
      </c>
      <c r="BW224" s="450"/>
      <c r="BX224" s="157">
        <f>+'ESTUDIO DE MERCADO 2023'!BB224*(1 + 0.0928) * (1 + 0.052) * (1 + 0.051)</f>
        <v>314146.69145599997</v>
      </c>
      <c r="BY224" s="157">
        <f>+'ESTUDIO DE MERCADO 2023'!BC224*(1 + 0.0928) * (1 + 0.052) * (1 + 0.051)</f>
        <v>287565.04833280004</v>
      </c>
      <c r="BZ224" s="7">
        <f>+'ESTUDIO DE MERCADO 2025'!BP224*1.051</f>
        <v>381513</v>
      </c>
      <c r="CA224" s="7">
        <f>+'ESTUDIO DE MERCADO 2025'!BQ224*1.051</f>
        <v>388870</v>
      </c>
      <c r="CB224" s="7">
        <f>+'ESTUDIO DE MERCADO 2025'!BR224*1.051</f>
        <v>366378.6</v>
      </c>
      <c r="CC224" s="450">
        <f t="shared" ref="CC224:CC256" si="214">ROUND(((BX224+BY224+BZ224+CA224+CB224)/5),0)</f>
        <v>347695</v>
      </c>
      <c r="CD224" s="89"/>
      <c r="CE224" s="28"/>
      <c r="CF224" s="9"/>
      <c r="CG224" s="9"/>
      <c r="CH224" s="9"/>
      <c r="CI224" s="10"/>
      <c r="CJ224" s="10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</row>
    <row r="225" spans="1:198" ht="50" customHeight="1" thickBot="1" x14ac:dyDescent="0.4">
      <c r="A225" s="296"/>
      <c r="B225" s="11">
        <v>201</v>
      </c>
      <c r="C225" s="34" t="s">
        <v>235</v>
      </c>
      <c r="D225" s="11" t="s">
        <v>22</v>
      </c>
      <c r="E225" s="6"/>
      <c r="F225" s="157">
        <f>+'ESTUDIO DE MERCADO 2023'!F225*(1 + 0.0928) * (1 + 0.052) * (1 + 0.051)</f>
        <v>706830.05577600002</v>
      </c>
      <c r="G225" s="157">
        <f>+'ESTUDIO DE MERCADO 2023'!G225*(1 + 0.0928) * (1 + 0.052) * (1 + 0.051)</f>
        <v>795836.27126102394</v>
      </c>
      <c r="H225" s="7">
        <f>+'ESTUDIO DE MERCADO 2025'!H225*1.051</f>
        <v>951154.99999999988</v>
      </c>
      <c r="I225" s="7">
        <f>+'ESTUDIO DE MERCADO 2025'!I225*1.051</f>
        <v>970072.99999999988</v>
      </c>
      <c r="J225" s="13">
        <f>+'ESTUDIO DE MERCADO 2025'!J225*1.051</f>
        <v>914965.07619999989</v>
      </c>
      <c r="K225" s="8">
        <f t="shared" si="205"/>
        <v>867772</v>
      </c>
      <c r="L225" s="450"/>
      <c r="M225" s="157">
        <f>+'ESTUDIO DE MERCADO 2023'!I225*(1 + 0.0928) * (1 + 0.052) * (1 + 0.051)</f>
        <v>706830.05577600002</v>
      </c>
      <c r="N225" s="157">
        <f>+'ESTUDIO DE MERCADO 2023'!J225*(1 + 0.0928) * (1 + 0.052) * (1 + 0.051)</f>
        <v>795836.27126102394</v>
      </c>
      <c r="O225" s="7">
        <f>+'ESTUDIO DE MERCADO 2025'!N225*1.051</f>
        <v>951154.99999999988</v>
      </c>
      <c r="P225" s="7">
        <f>+'ESTUDIO DE MERCADO 2025'!O225*1.051</f>
        <v>970072.99999999988</v>
      </c>
      <c r="Q225" s="7">
        <f>+'ESTUDIO DE MERCADO 2025'!P225*1.051</f>
        <v>914965.07619999989</v>
      </c>
      <c r="R225" s="8">
        <f t="shared" si="206"/>
        <v>867772</v>
      </c>
      <c r="S225" s="450"/>
      <c r="T225" s="157">
        <f>+'ESTUDIO DE MERCADO 2023'!O225*(1 + 0.0928) * (1 + 0.052) * (1 + 0.051)</f>
        <v>706830.05577600002</v>
      </c>
      <c r="U225" s="157">
        <f>+'ESTUDIO DE MERCADO 2023'!P225*(1 + 0.0928) * (1 + 0.052) * (1 + 0.051)</f>
        <v>795836.27126102394</v>
      </c>
      <c r="V225" s="7">
        <f>+'ESTUDIO DE MERCADO 2025'!T225*1.051</f>
        <v>951154.99999999988</v>
      </c>
      <c r="W225" s="7">
        <f>+'ESTUDIO DE MERCADO 2025'!U225*1.051</f>
        <v>970072.99999999988</v>
      </c>
      <c r="X225" s="7">
        <f>+'ESTUDIO DE MERCADO 2025'!V225*1.051</f>
        <v>914965.07619999989</v>
      </c>
      <c r="Y225" s="8">
        <f t="shared" si="207"/>
        <v>867772</v>
      </c>
      <c r="Z225" s="450"/>
      <c r="AA225" s="157">
        <f>+'ESTUDIO DE MERCADO 2023'!AD225*(1 + 0.0928) * (1 + 0.052) * (1 + 0.051)</f>
        <v>706830.05577600002</v>
      </c>
      <c r="AB225" s="157">
        <f>+'ESTUDIO DE MERCADO 2023'!AE225*(1 + 0.0928) * (1 + 0.052) * (1 + 0.051)</f>
        <v>795836.27126102394</v>
      </c>
      <c r="AC225" s="7">
        <f>+'ESTUDIO DE MERCADO 2025'!Z225*1.051</f>
        <v>951154.99999999988</v>
      </c>
      <c r="AD225" s="7">
        <f>+'ESTUDIO DE MERCADO 2025'!AA225*1.051</f>
        <v>951154.99999999988</v>
      </c>
      <c r="AE225" s="7">
        <f>+'ESTUDIO DE MERCADO 2025'!AB225*1.051</f>
        <v>914965.07619999989</v>
      </c>
      <c r="AF225" s="8">
        <f t="shared" si="208"/>
        <v>863988</v>
      </c>
      <c r="AG225" s="450"/>
      <c r="AH225" s="157">
        <f>+'ESTUDIO DE MERCADO 2023'!AG225*(1 + 0.0928) * (1 + 0.052) * (1 + 0.051)</f>
        <v>706830.05577600002</v>
      </c>
      <c r="AI225" s="157">
        <f>+'ESTUDIO DE MERCADO 2023'!AH225*(1 + 0.0928) * (1 + 0.052) * (1 + 0.051)</f>
        <v>795836.27126102394</v>
      </c>
      <c r="AJ225" s="7">
        <f>+'ESTUDIO DE MERCADO 2025'!AF225*1.051</f>
        <v>951154.99999999988</v>
      </c>
      <c r="AK225" s="7">
        <f>+'ESTUDIO DE MERCADO 2025'!AG225*1.051</f>
        <v>970072.99999999988</v>
      </c>
      <c r="AL225" s="7">
        <f>+'ESTUDIO DE MERCADO 2025'!AH225*1.051</f>
        <v>914965.07619999989</v>
      </c>
      <c r="AM225" s="8">
        <f t="shared" si="209"/>
        <v>867772</v>
      </c>
      <c r="AN225" s="450"/>
      <c r="AO225" s="157">
        <f>+'ESTUDIO DE MERCADO 2023'!AJ225*(1 + 0.0928) * (1 + 0.052) * (1 + 0.051)</f>
        <v>706830.05577600002</v>
      </c>
      <c r="AP225" s="157">
        <f>+'ESTUDIO DE MERCADO 2023'!AK225*(1 + 0.0928) * (1 + 0.052) * (1 + 0.051)</f>
        <v>795836.27126102394</v>
      </c>
      <c r="AQ225" s="7">
        <f>+'ESTUDIO DE MERCADO 2025'!AL225*1.051</f>
        <v>951154.99999999988</v>
      </c>
      <c r="AR225" s="7">
        <f>+'ESTUDIO DE MERCADO 2025'!AM225*1.051</f>
        <v>970072.99999999988</v>
      </c>
      <c r="AS225" s="7">
        <f>+'ESTUDIO DE MERCADO 2025'!AN225*1.051</f>
        <v>914965.07619999989</v>
      </c>
      <c r="AT225" s="8">
        <f>ROUND(((AO225+AP225+AQ225+AR225+AS225)/5),0)</f>
        <v>867772</v>
      </c>
      <c r="AU225" s="450"/>
      <c r="AV225" s="157">
        <f>+'ESTUDIO DE MERCADO 2023'!AM225*(1 + 0.0928) * (1 + 0.052) * (1 + 0.051)</f>
        <v>841127.76637343992</v>
      </c>
      <c r="AW225" s="157">
        <f>+'ESTUDIO DE MERCADO 2023'!AN225*(1 + 0.0928) * (1 + 0.052) * (1 + 0.051)</f>
        <v>795836.27126102394</v>
      </c>
      <c r="AX225" s="7">
        <f>+'ESTUDIO DE MERCADO 2025'!AR225*1.051</f>
        <v>1036285.9999999999</v>
      </c>
      <c r="AY225" s="7">
        <f>+'ESTUDIO DE MERCADO 2025'!AS225*1.051</f>
        <v>1057306</v>
      </c>
      <c r="AZ225" s="7">
        <f>+'ESTUDIO DE MERCADO 2025'!AT225*1.051</f>
        <v>996738.13119999995</v>
      </c>
      <c r="BA225" s="8">
        <f t="shared" si="210"/>
        <v>945459</v>
      </c>
      <c r="BB225" s="450"/>
      <c r="BC225" s="157">
        <f>+'ESTUDIO DE MERCADO 2023'!AP225*(1 + 0.0928) * (1 + 0.052) * (1 + 0.051)</f>
        <v>706830.05577600002</v>
      </c>
      <c r="BD225" s="157">
        <f>+'ESTUDIO DE MERCADO 2023'!AQ225*(1 + 0.0928) * (1 + 0.052) * (1 + 0.051)</f>
        <v>647021.3587488</v>
      </c>
      <c r="BE225" s="7">
        <f>+'ESTUDIO DE MERCADO 2025'!AX225*1.051</f>
        <v>857616</v>
      </c>
      <c r="BF225" s="7">
        <f>+'ESTUDIO DE MERCADO 2025'!AY225*1.051</f>
        <v>874432</v>
      </c>
      <c r="BG225" s="7">
        <f>+'ESTUDIO DE MERCADO 2025'!AZ225*1.051</f>
        <v>824351.85</v>
      </c>
      <c r="BH225" s="8">
        <f t="shared" si="211"/>
        <v>782050</v>
      </c>
      <c r="BI225" s="450"/>
      <c r="BJ225" s="157">
        <f>+'ESTUDIO DE MERCADO 2023'!AV225*(1 + 0.0928) * (1 + 0.052) * (1 + 0.051)</f>
        <v>706830.05577600002</v>
      </c>
      <c r="BK225" s="157">
        <f>+'ESTUDIO DE MERCADO 2023'!AW225*(1 + 0.0928) * (1 + 0.052) * (1 + 0.051)</f>
        <v>795836.27126102394</v>
      </c>
      <c r="BL225" s="7">
        <f>+'ESTUDIO DE MERCADO 2025'!BD225*1.051</f>
        <v>951154.99999999988</v>
      </c>
      <c r="BM225" s="7">
        <f>+'ESTUDIO DE MERCADO 2025'!BE225*1.051</f>
        <v>970072.99999999988</v>
      </c>
      <c r="BN225" s="7">
        <f>+'ESTUDIO DE MERCADO 2025'!BF225*1.051</f>
        <v>914965.07619999989</v>
      </c>
      <c r="BO225" s="8">
        <f t="shared" si="212"/>
        <v>867772</v>
      </c>
      <c r="BP225" s="450"/>
      <c r="BQ225" s="157">
        <f>+'ESTUDIO DE MERCADO 2023'!AY225*(1 + 0.0928) * (1 + 0.052) * (1 + 0.051)</f>
        <v>706830.05577600002</v>
      </c>
      <c r="BR225" s="157">
        <f>+'ESTUDIO DE MERCADO 2023'!AZ225*(1 + 0.0928) * (1 + 0.052) * (1 + 0.051)</f>
        <v>795836.27126102394</v>
      </c>
      <c r="BS225" s="7">
        <f>+'ESTUDIO DE MERCADO 2025'!BJ225*1.051</f>
        <v>951154.99999999988</v>
      </c>
      <c r="BT225" s="7">
        <f>+'ESTUDIO DE MERCADO 2025'!BK225*1.051</f>
        <v>970072.99999999988</v>
      </c>
      <c r="BU225" s="7">
        <f>+'ESTUDIO DE MERCADO 2025'!BL225*1.051</f>
        <v>914965.07619999989</v>
      </c>
      <c r="BV225" s="8">
        <f t="shared" si="213"/>
        <v>867772</v>
      </c>
      <c r="BW225" s="450"/>
      <c r="BX225" s="157">
        <f>+'ESTUDIO DE MERCADO 2023'!BB225*(1 + 0.0928) * (1 + 0.052) * (1 + 0.051)</f>
        <v>706830.05577600002</v>
      </c>
      <c r="BY225" s="157">
        <f>+'ESTUDIO DE MERCADO 2023'!BC225*(1 + 0.0928) * (1 + 0.052) * (1 + 0.051)</f>
        <v>647021.3587488</v>
      </c>
      <c r="BZ225" s="7">
        <f>+'ESTUDIO DE MERCADO 2025'!BP225*1.051</f>
        <v>857616</v>
      </c>
      <c r="CA225" s="7">
        <f>+'ESTUDIO DE MERCADO 2025'!BQ225*1.051</f>
        <v>874432</v>
      </c>
      <c r="CB225" s="7">
        <f>+'ESTUDIO DE MERCADO 2025'!BR225*1.051</f>
        <v>824351.85</v>
      </c>
      <c r="CC225" s="450">
        <f t="shared" si="214"/>
        <v>782050</v>
      </c>
      <c r="CD225" s="89"/>
      <c r="CE225" s="28"/>
      <c r="CF225" s="9"/>
      <c r="CG225" s="9"/>
      <c r="CH225" s="9"/>
      <c r="CI225" s="10"/>
      <c r="CJ225" s="10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</row>
    <row r="226" spans="1:198" ht="50" customHeight="1" x14ac:dyDescent="0.35">
      <c r="A226" s="296"/>
      <c r="B226" s="4">
        <v>202</v>
      </c>
      <c r="C226" s="34" t="s">
        <v>236</v>
      </c>
      <c r="D226" s="11" t="s">
        <v>22</v>
      </c>
      <c r="E226" s="6"/>
      <c r="F226" s="157">
        <f>+'ESTUDIO DE MERCADO 2023'!F226*(1 + 0.0928) * (1 + 0.052) * (1 + 0.051)</f>
        <v>235610.01859199998</v>
      </c>
      <c r="G226" s="157">
        <f>+'ESTUDIO DE MERCADO 2023'!G226*(1 + 0.0928) * (1 + 0.052) * (1 + 0.051)</f>
        <v>265278.75708700798</v>
      </c>
      <c r="H226" s="7">
        <f>+'ESTUDIO DE MERCADO 2025'!H226*1.051</f>
        <v>317402</v>
      </c>
      <c r="I226" s="7">
        <f>+'ESTUDIO DE MERCADO 2025'!I226*1.051</f>
        <v>323708</v>
      </c>
      <c r="J226" s="13">
        <f>+'ESTUDIO DE MERCADO 2025'!J226*1.051</f>
        <v>304988.8492</v>
      </c>
      <c r="K226" s="8">
        <f t="shared" si="205"/>
        <v>289398</v>
      </c>
      <c r="L226" s="450"/>
      <c r="M226" s="157">
        <f>+'ESTUDIO DE MERCADO 2023'!I226*(1 + 0.0928) * (1 + 0.052) * (1 + 0.051)</f>
        <v>235610.01859199998</v>
      </c>
      <c r="N226" s="157">
        <f>+'ESTUDIO DE MERCADO 2023'!J226*(1 + 0.0928) * (1 + 0.052) * (1 + 0.051)</f>
        <v>265278.75708700798</v>
      </c>
      <c r="O226" s="7">
        <f>+'ESTUDIO DE MERCADO 2025'!N226*1.051</f>
        <v>317402</v>
      </c>
      <c r="P226" s="7">
        <f>+'ESTUDIO DE MERCADO 2025'!O226*1.051</f>
        <v>323708</v>
      </c>
      <c r="Q226" s="7">
        <f>+'ESTUDIO DE MERCADO 2025'!P226*1.051</f>
        <v>304988.8492</v>
      </c>
      <c r="R226" s="8">
        <f t="shared" si="206"/>
        <v>289398</v>
      </c>
      <c r="S226" s="450"/>
      <c r="T226" s="157">
        <f>+'ESTUDIO DE MERCADO 2023'!O226*(1 + 0.0928) * (1 + 0.052) * (1 + 0.051)</f>
        <v>235610.01859199998</v>
      </c>
      <c r="U226" s="157">
        <f>+'ESTUDIO DE MERCADO 2023'!P226*(1 + 0.0928) * (1 + 0.052) * (1 + 0.051)</f>
        <v>265278.75708700798</v>
      </c>
      <c r="V226" s="7">
        <f>+'ESTUDIO DE MERCADO 2025'!T226*1.051</f>
        <v>317402</v>
      </c>
      <c r="W226" s="7">
        <f>+'ESTUDIO DE MERCADO 2025'!U226*1.051</f>
        <v>323708</v>
      </c>
      <c r="X226" s="7">
        <f>+'ESTUDIO DE MERCADO 2025'!V226*1.051</f>
        <v>304988.8492</v>
      </c>
      <c r="Y226" s="8">
        <f t="shared" si="207"/>
        <v>289398</v>
      </c>
      <c r="Z226" s="450"/>
      <c r="AA226" s="157">
        <f>+'ESTUDIO DE MERCADO 2023'!AD226*(1 + 0.0928) * (1 + 0.052) * (1 + 0.051)</f>
        <v>235610.01859199998</v>
      </c>
      <c r="AB226" s="157">
        <f>+'ESTUDIO DE MERCADO 2023'!AE226*(1 + 0.0928) * (1 + 0.052) * (1 + 0.051)</f>
        <v>265278.75708700798</v>
      </c>
      <c r="AC226" s="7">
        <f>+'ESTUDIO DE MERCADO 2025'!Z226*1.051</f>
        <v>317402</v>
      </c>
      <c r="AD226" s="7">
        <f>+'ESTUDIO DE MERCADO 2025'!AA226*1.051</f>
        <v>317402</v>
      </c>
      <c r="AE226" s="7">
        <f>+'ESTUDIO DE MERCADO 2025'!AB226*1.051</f>
        <v>304988.8492</v>
      </c>
      <c r="AF226" s="8">
        <f t="shared" si="208"/>
        <v>288136</v>
      </c>
      <c r="AG226" s="450"/>
      <c r="AH226" s="157">
        <f>+'ESTUDIO DE MERCADO 2023'!AG226*(1 + 0.0928) * (1 + 0.052) * (1 + 0.051)</f>
        <v>235610.01859199998</v>
      </c>
      <c r="AI226" s="157">
        <f>+'ESTUDIO DE MERCADO 2023'!AH226*(1 + 0.0928) * (1 + 0.052) * (1 + 0.051)</f>
        <v>265278.75708700798</v>
      </c>
      <c r="AJ226" s="7">
        <f>+'ESTUDIO DE MERCADO 2025'!AF226*1.051</f>
        <v>317402</v>
      </c>
      <c r="AK226" s="7">
        <f>+'ESTUDIO DE MERCADO 2025'!AG226*1.051</f>
        <v>323708</v>
      </c>
      <c r="AL226" s="7">
        <f>+'ESTUDIO DE MERCADO 2025'!AH226*1.051</f>
        <v>304988.8492</v>
      </c>
      <c r="AM226" s="8">
        <f t="shared" si="209"/>
        <v>289398</v>
      </c>
      <c r="AN226" s="450"/>
      <c r="AO226" s="157">
        <f>+'ESTUDIO DE MERCADO 2023'!AJ226*(1 + 0.0928) * (1 + 0.052) * (1 + 0.051)</f>
        <v>235610.01859199998</v>
      </c>
      <c r="AP226" s="157">
        <f>+'ESTUDIO DE MERCADO 2023'!AK226*(1 + 0.0928) * (1 + 0.052) * (1 + 0.051)</f>
        <v>265278.75708700798</v>
      </c>
      <c r="AQ226" s="7">
        <f>+'ESTUDIO DE MERCADO 2025'!AL226*1.051</f>
        <v>317402</v>
      </c>
      <c r="AR226" s="7">
        <f>+'ESTUDIO DE MERCADO 2025'!AM226*1.051</f>
        <v>323708</v>
      </c>
      <c r="AS226" s="7">
        <f>+'ESTUDIO DE MERCADO 2025'!AN226*1.051</f>
        <v>304988.8492</v>
      </c>
      <c r="AT226" s="8">
        <f>ROUND(((AO226+AP226+AQ226+AR226+AS226)/5),0)</f>
        <v>289398</v>
      </c>
      <c r="AU226" s="450"/>
      <c r="AV226" s="157">
        <f>+'ESTUDIO DE MERCADO 2023'!AM226*(1 + 0.0928) * (1 + 0.052) * (1 + 0.051)</f>
        <v>280375.92212447996</v>
      </c>
      <c r="AW226" s="157">
        <f>+'ESTUDIO DE MERCADO 2023'!AN226*(1 + 0.0928) * (1 + 0.052) * (1 + 0.051)</f>
        <v>265278.75708700798</v>
      </c>
      <c r="AX226" s="7">
        <f>+'ESTUDIO DE MERCADO 2025'!AR226*1.051</f>
        <v>345779</v>
      </c>
      <c r="AY226" s="7">
        <f>+'ESTUDIO DE MERCADO 2025'!AS226*1.051</f>
        <v>353136</v>
      </c>
      <c r="AZ226" s="7">
        <f>+'ESTUDIO DE MERCADO 2025'!AT226*1.051</f>
        <v>332246.53419999999</v>
      </c>
      <c r="BA226" s="8">
        <f t="shared" si="210"/>
        <v>315363</v>
      </c>
      <c r="BB226" s="450"/>
      <c r="BC226" s="157">
        <f>+'ESTUDIO DE MERCADO 2023'!AP226*(1 + 0.0928) * (1 + 0.052) * (1 + 0.051)</f>
        <v>235610.01859199998</v>
      </c>
      <c r="BD226" s="157">
        <f>+'ESTUDIO DE MERCADO 2023'!AQ226*(1 + 0.0928) * (1 + 0.052) * (1 + 0.051)</f>
        <v>215673.78624959997</v>
      </c>
      <c r="BE226" s="7">
        <f>+'ESTUDIO DE MERCADO 2025'!AX226*1.051</f>
        <v>285872</v>
      </c>
      <c r="BF226" s="7">
        <f>+'ESTUDIO DE MERCADO 2025'!AY226*1.051</f>
        <v>291127</v>
      </c>
      <c r="BG226" s="7">
        <f>+'ESTUDIO DE MERCADO 2025'!AZ226*1.051</f>
        <v>274783.95</v>
      </c>
      <c r="BH226" s="8">
        <f t="shared" si="211"/>
        <v>260613</v>
      </c>
      <c r="BI226" s="450"/>
      <c r="BJ226" s="157">
        <f>+'ESTUDIO DE MERCADO 2023'!AV226*(1 + 0.0928) * (1 + 0.052) * (1 + 0.051)</f>
        <v>235610.01859199998</v>
      </c>
      <c r="BK226" s="157">
        <f>+'ESTUDIO DE MERCADO 2023'!AW226*(1 + 0.0928) * (1 + 0.052) * (1 + 0.051)</f>
        <v>265278.75708700798</v>
      </c>
      <c r="BL226" s="7">
        <f>+'ESTUDIO DE MERCADO 2025'!BD226*1.051</f>
        <v>317402</v>
      </c>
      <c r="BM226" s="7">
        <f>+'ESTUDIO DE MERCADO 2025'!BE226*1.051</f>
        <v>323708</v>
      </c>
      <c r="BN226" s="7">
        <f>+'ESTUDIO DE MERCADO 2025'!BF226*1.051</f>
        <v>304988.8492</v>
      </c>
      <c r="BO226" s="8">
        <f t="shared" si="212"/>
        <v>289398</v>
      </c>
      <c r="BP226" s="450"/>
      <c r="BQ226" s="157">
        <f>+'ESTUDIO DE MERCADO 2023'!AY226*(1 + 0.0928) * (1 + 0.052) * (1 + 0.051)</f>
        <v>235610.01859199998</v>
      </c>
      <c r="BR226" s="157">
        <f>+'ESTUDIO DE MERCADO 2023'!AZ226*(1 + 0.0928) * (1 + 0.052) * (1 + 0.051)</f>
        <v>265278.75708700798</v>
      </c>
      <c r="BS226" s="7">
        <f>+'ESTUDIO DE MERCADO 2025'!BJ226*1.051</f>
        <v>317402</v>
      </c>
      <c r="BT226" s="7">
        <f>+'ESTUDIO DE MERCADO 2025'!BK226*1.051</f>
        <v>323708</v>
      </c>
      <c r="BU226" s="7">
        <f>+'ESTUDIO DE MERCADO 2025'!BL226*1.051</f>
        <v>304988.8492</v>
      </c>
      <c r="BV226" s="8">
        <f t="shared" si="213"/>
        <v>289398</v>
      </c>
      <c r="BW226" s="450"/>
      <c r="BX226" s="157">
        <f>+'ESTUDIO DE MERCADO 2023'!BB226*(1 + 0.0928) * (1 + 0.052) * (1 + 0.051)</f>
        <v>235610.01859199998</v>
      </c>
      <c r="BY226" s="157">
        <f>+'ESTUDIO DE MERCADO 2023'!BC226*(1 + 0.0928) * (1 + 0.052) * (1 + 0.051)</f>
        <v>215673.78624959997</v>
      </c>
      <c r="BZ226" s="7">
        <f>+'ESTUDIO DE MERCADO 2025'!BP226*1.051</f>
        <v>285872</v>
      </c>
      <c r="CA226" s="7">
        <f>+'ESTUDIO DE MERCADO 2025'!BQ226*1.051</f>
        <v>291127</v>
      </c>
      <c r="CB226" s="7">
        <f>+'ESTUDIO DE MERCADO 2025'!BR226*1.051</f>
        <v>274783.95</v>
      </c>
      <c r="CC226" s="450">
        <f t="shared" si="214"/>
        <v>260613</v>
      </c>
      <c r="CD226" s="89"/>
      <c r="CE226" s="28"/>
      <c r="CF226" s="9"/>
      <c r="CG226" s="9"/>
      <c r="CH226" s="9"/>
      <c r="CI226" s="10"/>
      <c r="CJ226" s="10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</row>
    <row r="227" spans="1:198" ht="50" customHeight="1" thickBot="1" x14ac:dyDescent="0.4">
      <c r="A227" s="296"/>
      <c r="B227" s="11">
        <v>203</v>
      </c>
      <c r="C227" s="34" t="s">
        <v>237</v>
      </c>
      <c r="D227" s="11" t="s">
        <v>22</v>
      </c>
      <c r="E227" s="6"/>
      <c r="F227" s="157">
        <f>+'ESTUDIO DE MERCADO 2023'!F227*(1 + 0.0928) * (1 + 0.052) * (1 + 0.051)</f>
        <v>141366.01115520002</v>
      </c>
      <c r="G227" s="157">
        <f>+'ESTUDIO DE MERCADO 2023'!G227*(1 + 0.0928) * (1 + 0.052) * (1 + 0.051)</f>
        <v>159167.25425220482</v>
      </c>
      <c r="H227" s="7">
        <f>+'ESTUDIO DE MERCADO 2025'!H227*1.051</f>
        <v>190231</v>
      </c>
      <c r="I227" s="7">
        <f>+'ESTUDIO DE MERCADO 2025'!I227*1.051</f>
        <v>194435</v>
      </c>
      <c r="J227" s="13">
        <f>+'ESTUDIO DE MERCADO 2025'!J227*1.051</f>
        <v>182993.60379999998</v>
      </c>
      <c r="K227" s="8">
        <f t="shared" si="205"/>
        <v>173639</v>
      </c>
      <c r="L227" s="450"/>
      <c r="M227" s="157">
        <f>+'ESTUDIO DE MERCADO 2023'!I227*(1 + 0.0928) * (1 + 0.052) * (1 + 0.051)</f>
        <v>141366.01115520002</v>
      </c>
      <c r="N227" s="157">
        <f>+'ESTUDIO DE MERCADO 2023'!J227*(1 + 0.0928) * (1 + 0.052) * (1 + 0.051)</f>
        <v>159167.25425220482</v>
      </c>
      <c r="O227" s="7">
        <f>+'ESTUDIO DE MERCADO 2025'!N227*1.051</f>
        <v>190231</v>
      </c>
      <c r="P227" s="7">
        <f>+'ESTUDIO DE MERCADO 2025'!O227*1.051</f>
        <v>194435</v>
      </c>
      <c r="Q227" s="7">
        <f>+'ESTUDIO DE MERCADO 2025'!P227*1.051</f>
        <v>182993.60379999998</v>
      </c>
      <c r="R227" s="8">
        <f t="shared" si="206"/>
        <v>173639</v>
      </c>
      <c r="S227" s="450"/>
      <c r="T227" s="157">
        <f>+'ESTUDIO DE MERCADO 2023'!O227*(1 + 0.0928) * (1 + 0.052) * (1 + 0.051)</f>
        <v>1445074.7806976</v>
      </c>
      <c r="U227" s="157">
        <f>+'ESTUDIO DE MERCADO 2023'!P227*(1 + 0.0928) * (1 + 0.052) * (1 + 0.051)</f>
        <v>1627043.0434669822</v>
      </c>
      <c r="V227" s="7">
        <f>+'ESTUDIO DE MERCADO 2025'!T227*1.051</f>
        <v>1945400.9999999998</v>
      </c>
      <c r="W227" s="7">
        <f>+'ESTUDIO DE MERCADO 2025'!U227*1.051</f>
        <v>1984287.9999999998</v>
      </c>
      <c r="X227" s="7">
        <f>+'ESTUDIO DE MERCADO 2025'!V227*1.051</f>
        <v>1870593.7627999999</v>
      </c>
      <c r="Y227" s="8">
        <f t="shared" si="207"/>
        <v>1774480</v>
      </c>
      <c r="Z227" s="450"/>
      <c r="AA227" s="157">
        <f>+'ESTUDIO DE MERCADO 2023'!AD227*(1 + 0.0928) * (1 + 0.052) * (1 + 0.051)</f>
        <v>1445074.7806976</v>
      </c>
      <c r="AB227" s="157">
        <f>+'ESTUDIO DE MERCADO 2023'!AE227*(1 + 0.0928) * (1 + 0.052) * (1 + 0.051)</f>
        <v>1627043.0434669822</v>
      </c>
      <c r="AC227" s="7">
        <f>+'ESTUDIO DE MERCADO 2025'!Z227*1.051</f>
        <v>1945400.9999999998</v>
      </c>
      <c r="AD227" s="7">
        <f>+'ESTUDIO DE MERCADO 2025'!AA227*1.051</f>
        <v>1945400.9999999998</v>
      </c>
      <c r="AE227" s="7">
        <f>+'ESTUDIO DE MERCADO 2025'!AB227*1.051</f>
        <v>1870593.7627999999</v>
      </c>
      <c r="AF227" s="8">
        <f t="shared" si="208"/>
        <v>1766703</v>
      </c>
      <c r="AG227" s="450"/>
      <c r="AH227" s="157">
        <f>+'ESTUDIO DE MERCADO 2023'!AG227*(1 + 0.0928) * (1 + 0.052) * (1 + 0.051)</f>
        <v>1445074.7806976</v>
      </c>
      <c r="AI227" s="157">
        <f>+'ESTUDIO DE MERCADO 2023'!AH227*(1 + 0.0928) * (1 + 0.052) * (1 + 0.051)</f>
        <v>1627043.0434669822</v>
      </c>
      <c r="AJ227" s="7">
        <f>+'ESTUDIO DE MERCADO 2025'!AF227*1.051</f>
        <v>1945400.9999999998</v>
      </c>
      <c r="AK227" s="7">
        <f>+'ESTUDIO DE MERCADO 2025'!AG227*1.051</f>
        <v>1984287.9999999998</v>
      </c>
      <c r="AL227" s="7">
        <f>+'ESTUDIO DE MERCADO 2025'!AH227*1.051</f>
        <v>1870593.7627999999</v>
      </c>
      <c r="AM227" s="8">
        <f t="shared" si="209"/>
        <v>1774480</v>
      </c>
      <c r="AN227" s="450"/>
      <c r="AO227" s="157">
        <f>+'ESTUDIO DE MERCADO 2023'!AJ227*(1 + 0.0928) * (1 + 0.052) * (1 + 0.051)</f>
        <v>1445074.7806976</v>
      </c>
      <c r="AP227" s="157">
        <f>+'ESTUDIO DE MERCADO 2023'!AK227*(1 + 0.0928) * (1 + 0.052) * (1 + 0.051)</f>
        <v>1627043.0434669822</v>
      </c>
      <c r="AQ227" s="7">
        <f>+'ESTUDIO DE MERCADO 2025'!AL227*1.051</f>
        <v>1945400.9999999998</v>
      </c>
      <c r="AR227" s="7">
        <f>+'ESTUDIO DE MERCADO 2025'!AM227*1.051</f>
        <v>1984287.9999999998</v>
      </c>
      <c r="AS227" s="7">
        <f>+'ESTUDIO DE MERCADO 2025'!AN227*1.051</f>
        <v>1870593.7627999999</v>
      </c>
      <c r="AT227" s="8">
        <f>ROUND(((AO227+AP227+AQ227+AR227+AS227)/5),0)</f>
        <v>1774480</v>
      </c>
      <c r="AU227" s="450"/>
      <c r="AV227" s="157">
        <f>+'ESTUDIO DE MERCADO 2023'!AM227*(1 + 0.0928) * (1 + 0.052) * (1 + 0.051)</f>
        <v>1719638.9890301439</v>
      </c>
      <c r="AW227" s="157">
        <f>+'ESTUDIO DE MERCADO 2023'!AN227*(1 + 0.0928) * (1 + 0.052) * (1 + 0.051)</f>
        <v>1627043.0434669822</v>
      </c>
      <c r="AX227" s="7">
        <f>+'ESTUDIO DE MERCADO 2025'!AR227*1.051</f>
        <v>2118816</v>
      </c>
      <c r="AY227" s="7">
        <f>+'ESTUDIO DE MERCADO 2025'!AS227*1.051</f>
        <v>2160856</v>
      </c>
      <c r="AZ227" s="7">
        <f>+'ESTUDIO DE MERCADO 2025'!AT227*1.051</f>
        <v>2037774.2308</v>
      </c>
      <c r="BA227" s="8">
        <f t="shared" si="210"/>
        <v>1932826</v>
      </c>
      <c r="BB227" s="450"/>
      <c r="BC227" s="157">
        <f>+'ESTUDIO DE MERCADO 2023'!AP227*(1 + 0.0928) * (1 + 0.052) * (1 + 0.051)</f>
        <v>141366.01115520002</v>
      </c>
      <c r="BD227" s="157">
        <f>+'ESTUDIO DE MERCADO 2023'!AQ227*(1 + 0.0928) * (1 + 0.052) * (1 + 0.051)</f>
        <v>129404.27174976</v>
      </c>
      <c r="BE227" s="7">
        <f>+'ESTUDIO DE MERCADO 2025'!AX227*1.051</f>
        <v>171313</v>
      </c>
      <c r="BF227" s="7">
        <f>+'ESTUDIO DE MERCADO 2025'!AY227*1.051</f>
        <v>174466</v>
      </c>
      <c r="BG227" s="7">
        <f>+'ESTUDIO DE MERCADO 2025'!AZ227*1.051</f>
        <v>164870.37</v>
      </c>
      <c r="BH227" s="8">
        <f t="shared" si="211"/>
        <v>156284</v>
      </c>
      <c r="BI227" s="450"/>
      <c r="BJ227" s="157">
        <f>+'ESTUDIO DE MERCADO 2023'!AV227*(1 + 0.0928) * (1 + 0.052) * (1 + 0.051)</f>
        <v>1445074.7806976</v>
      </c>
      <c r="BK227" s="157">
        <f>+'ESTUDIO DE MERCADO 2023'!AW227*(1 + 0.0928) * (1 + 0.052) * (1 + 0.051)</f>
        <v>1627043.0434669822</v>
      </c>
      <c r="BL227" s="7">
        <f>+'ESTUDIO DE MERCADO 2025'!BD227*1.051</f>
        <v>1945400.9999999998</v>
      </c>
      <c r="BM227" s="7">
        <f>+'ESTUDIO DE MERCADO 2025'!BE227*1.051</f>
        <v>1984287.9999999998</v>
      </c>
      <c r="BN227" s="7">
        <f>+'ESTUDIO DE MERCADO 2025'!BF227*1.051</f>
        <v>1870593.7627999999</v>
      </c>
      <c r="BO227" s="8">
        <f t="shared" si="212"/>
        <v>1774480</v>
      </c>
      <c r="BP227" s="450"/>
      <c r="BQ227" s="157">
        <f>+'ESTUDIO DE MERCADO 2023'!AY227*(1 + 0.0928) * (1 + 0.052) * (1 + 0.051)</f>
        <v>1445074.7806976</v>
      </c>
      <c r="BR227" s="157">
        <f>+'ESTUDIO DE MERCADO 2023'!AZ227*(1 + 0.0928) * (1 + 0.052) * (1 + 0.051)</f>
        <v>1627043.0434669822</v>
      </c>
      <c r="BS227" s="7">
        <f>+'ESTUDIO DE MERCADO 2025'!BJ227*1.051</f>
        <v>1945400.9999999998</v>
      </c>
      <c r="BT227" s="7">
        <f>+'ESTUDIO DE MERCADO 2025'!BK227*1.051</f>
        <v>1984287.9999999998</v>
      </c>
      <c r="BU227" s="7">
        <f>+'ESTUDIO DE MERCADO 2025'!BL227*1.051</f>
        <v>1870593.7627999999</v>
      </c>
      <c r="BV227" s="8">
        <f t="shared" si="213"/>
        <v>1774480</v>
      </c>
      <c r="BW227" s="450"/>
      <c r="BX227" s="157">
        <f>+'ESTUDIO DE MERCADO 2023'!BB227*(1 + 0.0928) * (1 + 0.052) * (1 + 0.051)</f>
        <v>141366.01115520002</v>
      </c>
      <c r="BY227" s="157">
        <f>+'ESTUDIO DE MERCADO 2023'!BC227*(1 + 0.0928) * (1 + 0.052) * (1 + 0.051)</f>
        <v>129404.27174976</v>
      </c>
      <c r="BZ227" s="7">
        <f>+'ESTUDIO DE MERCADO 2025'!BP227*1.051</f>
        <v>171313</v>
      </c>
      <c r="CA227" s="7">
        <f>+'ESTUDIO DE MERCADO 2025'!BQ227*1.051</f>
        <v>174466</v>
      </c>
      <c r="CB227" s="7">
        <f>+'ESTUDIO DE MERCADO 2025'!BR227*1.051</f>
        <v>164870.37</v>
      </c>
      <c r="CC227" s="450">
        <f t="shared" si="214"/>
        <v>156284</v>
      </c>
      <c r="CD227" s="89"/>
      <c r="CE227" s="28"/>
      <c r="CF227" s="9"/>
      <c r="CG227" s="9"/>
      <c r="CH227" s="9"/>
      <c r="CI227" s="10"/>
      <c r="CJ227" s="10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</row>
    <row r="228" spans="1:198" ht="50" customHeight="1" x14ac:dyDescent="0.35">
      <c r="A228" s="296"/>
      <c r="B228" s="4">
        <v>204</v>
      </c>
      <c r="C228" s="34" t="s">
        <v>238</v>
      </c>
      <c r="D228" s="11" t="s">
        <v>22</v>
      </c>
      <c r="E228" s="6"/>
      <c r="F228" s="157">
        <f>+'ESTUDIO DE MERCADO 2023'!F228*(1 + 0.0928) * (1 + 0.052) * (1 + 0.051)</f>
        <v>141366.01115520002</v>
      </c>
      <c r="G228" s="157">
        <f>+'ESTUDIO DE MERCADO 2023'!G228*(1 + 0.0928) * (1 + 0.052) * (1 + 0.051)</f>
        <v>159167.25425220482</v>
      </c>
      <c r="H228" s="7">
        <f>+'ESTUDIO DE MERCADO 2025'!H228*1.051</f>
        <v>190231</v>
      </c>
      <c r="I228" s="7">
        <f>+'ESTUDIO DE MERCADO 2025'!I228*1.051</f>
        <v>194435</v>
      </c>
      <c r="J228" s="13">
        <f>+'ESTUDIO DE MERCADO 2025'!J228*1.051</f>
        <v>182993.60379999998</v>
      </c>
      <c r="K228" s="8">
        <f t="shared" si="205"/>
        <v>173639</v>
      </c>
      <c r="L228" s="450"/>
      <c r="M228" s="157">
        <f>+'ESTUDIO DE MERCADO 2023'!I228*(1 + 0.0928) * (1 + 0.052) * (1 + 0.051)</f>
        <v>141366.01115520002</v>
      </c>
      <c r="N228" s="157">
        <f>+'ESTUDIO DE MERCADO 2023'!J228*(1 + 0.0928) * (1 + 0.052) * (1 + 0.051)</f>
        <v>159167.25425220482</v>
      </c>
      <c r="O228" s="7">
        <f>+'ESTUDIO DE MERCADO 2025'!N228*1.051</f>
        <v>190231</v>
      </c>
      <c r="P228" s="7">
        <f>+'ESTUDIO DE MERCADO 2025'!O228*1.051</f>
        <v>194435</v>
      </c>
      <c r="Q228" s="7">
        <f>+'ESTUDIO DE MERCADO 2025'!P228*1.051</f>
        <v>182993.60379999998</v>
      </c>
      <c r="R228" s="8">
        <f t="shared" si="206"/>
        <v>173639</v>
      </c>
      <c r="S228" s="450"/>
      <c r="T228" s="157">
        <f>+'ESTUDIO DE MERCADO 2023'!O228*(1 + 0.0928) * (1 + 0.052) * (1 + 0.051)</f>
        <v>479073.7044704</v>
      </c>
      <c r="U228" s="157">
        <f>+'ESTUDIO DE MERCADO 2023'!P228*(1 + 0.0928) * (1 + 0.052) * (1 + 0.051)</f>
        <v>539400.13941024954</v>
      </c>
      <c r="V228" s="7">
        <f>+'ESTUDIO DE MERCADO 2025'!T228*1.051</f>
        <v>645314</v>
      </c>
      <c r="W228" s="7">
        <f>+'ESTUDIO DE MERCADO 2025'!U228*1.051</f>
        <v>657926</v>
      </c>
      <c r="X228" s="7">
        <f>+'ESTUDIO DE MERCADO 2025'!V228*1.051</f>
        <v>620142.12959999999</v>
      </c>
      <c r="Y228" s="8">
        <f t="shared" si="207"/>
        <v>588371</v>
      </c>
      <c r="Z228" s="450"/>
      <c r="AA228" s="157">
        <f>+'ESTUDIO DE MERCADO 2023'!AD228*(1 + 0.0928) * (1 + 0.052) * (1 + 0.051)</f>
        <v>479073.7044704</v>
      </c>
      <c r="AB228" s="157">
        <f>+'ESTUDIO DE MERCADO 2023'!AE228*(1 + 0.0928) * (1 + 0.052) * (1 + 0.051)</f>
        <v>539400.13941024954</v>
      </c>
      <c r="AC228" s="7">
        <f>+'ESTUDIO DE MERCADO 2025'!Z228*1.051</f>
        <v>645314</v>
      </c>
      <c r="AD228" s="7">
        <f>+'ESTUDIO DE MERCADO 2025'!AA228*1.051</f>
        <v>645314</v>
      </c>
      <c r="AE228" s="7">
        <f>+'ESTUDIO DE MERCADO 2025'!AB228*1.051</f>
        <v>620142.12959999999</v>
      </c>
      <c r="AF228" s="8">
        <f t="shared" si="208"/>
        <v>585849</v>
      </c>
      <c r="AG228" s="450"/>
      <c r="AH228" s="157">
        <f>+'ESTUDIO DE MERCADO 2023'!AG228*(1 + 0.0928) * (1 + 0.052) * (1 + 0.051)</f>
        <v>479073.7044704</v>
      </c>
      <c r="AI228" s="157">
        <f>+'ESTUDIO DE MERCADO 2023'!AH228*(1 + 0.0928) * (1 + 0.052) * (1 + 0.051)</f>
        <v>539400.13941024954</v>
      </c>
      <c r="AJ228" s="7">
        <f>+'ESTUDIO DE MERCADO 2025'!AF228*1.051</f>
        <v>645314</v>
      </c>
      <c r="AK228" s="7">
        <f>+'ESTUDIO DE MERCADO 2025'!AG228*1.051</f>
        <v>657926</v>
      </c>
      <c r="AL228" s="7">
        <f>+'ESTUDIO DE MERCADO 2025'!AH228*1.051</f>
        <v>620142.12959999999</v>
      </c>
      <c r="AM228" s="8">
        <f t="shared" si="209"/>
        <v>588371</v>
      </c>
      <c r="AN228" s="450"/>
      <c r="AO228" s="157">
        <f>+'ESTUDIO DE MERCADO 2023'!AJ228*(1 + 0.0928) * (1 + 0.052) * (1 + 0.051)</f>
        <v>479073.7044704</v>
      </c>
      <c r="AP228" s="157">
        <f>+'ESTUDIO DE MERCADO 2023'!AK228*(1 + 0.0928) * (1 + 0.052) * (1 + 0.051)</f>
        <v>539400.13941024954</v>
      </c>
      <c r="AQ228" s="7">
        <f>+'ESTUDIO DE MERCADO 2025'!AL228*1.051</f>
        <v>645314</v>
      </c>
      <c r="AR228" s="7">
        <f>+'ESTUDIO DE MERCADO 2025'!AM228*1.051</f>
        <v>657926</v>
      </c>
      <c r="AS228" s="7">
        <f>+'ESTUDIO DE MERCADO 2025'!AN228*1.051</f>
        <v>620142.12959999999</v>
      </c>
      <c r="AT228" s="8">
        <f>ROUND(((AO228+AP228+AQ228+AR228+AS228)/5),0)</f>
        <v>588371</v>
      </c>
      <c r="AU228" s="450"/>
      <c r="AV228" s="157">
        <f>+'ESTUDIO DE MERCADO 2023'!AM228*(1 + 0.0928) * (1 + 0.052) * (1 + 0.051)</f>
        <v>570097.70831977599</v>
      </c>
      <c r="AW228" s="157">
        <f>+'ESTUDIO DE MERCADO 2023'!AN228*(1 + 0.0928) * (1 + 0.052) * (1 + 0.051)</f>
        <v>539400.13941024954</v>
      </c>
      <c r="AX228" s="7">
        <f>+'ESTUDIO DE MERCADO 2025'!AR228*1.051</f>
        <v>702068</v>
      </c>
      <c r="AY228" s="7">
        <f>+'ESTUDIO DE MERCADO 2025'!AS228*1.051</f>
        <v>715731</v>
      </c>
      <c r="AZ228" s="7">
        <f>+'ESTUDIO DE MERCADO 2025'!AT228*1.051</f>
        <v>675566.82480000006</v>
      </c>
      <c r="BA228" s="8">
        <f t="shared" si="210"/>
        <v>640573</v>
      </c>
      <c r="BB228" s="450"/>
      <c r="BC228" s="157">
        <f>+'ESTUDIO DE MERCADO 2023'!AP228*(1 + 0.0928) * (1 + 0.052) * (1 + 0.051)</f>
        <v>141366.01115520002</v>
      </c>
      <c r="BD228" s="157">
        <f>+'ESTUDIO DE MERCADO 2023'!AQ228*(1 + 0.0928) * (1 + 0.052) * (1 + 0.051)</f>
        <v>129404.27174976</v>
      </c>
      <c r="BE228" s="7">
        <f>+'ESTUDIO DE MERCADO 2025'!AX228*1.051</f>
        <v>171313</v>
      </c>
      <c r="BF228" s="7">
        <f>+'ESTUDIO DE MERCADO 2025'!AY228*1.051</f>
        <v>174466</v>
      </c>
      <c r="BG228" s="7">
        <f>+'ESTUDIO DE MERCADO 2025'!AZ228*1.051</f>
        <v>164870.37</v>
      </c>
      <c r="BH228" s="8">
        <f t="shared" si="211"/>
        <v>156284</v>
      </c>
      <c r="BI228" s="450"/>
      <c r="BJ228" s="157">
        <f>+'ESTUDIO DE MERCADO 2023'!AV228*(1 + 0.0928) * (1 + 0.052) * (1 + 0.051)</f>
        <v>479073.7044704</v>
      </c>
      <c r="BK228" s="157">
        <f>+'ESTUDIO DE MERCADO 2023'!AW228*(1 + 0.0928) * (1 + 0.052) * (1 + 0.051)</f>
        <v>539400.13941024954</v>
      </c>
      <c r="BL228" s="7">
        <f>+'ESTUDIO DE MERCADO 2025'!BD228*1.051</f>
        <v>645314</v>
      </c>
      <c r="BM228" s="7">
        <f>+'ESTUDIO DE MERCADO 2025'!BE228*1.051</f>
        <v>657926</v>
      </c>
      <c r="BN228" s="7">
        <f>+'ESTUDIO DE MERCADO 2025'!BF228*1.051</f>
        <v>620142.12959999999</v>
      </c>
      <c r="BO228" s="8">
        <f t="shared" si="212"/>
        <v>588371</v>
      </c>
      <c r="BP228" s="450"/>
      <c r="BQ228" s="157">
        <f>+'ESTUDIO DE MERCADO 2023'!AY228*(1 + 0.0928) * (1 + 0.052) * (1 + 0.051)</f>
        <v>479073.7044704</v>
      </c>
      <c r="BR228" s="157">
        <f>+'ESTUDIO DE MERCADO 2023'!AZ228*(1 + 0.0928) * (1 + 0.052) * (1 + 0.051)</f>
        <v>539400.13941024954</v>
      </c>
      <c r="BS228" s="7">
        <f>+'ESTUDIO DE MERCADO 2025'!BJ228*1.051</f>
        <v>645314</v>
      </c>
      <c r="BT228" s="7">
        <f>+'ESTUDIO DE MERCADO 2025'!BK228*1.051</f>
        <v>657926</v>
      </c>
      <c r="BU228" s="7">
        <f>+'ESTUDIO DE MERCADO 2025'!BL228*1.051</f>
        <v>620142.12959999999</v>
      </c>
      <c r="BV228" s="8">
        <f t="shared" si="213"/>
        <v>588371</v>
      </c>
      <c r="BW228" s="450"/>
      <c r="BX228" s="157">
        <f>+'ESTUDIO DE MERCADO 2023'!BB228*(1 + 0.0928) * (1 + 0.052) * (1 + 0.051)</f>
        <v>141366.01115520002</v>
      </c>
      <c r="BY228" s="157">
        <f>+'ESTUDIO DE MERCADO 2023'!BC228*(1 + 0.0928) * (1 + 0.052) * (1 + 0.051)</f>
        <v>129404.27174976</v>
      </c>
      <c r="BZ228" s="7">
        <f>+'ESTUDIO DE MERCADO 2025'!BP228*1.051</f>
        <v>171313</v>
      </c>
      <c r="CA228" s="7">
        <f>+'ESTUDIO DE MERCADO 2025'!BQ228*1.051</f>
        <v>174466</v>
      </c>
      <c r="CB228" s="7">
        <f>+'ESTUDIO DE MERCADO 2025'!BR228*1.051</f>
        <v>164870.37</v>
      </c>
      <c r="CC228" s="450">
        <f t="shared" si="214"/>
        <v>156284</v>
      </c>
      <c r="CD228" s="89"/>
      <c r="CE228" s="28"/>
      <c r="CF228" s="9"/>
      <c r="CG228" s="9"/>
      <c r="CH228" s="9"/>
      <c r="CI228" s="10"/>
      <c r="CJ228" s="10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</row>
    <row r="229" spans="1:198" ht="50" customHeight="1" thickBot="1" x14ac:dyDescent="0.4">
      <c r="A229" s="296"/>
      <c r="B229" s="11">
        <v>205</v>
      </c>
      <c r="C229" s="34" t="s">
        <v>239</v>
      </c>
      <c r="D229" s="11" t="s">
        <v>22</v>
      </c>
      <c r="E229" s="6"/>
      <c r="F229" s="157">
        <f>+'ESTUDIO DE MERCADO 2023'!F229*(1 + 0.0928) * (1 + 0.052) * (1 + 0.051)</f>
        <v>141366.01115520002</v>
      </c>
      <c r="G229" s="157">
        <f>+'ESTUDIO DE MERCADO 2023'!G229*(1 + 0.0928) * (1 + 0.052) * (1 + 0.051)</f>
        <v>159167.25425220482</v>
      </c>
      <c r="H229" s="7">
        <f>+'ESTUDIO DE MERCADO 2025'!H229*1.051</f>
        <v>190231</v>
      </c>
      <c r="I229" s="7">
        <f>+'ESTUDIO DE MERCADO 2025'!I229*1.051</f>
        <v>194435</v>
      </c>
      <c r="J229" s="13">
        <f>+'ESTUDIO DE MERCADO 2025'!J229*1.051</f>
        <v>182993.60379999998</v>
      </c>
      <c r="K229" s="8">
        <f t="shared" si="205"/>
        <v>173639</v>
      </c>
      <c r="L229" s="450"/>
      <c r="M229" s="157">
        <f>+'ESTUDIO DE MERCADO 2023'!I229*(1 + 0.0928) * (1 + 0.052) * (1 + 0.051)</f>
        <v>141366.01115520002</v>
      </c>
      <c r="N229" s="157">
        <f>+'ESTUDIO DE MERCADO 2023'!J229*(1 + 0.0928) * (1 + 0.052) * (1 + 0.051)</f>
        <v>159167.25425220482</v>
      </c>
      <c r="O229" s="7">
        <f>+'ESTUDIO DE MERCADO 2025'!N229*1.051</f>
        <v>190231</v>
      </c>
      <c r="P229" s="7">
        <f>+'ESTUDIO DE MERCADO 2025'!O229*1.051</f>
        <v>194435</v>
      </c>
      <c r="Q229" s="7">
        <f>+'ESTUDIO DE MERCADO 2025'!P229*1.051</f>
        <v>182993.60379999998</v>
      </c>
      <c r="R229" s="8">
        <f t="shared" si="206"/>
        <v>173639</v>
      </c>
      <c r="S229" s="450"/>
      <c r="T229" s="157">
        <f>+'ESTUDIO DE MERCADO 2023'!O229*(1 + 0.0928) * (1 + 0.052) * (1 + 0.051)</f>
        <v>188488.01487359998</v>
      </c>
      <c r="U229" s="157">
        <f>+'ESTUDIO DE MERCADO 2023'!P229*(1 + 0.0928) * (1 + 0.052) * (1 + 0.051)</f>
        <v>212223.00566960638</v>
      </c>
      <c r="V229" s="7">
        <f>+'ESTUDIO DE MERCADO 2025'!T229*1.051</f>
        <v>253290.99999999997</v>
      </c>
      <c r="W229" s="7">
        <f>+'ESTUDIO DE MERCADO 2025'!U229*1.051</f>
        <v>258545.99999999997</v>
      </c>
      <c r="X229" s="7">
        <f>+'ESTUDIO DE MERCADO 2025'!V229*1.051</f>
        <v>243990.49079999997</v>
      </c>
      <c r="Y229" s="8">
        <f t="shared" si="207"/>
        <v>231308</v>
      </c>
      <c r="Z229" s="450"/>
      <c r="AA229" s="157">
        <f>+'ESTUDIO DE MERCADO 2023'!AD229*(1 + 0.0928) * (1 + 0.052) * (1 + 0.051)</f>
        <v>188488.01487359998</v>
      </c>
      <c r="AB229" s="157">
        <f>+'ESTUDIO DE MERCADO 2023'!AE229*(1 + 0.0928) * (1 + 0.052) * (1 + 0.051)</f>
        <v>212223.00566960638</v>
      </c>
      <c r="AC229" s="7">
        <f>+'ESTUDIO DE MERCADO 2025'!Z229*1.051</f>
        <v>253290.99999999997</v>
      </c>
      <c r="AD229" s="7">
        <f>+'ESTUDIO DE MERCADO 2025'!AA229*1.051</f>
        <v>253290.99999999997</v>
      </c>
      <c r="AE229" s="7">
        <f>+'ESTUDIO DE MERCADO 2025'!AB229*1.051</f>
        <v>243990.49079999997</v>
      </c>
      <c r="AF229" s="8">
        <f t="shared" si="208"/>
        <v>230257</v>
      </c>
      <c r="AG229" s="450"/>
      <c r="AH229" s="157">
        <f>+'ESTUDIO DE MERCADO 2023'!AG229*(1 + 0.0928) * (1 + 0.052) * (1 + 0.051)</f>
        <v>188488.01487359998</v>
      </c>
      <c r="AI229" s="157">
        <f>+'ESTUDIO DE MERCADO 2023'!AH229*(1 + 0.0928) * (1 + 0.052) * (1 + 0.051)</f>
        <v>212223.00566960638</v>
      </c>
      <c r="AJ229" s="7">
        <f>+'ESTUDIO DE MERCADO 2025'!AF229*1.051</f>
        <v>253290.99999999997</v>
      </c>
      <c r="AK229" s="7">
        <f>+'ESTUDIO DE MERCADO 2025'!AG229*1.051</f>
        <v>258545.99999999997</v>
      </c>
      <c r="AL229" s="7">
        <f>+'ESTUDIO DE MERCADO 2025'!AH229*1.051</f>
        <v>243990.49079999997</v>
      </c>
      <c r="AM229" s="8">
        <f t="shared" si="209"/>
        <v>231308</v>
      </c>
      <c r="AN229" s="450"/>
      <c r="AO229" s="157">
        <f>+'ESTUDIO DE MERCADO 2023'!AJ229*(1 + 0.0928) * (1 + 0.052) * (1 + 0.051)</f>
        <v>188488.01487359998</v>
      </c>
      <c r="AP229" s="157">
        <f>+'ESTUDIO DE MERCADO 2023'!AK229*(1 + 0.0928) * (1 + 0.052) * (1 + 0.051)</f>
        <v>212223.00566960638</v>
      </c>
      <c r="AQ229" s="7">
        <f>+'ESTUDIO DE MERCADO 2025'!AL229*1.051</f>
        <v>253290.99999999997</v>
      </c>
      <c r="AR229" s="7">
        <f>+'ESTUDIO DE MERCADO 2025'!AM229*1.051</f>
        <v>258545.99999999997</v>
      </c>
      <c r="AS229" s="7">
        <f>+'ESTUDIO DE MERCADO 2025'!AN229*1.051</f>
        <v>243990.49079999997</v>
      </c>
      <c r="AT229" s="8">
        <f>ROUND(((AO229+AP229+AQ229+AR229+AS229)/5),0)</f>
        <v>231308</v>
      </c>
      <c r="AU229" s="450"/>
      <c r="AV229" s="157">
        <f>+'ESTUDIO DE MERCADO 2023'!AM229*(1 + 0.0928) * (1 + 0.052) * (1 + 0.051)</f>
        <v>224300.73769958399</v>
      </c>
      <c r="AW229" s="157">
        <f>+'ESTUDIO DE MERCADO 2023'!AN229*(1 + 0.0928) * (1 + 0.052) * (1 + 0.051)</f>
        <v>212223.00566960638</v>
      </c>
      <c r="AX229" s="7">
        <f>+'ESTUDIO DE MERCADO 2025'!AR229*1.051</f>
        <v>276413</v>
      </c>
      <c r="AY229" s="7">
        <f>+'ESTUDIO DE MERCADO 2025'!AS229*1.051</f>
        <v>281668</v>
      </c>
      <c r="AZ229" s="7">
        <f>+'ESTUDIO DE MERCADO 2025'!AT229*1.051</f>
        <v>265796.63879999996</v>
      </c>
      <c r="BA229" s="8">
        <f t="shared" si="210"/>
        <v>252080</v>
      </c>
      <c r="BB229" s="450"/>
      <c r="BC229" s="157">
        <f>+'ESTUDIO DE MERCADO 2023'!AP229*(1 + 0.0928) * (1 + 0.052) * (1 + 0.051)</f>
        <v>141366.01115520002</v>
      </c>
      <c r="BD229" s="157">
        <f>+'ESTUDIO DE MERCADO 2023'!AQ229*(1 + 0.0928) * (1 + 0.052) * (1 + 0.051)</f>
        <v>129404.27174976</v>
      </c>
      <c r="BE229" s="7">
        <f>+'ESTUDIO DE MERCADO 2025'!AX229*1.051</f>
        <v>171313</v>
      </c>
      <c r="BF229" s="7">
        <f>+'ESTUDIO DE MERCADO 2025'!AY229*1.051</f>
        <v>174466</v>
      </c>
      <c r="BG229" s="7">
        <f>+'ESTUDIO DE MERCADO 2025'!AZ229*1.051</f>
        <v>164870.37</v>
      </c>
      <c r="BH229" s="8">
        <f t="shared" si="211"/>
        <v>156284</v>
      </c>
      <c r="BI229" s="450"/>
      <c r="BJ229" s="157">
        <f>+'ESTUDIO DE MERCADO 2023'!AV229*(1 + 0.0928) * (1 + 0.052) * (1 + 0.051)</f>
        <v>188488.01487359998</v>
      </c>
      <c r="BK229" s="157">
        <f>+'ESTUDIO DE MERCADO 2023'!AW229*(1 + 0.0928) * (1 + 0.052) * (1 + 0.051)</f>
        <v>212223.00566960638</v>
      </c>
      <c r="BL229" s="7">
        <f>+'ESTUDIO DE MERCADO 2025'!BD229*1.051</f>
        <v>253290.99999999997</v>
      </c>
      <c r="BM229" s="7">
        <f>+'ESTUDIO DE MERCADO 2025'!BE229*1.051</f>
        <v>258545.99999999997</v>
      </c>
      <c r="BN229" s="7">
        <f>+'ESTUDIO DE MERCADO 2025'!BF229*1.051</f>
        <v>243990.49079999997</v>
      </c>
      <c r="BO229" s="8">
        <f t="shared" si="212"/>
        <v>231308</v>
      </c>
      <c r="BP229" s="450"/>
      <c r="BQ229" s="157">
        <f>+'ESTUDIO DE MERCADO 2023'!AY229*(1 + 0.0928) * (1 + 0.052) * (1 + 0.051)</f>
        <v>188488.01487359998</v>
      </c>
      <c r="BR229" s="157">
        <f>+'ESTUDIO DE MERCADO 2023'!AZ229*(1 + 0.0928) * (1 + 0.052) * (1 + 0.051)</f>
        <v>212223.00566960638</v>
      </c>
      <c r="BS229" s="7">
        <f>+'ESTUDIO DE MERCADO 2025'!BJ229*1.051</f>
        <v>253290.99999999997</v>
      </c>
      <c r="BT229" s="7">
        <f>+'ESTUDIO DE MERCADO 2025'!BK229*1.051</f>
        <v>258545.99999999997</v>
      </c>
      <c r="BU229" s="7">
        <f>+'ESTUDIO DE MERCADO 2025'!BL229*1.051</f>
        <v>243990.49079999997</v>
      </c>
      <c r="BV229" s="8">
        <f t="shared" si="213"/>
        <v>231308</v>
      </c>
      <c r="BW229" s="450"/>
      <c r="BX229" s="157">
        <f>+'ESTUDIO DE MERCADO 2023'!BB229*(1 + 0.0928) * (1 + 0.052) * (1 + 0.051)</f>
        <v>141366.01115520002</v>
      </c>
      <c r="BY229" s="157">
        <f>+'ESTUDIO DE MERCADO 2023'!BC229*(1 + 0.0928) * (1 + 0.052) * (1 + 0.051)</f>
        <v>129404.27174976</v>
      </c>
      <c r="BZ229" s="7">
        <f>+'ESTUDIO DE MERCADO 2025'!BP229*1.051</f>
        <v>171313</v>
      </c>
      <c r="CA229" s="7">
        <f>+'ESTUDIO DE MERCADO 2025'!BQ229*1.051</f>
        <v>174466</v>
      </c>
      <c r="CB229" s="7">
        <f>+'ESTUDIO DE MERCADO 2025'!BR229*1.051</f>
        <v>164870.37</v>
      </c>
      <c r="CC229" s="450">
        <f t="shared" si="214"/>
        <v>156284</v>
      </c>
      <c r="CD229" s="89"/>
      <c r="CE229" s="28"/>
      <c r="CF229" s="9"/>
      <c r="CG229" s="9"/>
      <c r="CH229" s="9"/>
      <c r="CI229" s="10"/>
      <c r="CJ229" s="10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</row>
    <row r="230" spans="1:198" ht="50" customHeight="1" x14ac:dyDescent="0.35">
      <c r="A230" s="296"/>
      <c r="B230" s="4">
        <v>206</v>
      </c>
      <c r="C230" s="34" t="s">
        <v>240</v>
      </c>
      <c r="D230" s="11" t="s">
        <v>22</v>
      </c>
      <c r="E230" s="6"/>
      <c r="F230" s="157">
        <f>+'ESTUDIO DE MERCADO 2023'!F230*(1 + 0.0928) * (1 + 0.052) * (1 + 0.051)</f>
        <v>94244.007436799991</v>
      </c>
      <c r="G230" s="157">
        <f>+'ESTUDIO DE MERCADO 2023'!G230*(1 + 0.0928) * (1 + 0.052) * (1 + 0.051)</f>
        <v>106111.50283480319</v>
      </c>
      <c r="H230" s="7">
        <f>+'ESTUDIO DE MERCADO 2025'!H230*1.051</f>
        <v>127170.99999999999</v>
      </c>
      <c r="I230" s="7">
        <f>+'ESTUDIO DE MERCADO 2025'!I230*1.051</f>
        <v>129272.99999999999</v>
      </c>
      <c r="J230" s="13">
        <f>+'ESTUDIO DE MERCADO 2025'!J230*1.051</f>
        <v>121995.24539999999</v>
      </c>
      <c r="K230" s="8">
        <f t="shared" si="205"/>
        <v>115759</v>
      </c>
      <c r="L230" s="450"/>
      <c r="M230" s="157">
        <f>+'ESTUDIO DE MERCADO 2023'!I230*(1 + 0.0928) * (1 + 0.052) * (1 + 0.051)</f>
        <v>94244.007436799991</v>
      </c>
      <c r="N230" s="157">
        <f>+'ESTUDIO DE MERCADO 2023'!J230*(1 + 0.0928) * (1 + 0.052) * (1 + 0.051)</f>
        <v>106111.50283480319</v>
      </c>
      <c r="O230" s="7">
        <f>+'ESTUDIO DE MERCADO 2025'!N230*1.051</f>
        <v>127170.99999999999</v>
      </c>
      <c r="P230" s="7">
        <f>+'ESTUDIO DE MERCADO 2025'!O230*1.051</f>
        <v>129272.99999999999</v>
      </c>
      <c r="Q230" s="7">
        <f>+'ESTUDIO DE MERCADO 2025'!P230*1.051</f>
        <v>121995.24539999999</v>
      </c>
      <c r="R230" s="8">
        <f t="shared" si="206"/>
        <v>115759</v>
      </c>
      <c r="S230" s="450"/>
      <c r="T230" s="157">
        <f>+'ESTUDIO DE MERCADO 2023'!O230*(1 + 0.0928) * (1 + 0.052) * (1 + 0.051)</f>
        <v>981708.41079999995</v>
      </c>
      <c r="U230" s="157">
        <f>+'ESTUDIO DE MERCADO 2023'!P230*(1 + 0.0928) * (1 + 0.052) * (1 + 0.051)</f>
        <v>1105328.1545291999</v>
      </c>
      <c r="V230" s="7">
        <f>+'ESTUDIO DE MERCADO 2025'!T230*1.051</f>
        <v>1321107</v>
      </c>
      <c r="W230" s="7">
        <f>+'ESTUDIO DE MERCADO 2025'!U230*1.051</f>
        <v>1347382</v>
      </c>
      <c r="X230" s="7">
        <f>+'ESTUDIO DE MERCADO 2025'!V230*1.051</f>
        <v>1270783.4383999999</v>
      </c>
      <c r="Y230" s="8">
        <f t="shared" si="207"/>
        <v>1205262</v>
      </c>
      <c r="Z230" s="450"/>
      <c r="AA230" s="157">
        <f>+'ESTUDIO DE MERCADO 2023'!AD230*(1 + 0.0928) * (1 + 0.052) * (1 + 0.051)</f>
        <v>981708.41079999995</v>
      </c>
      <c r="AB230" s="157">
        <f>+'ESTUDIO DE MERCADO 2023'!AE230*(1 + 0.0928) * (1 + 0.052) * (1 + 0.051)</f>
        <v>1105328.1545291999</v>
      </c>
      <c r="AC230" s="7">
        <f>+'ESTUDIO DE MERCADO 2025'!Z230*1.051</f>
        <v>1321107</v>
      </c>
      <c r="AD230" s="7">
        <f>+'ESTUDIO DE MERCADO 2025'!AA230*1.051</f>
        <v>1321107</v>
      </c>
      <c r="AE230" s="7">
        <f>+'ESTUDIO DE MERCADO 2025'!AB230*1.051</f>
        <v>1270783.4383999999</v>
      </c>
      <c r="AF230" s="8">
        <f t="shared" si="208"/>
        <v>1200007</v>
      </c>
      <c r="AG230" s="450"/>
      <c r="AH230" s="157">
        <f>+'ESTUDIO DE MERCADO 2023'!AG230*(1 + 0.0928) * (1 + 0.052) * (1 + 0.051)</f>
        <v>981708.41079999995</v>
      </c>
      <c r="AI230" s="157">
        <f>+'ESTUDIO DE MERCADO 2023'!AH230*(1 + 0.0928) * (1 + 0.052) * (1 + 0.051)</f>
        <v>1105328.1545291999</v>
      </c>
      <c r="AJ230" s="7">
        <f>+'ESTUDIO DE MERCADO 2025'!AF230*1.051</f>
        <v>1321107</v>
      </c>
      <c r="AK230" s="7">
        <f>+'ESTUDIO DE MERCADO 2025'!AG230*1.051</f>
        <v>1347382</v>
      </c>
      <c r="AL230" s="7">
        <f>+'ESTUDIO DE MERCADO 2025'!AH230*1.051</f>
        <v>1270783.4383999999</v>
      </c>
      <c r="AM230" s="8">
        <f t="shared" si="209"/>
        <v>1205262</v>
      </c>
      <c r="AN230" s="450"/>
      <c r="AO230" s="157">
        <f>+'ESTUDIO DE MERCADO 2023'!AJ230*(1 + 0.0928) * (1 + 0.052) * (1 + 0.051)</f>
        <v>981708.41079999995</v>
      </c>
      <c r="AP230" s="157">
        <f>+'ESTUDIO DE MERCADO 2023'!AK230*(1 + 0.0928) * (1 + 0.052) * (1 + 0.051)</f>
        <v>1105328.1545291999</v>
      </c>
      <c r="AQ230" s="7">
        <f>+'ESTUDIO DE MERCADO 2025'!AL230*1.051</f>
        <v>1321107</v>
      </c>
      <c r="AR230" s="7">
        <f>+'ESTUDIO DE MERCADO 2025'!AM230*1.051</f>
        <v>1347382</v>
      </c>
      <c r="AS230" s="7">
        <f>+'ESTUDIO DE MERCADO 2025'!AN230*1.051</f>
        <v>1270783.4383999999</v>
      </c>
      <c r="AT230" s="8">
        <f>ROUND(((AO230+AP230+AQ230+AR230+AS230)/5),0)</f>
        <v>1205262</v>
      </c>
      <c r="AU230" s="450"/>
      <c r="AV230" s="157">
        <f>+'ESTUDIO DE MERCADO 2023'!AM230*(1 + 0.0928) * (1 + 0.052) * (1 + 0.051)</f>
        <v>1168233.0088520001</v>
      </c>
      <c r="AW230" s="157">
        <f>+'ESTUDIO DE MERCADO 2023'!AN230*(1 + 0.0928) * (1 + 0.052) * (1 + 0.051)</f>
        <v>1105328.1545291999</v>
      </c>
      <c r="AX230" s="7">
        <f>+'ESTUDIO DE MERCADO 2025'!AR230*1.051</f>
        <v>1439870</v>
      </c>
      <c r="AY230" s="7">
        <f>+'ESTUDIO DE MERCADO 2025'!AS230*1.051</f>
        <v>1468247</v>
      </c>
      <c r="AZ230" s="7">
        <f>+'ESTUDIO DE MERCADO 2025'!AT230*1.051</f>
        <v>1384357.8615999999</v>
      </c>
      <c r="BA230" s="8">
        <f t="shared" si="210"/>
        <v>1313207</v>
      </c>
      <c r="BB230" s="450"/>
      <c r="BC230" s="157">
        <f>+'ESTUDIO DE MERCADO 2023'!AP230*(1 + 0.0928) * (1 + 0.052) * (1 + 0.051)</f>
        <v>94244.007436799991</v>
      </c>
      <c r="BD230" s="157">
        <f>+'ESTUDIO DE MERCADO 2023'!AQ230*(1 + 0.0928) * (1 + 0.052) * (1 + 0.051)</f>
        <v>86269.514499839992</v>
      </c>
      <c r="BE230" s="7">
        <f>+'ESTUDIO DE MERCADO 2025'!AX230*1.051</f>
        <v>114559</v>
      </c>
      <c r="BF230" s="7">
        <f>+'ESTUDIO DE MERCADO 2025'!AY230*1.051</f>
        <v>116660.99999999999</v>
      </c>
      <c r="BG230" s="7">
        <f>+'ESTUDIO DE MERCADO 2025'!AZ230*1.051</f>
        <v>109913.57999999999</v>
      </c>
      <c r="BH230" s="8">
        <f t="shared" si="211"/>
        <v>104329</v>
      </c>
      <c r="BI230" s="450"/>
      <c r="BJ230" s="157">
        <f>+'ESTUDIO DE MERCADO 2023'!AV230*(1 + 0.0928) * (1 + 0.052) * (1 + 0.051)</f>
        <v>981708.41079999995</v>
      </c>
      <c r="BK230" s="157">
        <f>+'ESTUDIO DE MERCADO 2023'!AW230*(1 + 0.0928) * (1 + 0.052) * (1 + 0.051)</f>
        <v>1105328.1545291999</v>
      </c>
      <c r="BL230" s="7">
        <f>+'ESTUDIO DE MERCADO 2025'!BD230*1.051</f>
        <v>1321107</v>
      </c>
      <c r="BM230" s="7">
        <f>+'ESTUDIO DE MERCADO 2025'!BE230*1.051</f>
        <v>1347382</v>
      </c>
      <c r="BN230" s="7">
        <f>+'ESTUDIO DE MERCADO 2025'!BF230*1.051</f>
        <v>1270783.4383999999</v>
      </c>
      <c r="BO230" s="8">
        <f t="shared" si="212"/>
        <v>1205262</v>
      </c>
      <c r="BP230" s="450"/>
      <c r="BQ230" s="157">
        <f>+'ESTUDIO DE MERCADO 2023'!AY230*(1 + 0.0928) * (1 + 0.052) * (1 + 0.051)</f>
        <v>981708.41079999995</v>
      </c>
      <c r="BR230" s="157">
        <f>+'ESTUDIO DE MERCADO 2023'!AZ230*(1 + 0.0928) * (1 + 0.052) * (1 + 0.051)</f>
        <v>1105328.1545291999</v>
      </c>
      <c r="BS230" s="7">
        <f>+'ESTUDIO DE MERCADO 2025'!BJ230*1.051</f>
        <v>1321107</v>
      </c>
      <c r="BT230" s="7">
        <f>+'ESTUDIO DE MERCADO 2025'!BK230*1.051</f>
        <v>1347382</v>
      </c>
      <c r="BU230" s="7">
        <f>+'ESTUDIO DE MERCADO 2025'!BL230*1.051</f>
        <v>1270783.4383999999</v>
      </c>
      <c r="BV230" s="8">
        <f t="shared" si="213"/>
        <v>1205262</v>
      </c>
      <c r="BW230" s="450"/>
      <c r="BX230" s="157">
        <f>+'ESTUDIO DE MERCADO 2023'!BB230*(1 + 0.0928) * (1 + 0.052) * (1 + 0.051)</f>
        <v>94244.007436799991</v>
      </c>
      <c r="BY230" s="157">
        <f>+'ESTUDIO DE MERCADO 2023'!BC230*(1 + 0.0928) * (1 + 0.052) * (1 + 0.051)</f>
        <v>86269.514499839992</v>
      </c>
      <c r="BZ230" s="7">
        <f>+'ESTUDIO DE MERCADO 2025'!BP230*1.051</f>
        <v>114559</v>
      </c>
      <c r="CA230" s="7">
        <f>+'ESTUDIO DE MERCADO 2025'!BQ230*1.051</f>
        <v>116660.99999999999</v>
      </c>
      <c r="CB230" s="7">
        <f>+'ESTUDIO DE MERCADO 2025'!BR230*1.051</f>
        <v>109913.57999999999</v>
      </c>
      <c r="CC230" s="450">
        <f t="shared" si="214"/>
        <v>104329</v>
      </c>
      <c r="CD230" s="89"/>
      <c r="CE230" s="28"/>
      <c r="CF230" s="9"/>
      <c r="CG230" s="9"/>
      <c r="CH230" s="9"/>
      <c r="CI230" s="10"/>
      <c r="CJ230" s="10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</row>
    <row r="231" spans="1:198" ht="50" customHeight="1" thickBot="1" x14ac:dyDescent="0.4">
      <c r="A231" s="296"/>
      <c r="B231" s="11">
        <v>207</v>
      </c>
      <c r="C231" s="34" t="s">
        <v>241</v>
      </c>
      <c r="D231" s="11" t="s">
        <v>22</v>
      </c>
      <c r="E231" s="6"/>
      <c r="F231" s="157">
        <f>+'ESTUDIO DE MERCADO 2023'!F231*(1 + 0.0928) * (1 + 0.052) * (1 + 0.051)</f>
        <v>188488.01487359998</v>
      </c>
      <c r="G231" s="157">
        <f>+'ESTUDIO DE MERCADO 2023'!G231*(1 + 0.0928) * (1 + 0.052) * (1 + 0.051)</f>
        <v>212223.00566960638</v>
      </c>
      <c r="H231" s="7">
        <f>+'ESTUDIO DE MERCADO 2025'!H231*1.051</f>
        <v>253290.99999999997</v>
      </c>
      <c r="I231" s="7">
        <f>+'ESTUDIO DE MERCADO 2025'!I231*1.051</f>
        <v>258545.99999999997</v>
      </c>
      <c r="J231" s="13">
        <f>+'ESTUDIO DE MERCADO 2025'!J231*1.051</f>
        <v>243990.49079999997</v>
      </c>
      <c r="K231" s="8">
        <f t="shared" si="205"/>
        <v>231308</v>
      </c>
      <c r="L231" s="450"/>
      <c r="M231" s="157">
        <f>+'ESTUDIO DE MERCADO 2023'!I231*(1 + 0.0928) * (1 + 0.052) * (1 + 0.051)</f>
        <v>188488.01487359998</v>
      </c>
      <c r="N231" s="157">
        <f>+'ESTUDIO DE MERCADO 2023'!J231*(1 + 0.0928) * (1 + 0.052) * (1 + 0.051)</f>
        <v>212223.00566960638</v>
      </c>
      <c r="O231" s="7">
        <f>+'ESTUDIO DE MERCADO 2025'!N231*1.051</f>
        <v>253290.99999999997</v>
      </c>
      <c r="P231" s="7">
        <f>+'ESTUDIO DE MERCADO 2025'!O231*1.051</f>
        <v>258545.99999999997</v>
      </c>
      <c r="Q231" s="7">
        <f>+'ESTUDIO DE MERCADO 2025'!P231*1.051</f>
        <v>243990.49079999997</v>
      </c>
      <c r="R231" s="8">
        <f t="shared" si="206"/>
        <v>231308</v>
      </c>
      <c r="S231" s="450"/>
      <c r="T231" s="157">
        <f>+'ESTUDIO DE MERCADO 2023'!O231*(1 + 0.0928) * (1 + 0.052) * (1 + 0.051)</f>
        <v>188488.01487359998</v>
      </c>
      <c r="U231" s="157">
        <f>+'ESTUDIO DE MERCADO 2023'!P231*(1 + 0.0928) * (1 + 0.052) * (1 + 0.051)</f>
        <v>212223.00566960638</v>
      </c>
      <c r="V231" s="7">
        <f>+'ESTUDIO DE MERCADO 2025'!T231*1.051</f>
        <v>253290.99999999997</v>
      </c>
      <c r="W231" s="7">
        <f>+'ESTUDIO DE MERCADO 2025'!U231*1.051</f>
        <v>258545.99999999997</v>
      </c>
      <c r="X231" s="7">
        <f>+'ESTUDIO DE MERCADO 2025'!V231*1.051</f>
        <v>243990.49079999997</v>
      </c>
      <c r="Y231" s="8">
        <f t="shared" si="207"/>
        <v>231308</v>
      </c>
      <c r="Z231" s="450"/>
      <c r="AA231" s="157">
        <f>+'ESTUDIO DE MERCADO 2023'!AD231*(1 + 0.0928) * (1 + 0.052) * (1 + 0.051)</f>
        <v>188488.01487359998</v>
      </c>
      <c r="AB231" s="157">
        <f>+'ESTUDIO DE MERCADO 2023'!AE231*(1 + 0.0928) * (1 + 0.052) * (1 + 0.051)</f>
        <v>212223.00566960638</v>
      </c>
      <c r="AC231" s="7">
        <f>+'ESTUDIO DE MERCADO 2025'!Z231*1.051</f>
        <v>253290.99999999997</v>
      </c>
      <c r="AD231" s="7">
        <f>+'ESTUDIO DE MERCADO 2025'!AA231*1.051</f>
        <v>253290.99999999997</v>
      </c>
      <c r="AE231" s="7">
        <f>+'ESTUDIO DE MERCADO 2025'!AB231*1.051</f>
        <v>243990.49079999997</v>
      </c>
      <c r="AF231" s="8">
        <f t="shared" si="208"/>
        <v>230257</v>
      </c>
      <c r="AG231" s="450"/>
      <c r="AH231" s="157">
        <f>+'ESTUDIO DE MERCADO 2023'!AG231*(1 + 0.0928) * (1 + 0.052) * (1 + 0.051)</f>
        <v>188488.01487359998</v>
      </c>
      <c r="AI231" s="157">
        <f>+'ESTUDIO DE MERCADO 2023'!AH231*(1 + 0.0928) * (1 + 0.052) * (1 + 0.051)</f>
        <v>212223.00566960638</v>
      </c>
      <c r="AJ231" s="7">
        <f>+'ESTUDIO DE MERCADO 2025'!AF231*1.051</f>
        <v>253290.99999999997</v>
      </c>
      <c r="AK231" s="7">
        <f>+'ESTUDIO DE MERCADO 2025'!AG231*1.051</f>
        <v>258545.99999999997</v>
      </c>
      <c r="AL231" s="7">
        <f>+'ESTUDIO DE MERCADO 2025'!AH231*1.051</f>
        <v>243990.49079999997</v>
      </c>
      <c r="AM231" s="8">
        <f t="shared" si="209"/>
        <v>231308</v>
      </c>
      <c r="AN231" s="450"/>
      <c r="AO231" s="157">
        <f>+'ESTUDIO DE MERCADO 2023'!AJ231*(1 + 0.0928) * (1 + 0.052) * (1 + 0.051)</f>
        <v>188488.01487359998</v>
      </c>
      <c r="AP231" s="157">
        <f>+'ESTUDIO DE MERCADO 2023'!AK231*(1 + 0.0928) * (1 + 0.052) * (1 + 0.051)</f>
        <v>212223.00566960638</v>
      </c>
      <c r="AQ231" s="7">
        <f>+'ESTUDIO DE MERCADO 2025'!AL231*1.051</f>
        <v>253290.99999999997</v>
      </c>
      <c r="AR231" s="7">
        <f>+'ESTUDIO DE MERCADO 2025'!AM231*1.051</f>
        <v>258545.99999999997</v>
      </c>
      <c r="AS231" s="7">
        <f>+'ESTUDIO DE MERCADO 2025'!AN231*1.051</f>
        <v>243990.49079999997</v>
      </c>
      <c r="AT231" s="8">
        <f>ROUND(((AO231+AP231+AQ231+AR231+AS231)/5),0)</f>
        <v>231308</v>
      </c>
      <c r="AU231" s="450"/>
      <c r="AV231" s="157">
        <f>+'ESTUDIO DE MERCADO 2023'!AM231*(1 + 0.0928) * (1 + 0.052) * (1 + 0.051)</f>
        <v>224300.73769958399</v>
      </c>
      <c r="AW231" s="157">
        <f>+'ESTUDIO DE MERCADO 2023'!AN231*(1 + 0.0928) * (1 + 0.052) * (1 + 0.051)</f>
        <v>212223.00566960638</v>
      </c>
      <c r="AX231" s="7">
        <f>+'ESTUDIO DE MERCADO 2025'!AR231*1.051</f>
        <v>276413</v>
      </c>
      <c r="AY231" s="7">
        <f>+'ESTUDIO DE MERCADO 2025'!AS231*1.051</f>
        <v>281668</v>
      </c>
      <c r="AZ231" s="7">
        <f>+'ESTUDIO DE MERCADO 2025'!AT231*1.051</f>
        <v>265796.63879999996</v>
      </c>
      <c r="BA231" s="8">
        <f t="shared" si="210"/>
        <v>252080</v>
      </c>
      <c r="BB231" s="450"/>
      <c r="BC231" s="157">
        <f>+'ESTUDIO DE MERCADO 2023'!AP231*(1 + 0.0928) * (1 + 0.052) * (1 + 0.051)</f>
        <v>188488.01487359998</v>
      </c>
      <c r="BD231" s="157">
        <f>+'ESTUDIO DE MERCADO 2023'!AQ231*(1 + 0.0928) * (1 + 0.052) * (1 + 0.051)</f>
        <v>172539.02899967998</v>
      </c>
      <c r="BE231" s="7">
        <f>+'ESTUDIO DE MERCADO 2025'!AX231*1.051</f>
        <v>229118</v>
      </c>
      <c r="BF231" s="7">
        <f>+'ESTUDIO DE MERCADO 2025'!AY231*1.051</f>
        <v>233321.99999999997</v>
      </c>
      <c r="BG231" s="7">
        <f>+'ESTUDIO DE MERCADO 2025'!AZ231*1.051</f>
        <v>219827.15999999997</v>
      </c>
      <c r="BH231" s="8">
        <f t="shared" si="211"/>
        <v>208659</v>
      </c>
      <c r="BI231" s="450"/>
      <c r="BJ231" s="157">
        <f>+'ESTUDIO DE MERCADO 2023'!AV231*(1 + 0.0928) * (1 + 0.052) * (1 + 0.051)</f>
        <v>188488.01487359998</v>
      </c>
      <c r="BK231" s="157">
        <f>+'ESTUDIO DE MERCADO 2023'!AW231*(1 + 0.0928) * (1 + 0.052) * (1 + 0.051)</f>
        <v>212223.00566960638</v>
      </c>
      <c r="BL231" s="7">
        <f>+'ESTUDIO DE MERCADO 2025'!BD231*1.051</f>
        <v>253290.99999999997</v>
      </c>
      <c r="BM231" s="7">
        <f>+'ESTUDIO DE MERCADO 2025'!BE231*1.051</f>
        <v>258545.99999999997</v>
      </c>
      <c r="BN231" s="7">
        <f>+'ESTUDIO DE MERCADO 2025'!BF231*1.051</f>
        <v>243990.49079999997</v>
      </c>
      <c r="BO231" s="8">
        <f t="shared" si="212"/>
        <v>231308</v>
      </c>
      <c r="BP231" s="450"/>
      <c r="BQ231" s="157">
        <f>+'ESTUDIO DE MERCADO 2023'!AY231*(1 + 0.0928) * (1 + 0.052) * (1 + 0.051)</f>
        <v>188488.01487359998</v>
      </c>
      <c r="BR231" s="157">
        <f>+'ESTUDIO DE MERCADO 2023'!AZ231*(1 + 0.0928) * (1 + 0.052) * (1 + 0.051)</f>
        <v>212223.00566960638</v>
      </c>
      <c r="BS231" s="7">
        <f>+'ESTUDIO DE MERCADO 2025'!BJ231*1.051</f>
        <v>253290.99999999997</v>
      </c>
      <c r="BT231" s="7">
        <f>+'ESTUDIO DE MERCADO 2025'!BK231*1.051</f>
        <v>258545.99999999997</v>
      </c>
      <c r="BU231" s="7">
        <f>+'ESTUDIO DE MERCADO 2025'!BL231*1.051</f>
        <v>243990.49079999997</v>
      </c>
      <c r="BV231" s="8">
        <f t="shared" si="213"/>
        <v>231308</v>
      </c>
      <c r="BW231" s="450"/>
      <c r="BX231" s="157">
        <f>+'ESTUDIO DE MERCADO 2023'!BB231*(1 + 0.0928) * (1 + 0.052) * (1 + 0.051)</f>
        <v>188488.01487359998</v>
      </c>
      <c r="BY231" s="157">
        <f>+'ESTUDIO DE MERCADO 2023'!BC231*(1 + 0.0928) * (1 + 0.052) * (1 + 0.051)</f>
        <v>172539.02899967998</v>
      </c>
      <c r="BZ231" s="7">
        <f>+'ESTUDIO DE MERCADO 2025'!BP231*1.051</f>
        <v>229118</v>
      </c>
      <c r="CA231" s="7">
        <f>+'ESTUDIO DE MERCADO 2025'!BQ231*1.051</f>
        <v>233321.99999999997</v>
      </c>
      <c r="CB231" s="7">
        <f>+'ESTUDIO DE MERCADO 2025'!BR231*1.051</f>
        <v>219827.15999999997</v>
      </c>
      <c r="CC231" s="450">
        <f t="shared" si="214"/>
        <v>208659</v>
      </c>
      <c r="CD231" s="89"/>
      <c r="CE231" s="28"/>
      <c r="CF231" s="9"/>
      <c r="CG231" s="9"/>
      <c r="CH231" s="9"/>
      <c r="CI231" s="10"/>
      <c r="CJ231" s="10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</row>
    <row r="232" spans="1:198" ht="50" customHeight="1" x14ac:dyDescent="0.35">
      <c r="A232" s="296"/>
      <c r="B232" s="4">
        <v>208</v>
      </c>
      <c r="C232" s="34" t="s">
        <v>242</v>
      </c>
      <c r="D232" s="11" t="s">
        <v>22</v>
      </c>
      <c r="E232" s="6"/>
      <c r="F232" s="157">
        <f>+'ESTUDIO DE MERCADO 2023'!F232*(1 + 0.0928) * (1 + 0.052) * (1 + 0.051)</f>
        <v>188488.01487359998</v>
      </c>
      <c r="G232" s="157">
        <f>+'ESTUDIO DE MERCADO 2023'!G232*(1 + 0.0928) * (1 + 0.052) * (1 + 0.051)</f>
        <v>212223.00566960638</v>
      </c>
      <c r="H232" s="7">
        <f>+'ESTUDIO DE MERCADO 2025'!H232*1.051</f>
        <v>253290.99999999997</v>
      </c>
      <c r="I232" s="7">
        <f>+'ESTUDIO DE MERCADO 2025'!I232*1.051</f>
        <v>258545.99999999997</v>
      </c>
      <c r="J232" s="13">
        <f>+'ESTUDIO DE MERCADO 2025'!J232*1.051</f>
        <v>243990.49079999997</v>
      </c>
      <c r="K232" s="8">
        <f t="shared" si="205"/>
        <v>231308</v>
      </c>
      <c r="L232" s="450"/>
      <c r="M232" s="157">
        <f>+'ESTUDIO DE MERCADO 2023'!I232*(1 + 0.0928) * (1 + 0.052) * (1 + 0.051)</f>
        <v>188488.01487359998</v>
      </c>
      <c r="N232" s="157">
        <f>+'ESTUDIO DE MERCADO 2023'!J232*(1 + 0.0928) * (1 + 0.052) * (1 + 0.051)</f>
        <v>212223.00566960638</v>
      </c>
      <c r="O232" s="7">
        <f>+'ESTUDIO DE MERCADO 2025'!N232*1.051</f>
        <v>253290.99999999997</v>
      </c>
      <c r="P232" s="7">
        <f>+'ESTUDIO DE MERCADO 2025'!O232*1.051</f>
        <v>258545.99999999997</v>
      </c>
      <c r="Q232" s="7">
        <f>+'ESTUDIO DE MERCADO 2025'!P232*1.051</f>
        <v>243990.49079999997</v>
      </c>
      <c r="R232" s="8">
        <f t="shared" si="206"/>
        <v>231308</v>
      </c>
      <c r="S232" s="450"/>
      <c r="T232" s="157">
        <f>+'ESTUDIO DE MERCADO 2023'!O232*(1 + 0.0928) * (1 + 0.052) * (1 + 0.051)</f>
        <v>188488.01487359998</v>
      </c>
      <c r="U232" s="157">
        <f>+'ESTUDIO DE MERCADO 2023'!P232*(1 + 0.0928) * (1 + 0.052) * (1 + 0.051)</f>
        <v>212223.00566960638</v>
      </c>
      <c r="V232" s="7">
        <f>+'ESTUDIO DE MERCADO 2025'!T232*1.051</f>
        <v>253290.99999999997</v>
      </c>
      <c r="W232" s="7">
        <f>+'ESTUDIO DE MERCADO 2025'!U232*1.051</f>
        <v>258545.99999999997</v>
      </c>
      <c r="X232" s="7">
        <f>+'ESTUDIO DE MERCADO 2025'!V232*1.051</f>
        <v>243990.49079999997</v>
      </c>
      <c r="Y232" s="8">
        <f t="shared" si="207"/>
        <v>231308</v>
      </c>
      <c r="Z232" s="450"/>
      <c r="AA232" s="157">
        <f>+'ESTUDIO DE MERCADO 2023'!AD232*(1 + 0.0928) * (1 + 0.052) * (1 + 0.051)</f>
        <v>188488.01487359998</v>
      </c>
      <c r="AB232" s="157">
        <f>+'ESTUDIO DE MERCADO 2023'!AE232*(1 + 0.0928) * (1 + 0.052) * (1 + 0.051)</f>
        <v>212223.00566960638</v>
      </c>
      <c r="AC232" s="7">
        <f>+'ESTUDIO DE MERCADO 2025'!Z232*1.051</f>
        <v>253290.99999999997</v>
      </c>
      <c r="AD232" s="7">
        <f>+'ESTUDIO DE MERCADO 2025'!AA232*1.051</f>
        <v>253290.99999999997</v>
      </c>
      <c r="AE232" s="7">
        <f>+'ESTUDIO DE MERCADO 2025'!AB232*1.051</f>
        <v>243990.49079999997</v>
      </c>
      <c r="AF232" s="8">
        <f t="shared" si="208"/>
        <v>230257</v>
      </c>
      <c r="AG232" s="450"/>
      <c r="AH232" s="157">
        <f>+'ESTUDIO DE MERCADO 2023'!AG232*(1 + 0.0928) * (1 + 0.052) * (1 + 0.051)</f>
        <v>188488.01487359998</v>
      </c>
      <c r="AI232" s="157">
        <f>+'ESTUDIO DE MERCADO 2023'!AH232*(1 + 0.0928) * (1 + 0.052) * (1 + 0.051)</f>
        <v>212223.00566960638</v>
      </c>
      <c r="AJ232" s="7">
        <f>+'ESTUDIO DE MERCADO 2025'!AF232*1.051</f>
        <v>253290.99999999997</v>
      </c>
      <c r="AK232" s="7">
        <f>+'ESTUDIO DE MERCADO 2025'!AG232*1.051</f>
        <v>258545.99999999997</v>
      </c>
      <c r="AL232" s="7">
        <f>+'ESTUDIO DE MERCADO 2025'!AH232*1.051</f>
        <v>243990.49079999997</v>
      </c>
      <c r="AM232" s="8">
        <f t="shared" si="209"/>
        <v>231308</v>
      </c>
      <c r="AN232" s="450"/>
      <c r="AO232" s="157">
        <f>+'ESTUDIO DE MERCADO 2023'!AJ232*(1 + 0.0928) * (1 + 0.052) * (1 + 0.051)</f>
        <v>188488.01487359998</v>
      </c>
      <c r="AP232" s="157">
        <f>+'ESTUDIO DE MERCADO 2023'!AK232*(1 + 0.0928) * (1 + 0.052) * (1 + 0.051)</f>
        <v>212223.00566960638</v>
      </c>
      <c r="AQ232" s="7">
        <f>+'ESTUDIO DE MERCADO 2025'!AL232*1.051</f>
        <v>253290.99999999997</v>
      </c>
      <c r="AR232" s="7">
        <f>+'ESTUDIO DE MERCADO 2025'!AM232*1.051</f>
        <v>258545.99999999997</v>
      </c>
      <c r="AS232" s="7">
        <f>+'ESTUDIO DE MERCADO 2025'!AN232*1.051</f>
        <v>243990.49079999997</v>
      </c>
      <c r="AT232" s="8">
        <f>ROUND(((AO232+AP232+AQ232+AR232+AS232)/5),0)</f>
        <v>231308</v>
      </c>
      <c r="AU232" s="450"/>
      <c r="AV232" s="157">
        <f>+'ESTUDIO DE MERCADO 2023'!AM232*(1 + 0.0928) * (1 + 0.052) * (1 + 0.051)</f>
        <v>224300.73769958399</v>
      </c>
      <c r="AW232" s="157">
        <f>+'ESTUDIO DE MERCADO 2023'!AN232*(1 + 0.0928) * (1 + 0.052) * (1 + 0.051)</f>
        <v>212223.00566960638</v>
      </c>
      <c r="AX232" s="7">
        <f>+'ESTUDIO DE MERCADO 2025'!AR232*1.051</f>
        <v>276413</v>
      </c>
      <c r="AY232" s="7">
        <f>+'ESTUDIO DE MERCADO 2025'!AS232*1.051</f>
        <v>281668</v>
      </c>
      <c r="AZ232" s="7">
        <f>+'ESTUDIO DE MERCADO 2025'!AT232*1.051</f>
        <v>265796.63879999996</v>
      </c>
      <c r="BA232" s="8">
        <f t="shared" si="210"/>
        <v>252080</v>
      </c>
      <c r="BB232" s="450"/>
      <c r="BC232" s="157">
        <f>+'ESTUDIO DE MERCADO 2023'!AP232*(1 + 0.0928) * (1 + 0.052) * (1 + 0.051)</f>
        <v>188488.01487359998</v>
      </c>
      <c r="BD232" s="157">
        <f>+'ESTUDIO DE MERCADO 2023'!AQ232*(1 + 0.0928) * (1 + 0.052) * (1 + 0.051)</f>
        <v>172539.02899967998</v>
      </c>
      <c r="BE232" s="7">
        <f>+'ESTUDIO DE MERCADO 2025'!AX232*1.051</f>
        <v>229118</v>
      </c>
      <c r="BF232" s="7">
        <f>+'ESTUDIO DE MERCADO 2025'!AY232*1.051</f>
        <v>233321.99999999997</v>
      </c>
      <c r="BG232" s="7">
        <f>+'ESTUDIO DE MERCADO 2025'!AZ232*1.051</f>
        <v>219827.15999999997</v>
      </c>
      <c r="BH232" s="8">
        <f t="shared" si="211"/>
        <v>208659</v>
      </c>
      <c r="BI232" s="450"/>
      <c r="BJ232" s="157">
        <f>+'ESTUDIO DE MERCADO 2023'!AV232*(1 + 0.0928) * (1 + 0.052) * (1 + 0.051)</f>
        <v>188488.01487359998</v>
      </c>
      <c r="BK232" s="157">
        <f>+'ESTUDIO DE MERCADO 2023'!AW232*(1 + 0.0928) * (1 + 0.052) * (1 + 0.051)</f>
        <v>212223.00566960638</v>
      </c>
      <c r="BL232" s="7">
        <f>+'ESTUDIO DE MERCADO 2025'!BD232*1.051</f>
        <v>253290.99999999997</v>
      </c>
      <c r="BM232" s="7">
        <f>+'ESTUDIO DE MERCADO 2025'!BE232*1.051</f>
        <v>258545.99999999997</v>
      </c>
      <c r="BN232" s="7">
        <f>+'ESTUDIO DE MERCADO 2025'!BF232*1.051</f>
        <v>243990.49079999997</v>
      </c>
      <c r="BO232" s="8">
        <f t="shared" si="212"/>
        <v>231308</v>
      </c>
      <c r="BP232" s="450"/>
      <c r="BQ232" s="157">
        <f>+'ESTUDIO DE MERCADO 2023'!AY232*(1 + 0.0928) * (1 + 0.052) * (1 + 0.051)</f>
        <v>188488.01487359998</v>
      </c>
      <c r="BR232" s="157">
        <f>+'ESTUDIO DE MERCADO 2023'!AZ232*(1 + 0.0928) * (1 + 0.052) * (1 + 0.051)</f>
        <v>212223.00566960638</v>
      </c>
      <c r="BS232" s="7">
        <f>+'ESTUDIO DE MERCADO 2025'!BJ232*1.051</f>
        <v>253290.99999999997</v>
      </c>
      <c r="BT232" s="7">
        <f>+'ESTUDIO DE MERCADO 2025'!BK232*1.051</f>
        <v>258545.99999999997</v>
      </c>
      <c r="BU232" s="7">
        <f>+'ESTUDIO DE MERCADO 2025'!BL232*1.051</f>
        <v>243990.49079999997</v>
      </c>
      <c r="BV232" s="8">
        <f t="shared" si="213"/>
        <v>231308</v>
      </c>
      <c r="BW232" s="450"/>
      <c r="BX232" s="157">
        <f>+'ESTUDIO DE MERCADO 2023'!BB232*(1 + 0.0928) * (1 + 0.052) * (1 + 0.051)</f>
        <v>188488.01487359998</v>
      </c>
      <c r="BY232" s="157">
        <f>+'ESTUDIO DE MERCADO 2023'!BC232*(1 + 0.0928) * (1 + 0.052) * (1 + 0.051)</f>
        <v>172539.02899967998</v>
      </c>
      <c r="BZ232" s="7">
        <f>+'ESTUDIO DE MERCADO 2025'!BP232*1.051</f>
        <v>229118</v>
      </c>
      <c r="CA232" s="7">
        <f>+'ESTUDIO DE MERCADO 2025'!BQ232*1.051</f>
        <v>233321.99999999997</v>
      </c>
      <c r="CB232" s="7">
        <f>+'ESTUDIO DE MERCADO 2025'!BR232*1.051</f>
        <v>219827.15999999997</v>
      </c>
      <c r="CC232" s="450">
        <f t="shared" si="214"/>
        <v>208659</v>
      </c>
      <c r="CD232" s="89"/>
      <c r="CE232" s="28"/>
      <c r="CF232" s="9"/>
      <c r="CG232" s="9"/>
      <c r="CH232" s="9"/>
      <c r="CI232" s="10"/>
      <c r="CJ232" s="10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</row>
    <row r="233" spans="1:198" ht="50" customHeight="1" thickBot="1" x14ac:dyDescent="0.4">
      <c r="A233" s="296"/>
      <c r="B233" s="11">
        <v>209</v>
      </c>
      <c r="C233" s="34" t="s">
        <v>243</v>
      </c>
      <c r="D233" s="11" t="s">
        <v>22</v>
      </c>
      <c r="E233" s="6"/>
      <c r="F233" s="157">
        <f>+'ESTUDIO DE MERCADO 2023'!F233*(1 + 0.0928) * (1 + 0.052) * (1 + 0.051)</f>
        <v>198174.6495679729</v>
      </c>
      <c r="G233" s="157">
        <f>+'ESTUDIO DE MERCADO 2023'!G233*(1 + 0.0928) * (1 + 0.052) * (1 + 0.051)</f>
        <v>223129.41120972452</v>
      </c>
      <c r="H233" s="7">
        <f>+'ESTUDIO DE MERCADO 2025'!H233*1.051</f>
        <v>266954</v>
      </c>
      <c r="I233" s="7">
        <f>+'ESTUDIO DE MERCADO 2025'!I233*1.051</f>
        <v>272209</v>
      </c>
      <c r="J233" s="13">
        <f>+'ESTUDIO DE MERCADO 2025'!J233*1.051</f>
        <v>256529.7616</v>
      </c>
      <c r="K233" s="8">
        <f t="shared" si="205"/>
        <v>243399</v>
      </c>
      <c r="L233" s="450"/>
      <c r="M233" s="157">
        <f>+'ESTUDIO DE MERCADO 2023'!I233*(1 + 0.0928) * (1 + 0.052) * (1 + 0.051)</f>
        <v>198174.6495679729</v>
      </c>
      <c r="N233" s="157">
        <f>+'ESTUDIO DE MERCADO 2023'!J233*(1 + 0.0928) * (1 + 0.052) * (1 + 0.051)</f>
        <v>223129.41120972452</v>
      </c>
      <c r="O233" s="7">
        <f>+'ESTUDIO DE MERCADO 2025'!N233*1.051</f>
        <v>266954</v>
      </c>
      <c r="P233" s="7">
        <f>+'ESTUDIO DE MERCADO 2025'!O233*1.051</f>
        <v>272209</v>
      </c>
      <c r="Q233" s="7">
        <f>+'ESTUDIO DE MERCADO 2025'!P233*1.051</f>
        <v>256529.7616</v>
      </c>
      <c r="R233" s="8">
        <f t="shared" si="206"/>
        <v>243399</v>
      </c>
      <c r="S233" s="450"/>
      <c r="T233" s="157">
        <f>+'ESTUDIO DE MERCADO 2023'!O233*(1 + 0.0928) * (1 + 0.052) * (1 + 0.051)</f>
        <v>365096.17992642708</v>
      </c>
      <c r="U233" s="157">
        <f>+'ESTUDIO DE MERCADO 2023'!P233*(1 + 0.0928) * (1 + 0.052) * (1 + 0.051)</f>
        <v>411070.21427562408</v>
      </c>
      <c r="V233" s="7">
        <f>+'ESTUDIO DE MERCADO 2025'!T233*1.051</f>
        <v>491867.99999999994</v>
      </c>
      <c r="W233" s="7">
        <f>+'ESTUDIO DE MERCADO 2025'!U233*1.051</f>
        <v>501326.99999999994</v>
      </c>
      <c r="X233" s="7">
        <f>+'ESTUDIO DE MERCADO 2025'!V233*1.051</f>
        <v>472603.38019999996</v>
      </c>
      <c r="Y233" s="8">
        <f t="shared" si="207"/>
        <v>448393</v>
      </c>
      <c r="Z233" s="450"/>
      <c r="AA233" s="157">
        <f>+'ESTUDIO DE MERCADO 2023'!AD233*(1 + 0.0928) * (1 + 0.052) * (1 + 0.051)</f>
        <v>392989.26466080523</v>
      </c>
      <c r="AB233" s="157">
        <f>+'ESTUDIO DE MERCADO 2023'!AE233*(1 + 0.0928) * (1 + 0.052) * (1 + 0.051)</f>
        <v>454621.73523661704</v>
      </c>
      <c r="AC233" s="7">
        <f>+'ESTUDIO DE MERCADO 2025'!Z233*1.051</f>
        <v>537061</v>
      </c>
      <c r="AD233" s="7">
        <f>+'ESTUDIO DE MERCADO 2025'!AA233*1.051</f>
        <v>537061</v>
      </c>
      <c r="AE233" s="7">
        <f>+'ESTUDIO DE MERCADO 2025'!AB233*1.051</f>
        <v>516105.32120000001</v>
      </c>
      <c r="AF233" s="8">
        <f t="shared" si="208"/>
        <v>487568</v>
      </c>
      <c r="AG233" s="450"/>
      <c r="AH233" s="157">
        <f>+'ESTUDIO DE MERCADO 2023'!AG233*(1 + 0.0928) * (1 + 0.052) * (1 + 0.051)</f>
        <v>399468.38309873955</v>
      </c>
      <c r="AI233" s="157">
        <f>+'ESTUDIO DE MERCADO 2023'!AH233*(1 + 0.0928) * (1 + 0.052) * (1 + 0.051)</f>
        <v>454621.73523661704</v>
      </c>
      <c r="AJ233" s="7">
        <f>+'ESTUDIO DE MERCADO 2025'!AF233*1.051</f>
        <v>541265</v>
      </c>
      <c r="AK233" s="7">
        <f>+'ESTUDIO DE MERCADO 2025'!AG233*1.051</f>
        <v>551775</v>
      </c>
      <c r="AL233" s="7">
        <f>+'ESTUDIO DE MERCADO 2025'!AH233*1.051</f>
        <v>520050.14459999994</v>
      </c>
      <c r="AM233" s="8">
        <f t="shared" si="209"/>
        <v>493436</v>
      </c>
      <c r="AN233" s="450"/>
      <c r="AO233" s="157">
        <f>+'ESTUDIO DE MERCADO 2023'!AJ233*(1 + 0.0928) * (1 + 0.052) * (1 + 0.051)</f>
        <v>386490.74766467354</v>
      </c>
      <c r="AP233" s="157">
        <f>+'ESTUDIO DE MERCADO 2023'!AK233*(1 + 0.0928) * (1 + 0.052) * (1 + 0.051)</f>
        <v>454621.73523661704</v>
      </c>
      <c r="AQ233" s="7">
        <f>+'ESTUDIO DE MERCADO 2025'!AL233*1.051</f>
        <v>532857</v>
      </c>
      <c r="AR233" s="7">
        <f>+'ESTUDIO DE MERCADO 2025'!AM233*1.051</f>
        <v>543367</v>
      </c>
      <c r="AS233" s="7">
        <f>+'ESTUDIO DE MERCADO 2025'!AN233*1.051</f>
        <v>512148.72659999994</v>
      </c>
      <c r="AT233" s="8">
        <f>ROUND(((AO233+AP233+AQ233+AR233+AS233)/5),0)</f>
        <v>485897</v>
      </c>
      <c r="AU233" s="450"/>
      <c r="AV233" s="157">
        <f>+'ESTUDIO DE MERCADO 2023'!AM233*(1 + 0.0928) * (1 + 0.052) * (1 + 0.051)</f>
        <v>548082.87129048398</v>
      </c>
      <c r="AW233" s="157">
        <f>+'ESTUDIO DE MERCADO 2023'!AN233*(1 + 0.0928) * (1 + 0.052) * (1 + 0.051)</f>
        <v>454621.73523661704</v>
      </c>
      <c r="AX233" s="7">
        <f>+'ESTUDIO DE MERCADO 2025'!AR233*1.051</f>
        <v>634804</v>
      </c>
      <c r="AY233" s="7">
        <f>+'ESTUDIO DE MERCADO 2025'!AS233*1.051</f>
        <v>647416</v>
      </c>
      <c r="AZ233" s="7">
        <f>+'ESTUDIO DE MERCADO 2025'!AT233*1.051</f>
        <v>610541.24459999998</v>
      </c>
      <c r="BA233" s="8">
        <f t="shared" si="210"/>
        <v>579093</v>
      </c>
      <c r="BB233" s="450"/>
      <c r="BC233" s="157">
        <f>+'ESTUDIO DE MERCADO 2023'!AP233*(1 + 0.0928) * (1 + 0.052) * (1 + 0.051)</f>
        <v>304678.85993222625</v>
      </c>
      <c r="BD233" s="157">
        <f>+'ESTUDIO DE MERCADO 2023'!AQ233*(1 + 0.0928) * (1 + 0.052) * (1 + 0.051)</f>
        <v>278898.341014884</v>
      </c>
      <c r="BE233" s="7">
        <f>+'ESTUDIO DE MERCADO 2025'!AX233*1.051</f>
        <v>369952</v>
      </c>
      <c r="BF233" s="7">
        <f>+'ESTUDIO DE MERCADO 2025'!AY233*1.051</f>
        <v>377309</v>
      </c>
      <c r="BG233" s="7">
        <f>+'ESTUDIO DE MERCADO 2025'!AZ233*1.051</f>
        <v>355337.2144</v>
      </c>
      <c r="BH233" s="8">
        <f t="shared" si="211"/>
        <v>337235</v>
      </c>
      <c r="BI233" s="450"/>
      <c r="BJ233" s="157">
        <f>+'ESTUDIO DE MERCADO 2023'!AV233*(1 + 0.0928) * (1 + 0.052) * (1 + 0.051)</f>
        <v>448482.41380310617</v>
      </c>
      <c r="BK233" s="157">
        <f>+'ESTUDIO DE MERCADO 2023'!AW233*(1 + 0.0928) * (1 + 0.052) * (1 + 0.051)</f>
        <v>454621.73523661704</v>
      </c>
      <c r="BL233" s="7">
        <f>+'ESTUDIO DE MERCADO 2025'!BD233*1.051</f>
        <v>571744</v>
      </c>
      <c r="BM233" s="7">
        <f>+'ESTUDIO DE MERCADO 2025'!BE233*1.051</f>
        <v>583305</v>
      </c>
      <c r="BN233" s="7">
        <f>+'ESTUDIO DE MERCADO 2025'!BF233*1.051</f>
        <v>549894.55079999997</v>
      </c>
      <c r="BO233" s="8">
        <f t="shared" si="212"/>
        <v>521610</v>
      </c>
      <c r="BP233" s="450"/>
      <c r="BQ233" s="157">
        <f>+'ESTUDIO DE MERCADO 2023'!AY233*(1 + 0.0928) * (1 + 0.052) * (1 + 0.051)</f>
        <v>466879.39381147956</v>
      </c>
      <c r="BR233" s="157">
        <f>+'ESTUDIO DE MERCADO 2023'!AZ233*(1 + 0.0928) * (1 + 0.052) * (1 + 0.051)</f>
        <v>454621.73523661704</v>
      </c>
      <c r="BS233" s="7">
        <f>+'ESTUDIO DE MERCADO 2025'!BJ233*1.051</f>
        <v>583305</v>
      </c>
      <c r="BT233" s="7">
        <f>+'ESTUDIO DE MERCADO 2025'!BK233*1.051</f>
        <v>594866</v>
      </c>
      <c r="BU233" s="7">
        <f>+'ESTUDIO DE MERCADO 2025'!BL233*1.051</f>
        <v>561096.31900000002</v>
      </c>
      <c r="BV233" s="8">
        <f t="shared" si="213"/>
        <v>532154</v>
      </c>
      <c r="BW233" s="450"/>
      <c r="BX233" s="157">
        <f>+'ESTUDIO DE MERCADO 2023'!BB233*(1 + 0.0928) * (1 + 0.052) * (1 + 0.051)</f>
        <v>332687.31503904163</v>
      </c>
      <c r="BY233" s="157">
        <f>+'ESTUDIO DE MERCADO 2023'!BC233*(1 + 0.0928) * (1 + 0.052) * (1 + 0.051)</f>
        <v>304536.84992035356</v>
      </c>
      <c r="BZ233" s="7">
        <f>+'ESTUDIO DE MERCADO 2025'!BP233*1.051</f>
        <v>403584</v>
      </c>
      <c r="CA233" s="7">
        <f>+'ESTUDIO DE MERCADO 2025'!BQ233*1.051</f>
        <v>411992</v>
      </c>
      <c r="CB233" s="7">
        <f>+'ESTUDIO DE MERCADO 2025'!BR233*1.051</f>
        <v>388002.29440000001</v>
      </c>
      <c r="CC233" s="450">
        <f t="shared" si="214"/>
        <v>368160</v>
      </c>
      <c r="CD233" s="89"/>
      <c r="CE233" s="28"/>
      <c r="CF233" s="9"/>
      <c r="CG233" s="9"/>
      <c r="CH233" s="9"/>
      <c r="CI233" s="10"/>
      <c r="CJ233" s="10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</row>
    <row r="234" spans="1:198" ht="50" customHeight="1" x14ac:dyDescent="0.35">
      <c r="A234" s="296"/>
      <c r="B234" s="4">
        <v>210</v>
      </c>
      <c r="C234" s="34" t="s">
        <v>244</v>
      </c>
      <c r="D234" s="11" t="s">
        <v>22</v>
      </c>
      <c r="E234" s="6"/>
      <c r="F234" s="157">
        <f>+'ESTUDIO DE MERCADO 2023'!F234*(1 + 0.0928) * (1 + 0.052) * (1 + 0.051)</f>
        <v>628293.38291199994</v>
      </c>
      <c r="G234" s="157">
        <f>+'ESTUDIO DE MERCADO 2023'!G234*(1 + 0.0928) * (1 + 0.052) * (1 + 0.051)</f>
        <v>707410.01889868802</v>
      </c>
      <c r="H234" s="7">
        <f>+'ESTUDIO DE MERCADO 2025'!H234*1.051</f>
        <v>846055</v>
      </c>
      <c r="I234" s="7">
        <f>+'ESTUDIO DE MERCADO 2025'!I234*1.051</f>
        <v>862871</v>
      </c>
      <c r="J234" s="13">
        <f>+'ESTUDIO DE MERCADO 2025'!J234*1.051</f>
        <v>813301.63599999994</v>
      </c>
      <c r="K234" s="8">
        <f t="shared" si="205"/>
        <v>771586</v>
      </c>
      <c r="L234" s="450"/>
      <c r="M234" s="157">
        <f>+'ESTUDIO DE MERCADO 2023'!I234*(1 + 0.0928) * (1 + 0.052) * (1 + 0.051)</f>
        <v>628293.38291199994</v>
      </c>
      <c r="N234" s="157">
        <f>+'ESTUDIO DE MERCADO 2023'!J234*(1 + 0.0928) * (1 + 0.052) * (1 + 0.051)</f>
        <v>707410.01889868802</v>
      </c>
      <c r="O234" s="7">
        <f>+'ESTUDIO DE MERCADO 2025'!N234*1.051</f>
        <v>846055</v>
      </c>
      <c r="P234" s="7">
        <f>+'ESTUDIO DE MERCADO 2025'!O234*1.051</f>
        <v>862871</v>
      </c>
      <c r="Q234" s="7">
        <f>+'ESTUDIO DE MERCADO 2025'!P234*1.051</f>
        <v>813301.63599999994</v>
      </c>
      <c r="R234" s="8">
        <f t="shared" si="206"/>
        <v>771586</v>
      </c>
      <c r="S234" s="450"/>
      <c r="T234" s="157">
        <f>+'ESTUDIO DE MERCADO 2023'!O234*(1 + 0.0928) * (1 + 0.052) * (1 + 0.051)</f>
        <v>2183319.5056191999</v>
      </c>
      <c r="U234" s="157">
        <f>+'ESTUDIO DE MERCADO 2023'!P234*(1 + 0.0928) * (1 + 0.052) * (1 + 0.051)</f>
        <v>2458249.8156729406</v>
      </c>
      <c r="V234" s="7">
        <f>+'ESTUDIO DE MERCADO 2025'!T234*1.051</f>
        <v>2939647</v>
      </c>
      <c r="W234" s="7">
        <f>+'ESTUDIO DE MERCADO 2025'!U234*1.051</f>
        <v>2998503</v>
      </c>
      <c r="X234" s="7">
        <f>+'ESTUDIO DE MERCADO 2025'!V234*1.051</f>
        <v>2826223.9207999995</v>
      </c>
      <c r="Y234" s="8">
        <f t="shared" si="207"/>
        <v>2681189</v>
      </c>
      <c r="Z234" s="450"/>
      <c r="AA234" s="157">
        <f>+'ESTUDIO DE MERCADO 2023'!AD234*(1 + 0.0928) * (1 + 0.052) * (1 + 0.051)</f>
        <v>2183319.5056191999</v>
      </c>
      <c r="AB234" s="157">
        <f>+'ESTUDIO DE MERCADO 2023'!AE234*(1 + 0.0928) * (1 + 0.052) * (1 + 0.051)</f>
        <v>2458249.8156729406</v>
      </c>
      <c r="AC234" s="7">
        <f>+'ESTUDIO DE MERCADO 2025'!Z234*1.051</f>
        <v>2939647</v>
      </c>
      <c r="AD234" s="7">
        <f>+'ESTUDIO DE MERCADO 2025'!AA234*1.051</f>
        <v>2939647</v>
      </c>
      <c r="AE234" s="7">
        <f>+'ESTUDIO DE MERCADO 2025'!AB234*1.051</f>
        <v>2826223.9207999995</v>
      </c>
      <c r="AF234" s="8">
        <f t="shared" si="208"/>
        <v>2669417</v>
      </c>
      <c r="AG234" s="450"/>
      <c r="AH234" s="157">
        <f>+'ESTUDIO DE MERCADO 2023'!AG234*(1 + 0.0928) * (1 + 0.052) * (1 + 0.051)</f>
        <v>2183319.5056191999</v>
      </c>
      <c r="AI234" s="157">
        <f>+'ESTUDIO DE MERCADO 2023'!AH234*(1 + 0.0928) * (1 + 0.052) * (1 + 0.051)</f>
        <v>2458249.8156729406</v>
      </c>
      <c r="AJ234" s="7">
        <f>+'ESTUDIO DE MERCADO 2025'!AF234*1.051</f>
        <v>2939647</v>
      </c>
      <c r="AK234" s="7">
        <f>+'ESTUDIO DE MERCADO 2025'!AG234*1.051</f>
        <v>2998503</v>
      </c>
      <c r="AL234" s="7">
        <f>+'ESTUDIO DE MERCADO 2025'!AH234*1.051</f>
        <v>2826223.9207999995</v>
      </c>
      <c r="AM234" s="8">
        <f t="shared" si="209"/>
        <v>2681189</v>
      </c>
      <c r="AN234" s="450"/>
      <c r="AO234" s="157">
        <f>+'ESTUDIO DE MERCADO 2023'!AJ234*(1 + 0.0928) * (1 + 0.052) * (1 + 0.051)</f>
        <v>2183319.5056191999</v>
      </c>
      <c r="AP234" s="157">
        <f>+'ESTUDIO DE MERCADO 2023'!AK234*(1 + 0.0928) * (1 + 0.052) * (1 + 0.051)</f>
        <v>2458249.8156729406</v>
      </c>
      <c r="AQ234" s="7">
        <f>+'ESTUDIO DE MERCADO 2025'!AL234*1.051</f>
        <v>2939647</v>
      </c>
      <c r="AR234" s="7">
        <f>+'ESTUDIO DE MERCADO 2025'!AM234*1.051</f>
        <v>2998503</v>
      </c>
      <c r="AS234" s="7">
        <f>+'ESTUDIO DE MERCADO 2025'!AN234*1.051</f>
        <v>2826223.9207999995</v>
      </c>
      <c r="AT234" s="8">
        <f>ROUND(((AO234+AP234+AQ234+AR234+AS234)/5),0)</f>
        <v>2681189</v>
      </c>
      <c r="AU234" s="450"/>
      <c r="AV234" s="157">
        <f>+'ESTUDIO DE MERCADO 2023'!AM234*(1 + 0.0928) * (1 + 0.052) * (1 + 0.051)</f>
        <v>2598150.2116868477</v>
      </c>
      <c r="AW234" s="157">
        <f>+'ESTUDIO DE MERCADO 2023'!AN234*(1 + 0.0928) * (1 + 0.052) * (1 + 0.051)</f>
        <v>2458249.8156729406</v>
      </c>
      <c r="AX234" s="7">
        <f>+'ESTUDIO DE MERCADO 2025'!AR234*1.051</f>
        <v>3202397</v>
      </c>
      <c r="AY234" s="7">
        <f>+'ESTUDIO DE MERCADO 2025'!AS234*1.051</f>
        <v>3266508</v>
      </c>
      <c r="AZ234" s="7">
        <f>+'ESTUDIO DE MERCADO 2025'!AT234*1.051</f>
        <v>3078811.8017999995</v>
      </c>
      <c r="BA234" s="8">
        <f t="shared" si="210"/>
        <v>2920823</v>
      </c>
      <c r="BB234" s="450"/>
      <c r="BC234" s="157">
        <f>+'ESTUDIO DE MERCADO 2023'!AP234*(1 + 0.0928) * (1 + 0.052) * (1 + 0.051)</f>
        <v>628293.38291199994</v>
      </c>
      <c r="BD234" s="157">
        <f>+'ESTUDIO DE MERCADO 2023'!AQ234*(1 + 0.0928) * (1 + 0.052) * (1 + 0.051)</f>
        <v>575130.09666560008</v>
      </c>
      <c r="BE234" s="7">
        <f>+'ESTUDIO DE MERCADO 2025'!AX234*1.051</f>
        <v>761975</v>
      </c>
      <c r="BF234" s="7">
        <f>+'ESTUDIO DE MERCADO 2025'!AY234*1.051</f>
        <v>777740</v>
      </c>
      <c r="BG234" s="7">
        <f>+'ESTUDIO DE MERCADO 2025'!AZ234*1.051</f>
        <v>732757.2</v>
      </c>
      <c r="BH234" s="8">
        <f t="shared" si="211"/>
        <v>695179</v>
      </c>
      <c r="BI234" s="450"/>
      <c r="BJ234" s="157">
        <f>+'ESTUDIO DE MERCADO 2023'!AV234*(1 + 0.0928) * (1 + 0.052) * (1 + 0.051)</f>
        <v>2183319.5056191999</v>
      </c>
      <c r="BK234" s="157">
        <f>+'ESTUDIO DE MERCADO 2023'!AW234*(1 + 0.0928) * (1 + 0.052) * (1 + 0.051)</f>
        <v>2458249.8156729406</v>
      </c>
      <c r="BL234" s="7">
        <f>+'ESTUDIO DE MERCADO 2025'!BD234*1.051</f>
        <v>2939647</v>
      </c>
      <c r="BM234" s="7">
        <f>+'ESTUDIO DE MERCADO 2025'!BE234*1.051</f>
        <v>2998503</v>
      </c>
      <c r="BN234" s="7">
        <f>+'ESTUDIO DE MERCADO 2025'!BF234*1.051</f>
        <v>2826223.9207999995</v>
      </c>
      <c r="BO234" s="8">
        <f t="shared" si="212"/>
        <v>2681189</v>
      </c>
      <c r="BP234" s="450"/>
      <c r="BQ234" s="157">
        <f>+'ESTUDIO DE MERCADO 2023'!AY234*(1 + 0.0928) * (1 + 0.052) * (1 + 0.051)</f>
        <v>2183319.5056191999</v>
      </c>
      <c r="BR234" s="157">
        <f>+'ESTUDIO DE MERCADO 2023'!AZ234*(1 + 0.0928) * (1 + 0.052) * (1 + 0.051)</f>
        <v>2458249.8156729406</v>
      </c>
      <c r="BS234" s="7">
        <f>+'ESTUDIO DE MERCADO 2025'!BJ234*1.051</f>
        <v>2939647</v>
      </c>
      <c r="BT234" s="7">
        <f>+'ESTUDIO DE MERCADO 2025'!BK234*1.051</f>
        <v>2998503</v>
      </c>
      <c r="BU234" s="7">
        <f>+'ESTUDIO DE MERCADO 2025'!BL234*1.051</f>
        <v>2826223.9207999995</v>
      </c>
      <c r="BV234" s="8">
        <f t="shared" si="213"/>
        <v>2681189</v>
      </c>
      <c r="BW234" s="450"/>
      <c r="BX234" s="157">
        <f>+'ESTUDIO DE MERCADO 2023'!BB234*(1 + 0.0928) * (1 + 0.052) * (1 + 0.051)</f>
        <v>628293.38291199994</v>
      </c>
      <c r="BY234" s="157">
        <f>+'ESTUDIO DE MERCADO 2023'!BC234*(1 + 0.0928) * (1 + 0.052) * (1 + 0.051)</f>
        <v>575130.09666560008</v>
      </c>
      <c r="BZ234" s="7">
        <f>+'ESTUDIO DE MERCADO 2025'!BP234*1.051</f>
        <v>761975</v>
      </c>
      <c r="CA234" s="7">
        <f>+'ESTUDIO DE MERCADO 2025'!BQ234*1.051</f>
        <v>777740</v>
      </c>
      <c r="CB234" s="7">
        <f>+'ESTUDIO DE MERCADO 2025'!BR234*1.051</f>
        <v>732757.2</v>
      </c>
      <c r="CC234" s="450">
        <f t="shared" si="214"/>
        <v>695179</v>
      </c>
      <c r="CD234" s="89"/>
      <c r="CE234" s="28"/>
      <c r="CF234" s="9"/>
      <c r="CG234" s="9"/>
      <c r="CH234" s="9"/>
      <c r="CI234" s="10"/>
      <c r="CJ234" s="10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</row>
    <row r="235" spans="1:198" ht="50" customHeight="1" thickBot="1" x14ac:dyDescent="0.4">
      <c r="A235" s="296"/>
      <c r="B235" s="11">
        <v>211</v>
      </c>
      <c r="C235" s="34" t="s">
        <v>245</v>
      </c>
      <c r="D235" s="11" t="s">
        <v>22</v>
      </c>
      <c r="E235" s="6"/>
      <c r="F235" s="157">
        <f>+'ESTUDIO DE MERCADO 2023'!F235*(1 + 0.0928) * (1 + 0.052) * (1 + 0.051)</f>
        <v>300749.12043213024</v>
      </c>
      <c r="G235" s="157">
        <f>+'ESTUDIO DE MERCADO 2023'!G235*(1 + 0.0928) * (1 + 0.052) * (1 + 0.051)</f>
        <v>338620.37505885313</v>
      </c>
      <c r="H235" s="7">
        <f>+'ESTUDIO DE MERCADO 2025'!H235*1.051</f>
        <v>404635</v>
      </c>
      <c r="I235" s="7">
        <f>+'ESTUDIO DE MERCADO 2025'!I235*1.051</f>
        <v>413043</v>
      </c>
      <c r="J235" s="13">
        <f>+'ESTUDIO DE MERCADO 2025'!J235*1.051</f>
        <v>389308.89759999997</v>
      </c>
      <c r="K235" s="8">
        <f t="shared" si="205"/>
        <v>369271</v>
      </c>
      <c r="L235" s="450"/>
      <c r="M235" s="157">
        <f>+'ESTUDIO DE MERCADO 2023'!I235*(1 + 0.0928) * (1 + 0.052) * (1 + 0.051)</f>
        <v>300749.12043213024</v>
      </c>
      <c r="N235" s="157">
        <f>+'ESTUDIO DE MERCADO 2023'!J235*(1 + 0.0928) * (1 + 0.052) * (1 + 0.051)</f>
        <v>338620.37505885313</v>
      </c>
      <c r="O235" s="7">
        <f>+'ESTUDIO DE MERCADO 2025'!N235*1.051</f>
        <v>404635</v>
      </c>
      <c r="P235" s="7">
        <f>+'ESTUDIO DE MERCADO 2025'!O235*1.051</f>
        <v>413043</v>
      </c>
      <c r="Q235" s="7">
        <f>+'ESTUDIO DE MERCADO 2025'!P235*1.051</f>
        <v>389308.89759999997</v>
      </c>
      <c r="R235" s="8">
        <f t="shared" si="206"/>
        <v>369271</v>
      </c>
      <c r="S235" s="450"/>
      <c r="T235" s="157">
        <f>+'ESTUDIO DE MERCADO 2023'!O235*(1 + 0.0928) * (1 + 0.052) * (1 + 0.051)</f>
        <v>534965.27015413996</v>
      </c>
      <c r="U235" s="157">
        <f>+'ESTUDIO DE MERCADO 2023'!P235*(1 + 0.0928) * (1 + 0.052) * (1 + 0.051)</f>
        <v>602329.74301893427</v>
      </c>
      <c r="V235" s="7">
        <f>+'ESTUDIO DE MERCADO 2025'!T235*1.051</f>
        <v>719935</v>
      </c>
      <c r="W235" s="7">
        <f>+'ESTUDIO DE MERCADO 2025'!U235*1.051</f>
        <v>734649</v>
      </c>
      <c r="X235" s="7">
        <f>+'ESTUDIO DE MERCADO 2025'!V235*1.051</f>
        <v>692492.33899999992</v>
      </c>
      <c r="Y235" s="8">
        <f t="shared" si="207"/>
        <v>656874</v>
      </c>
      <c r="Z235" s="450"/>
      <c r="AA235" s="157">
        <f>+'ESTUDIO DE MERCADO 2023'!AD235*(1 + 0.0928) * (1 + 0.052) * (1 + 0.051)</f>
        <v>594379.99098255904</v>
      </c>
      <c r="AB235" s="157">
        <f>+'ESTUDIO DE MERCADO 2023'!AE235*(1 + 0.0928) * (1 + 0.052) * (1 + 0.051)</f>
        <v>650081.68781964318</v>
      </c>
      <c r="AC235" s="7">
        <f>+'ESTUDIO DE MERCADO 2025'!Z235*1.051</f>
        <v>788250</v>
      </c>
      <c r="AD235" s="7">
        <f>+'ESTUDIO DE MERCADO 2025'!AA235*1.051</f>
        <v>788250</v>
      </c>
      <c r="AE235" s="7">
        <f>+'ESTUDIO DE MERCADO 2025'!AB235*1.051</f>
        <v>757744.5148</v>
      </c>
      <c r="AF235" s="8">
        <f t="shared" si="208"/>
        <v>715741</v>
      </c>
      <c r="AG235" s="450"/>
      <c r="AH235" s="157">
        <f>+'ESTUDIO DE MERCADO 2023'!AG235*(1 + 0.0928) * (1 + 0.052) * (1 + 0.051)</f>
        <v>577376.64423415728</v>
      </c>
      <c r="AI235" s="157">
        <f>+'ESTUDIO DE MERCADO 2023'!AH235*(1 + 0.0928) * (1 + 0.052) * (1 + 0.051)</f>
        <v>650081.68781964318</v>
      </c>
      <c r="AJ235" s="7">
        <f>+'ESTUDIO DE MERCADO 2025'!AF235*1.051</f>
        <v>777740</v>
      </c>
      <c r="AK235" s="7">
        <f>+'ESTUDIO DE MERCADO 2025'!AG235*1.051</f>
        <v>793505</v>
      </c>
      <c r="AL235" s="7">
        <f>+'ESTUDIO DE MERCADO 2025'!AH235*1.051</f>
        <v>747391.74439999997</v>
      </c>
      <c r="AM235" s="8">
        <f t="shared" si="209"/>
        <v>709219</v>
      </c>
      <c r="AN235" s="450"/>
      <c r="AO235" s="157">
        <f>+'ESTUDIO DE MERCADO 2023'!AJ235*(1 + 0.0928) * (1 + 0.052) * (1 + 0.051)</f>
        <v>570556.51956264745</v>
      </c>
      <c r="AP235" s="157">
        <f>+'ESTUDIO DE MERCADO 2023'!AK235*(1 + 0.0928) * (1 + 0.052) * (1 + 0.051)</f>
        <v>650081.68781964318</v>
      </c>
      <c r="AQ235" s="7">
        <f>+'ESTUDIO DE MERCADO 2025'!AL235*1.051</f>
        <v>772485</v>
      </c>
      <c r="AR235" s="7">
        <f>+'ESTUDIO DE MERCADO 2025'!AM235*1.051</f>
        <v>788250</v>
      </c>
      <c r="AS235" s="7">
        <f>+'ESTUDIO DE MERCADO 2025'!AN235*1.051</f>
        <v>743239.45359999989</v>
      </c>
      <c r="AT235" s="8">
        <f>ROUND(((AO235+AP235+AQ235+AR235+AS235)/5),0)</f>
        <v>704923</v>
      </c>
      <c r="AU235" s="450"/>
      <c r="AV235" s="157">
        <f>+'ESTUDIO DE MERCADO 2023'!AM235*(1 + 0.0928) * (1 + 0.052) * (1 + 0.051)</f>
        <v>825511.01442838786</v>
      </c>
      <c r="AW235" s="157">
        <f>+'ESTUDIO DE MERCADO 2023'!AN235*(1 + 0.0928) * (1 + 0.052) * (1 + 0.051)</f>
        <v>650081.68781964318</v>
      </c>
      <c r="AX235" s="7">
        <f>+'ESTUDIO DE MERCADO 2025'!AR235*1.051</f>
        <v>934338.99999999988</v>
      </c>
      <c r="AY235" s="7">
        <f>+'ESTUDIO DE MERCADO 2025'!AS235*1.051</f>
        <v>953256.99999999988</v>
      </c>
      <c r="AZ235" s="7">
        <f>+'ESTUDIO DE MERCADO 2025'!AT235*1.051</f>
        <v>898479.51059999992</v>
      </c>
      <c r="BA235" s="8">
        <f t="shared" si="210"/>
        <v>852334</v>
      </c>
      <c r="BB235" s="450"/>
      <c r="BC235" s="157">
        <f>+'ESTUDIO DE MERCADO 2023'!AP235*(1 + 0.0928) * (1 + 0.052) * (1 + 0.051)</f>
        <v>452727.63511809683</v>
      </c>
      <c r="BD235" s="157">
        <f>+'ESTUDIO DE MERCADO 2023'!AQ235*(1 + 0.0928) * (1 + 0.052) * (1 + 0.051)</f>
        <v>414419.91214656562</v>
      </c>
      <c r="BE235" s="7">
        <f>+'ESTUDIO DE MERCADO 2025'!AX235*1.051</f>
        <v>548622</v>
      </c>
      <c r="BF235" s="7">
        <f>+'ESTUDIO DE MERCADO 2025'!AY235*1.051</f>
        <v>559132</v>
      </c>
      <c r="BG235" s="7">
        <f>+'ESTUDIO DE MERCADO 2025'!AZ235*1.051</f>
        <v>528000.11880000005</v>
      </c>
      <c r="BH235" s="8">
        <f t="shared" si="211"/>
        <v>500580</v>
      </c>
      <c r="BI235" s="450"/>
      <c r="BJ235" s="157">
        <f>+'ESTUDIO DE MERCADO 2023'!AV235*(1 + 0.0928) * (1 + 0.052) * (1 + 0.051)</f>
        <v>711698.38705349353</v>
      </c>
      <c r="BK235" s="157">
        <f>+'ESTUDIO DE MERCADO 2023'!AW235*(1 + 0.0928) * (1 + 0.052) * (1 + 0.051)</f>
        <v>650081.68781964318</v>
      </c>
      <c r="BL235" s="7">
        <f>+'ESTUDIO DE MERCADO 2025'!BD235*1.051</f>
        <v>862871</v>
      </c>
      <c r="BM235" s="7">
        <f>+'ESTUDIO DE MERCADO 2025'!BE235*1.051</f>
        <v>879687</v>
      </c>
      <c r="BN235" s="7">
        <f>+'ESTUDIO DE MERCADO 2025'!BF235*1.051</f>
        <v>829179.51339999994</v>
      </c>
      <c r="BO235" s="8">
        <f t="shared" si="212"/>
        <v>786704</v>
      </c>
      <c r="BP235" s="450"/>
      <c r="BQ235" s="157">
        <f>+'ESTUDIO DE MERCADO 2023'!AY235*(1 + 0.0928) * (1 + 0.052) * (1 + 0.051)</f>
        <v>678568.71258256235</v>
      </c>
      <c r="BR235" s="157">
        <f>+'ESTUDIO DE MERCADO 2023'!AZ235*(1 + 0.0928) * (1 + 0.052) * (1 + 0.051)</f>
        <v>650081.68781964318</v>
      </c>
      <c r="BS235" s="7">
        <f>+'ESTUDIO DE MERCADO 2025'!BJ235*1.051</f>
        <v>841851</v>
      </c>
      <c r="BT235" s="7">
        <f>+'ESTUDIO DE MERCADO 2025'!BK235*1.051</f>
        <v>858667</v>
      </c>
      <c r="BU235" s="7">
        <f>+'ESTUDIO DE MERCADO 2025'!BL235*1.051</f>
        <v>809006.61939999997</v>
      </c>
      <c r="BV235" s="8">
        <f t="shared" si="213"/>
        <v>767635</v>
      </c>
      <c r="BW235" s="450"/>
      <c r="BX235" s="157">
        <f>+'ESTUDIO DE MERCADO 2023'!BB235*(1 + 0.0928) * (1 + 0.052) * (1 + 0.051)</f>
        <v>504885.25322719075</v>
      </c>
      <c r="BY235" s="157">
        <f>+'ESTUDIO DE MERCADO 2023'!BC235*(1 + 0.0928) * (1 + 0.052) * (1 + 0.051)</f>
        <v>462164.19333873619</v>
      </c>
      <c r="BZ235" s="7">
        <f>+'ESTUDIO DE MERCADO 2025'!BP235*1.051</f>
        <v>612733</v>
      </c>
      <c r="CA235" s="7">
        <f>+'ESTUDIO DE MERCADO 2025'!BQ235*1.051</f>
        <v>625345</v>
      </c>
      <c r="CB235" s="7">
        <f>+'ESTUDIO DE MERCADO 2025'!BR235*1.051</f>
        <v>588830.73759999999</v>
      </c>
      <c r="CC235" s="450">
        <f t="shared" si="214"/>
        <v>558792</v>
      </c>
      <c r="CD235" s="89"/>
      <c r="CE235" s="28"/>
      <c r="CF235" s="9"/>
      <c r="CG235" s="9"/>
      <c r="CH235" s="9"/>
      <c r="CI235" s="10"/>
      <c r="CJ235" s="10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</row>
    <row r="236" spans="1:198" ht="50" customHeight="1" x14ac:dyDescent="0.35">
      <c r="A236" s="296"/>
      <c r="B236" s="4">
        <v>212</v>
      </c>
      <c r="C236" s="34" t="s">
        <v>246</v>
      </c>
      <c r="D236" s="11" t="s">
        <v>22</v>
      </c>
      <c r="E236" s="6"/>
      <c r="F236" s="157">
        <f>+'ESTUDIO DE MERCADO 2023'!F236*(1 + 0.0928) * (1 + 0.052) * (1 + 0.051)</f>
        <v>392683.36431999999</v>
      </c>
      <c r="G236" s="157">
        <f>+'ESTUDIO DE MERCADO 2023'!G236*(1 + 0.0928) * (1 + 0.052) * (1 + 0.051)</f>
        <v>442131.26181167999</v>
      </c>
      <c r="H236" s="7">
        <f>+'ESTUDIO DE MERCADO 2025'!H236*1.051</f>
        <v>528653</v>
      </c>
      <c r="I236" s="7">
        <f>+'ESTUDIO DE MERCADO 2025'!I236*1.051</f>
        <v>539163</v>
      </c>
      <c r="J236" s="13">
        <f>+'ESTUDIO DE MERCADO 2025'!J236*1.051</f>
        <v>508314.25819999998</v>
      </c>
      <c r="K236" s="8">
        <f t="shared" si="205"/>
        <v>482189</v>
      </c>
      <c r="L236" s="450"/>
      <c r="M236" s="157">
        <f>+'ESTUDIO DE MERCADO 2023'!I236*(1 + 0.0928) * (1 + 0.052) * (1 + 0.051)</f>
        <v>392683.36431999999</v>
      </c>
      <c r="N236" s="157">
        <f>+'ESTUDIO DE MERCADO 2023'!J236*(1 + 0.0928) * (1 + 0.052) * (1 + 0.051)</f>
        <v>442131.26181167999</v>
      </c>
      <c r="O236" s="7">
        <f>+'ESTUDIO DE MERCADO 2025'!N236*1.051</f>
        <v>528653</v>
      </c>
      <c r="P236" s="7">
        <f>+'ESTUDIO DE MERCADO 2025'!O236*1.051</f>
        <v>539163</v>
      </c>
      <c r="Q236" s="7">
        <f>+'ESTUDIO DE MERCADO 2025'!P236*1.051</f>
        <v>508314.25819999998</v>
      </c>
      <c r="R236" s="8">
        <f t="shared" si="206"/>
        <v>482189</v>
      </c>
      <c r="S236" s="450"/>
      <c r="T236" s="157">
        <f>+'ESTUDIO DE MERCADO 2023'!O236*(1 + 0.0928) * (1 + 0.052) * (1 + 0.051)</f>
        <v>863903.40150399995</v>
      </c>
      <c r="U236" s="157">
        <f>+'ESTUDIO DE MERCADO 2023'!P236*(1 + 0.0928) * (1 + 0.052) * (1 + 0.051)</f>
        <v>972688.775985696</v>
      </c>
      <c r="V236" s="7">
        <f>+'ESTUDIO DE MERCADO 2025'!T236*1.051</f>
        <v>1163457</v>
      </c>
      <c r="W236" s="7">
        <f>+'ESTUDIO DE MERCADO 2025'!U236*1.051</f>
        <v>1186579</v>
      </c>
      <c r="X236" s="7">
        <f>+'ESTUDIO DE MERCADO 2025'!V236*1.051</f>
        <v>1118290.4852</v>
      </c>
      <c r="Y236" s="8">
        <f t="shared" si="207"/>
        <v>1060984</v>
      </c>
      <c r="Z236" s="450"/>
      <c r="AA236" s="157">
        <f>+'ESTUDIO DE MERCADO 2023'!AD236*(1 + 0.0928) * (1 + 0.052) * (1 + 0.051)</f>
        <v>863903.40150399995</v>
      </c>
      <c r="AB236" s="157">
        <f>+'ESTUDIO DE MERCADO 2023'!AE236*(1 + 0.0928) * (1 + 0.052) * (1 + 0.051)</f>
        <v>972688.775985696</v>
      </c>
      <c r="AC236" s="7">
        <f>+'ESTUDIO DE MERCADO 2025'!Z236*1.051</f>
        <v>1163457</v>
      </c>
      <c r="AD236" s="7">
        <f>+'ESTUDIO DE MERCADO 2025'!AA236*1.051</f>
        <v>1163457</v>
      </c>
      <c r="AE236" s="7">
        <f>+'ESTUDIO DE MERCADO 2025'!AB236*1.051</f>
        <v>1118290.4852</v>
      </c>
      <c r="AF236" s="8">
        <f t="shared" si="208"/>
        <v>1056359</v>
      </c>
      <c r="AG236" s="450"/>
      <c r="AH236" s="157">
        <f>+'ESTUDIO DE MERCADO 2023'!AG236*(1 + 0.0928) * (1 + 0.052) * (1 + 0.051)</f>
        <v>863903.40150399995</v>
      </c>
      <c r="AI236" s="157">
        <f>+'ESTUDIO DE MERCADO 2023'!AH236*(1 + 0.0928) * (1 + 0.052) * (1 + 0.051)</f>
        <v>972688.775985696</v>
      </c>
      <c r="AJ236" s="7">
        <f>+'ESTUDIO DE MERCADO 2025'!AF236*1.051</f>
        <v>1163457</v>
      </c>
      <c r="AK236" s="7">
        <f>+'ESTUDIO DE MERCADO 2025'!AG236*1.051</f>
        <v>1186579</v>
      </c>
      <c r="AL236" s="7">
        <f>+'ESTUDIO DE MERCADO 2025'!AH236*1.051</f>
        <v>1118290.4852</v>
      </c>
      <c r="AM236" s="8">
        <f t="shared" si="209"/>
        <v>1060984</v>
      </c>
      <c r="AN236" s="450"/>
      <c r="AO236" s="157">
        <f>+'ESTUDIO DE MERCADO 2023'!AJ236*(1 + 0.0928) * (1 + 0.052) * (1 + 0.051)</f>
        <v>863903.40150399995</v>
      </c>
      <c r="AP236" s="157">
        <f>+'ESTUDIO DE MERCADO 2023'!AK236*(1 + 0.0928) * (1 + 0.052) * (1 + 0.051)</f>
        <v>972688.775985696</v>
      </c>
      <c r="AQ236" s="7">
        <f>+'ESTUDIO DE MERCADO 2025'!AL236*1.051</f>
        <v>1163457</v>
      </c>
      <c r="AR236" s="7">
        <f>+'ESTUDIO DE MERCADO 2025'!AM236*1.051</f>
        <v>1186579</v>
      </c>
      <c r="AS236" s="7">
        <f>+'ESTUDIO DE MERCADO 2025'!AN236*1.051</f>
        <v>1118290.4852</v>
      </c>
      <c r="AT236" s="8">
        <f>ROUND(((AO236+AP236+AQ236+AR236+AS236)/5),0)</f>
        <v>1060984</v>
      </c>
      <c r="AU236" s="450"/>
      <c r="AV236" s="157">
        <f>+'ESTUDIO DE MERCADO 2023'!AM236*(1 + 0.0928) * (1 + 0.052) * (1 + 0.051)</f>
        <v>1028045.0477897601</v>
      </c>
      <c r="AW236" s="157">
        <f>+'ESTUDIO DE MERCADO 2023'!AN236*(1 + 0.0928) * (1 + 0.052) * (1 + 0.051)</f>
        <v>972688.775985696</v>
      </c>
      <c r="AX236" s="7">
        <f>+'ESTUDIO DE MERCADO 2025'!AR236*1.051</f>
        <v>1266455</v>
      </c>
      <c r="AY236" s="7">
        <f>+'ESTUDIO DE MERCADO 2025'!AS236*1.051</f>
        <v>1291679</v>
      </c>
      <c r="AZ236" s="7">
        <f>+'ESTUDIO DE MERCADO 2025'!AT236*1.051</f>
        <v>1218235.3302</v>
      </c>
      <c r="BA236" s="8">
        <f t="shared" si="210"/>
        <v>1155421</v>
      </c>
      <c r="BB236" s="450"/>
      <c r="BC236" s="157">
        <f>+'ESTUDIO DE MERCADO 2023'!AP236*(1 + 0.0928) * (1 + 0.052) * (1 + 0.051)</f>
        <v>392683.36431999999</v>
      </c>
      <c r="BD236" s="157">
        <f>+'ESTUDIO DE MERCADO 2023'!AQ236*(1 + 0.0928) * (1 + 0.052) * (1 + 0.051)</f>
        <v>359456.31041600002</v>
      </c>
      <c r="BE236" s="7">
        <f>+'ESTUDIO DE MERCADO 2025'!AX236*1.051</f>
        <v>476102.99999999994</v>
      </c>
      <c r="BF236" s="7">
        <f>+'ESTUDIO DE MERCADO 2025'!AY236*1.051</f>
        <v>485561.99999999994</v>
      </c>
      <c r="BG236" s="7">
        <f>+'ESTUDIO DE MERCADO 2025'!AZ236*1.051</f>
        <v>457973.25</v>
      </c>
      <c r="BH236" s="8">
        <f t="shared" si="211"/>
        <v>434356</v>
      </c>
      <c r="BI236" s="450"/>
      <c r="BJ236" s="157">
        <f>+'ESTUDIO DE MERCADO 2023'!AV236*(1 + 0.0928) * (1 + 0.052) * (1 + 0.051)</f>
        <v>863903.40150399995</v>
      </c>
      <c r="BK236" s="157">
        <f>+'ESTUDIO DE MERCADO 2023'!AW236*(1 + 0.0928) * (1 + 0.052) * (1 + 0.051)</f>
        <v>972688.775985696</v>
      </c>
      <c r="BL236" s="7">
        <f>+'ESTUDIO DE MERCADO 2025'!BD236*1.051</f>
        <v>1163457</v>
      </c>
      <c r="BM236" s="7">
        <f>+'ESTUDIO DE MERCADO 2025'!BE236*1.051</f>
        <v>1186579</v>
      </c>
      <c r="BN236" s="7">
        <f>+'ESTUDIO DE MERCADO 2025'!BF236*1.051</f>
        <v>1118290.4852</v>
      </c>
      <c r="BO236" s="8">
        <f t="shared" si="212"/>
        <v>1060984</v>
      </c>
      <c r="BP236" s="450"/>
      <c r="BQ236" s="157">
        <f>+'ESTUDIO DE MERCADO 2023'!AY236*(1 + 0.0928) * (1 + 0.052) * (1 + 0.051)</f>
        <v>863903.40150399995</v>
      </c>
      <c r="BR236" s="157">
        <f>+'ESTUDIO DE MERCADO 2023'!AZ236*(1 + 0.0928) * (1 + 0.052) * (1 + 0.051)</f>
        <v>972688.775985696</v>
      </c>
      <c r="BS236" s="7">
        <f>+'ESTUDIO DE MERCADO 2025'!BJ236*1.051</f>
        <v>1163457</v>
      </c>
      <c r="BT236" s="7">
        <f>+'ESTUDIO DE MERCADO 2025'!BK236*1.051</f>
        <v>1186579</v>
      </c>
      <c r="BU236" s="7">
        <f>+'ESTUDIO DE MERCADO 2025'!BL236*1.051</f>
        <v>1118290.4852</v>
      </c>
      <c r="BV236" s="8">
        <f t="shared" si="213"/>
        <v>1060984</v>
      </c>
      <c r="BW236" s="450"/>
      <c r="BX236" s="157">
        <f>+'ESTUDIO DE MERCADO 2023'!BB236*(1 + 0.0928) * (1 + 0.052) * (1 + 0.051)</f>
        <v>392683.36431999999</v>
      </c>
      <c r="BY236" s="157">
        <f>+'ESTUDIO DE MERCADO 2023'!BC236*(1 + 0.0928) * (1 + 0.052) * (1 + 0.051)</f>
        <v>359456.31041600002</v>
      </c>
      <c r="BZ236" s="7">
        <f>+'ESTUDIO DE MERCADO 2025'!BP236*1.051</f>
        <v>476102.99999999994</v>
      </c>
      <c r="CA236" s="7">
        <f>+'ESTUDIO DE MERCADO 2025'!BQ236*1.051</f>
        <v>485561.99999999994</v>
      </c>
      <c r="CB236" s="7">
        <f>+'ESTUDIO DE MERCADO 2025'!BR236*1.051</f>
        <v>457973.25</v>
      </c>
      <c r="CC236" s="450">
        <f t="shared" si="214"/>
        <v>434356</v>
      </c>
      <c r="CD236" s="89"/>
      <c r="CE236" s="28"/>
      <c r="CF236" s="9"/>
      <c r="CG236" s="9"/>
      <c r="CH236" s="9"/>
      <c r="CI236" s="10"/>
      <c r="CJ236" s="10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</row>
    <row r="237" spans="1:198" ht="50" customHeight="1" thickBot="1" x14ac:dyDescent="0.4">
      <c r="A237" s="296"/>
      <c r="B237" s="11">
        <v>213</v>
      </c>
      <c r="C237" s="34" t="s">
        <v>247</v>
      </c>
      <c r="D237" s="11" t="s">
        <v>22</v>
      </c>
      <c r="E237" s="6"/>
      <c r="F237" s="157">
        <f>+'ESTUDIO DE MERCADO 2023'!F237*(1 + 0.0928) * (1 + 0.052) * (1 + 0.051)</f>
        <v>298268.14693635644</v>
      </c>
      <c r="G237" s="157">
        <f>+'ESTUDIO DE MERCADO 2023'!G237*(1 + 0.0928) * (1 + 0.052) * (1 + 0.051)</f>
        <v>335826.98974672682</v>
      </c>
      <c r="H237" s="7">
        <f>+'ESTUDIO DE MERCADO 2025'!H237*1.051</f>
        <v>401482</v>
      </c>
      <c r="I237" s="7">
        <f>+'ESTUDIO DE MERCADO 2025'!I237*1.051</f>
        <v>409890</v>
      </c>
      <c r="J237" s="13">
        <f>+'ESTUDIO DE MERCADO 2025'!J237*1.051</f>
        <v>386096.83140000002</v>
      </c>
      <c r="K237" s="8">
        <f t="shared" si="205"/>
        <v>366313</v>
      </c>
      <c r="L237" s="450"/>
      <c r="M237" s="157">
        <f>+'ESTUDIO DE MERCADO 2023'!I237*(1 + 0.0928) * (1 + 0.052) * (1 + 0.051)</f>
        <v>298268.14693635644</v>
      </c>
      <c r="N237" s="157">
        <f>+'ESTUDIO DE MERCADO 2023'!J237*(1 + 0.0928) * (1 + 0.052) * (1 + 0.051)</f>
        <v>335826.98974672682</v>
      </c>
      <c r="O237" s="7">
        <f>+'ESTUDIO DE MERCADO 2025'!N237*1.051</f>
        <v>401482</v>
      </c>
      <c r="P237" s="7">
        <f>+'ESTUDIO DE MERCADO 2025'!O237*1.051</f>
        <v>409890</v>
      </c>
      <c r="Q237" s="7">
        <f>+'ESTUDIO DE MERCADO 2025'!P237*1.051</f>
        <v>386096.83140000002</v>
      </c>
      <c r="R237" s="8">
        <f t="shared" si="206"/>
        <v>366313</v>
      </c>
      <c r="S237" s="450"/>
      <c r="T237" s="157">
        <f>+'ESTUDIO DE MERCADO 2023'!O237*(1 + 0.0928) * (1 + 0.052) * (1 + 0.051)</f>
        <v>523665.09951577621</v>
      </c>
      <c r="U237" s="157">
        <f>+'ESTUDIO DE MERCADO 2023'!P237*(1 + 0.0928) * (1 + 0.052) * (1 + 0.051)</f>
        <v>589606.62012403202</v>
      </c>
      <c r="V237" s="7">
        <f>+'ESTUDIO DE MERCADO 2025'!T237*1.051</f>
        <v>705221</v>
      </c>
      <c r="W237" s="7">
        <f>+'ESTUDIO DE MERCADO 2025'!U237*1.051</f>
        <v>718884</v>
      </c>
      <c r="X237" s="7">
        <f>+'ESTUDIO DE MERCADO 2025'!V237*1.051</f>
        <v>677863.68019999994</v>
      </c>
      <c r="Y237" s="8">
        <f t="shared" si="207"/>
        <v>643048</v>
      </c>
      <c r="Z237" s="450"/>
      <c r="AA237" s="157">
        <f>+'ESTUDIO DE MERCADO 2023'!AD237*(1 + 0.0928) * (1 + 0.052) * (1 + 0.051)</f>
        <v>584877.76039607078</v>
      </c>
      <c r="AB237" s="157">
        <f>+'ESTUDIO DE MERCADO 2023'!AE237*(1 + 0.0928) * (1 + 0.052) * (1 + 0.051)</f>
        <v>662344.99420226121</v>
      </c>
      <c r="AC237" s="7">
        <f>+'ESTUDIO DE MERCADO 2025'!Z237*1.051</f>
        <v>789301</v>
      </c>
      <c r="AD237" s="7">
        <f>+'ESTUDIO DE MERCADO 2025'!AA237*1.051</f>
        <v>789301</v>
      </c>
      <c r="AE237" s="7">
        <f>+'ESTUDIO DE MERCADO 2025'!AB237*1.051</f>
        <v>759426.32499999995</v>
      </c>
      <c r="AF237" s="8">
        <f t="shared" si="208"/>
        <v>717050</v>
      </c>
      <c r="AG237" s="450"/>
      <c r="AH237" s="157">
        <f>+'ESTUDIO DE MERCADO 2023'!AG237*(1 + 0.0928) * (1 + 0.052) * (1 + 0.051)</f>
        <v>567882.58146164683</v>
      </c>
      <c r="AI237" s="157">
        <f>+'ESTUDIO DE MERCADO 2023'!AH237*(1 + 0.0928) * (1 + 0.052) * (1 + 0.051)</f>
        <v>662344.99420226121</v>
      </c>
      <c r="AJ237" s="7">
        <f>+'ESTUDIO DE MERCADO 2025'!AF237*1.051</f>
        <v>778791</v>
      </c>
      <c r="AK237" s="7">
        <f>+'ESTUDIO DE MERCADO 2025'!AG237*1.051</f>
        <v>794556</v>
      </c>
      <c r="AL237" s="7">
        <f>+'ESTUDIO DE MERCADO 2025'!AH237*1.051</f>
        <v>749077.96880000003</v>
      </c>
      <c r="AM237" s="8">
        <f t="shared" si="209"/>
        <v>710531</v>
      </c>
      <c r="AN237" s="450"/>
      <c r="AO237" s="157">
        <f>+'ESTUDIO DE MERCADO 2023'!AJ237*(1 + 0.0928) * (1 + 0.052) * (1 + 0.051)</f>
        <v>578086.22307348356</v>
      </c>
      <c r="AP237" s="157">
        <f>+'ESTUDIO DE MERCADO 2023'!AK237*(1 + 0.0928) * (1 + 0.052) * (1 + 0.051)</f>
        <v>662344.99420226121</v>
      </c>
      <c r="AQ237" s="7">
        <f>+'ESTUDIO DE MERCADO 2025'!AL237*1.051</f>
        <v>785097</v>
      </c>
      <c r="AR237" s="7">
        <f>+'ESTUDIO DE MERCADO 2025'!AM237*1.051</f>
        <v>800862</v>
      </c>
      <c r="AS237" s="7">
        <f>+'ESTUDIO DE MERCADO 2025'!AN237*1.051</f>
        <v>755291.69099999999</v>
      </c>
      <c r="AT237" s="8">
        <f>ROUND(((AO237+AP237+AQ237+AR237+AS237)/5),0)</f>
        <v>716336</v>
      </c>
      <c r="AU237" s="450"/>
      <c r="AV237" s="157">
        <f>+'ESTUDIO DE MERCADO 2023'!AM237*(1 + 0.0928) * (1 + 0.052) * (1 + 0.051)</f>
        <v>826503.63865134923</v>
      </c>
      <c r="AW237" s="157">
        <f>+'ESTUDIO DE MERCADO 2023'!AN237*(1 + 0.0928) * (1 + 0.052) * (1 + 0.051)</f>
        <v>662344.99420226121</v>
      </c>
      <c r="AX237" s="7">
        <f>+'ESTUDIO DE MERCADO 2025'!AR237*1.051</f>
        <v>942746.99999999988</v>
      </c>
      <c r="AY237" s="7">
        <f>+'ESTUDIO DE MERCADO 2025'!AS237*1.051</f>
        <v>961664.99999999988</v>
      </c>
      <c r="AZ237" s="7">
        <f>+'ESTUDIO DE MERCADO 2025'!AT237*1.051</f>
        <v>906550.13959999988</v>
      </c>
      <c r="BA237" s="8">
        <f t="shared" si="210"/>
        <v>859962</v>
      </c>
      <c r="BB237" s="450"/>
      <c r="BC237" s="157">
        <f>+'ESTUDIO DE MERCADO 2023'!AP237*(1 + 0.0928) * (1 + 0.052) * (1 + 0.051)</f>
        <v>438213.42967944668</v>
      </c>
      <c r="BD237" s="157">
        <f>+'ESTUDIO DE MERCADO 2023'!AQ237*(1 + 0.0928) * (1 + 0.052) * (1 + 0.051)</f>
        <v>401133.83178349352</v>
      </c>
      <c r="BE237" s="7">
        <f>+'ESTUDIO DE MERCADO 2025'!AX237*1.051</f>
        <v>531806</v>
      </c>
      <c r="BF237" s="7">
        <f>+'ESTUDIO DE MERCADO 2025'!AY237*1.051</f>
        <v>542316</v>
      </c>
      <c r="BG237" s="7">
        <f>+'ESTUDIO DE MERCADO 2025'!AZ237*1.051</f>
        <v>511073.13319999998</v>
      </c>
      <c r="BH237" s="8">
        <f t="shared" si="211"/>
        <v>484908</v>
      </c>
      <c r="BI237" s="450"/>
      <c r="BJ237" s="157">
        <f>+'ESTUDIO DE MERCADO 2023'!AV237*(1 + 0.0928) * (1 + 0.052) * (1 + 0.051)</f>
        <v>700829.06860246172</v>
      </c>
      <c r="BK237" s="157">
        <f>+'ESTUDIO DE MERCADO 2023'!AW237*(1 + 0.0928) * (1 + 0.052) * (1 + 0.051)</f>
        <v>662344.99420226121</v>
      </c>
      <c r="BL237" s="7">
        <f>+'ESTUDIO DE MERCADO 2025'!BD237*1.051</f>
        <v>862871</v>
      </c>
      <c r="BM237" s="7">
        <f>+'ESTUDIO DE MERCADO 2025'!BE237*1.051</f>
        <v>879687</v>
      </c>
      <c r="BN237" s="7">
        <f>+'ESTUDIO DE MERCADO 2025'!BF237*1.051</f>
        <v>830028.51119999995</v>
      </c>
      <c r="BO237" s="8">
        <f t="shared" si="212"/>
        <v>787152</v>
      </c>
      <c r="BP237" s="450"/>
      <c r="BQ237" s="157">
        <f>+'ESTUDIO DE MERCADO 2023'!AY237*(1 + 0.0928) * (1 + 0.052) * (1 + 0.051)</f>
        <v>680148.16361053044</v>
      </c>
      <c r="BR237" s="157">
        <f>+'ESTUDIO DE MERCADO 2023'!AZ237*(1 + 0.0928) * (1 + 0.052) * (1 + 0.051)</f>
        <v>662344.99420226121</v>
      </c>
      <c r="BS237" s="7">
        <f>+'ESTUDIO DE MERCADO 2025'!BJ237*1.051</f>
        <v>850259</v>
      </c>
      <c r="BT237" s="7">
        <f>+'ESTUDIO DE MERCADO 2025'!BK237*1.051</f>
        <v>867075</v>
      </c>
      <c r="BU237" s="7">
        <f>+'ESTUDIO DE MERCADO 2025'!BL237*1.051</f>
        <v>817436.2699999999</v>
      </c>
      <c r="BV237" s="8">
        <f t="shared" si="213"/>
        <v>775453</v>
      </c>
      <c r="BW237" s="450"/>
      <c r="BX237" s="157">
        <f>+'ESTUDIO DE MERCADO 2023'!BB237*(1 + 0.0928) * (1 + 0.052) * (1 + 0.051)</f>
        <v>500719.66809848417</v>
      </c>
      <c r="BY237" s="157">
        <f>+'ESTUDIO DE MERCADO 2023'!BC237*(1 + 0.0928) * (1 + 0.052) * (1 + 0.051)</f>
        <v>458351.08079784323</v>
      </c>
      <c r="BZ237" s="7">
        <f>+'ESTUDIO DE MERCADO 2025'!BP237*1.051</f>
        <v>607478</v>
      </c>
      <c r="CA237" s="7">
        <f>+'ESTUDIO DE MERCADO 2025'!BQ237*1.051</f>
        <v>620090</v>
      </c>
      <c r="CB237" s="7">
        <f>+'ESTUDIO DE MERCADO 2025'!BR237*1.051</f>
        <v>583972.17480000004</v>
      </c>
      <c r="CC237" s="450">
        <f t="shared" si="214"/>
        <v>554122</v>
      </c>
      <c r="CD237" s="89"/>
      <c r="CE237" s="28"/>
      <c r="CF237" s="9"/>
      <c r="CG237" s="9"/>
      <c r="CH237" s="9"/>
      <c r="CI237" s="10"/>
      <c r="CJ237" s="10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</row>
    <row r="238" spans="1:198" ht="50" customHeight="1" x14ac:dyDescent="0.35">
      <c r="A238" s="296"/>
      <c r="B238" s="4">
        <v>214</v>
      </c>
      <c r="C238" s="34" t="s">
        <v>248</v>
      </c>
      <c r="D238" s="11" t="s">
        <v>22</v>
      </c>
      <c r="E238" s="6"/>
      <c r="F238" s="157">
        <f>+'ESTUDIO DE MERCADO 2023'!F238*(1 + 0.0928) * (1 + 0.052) * (1 + 0.051)</f>
        <v>314146.69145599997</v>
      </c>
      <c r="G238" s="157">
        <f>+'ESTUDIO DE MERCADO 2023'!G238*(1 + 0.0928) * (1 + 0.052) * (1 + 0.051)</f>
        <v>353705.00944934401</v>
      </c>
      <c r="H238" s="7">
        <f>+'ESTUDIO DE MERCADO 2025'!H238*1.051</f>
        <v>422502</v>
      </c>
      <c r="I238" s="7">
        <f>+'ESTUDIO DE MERCADO 2025'!I238*1.051</f>
        <v>430910</v>
      </c>
      <c r="J238" s="13">
        <f>+'ESTUDIO DE MERCADO 2025'!J238*1.051</f>
        <v>406650.81799999997</v>
      </c>
      <c r="K238" s="8">
        <f t="shared" si="205"/>
        <v>385583</v>
      </c>
      <c r="L238" s="450"/>
      <c r="M238" s="157">
        <f>+'ESTUDIO DE MERCADO 2023'!I238*(1 + 0.0928) * (1 + 0.052) * (1 + 0.051)</f>
        <v>314146.69145599997</v>
      </c>
      <c r="N238" s="157">
        <f>+'ESTUDIO DE MERCADO 2023'!J238*(1 + 0.0928) * (1 + 0.052) * (1 + 0.051)</f>
        <v>353705.00944934401</v>
      </c>
      <c r="O238" s="7">
        <f>+'ESTUDIO DE MERCADO 2025'!N238*1.051</f>
        <v>422502</v>
      </c>
      <c r="P238" s="7">
        <f>+'ESTUDIO DE MERCADO 2025'!O238*1.051</f>
        <v>430910</v>
      </c>
      <c r="Q238" s="7">
        <f>+'ESTUDIO DE MERCADO 2025'!P238*1.051</f>
        <v>406650.81799999997</v>
      </c>
      <c r="R238" s="8">
        <f t="shared" si="206"/>
        <v>385583</v>
      </c>
      <c r="S238" s="450"/>
      <c r="T238" s="157">
        <f>+'ESTUDIO DE MERCADO 2023'!O238*(1 + 0.0928) * (1 + 0.052) * (1 + 0.051)</f>
        <v>479073.7044704</v>
      </c>
      <c r="U238" s="157">
        <f>+'ESTUDIO DE MERCADO 2023'!P238*(1 + 0.0928) * (1 + 0.052) * (1 + 0.051)</f>
        <v>539400.13941024954</v>
      </c>
      <c r="V238" s="7">
        <f>+'ESTUDIO DE MERCADO 2025'!T238*1.051</f>
        <v>645314</v>
      </c>
      <c r="W238" s="7">
        <f>+'ESTUDIO DE MERCADO 2025'!U238*1.051</f>
        <v>657926</v>
      </c>
      <c r="X238" s="7">
        <f>+'ESTUDIO DE MERCADO 2025'!V238*1.051</f>
        <v>620142.12959999999</v>
      </c>
      <c r="Y238" s="8">
        <f t="shared" si="207"/>
        <v>588371</v>
      </c>
      <c r="Z238" s="450"/>
      <c r="AA238" s="157">
        <f>+'ESTUDIO DE MERCADO 2023'!AD238*(1 + 0.0928) * (1 + 0.052) * (1 + 0.051)</f>
        <v>479073.7044704</v>
      </c>
      <c r="AB238" s="157">
        <f>+'ESTUDIO DE MERCADO 2023'!AE238*(1 + 0.0928) * (1 + 0.052) * (1 + 0.051)</f>
        <v>539400.13941024954</v>
      </c>
      <c r="AC238" s="7">
        <f>+'ESTUDIO DE MERCADO 2025'!Z238*1.051</f>
        <v>645314</v>
      </c>
      <c r="AD238" s="7">
        <f>+'ESTUDIO DE MERCADO 2025'!AA238*1.051</f>
        <v>645314</v>
      </c>
      <c r="AE238" s="7">
        <f>+'ESTUDIO DE MERCADO 2025'!AB238*1.051</f>
        <v>620142.12959999999</v>
      </c>
      <c r="AF238" s="8">
        <f t="shared" si="208"/>
        <v>585849</v>
      </c>
      <c r="AG238" s="450"/>
      <c r="AH238" s="157">
        <f>+'ESTUDIO DE MERCADO 2023'!AG238*(1 + 0.0928) * (1 + 0.052) * (1 + 0.051)</f>
        <v>479073.7044704</v>
      </c>
      <c r="AI238" s="157">
        <f>+'ESTUDIO DE MERCADO 2023'!AH238*(1 + 0.0928) * (1 + 0.052) * (1 + 0.051)</f>
        <v>539400.13941024954</v>
      </c>
      <c r="AJ238" s="7">
        <f>+'ESTUDIO DE MERCADO 2025'!AF238*1.051</f>
        <v>645314</v>
      </c>
      <c r="AK238" s="7">
        <f>+'ESTUDIO DE MERCADO 2025'!AG238*1.051</f>
        <v>657926</v>
      </c>
      <c r="AL238" s="7">
        <f>+'ESTUDIO DE MERCADO 2025'!AH238*1.051</f>
        <v>620142.12959999999</v>
      </c>
      <c r="AM238" s="8">
        <f t="shared" si="209"/>
        <v>588371</v>
      </c>
      <c r="AN238" s="450"/>
      <c r="AO238" s="157">
        <f>+'ESTUDIO DE MERCADO 2023'!AJ238*(1 + 0.0928) * (1 + 0.052) * (1 + 0.051)</f>
        <v>479073.7044704</v>
      </c>
      <c r="AP238" s="157">
        <f>+'ESTUDIO DE MERCADO 2023'!AK238*(1 + 0.0928) * (1 + 0.052) * (1 + 0.051)</f>
        <v>539400.13941024954</v>
      </c>
      <c r="AQ238" s="7">
        <f>+'ESTUDIO DE MERCADO 2025'!AL238*1.051</f>
        <v>645314</v>
      </c>
      <c r="AR238" s="7">
        <f>+'ESTUDIO DE MERCADO 2025'!AM238*1.051</f>
        <v>657926</v>
      </c>
      <c r="AS238" s="7">
        <f>+'ESTUDIO DE MERCADO 2025'!AN238*1.051</f>
        <v>620142.12959999999</v>
      </c>
      <c r="AT238" s="8">
        <f>ROUND(((AO238+AP238+AQ238+AR238+AS238)/5),0)</f>
        <v>588371</v>
      </c>
      <c r="AU238" s="450"/>
      <c r="AV238" s="157">
        <f>+'ESTUDIO DE MERCADO 2023'!AM238*(1 + 0.0928) * (1 + 0.052) * (1 + 0.051)</f>
        <v>570097.70831977599</v>
      </c>
      <c r="AW238" s="157">
        <f>+'ESTUDIO DE MERCADO 2023'!AN238*(1 + 0.0928) * (1 + 0.052) * (1 + 0.051)</f>
        <v>539400.13941024954</v>
      </c>
      <c r="AX238" s="7">
        <f>+'ESTUDIO DE MERCADO 2025'!AR238*1.051</f>
        <v>702068</v>
      </c>
      <c r="AY238" s="7">
        <f>+'ESTUDIO DE MERCADO 2025'!AS238*1.051</f>
        <v>715731</v>
      </c>
      <c r="AZ238" s="7">
        <f>+'ESTUDIO DE MERCADO 2025'!AT238*1.051</f>
        <v>675566.82480000006</v>
      </c>
      <c r="BA238" s="8">
        <f t="shared" si="210"/>
        <v>640573</v>
      </c>
      <c r="BB238" s="450"/>
      <c r="BC238" s="157">
        <f>+'ESTUDIO DE MERCADO 2023'!AP238*(1 + 0.0928) * (1 + 0.052) * (1 + 0.051)</f>
        <v>314146.69145599997</v>
      </c>
      <c r="BD238" s="157">
        <f>+'ESTUDIO DE MERCADO 2023'!AQ238*(1 + 0.0928) * (1 + 0.052) * (1 + 0.051)</f>
        <v>287565.04833280004</v>
      </c>
      <c r="BE238" s="7">
        <f>+'ESTUDIO DE MERCADO 2025'!AX238*1.051</f>
        <v>381513</v>
      </c>
      <c r="BF238" s="7">
        <f>+'ESTUDIO DE MERCADO 2025'!AY238*1.051</f>
        <v>388870</v>
      </c>
      <c r="BG238" s="7">
        <f>+'ESTUDIO DE MERCADO 2025'!AZ238*1.051</f>
        <v>366378.6</v>
      </c>
      <c r="BH238" s="8">
        <f t="shared" si="211"/>
        <v>347695</v>
      </c>
      <c r="BI238" s="450"/>
      <c r="BJ238" s="157">
        <f>+'ESTUDIO DE MERCADO 2023'!AV238*(1 + 0.0928) * (1 + 0.052) * (1 + 0.051)</f>
        <v>479073.7044704</v>
      </c>
      <c r="BK238" s="157">
        <f>+'ESTUDIO DE MERCADO 2023'!AW238*(1 + 0.0928) * (1 + 0.052) * (1 + 0.051)</f>
        <v>539400.13941024954</v>
      </c>
      <c r="BL238" s="7">
        <f>+'ESTUDIO DE MERCADO 2025'!BD238*1.051</f>
        <v>645314</v>
      </c>
      <c r="BM238" s="7">
        <f>+'ESTUDIO DE MERCADO 2025'!BE238*1.051</f>
        <v>657926</v>
      </c>
      <c r="BN238" s="7">
        <f>+'ESTUDIO DE MERCADO 2025'!BF238*1.051</f>
        <v>620142.12959999999</v>
      </c>
      <c r="BO238" s="8">
        <f t="shared" si="212"/>
        <v>588371</v>
      </c>
      <c r="BP238" s="450"/>
      <c r="BQ238" s="157">
        <f>+'ESTUDIO DE MERCADO 2023'!AY238*(1 + 0.0928) * (1 + 0.052) * (1 + 0.051)</f>
        <v>479073.7044704</v>
      </c>
      <c r="BR238" s="157">
        <f>+'ESTUDIO DE MERCADO 2023'!AZ238*(1 + 0.0928) * (1 + 0.052) * (1 + 0.051)</f>
        <v>539400.13941024954</v>
      </c>
      <c r="BS238" s="7">
        <f>+'ESTUDIO DE MERCADO 2025'!BJ238*1.051</f>
        <v>645314</v>
      </c>
      <c r="BT238" s="7">
        <f>+'ESTUDIO DE MERCADO 2025'!BK238*1.051</f>
        <v>657926</v>
      </c>
      <c r="BU238" s="7">
        <f>+'ESTUDIO DE MERCADO 2025'!BL238*1.051</f>
        <v>620142.12959999999</v>
      </c>
      <c r="BV238" s="8">
        <f t="shared" si="213"/>
        <v>588371</v>
      </c>
      <c r="BW238" s="450"/>
      <c r="BX238" s="157">
        <f>+'ESTUDIO DE MERCADO 2023'!BB238*(1 + 0.0928) * (1 + 0.052) * (1 + 0.051)</f>
        <v>314146.69145599997</v>
      </c>
      <c r="BY238" s="157">
        <f>+'ESTUDIO DE MERCADO 2023'!BC238*(1 + 0.0928) * (1 + 0.052) * (1 + 0.051)</f>
        <v>287565.04833280004</v>
      </c>
      <c r="BZ238" s="7">
        <f>+'ESTUDIO DE MERCADO 2025'!BP238*1.051</f>
        <v>381513</v>
      </c>
      <c r="CA238" s="7">
        <f>+'ESTUDIO DE MERCADO 2025'!BQ238*1.051</f>
        <v>388870</v>
      </c>
      <c r="CB238" s="7">
        <f>+'ESTUDIO DE MERCADO 2025'!BR238*1.051</f>
        <v>366378.6</v>
      </c>
      <c r="CC238" s="450">
        <f t="shared" si="214"/>
        <v>347695</v>
      </c>
      <c r="CD238" s="89"/>
      <c r="CE238" s="28"/>
      <c r="CF238" s="9"/>
      <c r="CG238" s="9"/>
      <c r="CH238" s="9"/>
      <c r="CI238" s="10"/>
      <c r="CJ238" s="10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</row>
    <row r="239" spans="1:198" ht="50" customHeight="1" thickBot="1" x14ac:dyDescent="0.4">
      <c r="A239" s="296"/>
      <c r="B239" s="11">
        <v>215</v>
      </c>
      <c r="C239" s="34" t="s">
        <v>249</v>
      </c>
      <c r="D239" s="11" t="s">
        <v>22</v>
      </c>
      <c r="E239" s="6"/>
      <c r="F239" s="157">
        <f>+'ESTUDIO DE MERCADO 2023'!F239*(1 + 0.0928) * (1 + 0.052) * (1 + 0.051)</f>
        <v>182651.71910305755</v>
      </c>
      <c r="G239" s="157">
        <f>+'ESTUDIO DE MERCADO 2023'!G239*(1 + 0.0928) * (1 + 0.052) * (1 + 0.051)</f>
        <v>205651.78557780414</v>
      </c>
      <c r="H239" s="7">
        <f>+'ESTUDIO DE MERCADO 2025'!H239*1.051</f>
        <v>245933.99999999997</v>
      </c>
      <c r="I239" s="7">
        <f>+'ESTUDIO DE MERCADO 2025'!I239*1.051</f>
        <v>251188.99999999997</v>
      </c>
      <c r="J239" s="13">
        <f>+'ESTUDIO DE MERCADO 2025'!J239*1.051</f>
        <v>236436.32319999998</v>
      </c>
      <c r="K239" s="8">
        <f t="shared" si="205"/>
        <v>224373</v>
      </c>
      <c r="L239" s="450"/>
      <c r="M239" s="157">
        <f>+'ESTUDIO DE MERCADO 2023'!I239*(1 + 0.0928) * (1 + 0.052) * (1 + 0.051)</f>
        <v>182651.71910305755</v>
      </c>
      <c r="N239" s="157">
        <f>+'ESTUDIO DE MERCADO 2023'!J239*(1 + 0.0928) * (1 + 0.052) * (1 + 0.051)</f>
        <v>205651.78557780414</v>
      </c>
      <c r="O239" s="7">
        <f>+'ESTUDIO DE MERCADO 2025'!N239*1.051</f>
        <v>245933.99999999997</v>
      </c>
      <c r="P239" s="7">
        <f>+'ESTUDIO DE MERCADO 2025'!O239*1.051</f>
        <v>251188.99999999997</v>
      </c>
      <c r="Q239" s="7">
        <f>+'ESTUDIO DE MERCADO 2025'!P239*1.051</f>
        <v>236436.32319999998</v>
      </c>
      <c r="R239" s="8">
        <f t="shared" si="206"/>
        <v>224373</v>
      </c>
      <c r="S239" s="450"/>
      <c r="T239" s="157">
        <f>+'ESTUDIO DE MERCADO 2023'!O239*(1 + 0.0928) * (1 + 0.052) * (1 + 0.051)</f>
        <v>316374.14857176878</v>
      </c>
      <c r="U239" s="157">
        <f>+'ESTUDIO DE MERCADO 2023'!P239*(1 + 0.0928) * (1 + 0.052) * (1 + 0.051)</f>
        <v>356212.95481884456</v>
      </c>
      <c r="V239" s="7">
        <f>+'ESTUDIO DE MERCADO 2025'!T239*1.051</f>
        <v>425655</v>
      </c>
      <c r="W239" s="7">
        <f>+'ESTUDIO DE MERCADO 2025'!U239*1.051</f>
        <v>434063</v>
      </c>
      <c r="X239" s="7">
        <f>+'ESTUDIO DE MERCADO 2025'!V239*1.051</f>
        <v>409534.76199999999</v>
      </c>
      <c r="Y239" s="8">
        <f t="shared" si="207"/>
        <v>388368</v>
      </c>
      <c r="Z239" s="450"/>
      <c r="AA239" s="157">
        <f>+'ESTUDIO DE MERCADO 2023'!AD239*(1 + 0.0928) * (1 + 0.052) * (1 + 0.051)</f>
        <v>355821.62715457159</v>
      </c>
      <c r="AB239" s="157">
        <f>+'ESTUDIO DE MERCADO 2023'!AE239*(1 + 0.0928) * (1 + 0.052) * (1 + 0.051)</f>
        <v>402737.18953175459</v>
      </c>
      <c r="AC239" s="7">
        <f>+'ESTUDIO DE MERCADO 2025'!Z239*1.051</f>
        <v>480306.99999999994</v>
      </c>
      <c r="AD239" s="7">
        <f>+'ESTUDIO DE MERCADO 2025'!AA239*1.051</f>
        <v>480306.99999999994</v>
      </c>
      <c r="AE239" s="7">
        <f>+'ESTUDIO DE MERCADO 2025'!AB239*1.051</f>
        <v>461881.28840000002</v>
      </c>
      <c r="AF239" s="8">
        <f t="shared" si="208"/>
        <v>436211</v>
      </c>
      <c r="AG239" s="450"/>
      <c r="AH239" s="157">
        <f>+'ESTUDIO DE MERCADO 2023'!AG239*(1 + 0.0928) * (1 + 0.052) * (1 + 0.051)</f>
        <v>344535.75019066909</v>
      </c>
      <c r="AI239" s="157">
        <f>+'ESTUDIO DE MERCADO 2023'!AH239*(1 + 0.0928) * (1 + 0.052) * (1 + 0.051)</f>
        <v>402737.18953175459</v>
      </c>
      <c r="AJ239" s="7">
        <f>+'ESTUDIO DE MERCADO 2025'!AF239*1.051</f>
        <v>472949.99999999994</v>
      </c>
      <c r="AK239" s="7">
        <f>+'ESTUDIO DE MERCADO 2025'!AG239*1.051</f>
        <v>482408.99999999994</v>
      </c>
      <c r="AL239" s="7">
        <f>+'ESTUDIO DE MERCADO 2025'!AH239*1.051</f>
        <v>455009.8504</v>
      </c>
      <c r="AM239" s="8">
        <f t="shared" si="209"/>
        <v>431528</v>
      </c>
      <c r="AN239" s="450"/>
      <c r="AO239" s="157">
        <f>+'ESTUDIO DE MERCADO 2023'!AJ239*(1 + 0.0928) * (1 + 0.052) * (1 + 0.051)</f>
        <v>359565.54888667131</v>
      </c>
      <c r="AP239" s="157">
        <f>+'ESTUDIO DE MERCADO 2023'!AK239*(1 + 0.0928) * (1 + 0.052) * (1 + 0.051)</f>
        <v>402737.18953175459</v>
      </c>
      <c r="AQ239" s="7">
        <f>+'ESTUDIO DE MERCADO 2025'!AL239*1.051</f>
        <v>482408.99999999994</v>
      </c>
      <c r="AR239" s="7">
        <f>+'ESTUDIO DE MERCADO 2025'!AM239*1.051</f>
        <v>491867.99999999994</v>
      </c>
      <c r="AS239" s="7">
        <f>+'ESTUDIO DE MERCADO 2025'!AN239*1.051</f>
        <v>464161.9584</v>
      </c>
      <c r="AT239" s="8">
        <f>ROUND(((AO239+AP239+AQ239+AR239+AS239)/5),0)</f>
        <v>440148</v>
      </c>
      <c r="AU239" s="450"/>
      <c r="AV239" s="157">
        <f>+'ESTUDIO DE MERCADO 2023'!AM239*(1 + 0.0928) * (1 + 0.052) * (1 + 0.051)</f>
        <v>496470.05658348044</v>
      </c>
      <c r="AW239" s="157">
        <f>+'ESTUDIO DE MERCADO 2023'!AN239*(1 + 0.0928) * (1 + 0.052) * (1 + 0.051)</f>
        <v>402737.18953175459</v>
      </c>
      <c r="AX239" s="7">
        <f>+'ESTUDIO DE MERCADO 2025'!AR239*1.051</f>
        <v>569642</v>
      </c>
      <c r="AY239" s="7">
        <f>+'ESTUDIO DE MERCADO 2025'!AS239*1.051</f>
        <v>581203</v>
      </c>
      <c r="AZ239" s="7">
        <f>+'ESTUDIO DE MERCADO 2025'!AT239*1.051</f>
        <v>547521.18259999994</v>
      </c>
      <c r="BA239" s="8">
        <f t="shared" si="210"/>
        <v>519515</v>
      </c>
      <c r="BB239" s="450"/>
      <c r="BC239" s="157">
        <f>+'ESTUDIO DE MERCADO 2023'!AP239*(1 + 0.0928) * (1 + 0.052) * (1 + 0.051)</f>
        <v>272810.09174412658</v>
      </c>
      <c r="BD239" s="157">
        <f>+'ESTUDIO DE MERCADO 2023'!AQ239*(1 + 0.0928) * (1 + 0.052) * (1 + 0.051)</f>
        <v>249726.16090423893</v>
      </c>
      <c r="BE239" s="7">
        <f>+'ESTUDIO DE MERCADO 2025'!AX239*1.051</f>
        <v>331065</v>
      </c>
      <c r="BF239" s="7">
        <f>+'ESTUDIO DE MERCADO 2025'!AY239*1.051</f>
        <v>337371</v>
      </c>
      <c r="BG239" s="7">
        <f>+'ESTUDIO DE MERCADO 2025'!AZ239*1.051</f>
        <v>318169.65039999998</v>
      </c>
      <c r="BH239" s="8">
        <f t="shared" si="211"/>
        <v>301828</v>
      </c>
      <c r="BI239" s="450"/>
      <c r="BJ239" s="157">
        <f>+'ESTUDIO DE MERCADO 2023'!AV239*(1 + 0.0928) * (1 + 0.052) * (1 + 0.051)</f>
        <v>417414.09138483636</v>
      </c>
      <c r="BK239" s="157">
        <f>+'ESTUDIO DE MERCADO 2023'!AW239*(1 + 0.0928) * (1 + 0.052) * (1 + 0.051)</f>
        <v>402737.18953175459</v>
      </c>
      <c r="BL239" s="7">
        <f>+'ESTUDIO DE MERCADO 2025'!BD239*1.051</f>
        <v>519193.99999999994</v>
      </c>
      <c r="BM239" s="7">
        <f>+'ESTUDIO DE MERCADO 2025'!BE239*1.051</f>
        <v>529704</v>
      </c>
      <c r="BN239" s="7">
        <f>+'ESTUDIO DE MERCADO 2025'!BF239*1.051</f>
        <v>499385.80299999996</v>
      </c>
      <c r="BO239" s="8">
        <f t="shared" si="212"/>
        <v>473687</v>
      </c>
      <c r="BP239" s="450"/>
      <c r="BQ239" s="157">
        <f>+'ESTUDIO DE MERCADO 2023'!AY239*(1 + 0.0928) * (1 + 0.052) * (1 + 0.051)</f>
        <v>419667.3870659775</v>
      </c>
      <c r="BR239" s="157">
        <f>+'ESTUDIO DE MERCADO 2023'!AZ239*(1 + 0.0928) * (1 + 0.052) * (1 + 0.051)</f>
        <v>402737.18953175459</v>
      </c>
      <c r="BS239" s="7">
        <f>+'ESTUDIO DE MERCADO 2025'!BJ239*1.051</f>
        <v>521295.99999999994</v>
      </c>
      <c r="BT239" s="7">
        <f>+'ESTUDIO DE MERCADO 2025'!BK239*1.051</f>
        <v>531806</v>
      </c>
      <c r="BU239" s="7">
        <f>+'ESTUDIO DE MERCADO 2025'!BL239*1.051</f>
        <v>500757.14780000004</v>
      </c>
      <c r="BV239" s="8">
        <f t="shared" si="213"/>
        <v>475253</v>
      </c>
      <c r="BW239" s="450"/>
      <c r="BX239" s="157">
        <f>+'ESTUDIO DE MERCADO 2023'!BB239*(1 + 0.0928) * (1 + 0.052) * (1 + 0.051)</f>
        <v>306628.92551943933</v>
      </c>
      <c r="BY239" s="157">
        <f>+'ESTUDIO DE MERCADO 2023'!BC239*(1 + 0.0928) * (1 + 0.052) * (1 + 0.051)</f>
        <v>280683.40105240984</v>
      </c>
      <c r="BZ239" s="7">
        <f>+'ESTUDIO DE MERCADO 2025'!BP239*1.051</f>
        <v>372054</v>
      </c>
      <c r="CA239" s="7">
        <f>+'ESTUDIO DE MERCADO 2025'!BQ239*1.051</f>
        <v>379411</v>
      </c>
      <c r="CB239" s="7">
        <f>+'ESTUDIO DE MERCADO 2025'!BR239*1.051</f>
        <v>357610.52740000002</v>
      </c>
      <c r="CC239" s="450">
        <f t="shared" si="214"/>
        <v>339278</v>
      </c>
      <c r="CD239" s="89"/>
      <c r="CE239" s="28"/>
      <c r="CF239" s="9"/>
      <c r="CG239" s="9"/>
      <c r="CH239" s="9"/>
      <c r="CI239" s="10"/>
      <c r="CJ239" s="10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</row>
    <row r="240" spans="1:198" ht="50" customHeight="1" thickBot="1" x14ac:dyDescent="0.4">
      <c r="A240" s="296"/>
      <c r="B240" s="4">
        <v>216</v>
      </c>
      <c r="C240" s="34" t="s">
        <v>250</v>
      </c>
      <c r="D240" s="11" t="s">
        <v>22</v>
      </c>
      <c r="E240" s="6"/>
      <c r="F240" s="157">
        <f>+'ESTUDIO DE MERCADO 2023'!F240*(1 + 0.0928) * (1 + 0.052) * (1 + 0.051)</f>
        <v>2894374.1275652274</v>
      </c>
      <c r="G240" s="157">
        <f>+'ESTUDIO DE MERCADO 2023'!G240*(1 + 0.0928) * (1 + 0.052) * (1 + 0.051)</f>
        <v>3258842.6234747875</v>
      </c>
      <c r="H240" s="7">
        <f>+'ESTUDIO DE MERCADO 2025'!H240*1.051</f>
        <v>3896056.9999999995</v>
      </c>
      <c r="I240" s="7">
        <f>+'ESTUDIO DE MERCADO 2025'!I240*1.051</f>
        <v>3973830.9999999995</v>
      </c>
      <c r="J240" s="13">
        <f>+'ESTUDIO DE MERCADO 2025'!J240*1.051</f>
        <v>3746656.7193999998</v>
      </c>
      <c r="K240" s="8">
        <f t="shared" si="205"/>
        <v>3553952</v>
      </c>
      <c r="L240" s="450"/>
      <c r="M240" s="157">
        <f>+'ESTUDIO DE MERCADO 2023'!I240*(1 + 0.0928) * (1 + 0.052) * (1 + 0.051)</f>
        <v>2894374.1275652274</v>
      </c>
      <c r="N240" s="157">
        <f>+'ESTUDIO DE MERCADO 2023'!J240*(1 + 0.0928) * (1 + 0.052) * (1 + 0.051)</f>
        <v>3258842.6234747875</v>
      </c>
      <c r="O240" s="7">
        <f>+'ESTUDIO DE MERCADO 2025'!N240*1.051</f>
        <v>3896056.9999999995</v>
      </c>
      <c r="P240" s="7">
        <f>+'ESTUDIO DE MERCADO 2025'!O240*1.051</f>
        <v>3973830.9999999995</v>
      </c>
      <c r="Q240" s="7">
        <f>+'ESTUDIO DE MERCADO 2025'!P240*1.051</f>
        <v>3746656.7193999998</v>
      </c>
      <c r="R240" s="8">
        <f t="shared" si="206"/>
        <v>3553952</v>
      </c>
      <c r="S240" s="450"/>
      <c r="T240" s="157">
        <f>+'ESTUDIO DE MERCADO 2023'!O240*(1 + 0.0928) * (1 + 0.052) * (1 + 0.051)</f>
        <v>5094065.4665463297</v>
      </c>
      <c r="U240" s="157">
        <f>+'ESTUDIO DE MERCADO 2023'!P240*(1 + 0.0928) * (1 + 0.052) * (1 + 0.051)</f>
        <v>5735525.8641414335</v>
      </c>
      <c r="V240" s="7">
        <f>+'ESTUDIO DE MERCADO 2025'!T240*1.051</f>
        <v>6857775</v>
      </c>
      <c r="W240" s="7">
        <f>+'ESTUDIO DE MERCADO 2025'!U240*1.051</f>
        <v>6995456</v>
      </c>
      <c r="X240" s="7">
        <f>+'ESTUDIO DE MERCADO 2025'!V240*1.051</f>
        <v>6594071.7429999998</v>
      </c>
      <c r="Y240" s="8">
        <f t="shared" si="207"/>
        <v>6255379</v>
      </c>
      <c r="Z240" s="450"/>
      <c r="AA240" s="157">
        <f>+'ESTUDIO DE MERCADO 2023'!AD240*(1 + 0.0928) * (1 + 0.052) * (1 + 0.051)</f>
        <v>5571006.5862017814</v>
      </c>
      <c r="AB240" s="157">
        <f>+'ESTUDIO DE MERCADO 2023'!AE240*(1 + 0.0928) * (1 + 0.052) * (1 + 0.051)</f>
        <v>6197865.6195367407</v>
      </c>
      <c r="AC240" s="7">
        <f>+'ESTUDIO DE MERCADO 2025'!Z240*1.051</f>
        <v>7452640.9999999991</v>
      </c>
      <c r="AD240" s="7">
        <f>+'ESTUDIO DE MERCADO 2025'!AA240*1.051</f>
        <v>7452640.9999999991</v>
      </c>
      <c r="AE240" s="7">
        <f>+'ESTUDIO DE MERCADO 2025'!AB240*1.051</f>
        <v>7165994.6231999993</v>
      </c>
      <c r="AF240" s="8">
        <f t="shared" si="208"/>
        <v>6768030</v>
      </c>
      <c r="AG240" s="450"/>
      <c r="AH240" s="157">
        <f>+'ESTUDIO DE MERCADO 2023'!AG240*(1 + 0.0928) * (1 + 0.052) * (1 + 0.051)</f>
        <v>5338555.7052757349</v>
      </c>
      <c r="AI240" s="157">
        <f>+'ESTUDIO DE MERCADO 2023'!AH240*(1 + 0.0928) * (1 + 0.052) * (1 + 0.051)</f>
        <v>6197865.6195367407</v>
      </c>
      <c r="AJ240" s="7">
        <f>+'ESTUDIO DE MERCADO 2025'!AF240*1.051</f>
        <v>7305501</v>
      </c>
      <c r="AK240" s="7">
        <f>+'ESTUDIO DE MERCADO 2025'!AG240*1.051</f>
        <v>7451589.9999999991</v>
      </c>
      <c r="AL240" s="7">
        <f>+'ESTUDIO DE MERCADO 2025'!AH240*1.051</f>
        <v>7024456.2429999998</v>
      </c>
      <c r="AM240" s="8">
        <f t="shared" si="209"/>
        <v>6663594</v>
      </c>
      <c r="AN240" s="450"/>
      <c r="AO240" s="157">
        <f>+'ESTUDIO DE MERCADO 2023'!AJ240*(1 + 0.0928) * (1 + 0.052) * (1 + 0.051)</f>
        <v>5571006.5862017814</v>
      </c>
      <c r="AP240" s="157">
        <f>+'ESTUDIO DE MERCADO 2023'!AK240*(1 + 0.0928) * (1 + 0.052) * (1 + 0.051)</f>
        <v>6197865.6195367407</v>
      </c>
      <c r="AQ240" s="7">
        <f>+'ESTUDIO DE MERCADO 2025'!AL240*1.051</f>
        <v>7452640.9999999991</v>
      </c>
      <c r="AR240" s="7">
        <f>+'ESTUDIO DE MERCADO 2025'!AM240*1.051</f>
        <v>7601882.9999999991</v>
      </c>
      <c r="AS240" s="7">
        <f>+'ESTUDIO DE MERCADO 2025'!AN240*1.051</f>
        <v>7165994.6231999993</v>
      </c>
      <c r="AT240" s="8">
        <f>ROUND(((AO240+AP240+AQ240+AR240+AS240)/5),0)</f>
        <v>6797878</v>
      </c>
      <c r="AU240" s="450"/>
      <c r="AV240" s="157">
        <f>+'ESTUDIO DE MERCADO 2023'!AM240*(1 + 0.0928) * (1 + 0.052) * (1 + 0.051)</f>
        <v>7782059.7015581755</v>
      </c>
      <c r="AW240" s="157">
        <f>+'ESTUDIO DE MERCADO 2023'!AN240*(1 + 0.0928) * (1 + 0.052) * (1 + 0.051)</f>
        <v>6197865.6195367407</v>
      </c>
      <c r="AX240" s="7">
        <f>+'ESTUDIO DE MERCADO 2025'!AR240*1.051</f>
        <v>8852573</v>
      </c>
      <c r="AY240" s="7">
        <f>+'ESTUDIO DE MERCADO 2025'!AS240*1.051</f>
        <v>9029141</v>
      </c>
      <c r="AZ240" s="7">
        <f>+'ESTUDIO DE MERCADO 2025'!AT240*1.051</f>
        <v>8512291.7809999995</v>
      </c>
      <c r="BA240" s="8">
        <f t="shared" si="210"/>
        <v>8074786</v>
      </c>
      <c r="BB240" s="450"/>
      <c r="BC240" s="157">
        <f>+'ESTUDIO DE MERCADO 2023'!AP240*(1 + 0.0928) * (1 + 0.052) * (1 + 0.051)</f>
        <v>4288030.8700020937</v>
      </c>
      <c r="BD240" s="157">
        <f>+'ESTUDIO DE MERCADO 2023'!AQ240*(1 + 0.0928) * (1 + 0.052) * (1 + 0.051)</f>
        <v>3925197.4886942236</v>
      </c>
      <c r="BE240" s="7">
        <f>+'ESTUDIO DE MERCADO 2025'!AX240*1.051</f>
        <v>5201399</v>
      </c>
      <c r="BF240" s="7">
        <f>+'ESTUDIO DE MERCADO 2025'!AY240*1.051</f>
        <v>5305448</v>
      </c>
      <c r="BG240" s="7">
        <f>+'ESTUDIO DE MERCADO 2025'!AZ240*1.051</f>
        <v>5000984.0202000001</v>
      </c>
      <c r="BH240" s="8">
        <f t="shared" si="211"/>
        <v>4744212</v>
      </c>
      <c r="BI240" s="450"/>
      <c r="BJ240" s="157">
        <f>+'ESTUDIO DE MERCADO 2023'!AV240*(1 + 0.0928) * (1 + 0.052) * (1 + 0.051)</f>
        <v>6534605.4612160902</v>
      </c>
      <c r="BK240" s="157">
        <f>+'ESTUDIO DE MERCADO 2023'!AW240*(1 + 0.0928) * (1 + 0.052) * (1 + 0.051)</f>
        <v>6197865.6195367407</v>
      </c>
      <c r="BL240" s="7">
        <f>+'ESTUDIO DE MERCADO 2025'!BD240*1.051</f>
        <v>8063271.9999999991</v>
      </c>
      <c r="BM240" s="7">
        <f>+'ESTUDIO DE MERCADO 2025'!BE240*1.051</f>
        <v>8224074.9999999991</v>
      </c>
      <c r="BN240" s="7">
        <f>+'ESTUDIO DE MERCADO 2025'!BF240*1.051</f>
        <v>7752724.2015999993</v>
      </c>
      <c r="BO240" s="8">
        <f t="shared" si="212"/>
        <v>7354508</v>
      </c>
      <c r="BP240" s="450"/>
      <c r="BQ240" s="157">
        <f>+'ESTUDIO DE MERCADO 2023'!AY240*(1 + 0.0928) * (1 + 0.052) * (1 + 0.051)</f>
        <v>6658158.9622823698</v>
      </c>
      <c r="BR240" s="157">
        <f>+'ESTUDIO DE MERCADO 2023'!AZ240*(1 + 0.0928) * (1 + 0.052) * (1 + 0.051)</f>
        <v>6197865.6195367407</v>
      </c>
      <c r="BS240" s="7">
        <f>+'ESTUDIO DE MERCADO 2025'!BJ240*1.051</f>
        <v>8141045.9999999991</v>
      </c>
      <c r="BT240" s="7">
        <f>+'ESTUDIO DE MERCADO 2025'!BK240*1.051</f>
        <v>8303950.9999999991</v>
      </c>
      <c r="BU240" s="7">
        <f>+'ESTUDIO DE MERCADO 2025'!BL240*1.051</f>
        <v>7827955.4122000001</v>
      </c>
      <c r="BV240" s="8">
        <f t="shared" si="213"/>
        <v>7425795</v>
      </c>
      <c r="BW240" s="450"/>
      <c r="BX240" s="157">
        <f>+'ESTUDIO DE MERCADO 2023'!BB240*(1 + 0.0928) * (1 + 0.052) * (1 + 0.051)</f>
        <v>4858960.0460774796</v>
      </c>
      <c r="BY240" s="157">
        <f>+'ESTUDIO DE MERCADO 2023'!BC240*(1 + 0.0928) * (1 + 0.052) * (1 + 0.051)</f>
        <v>4447817.2729478478</v>
      </c>
      <c r="BZ240" s="7">
        <f>+'ESTUDIO DE MERCADO 2025'!BP240*1.051</f>
        <v>5894008</v>
      </c>
      <c r="CA240" s="7">
        <f>+'ESTUDIO DE MERCADO 2025'!BQ240*1.051</f>
        <v>6011720</v>
      </c>
      <c r="CB240" s="7">
        <f>+'ESTUDIO DE MERCADO 2025'!BR240*1.051</f>
        <v>5666839.6049999995</v>
      </c>
      <c r="CC240" s="450">
        <f t="shared" si="214"/>
        <v>5375869</v>
      </c>
      <c r="CD240" s="89"/>
      <c r="CE240" s="28"/>
      <c r="CF240" s="9"/>
      <c r="CG240" s="9"/>
      <c r="CH240" s="9"/>
      <c r="CI240" s="10"/>
      <c r="CJ240" s="10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</row>
    <row r="241" spans="1:198" ht="50" customHeight="1" thickBot="1" x14ac:dyDescent="0.4">
      <c r="A241" s="297"/>
      <c r="B241" s="299" t="s">
        <v>251</v>
      </c>
      <c r="C241" s="300"/>
      <c r="D241" s="301"/>
      <c r="E241" s="6"/>
      <c r="F241" s="119">
        <f>+SUM(F242:F256)</f>
        <v>2586368.2970971367</v>
      </c>
      <c r="G241" s="119">
        <f t="shared" ref="G241:CB241" si="215">+SUM(G242:G256)</f>
        <v>2912051.7511239061</v>
      </c>
      <c r="H241" s="119">
        <f>+SUM(H242:H256)</f>
        <v>3483014</v>
      </c>
      <c r="I241" s="119">
        <f>+SUM(I242:I256)</f>
        <v>3553431</v>
      </c>
      <c r="J241" s="119">
        <f>+SUM(J242:J256)</f>
        <v>3347957.3469999996</v>
      </c>
      <c r="K241" s="119">
        <f>+SUM(K242:K256)</f>
        <v>3176565</v>
      </c>
      <c r="L241" s="119"/>
      <c r="M241" s="119">
        <f t="shared" si="215"/>
        <v>2586368.2970971367</v>
      </c>
      <c r="N241" s="119">
        <f t="shared" si="215"/>
        <v>2912051.7511239061</v>
      </c>
      <c r="O241" s="119">
        <f t="shared" si="215"/>
        <v>3483014</v>
      </c>
      <c r="P241" s="119">
        <f t="shared" si="215"/>
        <v>3553431</v>
      </c>
      <c r="Q241" s="119">
        <f t="shared" si="215"/>
        <v>3347957.3469999996</v>
      </c>
      <c r="R241" s="119">
        <f t="shared" si="215"/>
        <v>3176565</v>
      </c>
      <c r="S241" s="119"/>
      <c r="T241" s="119">
        <f t="shared" si="215"/>
        <v>3441121.8620657893</v>
      </c>
      <c r="U241" s="119">
        <f t="shared" si="215"/>
        <v>3874438.5150043815</v>
      </c>
      <c r="V241" s="119">
        <f t="shared" si="215"/>
        <v>4633859</v>
      </c>
      <c r="W241" s="119">
        <f t="shared" si="215"/>
        <v>4727398</v>
      </c>
      <c r="X241" s="119">
        <f t="shared" si="215"/>
        <v>4454401.5907999994</v>
      </c>
      <c r="Y241" s="119">
        <f t="shared" si="215"/>
        <v>4226244</v>
      </c>
      <c r="Z241" s="119"/>
      <c r="AA241" s="119">
        <f t="shared" si="215"/>
        <v>3962178.3659923868</v>
      </c>
      <c r="AB241" s="119">
        <f t="shared" si="215"/>
        <v>4483347.0827728212</v>
      </c>
      <c r="AC241" s="119">
        <f t="shared" si="215"/>
        <v>5347488</v>
      </c>
      <c r="AD241" s="119">
        <f t="shared" si="215"/>
        <v>5347488</v>
      </c>
      <c r="AE241" s="119">
        <f t="shared" si="215"/>
        <v>5142432.6449999996</v>
      </c>
      <c r="AF241" s="119">
        <f t="shared" si="215"/>
        <v>4856589</v>
      </c>
      <c r="AG241" s="119"/>
      <c r="AH241" s="119">
        <f t="shared" si="215"/>
        <v>4005378.9550980148</v>
      </c>
      <c r="AI241" s="119">
        <f t="shared" si="215"/>
        <v>4483347.0827728212</v>
      </c>
      <c r="AJ241" s="119">
        <f t="shared" si="215"/>
        <v>5375865</v>
      </c>
      <c r="AK241" s="119">
        <f t="shared" si="215"/>
        <v>5484118</v>
      </c>
      <c r="AL241" s="119">
        <f t="shared" si="215"/>
        <v>5168738.3341999995</v>
      </c>
      <c r="AM241" s="119">
        <f t="shared" si="215"/>
        <v>4903489</v>
      </c>
      <c r="AN241" s="119"/>
      <c r="AO241" s="119">
        <f t="shared" si="215"/>
        <v>3979875.9769289065</v>
      </c>
      <c r="AP241" s="119">
        <f t="shared" si="215"/>
        <v>4483347.0827728212</v>
      </c>
      <c r="AQ241" s="119">
        <f t="shared" si="215"/>
        <v>5357998</v>
      </c>
      <c r="AR241" s="119">
        <f t="shared" si="215"/>
        <v>5466251</v>
      </c>
      <c r="AS241" s="119">
        <f t="shared" si="215"/>
        <v>5153209.1786000002</v>
      </c>
      <c r="AT241" s="119">
        <f t="shared" si="215"/>
        <v>4888136</v>
      </c>
      <c r="AU241" s="119"/>
      <c r="AV241" s="119">
        <f t="shared" si="215"/>
        <v>5201402.4240285959</v>
      </c>
      <c r="AW241" s="119">
        <f t="shared" si="215"/>
        <v>4483347.0827728212</v>
      </c>
      <c r="AX241" s="119">
        <f t="shared" si="215"/>
        <v>6131534</v>
      </c>
      <c r="AY241" s="119">
        <f t="shared" si="215"/>
        <v>6253450</v>
      </c>
      <c r="AZ241" s="119">
        <f t="shared" si="215"/>
        <v>5896987.1645999989</v>
      </c>
      <c r="BA241" s="119">
        <f t="shared" si="215"/>
        <v>5593343</v>
      </c>
      <c r="BB241" s="119"/>
      <c r="BC241" s="119">
        <f t="shared" si="215"/>
        <v>3373271.8313517394</v>
      </c>
      <c r="BD241" s="119">
        <f t="shared" si="215"/>
        <v>3087841.1379296687</v>
      </c>
      <c r="BE241" s="119">
        <f t="shared" si="215"/>
        <v>4091543</v>
      </c>
      <c r="BF241" s="119">
        <f t="shared" si="215"/>
        <v>4172470</v>
      </c>
      <c r="BG241" s="119">
        <f t="shared" si="215"/>
        <v>3934132.2076000003</v>
      </c>
      <c r="BH241" s="119">
        <f t="shared" si="215"/>
        <v>3731853</v>
      </c>
      <c r="BI241" s="119"/>
      <c r="BJ241" s="119">
        <f t="shared" si="215"/>
        <v>4270920.7133785961</v>
      </c>
      <c r="BK241" s="119">
        <f t="shared" si="215"/>
        <v>4483347.0827728212</v>
      </c>
      <c r="BL241" s="119">
        <f t="shared" si="215"/>
        <v>5544025</v>
      </c>
      <c r="BM241" s="119">
        <f t="shared" si="215"/>
        <v>5655431</v>
      </c>
      <c r="BN241" s="119">
        <f t="shared" si="215"/>
        <v>5330423.1231999993</v>
      </c>
      <c r="BO241" s="119">
        <f t="shared" si="215"/>
        <v>5056829</v>
      </c>
      <c r="BP241" s="119"/>
      <c r="BQ241" s="119">
        <f t="shared" si="215"/>
        <v>4304686.4563630531</v>
      </c>
      <c r="BR241" s="119">
        <f t="shared" si="215"/>
        <v>4483347.0827728212</v>
      </c>
      <c r="BS241" s="119">
        <f t="shared" si="215"/>
        <v>5566096</v>
      </c>
      <c r="BT241" s="119">
        <f t="shared" si="215"/>
        <v>5677502</v>
      </c>
      <c r="BU241" s="119">
        <f t="shared" si="215"/>
        <v>5350982.9953999994</v>
      </c>
      <c r="BV241" s="119">
        <f t="shared" si="215"/>
        <v>5076522</v>
      </c>
      <c r="BW241" s="119"/>
      <c r="BX241" s="119">
        <f t="shared" si="215"/>
        <v>3659554.7322523389</v>
      </c>
      <c r="BY241" s="119">
        <f t="shared" si="215"/>
        <v>3349900.1010617558</v>
      </c>
      <c r="BZ241" s="119">
        <f t="shared" si="215"/>
        <v>4440475</v>
      </c>
      <c r="CA241" s="119">
        <f t="shared" si="215"/>
        <v>4529810</v>
      </c>
      <c r="CB241" s="119">
        <f t="shared" si="215"/>
        <v>4268014.9385999991</v>
      </c>
      <c r="CC241" s="464">
        <f t="shared" ref="CC241" si="216">+SUM(CC242:CC256)</f>
        <v>4049552</v>
      </c>
      <c r="CD241" s="160"/>
      <c r="CE241" s="28"/>
      <c r="CF241" s="9"/>
      <c r="CG241" s="9"/>
      <c r="CH241" s="9"/>
      <c r="CI241" s="10"/>
      <c r="CJ241" s="10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</row>
    <row r="242" spans="1:198" ht="50" customHeight="1" x14ac:dyDescent="0.35">
      <c r="A242" s="296"/>
      <c r="B242" s="4">
        <v>217</v>
      </c>
      <c r="C242" s="34" t="s">
        <v>252</v>
      </c>
      <c r="D242" s="11" t="s">
        <v>22</v>
      </c>
      <c r="E242" s="6"/>
      <c r="F242" s="157">
        <f>+'ESTUDIO DE MERCADO 2023'!F242*(1 + 0.0928) * (1 + 0.052) * (1 + 0.051)</f>
        <v>147470.90234693731</v>
      </c>
      <c r="G242" s="157">
        <f>+'ESTUDIO DE MERCADO 2023'!G242*(1 + 0.0928) * (1 + 0.052) * (1 + 0.051)</f>
        <v>166040.89212708626</v>
      </c>
      <c r="H242" s="7">
        <f>+'ESTUDIO DE MERCADO 2025'!H242*1.051</f>
        <v>198639</v>
      </c>
      <c r="I242" s="7">
        <f>+'ESTUDIO DE MERCADO 2025'!I242*1.051</f>
        <v>202843</v>
      </c>
      <c r="J242" s="13">
        <f>+'ESTUDIO DE MERCADO 2025'!J242*1.051</f>
        <v>190895.02179999999</v>
      </c>
      <c r="K242" s="8">
        <f t="shared" ref="K242" si="217">ROUND(((F242+G242+H242+I242+J242)/5),0)</f>
        <v>181178</v>
      </c>
      <c r="L242" s="450"/>
      <c r="M242" s="157">
        <f>+'ESTUDIO DE MERCADO 2023'!I242*(1 + 0.0928) * (1 + 0.052) * (1 + 0.051)</f>
        <v>147470.90234693731</v>
      </c>
      <c r="N242" s="157">
        <f>+'ESTUDIO DE MERCADO 2023'!J242*(1 + 0.0928) * (1 + 0.052) * (1 + 0.051)</f>
        <v>166040.89212708626</v>
      </c>
      <c r="O242" s="7">
        <f>+'ESTUDIO DE MERCADO 2025'!N242*1.051</f>
        <v>198639</v>
      </c>
      <c r="P242" s="7">
        <f>+'ESTUDIO DE MERCADO 2025'!O242*1.051</f>
        <v>202843</v>
      </c>
      <c r="Q242" s="7">
        <f>+'ESTUDIO DE MERCADO 2025'!P242*1.051</f>
        <v>190895.02179999999</v>
      </c>
      <c r="R242" s="8">
        <f t="shared" ref="R242" si="218">ROUND(((M242+N242+O242+P242+Q242)/5),0)</f>
        <v>181178</v>
      </c>
      <c r="S242" s="450"/>
      <c r="T242" s="157">
        <f>+'ESTUDIO DE MERCADO 2023'!O242*(1 + 0.0928) * (1 + 0.052) * (1 + 0.051)</f>
        <v>254488.66401504833</v>
      </c>
      <c r="U242" s="157">
        <f>+'ESTUDIO DE MERCADO 2023'!P242*(1 + 0.0928) * (1 + 0.052) * (1 + 0.051)</f>
        <v>286534.65962986631</v>
      </c>
      <c r="V242" s="7">
        <f>+'ESTUDIO DE MERCADO 2025'!T242*1.051</f>
        <v>342626</v>
      </c>
      <c r="W242" s="7">
        <f>+'ESTUDIO DE MERCADO 2025'!U242*1.051</f>
        <v>349983</v>
      </c>
      <c r="X242" s="7">
        <f>+'ESTUDIO DE MERCADO 2025'!V242*1.051</f>
        <v>329425.86040000001</v>
      </c>
      <c r="Y242" s="8">
        <f t="shared" ref="Y242" si="219">ROUND(((T242+U242+V242+W242+X242)/5),0)</f>
        <v>312612</v>
      </c>
      <c r="Z242" s="450"/>
      <c r="AA242" s="157">
        <f>+'ESTUDIO DE MERCADO 2023'!AD242*(1 + 0.0928) * (1 + 0.052) * (1 + 0.051)</f>
        <v>293312.32580529235</v>
      </c>
      <c r="AB242" s="157">
        <f>+'ESTUDIO DE MERCADO 2023'!AE242*(1 + 0.0928) * (1 + 0.052) * (1 + 0.051)</f>
        <v>335484.42644507525</v>
      </c>
      <c r="AC242" s="7">
        <f>+'ESTUDIO DE MERCADO 2025'!Z242*1.051</f>
        <v>398329</v>
      </c>
      <c r="AD242" s="7">
        <f>+'ESTUDIO DE MERCADO 2025'!AA242*1.051</f>
        <v>398329</v>
      </c>
      <c r="AE242" s="7">
        <f>+'ESTUDIO DE MERCADO 2025'!AB242*1.051</f>
        <v>382870.05119999999</v>
      </c>
      <c r="AF242" s="8">
        <f t="shared" ref="AF242" si="220">ROUND(((AA242+AB242+AC242+AD242+AE242)/5),0)</f>
        <v>361665</v>
      </c>
      <c r="AG242" s="450"/>
      <c r="AH242" s="157">
        <f>+'ESTUDIO DE MERCADO 2023'!AG242*(1 + 0.0928) * (1 + 0.052) * (1 + 0.051)</f>
        <v>301064.60224702494</v>
      </c>
      <c r="AI242" s="157">
        <f>+'ESTUDIO DE MERCADO 2023'!AH242*(1 + 0.0928) * (1 + 0.052) * (1 + 0.051)</f>
        <v>335484.42644507525</v>
      </c>
      <c r="AJ242" s="7">
        <f>+'ESTUDIO DE MERCADO 2025'!AF242*1.051</f>
        <v>403584</v>
      </c>
      <c r="AK242" s="7">
        <f>+'ESTUDIO DE MERCADO 2025'!AG242*1.051</f>
        <v>411992</v>
      </c>
      <c r="AL242" s="7">
        <f>+'ESTUDIO DE MERCADO 2025'!AH242*1.051</f>
        <v>387590.30239999999</v>
      </c>
      <c r="AM242" s="8">
        <f t="shared" ref="AM242" si="221">ROUND(((AH242+AI242+AJ242+AK242+AL242)/5),0)</f>
        <v>367943</v>
      </c>
      <c r="AN242" s="450"/>
      <c r="AO242" s="157">
        <f>+'ESTUDIO DE MERCADO 2023'!AJ242*(1 + 0.0928) * (1 + 0.052) * (1 + 0.051)</f>
        <v>293312.32580529235</v>
      </c>
      <c r="AP242" s="157">
        <f>+'ESTUDIO DE MERCADO 2023'!AK242*(1 + 0.0928) * (1 + 0.052) * (1 + 0.051)</f>
        <v>335484.42644507525</v>
      </c>
      <c r="AQ242" s="7">
        <f>+'ESTUDIO DE MERCADO 2025'!AL242*1.051</f>
        <v>398329</v>
      </c>
      <c r="AR242" s="7">
        <f>+'ESTUDIO DE MERCADO 2025'!AM242*1.051</f>
        <v>406737</v>
      </c>
      <c r="AS242" s="7">
        <f>+'ESTUDIO DE MERCADO 2025'!AN242*1.051</f>
        <v>382870.05119999999</v>
      </c>
      <c r="AT242" s="8">
        <f>ROUND(((AO242+AP242+AQ242+AR242+AS242)/5),0)</f>
        <v>363347</v>
      </c>
      <c r="AU242" s="450"/>
      <c r="AV242" s="157">
        <f>+'ESTUDIO DE MERCADO 2023'!AM242*(1 + 0.0928) * (1 + 0.052) * (1 + 0.051)</f>
        <v>409924.64498714387</v>
      </c>
      <c r="AW242" s="157">
        <f>+'ESTUDIO DE MERCADO 2023'!AN242*(1 + 0.0928) * (1 + 0.052) * (1 + 0.051)</f>
        <v>335484.42644507525</v>
      </c>
      <c r="AX242" s="7">
        <f>+'ESTUDIO DE MERCADO 2025'!AR242*1.051</f>
        <v>471898.99999999994</v>
      </c>
      <c r="AY242" s="7">
        <f>+'ESTUDIO DE MERCADO 2025'!AS242*1.051</f>
        <v>481357.99999999994</v>
      </c>
      <c r="AZ242" s="7">
        <f>+'ESTUDIO DE MERCADO 2025'!AT242*1.051</f>
        <v>453875.40099999995</v>
      </c>
      <c r="BA242" s="8">
        <f t="shared" ref="BA242" si="222">ROUND(((AV242+AW242+AX242+AY242+AZ242)/5),0)</f>
        <v>430508</v>
      </c>
      <c r="BB242" s="450"/>
      <c r="BC242" s="157">
        <f>+'ESTUDIO DE MERCADO 2023'!AP242*(1 + 0.0928) * (1 + 0.052) * (1 + 0.051)</f>
        <v>228872.35742699745</v>
      </c>
      <c r="BD242" s="157">
        <f>+'ESTUDIO DE MERCADO 2023'!AQ242*(1 + 0.0928) * (1 + 0.052) * (1 + 0.051)</f>
        <v>209506.23487548225</v>
      </c>
      <c r="BE242" s="7">
        <f>+'ESTUDIO DE MERCADO 2025'!AX242*1.051</f>
        <v>277464</v>
      </c>
      <c r="BF242" s="7">
        <f>+'ESTUDIO DE MERCADO 2025'!AY242*1.051</f>
        <v>282719</v>
      </c>
      <c r="BG242" s="7">
        <f>+'ESTUDIO DE MERCADO 2025'!AZ242*1.051</f>
        <v>266926.674</v>
      </c>
      <c r="BH242" s="8">
        <f t="shared" ref="BH242" si="223">ROUND(((BC242+BD242+BE242+BF242+BG242)/5),0)</f>
        <v>253098</v>
      </c>
      <c r="BI242" s="450"/>
      <c r="BJ242" s="157">
        <f>+'ESTUDIO DE MERCADO 2023'!AV242*(1 + 0.0928) * (1 + 0.052) * (1 + 0.051)</f>
        <v>342143.60167190444</v>
      </c>
      <c r="BK242" s="157">
        <f>+'ESTUDIO DE MERCADO 2023'!AW242*(1 + 0.0928) * (1 + 0.052) * (1 + 0.051)</f>
        <v>335484.42644507525</v>
      </c>
      <c r="BL242" s="7">
        <f>+'ESTUDIO DE MERCADO 2025'!BD242*1.051</f>
        <v>428808</v>
      </c>
      <c r="BM242" s="7">
        <f>+'ESTUDIO DE MERCADO 2025'!BE242*1.051</f>
        <v>437216</v>
      </c>
      <c r="BN242" s="7">
        <f>+'ESTUDIO DE MERCADO 2025'!BF242*1.051</f>
        <v>412604.10239999997</v>
      </c>
      <c r="BO242" s="8">
        <f t="shared" ref="BO242" si="224">ROUND(((BJ242+BK242+BL242+BM242+BN242)/5),0)</f>
        <v>391251</v>
      </c>
      <c r="BP242" s="450"/>
      <c r="BQ242" s="157">
        <f>+'ESTUDIO DE MERCADO 2023'!AY242*(1 + 0.0928) * (1 + 0.052) * (1 + 0.051)</f>
        <v>349778.46578770533</v>
      </c>
      <c r="BR242" s="157">
        <f>+'ESTUDIO DE MERCADO 2023'!AZ242*(1 + 0.0928) * (1 + 0.052) * (1 + 0.051)</f>
        <v>335484.42644507525</v>
      </c>
      <c r="BS242" s="7">
        <f>+'ESTUDIO DE MERCADO 2025'!BJ242*1.051</f>
        <v>434063</v>
      </c>
      <c r="BT242" s="7">
        <f>+'ESTUDIO DE MERCADO 2025'!BK242*1.051</f>
        <v>442471</v>
      </c>
      <c r="BU242" s="7">
        <f>+'ESTUDIO DE MERCADO 2025'!BL242*1.051</f>
        <v>417252.25499999995</v>
      </c>
      <c r="BV242" s="8">
        <f t="shared" ref="BV242" si="225">ROUND(((BQ242+BR242+BS242+BT242+BU242)/5),0)</f>
        <v>395810</v>
      </c>
      <c r="BW242" s="450"/>
      <c r="BX242" s="157">
        <f>+'ESTUDIO DE MERCADO 2023'!BB242*(1 + 0.0928) * (1 + 0.052) * (1 + 0.051)</f>
        <v>247568.48362230984</v>
      </c>
      <c r="BY242" s="157">
        <f>+'ESTUDIO DE MERCADO 2023'!BC242*(1 + 0.0928) * (1 + 0.052) * (1 + 0.051)</f>
        <v>226620.38116196054</v>
      </c>
      <c r="BZ242" s="7">
        <f>+'ESTUDIO DE MERCADO 2025'!BP242*1.051</f>
        <v>300586</v>
      </c>
      <c r="CA242" s="7">
        <f>+'ESTUDIO DE MERCADO 2025'!BQ242*1.051</f>
        <v>306892</v>
      </c>
      <c r="CB242" s="7">
        <f>+'ESTUDIO DE MERCADO 2025'!BR242*1.051</f>
        <v>288731.35059999995</v>
      </c>
      <c r="CC242" s="450">
        <f t="shared" si="214"/>
        <v>274080</v>
      </c>
      <c r="CD242" s="89"/>
      <c r="CE242" s="9"/>
      <c r="CF242" s="9"/>
      <c r="CG242" s="9"/>
      <c r="CH242" s="9"/>
      <c r="CI242" s="10"/>
      <c r="CJ242" s="10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</row>
    <row r="243" spans="1:198" ht="50" customHeight="1" thickBot="1" x14ac:dyDescent="0.4">
      <c r="A243" s="296"/>
      <c r="B243" s="11">
        <v>218</v>
      </c>
      <c r="C243" s="34" t="s">
        <v>253</v>
      </c>
      <c r="D243" s="11" t="s">
        <v>22</v>
      </c>
      <c r="E243" s="6"/>
      <c r="F243" s="157">
        <f>+'ESTUDIO DE MERCADO 2023'!F243*(1 + 0.0928) * (1 + 0.052) * (1 + 0.051)</f>
        <v>125658.67658239999</v>
      </c>
      <c r="G243" s="157">
        <f>+'ESTUDIO DE MERCADO 2023'!G243*(1 + 0.0928) * (1 + 0.052) * (1 + 0.051)</f>
        <v>141482.00377973757</v>
      </c>
      <c r="H243" s="7">
        <f>+'ESTUDIO DE MERCADO 2025'!H243*1.051</f>
        <v>169211</v>
      </c>
      <c r="I243" s="7">
        <f>+'ESTUDIO DE MERCADO 2025'!I243*1.051</f>
        <v>172364</v>
      </c>
      <c r="J243" s="13">
        <f>+'ESTUDIO DE MERCADO 2025'!J243*1.051</f>
        <v>162660.3272</v>
      </c>
      <c r="K243" s="8">
        <f t="shared" ref="K243:K256" si="226">ROUND(((F243+G243+H243+I243+J243)/5),0)</f>
        <v>154275</v>
      </c>
      <c r="L243" s="450"/>
      <c r="M243" s="157">
        <f>+'ESTUDIO DE MERCADO 2023'!I243*(1 + 0.0928) * (1 + 0.052) * (1 + 0.051)</f>
        <v>125658.67658239999</v>
      </c>
      <c r="N243" s="157">
        <f>+'ESTUDIO DE MERCADO 2023'!J243*(1 + 0.0928) * (1 + 0.052) * (1 + 0.051)</f>
        <v>141482.00377973757</v>
      </c>
      <c r="O243" s="7">
        <f>+'ESTUDIO DE MERCADO 2025'!N243*1.051</f>
        <v>169211</v>
      </c>
      <c r="P243" s="7">
        <f>+'ESTUDIO DE MERCADO 2025'!O243*1.051</f>
        <v>172364</v>
      </c>
      <c r="Q243" s="7">
        <f>+'ESTUDIO DE MERCADO 2025'!P243*1.051</f>
        <v>162660.3272</v>
      </c>
      <c r="R243" s="8">
        <f t="shared" ref="R243:R256" si="227">ROUND(((M243+N243+O243+P243+Q243)/5),0)</f>
        <v>154275</v>
      </c>
      <c r="S243" s="450"/>
      <c r="T243" s="157">
        <f>+'ESTUDIO DE MERCADO 2023'!O243*(1 + 0.0928) * (1 + 0.052) * (1 + 0.051)</f>
        <v>125658.67658239999</v>
      </c>
      <c r="U243" s="157">
        <f>+'ESTUDIO DE MERCADO 2023'!P243*(1 + 0.0928) * (1 + 0.052) * (1 + 0.051)</f>
        <v>141482.00377973757</v>
      </c>
      <c r="V243" s="7">
        <f>+'ESTUDIO DE MERCADO 2025'!T243*1.051</f>
        <v>169211</v>
      </c>
      <c r="W243" s="7">
        <f>+'ESTUDIO DE MERCADO 2025'!U243*1.051</f>
        <v>172364</v>
      </c>
      <c r="X243" s="7">
        <f>+'ESTUDIO DE MERCADO 2025'!V243*1.051</f>
        <v>162660.3272</v>
      </c>
      <c r="Y243" s="8">
        <f t="shared" ref="Y243:Y256" si="228">ROUND(((T243+U243+V243+W243+X243)/5),0)</f>
        <v>154275</v>
      </c>
      <c r="Z243" s="450"/>
      <c r="AA243" s="157">
        <f>+'ESTUDIO DE MERCADO 2023'!AD243*(1 + 0.0928) * (1 + 0.052) * (1 + 0.051)</f>
        <v>125658.67658239999</v>
      </c>
      <c r="AB243" s="157">
        <f>+'ESTUDIO DE MERCADO 2023'!AE243*(1 + 0.0928) * (1 + 0.052) * (1 + 0.051)</f>
        <v>141482.00377973757</v>
      </c>
      <c r="AC243" s="7">
        <f>+'ESTUDIO DE MERCADO 2025'!Z243*1.051</f>
        <v>169211</v>
      </c>
      <c r="AD243" s="7">
        <f>+'ESTUDIO DE MERCADO 2025'!AA243*1.051</f>
        <v>169211</v>
      </c>
      <c r="AE243" s="7">
        <f>+'ESTUDIO DE MERCADO 2025'!AB243*1.051</f>
        <v>162660.3272</v>
      </c>
      <c r="AF243" s="8">
        <f t="shared" ref="AF243:AF256" si="229">ROUND(((AA243+AB243+AC243+AD243+AE243)/5),0)</f>
        <v>153645</v>
      </c>
      <c r="AG243" s="450"/>
      <c r="AH243" s="157">
        <f>+'ESTUDIO DE MERCADO 2023'!AG243*(1 + 0.0928) * (1 + 0.052) * (1 + 0.051)</f>
        <v>125658.67658239999</v>
      </c>
      <c r="AI243" s="157">
        <f>+'ESTUDIO DE MERCADO 2023'!AH243*(1 + 0.0928) * (1 + 0.052) * (1 + 0.051)</f>
        <v>141482.00377973757</v>
      </c>
      <c r="AJ243" s="7">
        <f>+'ESTUDIO DE MERCADO 2025'!AF243*1.051</f>
        <v>169211</v>
      </c>
      <c r="AK243" s="7">
        <f>+'ESTUDIO DE MERCADO 2025'!AG243*1.051</f>
        <v>172364</v>
      </c>
      <c r="AL243" s="7">
        <f>+'ESTUDIO DE MERCADO 2025'!AH243*1.051</f>
        <v>162660.3272</v>
      </c>
      <c r="AM243" s="8">
        <f t="shared" ref="AM243:AM256" si="230">ROUND(((AH243+AI243+AJ243+AK243+AL243)/5),0)</f>
        <v>154275</v>
      </c>
      <c r="AN243" s="450"/>
      <c r="AO243" s="157">
        <f>+'ESTUDIO DE MERCADO 2023'!AJ243*(1 + 0.0928) * (1 + 0.052) * (1 + 0.051)</f>
        <v>125658.67658239999</v>
      </c>
      <c r="AP243" s="157">
        <f>+'ESTUDIO DE MERCADO 2023'!AK243*(1 + 0.0928) * (1 + 0.052) * (1 + 0.051)</f>
        <v>141482.00377973757</v>
      </c>
      <c r="AQ243" s="7">
        <f>+'ESTUDIO DE MERCADO 2025'!AL243*1.051</f>
        <v>169211</v>
      </c>
      <c r="AR243" s="7">
        <f>+'ESTUDIO DE MERCADO 2025'!AM243*1.051</f>
        <v>172364</v>
      </c>
      <c r="AS243" s="7">
        <f>+'ESTUDIO DE MERCADO 2025'!AN243*1.051</f>
        <v>162660.3272</v>
      </c>
      <c r="AT243" s="8">
        <f>ROUND(((AO243+AP243+AQ243+AR243+AS243)/5),0)</f>
        <v>154275</v>
      </c>
      <c r="AU243" s="450"/>
      <c r="AV243" s="157">
        <f>+'ESTUDIO DE MERCADO 2023'!AM243*(1 + 0.0928) * (1 + 0.052) * (1 + 0.051)</f>
        <v>149533.82513305597</v>
      </c>
      <c r="AW243" s="157">
        <f>+'ESTUDIO DE MERCADO 2023'!AN243*(1 + 0.0928) * (1 + 0.052) * (1 + 0.051)</f>
        <v>141482.00377973757</v>
      </c>
      <c r="AX243" s="7">
        <f>+'ESTUDIO DE MERCADO 2025'!AR243*1.051</f>
        <v>183925</v>
      </c>
      <c r="AY243" s="7">
        <f>+'ESTUDIO DE MERCADO 2025'!AS243*1.051</f>
        <v>188129</v>
      </c>
      <c r="AZ243" s="7">
        <f>+'ESTUDIO DE MERCADO 2025'!AT243*1.051</f>
        <v>177197.7592</v>
      </c>
      <c r="BA243" s="8">
        <f t="shared" ref="BA243:BA256" si="231">ROUND(((AV243+AW243+AX243+AY243+AZ243)/5),0)</f>
        <v>168054</v>
      </c>
      <c r="BB243" s="450"/>
      <c r="BC243" s="157">
        <f>+'ESTUDIO DE MERCADO 2023'!AP243*(1 + 0.0928) * (1 + 0.052) * (1 + 0.051)</f>
        <v>125658.67658239999</v>
      </c>
      <c r="BD243" s="157">
        <f>+'ESTUDIO DE MERCADO 2023'!AQ243*(1 + 0.0928) * (1 + 0.052) * (1 + 0.051)</f>
        <v>115026.01933312</v>
      </c>
      <c r="BE243" s="7">
        <f>+'ESTUDIO DE MERCADO 2025'!AX243*1.051</f>
        <v>152395</v>
      </c>
      <c r="BF243" s="7">
        <f>+'ESTUDIO DE MERCADO 2025'!AY243*1.051</f>
        <v>155548</v>
      </c>
      <c r="BG243" s="7">
        <f>+'ESTUDIO DE MERCADO 2025'!AZ243*1.051</f>
        <v>146551.44</v>
      </c>
      <c r="BH243" s="8">
        <f t="shared" ref="BH243:BH256" si="232">ROUND(((BC243+BD243+BE243+BF243+BG243)/5),0)</f>
        <v>139036</v>
      </c>
      <c r="BI243" s="450"/>
      <c r="BJ243" s="157">
        <f>+'ESTUDIO DE MERCADO 2023'!AV243*(1 + 0.0928) * (1 + 0.052) * (1 + 0.051)</f>
        <v>125658.67658239999</v>
      </c>
      <c r="BK243" s="157">
        <f>+'ESTUDIO DE MERCADO 2023'!AW243*(1 + 0.0928) * (1 + 0.052) * (1 + 0.051)</f>
        <v>141482.00377973757</v>
      </c>
      <c r="BL243" s="7">
        <f>+'ESTUDIO DE MERCADO 2025'!BD243*1.051</f>
        <v>169211</v>
      </c>
      <c r="BM243" s="7">
        <f>+'ESTUDIO DE MERCADO 2025'!BE243*1.051</f>
        <v>172364</v>
      </c>
      <c r="BN243" s="7">
        <f>+'ESTUDIO DE MERCADO 2025'!BF243*1.051</f>
        <v>162660.3272</v>
      </c>
      <c r="BO243" s="8">
        <f t="shared" ref="BO243:BO256" si="233">ROUND(((BJ243+BK243+BL243+BM243+BN243)/5),0)</f>
        <v>154275</v>
      </c>
      <c r="BP243" s="450"/>
      <c r="BQ243" s="157">
        <f>+'ESTUDIO DE MERCADO 2023'!AY243*(1 + 0.0928) * (1 + 0.052) * (1 + 0.051)</f>
        <v>125658.67658239999</v>
      </c>
      <c r="BR243" s="157">
        <f>+'ESTUDIO DE MERCADO 2023'!AZ243*(1 + 0.0928) * (1 + 0.052) * (1 + 0.051)</f>
        <v>141482.00377973757</v>
      </c>
      <c r="BS243" s="7">
        <f>+'ESTUDIO DE MERCADO 2025'!BJ243*1.051</f>
        <v>169211</v>
      </c>
      <c r="BT243" s="7">
        <f>+'ESTUDIO DE MERCADO 2025'!BK243*1.051</f>
        <v>172364</v>
      </c>
      <c r="BU243" s="7">
        <f>+'ESTUDIO DE MERCADO 2025'!BL243*1.051</f>
        <v>162660.3272</v>
      </c>
      <c r="BV243" s="8">
        <f t="shared" ref="BV243:BV256" si="234">ROUND(((BQ243+BR243+BS243+BT243+BU243)/5),0)</f>
        <v>154275</v>
      </c>
      <c r="BW243" s="450"/>
      <c r="BX243" s="157">
        <f>+'ESTUDIO DE MERCADO 2023'!BB243*(1 + 0.0928) * (1 + 0.052) * (1 + 0.051)</f>
        <v>125658.67658239999</v>
      </c>
      <c r="BY243" s="157">
        <f>+'ESTUDIO DE MERCADO 2023'!BC243*(1 + 0.0928) * (1 + 0.052) * (1 + 0.051)</f>
        <v>115026.01933312</v>
      </c>
      <c r="BZ243" s="7">
        <f>+'ESTUDIO DE MERCADO 2025'!BP243*1.051</f>
        <v>152395</v>
      </c>
      <c r="CA243" s="7">
        <f>+'ESTUDIO DE MERCADO 2025'!BQ243*1.051</f>
        <v>155548</v>
      </c>
      <c r="CB243" s="7">
        <f>+'ESTUDIO DE MERCADO 2025'!BR243*1.051</f>
        <v>146551.44</v>
      </c>
      <c r="CC243" s="450">
        <f t="shared" si="214"/>
        <v>139036</v>
      </c>
      <c r="CD243" s="89"/>
      <c r="CE243" s="9"/>
      <c r="CF243" s="9"/>
      <c r="CG243" s="9"/>
      <c r="CH243" s="9"/>
      <c r="CI243" s="10"/>
      <c r="CJ243" s="10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</row>
    <row r="244" spans="1:198" ht="50" customHeight="1" x14ac:dyDescent="0.35">
      <c r="A244" s="296"/>
      <c r="B244" s="4">
        <v>219</v>
      </c>
      <c r="C244" s="34" t="s">
        <v>254</v>
      </c>
      <c r="D244" s="11" t="s">
        <v>22</v>
      </c>
      <c r="E244" s="6"/>
      <c r="F244" s="157">
        <f>+'ESTUDIO DE MERCADO 2023'!F244*(1 + 0.0928) * (1 + 0.052) * (1 + 0.051)</f>
        <v>125658.67658239999</v>
      </c>
      <c r="G244" s="157">
        <f>+'ESTUDIO DE MERCADO 2023'!G244*(1 + 0.0928) * (1 + 0.052) * (1 + 0.051)</f>
        <v>141482.00377973757</v>
      </c>
      <c r="H244" s="7">
        <f>+'ESTUDIO DE MERCADO 2025'!H244*1.051</f>
        <v>169211</v>
      </c>
      <c r="I244" s="7">
        <f>+'ESTUDIO DE MERCADO 2025'!I244*1.051</f>
        <v>172364</v>
      </c>
      <c r="J244" s="13">
        <f>+'ESTUDIO DE MERCADO 2025'!J244*1.051</f>
        <v>162660.3272</v>
      </c>
      <c r="K244" s="8">
        <f t="shared" si="226"/>
        <v>154275</v>
      </c>
      <c r="L244" s="450"/>
      <c r="M244" s="157">
        <f>+'ESTUDIO DE MERCADO 2023'!I244*(1 + 0.0928) * (1 + 0.052) * (1 + 0.051)</f>
        <v>125658.67658239999</v>
      </c>
      <c r="N244" s="157">
        <f>+'ESTUDIO DE MERCADO 2023'!J244*(1 + 0.0928) * (1 + 0.052) * (1 + 0.051)</f>
        <v>141482.00377973757</v>
      </c>
      <c r="O244" s="7">
        <f>+'ESTUDIO DE MERCADO 2025'!N244*1.051</f>
        <v>169211</v>
      </c>
      <c r="P244" s="7">
        <f>+'ESTUDIO DE MERCADO 2025'!O244*1.051</f>
        <v>172364</v>
      </c>
      <c r="Q244" s="7">
        <f>+'ESTUDIO DE MERCADO 2025'!P244*1.051</f>
        <v>162660.3272</v>
      </c>
      <c r="R244" s="8">
        <f t="shared" si="227"/>
        <v>154275</v>
      </c>
      <c r="S244" s="450"/>
      <c r="T244" s="157">
        <f>+'ESTUDIO DE MERCADO 2023'!O244*(1 + 0.0928) * (1 + 0.052) * (1 + 0.051)</f>
        <v>125658.67658239999</v>
      </c>
      <c r="U244" s="157">
        <f>+'ESTUDIO DE MERCADO 2023'!P244*(1 + 0.0928) * (1 + 0.052) * (1 + 0.051)</f>
        <v>141482.00377973757</v>
      </c>
      <c r="V244" s="7">
        <f>+'ESTUDIO DE MERCADO 2025'!T244*1.051</f>
        <v>169211</v>
      </c>
      <c r="W244" s="7">
        <f>+'ESTUDIO DE MERCADO 2025'!U244*1.051</f>
        <v>172364</v>
      </c>
      <c r="X244" s="7">
        <f>+'ESTUDIO DE MERCADO 2025'!V244*1.051</f>
        <v>162660.3272</v>
      </c>
      <c r="Y244" s="8">
        <f t="shared" si="228"/>
        <v>154275</v>
      </c>
      <c r="Z244" s="450"/>
      <c r="AA244" s="157">
        <f>+'ESTUDIO DE MERCADO 2023'!AD244*(1 + 0.0928) * (1 + 0.052) * (1 + 0.051)</f>
        <v>125658.67658239999</v>
      </c>
      <c r="AB244" s="157">
        <f>+'ESTUDIO DE MERCADO 2023'!AE244*(1 + 0.0928) * (1 + 0.052) * (1 + 0.051)</f>
        <v>141482.00377973757</v>
      </c>
      <c r="AC244" s="7">
        <f>+'ESTUDIO DE MERCADO 2025'!Z244*1.051</f>
        <v>169211</v>
      </c>
      <c r="AD244" s="7">
        <f>+'ESTUDIO DE MERCADO 2025'!AA244*1.051</f>
        <v>169211</v>
      </c>
      <c r="AE244" s="7">
        <f>+'ESTUDIO DE MERCADO 2025'!AB244*1.051</f>
        <v>162660.3272</v>
      </c>
      <c r="AF244" s="8">
        <f t="shared" si="229"/>
        <v>153645</v>
      </c>
      <c r="AG244" s="450"/>
      <c r="AH244" s="157">
        <f>+'ESTUDIO DE MERCADO 2023'!AG244*(1 + 0.0928) * (1 + 0.052) * (1 + 0.051)</f>
        <v>125658.67658239999</v>
      </c>
      <c r="AI244" s="157">
        <f>+'ESTUDIO DE MERCADO 2023'!AH244*(1 + 0.0928) * (1 + 0.052) * (1 + 0.051)</f>
        <v>141482.00377973757</v>
      </c>
      <c r="AJ244" s="7">
        <f>+'ESTUDIO DE MERCADO 2025'!AF244*1.051</f>
        <v>169211</v>
      </c>
      <c r="AK244" s="7">
        <f>+'ESTUDIO DE MERCADO 2025'!AG244*1.051</f>
        <v>172364</v>
      </c>
      <c r="AL244" s="7">
        <f>+'ESTUDIO DE MERCADO 2025'!AH244*1.051</f>
        <v>162660.3272</v>
      </c>
      <c r="AM244" s="8">
        <f t="shared" si="230"/>
        <v>154275</v>
      </c>
      <c r="AN244" s="450"/>
      <c r="AO244" s="157">
        <f>+'ESTUDIO DE MERCADO 2023'!AJ244*(1 + 0.0928) * (1 + 0.052) * (1 + 0.051)</f>
        <v>125658.67658239999</v>
      </c>
      <c r="AP244" s="157">
        <f>+'ESTUDIO DE MERCADO 2023'!AK244*(1 + 0.0928) * (1 + 0.052) * (1 + 0.051)</f>
        <v>141482.00377973757</v>
      </c>
      <c r="AQ244" s="7">
        <f>+'ESTUDIO DE MERCADO 2025'!AL244*1.051</f>
        <v>169211</v>
      </c>
      <c r="AR244" s="7">
        <f>+'ESTUDIO DE MERCADO 2025'!AM244*1.051</f>
        <v>172364</v>
      </c>
      <c r="AS244" s="7">
        <f>+'ESTUDIO DE MERCADO 2025'!AN244*1.051</f>
        <v>162660.3272</v>
      </c>
      <c r="AT244" s="8">
        <f>ROUND(((AO244+AP244+AQ244+AR244+AS244)/5),0)</f>
        <v>154275</v>
      </c>
      <c r="AU244" s="450"/>
      <c r="AV244" s="157">
        <f>+'ESTUDIO DE MERCADO 2023'!AM244*(1 + 0.0928) * (1 + 0.052) * (1 + 0.051)</f>
        <v>149533.82513305597</v>
      </c>
      <c r="AW244" s="157">
        <f>+'ESTUDIO DE MERCADO 2023'!AN244*(1 + 0.0928) * (1 + 0.052) * (1 + 0.051)</f>
        <v>141482.00377973757</v>
      </c>
      <c r="AX244" s="7">
        <f>+'ESTUDIO DE MERCADO 2025'!AR244*1.051</f>
        <v>183925</v>
      </c>
      <c r="AY244" s="7">
        <f>+'ESTUDIO DE MERCADO 2025'!AS244*1.051</f>
        <v>188129</v>
      </c>
      <c r="AZ244" s="7">
        <f>+'ESTUDIO DE MERCADO 2025'!AT244*1.051</f>
        <v>177197.7592</v>
      </c>
      <c r="BA244" s="8">
        <f t="shared" si="231"/>
        <v>168054</v>
      </c>
      <c r="BB244" s="450"/>
      <c r="BC244" s="157">
        <f>+'ESTUDIO DE MERCADO 2023'!AP244*(1 + 0.0928) * (1 + 0.052) * (1 + 0.051)</f>
        <v>125658.67658239999</v>
      </c>
      <c r="BD244" s="157">
        <f>+'ESTUDIO DE MERCADO 2023'!AQ244*(1 + 0.0928) * (1 + 0.052) * (1 + 0.051)</f>
        <v>115026.01933312</v>
      </c>
      <c r="BE244" s="7">
        <f>+'ESTUDIO DE MERCADO 2025'!AX244*1.051</f>
        <v>152395</v>
      </c>
      <c r="BF244" s="7">
        <f>+'ESTUDIO DE MERCADO 2025'!AY244*1.051</f>
        <v>155548</v>
      </c>
      <c r="BG244" s="7">
        <f>+'ESTUDIO DE MERCADO 2025'!AZ244*1.051</f>
        <v>146551.44</v>
      </c>
      <c r="BH244" s="8">
        <f t="shared" si="232"/>
        <v>139036</v>
      </c>
      <c r="BI244" s="450"/>
      <c r="BJ244" s="157">
        <f>+'ESTUDIO DE MERCADO 2023'!AV244*(1 + 0.0928) * (1 + 0.052) * (1 + 0.051)</f>
        <v>125658.67658239999</v>
      </c>
      <c r="BK244" s="157">
        <f>+'ESTUDIO DE MERCADO 2023'!AW244*(1 + 0.0928) * (1 + 0.052) * (1 + 0.051)</f>
        <v>141482.00377973757</v>
      </c>
      <c r="BL244" s="7">
        <f>+'ESTUDIO DE MERCADO 2025'!BD244*1.051</f>
        <v>169211</v>
      </c>
      <c r="BM244" s="7">
        <f>+'ESTUDIO DE MERCADO 2025'!BE244*1.051</f>
        <v>172364</v>
      </c>
      <c r="BN244" s="7">
        <f>+'ESTUDIO DE MERCADO 2025'!BF244*1.051</f>
        <v>162660.3272</v>
      </c>
      <c r="BO244" s="8">
        <f t="shared" si="233"/>
        <v>154275</v>
      </c>
      <c r="BP244" s="450"/>
      <c r="BQ244" s="157">
        <f>+'ESTUDIO DE MERCADO 2023'!AY244*(1 + 0.0928) * (1 + 0.052) * (1 + 0.051)</f>
        <v>125658.67658239999</v>
      </c>
      <c r="BR244" s="157">
        <f>+'ESTUDIO DE MERCADO 2023'!AZ244*(1 + 0.0928) * (1 + 0.052) * (1 + 0.051)</f>
        <v>141482.00377973757</v>
      </c>
      <c r="BS244" s="7">
        <f>+'ESTUDIO DE MERCADO 2025'!BJ244*1.051</f>
        <v>169211</v>
      </c>
      <c r="BT244" s="7">
        <f>+'ESTUDIO DE MERCADO 2025'!BK244*1.051</f>
        <v>172364</v>
      </c>
      <c r="BU244" s="7">
        <f>+'ESTUDIO DE MERCADO 2025'!BL244*1.051</f>
        <v>162660.3272</v>
      </c>
      <c r="BV244" s="8">
        <f t="shared" si="234"/>
        <v>154275</v>
      </c>
      <c r="BW244" s="450"/>
      <c r="BX244" s="157">
        <f>+'ESTUDIO DE MERCADO 2023'!BB244*(1 + 0.0928) * (1 + 0.052) * (1 + 0.051)</f>
        <v>125658.67658239999</v>
      </c>
      <c r="BY244" s="157">
        <f>+'ESTUDIO DE MERCADO 2023'!BC244*(1 + 0.0928) * (1 + 0.052) * (1 + 0.051)</f>
        <v>115026.01933312</v>
      </c>
      <c r="BZ244" s="7">
        <f>+'ESTUDIO DE MERCADO 2025'!BP244*1.051</f>
        <v>152395</v>
      </c>
      <c r="CA244" s="7">
        <f>+'ESTUDIO DE MERCADO 2025'!BQ244*1.051</f>
        <v>155548</v>
      </c>
      <c r="CB244" s="7">
        <f>+'ESTUDIO DE MERCADO 2025'!BR244*1.051</f>
        <v>146551.44</v>
      </c>
      <c r="CC244" s="450">
        <f t="shared" si="214"/>
        <v>139036</v>
      </c>
      <c r="CD244" s="89"/>
      <c r="CE244" s="9"/>
      <c r="CF244" s="9"/>
      <c r="CG244" s="9"/>
      <c r="CH244" s="9"/>
      <c r="CI244" s="10"/>
      <c r="CJ244" s="10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</row>
    <row r="245" spans="1:198" ht="50" customHeight="1" thickBot="1" x14ac:dyDescent="0.4">
      <c r="A245" s="296"/>
      <c r="B245" s="11">
        <v>220</v>
      </c>
      <c r="C245" s="34" t="s">
        <v>255</v>
      </c>
      <c r="D245" s="11" t="s">
        <v>22</v>
      </c>
      <c r="E245" s="6"/>
      <c r="F245" s="157">
        <f>+'ESTUDIO DE MERCADO 2023'!F245*(1 + 0.0928) * (1 + 0.052) * (1 + 0.051)</f>
        <v>229916.8166394158</v>
      </c>
      <c r="G245" s="157">
        <f>+'ESTUDIO DE MERCADO 2023'!G245*(1 + 0.0928) * (1 + 0.052) * (1 + 0.051)</f>
        <v>258868.64962700993</v>
      </c>
      <c r="H245" s="7">
        <f>+'ESTUDIO DE MERCADO 2025'!H245*1.051</f>
        <v>310045</v>
      </c>
      <c r="I245" s="7">
        <f>+'ESTUDIO DE MERCADO 2025'!I245*1.051</f>
        <v>316351</v>
      </c>
      <c r="J245" s="13">
        <f>+'ESTUDIO DE MERCADO 2025'!J245*1.051</f>
        <v>297618.60659999994</v>
      </c>
      <c r="K245" s="8">
        <f t="shared" si="226"/>
        <v>282560</v>
      </c>
      <c r="L245" s="450"/>
      <c r="M245" s="157">
        <f>+'ESTUDIO DE MERCADO 2023'!I245*(1 + 0.0928) * (1 + 0.052) * (1 + 0.051)</f>
        <v>229916.8166394158</v>
      </c>
      <c r="N245" s="157">
        <f>+'ESTUDIO DE MERCADO 2023'!J245*(1 + 0.0928) * (1 + 0.052) * (1 + 0.051)</f>
        <v>258868.64962700993</v>
      </c>
      <c r="O245" s="7">
        <f>+'ESTUDIO DE MERCADO 2025'!N245*1.051</f>
        <v>310045</v>
      </c>
      <c r="P245" s="7">
        <f>+'ESTUDIO DE MERCADO 2025'!O245*1.051</f>
        <v>316351</v>
      </c>
      <c r="Q245" s="7">
        <f>+'ESTUDIO DE MERCADO 2025'!P245*1.051</f>
        <v>297618.60659999994</v>
      </c>
      <c r="R245" s="8">
        <f t="shared" si="227"/>
        <v>282560</v>
      </c>
      <c r="S245" s="450"/>
      <c r="T245" s="157">
        <f>+'ESTUDIO DE MERCADO 2023'!O245*(1 + 0.0928) * (1 + 0.052) * (1 + 0.051)</f>
        <v>358823.29879143357</v>
      </c>
      <c r="U245" s="157">
        <f>+'ESTUDIO DE MERCADO 2023'!P245*(1 + 0.0928) * (1 + 0.052) * (1 + 0.051)</f>
        <v>404007.43264693947</v>
      </c>
      <c r="V245" s="7">
        <f>+'ESTUDIO DE MERCADO 2025'!T245*1.051</f>
        <v>483459.99999999994</v>
      </c>
      <c r="W245" s="7">
        <f>+'ESTUDIO DE MERCADO 2025'!U245*1.051</f>
        <v>492918.99999999994</v>
      </c>
      <c r="X245" s="7">
        <f>+'ESTUDIO DE MERCADO 2025'!V245*1.051</f>
        <v>464482.72359999997</v>
      </c>
      <c r="Y245" s="8">
        <f t="shared" si="228"/>
        <v>440738</v>
      </c>
      <c r="Z245" s="450"/>
      <c r="AA245" s="157">
        <f>+'ESTUDIO DE MERCADO 2023'!AD245*(1 + 0.0928) * (1 + 0.052) * (1 + 0.051)</f>
        <v>422638.42940042255</v>
      </c>
      <c r="AB245" s="157">
        <f>+'ESTUDIO DE MERCADO 2023'!AE245*(1 + 0.0928) * (1 + 0.052) * (1 + 0.051)</f>
        <v>482185.4360654903</v>
      </c>
      <c r="AC245" s="7">
        <f>+'ESTUDIO DE MERCADO 2025'!Z245*1.051</f>
        <v>572795</v>
      </c>
      <c r="AD245" s="7">
        <f>+'ESTUDIO DE MERCADO 2025'!AA245*1.051</f>
        <v>572795</v>
      </c>
      <c r="AE245" s="7">
        <f>+'ESTUDIO DE MERCADO 2025'!AB245*1.051</f>
        <v>550942.18759999995</v>
      </c>
      <c r="AF245" s="8">
        <f t="shared" si="229"/>
        <v>520271</v>
      </c>
      <c r="AG245" s="450"/>
      <c r="AH245" s="157">
        <f>+'ESTUDIO DE MERCADO 2023'!AG245*(1 + 0.0928) * (1 + 0.052) * (1 + 0.051)</f>
        <v>436688.09041908215</v>
      </c>
      <c r="AI245" s="157">
        <f>+'ESTUDIO DE MERCADO 2023'!AH245*(1 + 0.0928) * (1 + 0.052) * (1 + 0.051)</f>
        <v>482185.4360654903</v>
      </c>
      <c r="AJ245" s="7">
        <f>+'ESTUDIO DE MERCADO 2025'!AF245*1.051</f>
        <v>582254</v>
      </c>
      <c r="AK245" s="7">
        <f>+'ESTUDIO DE MERCADO 2025'!AG245*1.051</f>
        <v>593815</v>
      </c>
      <c r="AL245" s="7">
        <f>+'ESTUDIO DE MERCADO 2025'!AH245*1.051</f>
        <v>559496.9071999999</v>
      </c>
      <c r="AM245" s="8">
        <f t="shared" si="230"/>
        <v>530888</v>
      </c>
      <c r="AN245" s="450"/>
      <c r="AO245" s="157">
        <f>+'ESTUDIO DE MERCADO 2023'!AJ245*(1 + 0.0928) * (1 + 0.052) * (1 + 0.051)</f>
        <v>439498.83940421185</v>
      </c>
      <c r="AP245" s="157">
        <f>+'ESTUDIO DE MERCADO 2023'!AK245*(1 + 0.0928) * (1 + 0.052) * (1 + 0.051)</f>
        <v>482185.4360654903</v>
      </c>
      <c r="AQ245" s="7">
        <f>+'ESTUDIO DE MERCADO 2025'!AL245*1.051</f>
        <v>583305</v>
      </c>
      <c r="AR245" s="7">
        <f>+'ESTUDIO DE MERCADO 2025'!AM245*1.051</f>
        <v>594866</v>
      </c>
      <c r="AS245" s="7">
        <f>+'ESTUDIO DE MERCADO 2025'!AN245*1.051</f>
        <v>561208.14540000004</v>
      </c>
      <c r="AT245" s="8">
        <f>ROUND(((AO245+AP245+AQ245+AR245+AS245)/5),0)</f>
        <v>532213</v>
      </c>
      <c r="AU245" s="450"/>
      <c r="AV245" s="157">
        <f>+'ESTUDIO DE MERCADO 2023'!AM245*(1 + 0.0928) * (1 + 0.052) * (1 + 0.051)</f>
        <v>610760.34792956722</v>
      </c>
      <c r="AW245" s="157">
        <f>+'ESTUDIO DE MERCADO 2023'!AN245*(1 + 0.0928) * (1 + 0.052) * (1 + 0.051)</f>
        <v>482185.4360654903</v>
      </c>
      <c r="AX245" s="7">
        <f>+'ESTUDIO DE MERCADO 2025'!AR245*1.051</f>
        <v>692609</v>
      </c>
      <c r="AY245" s="7">
        <f>+'ESTUDIO DE MERCADO 2025'!AS245*1.051</f>
        <v>706272</v>
      </c>
      <c r="AZ245" s="7">
        <f>+'ESTUDIO DE MERCADO 2025'!AT245*1.051</f>
        <v>665487.73479999998</v>
      </c>
      <c r="BA245" s="8">
        <f t="shared" si="231"/>
        <v>631463</v>
      </c>
      <c r="BB245" s="450"/>
      <c r="BC245" s="157">
        <f>+'ESTUDIO DE MERCADO 2023'!AP245*(1 + 0.0928) * (1 + 0.052) * (1 + 0.051)</f>
        <v>340557.00380670594</v>
      </c>
      <c r="BD245" s="157">
        <f>+'ESTUDIO DE MERCADO 2023'!AQ245*(1 + 0.0928) * (1 + 0.052) * (1 + 0.051)</f>
        <v>311740.64194613852</v>
      </c>
      <c r="BE245" s="7">
        <f>+'ESTUDIO DE MERCADO 2025'!AX245*1.051</f>
        <v>413043</v>
      </c>
      <c r="BF245" s="7">
        <f>+'ESTUDIO DE MERCADO 2025'!AY245*1.051</f>
        <v>421451</v>
      </c>
      <c r="BG245" s="7">
        <f>+'ESTUDIO DE MERCADO 2025'!AZ245*1.051</f>
        <v>397179.41619999998</v>
      </c>
      <c r="BH245" s="8">
        <f t="shared" si="232"/>
        <v>376794</v>
      </c>
      <c r="BI245" s="450"/>
      <c r="BJ245" s="157">
        <f>+'ESTUDIO DE MERCADO 2023'!AV245*(1 + 0.0928) * (1 + 0.052) * (1 + 0.051)</f>
        <v>513305.24846161314</v>
      </c>
      <c r="BK245" s="157">
        <f>+'ESTUDIO DE MERCADO 2023'!AW245*(1 + 0.0928) * (1 + 0.052) * (1 + 0.051)</f>
        <v>482185.4360654903</v>
      </c>
      <c r="BL245" s="7">
        <f>+'ESTUDIO DE MERCADO 2025'!BD245*1.051</f>
        <v>630600</v>
      </c>
      <c r="BM245" s="7">
        <f>+'ESTUDIO DE MERCADO 2025'!BE245*1.051</f>
        <v>643212</v>
      </c>
      <c r="BN245" s="7">
        <f>+'ESTUDIO DE MERCADO 2025'!BF245*1.051</f>
        <v>606147.64419999986</v>
      </c>
      <c r="BO245" s="8">
        <f t="shared" si="233"/>
        <v>575090</v>
      </c>
      <c r="BP245" s="450"/>
      <c r="BQ245" s="157">
        <f>+'ESTUDIO DE MERCADO 2023'!AY245*(1 + 0.0928) * (1 + 0.052) * (1 + 0.051)</f>
        <v>523682.4561204791</v>
      </c>
      <c r="BR245" s="157">
        <f>+'ESTUDIO DE MERCADO 2023'!AZ245*(1 + 0.0928) * (1 + 0.052) * (1 + 0.051)</f>
        <v>482185.4360654903</v>
      </c>
      <c r="BS245" s="7">
        <f>+'ESTUDIO DE MERCADO 2025'!BJ245*1.051</f>
        <v>636906</v>
      </c>
      <c r="BT245" s="7">
        <f>+'ESTUDIO DE MERCADO 2025'!BK245*1.051</f>
        <v>649518</v>
      </c>
      <c r="BU245" s="7">
        <f>+'ESTUDIO DE MERCADO 2025'!BL245*1.051</f>
        <v>612467.30719999992</v>
      </c>
      <c r="BV245" s="8">
        <f t="shared" si="234"/>
        <v>580952</v>
      </c>
      <c r="BW245" s="450"/>
      <c r="BX245" s="157">
        <f>+'ESTUDIO DE MERCADO 2023'!BB245*(1 + 0.0928) * (1 + 0.052) * (1 + 0.051)</f>
        <v>385975.15440732148</v>
      </c>
      <c r="BY245" s="157">
        <f>+'ESTUDIO DE MERCADO 2023'!BC245*(1 + 0.0928) * (1 + 0.052) * (1 + 0.051)</f>
        <v>353315.71826516342</v>
      </c>
      <c r="BZ245" s="7">
        <f>+'ESTUDIO DE MERCADO 2025'!BP245*1.051</f>
        <v>467694.99999999994</v>
      </c>
      <c r="CA245" s="7">
        <f>+'ESTUDIO DE MERCADO 2025'!BQ245*1.051</f>
        <v>477153.99999999994</v>
      </c>
      <c r="CB245" s="7">
        <f>+'ESTUDIO DE MERCADO 2025'!BR245*1.051</f>
        <v>450149.8162</v>
      </c>
      <c r="CC245" s="450">
        <f t="shared" si="214"/>
        <v>426858</v>
      </c>
      <c r="CD245" s="89"/>
      <c r="CE245" s="9"/>
      <c r="CF245" s="9"/>
      <c r="CG245" s="9"/>
      <c r="CH245" s="9"/>
      <c r="CI245" s="10"/>
      <c r="CJ245" s="10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</row>
    <row r="246" spans="1:198" ht="50" customHeight="1" x14ac:dyDescent="0.35">
      <c r="A246" s="296"/>
      <c r="B246" s="4">
        <v>221</v>
      </c>
      <c r="C246" s="34" t="s">
        <v>256</v>
      </c>
      <c r="D246" s="11" t="s">
        <v>22</v>
      </c>
      <c r="E246" s="6"/>
      <c r="F246" s="157">
        <f>+'ESTUDIO DE MERCADO 2023'!F246*(1 + 0.0928) * (1 + 0.052) * (1 + 0.051)</f>
        <v>188488.01487359998</v>
      </c>
      <c r="G246" s="157">
        <f>+'ESTUDIO DE MERCADO 2023'!G246*(1 + 0.0928) * (1 + 0.052) * (1 + 0.051)</f>
        <v>212223.00566960638</v>
      </c>
      <c r="H246" s="7">
        <f>+'ESTUDIO DE MERCADO 2025'!H246*1.051</f>
        <v>253290.99999999997</v>
      </c>
      <c r="I246" s="7">
        <f>+'ESTUDIO DE MERCADO 2025'!I246*1.051</f>
        <v>258545.99999999997</v>
      </c>
      <c r="J246" s="13">
        <f>+'ESTUDIO DE MERCADO 2025'!J246*1.051</f>
        <v>243990.49079999997</v>
      </c>
      <c r="K246" s="8">
        <f t="shared" si="226"/>
        <v>231308</v>
      </c>
      <c r="L246" s="450"/>
      <c r="M246" s="157">
        <f>+'ESTUDIO DE MERCADO 2023'!I246*(1 + 0.0928) * (1 + 0.052) * (1 + 0.051)</f>
        <v>188488.01487359998</v>
      </c>
      <c r="N246" s="157">
        <f>+'ESTUDIO DE MERCADO 2023'!J246*(1 + 0.0928) * (1 + 0.052) * (1 + 0.051)</f>
        <v>212223.00566960638</v>
      </c>
      <c r="O246" s="7">
        <f>+'ESTUDIO DE MERCADO 2025'!N246*1.051</f>
        <v>253290.99999999997</v>
      </c>
      <c r="P246" s="7">
        <f>+'ESTUDIO DE MERCADO 2025'!O246*1.051</f>
        <v>258545.99999999997</v>
      </c>
      <c r="Q246" s="7">
        <f>+'ESTUDIO DE MERCADO 2025'!P246*1.051</f>
        <v>243990.49079999997</v>
      </c>
      <c r="R246" s="8">
        <f t="shared" si="227"/>
        <v>231308</v>
      </c>
      <c r="S246" s="450"/>
      <c r="T246" s="157">
        <f>+'ESTUDIO DE MERCADO 2023'!O246*(1 + 0.0928) * (1 + 0.052) * (1 + 0.051)</f>
        <v>188488.01487359998</v>
      </c>
      <c r="U246" s="157">
        <f>+'ESTUDIO DE MERCADO 2023'!P246*(1 + 0.0928) * (1 + 0.052) * (1 + 0.051)</f>
        <v>212223.00566960638</v>
      </c>
      <c r="V246" s="7">
        <f>+'ESTUDIO DE MERCADO 2025'!T246*1.051</f>
        <v>253290.99999999997</v>
      </c>
      <c r="W246" s="7">
        <f>+'ESTUDIO DE MERCADO 2025'!U246*1.051</f>
        <v>258545.99999999997</v>
      </c>
      <c r="X246" s="7">
        <f>+'ESTUDIO DE MERCADO 2025'!V246*1.051</f>
        <v>243990.49079999997</v>
      </c>
      <c r="Y246" s="8">
        <f t="shared" si="228"/>
        <v>231308</v>
      </c>
      <c r="Z246" s="450"/>
      <c r="AA246" s="157">
        <f>+'ESTUDIO DE MERCADO 2023'!AD246*(1 + 0.0928) * (1 + 0.052) * (1 + 0.051)</f>
        <v>188488.01487359998</v>
      </c>
      <c r="AB246" s="157">
        <f>+'ESTUDIO DE MERCADO 2023'!AE246*(1 + 0.0928) * (1 + 0.052) * (1 + 0.051)</f>
        <v>212223.00566960638</v>
      </c>
      <c r="AC246" s="7">
        <f>+'ESTUDIO DE MERCADO 2025'!Z246*1.051</f>
        <v>253290.99999999997</v>
      </c>
      <c r="AD246" s="7">
        <f>+'ESTUDIO DE MERCADO 2025'!AA246*1.051</f>
        <v>253290.99999999997</v>
      </c>
      <c r="AE246" s="7">
        <f>+'ESTUDIO DE MERCADO 2025'!AB246*1.051</f>
        <v>243990.49079999997</v>
      </c>
      <c r="AF246" s="8">
        <f t="shared" si="229"/>
        <v>230257</v>
      </c>
      <c r="AG246" s="450"/>
      <c r="AH246" s="157">
        <f>+'ESTUDIO DE MERCADO 2023'!AG246*(1 + 0.0928) * (1 + 0.052) * (1 + 0.051)</f>
        <v>188488.01487359998</v>
      </c>
      <c r="AI246" s="157">
        <f>+'ESTUDIO DE MERCADO 2023'!AH246*(1 + 0.0928) * (1 + 0.052) * (1 + 0.051)</f>
        <v>212223.00566960638</v>
      </c>
      <c r="AJ246" s="7">
        <f>+'ESTUDIO DE MERCADO 2025'!AF246*1.051</f>
        <v>253290.99999999997</v>
      </c>
      <c r="AK246" s="7">
        <f>+'ESTUDIO DE MERCADO 2025'!AG246*1.051</f>
        <v>258545.99999999997</v>
      </c>
      <c r="AL246" s="7">
        <f>+'ESTUDIO DE MERCADO 2025'!AH246*1.051</f>
        <v>243990.49079999997</v>
      </c>
      <c r="AM246" s="8">
        <f t="shared" si="230"/>
        <v>231308</v>
      </c>
      <c r="AN246" s="450"/>
      <c r="AO246" s="157">
        <f>+'ESTUDIO DE MERCADO 2023'!AJ246*(1 + 0.0928) * (1 + 0.052) * (1 + 0.051)</f>
        <v>188488.01487359998</v>
      </c>
      <c r="AP246" s="157">
        <f>+'ESTUDIO DE MERCADO 2023'!AK246*(1 + 0.0928) * (1 + 0.052) * (1 + 0.051)</f>
        <v>212223.00566960638</v>
      </c>
      <c r="AQ246" s="7">
        <f>+'ESTUDIO DE MERCADO 2025'!AL246*1.051</f>
        <v>253290.99999999997</v>
      </c>
      <c r="AR246" s="7">
        <f>+'ESTUDIO DE MERCADO 2025'!AM246*1.051</f>
        <v>258545.99999999997</v>
      </c>
      <c r="AS246" s="7">
        <f>+'ESTUDIO DE MERCADO 2025'!AN246*1.051</f>
        <v>243990.49079999997</v>
      </c>
      <c r="AT246" s="8">
        <f>ROUND(((AO246+AP246+AQ246+AR246+AS246)/5),0)</f>
        <v>231308</v>
      </c>
      <c r="AU246" s="450"/>
      <c r="AV246" s="157">
        <f>+'ESTUDIO DE MERCADO 2023'!AM246*(1 + 0.0928) * (1 + 0.052) * (1 + 0.051)</f>
        <v>224300.73769958399</v>
      </c>
      <c r="AW246" s="157">
        <f>+'ESTUDIO DE MERCADO 2023'!AN246*(1 + 0.0928) * (1 + 0.052) * (1 + 0.051)</f>
        <v>212223.00566960638</v>
      </c>
      <c r="AX246" s="7">
        <f>+'ESTUDIO DE MERCADO 2025'!AR246*1.051</f>
        <v>276413</v>
      </c>
      <c r="AY246" s="7">
        <f>+'ESTUDIO DE MERCADO 2025'!AS246*1.051</f>
        <v>281668</v>
      </c>
      <c r="AZ246" s="7">
        <f>+'ESTUDIO DE MERCADO 2025'!AT246*1.051</f>
        <v>265796.63879999996</v>
      </c>
      <c r="BA246" s="8">
        <f t="shared" si="231"/>
        <v>252080</v>
      </c>
      <c r="BB246" s="450"/>
      <c r="BC246" s="157">
        <f>+'ESTUDIO DE MERCADO 2023'!AP246*(1 + 0.0928) * (1 + 0.052) * (1 + 0.051)</f>
        <v>188488.01487359998</v>
      </c>
      <c r="BD246" s="157">
        <f>+'ESTUDIO DE MERCADO 2023'!AQ246*(1 + 0.0928) * (1 + 0.052) * (1 + 0.051)</f>
        <v>172539.02899967998</v>
      </c>
      <c r="BE246" s="7">
        <f>+'ESTUDIO DE MERCADO 2025'!AX246*1.051</f>
        <v>229118</v>
      </c>
      <c r="BF246" s="7">
        <f>+'ESTUDIO DE MERCADO 2025'!AY246*1.051</f>
        <v>233321.99999999997</v>
      </c>
      <c r="BG246" s="7">
        <f>+'ESTUDIO DE MERCADO 2025'!AZ246*1.051</f>
        <v>219827.15999999997</v>
      </c>
      <c r="BH246" s="8">
        <f t="shared" si="232"/>
        <v>208659</v>
      </c>
      <c r="BI246" s="450"/>
      <c r="BJ246" s="157">
        <f>+'ESTUDIO DE MERCADO 2023'!AV246*(1 + 0.0928) * (1 + 0.052) * (1 + 0.051)</f>
        <v>188488.01487359998</v>
      </c>
      <c r="BK246" s="157">
        <f>+'ESTUDIO DE MERCADO 2023'!AW246*(1 + 0.0928) * (1 + 0.052) * (1 + 0.051)</f>
        <v>212223.00566960638</v>
      </c>
      <c r="BL246" s="7">
        <f>+'ESTUDIO DE MERCADO 2025'!BD246*1.051</f>
        <v>253290.99999999997</v>
      </c>
      <c r="BM246" s="7">
        <f>+'ESTUDIO DE MERCADO 2025'!BE246*1.051</f>
        <v>258545.99999999997</v>
      </c>
      <c r="BN246" s="7">
        <f>+'ESTUDIO DE MERCADO 2025'!BF246*1.051</f>
        <v>243990.49079999997</v>
      </c>
      <c r="BO246" s="8">
        <f t="shared" si="233"/>
        <v>231308</v>
      </c>
      <c r="BP246" s="450"/>
      <c r="BQ246" s="157">
        <f>+'ESTUDIO DE MERCADO 2023'!AY246*(1 + 0.0928) * (1 + 0.052) * (1 + 0.051)</f>
        <v>188488.01487359998</v>
      </c>
      <c r="BR246" s="157">
        <f>+'ESTUDIO DE MERCADO 2023'!AZ246*(1 + 0.0928) * (1 + 0.052) * (1 + 0.051)</f>
        <v>212223.00566960638</v>
      </c>
      <c r="BS246" s="7">
        <f>+'ESTUDIO DE MERCADO 2025'!BJ246*1.051</f>
        <v>253290.99999999997</v>
      </c>
      <c r="BT246" s="7">
        <f>+'ESTUDIO DE MERCADO 2025'!BK246*1.051</f>
        <v>258545.99999999997</v>
      </c>
      <c r="BU246" s="7">
        <f>+'ESTUDIO DE MERCADO 2025'!BL246*1.051</f>
        <v>243990.49079999997</v>
      </c>
      <c r="BV246" s="8">
        <f t="shared" si="234"/>
        <v>231308</v>
      </c>
      <c r="BW246" s="450"/>
      <c r="BX246" s="157">
        <f>+'ESTUDIO DE MERCADO 2023'!BB246*(1 + 0.0928) * (1 + 0.052) * (1 + 0.051)</f>
        <v>188488.01487359998</v>
      </c>
      <c r="BY246" s="157">
        <f>+'ESTUDIO DE MERCADO 2023'!BC246*(1 + 0.0928) * (1 + 0.052) * (1 + 0.051)</f>
        <v>172539.02899967998</v>
      </c>
      <c r="BZ246" s="7">
        <f>+'ESTUDIO DE MERCADO 2025'!BP246*1.051</f>
        <v>229118</v>
      </c>
      <c r="CA246" s="7">
        <f>+'ESTUDIO DE MERCADO 2025'!BQ246*1.051</f>
        <v>233321.99999999997</v>
      </c>
      <c r="CB246" s="7">
        <f>+'ESTUDIO DE MERCADO 2025'!BR246*1.051</f>
        <v>219827.15999999997</v>
      </c>
      <c r="CC246" s="450">
        <f t="shared" si="214"/>
        <v>208659</v>
      </c>
      <c r="CD246" s="89"/>
      <c r="CE246" s="9"/>
      <c r="CF246" s="9"/>
      <c r="CG246" s="9"/>
      <c r="CH246" s="9"/>
      <c r="CI246" s="10"/>
      <c r="CJ246" s="10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</row>
    <row r="247" spans="1:198" ht="50" customHeight="1" thickBot="1" x14ac:dyDescent="0.4">
      <c r="A247" s="296"/>
      <c r="B247" s="11">
        <v>222</v>
      </c>
      <c r="C247" s="34" t="s">
        <v>257</v>
      </c>
      <c r="D247" s="11" t="s">
        <v>22</v>
      </c>
      <c r="E247" s="6"/>
      <c r="F247" s="157">
        <f>+'ESTUDIO DE MERCADO 2023'!F247*(1 + 0.0928) * (1 + 0.052) * (1 + 0.051)</f>
        <v>247018.17715555179</v>
      </c>
      <c r="G247" s="157">
        <f>+'ESTUDIO DE MERCADO 2023'!G247*(1 + 0.0928) * (1 + 0.052) * (1 + 0.051)</f>
        <v>278123.46607890859</v>
      </c>
      <c r="H247" s="7">
        <f>+'ESTUDIO DE MERCADO 2025'!H247*1.051</f>
        <v>332116</v>
      </c>
      <c r="I247" s="7">
        <f>+'ESTUDIO DE MERCADO 2025'!I247*1.051</f>
        <v>338422</v>
      </c>
      <c r="J247" s="13">
        <f>+'ESTUDIO DE MERCADO 2025'!J247*1.051</f>
        <v>319755.81959999993</v>
      </c>
      <c r="K247" s="8">
        <f t="shared" si="226"/>
        <v>303087</v>
      </c>
      <c r="L247" s="450"/>
      <c r="M247" s="157">
        <f>+'ESTUDIO DE MERCADO 2023'!I247*(1 + 0.0928) * (1 + 0.052) * (1 + 0.051)</f>
        <v>247018.17715555179</v>
      </c>
      <c r="N247" s="157">
        <f>+'ESTUDIO DE MERCADO 2023'!J247*(1 + 0.0928) * (1 + 0.052) * (1 + 0.051)</f>
        <v>278123.46607890859</v>
      </c>
      <c r="O247" s="7">
        <f>+'ESTUDIO DE MERCADO 2025'!N247*1.051</f>
        <v>332116</v>
      </c>
      <c r="P247" s="7">
        <f>+'ESTUDIO DE MERCADO 2025'!O247*1.051</f>
        <v>338422</v>
      </c>
      <c r="Q247" s="7">
        <f>+'ESTUDIO DE MERCADO 2025'!P247*1.051</f>
        <v>319755.81959999993</v>
      </c>
      <c r="R247" s="8">
        <f t="shared" si="227"/>
        <v>303087</v>
      </c>
      <c r="S247" s="450"/>
      <c r="T247" s="157">
        <f>+'ESTUDIO DE MERCADO 2023'!O247*(1 + 0.0928) * (1 + 0.052) * (1 + 0.051)</f>
        <v>272830.51127907116</v>
      </c>
      <c r="U247" s="157">
        <f>+'ESTUDIO DE MERCADO 2023'!P247*(1 + 0.0928) * (1 + 0.052) * (1 + 0.051)</f>
        <v>307186.16873782815</v>
      </c>
      <c r="V247" s="7">
        <f>+'ESTUDIO DE MERCADO 2025'!T247*1.051</f>
        <v>366799</v>
      </c>
      <c r="W247" s="7">
        <f>+'ESTUDIO DE MERCADO 2025'!U247*1.051</f>
        <v>374156</v>
      </c>
      <c r="X247" s="7">
        <f>+'ESTUDIO DE MERCADO 2025'!V247*1.051</f>
        <v>353168.37079999998</v>
      </c>
      <c r="Y247" s="8">
        <f t="shared" si="228"/>
        <v>334828</v>
      </c>
      <c r="Z247" s="450"/>
      <c r="AA247" s="157">
        <f>+'ESTUDIO DE MERCADO 2023'!AD247*(1 + 0.0928) * (1 + 0.052) * (1 + 0.051)</f>
        <v>348103.04294549755</v>
      </c>
      <c r="AB247" s="157">
        <f>+'ESTUDIO DE MERCADO 2023'!AE247*(1 + 0.0928) * (1 + 0.052) * (1 + 0.051)</f>
        <v>404248.83631588868</v>
      </c>
      <c r="AC247" s="7">
        <f>+'ESTUDIO DE MERCADO 2025'!Z247*1.051</f>
        <v>476102.99999999994</v>
      </c>
      <c r="AD247" s="7">
        <f>+'ESTUDIO DE MERCADO 2025'!AA247*1.051</f>
        <v>476102.99999999994</v>
      </c>
      <c r="AE247" s="7">
        <f>+'ESTUDIO DE MERCADO 2025'!AB247*1.051</f>
        <v>458102.73319999996</v>
      </c>
      <c r="AF247" s="8">
        <f t="shared" si="229"/>
        <v>432532</v>
      </c>
      <c r="AG247" s="450"/>
      <c r="AH247" s="157">
        <f>+'ESTUDIO DE MERCADO 2023'!AG247*(1 + 0.0928) * (1 + 0.052) * (1 + 0.051)</f>
        <v>359037.7039083523</v>
      </c>
      <c r="AI247" s="157">
        <f>+'ESTUDIO DE MERCADO 2023'!AH247*(1 + 0.0928) * (1 + 0.052) * (1 + 0.051)</f>
        <v>404248.83631588868</v>
      </c>
      <c r="AJ247" s="7">
        <f>+'ESTUDIO DE MERCADO 2025'!AF247*1.051</f>
        <v>483459.99999999994</v>
      </c>
      <c r="AK247" s="7">
        <f>+'ESTUDIO DE MERCADO 2025'!AG247*1.051</f>
        <v>492918.99999999994</v>
      </c>
      <c r="AL247" s="7">
        <f>+'ESTUDIO DE MERCADO 2025'!AH247*1.051</f>
        <v>464760.81819999998</v>
      </c>
      <c r="AM247" s="8">
        <f t="shared" si="230"/>
        <v>440885</v>
      </c>
      <c r="AN247" s="450"/>
      <c r="AO247" s="157">
        <f>+'ESTUDIO DE MERCADO 2023'!AJ247*(1 + 0.0928) * (1 + 0.052) * (1 + 0.051)</f>
        <v>360860.14740216144</v>
      </c>
      <c r="AP247" s="157">
        <f>+'ESTUDIO DE MERCADO 2023'!AK247*(1 + 0.0928) * (1 + 0.052) * (1 + 0.051)</f>
        <v>404248.83631588868</v>
      </c>
      <c r="AQ247" s="7">
        <f>+'ESTUDIO DE MERCADO 2025'!AL247*1.051</f>
        <v>484510.99999999994</v>
      </c>
      <c r="AR247" s="7">
        <f>+'ESTUDIO DE MERCADO 2025'!AM247*1.051</f>
        <v>493969.99999999994</v>
      </c>
      <c r="AS247" s="7">
        <f>+'ESTUDIO DE MERCADO 2025'!AN247*1.051</f>
        <v>465870.25379999995</v>
      </c>
      <c r="AT247" s="8">
        <f>ROUND(((AO247+AP247+AQ247+AR247+AS247)/5),0)</f>
        <v>441892</v>
      </c>
      <c r="AU247" s="450"/>
      <c r="AV247" s="157">
        <f>+'ESTUDIO DE MERCADO 2023'!AM247*(1 + 0.0928) * (1 + 0.052) * (1 + 0.051)</f>
        <v>453611.04545840685</v>
      </c>
      <c r="AW247" s="157">
        <f>+'ESTUDIO DE MERCADO 2023'!AN247*(1 + 0.0928) * (1 + 0.052) * (1 + 0.051)</f>
        <v>404248.83631588868</v>
      </c>
      <c r="AX247" s="7">
        <f>+'ESTUDIO DE MERCADO 2025'!AR247*1.051</f>
        <v>543367</v>
      </c>
      <c r="AY247" s="7">
        <f>+'ESTUDIO DE MERCADO 2025'!AS247*1.051</f>
        <v>553877</v>
      </c>
      <c r="AZ247" s="7">
        <f>+'ESTUDIO DE MERCADO 2025'!AT247*1.051</f>
        <v>522345.52859999996</v>
      </c>
      <c r="BA247" s="8">
        <f t="shared" si="231"/>
        <v>495490</v>
      </c>
      <c r="BB247" s="450"/>
      <c r="BC247" s="157">
        <f>+'ESTUDIO DE MERCADO 2023'!AP247*(1 + 0.0928) * (1 + 0.052) * (1 + 0.051)</f>
        <v>322587.81305542274</v>
      </c>
      <c r="BD247" s="157">
        <f>+'ESTUDIO DE MERCADO 2023'!AQ247*(1 + 0.0928) * (1 + 0.052) * (1 + 0.051)</f>
        <v>295291.92118150234</v>
      </c>
      <c r="BE247" s="7">
        <f>+'ESTUDIO DE MERCADO 2025'!AX247*1.051</f>
        <v>390972</v>
      </c>
      <c r="BF247" s="7">
        <f>+'ESTUDIO DE MERCADO 2025'!AY247*1.051</f>
        <v>398329</v>
      </c>
      <c r="BG247" s="7">
        <f>+'ESTUDIO DE MERCADO 2025'!AZ247*1.051</f>
        <v>376223.73739999998</v>
      </c>
      <c r="BH247" s="8">
        <f t="shared" si="232"/>
        <v>356681</v>
      </c>
      <c r="BI247" s="450"/>
      <c r="BJ247" s="157">
        <f>+'ESTUDIO DE MERCADO 2023'!AV247*(1 + 0.0928) * (1 + 0.052) * (1 + 0.051)</f>
        <v>338989.8044997048</v>
      </c>
      <c r="BK247" s="157">
        <f>+'ESTUDIO DE MERCADO 2023'!AW247*(1 + 0.0928) * (1 + 0.052) * (1 + 0.051)</f>
        <v>404248.83631588868</v>
      </c>
      <c r="BL247" s="7">
        <f>+'ESTUDIO DE MERCADO 2025'!BD247*1.051</f>
        <v>470847.99999999994</v>
      </c>
      <c r="BM247" s="7">
        <f>+'ESTUDIO DE MERCADO 2025'!BE247*1.051</f>
        <v>480306.99999999994</v>
      </c>
      <c r="BN247" s="7">
        <f>+'ESTUDIO DE MERCADO 2025'!BF247*1.051</f>
        <v>452554.08379999996</v>
      </c>
      <c r="BO247" s="8">
        <f t="shared" si="233"/>
        <v>429390</v>
      </c>
      <c r="BP247" s="450"/>
      <c r="BQ247" s="157">
        <f>+'ESTUDIO DE MERCADO 2023'!AY247*(1 + 0.0928) * (1 + 0.052) * (1 + 0.051)</f>
        <v>359037.7039083523</v>
      </c>
      <c r="BR247" s="157">
        <f>+'ESTUDIO DE MERCADO 2023'!AZ247*(1 + 0.0928) * (1 + 0.052) * (1 + 0.051)</f>
        <v>404248.83631588868</v>
      </c>
      <c r="BS247" s="7">
        <f>+'ESTUDIO DE MERCADO 2025'!BJ247*1.051</f>
        <v>483459.99999999994</v>
      </c>
      <c r="BT247" s="7">
        <f>+'ESTUDIO DE MERCADO 2025'!BK247*1.051</f>
        <v>492918.99999999994</v>
      </c>
      <c r="BU247" s="7">
        <f>+'ESTUDIO DE MERCADO 2025'!BL247*1.051</f>
        <v>464760.81819999998</v>
      </c>
      <c r="BV247" s="8">
        <f t="shared" si="234"/>
        <v>440885</v>
      </c>
      <c r="BW247" s="450"/>
      <c r="BX247" s="157">
        <f>+'ESTUDIO DE MERCADO 2023'!BB247*(1 + 0.0928) * (1 + 0.052) * (1 + 0.051)</f>
        <v>414685.02053948527</v>
      </c>
      <c r="BY247" s="157">
        <f>+'ESTUDIO DE MERCADO 2023'!BC247*(1 + 0.0928) * (1 + 0.052) * (1 + 0.051)</f>
        <v>379596.28803229803</v>
      </c>
      <c r="BZ247" s="7">
        <f>+'ESTUDIO DE MERCADO 2025'!BP247*1.051</f>
        <v>503428.99999999994</v>
      </c>
      <c r="CA247" s="7">
        <f>+'ESTUDIO DE MERCADO 2025'!BQ247*1.051</f>
        <v>513938.99999999994</v>
      </c>
      <c r="CB247" s="7">
        <f>+'ESTUDIO DE MERCADO 2025'!BR247*1.051</f>
        <v>483632.99459999992</v>
      </c>
      <c r="CC247" s="450">
        <f t="shared" si="214"/>
        <v>459056</v>
      </c>
      <c r="CD247" s="89"/>
      <c r="CE247" s="9"/>
      <c r="CF247" s="9"/>
      <c r="CG247" s="9"/>
      <c r="CH247" s="9"/>
      <c r="CI247" s="10"/>
      <c r="CJ247" s="10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</row>
    <row r="248" spans="1:198" ht="50" customHeight="1" x14ac:dyDescent="0.35">
      <c r="A248" s="296"/>
      <c r="B248" s="4">
        <v>223</v>
      </c>
      <c r="C248" s="34" t="s">
        <v>258</v>
      </c>
      <c r="D248" s="11" t="s">
        <v>22</v>
      </c>
      <c r="E248" s="6"/>
      <c r="F248" s="157">
        <f>+'ESTUDIO DE MERCADO 2023'!F248*(1 + 0.0928) * (1 + 0.052) * (1 + 0.051)</f>
        <v>73869.709615729662</v>
      </c>
      <c r="G248" s="157">
        <f>+'ESTUDIO DE MERCADO 2023'!G248*(1 + 0.0928) * (1 + 0.052) * (1 + 0.051)</f>
        <v>83171.610741956552</v>
      </c>
      <c r="H248" s="7">
        <f>+'ESTUDIO DE MERCADO 2025'!H248*1.051</f>
        <v>99845</v>
      </c>
      <c r="I248" s="7">
        <f>+'ESTUDIO DE MERCADO 2025'!I248*1.051</f>
        <v>101947</v>
      </c>
      <c r="J248" s="13">
        <f>+'ESTUDIO DE MERCADO 2025'!J248*1.051</f>
        <v>95621.871799999994</v>
      </c>
      <c r="K248" s="8">
        <f t="shared" si="226"/>
        <v>90891</v>
      </c>
      <c r="L248" s="450"/>
      <c r="M248" s="157">
        <f>+'ESTUDIO DE MERCADO 2023'!I248*(1 + 0.0928) * (1 + 0.052) * (1 + 0.051)</f>
        <v>73869.709615729662</v>
      </c>
      <c r="N248" s="157">
        <f>+'ESTUDIO DE MERCADO 2023'!J248*(1 + 0.0928) * (1 + 0.052) * (1 + 0.051)</f>
        <v>83171.610741956552</v>
      </c>
      <c r="O248" s="7">
        <f>+'ESTUDIO DE MERCADO 2025'!N248*1.051</f>
        <v>99845</v>
      </c>
      <c r="P248" s="7">
        <f>+'ESTUDIO DE MERCADO 2025'!O248*1.051</f>
        <v>101947</v>
      </c>
      <c r="Q248" s="7">
        <f>+'ESTUDIO DE MERCADO 2025'!P248*1.051</f>
        <v>95621.871799999994</v>
      </c>
      <c r="R248" s="8">
        <f t="shared" si="227"/>
        <v>90891</v>
      </c>
      <c r="S248" s="450"/>
      <c r="T248" s="157">
        <f>+'ESTUDIO DE MERCADO 2023'!O248*(1 + 0.0928) * (1 + 0.052) * (1 + 0.051)</f>
        <v>133362.02467693831</v>
      </c>
      <c r="U248" s="157">
        <f>+'ESTUDIO DE MERCADO 2023'!P248*(1 + 0.0928) * (1 + 0.052) * (1 + 0.051)</f>
        <v>150155.38116894968</v>
      </c>
      <c r="V248" s="7">
        <f>+'ESTUDIO DE MERCADO 2025'!T248*1.051</f>
        <v>179721</v>
      </c>
      <c r="W248" s="7">
        <f>+'ESTUDIO DE MERCADO 2025'!U248*1.051</f>
        <v>182874</v>
      </c>
      <c r="X248" s="7">
        <f>+'ESTUDIO DE MERCADO 2025'!V248*1.051</f>
        <v>172632.00499999998</v>
      </c>
      <c r="Y248" s="8">
        <f t="shared" si="228"/>
        <v>163749</v>
      </c>
      <c r="Z248" s="450"/>
      <c r="AA248" s="157">
        <f>+'ESTUDIO DE MERCADO 2023'!AD248*(1 + 0.0928) * (1 + 0.052) * (1 + 0.051)</f>
        <v>141698.29981808757</v>
      </c>
      <c r="AB248" s="157">
        <f>+'ESTUDIO DE MERCADO 2023'!AE248*(1 + 0.0928) * (1 + 0.052) * (1 + 0.051)</f>
        <v>166414.49304331717</v>
      </c>
      <c r="AC248" s="7">
        <f>+'ESTUDIO DE MERCADO 2025'!Z248*1.051</f>
        <v>195486</v>
      </c>
      <c r="AD248" s="7">
        <f>+'ESTUDIO DE MERCADO 2025'!AA248*1.051</f>
        <v>195486</v>
      </c>
      <c r="AE248" s="7">
        <f>+'ESTUDIO DE MERCADO 2025'!AB248*1.051</f>
        <v>187607.9142</v>
      </c>
      <c r="AF248" s="8">
        <f t="shared" si="229"/>
        <v>177339</v>
      </c>
      <c r="AG248" s="450"/>
      <c r="AH248" s="157">
        <f>+'ESTUDIO DE MERCADO 2023'!AG248*(1 + 0.0928) * (1 + 0.052) * (1 + 0.051)</f>
        <v>148674.6339319238</v>
      </c>
      <c r="AI248" s="157">
        <f>+'ESTUDIO DE MERCADO 2023'!AH248*(1 + 0.0928) * (1 + 0.052) * (1 + 0.051)</f>
        <v>166414.49304331717</v>
      </c>
      <c r="AJ248" s="7">
        <f>+'ESTUDIO DE MERCADO 2025'!AF248*1.051</f>
        <v>199690</v>
      </c>
      <c r="AK248" s="7">
        <f>+'ESTUDIO DE MERCADO 2025'!AG248*1.051</f>
        <v>203894</v>
      </c>
      <c r="AL248" s="7">
        <f>+'ESTUDIO DE MERCADO 2025'!AH248*1.051</f>
        <v>191855.84599999999</v>
      </c>
      <c r="AM248" s="8">
        <f t="shared" si="230"/>
        <v>182106</v>
      </c>
      <c r="AN248" s="450"/>
      <c r="AO248" s="157">
        <f>+'ESTUDIO DE MERCADO 2023'!AJ248*(1 + 0.0928) * (1 + 0.052) * (1 + 0.051)</f>
        <v>144314.042244496</v>
      </c>
      <c r="AP248" s="157">
        <f>+'ESTUDIO DE MERCADO 2023'!AK248*(1 + 0.0928) * (1 + 0.052) * (1 + 0.051)</f>
        <v>166414.49304331717</v>
      </c>
      <c r="AQ248" s="7">
        <f>+'ESTUDIO DE MERCADO 2025'!AL248*1.051</f>
        <v>196537</v>
      </c>
      <c r="AR248" s="7">
        <f>+'ESTUDIO DE MERCADO 2025'!AM248*1.051</f>
        <v>200741</v>
      </c>
      <c r="AS248" s="7">
        <f>+'ESTUDIO DE MERCADO 2025'!AN248*1.051</f>
        <v>189201.44039999999</v>
      </c>
      <c r="AT248" s="8">
        <f>ROUND(((AO248+AP248+AQ248+AR248+AS248)/5),0)</f>
        <v>179442</v>
      </c>
      <c r="AU248" s="450"/>
      <c r="AV248" s="157">
        <f>+'ESTUDIO DE MERCADO 2023'!AM248*(1 + 0.0928) * (1 + 0.052) * (1 + 0.051)</f>
        <v>200134.66967847155</v>
      </c>
      <c r="AW248" s="157">
        <f>+'ESTUDIO DE MERCADO 2023'!AN248*(1 + 0.0928) * (1 + 0.052) * (1 + 0.051)</f>
        <v>166414.49304331717</v>
      </c>
      <c r="AX248" s="7">
        <f>+'ESTUDIO DE MERCADO 2025'!AR248*1.051</f>
        <v>232271</v>
      </c>
      <c r="AY248" s="7">
        <f>+'ESTUDIO DE MERCADO 2025'!AS248*1.051</f>
        <v>236474.99999999997</v>
      </c>
      <c r="AZ248" s="7">
        <f>+'ESTUDIO DE MERCADO 2025'!AT248*1.051</f>
        <v>223189.30899999998</v>
      </c>
      <c r="BA248" s="8">
        <f t="shared" si="231"/>
        <v>211697</v>
      </c>
      <c r="BB248" s="450"/>
      <c r="BC248" s="157">
        <f>+'ESTUDIO DE MERCADO 2023'!AP248*(1 + 0.0928) * (1 + 0.052) * (1 + 0.051)</f>
        <v>110182.78958453021</v>
      </c>
      <c r="BD248" s="157">
        <f>+'ESTUDIO DE MERCADO 2023'!AQ248*(1 + 0.0928) * (1 + 0.052) * (1 + 0.051)</f>
        <v>100859.63046583922</v>
      </c>
      <c r="BE248" s="7">
        <f>+'ESTUDIO DE MERCADO 2025'!AX248*1.051</f>
        <v>133477</v>
      </c>
      <c r="BF248" s="7">
        <f>+'ESTUDIO DE MERCADO 2025'!AY248*1.051</f>
        <v>136630</v>
      </c>
      <c r="BG248" s="7">
        <f>+'ESTUDIO DE MERCADO 2025'!AZ248*1.051</f>
        <v>128501.77620000001</v>
      </c>
      <c r="BH248" s="8">
        <f t="shared" si="232"/>
        <v>121930</v>
      </c>
      <c r="BI248" s="450"/>
      <c r="BJ248" s="157">
        <f>+'ESTUDIO DE MERCADO 2023'!AV248*(1 + 0.0928) * (1 + 0.052) * (1 + 0.051)</f>
        <v>175002.56131279541</v>
      </c>
      <c r="BK248" s="157">
        <f>+'ESTUDIO DE MERCADO 2023'!AW248*(1 + 0.0928) * (1 + 0.052) * (1 + 0.051)</f>
        <v>166414.49304331717</v>
      </c>
      <c r="BL248" s="7">
        <f>+'ESTUDIO DE MERCADO 2025'!BD248*1.051</f>
        <v>216506</v>
      </c>
      <c r="BM248" s="7">
        <f>+'ESTUDIO DE MERCADO 2025'!BE248*1.051</f>
        <v>220710</v>
      </c>
      <c r="BN248" s="7">
        <f>+'ESTUDIO DE MERCADO 2025'!BF248*1.051</f>
        <v>207886.74899999998</v>
      </c>
      <c r="BO248" s="8">
        <f t="shared" si="233"/>
        <v>197304</v>
      </c>
      <c r="BP248" s="450"/>
      <c r="BQ248" s="157">
        <f>+'ESTUDIO DE MERCADO 2023'!AY248*(1 + 0.0928) * (1 + 0.052) * (1 + 0.051)</f>
        <v>175002.56131279541</v>
      </c>
      <c r="BR248" s="157">
        <f>+'ESTUDIO DE MERCADO 2023'!AZ248*(1 + 0.0928) * (1 + 0.052) * (1 + 0.051)</f>
        <v>166414.49304331717</v>
      </c>
      <c r="BS248" s="7">
        <f>+'ESTUDIO DE MERCADO 2025'!BJ248*1.051</f>
        <v>216506</v>
      </c>
      <c r="BT248" s="7">
        <f>+'ESTUDIO DE MERCADO 2025'!BK248*1.051</f>
        <v>220710</v>
      </c>
      <c r="BU248" s="7">
        <f>+'ESTUDIO DE MERCADO 2025'!BL248*1.051</f>
        <v>207886.74899999998</v>
      </c>
      <c r="BV248" s="8">
        <f t="shared" si="234"/>
        <v>197304</v>
      </c>
      <c r="BW248" s="450"/>
      <c r="BX248" s="157">
        <f>+'ESTUDIO DE MERCADO 2023'!BB248*(1 + 0.0928) * (1 + 0.052) * (1 + 0.051)</f>
        <v>124008.85669554597</v>
      </c>
      <c r="BY248" s="157">
        <f>+'ESTUDIO DE MERCADO 2023'!BC248*(1 + 0.0928) * (1 + 0.052) * (1 + 0.051)</f>
        <v>113515.79959053824</v>
      </c>
      <c r="BZ248" s="7">
        <f>+'ESTUDIO DE MERCADO 2025'!BP248*1.051</f>
        <v>150293</v>
      </c>
      <c r="CA248" s="7">
        <f>+'ESTUDIO DE MERCADO 2025'!BQ248*1.051</f>
        <v>153446</v>
      </c>
      <c r="CB248" s="7">
        <f>+'ESTUDIO DE MERCADO 2025'!BR248*1.051</f>
        <v>144626.84879999998</v>
      </c>
      <c r="CC248" s="450">
        <f t="shared" si="214"/>
        <v>137178</v>
      </c>
      <c r="CD248" s="89"/>
      <c r="CE248" s="9"/>
      <c r="CF248" s="9"/>
      <c r="CG248" s="9"/>
      <c r="CH248" s="9"/>
      <c r="CI248" s="10"/>
      <c r="CJ248" s="10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</row>
    <row r="249" spans="1:198" ht="50" customHeight="1" thickBot="1" x14ac:dyDescent="0.4">
      <c r="A249" s="296"/>
      <c r="B249" s="11">
        <v>224</v>
      </c>
      <c r="C249" s="34" t="s">
        <v>259</v>
      </c>
      <c r="D249" s="11" t="s">
        <v>22</v>
      </c>
      <c r="E249" s="6"/>
      <c r="F249" s="157">
        <f>+'ESTUDIO DE MERCADO 2023'!F249*(1 + 0.0928) * (1 + 0.052) * (1 + 0.051)</f>
        <v>101287.01918589781</v>
      </c>
      <c r="G249" s="157">
        <f>+'ESTUDIO DE MERCADO 2023'!G249*(1 + 0.0928) * (1 + 0.052) * (1 + 0.051)</f>
        <v>114041.39229415276</v>
      </c>
      <c r="H249" s="7">
        <f>+'ESTUDIO DE MERCADO 2025'!H249*1.051</f>
        <v>136630</v>
      </c>
      <c r="I249" s="7">
        <f>+'ESTUDIO DE MERCADO 2025'!I249*1.051</f>
        <v>139783</v>
      </c>
      <c r="J249" s="13">
        <f>+'ESTUDIO DE MERCADO 2025'!J249*1.051</f>
        <v>131112.0398</v>
      </c>
      <c r="K249" s="8">
        <f t="shared" si="226"/>
        <v>124571</v>
      </c>
      <c r="L249" s="450"/>
      <c r="M249" s="157">
        <f>+'ESTUDIO DE MERCADO 2023'!I249*(1 + 0.0928) * (1 + 0.052) * (1 + 0.051)</f>
        <v>101287.01918589781</v>
      </c>
      <c r="N249" s="157">
        <f>+'ESTUDIO DE MERCADO 2023'!J249*(1 + 0.0928) * (1 + 0.052) * (1 + 0.051)</f>
        <v>114041.39229415276</v>
      </c>
      <c r="O249" s="7">
        <f>+'ESTUDIO DE MERCADO 2025'!N249*1.051</f>
        <v>136630</v>
      </c>
      <c r="P249" s="7">
        <f>+'ESTUDIO DE MERCADO 2025'!O249*1.051</f>
        <v>139783</v>
      </c>
      <c r="Q249" s="7">
        <f>+'ESTUDIO DE MERCADO 2025'!P249*1.051</f>
        <v>131112.0398</v>
      </c>
      <c r="R249" s="8">
        <f t="shared" si="227"/>
        <v>124571</v>
      </c>
      <c r="S249" s="450"/>
      <c r="T249" s="157">
        <f>+'ESTUDIO DE MERCADO 2023'!O249*(1 + 0.0928) * (1 + 0.052) * (1 + 0.051)</f>
        <v>178400.3719275835</v>
      </c>
      <c r="U249" s="157">
        <f>+'ESTUDIO DE MERCADO 2023'!P249*(1 + 0.0928) * (1 + 0.052) * (1 + 0.051)</f>
        <v>200865.09568492614</v>
      </c>
      <c r="V249" s="7">
        <f>+'ESTUDIO DE MERCADO 2025'!T249*1.051</f>
        <v>240678.99999999997</v>
      </c>
      <c r="W249" s="7">
        <f>+'ESTUDIO DE MERCADO 2025'!U249*1.051</f>
        <v>245933.99999999997</v>
      </c>
      <c r="X249" s="7">
        <f>+'ESTUDIO DE MERCADO 2025'!V249*1.051</f>
        <v>230931.81579999998</v>
      </c>
      <c r="Y249" s="8">
        <f t="shared" si="228"/>
        <v>219362</v>
      </c>
      <c r="Z249" s="450"/>
      <c r="AA249" s="157">
        <f>+'ESTUDIO DE MERCADO 2023'!AD249*(1 + 0.0928) * (1 + 0.052) * (1 + 0.051)</f>
        <v>194303.10574246917</v>
      </c>
      <c r="AB249" s="157">
        <f>+'ESTUDIO DE MERCADO 2023'!AE249*(1 + 0.0928) * (1 + 0.052) * (1 + 0.051)</f>
        <v>229243.82128182301</v>
      </c>
      <c r="AC249" s="7">
        <f>+'ESTUDIO DE MERCADO 2025'!Z249*1.051</f>
        <v>268005</v>
      </c>
      <c r="AD249" s="7">
        <f>+'ESTUDIO DE MERCADO 2025'!AA249*1.051</f>
        <v>268005</v>
      </c>
      <c r="AE249" s="7">
        <f>+'ESTUDIO DE MERCADO 2025'!AB249*1.051</f>
        <v>257895.22079999998</v>
      </c>
      <c r="AF249" s="8">
        <f t="shared" si="229"/>
        <v>243490</v>
      </c>
      <c r="AG249" s="450"/>
      <c r="AH249" s="157">
        <f>+'ESTUDIO DE MERCADO 2023'!AG249*(1 + 0.0928) * (1 + 0.052) * (1 + 0.051)</f>
        <v>205931.0099166944</v>
      </c>
      <c r="AI249" s="157">
        <f>+'ESTUDIO DE MERCADO 2023'!AH249*(1 + 0.0928) * (1 + 0.052) * (1 + 0.051)</f>
        <v>229243.82128182301</v>
      </c>
      <c r="AJ249" s="7">
        <f>+'ESTUDIO DE MERCADO 2025'!AF249*1.051</f>
        <v>275362</v>
      </c>
      <c r="AK249" s="7">
        <f>+'ESTUDIO DE MERCADO 2025'!AG249*1.051</f>
        <v>280617</v>
      </c>
      <c r="AL249" s="7">
        <f>+'ESTUDIO DE MERCADO 2025'!AH249*1.051</f>
        <v>264975.59759999998</v>
      </c>
      <c r="AM249" s="8">
        <f t="shared" si="230"/>
        <v>251226</v>
      </c>
      <c r="AN249" s="450"/>
      <c r="AO249" s="157">
        <f>+'ESTUDIO DE MERCADO 2023'!AJ249*(1 + 0.0928) * (1 + 0.052) * (1 + 0.051)</f>
        <v>189651.53568208017</v>
      </c>
      <c r="AP249" s="157">
        <f>+'ESTUDIO DE MERCADO 2023'!AK249*(1 + 0.0928) * (1 + 0.052) * (1 + 0.051)</f>
        <v>229243.82128182301</v>
      </c>
      <c r="AQ249" s="7">
        <f>+'ESTUDIO DE MERCADO 2025'!AL249*1.051</f>
        <v>264852</v>
      </c>
      <c r="AR249" s="7">
        <f>+'ESTUDIO DE MERCADO 2025'!AM249*1.051</f>
        <v>270107</v>
      </c>
      <c r="AS249" s="7">
        <f>+'ESTUDIO DE MERCADO 2025'!AN249*1.051</f>
        <v>255062.77579999997</v>
      </c>
      <c r="AT249" s="8">
        <f>ROUND(((AO249+AP249+AQ249+AR249+AS249)/5),0)</f>
        <v>241783</v>
      </c>
      <c r="AU249" s="450"/>
      <c r="AV249" s="157">
        <f>+'ESTUDIO DE MERCADO 2023'!AM249*(1 + 0.0928) * (1 + 0.052) * (1 + 0.051)</f>
        <v>280430.31505337218</v>
      </c>
      <c r="AW249" s="157">
        <f>+'ESTUDIO DE MERCADO 2023'!AN249*(1 + 0.0928) * (1 + 0.052) * (1 + 0.051)</f>
        <v>229243.82128182301</v>
      </c>
      <c r="AX249" s="7">
        <f>+'ESTUDIO DE MERCADO 2025'!AR249*1.051</f>
        <v>322657</v>
      </c>
      <c r="AY249" s="7">
        <f>+'ESTUDIO DE MERCADO 2025'!AS249*1.051</f>
        <v>328963</v>
      </c>
      <c r="AZ249" s="7">
        <f>+'ESTUDIO DE MERCADO 2025'!AT249*1.051</f>
        <v>310337.38819999999</v>
      </c>
      <c r="BA249" s="8">
        <f t="shared" si="231"/>
        <v>294326</v>
      </c>
      <c r="BB249" s="450"/>
      <c r="BC249" s="157">
        <f>+'ESTUDIO DE MERCADO 2023'!AP249*(1 + 0.0928) * (1 + 0.052) * (1 + 0.051)</f>
        <v>150207.12002951908</v>
      </c>
      <c r="BD249" s="157">
        <f>+'ESTUDIO DE MERCADO 2023'!AQ249*(1 + 0.0928) * (1 + 0.052) * (1 + 0.051)</f>
        <v>137497.2867962521</v>
      </c>
      <c r="BE249" s="7">
        <f>+'ESTUDIO DE MERCADO 2025'!AX249*1.051</f>
        <v>181823</v>
      </c>
      <c r="BF249" s="7">
        <f>+'ESTUDIO DE MERCADO 2025'!AY249*1.051</f>
        <v>184976</v>
      </c>
      <c r="BG249" s="7">
        <f>+'ESTUDIO DE MERCADO 2025'!AZ249*1.051</f>
        <v>175181.9412</v>
      </c>
      <c r="BH249" s="8">
        <f t="shared" si="232"/>
        <v>165937</v>
      </c>
      <c r="BI249" s="450"/>
      <c r="BJ249" s="157">
        <f>+'ESTUDIO DE MERCADO 2023'!AV249*(1 + 0.0928) * (1 + 0.052) * (1 + 0.051)</f>
        <v>246222.83626945806</v>
      </c>
      <c r="BK249" s="157">
        <f>+'ESTUDIO DE MERCADO 2023'!AW249*(1 + 0.0928) * (1 + 0.052) * (1 + 0.051)</f>
        <v>229243.82128182301</v>
      </c>
      <c r="BL249" s="7">
        <f>+'ESTUDIO DE MERCADO 2025'!BD249*1.051</f>
        <v>300586</v>
      </c>
      <c r="BM249" s="7">
        <f>+'ESTUDIO DE MERCADO 2025'!BE249*1.051</f>
        <v>306892</v>
      </c>
      <c r="BN249" s="7">
        <f>+'ESTUDIO DE MERCADO 2025'!BF249*1.051</f>
        <v>289508.24979999999</v>
      </c>
      <c r="BO249" s="8">
        <f t="shared" si="233"/>
        <v>274491</v>
      </c>
      <c r="BP249" s="450"/>
      <c r="BQ249" s="157">
        <f>+'ESTUDIO DE MERCADO 2023'!AY249*(1 + 0.0928) * (1 + 0.052) * (1 + 0.051)</f>
        <v>241928.60807060028</v>
      </c>
      <c r="BR249" s="157">
        <f>+'ESTUDIO DE MERCADO 2023'!AZ249*(1 + 0.0928) * (1 + 0.052) * (1 + 0.051)</f>
        <v>229243.82128182301</v>
      </c>
      <c r="BS249" s="7">
        <f>+'ESTUDIO DE MERCADO 2025'!BJ249*1.051</f>
        <v>298484</v>
      </c>
      <c r="BT249" s="7">
        <f>+'ESTUDIO DE MERCADO 2025'!BK249*1.051</f>
        <v>304790</v>
      </c>
      <c r="BU249" s="7">
        <f>+'ESTUDIO DE MERCADO 2025'!BL249*1.051</f>
        <v>286893.57199999999</v>
      </c>
      <c r="BV249" s="8">
        <f t="shared" si="234"/>
        <v>272268</v>
      </c>
      <c r="BW249" s="450"/>
      <c r="BX249" s="157">
        <f>+'ESTUDIO DE MERCADO 2023'!BB249*(1 + 0.0928) * (1 + 0.052) * (1 + 0.051)</f>
        <v>170036.53041425894</v>
      </c>
      <c r="BY249" s="157">
        <f>+'ESTUDIO DE MERCADO 2023'!BC249*(1 + 0.0928) * (1 + 0.052) * (1 + 0.051)</f>
        <v>155648.8239945909</v>
      </c>
      <c r="BZ249" s="7">
        <f>+'ESTUDIO DE MERCADO 2025'!BP249*1.051</f>
        <v>205996</v>
      </c>
      <c r="CA249" s="7">
        <f>+'ESTUDIO DE MERCADO 2025'!BQ249*1.051</f>
        <v>210200</v>
      </c>
      <c r="CB249" s="7">
        <f>+'ESTUDIO DE MERCADO 2025'!BR249*1.051</f>
        <v>198307.935</v>
      </c>
      <c r="CC249" s="450">
        <f t="shared" si="214"/>
        <v>188038</v>
      </c>
      <c r="CD249" s="89"/>
      <c r="CE249" s="9"/>
      <c r="CF249" s="9"/>
      <c r="CG249" s="9"/>
      <c r="CH249" s="9"/>
      <c r="CI249" s="10"/>
      <c r="CJ249" s="10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</row>
    <row r="250" spans="1:198" ht="50" customHeight="1" x14ac:dyDescent="0.35">
      <c r="A250" s="296"/>
      <c r="B250" s="4">
        <v>225</v>
      </c>
      <c r="C250" s="34" t="s">
        <v>260</v>
      </c>
      <c r="D250" s="11" t="s">
        <v>22</v>
      </c>
      <c r="E250" s="6"/>
      <c r="F250" s="157">
        <f>+'ESTUDIO DE MERCADO 2023'!F250*(1 + 0.0928) * (1 + 0.052) * (1 + 0.051)</f>
        <v>109951.34200959999</v>
      </c>
      <c r="G250" s="157">
        <f>+'ESTUDIO DE MERCADO 2023'!G250*(1 + 0.0928) * (1 + 0.052) * (1 + 0.051)</f>
        <v>123796.7533072704</v>
      </c>
      <c r="H250" s="7">
        <f>+'ESTUDIO DE MERCADO 2025'!H250*1.051</f>
        <v>148191</v>
      </c>
      <c r="I250" s="7">
        <f>+'ESTUDIO DE MERCADO 2025'!I250*1.051</f>
        <v>151344</v>
      </c>
      <c r="J250" s="13">
        <f>+'ESTUDIO DE MERCADO 2025'!J250*1.051</f>
        <v>142328.522</v>
      </c>
      <c r="K250" s="8">
        <f t="shared" si="226"/>
        <v>135122</v>
      </c>
      <c r="L250" s="450"/>
      <c r="M250" s="157">
        <f>+'ESTUDIO DE MERCADO 2023'!I250*(1 + 0.0928) * (1 + 0.052) * (1 + 0.051)</f>
        <v>109951.34200959999</v>
      </c>
      <c r="N250" s="157">
        <f>+'ESTUDIO DE MERCADO 2023'!J250*(1 + 0.0928) * (1 + 0.052) * (1 + 0.051)</f>
        <v>123796.7533072704</v>
      </c>
      <c r="O250" s="7">
        <f>+'ESTUDIO DE MERCADO 2025'!N250*1.051</f>
        <v>148191</v>
      </c>
      <c r="P250" s="7">
        <f>+'ESTUDIO DE MERCADO 2025'!O250*1.051</f>
        <v>151344</v>
      </c>
      <c r="Q250" s="7">
        <f>+'ESTUDIO DE MERCADO 2025'!P250*1.051</f>
        <v>142328.522</v>
      </c>
      <c r="R250" s="8">
        <f t="shared" si="227"/>
        <v>135122</v>
      </c>
      <c r="S250" s="450"/>
      <c r="T250" s="157">
        <f>+'ESTUDIO DE MERCADO 2023'!O250*(1 + 0.0928) * (1 + 0.052) * (1 + 0.051)</f>
        <v>109951.34200959999</v>
      </c>
      <c r="U250" s="157">
        <f>+'ESTUDIO DE MERCADO 2023'!P250*(1 + 0.0928) * (1 + 0.052) * (1 + 0.051)</f>
        <v>123796.7533072704</v>
      </c>
      <c r="V250" s="7">
        <f>+'ESTUDIO DE MERCADO 2025'!T250*1.051</f>
        <v>148191</v>
      </c>
      <c r="W250" s="7">
        <f>+'ESTUDIO DE MERCADO 2025'!U250*1.051</f>
        <v>151344</v>
      </c>
      <c r="X250" s="7">
        <f>+'ESTUDIO DE MERCADO 2025'!V250*1.051</f>
        <v>142328.522</v>
      </c>
      <c r="Y250" s="8">
        <f t="shared" si="228"/>
        <v>135122</v>
      </c>
      <c r="Z250" s="450"/>
      <c r="AA250" s="157">
        <f>+'ESTUDIO DE MERCADO 2023'!AD250*(1 + 0.0928) * (1 + 0.052) * (1 + 0.051)</f>
        <v>109951.34200959999</v>
      </c>
      <c r="AB250" s="157">
        <f>+'ESTUDIO DE MERCADO 2023'!AE250*(1 + 0.0928) * (1 + 0.052) * (1 + 0.051)</f>
        <v>123796.7533072704</v>
      </c>
      <c r="AC250" s="7">
        <f>+'ESTUDIO DE MERCADO 2025'!Z250*1.051</f>
        <v>148191</v>
      </c>
      <c r="AD250" s="7">
        <f>+'ESTUDIO DE MERCADO 2025'!AA250*1.051</f>
        <v>148191</v>
      </c>
      <c r="AE250" s="7">
        <f>+'ESTUDIO DE MERCADO 2025'!AB250*1.051</f>
        <v>142328.522</v>
      </c>
      <c r="AF250" s="8">
        <f t="shared" si="229"/>
        <v>134492</v>
      </c>
      <c r="AG250" s="450"/>
      <c r="AH250" s="157">
        <f>+'ESTUDIO DE MERCADO 2023'!AG250*(1 + 0.0928) * (1 + 0.052) * (1 + 0.051)</f>
        <v>109951.34200959999</v>
      </c>
      <c r="AI250" s="157">
        <f>+'ESTUDIO DE MERCADO 2023'!AH250*(1 + 0.0928) * (1 + 0.052) * (1 + 0.051)</f>
        <v>123796.7533072704</v>
      </c>
      <c r="AJ250" s="7">
        <f>+'ESTUDIO DE MERCADO 2025'!AF250*1.051</f>
        <v>148191</v>
      </c>
      <c r="AK250" s="7">
        <f>+'ESTUDIO DE MERCADO 2025'!AG250*1.051</f>
        <v>151344</v>
      </c>
      <c r="AL250" s="7">
        <f>+'ESTUDIO DE MERCADO 2025'!AH250*1.051</f>
        <v>142328.522</v>
      </c>
      <c r="AM250" s="8">
        <f t="shared" si="230"/>
        <v>135122</v>
      </c>
      <c r="AN250" s="450"/>
      <c r="AO250" s="157">
        <f>+'ESTUDIO DE MERCADO 2023'!AJ250*(1 + 0.0928) * (1 + 0.052) * (1 + 0.051)</f>
        <v>109951.34200959999</v>
      </c>
      <c r="AP250" s="157">
        <f>+'ESTUDIO DE MERCADO 2023'!AK250*(1 + 0.0928) * (1 + 0.052) * (1 + 0.051)</f>
        <v>123796.7533072704</v>
      </c>
      <c r="AQ250" s="7">
        <f>+'ESTUDIO DE MERCADO 2025'!AL250*1.051</f>
        <v>148191</v>
      </c>
      <c r="AR250" s="7">
        <f>+'ESTUDIO DE MERCADO 2025'!AM250*1.051</f>
        <v>151344</v>
      </c>
      <c r="AS250" s="7">
        <f>+'ESTUDIO DE MERCADO 2025'!AN250*1.051</f>
        <v>142328.522</v>
      </c>
      <c r="AT250" s="8">
        <f>ROUND(((AO250+AP250+AQ250+AR250+AS250)/5),0)</f>
        <v>135122</v>
      </c>
      <c r="AU250" s="450"/>
      <c r="AV250" s="157">
        <f>+'ESTUDIO DE MERCADO 2023'!AM250*(1 + 0.0928) * (1 + 0.052) * (1 + 0.051)</f>
        <v>130842.096991424</v>
      </c>
      <c r="AW250" s="157">
        <f>+'ESTUDIO DE MERCADO 2023'!AN250*(1 + 0.0928) * (1 + 0.052) * (1 + 0.051)</f>
        <v>123796.7533072704</v>
      </c>
      <c r="AX250" s="7">
        <f>+'ESTUDIO DE MERCADO 2025'!AR250*1.051</f>
        <v>160803</v>
      </c>
      <c r="AY250" s="7">
        <f>+'ESTUDIO DE MERCADO 2025'!AS250*1.051</f>
        <v>163956</v>
      </c>
      <c r="AZ250" s="7">
        <f>+'ESTUDIO DE MERCADO 2025'!AT250*1.051</f>
        <v>155048.77499999999</v>
      </c>
      <c r="BA250" s="8">
        <f t="shared" si="231"/>
        <v>146889</v>
      </c>
      <c r="BB250" s="450"/>
      <c r="BC250" s="157">
        <f>+'ESTUDIO DE MERCADO 2023'!AP250*(1 + 0.0928) * (1 + 0.052) * (1 + 0.051)</f>
        <v>109951.34200959999</v>
      </c>
      <c r="BD250" s="157">
        <f>+'ESTUDIO DE MERCADO 2023'!AQ250*(1 + 0.0928) * (1 + 0.052) * (1 + 0.051)</f>
        <v>100647.76691648</v>
      </c>
      <c r="BE250" s="7">
        <f>+'ESTUDIO DE MERCADO 2025'!AX250*1.051</f>
        <v>133477</v>
      </c>
      <c r="BF250" s="7">
        <f>+'ESTUDIO DE MERCADO 2025'!AY250*1.051</f>
        <v>136630</v>
      </c>
      <c r="BG250" s="7">
        <f>+'ESTUDIO DE MERCADO 2025'!AZ250*1.051</f>
        <v>128232.51</v>
      </c>
      <c r="BH250" s="8">
        <f t="shared" si="232"/>
        <v>121788</v>
      </c>
      <c r="BI250" s="450"/>
      <c r="BJ250" s="157">
        <f>+'ESTUDIO DE MERCADO 2023'!AV250*(1 + 0.0928) * (1 + 0.052) * (1 + 0.051)</f>
        <v>109951.34200959999</v>
      </c>
      <c r="BK250" s="157">
        <f>+'ESTUDIO DE MERCADO 2023'!AW250*(1 + 0.0928) * (1 + 0.052) * (1 + 0.051)</f>
        <v>123796.7533072704</v>
      </c>
      <c r="BL250" s="7">
        <f>+'ESTUDIO DE MERCADO 2025'!BD250*1.051</f>
        <v>148191</v>
      </c>
      <c r="BM250" s="7">
        <f>+'ESTUDIO DE MERCADO 2025'!BE250*1.051</f>
        <v>151344</v>
      </c>
      <c r="BN250" s="7">
        <f>+'ESTUDIO DE MERCADO 2025'!BF250*1.051</f>
        <v>142328.522</v>
      </c>
      <c r="BO250" s="8">
        <f t="shared" si="233"/>
        <v>135122</v>
      </c>
      <c r="BP250" s="450"/>
      <c r="BQ250" s="157">
        <f>+'ESTUDIO DE MERCADO 2023'!AY250*(1 + 0.0928) * (1 + 0.052) * (1 + 0.051)</f>
        <v>109951.34200959999</v>
      </c>
      <c r="BR250" s="157">
        <f>+'ESTUDIO DE MERCADO 2023'!AZ250*(1 + 0.0928) * (1 + 0.052) * (1 + 0.051)</f>
        <v>123796.7533072704</v>
      </c>
      <c r="BS250" s="7">
        <f>+'ESTUDIO DE MERCADO 2025'!BJ250*1.051</f>
        <v>148191</v>
      </c>
      <c r="BT250" s="7">
        <f>+'ESTUDIO DE MERCADO 2025'!BK250*1.051</f>
        <v>151344</v>
      </c>
      <c r="BU250" s="7">
        <f>+'ESTUDIO DE MERCADO 2025'!BL250*1.051</f>
        <v>142328.522</v>
      </c>
      <c r="BV250" s="8">
        <f t="shared" si="234"/>
        <v>135122</v>
      </c>
      <c r="BW250" s="450"/>
      <c r="BX250" s="157">
        <f>+'ESTUDIO DE MERCADO 2023'!BB250*(1 + 0.0928) * (1 + 0.052) * (1 + 0.051)</f>
        <v>109951.34200959999</v>
      </c>
      <c r="BY250" s="157">
        <f>+'ESTUDIO DE MERCADO 2023'!BC250*(1 + 0.0928) * (1 + 0.052) * (1 + 0.051)</f>
        <v>100647.76691648</v>
      </c>
      <c r="BZ250" s="7">
        <f>+'ESTUDIO DE MERCADO 2025'!BP250*1.051</f>
        <v>133477</v>
      </c>
      <c r="CA250" s="7">
        <f>+'ESTUDIO DE MERCADO 2025'!BQ250*1.051</f>
        <v>136630</v>
      </c>
      <c r="CB250" s="7">
        <f>+'ESTUDIO DE MERCADO 2025'!BR250*1.051</f>
        <v>128232.51</v>
      </c>
      <c r="CC250" s="450">
        <f t="shared" si="214"/>
        <v>121788</v>
      </c>
      <c r="CD250" s="89"/>
      <c r="CE250" s="9"/>
      <c r="CF250" s="9"/>
      <c r="CG250" s="9"/>
      <c r="CH250" s="9"/>
      <c r="CI250" s="10"/>
      <c r="CJ250" s="10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</row>
    <row r="251" spans="1:198" ht="50" customHeight="1" thickBot="1" x14ac:dyDescent="0.4">
      <c r="A251" s="296"/>
      <c r="B251" s="11">
        <v>226</v>
      </c>
      <c r="C251" s="37" t="s">
        <v>261</v>
      </c>
      <c r="D251" s="36" t="s">
        <v>22</v>
      </c>
      <c r="E251" s="6"/>
      <c r="F251" s="157">
        <f>+'ESTUDIO DE MERCADO 2023'!F251*(1 + 0.0928) * (1 + 0.052) * (1 + 0.051)</f>
        <v>109951.34200959999</v>
      </c>
      <c r="G251" s="157">
        <f>+'ESTUDIO DE MERCADO 2023'!G251*(1 + 0.0928) * (1 + 0.052) * (1 + 0.051)</f>
        <v>123796.7533072704</v>
      </c>
      <c r="H251" s="7">
        <f>+'ESTUDIO DE MERCADO 2025'!H251*1.051</f>
        <v>148191</v>
      </c>
      <c r="I251" s="7">
        <f>+'ESTUDIO DE MERCADO 2025'!I251*1.051</f>
        <v>151344</v>
      </c>
      <c r="J251" s="13">
        <f>+'ESTUDIO DE MERCADO 2025'!J251*1.051</f>
        <v>142328.522</v>
      </c>
      <c r="K251" s="8">
        <f t="shared" si="226"/>
        <v>135122</v>
      </c>
      <c r="L251" s="450"/>
      <c r="M251" s="157">
        <f>+'ESTUDIO DE MERCADO 2023'!I251*(1 + 0.0928) * (1 + 0.052) * (1 + 0.051)</f>
        <v>109951.34200959999</v>
      </c>
      <c r="N251" s="157">
        <f>+'ESTUDIO DE MERCADO 2023'!J251*(1 + 0.0928) * (1 + 0.052) * (1 + 0.051)</f>
        <v>123796.7533072704</v>
      </c>
      <c r="O251" s="7">
        <f>+'ESTUDIO DE MERCADO 2025'!N251*1.051</f>
        <v>148191</v>
      </c>
      <c r="P251" s="7">
        <f>+'ESTUDIO DE MERCADO 2025'!O251*1.051</f>
        <v>151344</v>
      </c>
      <c r="Q251" s="7">
        <f>+'ESTUDIO DE MERCADO 2025'!P251*1.051</f>
        <v>142328.522</v>
      </c>
      <c r="R251" s="8">
        <f t="shared" si="227"/>
        <v>135122</v>
      </c>
      <c r="S251" s="450"/>
      <c r="T251" s="157">
        <f>+'ESTUDIO DE MERCADO 2023'!O251*(1 + 0.0928) * (1 + 0.052) * (1 + 0.051)</f>
        <v>109951.34200959999</v>
      </c>
      <c r="U251" s="157">
        <f>+'ESTUDIO DE MERCADO 2023'!P251*(1 + 0.0928) * (1 + 0.052) * (1 + 0.051)</f>
        <v>123796.7533072704</v>
      </c>
      <c r="V251" s="7">
        <f>+'ESTUDIO DE MERCADO 2025'!T251*1.051</f>
        <v>148191</v>
      </c>
      <c r="W251" s="7">
        <f>+'ESTUDIO DE MERCADO 2025'!U251*1.051</f>
        <v>151344</v>
      </c>
      <c r="X251" s="7">
        <f>+'ESTUDIO DE MERCADO 2025'!V251*1.051</f>
        <v>142328.522</v>
      </c>
      <c r="Y251" s="8">
        <f t="shared" si="228"/>
        <v>135122</v>
      </c>
      <c r="Z251" s="450"/>
      <c r="AA251" s="157">
        <f>+'ESTUDIO DE MERCADO 2023'!AD251*(1 + 0.0928) * (1 + 0.052) * (1 + 0.051)</f>
        <v>109951.34200959999</v>
      </c>
      <c r="AB251" s="157">
        <f>+'ESTUDIO DE MERCADO 2023'!AE251*(1 + 0.0928) * (1 + 0.052) * (1 + 0.051)</f>
        <v>123796.7533072704</v>
      </c>
      <c r="AC251" s="7">
        <f>+'ESTUDIO DE MERCADO 2025'!Z251*1.051</f>
        <v>148191</v>
      </c>
      <c r="AD251" s="7">
        <f>+'ESTUDIO DE MERCADO 2025'!AA251*1.051</f>
        <v>148191</v>
      </c>
      <c r="AE251" s="7">
        <f>+'ESTUDIO DE MERCADO 2025'!AB251*1.051</f>
        <v>142328.522</v>
      </c>
      <c r="AF251" s="8">
        <f t="shared" si="229"/>
        <v>134492</v>
      </c>
      <c r="AG251" s="450"/>
      <c r="AH251" s="157">
        <f>+'ESTUDIO DE MERCADO 2023'!AG251*(1 + 0.0928) * (1 + 0.052) * (1 + 0.051)</f>
        <v>109951.34200959999</v>
      </c>
      <c r="AI251" s="157">
        <f>+'ESTUDIO DE MERCADO 2023'!AH251*(1 + 0.0928) * (1 + 0.052) * (1 + 0.051)</f>
        <v>123796.7533072704</v>
      </c>
      <c r="AJ251" s="7">
        <f>+'ESTUDIO DE MERCADO 2025'!AF251*1.051</f>
        <v>148191</v>
      </c>
      <c r="AK251" s="7">
        <f>+'ESTUDIO DE MERCADO 2025'!AG251*1.051</f>
        <v>151344</v>
      </c>
      <c r="AL251" s="7">
        <f>+'ESTUDIO DE MERCADO 2025'!AH251*1.051</f>
        <v>142328.522</v>
      </c>
      <c r="AM251" s="8">
        <f t="shared" si="230"/>
        <v>135122</v>
      </c>
      <c r="AN251" s="450"/>
      <c r="AO251" s="157">
        <f>+'ESTUDIO DE MERCADO 2023'!AJ251*(1 + 0.0928) * (1 + 0.052) * (1 + 0.051)</f>
        <v>109951.34200959999</v>
      </c>
      <c r="AP251" s="157">
        <f>+'ESTUDIO DE MERCADO 2023'!AK251*(1 + 0.0928) * (1 + 0.052) * (1 + 0.051)</f>
        <v>123796.7533072704</v>
      </c>
      <c r="AQ251" s="7">
        <f>+'ESTUDIO DE MERCADO 2025'!AL251*1.051</f>
        <v>148191</v>
      </c>
      <c r="AR251" s="7">
        <f>+'ESTUDIO DE MERCADO 2025'!AM251*1.051</f>
        <v>151344</v>
      </c>
      <c r="AS251" s="7">
        <f>+'ESTUDIO DE MERCADO 2025'!AN251*1.051</f>
        <v>142328.522</v>
      </c>
      <c r="AT251" s="8">
        <f>ROUND(((AO251+AP251+AQ251+AR251+AS251)/5),0)</f>
        <v>135122</v>
      </c>
      <c r="AU251" s="450"/>
      <c r="AV251" s="157">
        <f>+'ESTUDIO DE MERCADO 2023'!AM251*(1 + 0.0928) * (1 + 0.052) * (1 + 0.051)</f>
        <v>130842.096991424</v>
      </c>
      <c r="AW251" s="157">
        <f>+'ESTUDIO DE MERCADO 2023'!AN251*(1 + 0.0928) * (1 + 0.052) * (1 + 0.051)</f>
        <v>123796.7533072704</v>
      </c>
      <c r="AX251" s="7">
        <f>+'ESTUDIO DE MERCADO 2025'!AR251*1.051</f>
        <v>160803</v>
      </c>
      <c r="AY251" s="7">
        <f>+'ESTUDIO DE MERCADO 2025'!AS251*1.051</f>
        <v>163956</v>
      </c>
      <c r="AZ251" s="7">
        <f>+'ESTUDIO DE MERCADO 2025'!AT251*1.051</f>
        <v>155048.77499999999</v>
      </c>
      <c r="BA251" s="8">
        <f t="shared" si="231"/>
        <v>146889</v>
      </c>
      <c r="BB251" s="450"/>
      <c r="BC251" s="157">
        <f>+'ESTUDIO DE MERCADO 2023'!AP251*(1 + 0.0928) * (1 + 0.052) * (1 + 0.051)</f>
        <v>109951.34200959999</v>
      </c>
      <c r="BD251" s="157">
        <f>+'ESTUDIO DE MERCADO 2023'!AQ251*(1 + 0.0928) * (1 + 0.052) * (1 + 0.051)</f>
        <v>100647.76691648</v>
      </c>
      <c r="BE251" s="7">
        <f>+'ESTUDIO DE MERCADO 2025'!AX251*1.051</f>
        <v>133477</v>
      </c>
      <c r="BF251" s="7">
        <f>+'ESTUDIO DE MERCADO 2025'!AY251*1.051</f>
        <v>136630</v>
      </c>
      <c r="BG251" s="7">
        <f>+'ESTUDIO DE MERCADO 2025'!AZ251*1.051</f>
        <v>128232.51</v>
      </c>
      <c r="BH251" s="8">
        <f t="shared" si="232"/>
        <v>121788</v>
      </c>
      <c r="BI251" s="450"/>
      <c r="BJ251" s="157">
        <f>+'ESTUDIO DE MERCADO 2023'!AV251*(1 + 0.0928) * (1 + 0.052) * (1 + 0.051)</f>
        <v>109951.34200959999</v>
      </c>
      <c r="BK251" s="157">
        <f>+'ESTUDIO DE MERCADO 2023'!AW251*(1 + 0.0928) * (1 + 0.052) * (1 + 0.051)</f>
        <v>123796.7533072704</v>
      </c>
      <c r="BL251" s="7">
        <f>+'ESTUDIO DE MERCADO 2025'!BD251*1.051</f>
        <v>148191</v>
      </c>
      <c r="BM251" s="7">
        <f>+'ESTUDIO DE MERCADO 2025'!BE251*1.051</f>
        <v>151344</v>
      </c>
      <c r="BN251" s="7">
        <f>+'ESTUDIO DE MERCADO 2025'!BF251*1.051</f>
        <v>142328.522</v>
      </c>
      <c r="BO251" s="8">
        <f t="shared" si="233"/>
        <v>135122</v>
      </c>
      <c r="BP251" s="450"/>
      <c r="BQ251" s="157">
        <f>+'ESTUDIO DE MERCADO 2023'!AY251*(1 + 0.0928) * (1 + 0.052) * (1 + 0.051)</f>
        <v>109951.34200959999</v>
      </c>
      <c r="BR251" s="157">
        <f>+'ESTUDIO DE MERCADO 2023'!AZ251*(1 + 0.0928) * (1 + 0.052) * (1 + 0.051)</f>
        <v>123796.7533072704</v>
      </c>
      <c r="BS251" s="7">
        <f>+'ESTUDIO DE MERCADO 2025'!BJ251*1.051</f>
        <v>148191</v>
      </c>
      <c r="BT251" s="7">
        <f>+'ESTUDIO DE MERCADO 2025'!BK251*1.051</f>
        <v>151344</v>
      </c>
      <c r="BU251" s="7">
        <f>+'ESTUDIO DE MERCADO 2025'!BL251*1.051</f>
        <v>142328.522</v>
      </c>
      <c r="BV251" s="8">
        <f t="shared" si="234"/>
        <v>135122</v>
      </c>
      <c r="BW251" s="450"/>
      <c r="BX251" s="157">
        <f>+'ESTUDIO DE MERCADO 2023'!BB251*(1 + 0.0928) * (1 + 0.052) * (1 + 0.051)</f>
        <v>109951.34200959999</v>
      </c>
      <c r="BY251" s="157">
        <f>+'ESTUDIO DE MERCADO 2023'!BC251*(1 + 0.0928) * (1 + 0.052) * (1 + 0.051)</f>
        <v>100647.76691648</v>
      </c>
      <c r="BZ251" s="7">
        <f>+'ESTUDIO DE MERCADO 2025'!BP251*1.051</f>
        <v>133477</v>
      </c>
      <c r="CA251" s="7">
        <f>+'ESTUDIO DE MERCADO 2025'!BQ251*1.051</f>
        <v>136630</v>
      </c>
      <c r="CB251" s="7">
        <f>+'ESTUDIO DE MERCADO 2025'!BR251*1.051</f>
        <v>128232.51</v>
      </c>
      <c r="CC251" s="450">
        <f t="shared" si="214"/>
        <v>121788</v>
      </c>
      <c r="CD251" s="89"/>
      <c r="CE251" s="9"/>
      <c r="CF251" s="9"/>
      <c r="CG251" s="9"/>
      <c r="CH251" s="9"/>
      <c r="CI251" s="10"/>
      <c r="CJ251" s="10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</row>
    <row r="252" spans="1:198" ht="50" customHeight="1" x14ac:dyDescent="0.35">
      <c r="A252" s="296"/>
      <c r="B252" s="4">
        <v>227</v>
      </c>
      <c r="C252" s="37" t="s">
        <v>262</v>
      </c>
      <c r="D252" s="36" t="s">
        <v>22</v>
      </c>
      <c r="E252" s="6"/>
      <c r="F252" s="157">
        <f>+'ESTUDIO DE MERCADO 2023'!F252*(1 + 0.0928) * (1 + 0.052) * (1 + 0.051)</f>
        <v>189916.98963636046</v>
      </c>
      <c r="G252" s="157">
        <f>+'ESTUDIO DE MERCADO 2023'!G252*(1 + 0.0928) * (1 + 0.052) * (1 + 0.051)</f>
        <v>213831.92133133908</v>
      </c>
      <c r="H252" s="7">
        <f>+'ESTUDIO DE MERCADO 2025'!H252*1.051</f>
        <v>255392.99999999997</v>
      </c>
      <c r="I252" s="7">
        <f>+'ESTUDIO DE MERCADO 2025'!I252*1.051</f>
        <v>260647.99999999997</v>
      </c>
      <c r="J252" s="13">
        <f>+'ESTUDIO DE MERCADO 2025'!J252*1.051</f>
        <v>245840.04059999998</v>
      </c>
      <c r="K252" s="8">
        <f t="shared" si="226"/>
        <v>233126</v>
      </c>
      <c r="L252" s="450"/>
      <c r="M252" s="157">
        <f>+'ESTUDIO DE MERCADO 2023'!I252*(1 + 0.0928) * (1 + 0.052) * (1 + 0.051)</f>
        <v>189916.98963636046</v>
      </c>
      <c r="N252" s="157">
        <f>+'ESTUDIO DE MERCADO 2023'!J252*(1 + 0.0928) * (1 + 0.052) * (1 + 0.051)</f>
        <v>213831.92133133908</v>
      </c>
      <c r="O252" s="7">
        <f>+'ESTUDIO DE MERCADO 2025'!N252*1.051</f>
        <v>255392.99999999997</v>
      </c>
      <c r="P252" s="7">
        <f>+'ESTUDIO DE MERCADO 2025'!O252*1.051</f>
        <v>260647.99999999997</v>
      </c>
      <c r="Q252" s="7">
        <f>+'ESTUDIO DE MERCADO 2025'!P252*1.051</f>
        <v>245840.04059999998</v>
      </c>
      <c r="R252" s="8">
        <f t="shared" si="227"/>
        <v>233126</v>
      </c>
      <c r="S252" s="450"/>
      <c r="T252" s="157">
        <f>+'ESTUDIO DE MERCADO 2023'!O252*(1 + 0.0928) * (1 + 0.052) * (1 + 0.051)</f>
        <v>320055.79072228738</v>
      </c>
      <c r="U252" s="157">
        <f>+'ESTUDIO DE MERCADO 2023'!P252*(1 + 0.0928) * (1 + 0.052) * (1 + 0.051)</f>
        <v>360358.20067708619</v>
      </c>
      <c r="V252" s="7">
        <f>+'ESTUDIO DE MERCADO 2025'!T252*1.051</f>
        <v>430910</v>
      </c>
      <c r="W252" s="7">
        <f>+'ESTUDIO DE MERCADO 2025'!U252*1.051</f>
        <v>439318</v>
      </c>
      <c r="X252" s="7">
        <f>+'ESTUDIO DE MERCADO 2025'!V252*1.051</f>
        <v>414300.62659999996</v>
      </c>
      <c r="Y252" s="8">
        <f t="shared" si="228"/>
        <v>392989</v>
      </c>
      <c r="Z252" s="450"/>
      <c r="AA252" s="157">
        <f>+'ESTUDIO DE MERCADO 2023'!AD252*(1 + 0.0928) * (1 + 0.052) * (1 + 0.051)</f>
        <v>388179.4432045953</v>
      </c>
      <c r="AB252" s="157">
        <f>+'ESTUDIO DE MERCADO 2023'!AE252*(1 + 0.0928) * (1 + 0.052) * (1 + 0.051)</f>
        <v>412622.09500458313</v>
      </c>
      <c r="AC252" s="7">
        <f>+'ESTUDIO DE MERCADO 2025'!Z252*1.051</f>
        <v>506581.99999999994</v>
      </c>
      <c r="AD252" s="7">
        <f>+'ESTUDIO DE MERCADO 2025'!AA252*1.051</f>
        <v>506581.99999999994</v>
      </c>
      <c r="AE252" s="7">
        <f>+'ESTUDIO DE MERCADO 2025'!AB252*1.051</f>
        <v>487602.83180000004</v>
      </c>
      <c r="AF252" s="8">
        <f t="shared" si="229"/>
        <v>460314</v>
      </c>
      <c r="AG252" s="450"/>
      <c r="AH252" s="157">
        <f>+'ESTUDIO DE MERCADO 2023'!AG252*(1 + 0.0928) * (1 + 0.052) * (1 + 0.051)</f>
        <v>389729.28590689355</v>
      </c>
      <c r="AI252" s="157">
        <f>+'ESTUDIO DE MERCADO 2023'!AH252*(1 + 0.0928) * (1 + 0.052) * (1 + 0.051)</f>
        <v>412622.09500458313</v>
      </c>
      <c r="AJ252" s="7">
        <f>+'ESTUDIO DE MERCADO 2025'!AF252*1.051</f>
        <v>507632.99999999994</v>
      </c>
      <c r="AK252" s="7">
        <f>+'ESTUDIO DE MERCADO 2025'!AG252*1.051</f>
        <v>518142.99999999994</v>
      </c>
      <c r="AL252" s="7">
        <f>+'ESTUDIO DE MERCADO 2025'!AH252*1.051</f>
        <v>488547.47059999994</v>
      </c>
      <c r="AM252" s="8">
        <f t="shared" si="230"/>
        <v>463335</v>
      </c>
      <c r="AN252" s="450"/>
      <c r="AO252" s="157">
        <f>+'ESTUDIO DE MERCADO 2023'!AJ252*(1 + 0.0928) * (1 + 0.052) * (1 + 0.051)</f>
        <v>392829.99228823709</v>
      </c>
      <c r="AP252" s="157">
        <f>+'ESTUDIO DE MERCADO 2023'!AK252*(1 + 0.0928) * (1 + 0.052) * (1 + 0.051)</f>
        <v>412622.09500458313</v>
      </c>
      <c r="AQ252" s="7">
        <f>+'ESTUDIO DE MERCADO 2025'!AL252*1.051</f>
        <v>509734.99999999994</v>
      </c>
      <c r="AR252" s="7">
        <f>+'ESTUDIO DE MERCADO 2025'!AM252*1.051</f>
        <v>520244.99999999994</v>
      </c>
      <c r="AS252" s="7">
        <f>+'ESTUDIO DE MERCADO 2025'!AN252*1.051</f>
        <v>490435.27679999999</v>
      </c>
      <c r="AT252" s="8">
        <f>ROUND(((AO252+AP252+AQ252+AR252+AS252)/5),0)</f>
        <v>465173</v>
      </c>
      <c r="AU252" s="450"/>
      <c r="AV252" s="157">
        <f>+'ESTUDIO DE MERCADO 2023'!AM252*(1 + 0.0928) * (1 + 0.052) * (1 + 0.051)</f>
        <v>530005.44679422665</v>
      </c>
      <c r="AW252" s="157">
        <f>+'ESTUDIO DE MERCADO 2023'!AN252*(1 + 0.0928) * (1 + 0.052) * (1 + 0.051)</f>
        <v>412622.09500458313</v>
      </c>
      <c r="AX252" s="7">
        <f>+'ESTUDIO DE MERCADO 2025'!AR252*1.051</f>
        <v>596968</v>
      </c>
      <c r="AY252" s="7">
        <f>+'ESTUDIO DE MERCADO 2025'!AS252*1.051</f>
        <v>608529</v>
      </c>
      <c r="AZ252" s="7">
        <f>+'ESTUDIO DE MERCADO 2025'!AT252*1.051</f>
        <v>573960.76919999986</v>
      </c>
      <c r="BA252" s="8">
        <f t="shared" si="231"/>
        <v>544417</v>
      </c>
      <c r="BB252" s="450"/>
      <c r="BC252" s="157">
        <f>+'ESTUDIO DE MERCADO 2023'!AP252*(1 + 0.0928) * (1 + 0.052) * (1 + 0.051)</f>
        <v>278224.33143469784</v>
      </c>
      <c r="BD252" s="157">
        <f>+'ESTUDIO DE MERCADO 2023'!AQ252*(1 + 0.0928) * (1 + 0.052) * (1 + 0.051)</f>
        <v>254682.27262099268</v>
      </c>
      <c r="BE252" s="7">
        <f>+'ESTUDIO DE MERCADO 2025'!AX252*1.051</f>
        <v>337371</v>
      </c>
      <c r="BF252" s="7">
        <f>+'ESTUDIO DE MERCADO 2025'!AY252*1.051</f>
        <v>343677</v>
      </c>
      <c r="BG252" s="7">
        <f>+'ESTUDIO DE MERCADO 2025'!AZ252*1.051</f>
        <v>324483.42779999995</v>
      </c>
      <c r="BH252" s="8">
        <f t="shared" si="232"/>
        <v>307688</v>
      </c>
      <c r="BI252" s="450"/>
      <c r="BJ252" s="157">
        <f>+'ESTUDIO DE MERCADO 2023'!AV252*(1 + 0.0928) * (1 + 0.052) * (1 + 0.051)</f>
        <v>426633.51141234138</v>
      </c>
      <c r="BK252" s="157">
        <f>+'ESTUDIO DE MERCADO 2023'!AW252*(1 + 0.0928) * (1 + 0.052) * (1 + 0.051)</f>
        <v>412622.09500458313</v>
      </c>
      <c r="BL252" s="7">
        <f>+'ESTUDIO DE MERCADO 2025'!BD252*1.051</f>
        <v>531806</v>
      </c>
      <c r="BM252" s="7">
        <f>+'ESTUDIO DE MERCADO 2025'!BE252*1.051</f>
        <v>542316</v>
      </c>
      <c r="BN252" s="7">
        <f>+'ESTUDIO DE MERCADO 2025'!BF252*1.051</f>
        <v>511017.22</v>
      </c>
      <c r="BO252" s="8">
        <f t="shared" si="233"/>
        <v>484879</v>
      </c>
      <c r="BP252" s="450"/>
      <c r="BQ252" s="157">
        <f>+'ESTUDIO DE MERCADO 2023'!AY252*(1 + 0.0928) * (1 + 0.052) * (1 + 0.051)</f>
        <v>426633.51141234138</v>
      </c>
      <c r="BR252" s="157">
        <f>+'ESTUDIO DE MERCADO 2023'!AZ252*(1 + 0.0928) * (1 + 0.052) * (1 + 0.051)</f>
        <v>412622.09500458313</v>
      </c>
      <c r="BS252" s="7">
        <f>+'ESTUDIO DE MERCADO 2025'!BJ252*1.051</f>
        <v>531806</v>
      </c>
      <c r="BT252" s="7">
        <f>+'ESTUDIO DE MERCADO 2025'!BK252*1.051</f>
        <v>542316</v>
      </c>
      <c r="BU252" s="7">
        <f>+'ESTUDIO DE MERCADO 2025'!BL252*1.051</f>
        <v>511017.22</v>
      </c>
      <c r="BV252" s="8">
        <f t="shared" si="234"/>
        <v>484879</v>
      </c>
      <c r="BW252" s="450"/>
      <c r="BX252" s="157">
        <f>+'ESTUDIO DE MERCADO 2023'!BB252*(1 + 0.0928) * (1 + 0.052) * (1 + 0.051)</f>
        <v>318825.5137418728</v>
      </c>
      <c r="BY252" s="157">
        <f>+'ESTUDIO DE MERCADO 2023'!BC252*(1 + 0.0928) * (1 + 0.052) * (1 + 0.051)</f>
        <v>291847.97027140664</v>
      </c>
      <c r="BZ252" s="7">
        <f>+'ESTUDIO DE MERCADO 2025'!BP252*1.051</f>
        <v>386768</v>
      </c>
      <c r="CA252" s="7">
        <f>+'ESTUDIO DE MERCADO 2025'!BQ252*1.051</f>
        <v>394125</v>
      </c>
      <c r="CB252" s="7">
        <f>+'ESTUDIO DE MERCADO 2025'!BR252*1.051</f>
        <v>371836.02259999997</v>
      </c>
      <c r="CC252" s="450">
        <f t="shared" si="214"/>
        <v>352681</v>
      </c>
      <c r="CD252" s="89"/>
      <c r="CE252" s="9"/>
      <c r="CF252" s="9"/>
      <c r="CG252" s="9"/>
      <c r="CH252" s="9"/>
      <c r="CI252" s="10"/>
      <c r="CJ252" s="10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</row>
    <row r="253" spans="1:198" ht="50" customHeight="1" thickBot="1" x14ac:dyDescent="0.4">
      <c r="A253" s="296"/>
      <c r="B253" s="11">
        <v>228</v>
      </c>
      <c r="C253" s="37" t="s">
        <v>263</v>
      </c>
      <c r="D253" s="36" t="s">
        <v>22</v>
      </c>
      <c r="E253" s="6"/>
      <c r="F253" s="157">
        <f>+'ESTUDIO DE MERCADO 2023'!F253*(1 + 0.0928) * (1 + 0.052) * (1 + 0.051)</f>
        <v>235610.01859199998</v>
      </c>
      <c r="G253" s="157">
        <f>+'ESTUDIO DE MERCADO 2023'!G253*(1 + 0.0928) * (1 + 0.052) * (1 + 0.051)</f>
        <v>265278.75708700798</v>
      </c>
      <c r="H253" s="7">
        <f>+'ESTUDIO DE MERCADO 2025'!H253*1.051</f>
        <v>317402</v>
      </c>
      <c r="I253" s="7">
        <f>+'ESTUDIO DE MERCADO 2025'!I253*1.051</f>
        <v>323708</v>
      </c>
      <c r="J253" s="13">
        <f>+'ESTUDIO DE MERCADO 2025'!J253*1.051</f>
        <v>304988.8492</v>
      </c>
      <c r="K253" s="8">
        <f t="shared" si="226"/>
        <v>289398</v>
      </c>
      <c r="L253" s="450"/>
      <c r="M253" s="157">
        <f>+'ESTUDIO DE MERCADO 2023'!I253*(1 + 0.0928) * (1 + 0.052) * (1 + 0.051)</f>
        <v>235610.01859199998</v>
      </c>
      <c r="N253" s="157">
        <f>+'ESTUDIO DE MERCADO 2023'!J253*(1 + 0.0928) * (1 + 0.052) * (1 + 0.051)</f>
        <v>265278.75708700798</v>
      </c>
      <c r="O253" s="7">
        <f>+'ESTUDIO DE MERCADO 2025'!N253*1.051</f>
        <v>317402</v>
      </c>
      <c r="P253" s="7">
        <f>+'ESTUDIO DE MERCADO 2025'!O253*1.051</f>
        <v>323708</v>
      </c>
      <c r="Q253" s="7">
        <f>+'ESTUDIO DE MERCADO 2025'!P253*1.051</f>
        <v>304988.8492</v>
      </c>
      <c r="R253" s="8">
        <f t="shared" si="227"/>
        <v>289398</v>
      </c>
      <c r="S253" s="450"/>
      <c r="T253" s="157">
        <f>+'ESTUDIO DE MERCADO 2023'!O253*(1 + 0.0928) * (1 + 0.052) * (1 + 0.051)</f>
        <v>235610.01859199998</v>
      </c>
      <c r="U253" s="157">
        <f>+'ESTUDIO DE MERCADO 2023'!P253*(1 + 0.0928) * (1 + 0.052) * (1 + 0.051)</f>
        <v>265278.75708700798</v>
      </c>
      <c r="V253" s="7">
        <f>+'ESTUDIO DE MERCADO 2025'!T253*1.051</f>
        <v>317402</v>
      </c>
      <c r="W253" s="7">
        <f>+'ESTUDIO DE MERCADO 2025'!U253*1.051</f>
        <v>323708</v>
      </c>
      <c r="X253" s="7">
        <f>+'ESTUDIO DE MERCADO 2025'!V253*1.051</f>
        <v>304988.8492</v>
      </c>
      <c r="Y253" s="8">
        <f t="shared" si="228"/>
        <v>289398</v>
      </c>
      <c r="Z253" s="450"/>
      <c r="AA253" s="157">
        <f>+'ESTUDIO DE MERCADO 2023'!AD253*(1 + 0.0928) * (1 + 0.052) * (1 + 0.051)</f>
        <v>235610.01859199998</v>
      </c>
      <c r="AB253" s="157">
        <f>+'ESTUDIO DE MERCADO 2023'!AE253*(1 + 0.0928) * (1 + 0.052) * (1 + 0.051)</f>
        <v>265278.75708700798</v>
      </c>
      <c r="AC253" s="7">
        <f>+'ESTUDIO DE MERCADO 2025'!Z253*1.051</f>
        <v>317402</v>
      </c>
      <c r="AD253" s="7">
        <f>+'ESTUDIO DE MERCADO 2025'!AA253*1.051</f>
        <v>317402</v>
      </c>
      <c r="AE253" s="7">
        <f>+'ESTUDIO DE MERCADO 2025'!AB253*1.051</f>
        <v>304988.8492</v>
      </c>
      <c r="AF253" s="8">
        <f t="shared" si="229"/>
        <v>288136</v>
      </c>
      <c r="AG253" s="450"/>
      <c r="AH253" s="157">
        <f>+'ESTUDIO DE MERCADO 2023'!AG253*(1 + 0.0928) * (1 + 0.052) * (1 + 0.051)</f>
        <v>235610.01859199998</v>
      </c>
      <c r="AI253" s="157">
        <f>+'ESTUDIO DE MERCADO 2023'!AH253*(1 + 0.0928) * (1 + 0.052) * (1 + 0.051)</f>
        <v>265278.75708700798</v>
      </c>
      <c r="AJ253" s="7">
        <f>+'ESTUDIO DE MERCADO 2025'!AF253*1.051</f>
        <v>317402</v>
      </c>
      <c r="AK253" s="7">
        <f>+'ESTUDIO DE MERCADO 2025'!AG253*1.051</f>
        <v>323708</v>
      </c>
      <c r="AL253" s="7">
        <f>+'ESTUDIO DE MERCADO 2025'!AH253*1.051</f>
        <v>304988.8492</v>
      </c>
      <c r="AM253" s="8">
        <f t="shared" si="230"/>
        <v>289398</v>
      </c>
      <c r="AN253" s="450"/>
      <c r="AO253" s="157">
        <f>+'ESTUDIO DE MERCADO 2023'!AJ253*(1 + 0.0928) * (1 + 0.052) * (1 + 0.051)</f>
        <v>235610.01859199998</v>
      </c>
      <c r="AP253" s="157">
        <f>+'ESTUDIO DE MERCADO 2023'!AK253*(1 + 0.0928) * (1 + 0.052) * (1 + 0.051)</f>
        <v>265278.75708700798</v>
      </c>
      <c r="AQ253" s="7">
        <f>+'ESTUDIO DE MERCADO 2025'!AL253*1.051</f>
        <v>317402</v>
      </c>
      <c r="AR253" s="7">
        <f>+'ESTUDIO DE MERCADO 2025'!AM253*1.051</f>
        <v>323708</v>
      </c>
      <c r="AS253" s="7">
        <f>+'ESTUDIO DE MERCADO 2025'!AN253*1.051</f>
        <v>304988.8492</v>
      </c>
      <c r="AT253" s="8">
        <f>ROUND(((AO253+AP253+AQ253+AR253+AS253)/5),0)</f>
        <v>289398</v>
      </c>
      <c r="AU253" s="450"/>
      <c r="AV253" s="157">
        <f>+'ESTUDIO DE MERCADO 2023'!AM253*(1 + 0.0928) * (1 + 0.052) * (1 + 0.051)</f>
        <v>280375.92212447996</v>
      </c>
      <c r="AW253" s="157">
        <f>+'ESTUDIO DE MERCADO 2023'!AN253*(1 + 0.0928) * (1 + 0.052) * (1 + 0.051)</f>
        <v>265278.75708700798</v>
      </c>
      <c r="AX253" s="7">
        <f>+'ESTUDIO DE MERCADO 2025'!AR253*1.051</f>
        <v>345779</v>
      </c>
      <c r="AY253" s="7">
        <f>+'ESTUDIO DE MERCADO 2025'!AS253*1.051</f>
        <v>353136</v>
      </c>
      <c r="AZ253" s="7">
        <f>+'ESTUDIO DE MERCADO 2025'!AT253*1.051</f>
        <v>332246.53419999999</v>
      </c>
      <c r="BA253" s="8">
        <f t="shared" si="231"/>
        <v>315363</v>
      </c>
      <c r="BB253" s="450"/>
      <c r="BC253" s="157">
        <f>+'ESTUDIO DE MERCADO 2023'!AP253*(1 + 0.0928) * (1 + 0.052) * (1 + 0.051)</f>
        <v>235610.01859199998</v>
      </c>
      <c r="BD253" s="157">
        <f>+'ESTUDIO DE MERCADO 2023'!AQ253*(1 + 0.0928) * (1 + 0.052) * (1 + 0.051)</f>
        <v>215673.78624959997</v>
      </c>
      <c r="BE253" s="7">
        <f>+'ESTUDIO DE MERCADO 2025'!AX253*1.051</f>
        <v>285872</v>
      </c>
      <c r="BF253" s="7">
        <f>+'ESTUDIO DE MERCADO 2025'!AY253*1.051</f>
        <v>291127</v>
      </c>
      <c r="BG253" s="7">
        <f>+'ESTUDIO DE MERCADO 2025'!AZ253*1.051</f>
        <v>274783.95</v>
      </c>
      <c r="BH253" s="8">
        <f t="shared" si="232"/>
        <v>260613</v>
      </c>
      <c r="BI253" s="450"/>
      <c r="BJ253" s="157">
        <f>+'ESTUDIO DE MERCADO 2023'!AV253*(1 + 0.0928) * (1 + 0.052) * (1 + 0.051)</f>
        <v>235610.01859199998</v>
      </c>
      <c r="BK253" s="157">
        <f>+'ESTUDIO DE MERCADO 2023'!AW253*(1 + 0.0928) * (1 + 0.052) * (1 + 0.051)</f>
        <v>265278.75708700798</v>
      </c>
      <c r="BL253" s="7">
        <f>+'ESTUDIO DE MERCADO 2025'!BD253*1.051</f>
        <v>317402</v>
      </c>
      <c r="BM253" s="7">
        <f>+'ESTUDIO DE MERCADO 2025'!BE253*1.051</f>
        <v>323708</v>
      </c>
      <c r="BN253" s="7">
        <f>+'ESTUDIO DE MERCADO 2025'!BF253*1.051</f>
        <v>304988.8492</v>
      </c>
      <c r="BO253" s="8">
        <f t="shared" si="233"/>
        <v>289398</v>
      </c>
      <c r="BP253" s="450"/>
      <c r="BQ253" s="157">
        <f>+'ESTUDIO DE MERCADO 2023'!AY253*(1 + 0.0928) * (1 + 0.052) * (1 + 0.051)</f>
        <v>235610.01859199998</v>
      </c>
      <c r="BR253" s="157">
        <f>+'ESTUDIO DE MERCADO 2023'!AZ253*(1 + 0.0928) * (1 + 0.052) * (1 + 0.051)</f>
        <v>265278.75708700798</v>
      </c>
      <c r="BS253" s="7">
        <f>+'ESTUDIO DE MERCADO 2025'!BJ253*1.051</f>
        <v>317402</v>
      </c>
      <c r="BT253" s="7">
        <f>+'ESTUDIO DE MERCADO 2025'!BK253*1.051</f>
        <v>323708</v>
      </c>
      <c r="BU253" s="7">
        <f>+'ESTUDIO DE MERCADO 2025'!BL253*1.051</f>
        <v>304988.8492</v>
      </c>
      <c r="BV253" s="8">
        <f t="shared" si="234"/>
        <v>289398</v>
      </c>
      <c r="BW253" s="450"/>
      <c r="BX253" s="157">
        <f>+'ESTUDIO DE MERCADO 2023'!BB253*(1 + 0.0928) * (1 + 0.052) * (1 + 0.051)</f>
        <v>235610.01859199998</v>
      </c>
      <c r="BY253" s="157">
        <f>+'ESTUDIO DE MERCADO 2023'!BC253*(1 + 0.0928) * (1 + 0.052) * (1 + 0.051)</f>
        <v>215673.78624959997</v>
      </c>
      <c r="BZ253" s="7">
        <f>+'ESTUDIO DE MERCADO 2025'!BP253*1.051</f>
        <v>285872</v>
      </c>
      <c r="CA253" s="7">
        <f>+'ESTUDIO DE MERCADO 2025'!BQ253*1.051</f>
        <v>291127</v>
      </c>
      <c r="CB253" s="7">
        <f>+'ESTUDIO DE MERCADO 2025'!BR253*1.051</f>
        <v>274783.95</v>
      </c>
      <c r="CC253" s="450">
        <f t="shared" si="214"/>
        <v>260613</v>
      </c>
      <c r="CD253" s="89"/>
      <c r="CE253" s="9"/>
      <c r="CF253" s="9"/>
      <c r="CG253" s="9"/>
      <c r="CH253" s="9"/>
      <c r="CI253" s="10"/>
      <c r="CJ253" s="10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</row>
    <row r="254" spans="1:198" ht="50" customHeight="1" x14ac:dyDescent="0.35">
      <c r="A254" s="296"/>
      <c r="B254" s="4">
        <v>229</v>
      </c>
      <c r="C254" s="37" t="s">
        <v>264</v>
      </c>
      <c r="D254" s="36" t="s">
        <v>22</v>
      </c>
      <c r="E254" s="6"/>
      <c r="F254" s="157">
        <f>+'ESTUDIO DE MERCADO 2023'!F254*(1 + 0.0928) * (1 + 0.052) * (1 + 0.051)</f>
        <v>109951.34200959999</v>
      </c>
      <c r="G254" s="157">
        <f>+'ESTUDIO DE MERCADO 2023'!G254*(1 + 0.0928) * (1 + 0.052) * (1 + 0.051)</f>
        <v>123796.7533072704</v>
      </c>
      <c r="H254" s="7">
        <f>+'ESTUDIO DE MERCADO 2025'!H254*1.051</f>
        <v>148191</v>
      </c>
      <c r="I254" s="7">
        <f>+'ESTUDIO DE MERCADO 2025'!I254*1.051</f>
        <v>151344</v>
      </c>
      <c r="J254" s="13">
        <f>+'ESTUDIO DE MERCADO 2025'!J254*1.051</f>
        <v>142328.522</v>
      </c>
      <c r="K254" s="8">
        <f t="shared" si="226"/>
        <v>135122</v>
      </c>
      <c r="L254" s="450"/>
      <c r="M254" s="157">
        <f>+'ESTUDIO DE MERCADO 2023'!I254*(1 + 0.0928) * (1 + 0.052) * (1 + 0.051)</f>
        <v>109951.34200959999</v>
      </c>
      <c r="N254" s="157">
        <f>+'ESTUDIO DE MERCADO 2023'!J254*(1 + 0.0928) * (1 + 0.052) * (1 + 0.051)</f>
        <v>123796.7533072704</v>
      </c>
      <c r="O254" s="7">
        <f>+'ESTUDIO DE MERCADO 2025'!N254*1.051</f>
        <v>148191</v>
      </c>
      <c r="P254" s="7">
        <f>+'ESTUDIO DE MERCADO 2025'!O254*1.051</f>
        <v>151344</v>
      </c>
      <c r="Q254" s="7">
        <f>+'ESTUDIO DE MERCADO 2025'!P254*1.051</f>
        <v>142328.522</v>
      </c>
      <c r="R254" s="8">
        <f t="shared" si="227"/>
        <v>135122</v>
      </c>
      <c r="S254" s="450"/>
      <c r="T254" s="157">
        <f>+'ESTUDIO DE MERCADO 2023'!O254*(1 + 0.0928) * (1 + 0.052) * (1 + 0.051)</f>
        <v>109951.34200959999</v>
      </c>
      <c r="U254" s="157">
        <f>+'ESTUDIO DE MERCADO 2023'!P254*(1 + 0.0928) * (1 + 0.052) * (1 + 0.051)</f>
        <v>123796.7533072704</v>
      </c>
      <c r="V254" s="7">
        <f>+'ESTUDIO DE MERCADO 2025'!T254*1.051</f>
        <v>148191</v>
      </c>
      <c r="W254" s="7">
        <f>+'ESTUDIO DE MERCADO 2025'!U254*1.051</f>
        <v>151344</v>
      </c>
      <c r="X254" s="7">
        <f>+'ESTUDIO DE MERCADO 2025'!V254*1.051</f>
        <v>142328.522</v>
      </c>
      <c r="Y254" s="8">
        <f t="shared" si="228"/>
        <v>135122</v>
      </c>
      <c r="Z254" s="450"/>
      <c r="AA254" s="157">
        <f>+'ESTUDIO DE MERCADO 2023'!AD254*(1 + 0.0928) * (1 + 0.052) * (1 + 0.051)</f>
        <v>109951.34200959999</v>
      </c>
      <c r="AB254" s="157">
        <f>+'ESTUDIO DE MERCADO 2023'!AE254*(1 + 0.0928) * (1 + 0.052) * (1 + 0.051)</f>
        <v>123796.7533072704</v>
      </c>
      <c r="AC254" s="7">
        <f>+'ESTUDIO DE MERCADO 2025'!Z254*1.051</f>
        <v>148191</v>
      </c>
      <c r="AD254" s="7">
        <f>+'ESTUDIO DE MERCADO 2025'!AA254*1.051</f>
        <v>148191</v>
      </c>
      <c r="AE254" s="7">
        <f>+'ESTUDIO DE MERCADO 2025'!AB254*1.051</f>
        <v>142328.522</v>
      </c>
      <c r="AF254" s="8">
        <f t="shared" si="229"/>
        <v>134492</v>
      </c>
      <c r="AG254" s="450"/>
      <c r="AH254" s="157">
        <f>+'ESTUDIO DE MERCADO 2023'!AG254*(1 + 0.0928) * (1 + 0.052) * (1 + 0.051)</f>
        <v>109951.34200959999</v>
      </c>
      <c r="AI254" s="157">
        <f>+'ESTUDIO DE MERCADO 2023'!AH254*(1 + 0.0928) * (1 + 0.052) * (1 + 0.051)</f>
        <v>123796.7533072704</v>
      </c>
      <c r="AJ254" s="7">
        <f>+'ESTUDIO DE MERCADO 2025'!AF254*1.051</f>
        <v>148191</v>
      </c>
      <c r="AK254" s="7">
        <f>+'ESTUDIO DE MERCADO 2025'!AG254*1.051</f>
        <v>151344</v>
      </c>
      <c r="AL254" s="7">
        <f>+'ESTUDIO DE MERCADO 2025'!AH254*1.051</f>
        <v>142328.522</v>
      </c>
      <c r="AM254" s="8">
        <f t="shared" si="230"/>
        <v>135122</v>
      </c>
      <c r="AN254" s="450"/>
      <c r="AO254" s="157">
        <f>+'ESTUDIO DE MERCADO 2023'!AJ254*(1 + 0.0928) * (1 + 0.052) * (1 + 0.051)</f>
        <v>109951.34200959999</v>
      </c>
      <c r="AP254" s="157">
        <f>+'ESTUDIO DE MERCADO 2023'!AK254*(1 + 0.0928) * (1 + 0.052) * (1 + 0.051)</f>
        <v>123796.7533072704</v>
      </c>
      <c r="AQ254" s="7">
        <f>+'ESTUDIO DE MERCADO 2025'!AL254*1.051</f>
        <v>148191</v>
      </c>
      <c r="AR254" s="7">
        <f>+'ESTUDIO DE MERCADO 2025'!AM254*1.051</f>
        <v>151344</v>
      </c>
      <c r="AS254" s="7">
        <f>+'ESTUDIO DE MERCADO 2025'!AN254*1.051</f>
        <v>142328.522</v>
      </c>
      <c r="AT254" s="8">
        <f>ROUND(((AO254+AP254+AQ254+AR254+AS254)/5),0)</f>
        <v>135122</v>
      </c>
      <c r="AU254" s="450"/>
      <c r="AV254" s="157">
        <f>+'ESTUDIO DE MERCADO 2023'!AM254*(1 + 0.0928) * (1 + 0.052) * (1 + 0.051)</f>
        <v>130842.096991424</v>
      </c>
      <c r="AW254" s="157">
        <f>+'ESTUDIO DE MERCADO 2023'!AN254*(1 + 0.0928) * (1 + 0.052) * (1 + 0.051)</f>
        <v>123796.7533072704</v>
      </c>
      <c r="AX254" s="7">
        <f>+'ESTUDIO DE MERCADO 2025'!AR254*1.051</f>
        <v>160803</v>
      </c>
      <c r="AY254" s="7">
        <f>+'ESTUDIO DE MERCADO 2025'!AS254*1.051</f>
        <v>163956</v>
      </c>
      <c r="AZ254" s="7">
        <f>+'ESTUDIO DE MERCADO 2025'!AT254*1.051</f>
        <v>155048.77499999999</v>
      </c>
      <c r="BA254" s="8">
        <f t="shared" si="231"/>
        <v>146889</v>
      </c>
      <c r="BB254" s="450"/>
      <c r="BC254" s="157">
        <f>+'ESTUDIO DE MERCADO 2023'!AP254*(1 + 0.0928) * (1 + 0.052) * (1 + 0.051)</f>
        <v>109951.34200959999</v>
      </c>
      <c r="BD254" s="157">
        <f>+'ESTUDIO DE MERCADO 2023'!AQ254*(1 + 0.0928) * (1 + 0.052) * (1 + 0.051)</f>
        <v>100647.76691648</v>
      </c>
      <c r="BE254" s="7">
        <f>+'ESTUDIO DE MERCADO 2025'!AX254*1.051</f>
        <v>133477</v>
      </c>
      <c r="BF254" s="7">
        <f>+'ESTUDIO DE MERCADO 2025'!AY254*1.051</f>
        <v>136630</v>
      </c>
      <c r="BG254" s="7">
        <f>+'ESTUDIO DE MERCADO 2025'!AZ254*1.051</f>
        <v>128232.51</v>
      </c>
      <c r="BH254" s="8">
        <f t="shared" si="232"/>
        <v>121788</v>
      </c>
      <c r="BI254" s="450"/>
      <c r="BJ254" s="157">
        <f>+'ESTUDIO DE MERCADO 2023'!AV254*(1 + 0.0928) * (1 + 0.052) * (1 + 0.051)</f>
        <v>109951.34200959999</v>
      </c>
      <c r="BK254" s="157">
        <f>+'ESTUDIO DE MERCADO 2023'!AW254*(1 + 0.0928) * (1 + 0.052) * (1 + 0.051)</f>
        <v>123796.7533072704</v>
      </c>
      <c r="BL254" s="7">
        <f>+'ESTUDIO DE MERCADO 2025'!BD254*1.051</f>
        <v>148191</v>
      </c>
      <c r="BM254" s="7">
        <f>+'ESTUDIO DE MERCADO 2025'!BE254*1.051</f>
        <v>151344</v>
      </c>
      <c r="BN254" s="7">
        <f>+'ESTUDIO DE MERCADO 2025'!BF254*1.051</f>
        <v>142328.522</v>
      </c>
      <c r="BO254" s="8">
        <f t="shared" si="233"/>
        <v>135122</v>
      </c>
      <c r="BP254" s="450"/>
      <c r="BQ254" s="157">
        <f>+'ESTUDIO DE MERCADO 2023'!AY254*(1 + 0.0928) * (1 + 0.052) * (1 + 0.051)</f>
        <v>109951.34200959999</v>
      </c>
      <c r="BR254" s="157">
        <f>+'ESTUDIO DE MERCADO 2023'!AZ254*(1 + 0.0928) * (1 + 0.052) * (1 + 0.051)</f>
        <v>123796.7533072704</v>
      </c>
      <c r="BS254" s="7">
        <f>+'ESTUDIO DE MERCADO 2025'!BJ254*1.051</f>
        <v>148191</v>
      </c>
      <c r="BT254" s="7">
        <f>+'ESTUDIO DE MERCADO 2025'!BK254*1.051</f>
        <v>151344</v>
      </c>
      <c r="BU254" s="7">
        <f>+'ESTUDIO DE MERCADO 2025'!BL254*1.051</f>
        <v>142328.522</v>
      </c>
      <c r="BV254" s="8">
        <f t="shared" si="234"/>
        <v>135122</v>
      </c>
      <c r="BW254" s="450"/>
      <c r="BX254" s="157">
        <f>+'ESTUDIO DE MERCADO 2023'!BB254*(1 + 0.0928) * (1 + 0.052) * (1 + 0.051)</f>
        <v>109951.34200959999</v>
      </c>
      <c r="BY254" s="157">
        <f>+'ESTUDIO DE MERCADO 2023'!BC254*(1 + 0.0928) * (1 + 0.052) * (1 + 0.051)</f>
        <v>100647.76691648</v>
      </c>
      <c r="BZ254" s="7">
        <f>+'ESTUDIO DE MERCADO 2025'!BP254*1.051</f>
        <v>133477</v>
      </c>
      <c r="CA254" s="7">
        <f>+'ESTUDIO DE MERCADO 2025'!BQ254*1.051</f>
        <v>136630</v>
      </c>
      <c r="CB254" s="7">
        <f>+'ESTUDIO DE MERCADO 2025'!BR254*1.051</f>
        <v>128232.51</v>
      </c>
      <c r="CC254" s="450">
        <f t="shared" si="214"/>
        <v>121788</v>
      </c>
      <c r="CD254" s="89"/>
      <c r="CE254" s="9"/>
      <c r="CF254" s="9"/>
      <c r="CG254" s="9"/>
      <c r="CH254" s="9"/>
      <c r="CI254" s="10"/>
      <c r="CJ254" s="10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</row>
    <row r="255" spans="1:198" s="6" customFormat="1" ht="50" customHeight="1" thickBot="1" x14ac:dyDescent="0.4">
      <c r="A255" s="296"/>
      <c r="B255" s="11">
        <v>230</v>
      </c>
      <c r="C255" s="37" t="s">
        <v>265</v>
      </c>
      <c r="D255" s="36" t="s">
        <v>22</v>
      </c>
      <c r="F255" s="157">
        <f>+'ESTUDIO DE MERCADO 2023'!F255*(1 + 0.0928) * (1 + 0.052) * (1 + 0.051)</f>
        <v>321841.47905319615</v>
      </c>
      <c r="G255" s="157">
        <f>+'ESTUDIO DE MERCADO 2023'!G255*(1 + 0.0928) * (1 + 0.052) * (1 + 0.051)</f>
        <v>362368.74837704859</v>
      </c>
      <c r="H255" s="7">
        <f>+'ESTUDIO DE MERCADO 2025'!H255*1.051</f>
        <v>433012</v>
      </c>
      <c r="I255" s="7">
        <f>+'ESTUDIO DE MERCADO 2025'!I255*1.051</f>
        <v>441420</v>
      </c>
      <c r="J255" s="13">
        <f>+'ESTUDIO DE MERCADO 2025'!J255*1.051</f>
        <v>416610.72459999996</v>
      </c>
      <c r="K255" s="8">
        <f t="shared" si="226"/>
        <v>395051</v>
      </c>
      <c r="L255" s="450"/>
      <c r="M255" s="157">
        <f>+'ESTUDIO DE MERCADO 2023'!I255*(1 + 0.0928) * (1 + 0.052) * (1 + 0.051)</f>
        <v>321841.47905319615</v>
      </c>
      <c r="N255" s="157">
        <f>+'ESTUDIO DE MERCADO 2023'!J255*(1 + 0.0928) * (1 + 0.052) * (1 + 0.051)</f>
        <v>362368.74837704859</v>
      </c>
      <c r="O255" s="7">
        <f>+'ESTUDIO DE MERCADO 2025'!N255*1.051</f>
        <v>433012</v>
      </c>
      <c r="P255" s="7">
        <f>+'ESTUDIO DE MERCADO 2025'!O255*1.051</f>
        <v>441420</v>
      </c>
      <c r="Q255" s="7">
        <f>+'ESTUDIO DE MERCADO 2025'!P255*1.051</f>
        <v>416610.72459999996</v>
      </c>
      <c r="R255" s="8">
        <f t="shared" si="227"/>
        <v>395051</v>
      </c>
      <c r="S255" s="450"/>
      <c r="T255" s="157">
        <f>+'ESTUDIO DE MERCADO 2023'!O255*(1 + 0.0928) * (1 + 0.052) * (1 + 0.051)</f>
        <v>541628.16440657608</v>
      </c>
      <c r="U255" s="157">
        <f>+'ESTUDIO DE MERCADO 2023'!P255*(1 + 0.0928) * (1 + 0.052) * (1 + 0.051)</f>
        <v>609831.6494168503</v>
      </c>
      <c r="V255" s="7">
        <f>+'ESTUDIO DE MERCADO 2025'!T255*1.051</f>
        <v>729394</v>
      </c>
      <c r="W255" s="7">
        <f>+'ESTUDIO DE MERCADO 2025'!U255*1.051</f>
        <v>744108</v>
      </c>
      <c r="X255" s="7">
        <f>+'ESTUDIO DE MERCADO 2025'!V255*1.051</f>
        <v>701116.21439999994</v>
      </c>
      <c r="Y255" s="8">
        <f t="shared" si="228"/>
        <v>665216</v>
      </c>
      <c r="Z255" s="450"/>
      <c r="AA255" s="157">
        <f>+'ESTUDIO DE MERCADO 2023'!AD255*(1 + 0.0928) * (1 + 0.052) * (1 + 0.051)</f>
        <v>657819.40214856644</v>
      </c>
      <c r="AB255" s="157">
        <f>+'ESTUDIO DE MERCADO 2023'!AE255*(1 + 0.0928) * (1 + 0.052) * (1 + 0.051)</f>
        <v>746108.61870378372</v>
      </c>
      <c r="AC255" s="7">
        <f>+'ESTUDIO DE MERCADO 2025'!Z255*1.051</f>
        <v>889146</v>
      </c>
      <c r="AD255" s="7">
        <f>+'ESTUDIO DE MERCADO 2025'!AA255*1.051</f>
        <v>889146</v>
      </c>
      <c r="AE255" s="7">
        <f>+'ESTUDIO DE MERCADO 2025'!AB255*1.051</f>
        <v>854843.67219999991</v>
      </c>
      <c r="AF255" s="8">
        <f t="shared" si="229"/>
        <v>807413</v>
      </c>
      <c r="AG255" s="450"/>
      <c r="AH255" s="157">
        <f>+'ESTUDIO DE MERCADO 2023'!AG255*(1 + 0.0928) * (1 + 0.052) * (1 + 0.051)</f>
        <v>648129.31184058764</v>
      </c>
      <c r="AI255" s="157">
        <f>+'ESTUDIO DE MERCADO 2023'!AH255*(1 + 0.0928) * (1 + 0.052) * (1 + 0.051)</f>
        <v>746108.61870378372</v>
      </c>
      <c r="AJ255" s="7">
        <f>+'ESTUDIO DE MERCADO 2025'!AF255*1.051</f>
        <v>882840</v>
      </c>
      <c r="AK255" s="7">
        <f>+'ESTUDIO DE MERCADO 2025'!AG255*1.051</f>
        <v>900707</v>
      </c>
      <c r="AL255" s="7">
        <f>+'ESTUDIO DE MERCADO 2025'!AH255*1.051</f>
        <v>848943.3581999999</v>
      </c>
      <c r="AM255" s="8">
        <f t="shared" si="230"/>
        <v>805346</v>
      </c>
      <c r="AN255" s="450"/>
      <c r="AO255" s="157">
        <f>+'ESTUDIO DE MERCADO 2023'!AJ255*(1 + 0.0928) * (1 + 0.052) * (1 + 0.051)</f>
        <v>643284.77717497165</v>
      </c>
      <c r="AP255" s="157">
        <f>+'ESTUDIO DE MERCADO 2023'!AK255*(1 + 0.0928) * (1 + 0.052) * (1 + 0.051)</f>
        <v>746108.61870378372</v>
      </c>
      <c r="AQ255" s="7">
        <f>+'ESTUDIO DE MERCADO 2025'!AL255*1.051</f>
        <v>879687</v>
      </c>
      <c r="AR255" s="7">
        <f>+'ESTUDIO DE MERCADO 2025'!AM255*1.051</f>
        <v>897554</v>
      </c>
      <c r="AS255" s="7">
        <f>+'ESTUDIO DE MERCADO 2025'!AN255*1.051</f>
        <v>845993.20119999989</v>
      </c>
      <c r="AT255" s="8">
        <f>ROUND(((AO255+AP255+AQ255+AR255+AS255)/5),0)</f>
        <v>802526</v>
      </c>
      <c r="AU255" s="450"/>
      <c r="AV255" s="157">
        <f>+'ESTUDIO DE MERCADO 2023'!AM255*(1 + 0.0928) * (1 + 0.052) * (1 + 0.051)</f>
        <v>853790.47760298848</v>
      </c>
      <c r="AW255" s="157">
        <f>+'ESTUDIO DE MERCADO 2023'!AN255*(1 + 0.0928) * (1 + 0.052) * (1 + 0.051)</f>
        <v>746108.61870378372</v>
      </c>
      <c r="AX255" s="7">
        <f>+'ESTUDIO DE MERCADO 2025'!AR255*1.051</f>
        <v>1013163.9999999999</v>
      </c>
      <c r="AY255" s="7">
        <f>+'ESTUDIO DE MERCADO 2025'!AS255*1.051</f>
        <v>1033132.9999999999</v>
      </c>
      <c r="AZ255" s="7">
        <f>+'ESTUDIO DE MERCADO 2025'!AT255*1.051</f>
        <v>974168.32660000003</v>
      </c>
      <c r="BA255" s="8">
        <f t="shared" si="231"/>
        <v>924073</v>
      </c>
      <c r="BB255" s="450"/>
      <c r="BC255" s="157">
        <f>+'ESTUDIO DE MERCADO 2023'!AP255*(1 + 0.0928) * (1 + 0.052) * (1 + 0.051)</f>
        <v>487996.25587447907</v>
      </c>
      <c r="BD255" s="157">
        <f>+'ESTUDIO DE MERCADO 2023'!AQ255*(1 + 0.0928) * (1 + 0.052) * (1 + 0.051)</f>
        <v>446704.26499279233</v>
      </c>
      <c r="BE255" s="7">
        <f>+'ESTUDIO DE MERCADO 2025'!AX255*1.051</f>
        <v>591713</v>
      </c>
      <c r="BF255" s="7">
        <f>+'ESTUDIO DE MERCADO 2025'!AY255*1.051</f>
        <v>603274</v>
      </c>
      <c r="BG255" s="7">
        <f>+'ESTUDIO DE MERCADO 2025'!AZ255*1.051</f>
        <v>569133.10580000002</v>
      </c>
      <c r="BH255" s="8">
        <f t="shared" si="232"/>
        <v>539764</v>
      </c>
      <c r="BI255" s="450"/>
      <c r="BJ255" s="157">
        <f>+'ESTUDIO DE MERCADO 2023'!AV255*(1 + 0.0928) * (1 + 0.052) * (1 + 0.051)</f>
        <v>712498.83282332355</v>
      </c>
      <c r="BK255" s="157">
        <f>+'ESTUDIO DE MERCADO 2023'!AW255*(1 + 0.0928) * (1 + 0.052) * (1 + 0.051)</f>
        <v>746108.61870378372</v>
      </c>
      <c r="BL255" s="7">
        <f>+'ESTUDIO DE MERCADO 2025'!BD255*1.051</f>
        <v>923829</v>
      </c>
      <c r="BM255" s="7">
        <f>+'ESTUDIO DE MERCADO 2025'!BE255*1.051</f>
        <v>942746.99999999988</v>
      </c>
      <c r="BN255" s="7">
        <f>+'ESTUDIO DE MERCADO 2025'!BF255*1.051</f>
        <v>888137.03999999992</v>
      </c>
      <c r="BO255" s="8">
        <f t="shared" si="233"/>
        <v>842664</v>
      </c>
      <c r="BP255" s="450"/>
      <c r="BQ255" s="157">
        <f>+'ESTUDIO DE MERCADO 2023'!AY255*(1 + 0.0928) * (1 + 0.052) * (1 + 0.051)</f>
        <v>712498.83282332355</v>
      </c>
      <c r="BR255" s="157">
        <f>+'ESTUDIO DE MERCADO 2023'!AZ255*(1 + 0.0928) * (1 + 0.052) * (1 + 0.051)</f>
        <v>746108.61870378372</v>
      </c>
      <c r="BS255" s="7">
        <f>+'ESTUDIO DE MERCADO 2025'!BJ255*1.051</f>
        <v>923829</v>
      </c>
      <c r="BT255" s="7">
        <f>+'ESTUDIO DE MERCADO 2025'!BK255*1.051</f>
        <v>942746.99999999988</v>
      </c>
      <c r="BU255" s="7">
        <f>+'ESTUDIO DE MERCADO 2025'!BL255*1.051</f>
        <v>888137.03999999992</v>
      </c>
      <c r="BV255" s="8">
        <f t="shared" si="234"/>
        <v>842664</v>
      </c>
      <c r="BW255" s="450"/>
      <c r="BX255" s="157">
        <f>+'ESTUDIO DE MERCADO 2023'!BB255*(1 + 0.0928) * (1 + 0.052) * (1 + 0.051)</f>
        <v>540293.74779794377</v>
      </c>
      <c r="BY255" s="157">
        <f>+'ESTUDIO DE MERCADO 2023'!BC255*(1 + 0.0928) * (1 + 0.052) * (1 + 0.051)</f>
        <v>494576.58452273312</v>
      </c>
      <c r="BZ255" s="7">
        <f>+'ESTUDIO DE MERCADO 2025'!BP255*1.051</f>
        <v>655824</v>
      </c>
      <c r="CA255" s="7">
        <f>+'ESTUDIO DE MERCADO 2025'!BQ255*1.051</f>
        <v>668436</v>
      </c>
      <c r="CB255" s="7">
        <f>+'ESTUDIO DE MERCADO 2025'!BR255*1.051</f>
        <v>630125.57859999989</v>
      </c>
      <c r="CC255" s="450">
        <f t="shared" si="214"/>
        <v>597851</v>
      </c>
      <c r="CD255" s="89"/>
      <c r="CE255" s="9"/>
      <c r="CF255" s="9"/>
      <c r="CG255" s="9"/>
      <c r="CH255" s="9"/>
      <c r="CI255" s="10"/>
      <c r="CJ255" s="10"/>
    </row>
    <row r="256" spans="1:198" s="6" customFormat="1" ht="50" customHeight="1" thickBot="1" x14ac:dyDescent="0.4">
      <c r="A256" s="296"/>
      <c r="B256" s="4">
        <v>231</v>
      </c>
      <c r="C256" s="37" t="s">
        <v>266</v>
      </c>
      <c r="D256" s="36" t="s">
        <v>22</v>
      </c>
      <c r="F256" s="157">
        <f>+'ESTUDIO DE MERCADO 2023'!F256*(1 + 0.0928) * (1 + 0.052) * (1 + 0.051)</f>
        <v>269777.79080484755</v>
      </c>
      <c r="G256" s="157">
        <f>+'ESTUDIO DE MERCADO 2023'!G256*(1 + 0.0928) * (1 + 0.052) * (1 + 0.051)</f>
        <v>303749.04030850407</v>
      </c>
      <c r="H256" s="7">
        <f>+'ESTUDIO DE MERCADO 2025'!H256*1.051</f>
        <v>363646</v>
      </c>
      <c r="I256" s="7">
        <f>+'ESTUDIO DE MERCADO 2025'!I256*1.051</f>
        <v>371003</v>
      </c>
      <c r="J256" s="13">
        <f>+'ESTUDIO DE MERCADO 2025'!J256*1.051</f>
        <v>349217.66179999994</v>
      </c>
      <c r="K256" s="8">
        <f t="shared" si="226"/>
        <v>331479</v>
      </c>
      <c r="L256" s="450"/>
      <c r="M256" s="157">
        <f>+'ESTUDIO DE MERCADO 2023'!I256*(1 + 0.0928) * (1 + 0.052) * (1 + 0.051)</f>
        <v>269777.79080484755</v>
      </c>
      <c r="N256" s="157">
        <f>+'ESTUDIO DE MERCADO 2023'!J256*(1 + 0.0928) * (1 + 0.052) * (1 + 0.051)</f>
        <v>303749.04030850407</v>
      </c>
      <c r="O256" s="7">
        <f>+'ESTUDIO DE MERCADO 2025'!N256*1.051</f>
        <v>363646</v>
      </c>
      <c r="P256" s="7">
        <f>+'ESTUDIO DE MERCADO 2025'!O256*1.051</f>
        <v>371003</v>
      </c>
      <c r="Q256" s="7">
        <f>+'ESTUDIO DE MERCADO 2025'!P256*1.051</f>
        <v>349217.66179999994</v>
      </c>
      <c r="R256" s="8">
        <f t="shared" si="227"/>
        <v>331479</v>
      </c>
      <c r="S256" s="450"/>
      <c r="T256" s="157">
        <f>+'ESTUDIO DE MERCADO 2023'!O256*(1 + 0.0928) * (1 + 0.052) * (1 + 0.051)</f>
        <v>376263.62358765065</v>
      </c>
      <c r="U256" s="157">
        <f>+'ESTUDIO DE MERCADO 2023'!P256*(1 + 0.0928) * (1 + 0.052) * (1 + 0.051)</f>
        <v>423643.89680403401</v>
      </c>
      <c r="V256" s="7">
        <f>+'ESTUDIO DE MERCADO 2025'!T256*1.051</f>
        <v>506581.99999999994</v>
      </c>
      <c r="W256" s="7">
        <f>+'ESTUDIO DE MERCADO 2025'!U256*1.051</f>
        <v>517091.99999999994</v>
      </c>
      <c r="X256" s="7">
        <f>+'ESTUDIO DE MERCADO 2025'!V256*1.051</f>
        <v>487058.41380000004</v>
      </c>
      <c r="Y256" s="8">
        <f t="shared" si="228"/>
        <v>462128</v>
      </c>
      <c r="Z256" s="450"/>
      <c r="AA256" s="157">
        <f>+'ESTUDIO DE MERCADO 2023'!AD256*(1 + 0.0928) * (1 + 0.052) * (1 + 0.051)</f>
        <v>510854.90426825633</v>
      </c>
      <c r="AB256" s="157">
        <f>+'ESTUDIO DE MERCADO 2023'!AE256*(1 + 0.0928) * (1 + 0.052) * (1 + 0.051)</f>
        <v>575183.32567495899</v>
      </c>
      <c r="AC256" s="7">
        <f>+'ESTUDIO DE MERCADO 2025'!Z256*1.051</f>
        <v>687354</v>
      </c>
      <c r="AD256" s="7">
        <f>+'ESTUDIO DE MERCADO 2025'!AA256*1.051</f>
        <v>687354</v>
      </c>
      <c r="AE256" s="7">
        <f>+'ESTUDIO DE MERCADO 2025'!AB256*1.051</f>
        <v>661282.47359999991</v>
      </c>
      <c r="AF256" s="8">
        <f t="shared" si="229"/>
        <v>624406</v>
      </c>
      <c r="AG256" s="450"/>
      <c r="AH256" s="157">
        <f>+'ESTUDIO DE MERCADO 2023'!AG256*(1 + 0.0928) * (1 + 0.052) * (1 + 0.051)</f>
        <v>510854.90426825633</v>
      </c>
      <c r="AI256" s="157">
        <f>+'ESTUDIO DE MERCADO 2023'!AH256*(1 + 0.0928) * (1 + 0.052) * (1 + 0.051)</f>
        <v>575183.32567495899</v>
      </c>
      <c r="AJ256" s="7">
        <f>+'ESTUDIO DE MERCADO 2025'!AF256*1.051</f>
        <v>687354</v>
      </c>
      <c r="AK256" s="7">
        <f>+'ESTUDIO DE MERCADO 2025'!AG256*1.051</f>
        <v>701017</v>
      </c>
      <c r="AL256" s="7">
        <f>+'ESTUDIO DE MERCADO 2025'!AH256*1.051</f>
        <v>661282.47359999991</v>
      </c>
      <c r="AM256" s="8">
        <f t="shared" si="230"/>
        <v>627138</v>
      </c>
      <c r="AN256" s="450"/>
      <c r="AO256" s="157">
        <f>+'ESTUDIO DE MERCADO 2023'!AJ256*(1 + 0.0928) * (1 + 0.052) * (1 + 0.051)</f>
        <v>510854.90426825633</v>
      </c>
      <c r="AP256" s="157">
        <f>+'ESTUDIO DE MERCADO 2023'!AK256*(1 + 0.0928) * (1 + 0.052) * (1 + 0.051)</f>
        <v>575183.32567495899</v>
      </c>
      <c r="AQ256" s="7">
        <f>+'ESTUDIO DE MERCADO 2025'!AL256*1.051</f>
        <v>687354</v>
      </c>
      <c r="AR256" s="7">
        <f>+'ESTUDIO DE MERCADO 2025'!AM256*1.051</f>
        <v>701017</v>
      </c>
      <c r="AS256" s="7">
        <f>+'ESTUDIO DE MERCADO 2025'!AN256*1.051</f>
        <v>661282.47359999991</v>
      </c>
      <c r="AT256" s="8">
        <f>ROUND(((AO256+AP256+AQ256+AR256+AS256)/5),0)</f>
        <v>627138</v>
      </c>
      <c r="AU256" s="450"/>
      <c r="AV256" s="157">
        <f>+'ESTUDIO DE MERCADO 2023'!AM256*(1 + 0.0928) * (1 + 0.052) * (1 + 0.051)</f>
        <v>666474.87545997044</v>
      </c>
      <c r="AW256" s="157">
        <f>+'ESTUDIO DE MERCADO 2023'!AN256*(1 + 0.0928) * (1 + 0.052) * (1 + 0.051)</f>
        <v>575183.32567495899</v>
      </c>
      <c r="AX256" s="7">
        <f>+'ESTUDIO DE MERCADO 2025'!AR256*1.051</f>
        <v>786148</v>
      </c>
      <c r="AY256" s="7">
        <f>+'ESTUDIO DE MERCADO 2025'!AS256*1.051</f>
        <v>801913</v>
      </c>
      <c r="AZ256" s="7">
        <f>+'ESTUDIO DE MERCADO 2025'!AT256*1.051</f>
        <v>756037.69079999998</v>
      </c>
      <c r="BA256" s="8">
        <f t="shared" si="231"/>
        <v>717151</v>
      </c>
      <c r="BB256" s="450"/>
      <c r="BC256" s="157">
        <f>+'ESTUDIO DE MERCADO 2023'!AP256*(1 + 0.0928) * (1 + 0.052) * (1 + 0.051)</f>
        <v>449374.74748018692</v>
      </c>
      <c r="BD256" s="157">
        <f>+'ESTUDIO DE MERCADO 2023'!AQ256*(1 + 0.0928) * (1 + 0.052) * (1 + 0.051)</f>
        <v>411350.73038570961</v>
      </c>
      <c r="BE256" s="7">
        <f>+'ESTUDIO DE MERCADO 2025'!AX256*1.051</f>
        <v>545469</v>
      </c>
      <c r="BF256" s="7">
        <f>+'ESTUDIO DE MERCADO 2025'!AY256*1.051</f>
        <v>555979</v>
      </c>
      <c r="BG256" s="7">
        <f>+'ESTUDIO DE MERCADO 2025'!AZ256*1.051</f>
        <v>524090.60899999994</v>
      </c>
      <c r="BH256" s="8">
        <f t="shared" si="232"/>
        <v>497253</v>
      </c>
      <c r="BI256" s="450"/>
      <c r="BJ256" s="157">
        <f>+'ESTUDIO DE MERCADO 2023'!AV256*(1 + 0.0928) * (1 + 0.052) * (1 + 0.051)</f>
        <v>510854.90426825633</v>
      </c>
      <c r="BK256" s="157">
        <f>+'ESTUDIO DE MERCADO 2023'!AW256*(1 + 0.0928) * (1 + 0.052) * (1 + 0.051)</f>
        <v>575183.32567495899</v>
      </c>
      <c r="BL256" s="7">
        <f>+'ESTUDIO DE MERCADO 2025'!BD256*1.051</f>
        <v>687354</v>
      </c>
      <c r="BM256" s="7">
        <f>+'ESTUDIO DE MERCADO 2025'!BE256*1.051</f>
        <v>701017</v>
      </c>
      <c r="BN256" s="7">
        <f>+'ESTUDIO DE MERCADO 2025'!BF256*1.051</f>
        <v>661282.47359999991</v>
      </c>
      <c r="BO256" s="8">
        <f t="shared" si="233"/>
        <v>627138</v>
      </c>
      <c r="BP256" s="450"/>
      <c r="BQ256" s="157">
        <f>+'ESTUDIO DE MERCADO 2023'!AY256*(1 + 0.0928) * (1 + 0.052) * (1 + 0.051)</f>
        <v>510854.90426825633</v>
      </c>
      <c r="BR256" s="157">
        <f>+'ESTUDIO DE MERCADO 2023'!AZ256*(1 + 0.0928) * (1 + 0.052) * (1 + 0.051)</f>
        <v>575183.32567495899</v>
      </c>
      <c r="BS256" s="7">
        <f>+'ESTUDIO DE MERCADO 2025'!BJ256*1.051</f>
        <v>687354</v>
      </c>
      <c r="BT256" s="7">
        <f>+'ESTUDIO DE MERCADO 2025'!BK256*1.051</f>
        <v>701017</v>
      </c>
      <c r="BU256" s="7">
        <f>+'ESTUDIO DE MERCADO 2025'!BL256*1.051</f>
        <v>661282.47359999991</v>
      </c>
      <c r="BV256" s="8">
        <f t="shared" si="234"/>
        <v>627138</v>
      </c>
      <c r="BW256" s="450"/>
      <c r="BX256" s="157">
        <f>+'ESTUDIO DE MERCADO 2023'!BB256*(1 + 0.0928) * (1 + 0.052) * (1 + 0.051)</f>
        <v>452892.01237440115</v>
      </c>
      <c r="BY256" s="157">
        <f>+'ESTUDIO DE MERCADO 2023'!BC256*(1 + 0.0928) * (1 + 0.052) * (1 + 0.051)</f>
        <v>414570.38055810565</v>
      </c>
      <c r="BZ256" s="7">
        <f>+'ESTUDIO DE MERCADO 2025'!BP256*1.051</f>
        <v>549673</v>
      </c>
      <c r="CA256" s="7">
        <f>+'ESTUDIO DE MERCADO 2025'!BQ256*1.051</f>
        <v>560183</v>
      </c>
      <c r="CB256" s="7">
        <f>+'ESTUDIO DE MERCADO 2025'!BR256*1.051</f>
        <v>528192.87219999998</v>
      </c>
      <c r="CC256" s="450">
        <f t="shared" si="214"/>
        <v>501102</v>
      </c>
      <c r="CD256" s="89"/>
      <c r="CE256" s="9"/>
      <c r="CF256" s="9"/>
      <c r="CG256" s="9"/>
      <c r="CH256" s="9"/>
      <c r="CI256" s="10"/>
      <c r="CJ256" s="10"/>
    </row>
    <row r="257" spans="1:88" s="6" customFormat="1" ht="73.5" customHeight="1" thickBot="1" x14ac:dyDescent="0.4">
      <c r="A257" s="298"/>
      <c r="B257" s="302" t="s">
        <v>267</v>
      </c>
      <c r="C257" s="303"/>
      <c r="D257" s="304"/>
      <c r="F257" s="119">
        <f>+F241+F221+F210+F197+F177+F135+F118+F102+F89+F85+F65+F30</f>
        <v>48074048.435175896</v>
      </c>
      <c r="G257" s="119">
        <f t="shared" ref="G257:CB257" si="235">+G241+G221+G210+G197+G177+G135+G118+G102+G89+G85+G65+G30</f>
        <v>54127680.534282282</v>
      </c>
      <c r="H257" s="119">
        <f t="shared" si="235"/>
        <v>64720580</v>
      </c>
      <c r="I257" s="119">
        <f t="shared" si="235"/>
        <v>66019616</v>
      </c>
      <c r="J257" s="119">
        <f t="shared" si="235"/>
        <v>62230039.383400008</v>
      </c>
      <c r="K257" s="119">
        <f>+K241+K221+K210+K197+K177+K135+K118+K102+K89+K85+K65+K30</f>
        <v>59034401</v>
      </c>
      <c r="L257" s="119"/>
      <c r="M257" s="119">
        <f t="shared" si="235"/>
        <v>48074048.435175896</v>
      </c>
      <c r="N257" s="119">
        <f t="shared" si="235"/>
        <v>54127680.534282282</v>
      </c>
      <c r="O257" s="119">
        <f t="shared" si="235"/>
        <v>64720580</v>
      </c>
      <c r="P257" s="119">
        <f t="shared" si="235"/>
        <v>66019616</v>
      </c>
      <c r="Q257" s="119">
        <f t="shared" si="235"/>
        <v>62230039.383400008</v>
      </c>
      <c r="R257" s="119">
        <f t="shared" si="235"/>
        <v>59034401</v>
      </c>
      <c r="S257" s="119"/>
      <c r="T257" s="119">
        <f t="shared" si="235"/>
        <v>69133909.052230701</v>
      </c>
      <c r="U257" s="119">
        <f t="shared" si="235"/>
        <v>77839463.599807769</v>
      </c>
      <c r="V257" s="119">
        <f t="shared" si="235"/>
        <v>93069203</v>
      </c>
      <c r="W257" s="119">
        <f t="shared" si="235"/>
        <v>94933677</v>
      </c>
      <c r="X257" s="119">
        <f t="shared" si="235"/>
        <v>89491221.901199996</v>
      </c>
      <c r="Y257" s="119">
        <f t="shared" si="235"/>
        <v>84893503</v>
      </c>
      <c r="Z257" s="119"/>
      <c r="AA257" s="119">
        <f t="shared" si="235"/>
        <v>72642080.106557339</v>
      </c>
      <c r="AB257" s="119">
        <f t="shared" si="235"/>
        <v>81829502.992492974</v>
      </c>
      <c r="AC257" s="119">
        <f t="shared" si="235"/>
        <v>97389864</v>
      </c>
      <c r="AD257" s="119">
        <f t="shared" si="235"/>
        <v>97389864</v>
      </c>
      <c r="AE257" s="119">
        <f t="shared" si="235"/>
        <v>93650184.028799996</v>
      </c>
      <c r="AF257" s="119">
        <f t="shared" si="235"/>
        <v>88580305</v>
      </c>
      <c r="AG257" s="119"/>
      <c r="AH257" s="119">
        <f t="shared" si="235"/>
        <v>72504278.874983445</v>
      </c>
      <c r="AI257" s="119">
        <f t="shared" si="235"/>
        <v>81829502.992492974</v>
      </c>
      <c r="AJ257" s="119">
        <f t="shared" si="235"/>
        <v>97727235</v>
      </c>
      <c r="AK257" s="119">
        <f t="shared" si="235"/>
        <v>99677891</v>
      </c>
      <c r="AL257" s="119">
        <f t="shared" si="235"/>
        <v>93972926.790399998</v>
      </c>
      <c r="AM257" s="119">
        <f t="shared" si="235"/>
        <v>89142374</v>
      </c>
      <c r="AN257" s="119"/>
      <c r="AO257" s="119">
        <f t="shared" si="235"/>
        <v>72692247.840986073</v>
      </c>
      <c r="AP257" s="119">
        <f t="shared" si="235"/>
        <v>81829502.992492974</v>
      </c>
      <c r="AQ257" s="119">
        <f t="shared" si="235"/>
        <v>97843896</v>
      </c>
      <c r="AR257" s="119">
        <f t="shared" si="235"/>
        <v>99800858</v>
      </c>
      <c r="AS257" s="119">
        <f t="shared" si="235"/>
        <v>94087391.410599992</v>
      </c>
      <c r="AT257" s="119">
        <f t="shared" si="235"/>
        <v>89250788</v>
      </c>
      <c r="AU257" s="119"/>
      <c r="AV257" s="119">
        <f t="shared" si="235"/>
        <v>93206289.574414194</v>
      </c>
      <c r="AW257" s="119">
        <f t="shared" si="235"/>
        <v>81829502.992492974</v>
      </c>
      <c r="AX257" s="119">
        <f t="shared" si="235"/>
        <v>110836358</v>
      </c>
      <c r="AY257" s="119">
        <f t="shared" si="235"/>
        <v>113061325</v>
      </c>
      <c r="AZ257" s="119">
        <f t="shared" si="235"/>
        <v>106578250.2078</v>
      </c>
      <c r="BA257" s="119">
        <f t="shared" si="235"/>
        <v>101102339</v>
      </c>
      <c r="BB257" s="119"/>
      <c r="BC257" s="119">
        <f t="shared" si="235"/>
        <v>56051606.930335492</v>
      </c>
      <c r="BD257" s="119">
        <f t="shared" si="235"/>
        <v>51308778.6516148</v>
      </c>
      <c r="BE257" s="119">
        <f t="shared" si="235"/>
        <v>68003904</v>
      </c>
      <c r="BF257" s="119">
        <f t="shared" si="235"/>
        <v>69357592</v>
      </c>
      <c r="BG257" s="119">
        <f t="shared" si="235"/>
        <v>65371084.048199996</v>
      </c>
      <c r="BH257" s="119">
        <f t="shared" si="235"/>
        <v>62018591</v>
      </c>
      <c r="BI257" s="119"/>
      <c r="BJ257" s="119">
        <f t="shared" si="235"/>
        <v>75756016.775811583</v>
      </c>
      <c r="BK257" s="119">
        <f t="shared" si="235"/>
        <v>81829502.992492974</v>
      </c>
      <c r="BL257" s="119">
        <f t="shared" si="235"/>
        <v>99785093</v>
      </c>
      <c r="BM257" s="119">
        <f t="shared" si="235"/>
        <v>101776738</v>
      </c>
      <c r="BN257" s="119">
        <f t="shared" si="235"/>
        <v>95952891.1866</v>
      </c>
      <c r="BO257" s="119">
        <f t="shared" si="235"/>
        <v>91020057</v>
      </c>
      <c r="BP257" s="119"/>
      <c r="BQ257" s="119">
        <f t="shared" si="235"/>
        <v>78656174.265429869</v>
      </c>
      <c r="BR257" s="119">
        <f t="shared" si="235"/>
        <v>81829502.992492974</v>
      </c>
      <c r="BS257" s="119">
        <f t="shared" si="235"/>
        <v>101622241</v>
      </c>
      <c r="BT257" s="119">
        <f t="shared" si="235"/>
        <v>103650671</v>
      </c>
      <c r="BU257" s="119">
        <f t="shared" si="235"/>
        <v>97718777.182599992</v>
      </c>
      <c r="BV257" s="119">
        <f t="shared" si="235"/>
        <v>92695484</v>
      </c>
      <c r="BW257" s="119"/>
      <c r="BX257" s="119">
        <f t="shared" si="235"/>
        <v>60480661.077452406</v>
      </c>
      <c r="BY257" s="119">
        <f t="shared" si="235"/>
        <v>55363066.67859105</v>
      </c>
      <c r="BZ257" s="119">
        <f t="shared" si="235"/>
        <v>73375565</v>
      </c>
      <c r="CA257" s="119">
        <f t="shared" si="235"/>
        <v>74839608</v>
      </c>
      <c r="CB257" s="119">
        <f t="shared" si="235"/>
        <v>70536539.688999996</v>
      </c>
      <c r="CC257" s="464">
        <f>+CC241+CC221+CC210+CC197+CC177+CC135+CC118+CC102+CC89+CC85+CC65+CC30</f>
        <v>66919088</v>
      </c>
      <c r="CD257" s="160"/>
      <c r="CE257" s="142">
        <f>+K257+R257+Y257+AF257+AM257+AT257+BA257+BH257+BO257+BV257+CC257</f>
        <v>883691331</v>
      </c>
      <c r="CF257" s="9"/>
      <c r="CG257" s="39"/>
      <c r="CH257" s="9"/>
      <c r="CI257" s="10"/>
      <c r="CJ257" s="10"/>
    </row>
    <row r="258" spans="1:88" s="6" customFormat="1" ht="30.75" customHeight="1" thickBot="1" x14ac:dyDescent="0.4">
      <c r="A258" s="40"/>
      <c r="B258" s="41"/>
      <c r="C258" s="42"/>
      <c r="D258" s="42"/>
      <c r="F258" s="103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5"/>
      <c r="S258" s="95"/>
      <c r="T258" s="95"/>
      <c r="U258" s="95"/>
      <c r="V258" s="95"/>
      <c r="W258" s="95"/>
      <c r="X258" s="95"/>
      <c r="Y258" s="95"/>
      <c r="Z258" s="95"/>
      <c r="AA258" s="95"/>
      <c r="AB258" s="95"/>
      <c r="AC258" s="95"/>
      <c r="AD258" s="95"/>
      <c r="AE258" s="95"/>
      <c r="AF258" s="95"/>
      <c r="AG258" s="95"/>
      <c r="AH258" s="95"/>
      <c r="AI258" s="95"/>
      <c r="AJ258" s="95"/>
      <c r="AK258" s="95"/>
      <c r="AL258" s="95"/>
      <c r="AM258" s="95"/>
      <c r="AN258" s="95"/>
      <c r="AO258" s="95"/>
      <c r="AP258" s="95"/>
      <c r="AQ258" s="95"/>
      <c r="AR258" s="95"/>
      <c r="AS258" s="95"/>
      <c r="AT258" s="95"/>
      <c r="AU258" s="95"/>
      <c r="AV258" s="95"/>
      <c r="AW258" s="95"/>
      <c r="AX258" s="95"/>
      <c r="AY258" s="95"/>
      <c r="AZ258" s="95"/>
      <c r="BA258" s="95"/>
      <c r="BB258" s="95"/>
      <c r="BC258" s="95"/>
      <c r="BD258" s="95"/>
      <c r="BE258" s="95"/>
      <c r="BF258" s="95"/>
      <c r="BG258" s="95"/>
      <c r="BH258" s="95"/>
      <c r="BI258" s="95"/>
      <c r="BJ258" s="95"/>
      <c r="BK258" s="95"/>
      <c r="BL258" s="95"/>
      <c r="BM258" s="95"/>
      <c r="BN258" s="95"/>
      <c r="BO258" s="95"/>
      <c r="BP258" s="95"/>
      <c r="BQ258" s="95"/>
      <c r="BR258" s="95"/>
      <c r="BS258" s="95"/>
      <c r="BT258" s="95"/>
      <c r="BU258" s="95"/>
      <c r="BV258" s="95"/>
      <c r="BW258" s="95"/>
      <c r="BX258" s="95"/>
      <c r="BY258" s="95"/>
      <c r="BZ258" s="95"/>
      <c r="CA258" s="95"/>
      <c r="CB258" s="95"/>
      <c r="CC258" s="95"/>
      <c r="CD258" s="95"/>
      <c r="CE258" s="9"/>
      <c r="CF258" s="9"/>
      <c r="CG258" s="9"/>
      <c r="CH258" s="10"/>
      <c r="CI258" s="10"/>
      <c r="CJ258" s="10"/>
    </row>
    <row r="259" spans="1:88" s="6" customFormat="1" ht="40" customHeight="1" x14ac:dyDescent="0.35">
      <c r="A259" s="265"/>
      <c r="B259" s="281" t="s">
        <v>268</v>
      </c>
      <c r="C259" s="276"/>
      <c r="D259" s="277"/>
      <c r="E259" s="1"/>
      <c r="F259" s="267" t="s">
        <v>6</v>
      </c>
      <c r="G259" s="268"/>
      <c r="H259" s="268"/>
      <c r="I259" s="268"/>
      <c r="J259" s="268"/>
      <c r="K259" s="269"/>
      <c r="L259" s="264"/>
      <c r="M259" s="267" t="s">
        <v>7</v>
      </c>
      <c r="N259" s="268"/>
      <c r="O259" s="268"/>
      <c r="P259" s="268"/>
      <c r="Q259" s="268"/>
      <c r="R259" s="269"/>
      <c r="S259" s="264"/>
      <c r="T259" s="267" t="s">
        <v>8</v>
      </c>
      <c r="U259" s="268"/>
      <c r="V259" s="268"/>
      <c r="W259" s="268"/>
      <c r="X259" s="268"/>
      <c r="Y259" s="269"/>
      <c r="Z259" s="264"/>
      <c r="AA259" s="267" t="s">
        <v>9</v>
      </c>
      <c r="AB259" s="268"/>
      <c r="AC259" s="268"/>
      <c r="AD259" s="268"/>
      <c r="AE259" s="268"/>
      <c r="AF259" s="269"/>
      <c r="AG259" s="264"/>
      <c r="AH259" s="267" t="s">
        <v>10</v>
      </c>
      <c r="AI259" s="268"/>
      <c r="AJ259" s="268"/>
      <c r="AK259" s="268"/>
      <c r="AL259" s="268"/>
      <c r="AM259" s="269"/>
      <c r="AN259" s="264"/>
      <c r="AO259" s="267" t="s">
        <v>11</v>
      </c>
      <c r="AP259" s="268"/>
      <c r="AQ259" s="268"/>
      <c r="AR259" s="268"/>
      <c r="AS259" s="268"/>
      <c r="AT259" s="269"/>
      <c r="AU259" s="264"/>
      <c r="AV259" s="267" t="s">
        <v>12</v>
      </c>
      <c r="AW259" s="268"/>
      <c r="AX259" s="268"/>
      <c r="AY259" s="268"/>
      <c r="AZ259" s="268"/>
      <c r="BA259" s="269"/>
      <c r="BB259" s="264"/>
      <c r="BC259" s="267" t="s">
        <v>13</v>
      </c>
      <c r="BD259" s="268"/>
      <c r="BE259" s="268"/>
      <c r="BF259" s="268"/>
      <c r="BG259" s="268"/>
      <c r="BH259" s="269"/>
      <c r="BI259" s="264"/>
      <c r="BJ259" s="267" t="s">
        <v>14</v>
      </c>
      <c r="BK259" s="268"/>
      <c r="BL259" s="268"/>
      <c r="BM259" s="268"/>
      <c r="BN259" s="268"/>
      <c r="BO259" s="269"/>
      <c r="BP259" s="264"/>
      <c r="BQ259" s="267" t="s">
        <v>15</v>
      </c>
      <c r="BR259" s="268"/>
      <c r="BS259" s="268"/>
      <c r="BT259" s="268"/>
      <c r="BU259" s="268"/>
      <c r="BV259" s="269"/>
      <c r="BW259" s="264"/>
      <c r="BX259" s="267" t="s">
        <v>16</v>
      </c>
      <c r="BY259" s="268"/>
      <c r="BZ259" s="268"/>
      <c r="CA259" s="268"/>
      <c r="CB259" s="268"/>
      <c r="CC259" s="269"/>
      <c r="CD259" s="452"/>
      <c r="CE259" s="9"/>
      <c r="CF259" s="9"/>
      <c r="CG259" s="9"/>
      <c r="CH259" s="10"/>
      <c r="CI259" s="10"/>
      <c r="CJ259" s="10"/>
    </row>
    <row r="260" spans="1:88" s="6" customFormat="1" ht="70" customHeight="1" thickBot="1" x14ac:dyDescent="0.4">
      <c r="A260" s="266"/>
      <c r="B260" s="282"/>
      <c r="C260" s="283"/>
      <c r="D260" s="284"/>
      <c r="E260" s="1"/>
      <c r="F260" s="158" t="s">
        <v>17</v>
      </c>
      <c r="G260" s="158" t="s">
        <v>18</v>
      </c>
      <c r="H260" s="158" t="s">
        <v>533</v>
      </c>
      <c r="I260" s="158" t="s">
        <v>534</v>
      </c>
      <c r="J260" s="158" t="s">
        <v>535</v>
      </c>
      <c r="K260" s="158" t="s">
        <v>19</v>
      </c>
      <c r="L260" s="158" t="s">
        <v>565</v>
      </c>
      <c r="M260" s="158" t="s">
        <v>17</v>
      </c>
      <c r="N260" s="158" t="s">
        <v>18</v>
      </c>
      <c r="O260" s="158" t="s">
        <v>533</v>
      </c>
      <c r="P260" s="158" t="s">
        <v>534</v>
      </c>
      <c r="Q260" s="158" t="s">
        <v>535</v>
      </c>
      <c r="R260" s="158" t="s">
        <v>19</v>
      </c>
      <c r="S260" s="158" t="s">
        <v>565</v>
      </c>
      <c r="T260" s="158" t="s">
        <v>17</v>
      </c>
      <c r="U260" s="158" t="s">
        <v>18</v>
      </c>
      <c r="V260" s="158" t="s">
        <v>533</v>
      </c>
      <c r="W260" s="158" t="s">
        <v>534</v>
      </c>
      <c r="X260" s="158" t="s">
        <v>535</v>
      </c>
      <c r="Y260" s="158" t="s">
        <v>19</v>
      </c>
      <c r="Z260" s="158" t="s">
        <v>565</v>
      </c>
      <c r="AA260" s="158" t="s">
        <v>17</v>
      </c>
      <c r="AB260" s="158" t="s">
        <v>18</v>
      </c>
      <c r="AC260" s="158" t="s">
        <v>533</v>
      </c>
      <c r="AD260" s="158" t="s">
        <v>534</v>
      </c>
      <c r="AE260" s="158" t="s">
        <v>535</v>
      </c>
      <c r="AF260" s="158" t="s">
        <v>19</v>
      </c>
      <c r="AG260" s="158" t="s">
        <v>565</v>
      </c>
      <c r="AH260" s="158" t="s">
        <v>17</v>
      </c>
      <c r="AI260" s="158" t="s">
        <v>18</v>
      </c>
      <c r="AJ260" s="158" t="s">
        <v>533</v>
      </c>
      <c r="AK260" s="158" t="s">
        <v>534</v>
      </c>
      <c r="AL260" s="158" t="s">
        <v>535</v>
      </c>
      <c r="AM260" s="158" t="s">
        <v>19</v>
      </c>
      <c r="AN260" s="158" t="s">
        <v>565</v>
      </c>
      <c r="AO260" s="158" t="s">
        <v>17</v>
      </c>
      <c r="AP260" s="158" t="s">
        <v>18</v>
      </c>
      <c r="AQ260" s="158" t="s">
        <v>533</v>
      </c>
      <c r="AR260" s="158" t="s">
        <v>534</v>
      </c>
      <c r="AS260" s="158" t="s">
        <v>535</v>
      </c>
      <c r="AT260" s="158" t="s">
        <v>19</v>
      </c>
      <c r="AU260" s="158" t="s">
        <v>565</v>
      </c>
      <c r="AV260" s="158" t="s">
        <v>17</v>
      </c>
      <c r="AW260" s="158" t="s">
        <v>18</v>
      </c>
      <c r="AX260" s="158" t="s">
        <v>533</v>
      </c>
      <c r="AY260" s="158" t="s">
        <v>534</v>
      </c>
      <c r="AZ260" s="158" t="s">
        <v>535</v>
      </c>
      <c r="BA260" s="158" t="s">
        <v>19</v>
      </c>
      <c r="BB260" s="158" t="s">
        <v>565</v>
      </c>
      <c r="BC260" s="158" t="s">
        <v>17</v>
      </c>
      <c r="BD260" s="158" t="s">
        <v>18</v>
      </c>
      <c r="BE260" s="158" t="s">
        <v>533</v>
      </c>
      <c r="BF260" s="158" t="s">
        <v>534</v>
      </c>
      <c r="BG260" s="158" t="s">
        <v>535</v>
      </c>
      <c r="BH260" s="158" t="s">
        <v>19</v>
      </c>
      <c r="BI260" s="158" t="s">
        <v>565</v>
      </c>
      <c r="BJ260" s="158" t="s">
        <v>17</v>
      </c>
      <c r="BK260" s="158" t="s">
        <v>18</v>
      </c>
      <c r="BL260" s="158" t="s">
        <v>533</v>
      </c>
      <c r="BM260" s="158" t="s">
        <v>534</v>
      </c>
      <c r="BN260" s="158" t="s">
        <v>535</v>
      </c>
      <c r="BO260" s="158" t="s">
        <v>19</v>
      </c>
      <c r="BP260" s="158" t="s">
        <v>565</v>
      </c>
      <c r="BQ260" s="158" t="s">
        <v>17</v>
      </c>
      <c r="BR260" s="158" t="s">
        <v>18</v>
      </c>
      <c r="BS260" s="158" t="s">
        <v>533</v>
      </c>
      <c r="BT260" s="158" t="s">
        <v>534</v>
      </c>
      <c r="BU260" s="158" t="s">
        <v>535</v>
      </c>
      <c r="BV260" s="158" t="s">
        <v>19</v>
      </c>
      <c r="BW260" s="158" t="s">
        <v>565</v>
      </c>
      <c r="BX260" s="158" t="s">
        <v>17</v>
      </c>
      <c r="BY260" s="158" t="s">
        <v>18</v>
      </c>
      <c r="BZ260" s="158" t="s">
        <v>533</v>
      </c>
      <c r="CA260" s="158" t="s">
        <v>534</v>
      </c>
      <c r="CB260" s="158" t="s">
        <v>535</v>
      </c>
      <c r="CC260" s="158" t="s">
        <v>19</v>
      </c>
      <c r="CD260" s="158" t="s">
        <v>565</v>
      </c>
      <c r="CE260" s="9"/>
      <c r="CF260" s="9"/>
      <c r="CG260" s="9"/>
      <c r="CH260" s="10"/>
      <c r="CI260" s="10"/>
      <c r="CJ260" s="10"/>
    </row>
    <row r="261" spans="1:88" s="6" customFormat="1" ht="50" customHeight="1" thickBot="1" x14ac:dyDescent="0.4">
      <c r="A261" s="290" t="s">
        <v>269</v>
      </c>
      <c r="B261" s="293" t="s">
        <v>270</v>
      </c>
      <c r="C261" s="293"/>
      <c r="D261" s="293"/>
      <c r="F261" s="160">
        <f>+SUM(F262:F307)</f>
        <v>16826526.945864331</v>
      </c>
      <c r="G261" s="160">
        <f t="shared" ref="G261:CA261" si="236">+SUM(G262:G307)</f>
        <v>15920483.187240865</v>
      </c>
      <c r="H261" s="160">
        <f t="shared" si="236"/>
        <v>20738332</v>
      </c>
      <c r="I261" s="160">
        <f t="shared" si="236"/>
        <v>21156630</v>
      </c>
      <c r="J261" s="160">
        <f t="shared" si="236"/>
        <v>19939457.861399997</v>
      </c>
      <c r="K261" s="160">
        <f t="shared" si="236"/>
        <v>18916286</v>
      </c>
      <c r="L261" s="160"/>
      <c r="M261" s="160">
        <f t="shared" si="236"/>
        <v>16826526.945864331</v>
      </c>
      <c r="N261" s="160">
        <f t="shared" si="236"/>
        <v>15920483.187240865</v>
      </c>
      <c r="O261" s="160">
        <f t="shared" si="236"/>
        <v>20738332</v>
      </c>
      <c r="P261" s="160">
        <f t="shared" si="236"/>
        <v>21156630</v>
      </c>
      <c r="Q261" s="160">
        <f t="shared" si="236"/>
        <v>19939457.861399997</v>
      </c>
      <c r="R261" s="160">
        <f t="shared" si="236"/>
        <v>18916286</v>
      </c>
      <c r="S261" s="160"/>
      <c r="T261" s="160">
        <f t="shared" si="236"/>
        <v>24999180.867917418</v>
      </c>
      <c r="U261" s="160">
        <f t="shared" si="236"/>
        <v>23653071.12887571</v>
      </c>
      <c r="V261" s="160">
        <f t="shared" si="236"/>
        <v>30810065</v>
      </c>
      <c r="W261" s="160">
        <f t="shared" si="236"/>
        <v>30810065</v>
      </c>
      <c r="X261" s="160">
        <f t="shared" si="236"/>
        <v>29624061.1072</v>
      </c>
      <c r="Y261" s="160">
        <f t="shared" si="236"/>
        <v>27979287</v>
      </c>
      <c r="Z261" s="160"/>
      <c r="AA261" s="160">
        <f t="shared" si="236"/>
        <v>29293778.680777237</v>
      </c>
      <c r="AB261" s="160">
        <f t="shared" si="236"/>
        <v>27438714.035061639</v>
      </c>
      <c r="AC261" s="160">
        <f t="shared" si="236"/>
        <v>35929486</v>
      </c>
      <c r="AD261" s="160">
        <f t="shared" si="236"/>
        <v>35929486</v>
      </c>
      <c r="AE261" s="160">
        <f t="shared" si="236"/>
        <v>34544076.928199992</v>
      </c>
      <c r="AF261" s="160">
        <f t="shared" si="236"/>
        <v>32627109</v>
      </c>
      <c r="AG261" s="160"/>
      <c r="AH261" s="160">
        <f t="shared" si="236"/>
        <v>27200399.802517489</v>
      </c>
      <c r="AI261" s="160">
        <f t="shared" si="236"/>
        <v>27438714.035061639</v>
      </c>
      <c r="AJ261" s="160">
        <f t="shared" si="236"/>
        <v>34602073</v>
      </c>
      <c r="AK261" s="160">
        <f t="shared" si="236"/>
        <v>35291529</v>
      </c>
      <c r="AL261" s="160">
        <f t="shared" si="236"/>
        <v>33269428.122000001</v>
      </c>
      <c r="AM261" s="160">
        <f t="shared" si="236"/>
        <v>31560429</v>
      </c>
      <c r="AN261" s="160"/>
      <c r="AO261" s="160">
        <f t="shared" si="236"/>
        <v>29058408.88858946</v>
      </c>
      <c r="AP261" s="160">
        <f t="shared" si="236"/>
        <v>27438714.035061639</v>
      </c>
      <c r="AQ261" s="160">
        <f t="shared" si="236"/>
        <v>35777091</v>
      </c>
      <c r="AR261" s="160">
        <f t="shared" si="236"/>
        <v>36491771</v>
      </c>
      <c r="AS261" s="160">
        <f t="shared" si="236"/>
        <v>34400758.154000007</v>
      </c>
      <c r="AT261" s="160">
        <f t="shared" si="236"/>
        <v>32633348</v>
      </c>
      <c r="AU261" s="160"/>
      <c r="AV261" s="160">
        <f t="shared" si="236"/>
        <v>32391841.498078059</v>
      </c>
      <c r="AW261" s="160">
        <f t="shared" si="236"/>
        <v>27438714.035061639</v>
      </c>
      <c r="AX261" s="160">
        <f t="shared" si="236"/>
        <v>37890652</v>
      </c>
      <c r="AY261" s="160">
        <f t="shared" si="236"/>
        <v>38649474</v>
      </c>
      <c r="AZ261" s="160">
        <f t="shared" si="236"/>
        <v>36430466.170000002</v>
      </c>
      <c r="BA261" s="160">
        <f t="shared" si="236"/>
        <v>34560230</v>
      </c>
      <c r="BB261" s="160"/>
      <c r="BC261" s="160">
        <f t="shared" si="236"/>
        <v>22156953.042112086</v>
      </c>
      <c r="BD261" s="160">
        <f t="shared" si="236"/>
        <v>17043810.032393925</v>
      </c>
      <c r="BE261" s="160">
        <f t="shared" si="236"/>
        <v>24822518</v>
      </c>
      <c r="BF261" s="160">
        <f t="shared" si="236"/>
        <v>24822518</v>
      </c>
      <c r="BG261" s="160">
        <f t="shared" si="236"/>
        <v>23869105.241800006</v>
      </c>
      <c r="BH261" s="160">
        <f t="shared" si="236"/>
        <v>22542982</v>
      </c>
      <c r="BI261" s="160"/>
      <c r="BJ261" s="160">
        <f t="shared" si="236"/>
        <v>31080524.151429631</v>
      </c>
      <c r="BK261" s="160">
        <f t="shared" si="236"/>
        <v>27438714.035061639</v>
      </c>
      <c r="BL261" s="160">
        <f t="shared" si="236"/>
        <v>37058260</v>
      </c>
      <c r="BM261" s="160">
        <f t="shared" si="236"/>
        <v>37058260</v>
      </c>
      <c r="BN261" s="160">
        <f t="shared" si="236"/>
        <v>35632012.431400023</v>
      </c>
      <c r="BO261" s="160">
        <f t="shared" si="236"/>
        <v>33653555</v>
      </c>
      <c r="BP261" s="160"/>
      <c r="BQ261" s="160">
        <f t="shared" si="236"/>
        <v>30600909.267239224</v>
      </c>
      <c r="BR261" s="160">
        <f t="shared" si="236"/>
        <v>27438714.035061639</v>
      </c>
      <c r="BS261" s="160">
        <f t="shared" si="236"/>
        <v>36758725</v>
      </c>
      <c r="BT261" s="160">
        <f t="shared" si="236"/>
        <v>36758725</v>
      </c>
      <c r="BU261" s="160">
        <f t="shared" si="236"/>
        <v>35339974.844999999</v>
      </c>
      <c r="BV261" s="160">
        <f t="shared" si="236"/>
        <v>33379409</v>
      </c>
      <c r="BW261" s="160"/>
      <c r="BX261" s="160">
        <f t="shared" si="236"/>
        <v>24773563.204511616</v>
      </c>
      <c r="BY261" s="160">
        <f t="shared" si="236"/>
        <v>19056587.080393549</v>
      </c>
      <c r="BZ261" s="160">
        <f t="shared" si="236"/>
        <v>27755859</v>
      </c>
      <c r="CA261" s="160">
        <f t="shared" si="236"/>
        <v>27755859</v>
      </c>
      <c r="CB261" s="160">
        <f>+SUM(CB262:CB307)</f>
        <v>26687910.3638</v>
      </c>
      <c r="CC261" s="159">
        <f>+SUM(CC262:CC307)</f>
        <v>25205958</v>
      </c>
      <c r="CD261" s="455"/>
      <c r="CE261" s="45"/>
      <c r="CF261" s="9"/>
      <c r="CG261" s="9"/>
      <c r="CH261" s="9"/>
      <c r="CI261" s="10"/>
      <c r="CJ261" s="10"/>
    </row>
    <row r="262" spans="1:88" s="6" customFormat="1" ht="50" customHeight="1" x14ac:dyDescent="0.35">
      <c r="A262" s="291"/>
      <c r="B262" s="31">
        <v>232</v>
      </c>
      <c r="C262" s="35" t="s">
        <v>271</v>
      </c>
      <c r="D262" s="31" t="s">
        <v>272</v>
      </c>
      <c r="F262" s="157">
        <f>+'ESTUDIO DE MERCADO 2023'!F262*(1 + 0.0928) * (1 + 0.052) * (1 + 0.051)</f>
        <v>18691.728141631997</v>
      </c>
      <c r="G262" s="157">
        <f>+'ESTUDIO DE MERCADO 2023'!G262*(1 + 0.0928) * (1 + 0.052) * (1 + 0.051)</f>
        <v>17685.250472467196</v>
      </c>
      <c r="H262" s="7">
        <f>+'ESTUDIO DE MERCADO 2025'!H262*1.051</f>
        <v>23122</v>
      </c>
      <c r="I262" s="7">
        <f>+'ESTUDIO DE MERCADO 2025'!I262*1.051</f>
        <v>23122</v>
      </c>
      <c r="J262" s="13">
        <f>+'ESTUDIO DE MERCADO 2025'!J262*1.051</f>
        <v>22150.455599999998</v>
      </c>
      <c r="K262" s="8">
        <f>ROUND(((F262+G262+H262+I262+J262)/5),0)</f>
        <v>20954</v>
      </c>
      <c r="L262" s="450"/>
      <c r="M262" s="157">
        <f>+'ESTUDIO DE MERCADO 2023'!I262*(1 + 0.0928) * (1 + 0.052) * (1 + 0.051)</f>
        <v>18691.728141631997</v>
      </c>
      <c r="N262" s="157">
        <f>+'ESTUDIO DE MERCADO 2023'!J262*(1 + 0.0928) * (1 + 0.052) * (1 + 0.051)</f>
        <v>17685.250472467196</v>
      </c>
      <c r="O262" s="7">
        <f>+'ESTUDIO DE MERCADO 2025'!N262*1.051</f>
        <v>23122</v>
      </c>
      <c r="P262" s="7">
        <f>+'ESTUDIO DE MERCADO 2025'!O262*1.051</f>
        <v>23122</v>
      </c>
      <c r="Q262" s="7">
        <f>+'ESTUDIO DE MERCADO 2025'!P262*1.051</f>
        <v>22150.455599999998</v>
      </c>
      <c r="R262" s="8">
        <f t="shared" ref="R262" si="237">ROUND(((M262+N262+O262+P262+Q262)/5),0)</f>
        <v>20954</v>
      </c>
      <c r="S262" s="450"/>
      <c r="T262" s="157">
        <f>+'ESTUDIO DE MERCADO 2023'!O262*(1 + 0.0928) * (1 + 0.052) * (1 + 0.051)</f>
        <v>18691.728141631997</v>
      </c>
      <c r="U262" s="157">
        <f>+'ESTUDIO DE MERCADO 2023'!P262*(1 + 0.0928) * (1 + 0.052) * (1 + 0.051)</f>
        <v>17685.250472467196</v>
      </c>
      <c r="V262" s="7">
        <f>+'ESTUDIO DE MERCADO 2025'!T262*1.051</f>
        <v>23122</v>
      </c>
      <c r="W262" s="7">
        <f>+'ESTUDIO DE MERCADO 2025'!U262*1.051</f>
        <v>23122</v>
      </c>
      <c r="X262" s="7">
        <f>+'ESTUDIO DE MERCADO 2025'!V262*1.051</f>
        <v>22150.455599999998</v>
      </c>
      <c r="Y262" s="8">
        <f t="shared" ref="Y262" si="238">ROUND(((T262+U262+V262+W262+X262)/5),0)</f>
        <v>20954</v>
      </c>
      <c r="Z262" s="450"/>
      <c r="AA262" s="157">
        <f>+'ESTUDIO DE MERCADO 2023'!AD262*(1 + 0.0928) * (1 + 0.052) * (1 + 0.051)</f>
        <v>18691.728141631997</v>
      </c>
      <c r="AB262" s="157">
        <f>+'ESTUDIO DE MERCADO 2023'!AE262*(1 + 0.0928) * (1 + 0.052) * (1 + 0.051)</f>
        <v>17685.250472467196</v>
      </c>
      <c r="AC262" s="7">
        <f>+'ESTUDIO DE MERCADO 2025'!Z262*1.051</f>
        <v>23122</v>
      </c>
      <c r="AD262" s="7">
        <f>+'ESTUDIO DE MERCADO 2025'!AA262*1.051</f>
        <v>23122</v>
      </c>
      <c r="AE262" s="7">
        <f>+'ESTUDIO DE MERCADO 2025'!AB262*1.051</f>
        <v>22150.455599999998</v>
      </c>
      <c r="AF262" s="8">
        <f t="shared" ref="AF262" si="239">ROUND(((AA262+AB262+AC262+AD262+AE262)/5),0)</f>
        <v>20954</v>
      </c>
      <c r="AG262" s="450"/>
      <c r="AH262" s="157">
        <f>+'ESTUDIO DE MERCADO 2023'!AG262*(1 + 0.0928) * (1 + 0.052) * (1 + 0.051)</f>
        <v>18691.728141631997</v>
      </c>
      <c r="AI262" s="157">
        <f>+'ESTUDIO DE MERCADO 2023'!AH262*(1 + 0.0928) * (1 + 0.052) * (1 + 0.051)</f>
        <v>17685.250472467196</v>
      </c>
      <c r="AJ262" s="7">
        <f>+'ESTUDIO DE MERCADO 2025'!AF262*1.051</f>
        <v>23122</v>
      </c>
      <c r="AK262" s="7">
        <f>+'ESTUDIO DE MERCADO 2025'!AG262*1.051</f>
        <v>23122</v>
      </c>
      <c r="AL262" s="7">
        <f>+'ESTUDIO DE MERCADO 2025'!AH262*1.051</f>
        <v>22150.455599999998</v>
      </c>
      <c r="AM262" s="8">
        <f t="shared" ref="AM262" si="240">ROUND(((AH262+AI262+AJ262+AK262+AL262)/5),0)</f>
        <v>20954</v>
      </c>
      <c r="AN262" s="450"/>
      <c r="AO262" s="157">
        <f>+'ESTUDIO DE MERCADO 2023'!AJ262*(1 + 0.0928) * (1 + 0.052) * (1 + 0.051)</f>
        <v>18691.728141631997</v>
      </c>
      <c r="AP262" s="157">
        <f>+'ESTUDIO DE MERCADO 2023'!AK262*(1 + 0.0928) * (1 + 0.052) * (1 + 0.051)</f>
        <v>17685.250472467196</v>
      </c>
      <c r="AQ262" s="7">
        <f>+'ESTUDIO DE MERCADO 2025'!AL262*1.051</f>
        <v>23122</v>
      </c>
      <c r="AR262" s="7">
        <f>+'ESTUDIO DE MERCADO 2025'!AM262*1.051</f>
        <v>23122</v>
      </c>
      <c r="AS262" s="7">
        <f>+'ESTUDIO DE MERCADO 2025'!AN262*1.051</f>
        <v>22150.455599999998</v>
      </c>
      <c r="AT262" s="8">
        <f>ROUND(((AO262+AP262+AQ262+AR262+AS262)/5),0)</f>
        <v>20954</v>
      </c>
      <c r="AU262" s="450"/>
      <c r="AV262" s="157">
        <f>+'ESTUDIO DE MERCADO 2023'!AM262*(1 + 0.0928) * (1 + 0.052) * (1 + 0.051)</f>
        <v>18691.728141631997</v>
      </c>
      <c r="AW262" s="157">
        <f>+'ESTUDIO DE MERCADO 2023'!AN262*(1 + 0.0928) * (1 + 0.052) * (1 + 0.051)</f>
        <v>17685.250472467196</v>
      </c>
      <c r="AX262" s="7">
        <f>+'ESTUDIO DE MERCADO 2025'!AR262*1.051</f>
        <v>23122</v>
      </c>
      <c r="AY262" s="7">
        <f>+'ESTUDIO DE MERCADO 2025'!AS262*1.051</f>
        <v>23122</v>
      </c>
      <c r="AZ262" s="7">
        <f>+'ESTUDIO DE MERCADO 2025'!AT262*1.051</f>
        <v>22150.455599999998</v>
      </c>
      <c r="BA262" s="8">
        <f t="shared" ref="BA262" si="241">ROUND(((AV262+AW262+AX262+AY262+AZ262)/5),0)</f>
        <v>20954</v>
      </c>
      <c r="BB262" s="450"/>
      <c r="BC262" s="157">
        <f>+'ESTUDIO DE MERCADO 2023'!AP262*(1 + 0.0928) * (1 + 0.052) * (1 + 0.051)</f>
        <v>18691.728141631997</v>
      </c>
      <c r="BD262" s="157">
        <f>+'ESTUDIO DE MERCADO 2023'!AQ262*(1 + 0.0928) * (1 + 0.052) * (1 + 0.051)</f>
        <v>14378.25241664</v>
      </c>
      <c r="BE262" s="7">
        <f>+'ESTUDIO DE MERCADO 2025'!AX262*1.051</f>
        <v>21020</v>
      </c>
      <c r="BF262" s="7">
        <f>+'ESTUDIO DE MERCADO 2025'!AY262*1.051</f>
        <v>21020</v>
      </c>
      <c r="BG262" s="7">
        <f>+'ESTUDIO DE MERCADO 2025'!AZ262*1.051</f>
        <v>20136.109</v>
      </c>
      <c r="BH262" s="8">
        <f t="shared" ref="BH262" si="242">ROUND(((BC262+BD262+BE262+BF262+BG262)/5),0)</f>
        <v>19049</v>
      </c>
      <c r="BI262" s="450"/>
      <c r="BJ262" s="157">
        <f>+'ESTUDIO DE MERCADO 2023'!AV262*(1 + 0.0928) * (1 + 0.052) * (1 + 0.051)</f>
        <v>18691.728141631997</v>
      </c>
      <c r="BK262" s="157">
        <f>+'ESTUDIO DE MERCADO 2023'!AW262*(1 + 0.0928) * (1 + 0.052) * (1 + 0.051)</f>
        <v>17685.250472467196</v>
      </c>
      <c r="BL262" s="7">
        <f>+'ESTUDIO DE MERCADO 2025'!BD262*1.051</f>
        <v>23122</v>
      </c>
      <c r="BM262" s="7">
        <f>+'ESTUDIO DE MERCADO 2025'!BE262*1.051</f>
        <v>23122</v>
      </c>
      <c r="BN262" s="7">
        <f>+'ESTUDIO DE MERCADO 2025'!BF262*1.051</f>
        <v>22150.455599999998</v>
      </c>
      <c r="BO262" s="8">
        <f t="shared" ref="BO262" si="243">ROUND(((BJ262+BK262+BL262+BM262+BN262)/5),0)</f>
        <v>20954</v>
      </c>
      <c r="BP262" s="450"/>
      <c r="BQ262" s="157">
        <f>+'ESTUDIO DE MERCADO 2023'!AY262*(1 + 0.0928) * (1 + 0.052) * (1 + 0.051)</f>
        <v>18691.728141631997</v>
      </c>
      <c r="BR262" s="157">
        <f>+'ESTUDIO DE MERCADO 2023'!AZ262*(1 + 0.0928) * (1 + 0.052) * (1 + 0.051)</f>
        <v>17685.250472467196</v>
      </c>
      <c r="BS262" s="7">
        <f>+'ESTUDIO DE MERCADO 2025'!BJ262*1.051</f>
        <v>23122</v>
      </c>
      <c r="BT262" s="7">
        <f>+'ESTUDIO DE MERCADO 2025'!BK262*1.051</f>
        <v>23122</v>
      </c>
      <c r="BU262" s="7">
        <f>+'ESTUDIO DE MERCADO 2025'!BL262*1.051</f>
        <v>22150.455599999998</v>
      </c>
      <c r="BV262" s="8">
        <f t="shared" ref="BV262" si="244">ROUND(((BQ262+BR262+BS262+BT262+BU262)/5),0)</f>
        <v>20954</v>
      </c>
      <c r="BW262" s="450"/>
      <c r="BX262" s="157">
        <f>+'ESTUDIO DE MERCADO 2023'!BB262*(1 + 0.0928) * (1 + 0.052) * (1 + 0.051)</f>
        <v>18691.728141631997</v>
      </c>
      <c r="BY262" s="157">
        <f>+'ESTUDIO DE MERCADO 2023'!BC262*(1 + 0.0928) * (1 + 0.052) * (1 + 0.051)</f>
        <v>14378.25241664</v>
      </c>
      <c r="BZ262" s="7">
        <f>+'ESTUDIO DE MERCADO 2025'!BP262*1.051</f>
        <v>21020</v>
      </c>
      <c r="CA262" s="7">
        <f>+'ESTUDIO DE MERCADO 2025'!BQ262*1.051</f>
        <v>21020</v>
      </c>
      <c r="CB262" s="7">
        <f>+'ESTUDIO DE MERCADO 2025'!BR262*1.051</f>
        <v>20136.109</v>
      </c>
      <c r="CC262" s="8">
        <f t="shared" ref="CC262:CC325" si="245">ROUND(((BX262+BY262+BZ262+CA262+CB262)/5),0)</f>
        <v>19049</v>
      </c>
      <c r="CD262" s="453"/>
      <c r="CE262" s="45"/>
      <c r="CF262" s="9"/>
      <c r="CG262" s="9"/>
      <c r="CH262" s="9"/>
      <c r="CI262" s="10"/>
      <c r="CJ262" s="10"/>
    </row>
    <row r="263" spans="1:88" s="6" customFormat="1" ht="50" customHeight="1" thickBot="1" x14ac:dyDescent="0.4">
      <c r="A263" s="291"/>
      <c r="B263" s="11">
        <v>233</v>
      </c>
      <c r="C263" s="34" t="s">
        <v>273</v>
      </c>
      <c r="D263" s="11" t="s">
        <v>272</v>
      </c>
      <c r="F263" s="157">
        <f>+'ESTUDIO DE MERCADO 2023'!F263*(1 + 0.0928) * (1 + 0.052) * (1 + 0.051)</f>
        <v>686661.47455972934</v>
      </c>
      <c r="G263" s="157">
        <f>+'ESTUDIO DE MERCADO 2023'!G263*(1 + 0.0928) * (1 + 0.052) * (1 + 0.051)</f>
        <v>649687.39516035933</v>
      </c>
      <c r="H263" s="7">
        <f>+'ESTUDIO DE MERCADO 2025'!H263*1.051</f>
        <v>846055</v>
      </c>
      <c r="I263" s="7">
        <f>+'ESTUDIO DE MERCADO 2025'!I263*1.051</f>
        <v>862871</v>
      </c>
      <c r="J263" s="13">
        <f>+'ESTUDIO DE MERCADO 2025'!J263*1.051</f>
        <v>813694.49979999999</v>
      </c>
      <c r="K263" s="8">
        <f t="shared" ref="K263:K325" si="246">ROUND(((F263+G263+H263+I263+J263)/5),0)</f>
        <v>771794</v>
      </c>
      <c r="L263" s="450"/>
      <c r="M263" s="157">
        <f>+'ESTUDIO DE MERCADO 2023'!I263*(1 + 0.0928) * (1 + 0.052) * (1 + 0.051)</f>
        <v>686661.47455972934</v>
      </c>
      <c r="N263" s="157">
        <f>+'ESTUDIO DE MERCADO 2023'!J263*(1 + 0.0928) * (1 + 0.052) * (1 + 0.051)</f>
        <v>649687.39516035933</v>
      </c>
      <c r="O263" s="7">
        <f>+'ESTUDIO DE MERCADO 2025'!N263*1.051</f>
        <v>846055</v>
      </c>
      <c r="P263" s="7">
        <f>+'ESTUDIO DE MERCADO 2025'!O263*1.051</f>
        <v>862871</v>
      </c>
      <c r="Q263" s="7">
        <f>+'ESTUDIO DE MERCADO 2025'!P263*1.051</f>
        <v>813694.49979999999</v>
      </c>
      <c r="R263" s="8">
        <f t="shared" ref="R263:R325" si="247">ROUND(((M263+N263+O263+P263+Q263)/5),0)</f>
        <v>771794</v>
      </c>
      <c r="S263" s="450"/>
      <c r="T263" s="157">
        <f>+'ESTUDIO DE MERCADO 2023'!O263*(1 + 0.0928) * (1 + 0.052) * (1 + 0.051)</f>
        <v>1459889.0150753919</v>
      </c>
      <c r="U263" s="157">
        <f>+'ESTUDIO DE MERCADO 2023'!P263*(1 + 0.0928) * (1 + 0.052) * (1 + 0.051)</f>
        <v>1381279.6065713323</v>
      </c>
      <c r="V263" s="7">
        <f>+'ESTUDIO DE MERCADO 2025'!T263*1.051</f>
        <v>1799312</v>
      </c>
      <c r="W263" s="7">
        <f>+'ESTUDIO DE MERCADO 2025'!U263*1.051</f>
        <v>1799312</v>
      </c>
      <c r="X263" s="7">
        <f>+'ESTUDIO DE MERCADO 2025'!V263*1.051</f>
        <v>1729970.5933999999</v>
      </c>
      <c r="Y263" s="8">
        <f t="shared" ref="Y263:Y325" si="248">ROUND(((T263+U263+V263+W263+X263)/5),0)</f>
        <v>1633953</v>
      </c>
      <c r="Z263" s="450"/>
      <c r="AA263" s="157">
        <f>+'ESTUDIO DE MERCADO 2023'!AD263*(1 + 0.0928) * (1 + 0.052) * (1 + 0.051)</f>
        <v>1481778.9913606979</v>
      </c>
      <c r="AB263" s="157">
        <f>+'ESTUDIO DE MERCADO 2023'!AE263*(1 + 0.0928) * (1 + 0.052) * (1 + 0.051)</f>
        <v>1394390.1248778342</v>
      </c>
      <c r="AC263" s="7">
        <f>+'ESTUDIO DE MERCADO 2025'!Z263*1.051</f>
        <v>1821383</v>
      </c>
      <c r="AD263" s="7">
        <f>+'ESTUDIO DE MERCADO 2025'!AA263*1.051</f>
        <v>1821383</v>
      </c>
      <c r="AE263" s="7">
        <f>+'ESTUDIO DE MERCADO 2025'!AB263*1.051</f>
        <v>1751282.3509999998</v>
      </c>
      <c r="AF263" s="8">
        <f t="shared" ref="AF263:AF325" si="249">ROUND(((AA263+AB263+AC263+AD263+AE263)/5),0)</f>
        <v>1654043</v>
      </c>
      <c r="AG263" s="450"/>
      <c r="AH263" s="157">
        <f>+'ESTUDIO DE MERCADO 2023'!AG263*(1 + 0.0928) * (1 + 0.052) * (1 + 0.051)</f>
        <v>1481778.9913606979</v>
      </c>
      <c r="AI263" s="157">
        <f>+'ESTUDIO DE MERCADO 2023'!AH263*(1 + 0.0928) * (1 + 0.052) * (1 + 0.051)</f>
        <v>1394390.1248778342</v>
      </c>
      <c r="AJ263" s="7">
        <f>+'ESTUDIO DE MERCADO 2025'!AF263*1.051</f>
        <v>1821383</v>
      </c>
      <c r="AK263" s="7">
        <f>+'ESTUDIO DE MERCADO 2025'!AG263*1.051</f>
        <v>1858168</v>
      </c>
      <c r="AL263" s="7">
        <f>+'ESTUDIO DE MERCADO 2025'!AH263*1.051</f>
        <v>1751282.3509999998</v>
      </c>
      <c r="AM263" s="8">
        <f t="shared" ref="AM263:AM325" si="250">ROUND(((AH263+AI263+AJ263+AK263+AL263)/5),0)</f>
        <v>1661400</v>
      </c>
      <c r="AN263" s="450"/>
      <c r="AO263" s="157">
        <f>+'ESTUDIO DE MERCADO 2023'!AJ263*(1 + 0.0928) * (1 + 0.052) * (1 + 0.051)</f>
        <v>1473745.6604399874</v>
      </c>
      <c r="AP263" s="157">
        <f>+'ESTUDIO DE MERCADO 2023'!AK263*(1 + 0.0928) * (1 + 0.052) * (1 + 0.051)</f>
        <v>1394390.1248778342</v>
      </c>
      <c r="AQ263" s="7">
        <f>+'ESTUDIO DE MERCADO 2025'!AL263*1.051</f>
        <v>1816128</v>
      </c>
      <c r="AR263" s="7">
        <f>+'ESTUDIO DE MERCADO 2025'!AM263*1.051</f>
        <v>1852913</v>
      </c>
      <c r="AS263" s="7">
        <f>+'ESTUDIO DE MERCADO 2025'!AN263*1.051</f>
        <v>1746389.946</v>
      </c>
      <c r="AT263" s="8">
        <f>ROUND(((AO263+AP263+AQ263+AR263+AS263)/5),0)</f>
        <v>1656713</v>
      </c>
      <c r="AU263" s="450"/>
      <c r="AV263" s="157">
        <f>+'ESTUDIO DE MERCADO 2023'!AM263*(1 + 0.0928) * (1 + 0.052) * (1 + 0.051)</f>
        <v>1482904.0464775427</v>
      </c>
      <c r="AW263" s="157">
        <f>+'ESTUDIO DE MERCADO 2023'!AN263*(1 + 0.0928) * (1 + 0.052) * (1 + 0.051)</f>
        <v>1394390.1248778342</v>
      </c>
      <c r="AX263" s="7">
        <f>+'ESTUDIO DE MERCADO 2025'!AR263*1.051</f>
        <v>1822434</v>
      </c>
      <c r="AY263" s="7">
        <f>+'ESTUDIO DE MERCADO 2025'!AS263*1.051</f>
        <v>1859219</v>
      </c>
      <c r="AZ263" s="7">
        <f>+'ESTUDIO DE MERCADO 2025'!AT263*1.051</f>
        <v>1751966.5519999999</v>
      </c>
      <c r="BA263" s="8">
        <f t="shared" ref="BA263:BA325" si="251">ROUND(((AV263+AW263+AX263+AY263+AZ263)/5),0)</f>
        <v>1662183</v>
      </c>
      <c r="BB263" s="450"/>
      <c r="BC263" s="157">
        <f>+'ESTUDIO DE MERCADO 2023'!AP263*(1 + 0.0928) * (1 + 0.052) * (1 + 0.051)</f>
        <v>884577.62302507064</v>
      </c>
      <c r="BD263" s="157">
        <f>+'ESTUDIO DE MERCADO 2023'!AQ263*(1 + 0.0928) * (1 + 0.052) * (1 + 0.051)</f>
        <v>680444.32540390047</v>
      </c>
      <c r="BE263" s="7">
        <f>+'ESTUDIO DE MERCADO 2025'!AX263*1.051</f>
        <v>991092.99999999988</v>
      </c>
      <c r="BF263" s="7">
        <f>+'ESTUDIO DE MERCADO 2025'!AY263*1.051</f>
        <v>991092.99999999988</v>
      </c>
      <c r="BG263" s="7">
        <f>+'ESTUDIO DE MERCADO 2025'!AZ263*1.051</f>
        <v>952931.61040000001</v>
      </c>
      <c r="BH263" s="8">
        <f t="shared" ref="BH263:BH325" si="252">ROUND(((BC263+BD263+BE263+BF263+BG263)/5),0)</f>
        <v>900028</v>
      </c>
      <c r="BI263" s="450"/>
      <c r="BJ263" s="157">
        <f>+'ESTUDIO DE MERCADO 2023'!AV263*(1 + 0.0928) * (1 + 0.052) * (1 + 0.051)</f>
        <v>1572542.7521640384</v>
      </c>
      <c r="BK263" s="157">
        <f>+'ESTUDIO DE MERCADO 2023'!AW263*(1 + 0.0928) * (1 + 0.052) * (1 + 0.051)</f>
        <v>1394390.1248778342</v>
      </c>
      <c r="BL263" s="7">
        <f>+'ESTUDIO DE MERCADO 2025'!BD263*1.051</f>
        <v>1879187.9999999998</v>
      </c>
      <c r="BM263" s="7">
        <f>+'ESTUDIO DE MERCADO 2025'!BE263*1.051</f>
        <v>1879187.9999999998</v>
      </c>
      <c r="BN263" s="7">
        <f>+'ESTUDIO DE MERCADO 2025'!BF263*1.051</f>
        <v>1806546.6636000001</v>
      </c>
      <c r="BO263" s="8">
        <f t="shared" ref="BO263:BO325" si="253">ROUND(((BJ263+BK263+BL263+BM263+BN263)/5),0)</f>
        <v>1706371</v>
      </c>
      <c r="BP263" s="450"/>
      <c r="BQ263" s="157">
        <f>+'ESTUDIO DE MERCADO 2023'!AY263*(1 + 0.0928) * (1 + 0.052) * (1 + 0.051)</f>
        <v>1575756.3275247882</v>
      </c>
      <c r="BR263" s="157">
        <f>+'ESTUDIO DE MERCADO 2023'!AZ263*(1 + 0.0928) * (1 + 0.052) * (1 + 0.051)</f>
        <v>1394390.1248778342</v>
      </c>
      <c r="BS263" s="7">
        <f>+'ESTUDIO DE MERCADO 2025'!BJ263*1.051</f>
        <v>1881289.9999999998</v>
      </c>
      <c r="BT263" s="7">
        <f>+'ESTUDIO DE MERCADO 2025'!BK263*1.051</f>
        <v>1881289.9999999998</v>
      </c>
      <c r="BU263" s="7">
        <f>+'ESTUDIO DE MERCADO 2025'!BL263*1.051</f>
        <v>1808503.6255999999</v>
      </c>
      <c r="BV263" s="8">
        <f t="shared" ref="BV263:BV325" si="254">ROUND(((BQ263+BR263+BS263+BT263+BU263)/5),0)</f>
        <v>1708246</v>
      </c>
      <c r="BW263" s="450"/>
      <c r="BX263" s="157">
        <f>+'ESTUDIO DE MERCADO 2023'!BB263*(1 + 0.0928) * (1 + 0.052) * (1 + 0.051)</f>
        <v>1066281.3141694858</v>
      </c>
      <c r="BY263" s="157">
        <f>+'ESTUDIO DE MERCADO 2023'!BC263*(1 + 0.0928) * (1 + 0.052) * (1 + 0.051)</f>
        <v>820216.39551498916</v>
      </c>
      <c r="BZ263" s="7">
        <f>+'ESTUDIO DE MERCADO 2025'!BP263*1.051</f>
        <v>1194987</v>
      </c>
      <c r="CA263" s="7">
        <f>+'ESTUDIO DE MERCADO 2025'!BQ263*1.051</f>
        <v>1194987</v>
      </c>
      <c r="CB263" s="7">
        <f>+'ESTUDIO DE MERCADO 2025'!BR263*1.051</f>
        <v>1148676.3666000001</v>
      </c>
      <c r="CC263" s="8">
        <f t="shared" si="245"/>
        <v>1085030</v>
      </c>
      <c r="CD263" s="453"/>
      <c r="CE263" s="45"/>
      <c r="CF263" s="9"/>
      <c r="CG263" s="9"/>
      <c r="CH263" s="9"/>
      <c r="CI263" s="10"/>
      <c r="CJ263" s="10"/>
    </row>
    <row r="264" spans="1:88" s="6" customFormat="1" ht="50" customHeight="1" x14ac:dyDescent="0.35">
      <c r="A264" s="291"/>
      <c r="B264" s="4">
        <v>234</v>
      </c>
      <c r="C264" s="34" t="s">
        <v>274</v>
      </c>
      <c r="D264" s="11" t="s">
        <v>272</v>
      </c>
      <c r="F264" s="157">
        <f>+'ESTUDIO DE MERCADO 2023'!F264*(1 + 0.0928) * (1 + 0.052) * (1 + 0.051)</f>
        <v>2803759.2212447999</v>
      </c>
      <c r="G264" s="157">
        <f>+'ESTUDIO DE MERCADO 2023'!G264*(1 + 0.0928) * (1 + 0.052) * (1 + 0.051)</f>
        <v>2652787.57087008</v>
      </c>
      <c r="H264" s="7">
        <f>+'ESTUDIO DE MERCADO 2025'!H264*1.051</f>
        <v>3455688</v>
      </c>
      <c r="I264" s="7">
        <f>+'ESTUDIO DE MERCADO 2025'!I264*1.051</f>
        <v>3525054</v>
      </c>
      <c r="J264" s="13">
        <f>+'ESTUDIO DE MERCADO 2025'!J264*1.051</f>
        <v>3322457.9849999999</v>
      </c>
      <c r="K264" s="8">
        <f t="shared" si="246"/>
        <v>3151949</v>
      </c>
      <c r="L264" s="450"/>
      <c r="M264" s="157">
        <f>+'ESTUDIO DE MERCADO 2023'!I264*(1 + 0.0928) * (1 + 0.052) * (1 + 0.051)</f>
        <v>2803759.2212447999</v>
      </c>
      <c r="N264" s="157">
        <f>+'ESTUDIO DE MERCADO 2023'!J264*(1 + 0.0928) * (1 + 0.052) * (1 + 0.051)</f>
        <v>2652787.57087008</v>
      </c>
      <c r="O264" s="7">
        <f>+'ESTUDIO DE MERCADO 2025'!N264*1.051</f>
        <v>3455688</v>
      </c>
      <c r="P264" s="7">
        <f>+'ESTUDIO DE MERCADO 2025'!O264*1.051</f>
        <v>3525054</v>
      </c>
      <c r="Q264" s="7">
        <f>+'ESTUDIO DE MERCADO 2025'!P264*1.051</f>
        <v>3322457.9849999999</v>
      </c>
      <c r="R264" s="8">
        <f t="shared" si="247"/>
        <v>3151949</v>
      </c>
      <c r="S264" s="450"/>
      <c r="T264" s="157">
        <f>+'ESTUDIO DE MERCADO 2023'!O264*(1 + 0.0928) * (1 + 0.052) * (1 + 0.051)</f>
        <v>2803759.2212447999</v>
      </c>
      <c r="U264" s="157">
        <f>+'ESTUDIO DE MERCADO 2023'!P264*(1 + 0.0928) * (1 + 0.052) * (1 + 0.051)</f>
        <v>2652787.57087008</v>
      </c>
      <c r="V264" s="7">
        <f>+'ESTUDIO DE MERCADO 2025'!T264*1.051</f>
        <v>3455688</v>
      </c>
      <c r="W264" s="7">
        <f>+'ESTUDIO DE MERCADO 2025'!U264*1.051</f>
        <v>3455688</v>
      </c>
      <c r="X264" s="7">
        <f>+'ESTUDIO DE MERCADO 2025'!V264*1.051</f>
        <v>3322457.9849999999</v>
      </c>
      <c r="Y264" s="8">
        <f t="shared" si="248"/>
        <v>3138076</v>
      </c>
      <c r="Z264" s="450"/>
      <c r="AA264" s="157">
        <f>+'ESTUDIO DE MERCADO 2023'!AD264*(1 + 0.0928) * (1 + 0.052) * (1 + 0.051)</f>
        <v>2803759.2212447999</v>
      </c>
      <c r="AB264" s="157">
        <f>+'ESTUDIO DE MERCADO 2023'!AE264*(1 + 0.0928) * (1 + 0.052) * (1 + 0.051)</f>
        <v>2652787.57087008</v>
      </c>
      <c r="AC264" s="7">
        <f>+'ESTUDIO DE MERCADO 2025'!Z264*1.051</f>
        <v>3455688</v>
      </c>
      <c r="AD264" s="7">
        <f>+'ESTUDIO DE MERCADO 2025'!AA264*1.051</f>
        <v>3455688</v>
      </c>
      <c r="AE264" s="7">
        <f>+'ESTUDIO DE MERCADO 2025'!AB264*1.051</f>
        <v>3322457.9849999999</v>
      </c>
      <c r="AF264" s="8">
        <f t="shared" si="249"/>
        <v>3138076</v>
      </c>
      <c r="AG264" s="450"/>
      <c r="AH264" s="157">
        <f>+'ESTUDIO DE MERCADO 2023'!AG264*(1 + 0.0928) * (1 + 0.052) * (1 + 0.051)</f>
        <v>2803759.2212447999</v>
      </c>
      <c r="AI264" s="157">
        <f>+'ESTUDIO DE MERCADO 2023'!AH264*(1 + 0.0928) * (1 + 0.052) * (1 + 0.051)</f>
        <v>2652787.57087008</v>
      </c>
      <c r="AJ264" s="7">
        <f>+'ESTUDIO DE MERCADO 2025'!AF264*1.051</f>
        <v>3455688</v>
      </c>
      <c r="AK264" s="7">
        <f>+'ESTUDIO DE MERCADO 2025'!AG264*1.051</f>
        <v>3525054</v>
      </c>
      <c r="AL264" s="7">
        <f>+'ESTUDIO DE MERCADO 2025'!AH264*1.051</f>
        <v>3322457.9849999999</v>
      </c>
      <c r="AM264" s="8">
        <f t="shared" si="250"/>
        <v>3151949</v>
      </c>
      <c r="AN264" s="450"/>
      <c r="AO264" s="157">
        <f>+'ESTUDIO DE MERCADO 2023'!AJ264*(1 + 0.0928) * (1 + 0.052) * (1 + 0.051)</f>
        <v>2803759.2212447999</v>
      </c>
      <c r="AP264" s="157">
        <f>+'ESTUDIO DE MERCADO 2023'!AK264*(1 + 0.0928) * (1 + 0.052) * (1 + 0.051)</f>
        <v>2652787.57087008</v>
      </c>
      <c r="AQ264" s="7">
        <f>+'ESTUDIO DE MERCADO 2025'!AL264*1.051</f>
        <v>3455688</v>
      </c>
      <c r="AR264" s="7">
        <f>+'ESTUDIO DE MERCADO 2025'!AM264*1.051</f>
        <v>3525054</v>
      </c>
      <c r="AS264" s="7">
        <f>+'ESTUDIO DE MERCADO 2025'!AN264*1.051</f>
        <v>3322457.9849999999</v>
      </c>
      <c r="AT264" s="8">
        <f>ROUND(((AO264+AP264+AQ264+AR264+AS264)/5),0)</f>
        <v>3151949</v>
      </c>
      <c r="AU264" s="450"/>
      <c r="AV264" s="157">
        <f>+'ESTUDIO DE MERCADO 2023'!AM264*(1 + 0.0928) * (1 + 0.052) * (1 + 0.051)</f>
        <v>2803759.2212447999</v>
      </c>
      <c r="AW264" s="157">
        <f>+'ESTUDIO DE MERCADO 2023'!AN264*(1 + 0.0928) * (1 + 0.052) * (1 + 0.051)</f>
        <v>2652787.57087008</v>
      </c>
      <c r="AX264" s="7">
        <f>+'ESTUDIO DE MERCADO 2025'!AR264*1.051</f>
        <v>3455688</v>
      </c>
      <c r="AY264" s="7">
        <f>+'ESTUDIO DE MERCADO 2025'!AS264*1.051</f>
        <v>3525054</v>
      </c>
      <c r="AZ264" s="7">
        <f>+'ESTUDIO DE MERCADO 2025'!AT264*1.051</f>
        <v>3322457.9849999999</v>
      </c>
      <c r="BA264" s="8">
        <f t="shared" si="251"/>
        <v>3151949</v>
      </c>
      <c r="BB264" s="450"/>
      <c r="BC264" s="157">
        <f>+'ESTUDIO DE MERCADO 2023'!AP264*(1 + 0.0928) * (1 + 0.052) * (1 + 0.051)</f>
        <v>2803759.2212447999</v>
      </c>
      <c r="BD264" s="157">
        <f>+'ESTUDIO DE MERCADO 2023'!AQ264*(1 + 0.0928) * (1 + 0.052) * (1 + 0.051)</f>
        <v>2156737.8624959998</v>
      </c>
      <c r="BE264" s="7">
        <f>+'ESTUDIO DE MERCADO 2025'!AX264*1.051</f>
        <v>3141439</v>
      </c>
      <c r="BF264" s="7">
        <f>+'ESTUDIO DE MERCADO 2025'!AY264*1.051</f>
        <v>3141439</v>
      </c>
      <c r="BG264" s="7">
        <f>+'ESTUDIO DE MERCADO 2025'!AZ264*1.051</f>
        <v>3020416.3499999996</v>
      </c>
      <c r="BH264" s="8">
        <f t="shared" si="252"/>
        <v>2852758</v>
      </c>
      <c r="BI264" s="450"/>
      <c r="BJ264" s="157">
        <f>+'ESTUDIO DE MERCADO 2023'!AV264*(1 + 0.0928) * (1 + 0.052) * (1 + 0.051)</f>
        <v>2803759.2212447999</v>
      </c>
      <c r="BK264" s="157">
        <f>+'ESTUDIO DE MERCADO 2023'!AW264*(1 + 0.0928) * (1 + 0.052) * (1 + 0.051)</f>
        <v>2652787.57087008</v>
      </c>
      <c r="BL264" s="7">
        <f>+'ESTUDIO DE MERCADO 2025'!BD264*1.051</f>
        <v>3455688</v>
      </c>
      <c r="BM264" s="7">
        <f>+'ESTUDIO DE MERCADO 2025'!BE264*1.051</f>
        <v>3455688</v>
      </c>
      <c r="BN264" s="7">
        <f>+'ESTUDIO DE MERCADO 2025'!BF264*1.051</f>
        <v>3322457.9849999999</v>
      </c>
      <c r="BO264" s="8">
        <f t="shared" si="253"/>
        <v>3138076</v>
      </c>
      <c r="BP264" s="450"/>
      <c r="BQ264" s="157">
        <f>+'ESTUDIO DE MERCADO 2023'!AY264*(1 + 0.0928) * (1 + 0.052) * (1 + 0.051)</f>
        <v>2803759.2212447999</v>
      </c>
      <c r="BR264" s="157">
        <f>+'ESTUDIO DE MERCADO 2023'!AZ264*(1 + 0.0928) * (1 + 0.052) * (1 + 0.051)</f>
        <v>2652787.57087008</v>
      </c>
      <c r="BS264" s="7">
        <f>+'ESTUDIO DE MERCADO 2025'!BJ264*1.051</f>
        <v>3455688</v>
      </c>
      <c r="BT264" s="7">
        <f>+'ESTUDIO DE MERCADO 2025'!BK264*1.051</f>
        <v>3455688</v>
      </c>
      <c r="BU264" s="7">
        <f>+'ESTUDIO DE MERCADO 2025'!BL264*1.051</f>
        <v>3322457.9849999999</v>
      </c>
      <c r="BV264" s="8">
        <f t="shared" si="254"/>
        <v>3138076</v>
      </c>
      <c r="BW264" s="450"/>
      <c r="BX264" s="157">
        <f>+'ESTUDIO DE MERCADO 2023'!BB264*(1 + 0.0928) * (1 + 0.052) * (1 + 0.051)</f>
        <v>2803759.2212447999</v>
      </c>
      <c r="BY264" s="157">
        <f>+'ESTUDIO DE MERCADO 2023'!BC264*(1 + 0.0928) * (1 + 0.052) * (1 + 0.051)</f>
        <v>2156737.8624959998</v>
      </c>
      <c r="BZ264" s="7">
        <f>+'ESTUDIO DE MERCADO 2025'!BP264*1.051</f>
        <v>3141439</v>
      </c>
      <c r="CA264" s="7">
        <f>+'ESTUDIO DE MERCADO 2025'!BQ264*1.051</f>
        <v>3141439</v>
      </c>
      <c r="CB264" s="7">
        <f>+'ESTUDIO DE MERCADO 2025'!BR264*1.051</f>
        <v>3020416.3499999996</v>
      </c>
      <c r="CC264" s="8">
        <f t="shared" si="245"/>
        <v>2852758</v>
      </c>
      <c r="CD264" s="453"/>
      <c r="CE264" s="45"/>
      <c r="CF264" s="9"/>
      <c r="CG264" s="9"/>
      <c r="CH264" s="9"/>
      <c r="CI264" s="10"/>
      <c r="CJ264" s="10"/>
    </row>
    <row r="265" spans="1:88" s="6" customFormat="1" ht="50" customHeight="1" thickBot="1" x14ac:dyDescent="0.4">
      <c r="A265" s="291"/>
      <c r="B265" s="11">
        <v>235</v>
      </c>
      <c r="C265" s="34" t="s">
        <v>275</v>
      </c>
      <c r="D265" s="11" t="s">
        <v>272</v>
      </c>
      <c r="F265" s="157">
        <f>+'ESTUDIO DE MERCADO 2023'!F265*(1 + 0.0928) * (1 + 0.052) * (1 + 0.051)</f>
        <v>475651.67707253428</v>
      </c>
      <c r="G265" s="157">
        <f>+'ESTUDIO DE MERCADO 2023'!G265*(1 + 0.0928) * (1 + 0.052) * (1 + 0.051)</f>
        <v>450039.6636917055</v>
      </c>
      <c r="H265" s="7">
        <f>+'ESTUDIO DE MERCADO 2025'!H265*1.051</f>
        <v>586458</v>
      </c>
      <c r="I265" s="7">
        <f>+'ESTUDIO DE MERCADO 2025'!I265*1.051</f>
        <v>598019</v>
      </c>
      <c r="J265" s="13">
        <f>+'ESTUDIO DE MERCADO 2025'!J265*1.051</f>
        <v>563647.72659999994</v>
      </c>
      <c r="K265" s="8">
        <f t="shared" si="246"/>
        <v>534763</v>
      </c>
      <c r="L265" s="450"/>
      <c r="M265" s="157">
        <f>+'ESTUDIO DE MERCADO 2023'!I265*(1 + 0.0928) * (1 + 0.052) * (1 + 0.051)</f>
        <v>475651.67707253428</v>
      </c>
      <c r="N265" s="157">
        <f>+'ESTUDIO DE MERCADO 2023'!J265*(1 + 0.0928) * (1 + 0.052) * (1 + 0.051)</f>
        <v>450039.6636917055</v>
      </c>
      <c r="O265" s="7">
        <f>+'ESTUDIO DE MERCADO 2025'!N265*1.051</f>
        <v>586458</v>
      </c>
      <c r="P265" s="7">
        <f>+'ESTUDIO DE MERCADO 2025'!O265*1.051</f>
        <v>598019</v>
      </c>
      <c r="Q265" s="7">
        <f>+'ESTUDIO DE MERCADO 2025'!P265*1.051</f>
        <v>563647.72659999994</v>
      </c>
      <c r="R265" s="8">
        <f t="shared" si="247"/>
        <v>534763</v>
      </c>
      <c r="S265" s="450"/>
      <c r="T265" s="157">
        <f>+'ESTUDIO DE MERCADO 2023'!O265*(1 + 0.0928) * (1 + 0.052) * (1 + 0.051)</f>
        <v>718567.60028701031</v>
      </c>
      <c r="U265" s="157">
        <f>+'ESTUDIO DE MERCADO 2023'!P265*(1 + 0.0928) * (1 + 0.052) * (1 + 0.051)</f>
        <v>679875.49873309419</v>
      </c>
      <c r="V265" s="7">
        <f>+'ESTUDIO DE MERCADO 2025'!T265*1.051</f>
        <v>885993</v>
      </c>
      <c r="W265" s="7">
        <f>+'ESTUDIO DE MERCADO 2025'!U265*1.051</f>
        <v>885993</v>
      </c>
      <c r="X265" s="7">
        <f>+'ESTUDIO DE MERCADO 2025'!V265*1.051</f>
        <v>851503.59419999993</v>
      </c>
      <c r="Y265" s="8">
        <f t="shared" si="248"/>
        <v>804387</v>
      </c>
      <c r="Z265" s="450"/>
      <c r="AA265" s="157">
        <f>+'ESTUDIO DE MERCADO 2023'!AD265*(1 + 0.0928) * (1 + 0.052) * (1 + 0.051)</f>
        <v>918823.7661984025</v>
      </c>
      <c r="AB265" s="157">
        <f>+'ESTUDIO DE MERCADO 2023'!AE265*(1 + 0.0928) * (1 + 0.052) * (1 + 0.051)</f>
        <v>847228.01746147114</v>
      </c>
      <c r="AC265" s="7">
        <f>+'ESTUDIO DE MERCADO 2025'!Z265*1.051</f>
        <v>1118264</v>
      </c>
      <c r="AD265" s="7">
        <f>+'ESTUDIO DE MERCADO 2025'!AA265*1.051</f>
        <v>1118264</v>
      </c>
      <c r="AE265" s="7">
        <f>+'ESTUDIO DE MERCADO 2025'!AB265*1.051</f>
        <v>1075338.8477999999</v>
      </c>
      <c r="AF265" s="8">
        <f t="shared" si="249"/>
        <v>1015584</v>
      </c>
      <c r="AG265" s="450"/>
      <c r="AH265" s="157">
        <f>+'ESTUDIO DE MERCADO 2023'!AG265*(1 + 0.0928) * (1 + 0.052) * (1 + 0.051)</f>
        <v>821163.87921448855</v>
      </c>
      <c r="AI265" s="157">
        <f>+'ESTUDIO DE MERCADO 2023'!AH265*(1 + 0.0928) * (1 + 0.052) * (1 + 0.051)</f>
        <v>847228.01746147114</v>
      </c>
      <c r="AJ265" s="7">
        <f>+'ESTUDIO DE MERCADO 2025'!AF265*1.051</f>
        <v>1056255</v>
      </c>
      <c r="AK265" s="7">
        <f>+'ESTUDIO DE MERCADO 2025'!AG265*1.051</f>
        <v>1077275</v>
      </c>
      <c r="AL265" s="7">
        <f>+'ESTUDIO DE MERCADO 2025'!AH265*1.051</f>
        <v>1015873.6881999999</v>
      </c>
      <c r="AM265" s="8">
        <f t="shared" si="250"/>
        <v>963559</v>
      </c>
      <c r="AN265" s="450"/>
      <c r="AO265" s="157">
        <f>+'ESTUDIO DE MERCADO 2023'!AJ265*(1 + 0.0928) * (1 + 0.052) * (1 + 0.051)</f>
        <v>886826.51829643105</v>
      </c>
      <c r="AP265" s="157">
        <f>+'ESTUDIO DE MERCADO 2023'!AK265*(1 + 0.0928) * (1 + 0.052) * (1 + 0.051)</f>
        <v>847228.01746147114</v>
      </c>
      <c r="AQ265" s="7">
        <f>+'ESTUDIO DE MERCADO 2025'!AL265*1.051</f>
        <v>1098295</v>
      </c>
      <c r="AR265" s="7">
        <f>+'ESTUDIO DE MERCADO 2025'!AM265*1.051</f>
        <v>1120366</v>
      </c>
      <c r="AS265" s="7">
        <f>+'ESTUDIO DE MERCADO 2025'!AN265*1.051</f>
        <v>1055854.5689999999</v>
      </c>
      <c r="AT265" s="8">
        <f>ROUND(((AO265+AP265+AQ265+AR265+AS265)/5),0)</f>
        <v>1001714</v>
      </c>
      <c r="AU265" s="450"/>
      <c r="AV265" s="157">
        <f>+'ESTUDIO DE MERCADO 2023'!AM265*(1 + 0.0928) * (1 + 0.052) * (1 + 0.051)</f>
        <v>1003970.7561538228</v>
      </c>
      <c r="AW265" s="157">
        <f>+'ESTUDIO DE MERCADO 2023'!AN265*(1 + 0.0928) * (1 + 0.052) * (1 + 0.051)</f>
        <v>847228.01746147114</v>
      </c>
      <c r="AX265" s="7">
        <f>+'ESTUDIO DE MERCADO 2025'!AR265*1.051</f>
        <v>1171865</v>
      </c>
      <c r="AY265" s="7">
        <f>+'ESTUDIO DE MERCADO 2025'!AS265*1.051</f>
        <v>1194987</v>
      </c>
      <c r="AZ265" s="7">
        <f>+'ESTUDIO DE MERCADO 2025'!AT265*1.051</f>
        <v>1127183.6268</v>
      </c>
      <c r="BA265" s="8">
        <f t="shared" si="251"/>
        <v>1069047</v>
      </c>
      <c r="BB265" s="450"/>
      <c r="BC265" s="157">
        <f>+'ESTUDIO DE MERCADO 2023'!AP265*(1 + 0.0928) * (1 + 0.052) * (1 + 0.051)</f>
        <v>722216.13216161611</v>
      </c>
      <c r="BD265" s="157">
        <f>+'ESTUDIO DE MERCADO 2023'!AQ265*(1 + 0.0928) * (1 + 0.052) * (1 + 0.051)</f>
        <v>555550.87089355092</v>
      </c>
      <c r="BE265" s="7">
        <f>+'ESTUDIO DE MERCADO 2025'!AX265*1.051</f>
        <v>809270</v>
      </c>
      <c r="BF265" s="7">
        <f>+'ESTUDIO DE MERCADO 2025'!AY265*1.051</f>
        <v>809270</v>
      </c>
      <c r="BG265" s="7">
        <f>+'ESTUDIO DE MERCADO 2025'!AZ265*1.051</f>
        <v>778024.821</v>
      </c>
      <c r="BH265" s="8">
        <f t="shared" si="252"/>
        <v>734866</v>
      </c>
      <c r="BI265" s="450"/>
      <c r="BJ265" s="157">
        <f>+'ESTUDIO DE MERCADO 2023'!AV265*(1 + 0.0928) * (1 + 0.052) * (1 + 0.051)</f>
        <v>1018419.0881727417</v>
      </c>
      <c r="BK265" s="157">
        <f>+'ESTUDIO DE MERCADO 2023'!AW265*(1 + 0.0928) * (1 + 0.052) * (1 + 0.051)</f>
        <v>847228.01746147114</v>
      </c>
      <c r="BL265" s="7">
        <f>+'ESTUDIO DE MERCADO 2025'!BD265*1.051</f>
        <v>1181324</v>
      </c>
      <c r="BM265" s="7">
        <f>+'ESTUDIO DE MERCADO 2025'!BE265*1.051</f>
        <v>1181324</v>
      </c>
      <c r="BN265" s="7">
        <f>+'ESTUDIO DE MERCADO 2025'!BF265*1.051</f>
        <v>1135981.1273999999</v>
      </c>
      <c r="BO265" s="8">
        <f t="shared" si="253"/>
        <v>1072855</v>
      </c>
      <c r="BP265" s="450"/>
      <c r="BQ265" s="157">
        <f>+'ESTUDIO DE MERCADO 2023'!AY265*(1 + 0.0928) * (1 + 0.052) * (1 + 0.051)</f>
        <v>988311.10669268575</v>
      </c>
      <c r="BR265" s="157">
        <f>+'ESTUDIO DE MERCADO 2023'!AZ265*(1 + 0.0928) * (1 + 0.052) * (1 + 0.051)</f>
        <v>847228.01746147114</v>
      </c>
      <c r="BS265" s="7">
        <f>+'ESTUDIO DE MERCADO 2025'!BJ265*1.051</f>
        <v>1162406</v>
      </c>
      <c r="BT265" s="7">
        <f>+'ESTUDIO DE MERCADO 2025'!BK265*1.051</f>
        <v>1162406</v>
      </c>
      <c r="BU265" s="7">
        <f>+'ESTUDIO DE MERCADO 2025'!BL265*1.051</f>
        <v>1117648.9547999999</v>
      </c>
      <c r="BV265" s="8">
        <f t="shared" si="254"/>
        <v>1055600</v>
      </c>
      <c r="BW265" s="450"/>
      <c r="BX265" s="157">
        <f>+'ESTUDIO DE MERCADO 2023'!BB265*(1 + 0.0928) * (1 + 0.052) * (1 + 0.051)</f>
        <v>798504.8317747952</v>
      </c>
      <c r="BY265" s="157">
        <f>+'ESTUDIO DE MERCADO 2023'!BC265*(1 + 0.0928) * (1 + 0.052) * (1 + 0.051)</f>
        <v>614234.48598061164</v>
      </c>
      <c r="BZ265" s="7">
        <f>+'ESTUDIO DE MERCADO 2025'!BP265*1.051</f>
        <v>894401</v>
      </c>
      <c r="CA265" s="7">
        <f>+'ESTUDIO DE MERCADO 2025'!BQ265*1.051</f>
        <v>894401</v>
      </c>
      <c r="CB265" s="7">
        <f>+'ESTUDIO DE MERCADO 2025'!BR265*1.051</f>
        <v>860208.39659999998</v>
      </c>
      <c r="CC265" s="8">
        <f t="shared" si="245"/>
        <v>812350</v>
      </c>
      <c r="CD265" s="453"/>
      <c r="CE265" s="45"/>
      <c r="CF265" s="9"/>
      <c r="CG265" s="9"/>
      <c r="CH265" s="9"/>
      <c r="CI265" s="10"/>
      <c r="CJ265" s="10"/>
    </row>
    <row r="266" spans="1:88" s="6" customFormat="1" ht="50" customHeight="1" x14ac:dyDescent="0.35">
      <c r="A266" s="291"/>
      <c r="B266" s="4">
        <v>236</v>
      </c>
      <c r="C266" s="34" t="s">
        <v>276</v>
      </c>
      <c r="D266" s="11" t="s">
        <v>272</v>
      </c>
      <c r="F266" s="157">
        <f>+'ESTUDIO DE MERCADO 2023'!F266*(1 + 0.0928) * (1 + 0.052) * (1 + 0.051)</f>
        <v>533793.69933669118</v>
      </c>
      <c r="G266" s="157">
        <f>+'ESTUDIO DE MERCADO 2023'!G266*(1 + 0.0928) * (1 + 0.052) * (1 + 0.051)</f>
        <v>505050.96168010018</v>
      </c>
      <c r="H266" s="7">
        <f>+'ESTUDIO DE MERCADO 2025'!H266*1.051</f>
        <v>657926</v>
      </c>
      <c r="I266" s="7">
        <f>+'ESTUDIO DE MERCADO 2025'!I266*1.051</f>
        <v>671589</v>
      </c>
      <c r="J266" s="13">
        <f>+'ESTUDIO DE MERCADO 2025'!J266*1.051</f>
        <v>632546.03159999999</v>
      </c>
      <c r="K266" s="8">
        <f t="shared" si="246"/>
        <v>600181</v>
      </c>
      <c r="L266" s="450"/>
      <c r="M266" s="157">
        <f>+'ESTUDIO DE MERCADO 2023'!I266*(1 + 0.0928) * (1 + 0.052) * (1 + 0.051)</f>
        <v>533793.69933669118</v>
      </c>
      <c r="N266" s="157">
        <f>+'ESTUDIO DE MERCADO 2023'!J266*(1 + 0.0928) * (1 + 0.052) * (1 + 0.051)</f>
        <v>505050.96168010018</v>
      </c>
      <c r="O266" s="7">
        <f>+'ESTUDIO DE MERCADO 2025'!N266*1.051</f>
        <v>657926</v>
      </c>
      <c r="P266" s="7">
        <f>+'ESTUDIO DE MERCADO 2025'!O266*1.051</f>
        <v>671589</v>
      </c>
      <c r="Q266" s="7">
        <f>+'ESTUDIO DE MERCADO 2025'!P266*1.051</f>
        <v>632546.03159999999</v>
      </c>
      <c r="R266" s="8">
        <f t="shared" si="247"/>
        <v>600181</v>
      </c>
      <c r="S266" s="450"/>
      <c r="T266" s="157">
        <f>+'ESTUDIO DE MERCADO 2023'!O266*(1 + 0.0928) * (1 + 0.052) * (1 + 0.051)</f>
        <v>838644.75720710563</v>
      </c>
      <c r="U266" s="157">
        <f>+'ESTUDIO DE MERCADO 2023'!P266*(1 + 0.0928) * (1 + 0.052) * (1 + 0.051)</f>
        <v>793486.9625882617</v>
      </c>
      <c r="V266" s="7">
        <f>+'ESTUDIO DE MERCADO 2025'!T266*1.051</f>
        <v>1033132.9999999999</v>
      </c>
      <c r="W266" s="7">
        <f>+'ESTUDIO DE MERCADO 2025'!U266*1.051</f>
        <v>1033132.9999999999</v>
      </c>
      <c r="X266" s="7">
        <f>+'ESTUDIO DE MERCADO 2025'!V266*1.051</f>
        <v>993795.3311999999</v>
      </c>
      <c r="Y266" s="8">
        <f t="shared" si="248"/>
        <v>938439</v>
      </c>
      <c r="Z266" s="450"/>
      <c r="AA266" s="157">
        <f>+'ESTUDIO DE MERCADO 2023'!AD266*(1 + 0.0928) * (1 + 0.052) * (1 + 0.051)</f>
        <v>1025912.9758192848</v>
      </c>
      <c r="AB266" s="157">
        <f>+'ESTUDIO DE MERCADO 2023'!AE266*(1 + 0.0928) * (1 + 0.052) * (1 + 0.051)</f>
        <v>915306.15118770069</v>
      </c>
      <c r="AC266" s="7">
        <f>+'ESTUDIO DE MERCADO 2025'!Z266*1.051</f>
        <v>1229670</v>
      </c>
      <c r="AD266" s="7">
        <f>+'ESTUDIO DE MERCADO 2025'!AA266*1.051</f>
        <v>1229670</v>
      </c>
      <c r="AE266" s="7">
        <f>+'ESTUDIO DE MERCADO 2025'!AB266*1.051</f>
        <v>1181996.2196</v>
      </c>
      <c r="AF266" s="8">
        <f t="shared" si="249"/>
        <v>1116511</v>
      </c>
      <c r="AG266" s="450"/>
      <c r="AH266" s="157">
        <f>+'ESTUDIO DE MERCADO 2023'!AG266*(1 + 0.0928) * (1 + 0.052) * (1 + 0.051)</f>
        <v>891248.98117474129</v>
      </c>
      <c r="AI266" s="157">
        <f>+'ESTUDIO DE MERCADO 2023'!AH266*(1 + 0.0928) * (1 + 0.052) * (1 + 0.051)</f>
        <v>915306.15118770069</v>
      </c>
      <c r="AJ266" s="7">
        <f>+'ESTUDIO DE MERCADO 2025'!AF266*1.051</f>
        <v>1143488</v>
      </c>
      <c r="AK266" s="7">
        <f>+'ESTUDIO DE MERCADO 2025'!AG266*1.051</f>
        <v>1166610</v>
      </c>
      <c r="AL266" s="7">
        <f>+'ESTUDIO DE MERCADO 2025'!AH266*1.051</f>
        <v>1100000.9831999999</v>
      </c>
      <c r="AM266" s="8">
        <f t="shared" si="250"/>
        <v>1043331</v>
      </c>
      <c r="AN266" s="450"/>
      <c r="AO266" s="157">
        <f>+'ESTUDIO DE MERCADO 2023'!AJ266*(1 + 0.0928) * (1 + 0.052) * (1 + 0.051)</f>
        <v>958689.11014431238</v>
      </c>
      <c r="AP266" s="157">
        <f>+'ESTUDIO DE MERCADO 2023'!AK266*(1 + 0.0928) * (1 + 0.052) * (1 + 0.051)</f>
        <v>915306.15118770069</v>
      </c>
      <c r="AQ266" s="7">
        <f>+'ESTUDIO DE MERCADO 2025'!AL266*1.051</f>
        <v>1186579</v>
      </c>
      <c r="AR266" s="7">
        <f>+'ESTUDIO DE MERCADO 2025'!AM266*1.051</f>
        <v>1210752</v>
      </c>
      <c r="AS266" s="7">
        <f>+'ESTUDIO DE MERCADO 2025'!AN266*1.051</f>
        <v>1141064.8143999998</v>
      </c>
      <c r="AT266" s="8">
        <f>ROUND(((AO266+AP266+AQ266+AR266+AS266)/5),0)</f>
        <v>1082478</v>
      </c>
      <c r="AU266" s="450"/>
      <c r="AV266" s="157">
        <f>+'ESTUDIO DE MERCADO 2023'!AM266*(1 + 0.0928) * (1 + 0.052) * (1 + 0.051)</f>
        <v>1085566.4112209741</v>
      </c>
      <c r="AW266" s="157">
        <f>+'ESTUDIO DE MERCADO 2023'!AN266*(1 + 0.0928) * (1 + 0.052) * (1 + 0.051)</f>
        <v>915306.15118770069</v>
      </c>
      <c r="AX266" s="7">
        <f>+'ESTUDIO DE MERCADO 2025'!AR266*1.051</f>
        <v>1267506</v>
      </c>
      <c r="AY266" s="7">
        <f>+'ESTUDIO DE MERCADO 2025'!AS266*1.051</f>
        <v>1292730</v>
      </c>
      <c r="AZ266" s="7">
        <f>+'ESTUDIO DE MERCADO 2025'!AT266*1.051</f>
        <v>1218319.2</v>
      </c>
      <c r="BA266" s="8">
        <f t="shared" si="251"/>
        <v>1155886</v>
      </c>
      <c r="BB266" s="450"/>
      <c r="BC266" s="157">
        <f>+'ESTUDIO DE MERCADO 2023'!AP266*(1 + 0.0928) * (1 + 0.052) * (1 + 0.051)</f>
        <v>786159.59954773227</v>
      </c>
      <c r="BD266" s="157">
        <f>+'ESTUDIO DE MERCADO 2023'!AQ266*(1 + 0.0928) * (1 + 0.052) * (1 + 0.051)</f>
        <v>604738.15349825541</v>
      </c>
      <c r="BE266" s="7">
        <f>+'ESTUDIO DE MERCADO 2025'!AX266*1.051</f>
        <v>880738</v>
      </c>
      <c r="BF266" s="7">
        <f>+'ESTUDIO DE MERCADO 2025'!AY266*1.051</f>
        <v>880738</v>
      </c>
      <c r="BG266" s="7">
        <f>+'ESTUDIO DE MERCADO 2025'!AZ266*1.051</f>
        <v>846908.41199999989</v>
      </c>
      <c r="BH266" s="8">
        <f t="shared" si="252"/>
        <v>799856</v>
      </c>
      <c r="BI266" s="450"/>
      <c r="BJ266" s="157">
        <f>+'ESTUDIO DE MERCADO 2023'!AV266*(1 + 0.0928) * (1 + 0.052) * (1 + 0.051)</f>
        <v>1087507.9210230452</v>
      </c>
      <c r="BK266" s="157">
        <f>+'ESTUDIO DE MERCADO 2023'!AW266*(1 + 0.0928) * (1 + 0.052) * (1 + 0.051)</f>
        <v>915306.15118770069</v>
      </c>
      <c r="BL266" s="7">
        <f>+'ESTUDIO DE MERCADO 2025'!BD266*1.051</f>
        <v>1268557</v>
      </c>
      <c r="BM266" s="7">
        <f>+'ESTUDIO DE MERCADO 2025'!BE266*1.051</f>
        <v>1268557</v>
      </c>
      <c r="BN266" s="7">
        <f>+'ESTUDIO DE MERCADO 2025'!BF266*1.051</f>
        <v>1219500.7341999998</v>
      </c>
      <c r="BO266" s="8">
        <f t="shared" si="253"/>
        <v>1151886</v>
      </c>
      <c r="BP266" s="450"/>
      <c r="BQ266" s="157">
        <f>+'ESTUDIO DE MERCADO 2023'!AY266*(1 + 0.0928) * (1 + 0.052) * (1 + 0.051)</f>
        <v>1067498.7064233506</v>
      </c>
      <c r="BR266" s="157">
        <f>+'ESTUDIO DE MERCADO 2023'!AZ266*(1 + 0.0928) * (1 + 0.052) * (1 + 0.051)</f>
        <v>915306.15118770069</v>
      </c>
      <c r="BS266" s="7">
        <f>+'ESTUDIO DE MERCADO 2025'!BJ266*1.051</f>
        <v>1255945</v>
      </c>
      <c r="BT266" s="7">
        <f>+'ESTUDIO DE MERCADO 2025'!BK266*1.051</f>
        <v>1255945</v>
      </c>
      <c r="BU266" s="7">
        <f>+'ESTUDIO DE MERCADO 2025'!BL266*1.051</f>
        <v>1207317.5421999998</v>
      </c>
      <c r="BV266" s="8">
        <f t="shared" si="254"/>
        <v>1140402</v>
      </c>
      <c r="BW266" s="450"/>
      <c r="BX266" s="157">
        <f>+'ESTUDIO DE MERCADO 2023'!BB266*(1 + 0.0928) * (1 + 0.052) * (1 + 0.051)</f>
        <v>896112.47537855327</v>
      </c>
      <c r="BY266" s="157">
        <f>+'ESTUDIO DE MERCADO 2023'!BC266*(1 + 0.0928) * (1 + 0.052) * (1 + 0.051)</f>
        <v>689317.28875273326</v>
      </c>
      <c r="BZ266" s="7">
        <f>+'ESTUDIO DE MERCADO 2025'!BP266*1.051</f>
        <v>1003704.9999999999</v>
      </c>
      <c r="CA266" s="7">
        <f>+'ESTUDIO DE MERCADO 2025'!BQ266*1.051</f>
        <v>1003704.9999999999</v>
      </c>
      <c r="CB266" s="7">
        <f>+'ESTUDIO DE MERCADO 2025'!BR266*1.051</f>
        <v>965359.05480000004</v>
      </c>
      <c r="CC266" s="8">
        <f t="shared" si="245"/>
        <v>911640</v>
      </c>
      <c r="CD266" s="453"/>
      <c r="CE266" s="45"/>
      <c r="CF266" s="9"/>
      <c r="CG266" s="9"/>
      <c r="CH266" s="9"/>
      <c r="CI266" s="10"/>
      <c r="CJ266" s="10"/>
    </row>
    <row r="267" spans="1:88" s="6" customFormat="1" ht="50" customHeight="1" thickBot="1" x14ac:dyDescent="0.4">
      <c r="A267" s="291"/>
      <c r="B267" s="11">
        <v>237</v>
      </c>
      <c r="C267" s="34" t="s">
        <v>277</v>
      </c>
      <c r="D267" s="11" t="s">
        <v>272</v>
      </c>
      <c r="F267" s="157">
        <f>+'ESTUDIO DE MERCADO 2023'!F267*(1 + 0.0928) * (1 + 0.052) * (1 + 0.051)</f>
        <v>9226.4239279909725</v>
      </c>
      <c r="G267" s="157">
        <f>+'ESTUDIO DE MERCADO 2023'!G267*(1 + 0.0928) * (1 + 0.052) * (1 + 0.051)</f>
        <v>8729.6164857145341</v>
      </c>
      <c r="H267" s="7">
        <f>+'ESTUDIO DE MERCADO 2025'!H267*1.051</f>
        <v>11561</v>
      </c>
      <c r="I267" s="7">
        <f>+'ESTUDIO DE MERCADO 2025'!I267*1.051</f>
        <v>11561</v>
      </c>
      <c r="J267" s="13">
        <f>+'ESTUDIO DE MERCADO 2025'!J267*1.051</f>
        <v>10933.973399999999</v>
      </c>
      <c r="K267" s="8">
        <f t="shared" si="246"/>
        <v>10402</v>
      </c>
      <c r="L267" s="450"/>
      <c r="M267" s="157">
        <f>+'ESTUDIO DE MERCADO 2023'!I267*(1 + 0.0928) * (1 + 0.052) * (1 + 0.051)</f>
        <v>9226.4239279909725</v>
      </c>
      <c r="N267" s="157">
        <f>+'ESTUDIO DE MERCADO 2023'!J267*(1 + 0.0928) * (1 + 0.052) * (1 + 0.051)</f>
        <v>8729.6164857145341</v>
      </c>
      <c r="O267" s="7">
        <f>+'ESTUDIO DE MERCADO 2025'!N267*1.051</f>
        <v>11561</v>
      </c>
      <c r="P267" s="7">
        <f>+'ESTUDIO DE MERCADO 2025'!O267*1.051</f>
        <v>11561</v>
      </c>
      <c r="Q267" s="7">
        <f>+'ESTUDIO DE MERCADO 2025'!P267*1.051</f>
        <v>10933.973399999999</v>
      </c>
      <c r="R267" s="8">
        <f t="shared" si="247"/>
        <v>10402</v>
      </c>
      <c r="S267" s="450"/>
      <c r="T267" s="157">
        <f>+'ESTUDIO DE MERCADO 2023'!O267*(1 + 0.0928) * (1 + 0.052) * (1 + 0.051)</f>
        <v>11115.690349906426</v>
      </c>
      <c r="U267" s="157">
        <f>+'ESTUDIO DE MERCADO 2023'!P267*(1 + 0.0928) * (1 + 0.052) * (1 + 0.051)</f>
        <v>10517.153177219159</v>
      </c>
      <c r="V267" s="7">
        <f>+'ESTUDIO DE MERCADO 2025'!T267*1.051</f>
        <v>13663</v>
      </c>
      <c r="W267" s="7">
        <f>+'ESTUDIO DE MERCADO 2025'!U267*1.051</f>
        <v>13663</v>
      </c>
      <c r="X267" s="7">
        <f>+'ESTUDIO DE MERCADO 2025'!V267*1.051</f>
        <v>13171.972799999998</v>
      </c>
      <c r="Y267" s="8">
        <f t="shared" si="248"/>
        <v>12426</v>
      </c>
      <c r="Z267" s="450"/>
      <c r="AA267" s="157">
        <f>+'ESTUDIO DE MERCADO 2023'!AD267*(1 + 0.0928) * (1 + 0.052) * (1 + 0.051)</f>
        <v>15005.999728024295</v>
      </c>
      <c r="AB267" s="157">
        <f>+'ESTUDIO DE MERCADO 2023'!AE267*(1 + 0.0928) * (1 + 0.052) * (1 + 0.051)</f>
        <v>13989.917386245177</v>
      </c>
      <c r="AC267" s="7">
        <f>+'ESTUDIO DE MERCADO 2025'!Z267*1.051</f>
        <v>17867</v>
      </c>
      <c r="AD267" s="7">
        <f>+'ESTUDIO DE MERCADO 2025'!AA267*1.051</f>
        <v>17867</v>
      </c>
      <c r="AE267" s="7">
        <f>+'ESTUDIO DE MERCADO 2025'!AB267*1.051</f>
        <v>17655.328599999997</v>
      </c>
      <c r="AF267" s="8">
        <f t="shared" si="249"/>
        <v>16477</v>
      </c>
      <c r="AG267" s="450"/>
      <c r="AH267" s="157">
        <f>+'ESTUDIO DE MERCADO 2023'!AG267*(1 + 0.0928) * (1 + 0.052) * (1 + 0.051)</f>
        <v>13195.705857507231</v>
      </c>
      <c r="AI267" s="157">
        <f>+'ESTUDIO DE MERCADO 2023'!AH267*(1 + 0.0928) * (1 + 0.052) * (1 + 0.051)</f>
        <v>13989.917386245177</v>
      </c>
      <c r="AJ267" s="7">
        <f>+'ESTUDIO DE MERCADO 2025'!AF267*1.051</f>
        <v>16816</v>
      </c>
      <c r="AK267" s="7">
        <f>+'ESTUDIO DE MERCADO 2025'!AG267*1.051</f>
        <v>16816</v>
      </c>
      <c r="AL267" s="7">
        <f>+'ESTUDIO DE MERCADO 2025'!AH267*1.051</f>
        <v>16553.25</v>
      </c>
      <c r="AM267" s="8">
        <f t="shared" si="250"/>
        <v>15474</v>
      </c>
      <c r="AN267" s="450"/>
      <c r="AO267" s="157">
        <f>+'ESTUDIO DE MERCADO 2023'!AJ267*(1 + 0.0928) * (1 + 0.052) * (1 + 0.051)</f>
        <v>14786.091546437992</v>
      </c>
      <c r="AP267" s="157">
        <f>+'ESTUDIO DE MERCADO 2023'!AK267*(1 + 0.0928) * (1 + 0.052) * (1 + 0.051)</f>
        <v>13989.917386245177</v>
      </c>
      <c r="AQ267" s="7">
        <f>+'ESTUDIO DE MERCADO 2025'!AL267*1.051</f>
        <v>17867</v>
      </c>
      <c r="AR267" s="7">
        <f>+'ESTUDIO DE MERCADO 2025'!AM267*1.051</f>
        <v>17867</v>
      </c>
      <c r="AS267" s="7">
        <f>+'ESTUDIO DE MERCADO 2025'!AN267*1.051</f>
        <v>17521.431199999999</v>
      </c>
      <c r="AT267" s="8">
        <f>ROUND(((AO267+AP267+AQ267+AR267+AS267)/5),0)</f>
        <v>16406</v>
      </c>
      <c r="AU267" s="450"/>
      <c r="AV267" s="157">
        <f>+'ESTUDIO DE MERCADO 2023'!AM267*(1 + 0.0928) * (1 + 0.052) * (1 + 0.051)</f>
        <v>16301.149570957976</v>
      </c>
      <c r="AW267" s="157">
        <f>+'ESTUDIO DE MERCADO 2023'!AN267*(1 + 0.0928) * (1 + 0.052) * (1 + 0.051)</f>
        <v>13989.917386245177</v>
      </c>
      <c r="AX267" s="7">
        <f>+'ESTUDIO DE MERCADO 2025'!AR267*1.051</f>
        <v>18918</v>
      </c>
      <c r="AY267" s="7">
        <f>+'ESTUDIO DE MERCADO 2025'!AS267*1.051</f>
        <v>18918</v>
      </c>
      <c r="AZ267" s="7">
        <f>+'ESTUDIO DE MERCADO 2025'!AT267*1.051</f>
        <v>18443.999</v>
      </c>
      <c r="BA267" s="8">
        <f t="shared" si="251"/>
        <v>17314</v>
      </c>
      <c r="BB267" s="450"/>
      <c r="BC267" s="157">
        <f>+'ESTUDIO DE MERCADO 2023'!AP267*(1 + 0.0928) * (1 + 0.052) * (1 + 0.051)</f>
        <v>12601.589278525462</v>
      </c>
      <c r="BD267" s="157">
        <f>+'ESTUDIO DE MERCADO 2023'!AQ267*(1 + 0.0928) * (1 + 0.052) * (1 + 0.051)</f>
        <v>9693.5302142503551</v>
      </c>
      <c r="BE267" s="7">
        <f>+'ESTUDIO DE MERCADO 2025'!AX267*1.051</f>
        <v>13663</v>
      </c>
      <c r="BF267" s="7">
        <f>+'ESTUDIO DE MERCADO 2025'!AY267*1.051</f>
        <v>13663</v>
      </c>
      <c r="BG267" s="7">
        <f>+'ESTUDIO DE MERCADO 2025'!AZ267*1.051</f>
        <v>13575.136399999999</v>
      </c>
      <c r="BH267" s="8">
        <f t="shared" si="252"/>
        <v>12639</v>
      </c>
      <c r="BI267" s="450"/>
      <c r="BJ267" s="157">
        <f>+'ESTUDIO DE MERCADO 2023'!AV267*(1 + 0.0928) * (1 + 0.052) * (1 + 0.051)</f>
        <v>14896.653118395745</v>
      </c>
      <c r="BK267" s="157">
        <f>+'ESTUDIO DE MERCADO 2023'!AW267*(1 + 0.0928) * (1 + 0.052) * (1 + 0.051)</f>
        <v>13989.917386245177</v>
      </c>
      <c r="BL267" s="7">
        <f>+'ESTUDIO DE MERCADO 2025'!BD267*1.051</f>
        <v>17867</v>
      </c>
      <c r="BM267" s="7">
        <f>+'ESTUDIO DE MERCADO 2025'!BE267*1.051</f>
        <v>17867</v>
      </c>
      <c r="BN267" s="7">
        <f>+'ESTUDIO DE MERCADO 2025'!BF267*1.051</f>
        <v>17589.115599999997</v>
      </c>
      <c r="BO267" s="8">
        <f t="shared" si="253"/>
        <v>16442</v>
      </c>
      <c r="BP267" s="450"/>
      <c r="BQ267" s="157">
        <f>+'ESTUDIO DE MERCADO 2023'!AY267*(1 + 0.0928) * (1 + 0.052) * (1 + 0.051)</f>
        <v>15171.23460479632</v>
      </c>
      <c r="BR267" s="157">
        <f>+'ESTUDIO DE MERCADO 2023'!AZ267*(1 + 0.0928) * (1 + 0.052) * (1 + 0.051)</f>
        <v>13989.917386245177</v>
      </c>
      <c r="BS267" s="7">
        <f>+'ESTUDIO DE MERCADO 2025'!BJ267*1.051</f>
        <v>18918</v>
      </c>
      <c r="BT267" s="7">
        <f>+'ESTUDIO DE MERCADO 2025'!BK267*1.051</f>
        <v>18918</v>
      </c>
      <c r="BU267" s="7">
        <f>+'ESTUDIO DE MERCADO 2025'!BL267*1.051</f>
        <v>17755.3838</v>
      </c>
      <c r="BV267" s="8">
        <f t="shared" si="254"/>
        <v>16951</v>
      </c>
      <c r="BW267" s="450"/>
      <c r="BX267" s="157">
        <f>+'ESTUDIO DE MERCADO 2023'!BB267*(1 + 0.0928) * (1 + 0.052) * (1 + 0.051)</f>
        <v>15488.339772719108</v>
      </c>
      <c r="BY267" s="157">
        <f>+'ESTUDIO DE MERCADO 2023'!BC267*(1 + 0.0928) * (1 + 0.052) * (1 + 0.051)</f>
        <v>11914.107517476237</v>
      </c>
      <c r="BZ267" s="7">
        <f>+'ESTUDIO DE MERCADO 2025'!BP267*1.051</f>
        <v>17867</v>
      </c>
      <c r="CA267" s="7">
        <f>+'ESTUDIO DE MERCADO 2025'!BQ267*1.051</f>
        <v>17867</v>
      </c>
      <c r="CB267" s="7">
        <f>+'ESTUDIO DE MERCADO 2025'!BR267*1.051</f>
        <v>16685.675999999999</v>
      </c>
      <c r="CC267" s="8">
        <f t="shared" si="245"/>
        <v>15964</v>
      </c>
      <c r="CD267" s="453"/>
      <c r="CE267" s="45"/>
      <c r="CF267" s="9"/>
      <c r="CG267" s="9"/>
      <c r="CH267" s="9"/>
      <c r="CI267" s="10"/>
      <c r="CJ267" s="10"/>
    </row>
    <row r="268" spans="1:88" s="6" customFormat="1" ht="50" customHeight="1" x14ac:dyDescent="0.35">
      <c r="A268" s="291"/>
      <c r="B268" s="4">
        <v>238</v>
      </c>
      <c r="C268" s="34" t="s">
        <v>278</v>
      </c>
      <c r="D268" s="11" t="s">
        <v>272</v>
      </c>
      <c r="F268" s="157">
        <f>+'ESTUDIO DE MERCADO 2023'!F268*(1 + 0.0928) * (1 + 0.052) * (1 + 0.051)</f>
        <v>37762.244154054169</v>
      </c>
      <c r="G268" s="157">
        <f>+'ESTUDIO DE MERCADO 2023'!G268*(1 + 0.0928) * (1 + 0.052) * (1 + 0.051)</f>
        <v>35728.892545758943</v>
      </c>
      <c r="H268" s="7">
        <f>+'ESTUDIO DE MERCADO 2025'!H268*1.051</f>
        <v>46244</v>
      </c>
      <c r="I268" s="7">
        <f>+'ESTUDIO DE MERCADO 2025'!I268*1.051</f>
        <v>47295</v>
      </c>
      <c r="J268" s="13">
        <f>+'ESTUDIO DE MERCADO 2025'!J268*1.051</f>
        <v>44748.216800000002</v>
      </c>
      <c r="K268" s="8">
        <f t="shared" si="246"/>
        <v>42356</v>
      </c>
      <c r="L268" s="450"/>
      <c r="M268" s="157">
        <f>+'ESTUDIO DE MERCADO 2023'!I268*(1 + 0.0928) * (1 + 0.052) * (1 + 0.051)</f>
        <v>37762.244154054169</v>
      </c>
      <c r="N268" s="157">
        <f>+'ESTUDIO DE MERCADO 2023'!J268*(1 + 0.0928) * (1 + 0.052) * (1 + 0.051)</f>
        <v>35728.892545758943</v>
      </c>
      <c r="O268" s="7">
        <f>+'ESTUDIO DE MERCADO 2025'!N268*1.051</f>
        <v>46244</v>
      </c>
      <c r="P268" s="7">
        <f>+'ESTUDIO DE MERCADO 2025'!O268*1.051</f>
        <v>47295</v>
      </c>
      <c r="Q268" s="7">
        <f>+'ESTUDIO DE MERCADO 2025'!P268*1.051</f>
        <v>44748.216800000002</v>
      </c>
      <c r="R268" s="8">
        <f t="shared" si="247"/>
        <v>42356</v>
      </c>
      <c r="S268" s="450"/>
      <c r="T268" s="157">
        <f>+'ESTUDIO DE MERCADO 2023'!O268*(1 + 0.0928) * (1 + 0.052) * (1 + 0.051)</f>
        <v>42155.547936463357</v>
      </c>
      <c r="U268" s="157">
        <f>+'ESTUDIO DE MERCADO 2023'!P268*(1 + 0.0928) * (1 + 0.052) * (1 + 0.051)</f>
        <v>39885.633816807633</v>
      </c>
      <c r="V268" s="7">
        <f>+'ESTUDIO DE MERCADO 2025'!T268*1.051</f>
        <v>51499</v>
      </c>
      <c r="W268" s="7">
        <f>+'ESTUDIO DE MERCADO 2025'!U268*1.051</f>
        <v>51499</v>
      </c>
      <c r="X268" s="7">
        <f>+'ESTUDIO DE MERCADO 2025'!V268*1.051</f>
        <v>49954.03</v>
      </c>
      <c r="Y268" s="8">
        <f t="shared" si="248"/>
        <v>46999</v>
      </c>
      <c r="Z268" s="450"/>
      <c r="AA268" s="157">
        <f>+'ESTUDIO DE MERCADO 2023'!AD268*(1 + 0.0928) * (1 + 0.052) * (1 + 0.051)</f>
        <v>56171.353366184703</v>
      </c>
      <c r="AB268" s="157">
        <f>+'ESTUDIO DE MERCADO 2023'!AE268*(1 + 0.0928) * (1 + 0.052) * (1 + 0.051)</f>
        <v>51423.579651297616</v>
      </c>
      <c r="AC268" s="7">
        <f>+'ESTUDIO DE MERCADO 2025'!Z268*1.051</f>
        <v>68315</v>
      </c>
      <c r="AD268" s="7">
        <f>+'ESTUDIO DE MERCADO 2025'!AA268*1.051</f>
        <v>68315</v>
      </c>
      <c r="AE268" s="7">
        <f>+'ESTUDIO DE MERCADO 2025'!AB268*1.051</f>
        <v>65514.084999999999</v>
      </c>
      <c r="AF268" s="8">
        <f t="shared" si="249"/>
        <v>61948</v>
      </c>
      <c r="AG268" s="450"/>
      <c r="AH268" s="157">
        <f>+'ESTUDIO DE MERCADO 2023'!AG268*(1 + 0.0928) * (1 + 0.052) * (1 + 0.051)</f>
        <v>50147.570137980947</v>
      </c>
      <c r="AI268" s="157">
        <f>+'ESTUDIO DE MERCADO 2023'!AH268*(1 + 0.0928) * (1 + 0.052) * (1 + 0.051)</f>
        <v>51423.579651297616</v>
      </c>
      <c r="AJ268" s="7">
        <f>+'ESTUDIO DE MERCADO 2025'!AF268*1.051</f>
        <v>64110.999999999993</v>
      </c>
      <c r="AK268" s="7">
        <f>+'ESTUDIO DE MERCADO 2025'!AG268*1.051</f>
        <v>65161.999999999993</v>
      </c>
      <c r="AL268" s="7">
        <f>+'ESTUDIO DE MERCADO 2025'!AH268*1.051</f>
        <v>61845.8848</v>
      </c>
      <c r="AM268" s="8">
        <f t="shared" si="250"/>
        <v>58538</v>
      </c>
      <c r="AN268" s="450"/>
      <c r="AO268" s="157">
        <f>+'ESTUDIO DE MERCADO 2023'!AJ268*(1 + 0.0928) * (1 + 0.052) * (1 + 0.051)</f>
        <v>54350.124834704795</v>
      </c>
      <c r="AP268" s="157">
        <f>+'ESTUDIO DE MERCADO 2023'!AK268*(1 + 0.0928) * (1 + 0.052) * (1 + 0.051)</f>
        <v>51423.579651297616</v>
      </c>
      <c r="AQ268" s="7">
        <f>+'ESTUDIO DE MERCADO 2025'!AL268*1.051</f>
        <v>67264</v>
      </c>
      <c r="AR268" s="7">
        <f>+'ESTUDIO DE MERCADO 2025'!AM268*1.051</f>
        <v>68315</v>
      </c>
      <c r="AS268" s="7">
        <f>+'ESTUDIO DE MERCADO 2025'!AN268*1.051</f>
        <v>64404.649399999995</v>
      </c>
      <c r="AT268" s="8">
        <f>ROUND(((AO268+AP268+AQ268+AR268+AS268)/5),0)</f>
        <v>61151</v>
      </c>
      <c r="AU268" s="450"/>
      <c r="AV268" s="157">
        <f>+'ESTUDIO DE MERCADO 2023'!AM268*(1 + 0.0928) * (1 + 0.052) * (1 + 0.051)</f>
        <v>59702.033894857566</v>
      </c>
      <c r="AW268" s="157">
        <f>+'ESTUDIO DE MERCADO 2023'!AN268*(1 + 0.0928) * (1 + 0.052) * (1 + 0.051)</f>
        <v>51423.579651297616</v>
      </c>
      <c r="AX268" s="7">
        <f>+'ESTUDIO DE MERCADO 2025'!AR268*1.051</f>
        <v>70417</v>
      </c>
      <c r="AY268" s="7">
        <f>+'ESTUDIO DE MERCADO 2025'!AS268*1.051</f>
        <v>71468</v>
      </c>
      <c r="AZ268" s="7">
        <f>+'ESTUDIO DE MERCADO 2025'!AT268*1.051</f>
        <v>67663.800399999993</v>
      </c>
      <c r="BA268" s="8">
        <f t="shared" si="251"/>
        <v>64135</v>
      </c>
      <c r="BB268" s="450"/>
      <c r="BC268" s="157">
        <f>+'ESTUDIO DE MERCADO 2023'!AP268*(1 + 0.0928) * (1 + 0.052) * (1 + 0.051)</f>
        <v>50807.294682739848</v>
      </c>
      <c r="BD268" s="157">
        <f>+'ESTUDIO DE MERCADO 2023'!AQ268*(1 + 0.0928) * (1 + 0.052) * (1 + 0.051)</f>
        <v>39082.534371338348</v>
      </c>
      <c r="BE268" s="7">
        <f>+'ESTUDIO DE MERCADO 2025'!AX268*1.051</f>
        <v>56754</v>
      </c>
      <c r="BF268" s="7">
        <f>+'ESTUDIO DE MERCADO 2025'!AY268*1.051</f>
        <v>56754</v>
      </c>
      <c r="BG268" s="7">
        <f>+'ESTUDIO DE MERCADO 2025'!AZ268*1.051</f>
        <v>54733.13719999999</v>
      </c>
      <c r="BH268" s="8">
        <f t="shared" si="252"/>
        <v>51626</v>
      </c>
      <c r="BI268" s="450"/>
      <c r="BJ268" s="157">
        <f>+'ESTUDIO DE MERCADO 2023'!AV268*(1 + 0.0928) * (1 + 0.052) * (1 + 0.051)</f>
        <v>56778.834530787732</v>
      </c>
      <c r="BK268" s="157">
        <f>+'ESTUDIO DE MERCADO 2023'!AW268*(1 + 0.0928) * (1 + 0.052) * (1 + 0.051)</f>
        <v>51423.579651297616</v>
      </c>
      <c r="BL268" s="7">
        <f>+'ESTUDIO DE MERCADO 2025'!BD268*1.051</f>
        <v>68315</v>
      </c>
      <c r="BM268" s="7">
        <f>+'ESTUDIO DE MERCADO 2025'!BE268*1.051</f>
        <v>68315</v>
      </c>
      <c r="BN268" s="7">
        <f>+'ESTUDIO DE MERCADO 2025'!BF268*1.051</f>
        <v>65883.406399999993</v>
      </c>
      <c r="BO268" s="8">
        <f t="shared" si="253"/>
        <v>62143</v>
      </c>
      <c r="BP268" s="450"/>
      <c r="BQ268" s="157">
        <f>+'ESTUDIO DE MERCADO 2023'!AY268*(1 + 0.0928) * (1 + 0.052) * (1 + 0.051)</f>
        <v>57386.315695390775</v>
      </c>
      <c r="BR268" s="157">
        <f>+'ESTUDIO DE MERCADO 2023'!AZ268*(1 + 0.0928) * (1 + 0.052) * (1 + 0.051)</f>
        <v>51423.579651297616</v>
      </c>
      <c r="BS268" s="7">
        <f>+'ESTUDIO DE MERCADO 2025'!BJ268*1.051</f>
        <v>69366</v>
      </c>
      <c r="BT268" s="7">
        <f>+'ESTUDIO DE MERCADO 2025'!BK268*1.051</f>
        <v>69366</v>
      </c>
      <c r="BU268" s="7">
        <f>+'ESTUDIO DE MERCADO 2025'!BL268*1.051</f>
        <v>66254.199199999988</v>
      </c>
      <c r="BV268" s="8">
        <f t="shared" si="254"/>
        <v>62759</v>
      </c>
      <c r="BW268" s="450"/>
      <c r="BX268" s="157">
        <f>+'ESTUDIO DE MERCADO 2023'!BB268*(1 + 0.0928) * (1 + 0.052) * (1 + 0.051)</f>
        <v>63393.089450985637</v>
      </c>
      <c r="BY268" s="157">
        <f>+'ESTUDIO DE MERCADO 2023'!BC268*(1 + 0.0928) * (1 + 0.052) * (1 + 0.051)</f>
        <v>48763.914962296651</v>
      </c>
      <c r="BZ268" s="7">
        <f>+'ESTUDIO DE MERCADO 2025'!BP268*1.051</f>
        <v>71468</v>
      </c>
      <c r="CA268" s="7">
        <f>+'ESTUDIO DE MERCADO 2025'!BQ268*1.051</f>
        <v>71468</v>
      </c>
      <c r="CB268" s="7">
        <f>+'ESTUDIO DE MERCADO 2025'!BR268*1.051</f>
        <v>68292.088199999998</v>
      </c>
      <c r="CC268" s="8">
        <f t="shared" si="245"/>
        <v>64677</v>
      </c>
      <c r="CD268" s="453"/>
      <c r="CE268" s="45"/>
      <c r="CF268" s="9"/>
      <c r="CG268" s="9"/>
      <c r="CH268" s="9"/>
      <c r="CI268" s="10"/>
      <c r="CJ268" s="10"/>
    </row>
    <row r="269" spans="1:88" s="6" customFormat="1" ht="50" customHeight="1" thickBot="1" x14ac:dyDescent="0.4">
      <c r="A269" s="291"/>
      <c r="B269" s="11">
        <v>239</v>
      </c>
      <c r="C269" s="34" t="s">
        <v>279</v>
      </c>
      <c r="D269" s="11" t="s">
        <v>272</v>
      </c>
      <c r="F269" s="157">
        <f>+'ESTUDIO DE MERCADO 2023'!F269*(1 + 0.0928) * (1 + 0.052) * (1 + 0.051)</f>
        <v>70529.778172742153</v>
      </c>
      <c r="G269" s="157">
        <f>+'ESTUDIO DE MERCADO 2023'!G269*(1 + 0.0928) * (1 + 0.052) * (1 + 0.051)</f>
        <v>66732.020886517581</v>
      </c>
      <c r="H269" s="7">
        <f>+'ESTUDIO DE MERCADO 2025'!H269*1.051</f>
        <v>87233</v>
      </c>
      <c r="I269" s="7">
        <f>+'ESTUDIO DE MERCADO 2025'!I269*1.051</f>
        <v>89335</v>
      </c>
      <c r="J269" s="13">
        <f>+'ESTUDIO DE MERCADO 2025'!J269*1.051</f>
        <v>83578.462799999994</v>
      </c>
      <c r="K269" s="8">
        <f t="shared" si="246"/>
        <v>79482</v>
      </c>
      <c r="L269" s="450"/>
      <c r="M269" s="157">
        <f>+'ESTUDIO DE MERCADO 2023'!I269*(1 + 0.0928) * (1 + 0.052) * (1 + 0.051)</f>
        <v>70529.778172742153</v>
      </c>
      <c r="N269" s="157">
        <f>+'ESTUDIO DE MERCADO 2023'!J269*(1 + 0.0928) * (1 + 0.052) * (1 + 0.051)</f>
        <v>66732.020886517581</v>
      </c>
      <c r="O269" s="7">
        <f>+'ESTUDIO DE MERCADO 2025'!N269*1.051</f>
        <v>87233</v>
      </c>
      <c r="P269" s="7">
        <f>+'ESTUDIO DE MERCADO 2025'!O269*1.051</f>
        <v>89335</v>
      </c>
      <c r="Q269" s="7">
        <f>+'ESTUDIO DE MERCADO 2025'!P269*1.051</f>
        <v>83578.462799999994</v>
      </c>
      <c r="R269" s="8">
        <f t="shared" si="247"/>
        <v>79482</v>
      </c>
      <c r="S269" s="450"/>
      <c r="T269" s="157">
        <f>+'ESTUDIO DE MERCADO 2023'!O269*(1 + 0.0928) * (1 + 0.052) * (1 + 0.051)</f>
        <v>120513.32839628028</v>
      </c>
      <c r="U269" s="157">
        <f>+'ESTUDIO DE MERCADO 2023'!P269*(1 + 0.0928) * (1 + 0.052) * (1 + 0.051)</f>
        <v>114024.14917494213</v>
      </c>
      <c r="V269" s="7">
        <f>+'ESTUDIO DE MERCADO 2025'!T269*1.051</f>
        <v>148191</v>
      </c>
      <c r="W269" s="7">
        <f>+'ESTUDIO DE MERCADO 2025'!U269*1.051</f>
        <v>148191</v>
      </c>
      <c r="X269" s="7">
        <f>+'ESTUDIO DE MERCADO 2025'!V269*1.051</f>
        <v>142808.19839999999</v>
      </c>
      <c r="Y269" s="8">
        <f t="shared" si="248"/>
        <v>134746</v>
      </c>
      <c r="Z269" s="450"/>
      <c r="AA269" s="157">
        <f>+'ESTUDIO DE MERCADO 2023'!AD269*(1 + 0.0928) * (1 + 0.052) * (1 + 0.051)</f>
        <v>140040.2029512804</v>
      </c>
      <c r="AB269" s="157">
        <f>+'ESTUDIO DE MERCADO 2023'!AE269*(1 + 0.0928) * (1 + 0.052) * (1 + 0.051)</f>
        <v>135659.66561919195</v>
      </c>
      <c r="AC269" s="7">
        <f>+'ESTUDIO DE MERCADO 2025'!Z269*1.051</f>
        <v>174466</v>
      </c>
      <c r="AD269" s="7">
        <f>+'ESTUDIO DE MERCADO 2025'!AA269*1.051</f>
        <v>174466</v>
      </c>
      <c r="AE269" s="7">
        <f>+'ESTUDIO DE MERCADO 2025'!AB269*1.051</f>
        <v>167872.02599999998</v>
      </c>
      <c r="AF269" s="8">
        <f t="shared" si="249"/>
        <v>158501</v>
      </c>
      <c r="AG269" s="450"/>
      <c r="AH269" s="157">
        <f>+'ESTUDIO DE MERCADO 2023'!AG269*(1 + 0.0928) * (1 + 0.052) * (1 + 0.051)</f>
        <v>119023.78458067363</v>
      </c>
      <c r="AI269" s="157">
        <f>+'ESTUDIO DE MERCADO 2023'!AH269*(1 + 0.0928) * (1 + 0.052) * (1 + 0.051)</f>
        <v>135659.66561919195</v>
      </c>
      <c r="AJ269" s="7">
        <f>+'ESTUDIO DE MERCADO 2025'!AF269*1.051</f>
        <v>160803</v>
      </c>
      <c r="AK269" s="7">
        <f>+'ESTUDIO DE MERCADO 2025'!AG269*1.051</f>
        <v>163956</v>
      </c>
      <c r="AL269" s="7">
        <f>+'ESTUDIO DE MERCADO 2025'!AH269*1.051</f>
        <v>155075.26019999999</v>
      </c>
      <c r="AM269" s="8">
        <f t="shared" si="250"/>
        <v>146904</v>
      </c>
      <c r="AN269" s="450"/>
      <c r="AO269" s="157">
        <f>+'ESTUDIO DE MERCADO 2023'!AJ269*(1 + 0.0928) * (1 + 0.052) * (1 + 0.051)</f>
        <v>141756.94472244859</v>
      </c>
      <c r="AP269" s="157">
        <f>+'ESTUDIO DE MERCADO 2023'!AK269*(1 + 0.0928) * (1 + 0.052) * (1 + 0.051)</f>
        <v>135659.66561919195</v>
      </c>
      <c r="AQ269" s="7">
        <f>+'ESTUDIO DE MERCADO 2025'!AL269*1.051</f>
        <v>175517</v>
      </c>
      <c r="AR269" s="7">
        <f>+'ESTUDIO DE MERCADO 2025'!AM269*1.051</f>
        <v>178670</v>
      </c>
      <c r="AS269" s="7">
        <f>+'ESTUDIO DE MERCADO 2025'!AN269*1.051</f>
        <v>168916.72</v>
      </c>
      <c r="AT269" s="8">
        <f>ROUND(((AO269+AP269+AQ269+AR269+AS269)/5),0)</f>
        <v>160104</v>
      </c>
      <c r="AU269" s="450"/>
      <c r="AV269" s="157">
        <f>+'ESTUDIO DE MERCADO 2023'!AM269*(1 + 0.0928) * (1 + 0.052) * (1 + 0.051)</f>
        <v>155686.48782679631</v>
      </c>
      <c r="AW269" s="157">
        <f>+'ESTUDIO DE MERCADO 2023'!AN269*(1 + 0.0928) * (1 + 0.052) * (1 + 0.051)</f>
        <v>135659.66561919195</v>
      </c>
      <c r="AX269" s="7">
        <f>+'ESTUDIO DE MERCADO 2025'!AR269*1.051</f>
        <v>184976</v>
      </c>
      <c r="AY269" s="7">
        <f>+'ESTUDIO DE MERCADO 2025'!AS269*1.051</f>
        <v>189180</v>
      </c>
      <c r="AZ269" s="7">
        <f>+'ESTUDIO DE MERCADO 2025'!AT269*1.051</f>
        <v>177399.34099999999</v>
      </c>
      <c r="BA269" s="8">
        <f t="shared" si="251"/>
        <v>168580</v>
      </c>
      <c r="BB269" s="450"/>
      <c r="BC269" s="157">
        <f>+'ESTUDIO DE MERCADO 2023'!AP269*(1 + 0.0928) * (1 + 0.052) * (1 + 0.051)</f>
        <v>106520.60725081385</v>
      </c>
      <c r="BD269" s="157">
        <f>+'ESTUDIO DE MERCADO 2023'!AQ269*(1 + 0.0928) * (1 + 0.052) * (1 + 0.051)</f>
        <v>81938.928654472184</v>
      </c>
      <c r="BE269" s="7">
        <f>+'ESTUDIO DE MERCADO 2025'!AX269*1.051</f>
        <v>119813.99999999999</v>
      </c>
      <c r="BF269" s="7">
        <f>+'ESTUDIO DE MERCADO 2025'!AY269*1.051</f>
        <v>119813.99999999999</v>
      </c>
      <c r="BG269" s="7">
        <f>+'ESTUDIO DE MERCADO 2025'!AZ269*1.051</f>
        <v>114751.54319999999</v>
      </c>
      <c r="BH269" s="8">
        <f t="shared" si="252"/>
        <v>108568</v>
      </c>
      <c r="BI269" s="450"/>
      <c r="BJ269" s="157">
        <f>+'ESTUDIO DE MERCADO 2023'!AV269*(1 + 0.0928) * (1 + 0.052) * (1 + 0.051)</f>
        <v>155708.35714872202</v>
      </c>
      <c r="BK269" s="157">
        <f>+'ESTUDIO DE MERCADO 2023'!AW269*(1 + 0.0928) * (1 + 0.052) * (1 + 0.051)</f>
        <v>135659.66561919195</v>
      </c>
      <c r="BL269" s="7">
        <f>+'ESTUDIO DE MERCADO 2025'!BD269*1.051</f>
        <v>184976</v>
      </c>
      <c r="BM269" s="7">
        <f>+'ESTUDIO DE MERCADO 2025'!BE269*1.051</f>
        <v>184976</v>
      </c>
      <c r="BN269" s="7">
        <f>+'ESTUDIO DE MERCADO 2025'!BF269*1.051</f>
        <v>177412.58359999998</v>
      </c>
      <c r="BO269" s="8">
        <f t="shared" si="253"/>
        <v>167747</v>
      </c>
      <c r="BP269" s="450"/>
      <c r="BQ269" s="157">
        <f>+'ESTUDIO DE MERCADO 2023'!AY269*(1 + 0.0928) * (1 + 0.052) * (1 + 0.051)</f>
        <v>151335.70772590931</v>
      </c>
      <c r="BR269" s="157">
        <f>+'ESTUDIO DE MERCADO 2023'!AZ269*(1 + 0.0928) * (1 + 0.052) * (1 + 0.051)</f>
        <v>135659.66561919195</v>
      </c>
      <c r="BS269" s="7">
        <f>+'ESTUDIO DE MERCADO 2025'!BJ269*1.051</f>
        <v>181823</v>
      </c>
      <c r="BT269" s="7">
        <f>+'ESTUDIO DE MERCADO 2025'!BK269*1.051</f>
        <v>181823</v>
      </c>
      <c r="BU269" s="7">
        <f>+'ESTUDIO DE MERCADO 2025'!BL269*1.051</f>
        <v>174749.34959999999</v>
      </c>
      <c r="BV269" s="8">
        <f t="shared" si="254"/>
        <v>165078</v>
      </c>
      <c r="BW269" s="450"/>
      <c r="BX269" s="157">
        <f>+'ESTUDIO DE MERCADO 2023'!BB269*(1 + 0.0928) * (1 + 0.052) * (1 + 0.051)</f>
        <v>118401.72386812013</v>
      </c>
      <c r="BY269" s="157">
        <f>+'ESTUDIO DE MERCADO 2023'!BC269*(1 + 0.0928) * (1 + 0.052) * (1 + 0.051)</f>
        <v>91078.249129323172</v>
      </c>
      <c r="BZ269" s="7">
        <f>+'ESTUDIO DE MERCADO 2025'!BP269*1.051</f>
        <v>132426</v>
      </c>
      <c r="CA269" s="7">
        <f>+'ESTUDIO DE MERCADO 2025'!BQ269*1.051</f>
        <v>132426</v>
      </c>
      <c r="CB269" s="7">
        <f>+'ESTUDIO DE MERCADO 2025'!BR269*1.051</f>
        <v>127551.2518</v>
      </c>
      <c r="CC269" s="8">
        <f t="shared" si="245"/>
        <v>120377</v>
      </c>
      <c r="CD269" s="453"/>
      <c r="CE269" s="45"/>
      <c r="CF269" s="9"/>
      <c r="CG269" s="9"/>
      <c r="CH269" s="9"/>
      <c r="CI269" s="10"/>
      <c r="CJ269" s="10"/>
    </row>
    <row r="270" spans="1:88" s="6" customFormat="1" ht="50" customHeight="1" x14ac:dyDescent="0.35">
      <c r="A270" s="291"/>
      <c r="B270" s="4">
        <v>240</v>
      </c>
      <c r="C270" s="34" t="s">
        <v>280</v>
      </c>
      <c r="D270" s="11" t="s">
        <v>272</v>
      </c>
      <c r="F270" s="157">
        <f>+'ESTUDIO DE MERCADO 2023'!F270*(1 + 0.0928) * (1 + 0.052) * (1 + 0.051)</f>
        <v>78807.316521623172</v>
      </c>
      <c r="G270" s="157">
        <f>+'ESTUDIO DE MERCADO 2023'!G270*(1 + 0.0928) * (1 + 0.052) * (1 + 0.051)</f>
        <v>74563.845631997305</v>
      </c>
      <c r="H270" s="7">
        <f>+'ESTUDIO DE MERCADO 2025'!H270*1.051</f>
        <v>96692</v>
      </c>
      <c r="I270" s="7">
        <f>+'ESTUDIO DE MERCADO 2025'!I270*1.051</f>
        <v>98794</v>
      </c>
      <c r="J270" s="13">
        <f>+'ESTUDIO DE MERCADO 2025'!J270*1.051</f>
        <v>93386.815199999997</v>
      </c>
      <c r="K270" s="8">
        <f t="shared" si="246"/>
        <v>88449</v>
      </c>
      <c r="L270" s="450"/>
      <c r="M270" s="157">
        <f>+'ESTUDIO DE MERCADO 2023'!I270*(1 + 0.0928) * (1 + 0.052) * (1 + 0.051)</f>
        <v>78807.316521623172</v>
      </c>
      <c r="N270" s="157">
        <f>+'ESTUDIO DE MERCADO 2023'!J270*(1 + 0.0928) * (1 + 0.052) * (1 + 0.051)</f>
        <v>74563.845631997305</v>
      </c>
      <c r="O270" s="7">
        <f>+'ESTUDIO DE MERCADO 2025'!N270*1.051</f>
        <v>96692</v>
      </c>
      <c r="P270" s="7">
        <f>+'ESTUDIO DE MERCADO 2025'!O270*1.051</f>
        <v>98794</v>
      </c>
      <c r="Q270" s="7">
        <f>+'ESTUDIO DE MERCADO 2025'!P270*1.051</f>
        <v>93386.815199999997</v>
      </c>
      <c r="R270" s="8">
        <f t="shared" si="247"/>
        <v>88449</v>
      </c>
      <c r="S270" s="450"/>
      <c r="T270" s="157">
        <f>+'ESTUDIO DE MERCADO 2023'!O270*(1 + 0.0928) * (1 + 0.052) * (1 + 0.051)</f>
        <v>130587.7960300571</v>
      </c>
      <c r="U270" s="157">
        <f>+'ESTUDIO DE MERCADO 2023'!P270*(1 + 0.0928) * (1 + 0.052) * (1 + 0.051)</f>
        <v>123556.14547459247</v>
      </c>
      <c r="V270" s="7">
        <f>+'ESTUDIO DE MERCADO 2025'!T270*1.051</f>
        <v>160803</v>
      </c>
      <c r="W270" s="7">
        <f>+'ESTUDIO DE MERCADO 2025'!U270*1.051</f>
        <v>160803</v>
      </c>
      <c r="X270" s="7">
        <f>+'ESTUDIO DE MERCADO 2025'!V270*1.051</f>
        <v>154747.13799999998</v>
      </c>
      <c r="Y270" s="8">
        <f t="shared" si="248"/>
        <v>146099</v>
      </c>
      <c r="Z270" s="450"/>
      <c r="AA270" s="157">
        <f>+'ESTUDIO DE MERCADO 2023'!AD270*(1 + 0.0928) * (1 + 0.052) * (1 + 0.051)</f>
        <v>151239.72570190203</v>
      </c>
      <c r="AB270" s="157">
        <f>+'ESTUDIO DE MERCADO 2023'!AE270*(1 + 0.0928) * (1 + 0.052) * (1 + 0.051)</f>
        <v>143959.35366592082</v>
      </c>
      <c r="AC270" s="7">
        <f>+'ESTUDIO DE MERCADO 2025'!Z270*1.051</f>
        <v>187078</v>
      </c>
      <c r="AD270" s="7">
        <f>+'ESTUDIO DE MERCADO 2025'!AA270*1.051</f>
        <v>187078</v>
      </c>
      <c r="AE270" s="7">
        <f>+'ESTUDIO DE MERCADO 2025'!AB270*1.051</f>
        <v>179744.75260000001</v>
      </c>
      <c r="AF270" s="8">
        <f t="shared" si="249"/>
        <v>169820</v>
      </c>
      <c r="AG270" s="450"/>
      <c r="AH270" s="157">
        <f>+'ESTUDIO DE MERCADO 2023'!AG270*(1 + 0.0928) * (1 + 0.052) * (1 + 0.051)</f>
        <v>137366.0708646978</v>
      </c>
      <c r="AI270" s="157">
        <f>+'ESTUDIO DE MERCADO 2023'!AH270*(1 + 0.0928) * (1 + 0.052) * (1 + 0.051)</f>
        <v>143959.35366592082</v>
      </c>
      <c r="AJ270" s="7">
        <f>+'ESTUDIO DE MERCADO 2025'!AF270*1.051</f>
        <v>178670</v>
      </c>
      <c r="AK270" s="7">
        <f>+'ESTUDIO DE MERCADO 2025'!AG270*1.051</f>
        <v>181823</v>
      </c>
      <c r="AL270" s="7">
        <f>+'ESTUDIO DE MERCADO 2025'!AH270*1.051</f>
        <v>171297.44519999999</v>
      </c>
      <c r="AM270" s="8">
        <f t="shared" si="250"/>
        <v>162623</v>
      </c>
      <c r="AN270" s="450"/>
      <c r="AO270" s="157">
        <f>+'ESTUDIO DE MERCADO 2023'!AJ270*(1 + 0.0928) * (1 + 0.052) * (1 + 0.051)</f>
        <v>150405.04658173746</v>
      </c>
      <c r="AP270" s="157">
        <f>+'ESTUDIO DE MERCADO 2023'!AK270*(1 + 0.0928) * (1 + 0.052) * (1 + 0.051)</f>
        <v>143959.35366592082</v>
      </c>
      <c r="AQ270" s="7">
        <f>+'ESTUDIO DE MERCADO 2025'!AL270*1.051</f>
        <v>186027</v>
      </c>
      <c r="AR270" s="7">
        <f>+'ESTUDIO DE MERCADO 2025'!AM270*1.051</f>
        <v>190231</v>
      </c>
      <c r="AS270" s="7">
        <f>+'ESTUDIO DE MERCADO 2025'!AN270*1.051</f>
        <v>179237.11960000001</v>
      </c>
      <c r="AT270" s="8">
        <f>ROUND(((AO270+AP270+AQ270+AR270+AS270)/5),0)</f>
        <v>169972</v>
      </c>
      <c r="AU270" s="450"/>
      <c r="AV270" s="157">
        <f>+'ESTUDIO DE MERCADO 2023'!AM270*(1 + 0.0928) * (1 + 0.052) * (1 + 0.051)</f>
        <v>173190.45010366829</v>
      </c>
      <c r="AW270" s="157">
        <f>+'ESTUDIO DE MERCADO 2023'!AN270*(1 + 0.0928) * (1 + 0.052) * (1 + 0.051)</f>
        <v>143959.35366592082</v>
      </c>
      <c r="AX270" s="7">
        <f>+'ESTUDIO DE MERCADO 2025'!AR270*1.051</f>
        <v>200741</v>
      </c>
      <c r="AY270" s="7">
        <f>+'ESTUDIO DE MERCADO 2025'!AS270*1.051</f>
        <v>204945</v>
      </c>
      <c r="AZ270" s="7">
        <f>+'ESTUDIO DE MERCADO 2025'!AT270*1.051</f>
        <v>193110.95019999999</v>
      </c>
      <c r="BA270" s="8">
        <f t="shared" si="251"/>
        <v>183189</v>
      </c>
      <c r="BB270" s="450"/>
      <c r="BC270" s="157">
        <f>+'ESTUDIO DE MERCADO 2023'!AP270*(1 + 0.0928) * (1 + 0.052) * (1 + 0.051)</f>
        <v>116771.24442232556</v>
      </c>
      <c r="BD270" s="157">
        <f>+'ESTUDIO DE MERCADO 2023'!AQ270*(1 + 0.0928) * (1 + 0.052) * (1 + 0.051)</f>
        <v>89824.034171019666</v>
      </c>
      <c r="BE270" s="7">
        <f>+'ESTUDIO DE MERCADO 2025'!AX270*1.051</f>
        <v>130323.99999999999</v>
      </c>
      <c r="BF270" s="7">
        <f>+'ESTUDIO DE MERCADO 2025'!AY270*1.051</f>
        <v>130323.99999999999</v>
      </c>
      <c r="BG270" s="7">
        <f>+'ESTUDIO DE MERCADO 2025'!AZ270*1.051</f>
        <v>125794.4002</v>
      </c>
      <c r="BH270" s="8">
        <f t="shared" si="252"/>
        <v>118608</v>
      </c>
      <c r="BI270" s="450"/>
      <c r="BJ270" s="157">
        <f>+'ESTUDIO DE MERCADO 2023'!AV270*(1 + 0.0928) * (1 + 0.052) * (1 + 0.051)</f>
        <v>168493.40573895758</v>
      </c>
      <c r="BK270" s="157">
        <f>+'ESTUDIO DE MERCADO 2023'!AW270*(1 + 0.0928) * (1 + 0.052) * (1 + 0.051)</f>
        <v>143959.35366592082</v>
      </c>
      <c r="BL270" s="7">
        <f>+'ESTUDIO DE MERCADO 2025'!BD270*1.051</f>
        <v>197588</v>
      </c>
      <c r="BM270" s="7">
        <f>+'ESTUDIO DE MERCADO 2025'!BE270*1.051</f>
        <v>197588</v>
      </c>
      <c r="BN270" s="7">
        <f>+'ESTUDIO DE MERCADO 2025'!BF270*1.051</f>
        <v>190250.54859999998</v>
      </c>
      <c r="BO270" s="8">
        <f t="shared" si="253"/>
        <v>179576</v>
      </c>
      <c r="BP270" s="450"/>
      <c r="BQ270" s="157">
        <f>+'ESTUDIO DE MERCADO 2023'!AY270*(1 + 0.0928) * (1 + 0.052) * (1 + 0.051)</f>
        <v>160648.39397927394</v>
      </c>
      <c r="BR270" s="157">
        <f>+'ESTUDIO DE MERCADO 2023'!AZ270*(1 + 0.0928) * (1 + 0.052) * (1 + 0.051)</f>
        <v>143959.35366592082</v>
      </c>
      <c r="BS270" s="7">
        <f>+'ESTUDIO DE MERCADO 2025'!BJ270*1.051</f>
        <v>193384</v>
      </c>
      <c r="BT270" s="7">
        <f>+'ESTUDIO DE MERCADO 2025'!BK270*1.051</f>
        <v>193384</v>
      </c>
      <c r="BU270" s="7">
        <f>+'ESTUDIO DE MERCADO 2025'!BL270*1.051</f>
        <v>185474.3842</v>
      </c>
      <c r="BV270" s="8">
        <f t="shared" si="254"/>
        <v>175370</v>
      </c>
      <c r="BW270" s="450"/>
      <c r="BX270" s="157">
        <f>+'ESTUDIO DE MERCADO 2023'!BB270*(1 + 0.0928) * (1 + 0.052) * (1 + 0.051)</f>
        <v>132297.24802725005</v>
      </c>
      <c r="BY270" s="157">
        <f>+'ESTUDIO DE MERCADO 2023'!BC270*(1 + 0.0928) * (1 + 0.052) * (1 + 0.051)</f>
        <v>101767.11386711543</v>
      </c>
      <c r="BZ270" s="7">
        <f>+'ESTUDIO DE MERCADO 2025'!BP270*1.051</f>
        <v>148191</v>
      </c>
      <c r="CA270" s="7">
        <f>+'ESTUDIO DE MERCADO 2025'!BQ270*1.051</f>
        <v>148191</v>
      </c>
      <c r="CB270" s="7">
        <f>+'ESTUDIO DE MERCADO 2025'!BR270*1.051</f>
        <v>142519.804</v>
      </c>
      <c r="CC270" s="8">
        <f t="shared" si="245"/>
        <v>134593</v>
      </c>
      <c r="CD270" s="453"/>
      <c r="CE270" s="45"/>
      <c r="CF270" s="9"/>
      <c r="CG270" s="9"/>
      <c r="CH270" s="9"/>
      <c r="CI270" s="10"/>
      <c r="CJ270" s="10"/>
    </row>
    <row r="271" spans="1:88" s="6" customFormat="1" ht="50" customHeight="1" thickBot="1" x14ac:dyDescent="0.4">
      <c r="A271" s="291"/>
      <c r="B271" s="11">
        <v>241</v>
      </c>
      <c r="C271" s="34" t="s">
        <v>281</v>
      </c>
      <c r="D271" s="11" t="s">
        <v>272</v>
      </c>
      <c r="F271" s="157">
        <f>+'ESTUDIO DE MERCADO 2023'!F271*(1 + 0.0928) * (1 + 0.052) * (1 + 0.051)</f>
        <v>340279.35939006362</v>
      </c>
      <c r="G271" s="157">
        <f>+'ESTUDIO DE MERCADO 2023'!G271*(1 + 0.0928) * (1 + 0.052) * (1 + 0.051)</f>
        <v>321956.62465367565</v>
      </c>
      <c r="H271" s="7">
        <f>+'ESTUDIO DE MERCADO 2025'!H271*1.051</f>
        <v>419349</v>
      </c>
      <c r="I271" s="7">
        <f>+'ESTUDIO DE MERCADO 2025'!I271*1.051</f>
        <v>427757</v>
      </c>
      <c r="J271" s="13">
        <f>+'ESTUDIO DE MERCADO 2025'!J271*1.051</f>
        <v>403231.2844</v>
      </c>
      <c r="K271" s="8">
        <f t="shared" si="246"/>
        <v>382515</v>
      </c>
      <c r="L271" s="450"/>
      <c r="M271" s="157">
        <f>+'ESTUDIO DE MERCADO 2023'!I271*(1 + 0.0928) * (1 + 0.052) * (1 + 0.051)</f>
        <v>340279.35939006362</v>
      </c>
      <c r="N271" s="157">
        <f>+'ESTUDIO DE MERCADO 2023'!J271*(1 + 0.0928) * (1 + 0.052) * (1 + 0.051)</f>
        <v>321956.62465367565</v>
      </c>
      <c r="O271" s="7">
        <f>+'ESTUDIO DE MERCADO 2025'!N271*1.051</f>
        <v>419349</v>
      </c>
      <c r="P271" s="7">
        <f>+'ESTUDIO DE MERCADO 2025'!O271*1.051</f>
        <v>427757</v>
      </c>
      <c r="Q271" s="7">
        <f>+'ESTUDIO DE MERCADO 2025'!P271*1.051</f>
        <v>403231.2844</v>
      </c>
      <c r="R271" s="8">
        <f t="shared" si="247"/>
        <v>382515</v>
      </c>
      <c r="S271" s="450"/>
      <c r="T271" s="157">
        <f>+'ESTUDIO DE MERCADO 2023'!O271*(1 + 0.0928) * (1 + 0.052) * (1 + 0.051)</f>
        <v>538369.24746848142</v>
      </c>
      <c r="U271" s="157">
        <f>+'ESTUDIO DE MERCADO 2023'!P271*(1 + 0.0928) * (1 + 0.052) * (1 + 0.051)</f>
        <v>509380.13414325542</v>
      </c>
      <c r="V271" s="7">
        <f>+'ESTUDIO DE MERCADO 2025'!T271*1.051</f>
        <v>663181</v>
      </c>
      <c r="W271" s="7">
        <f>+'ESTUDIO DE MERCADO 2025'!U271*1.051</f>
        <v>663181</v>
      </c>
      <c r="X271" s="7">
        <f>+'ESTUDIO DE MERCADO 2025'!V271*1.051</f>
        <v>637968.14059999993</v>
      </c>
      <c r="Y271" s="8">
        <f t="shared" si="248"/>
        <v>602416</v>
      </c>
      <c r="Z271" s="450"/>
      <c r="AA271" s="157">
        <f>+'ESTUDIO DE MERCADO 2023'!AD271*(1 + 0.0928) * (1 + 0.052) * (1 + 0.051)</f>
        <v>656319.00535013666</v>
      </c>
      <c r="AB271" s="157">
        <f>+'ESTUDIO DE MERCADO 2023'!AE271*(1 + 0.0928) * (1 + 0.052) * (1 + 0.051)</f>
        <v>610866.23656948947</v>
      </c>
      <c r="AC271" s="7">
        <f>+'ESTUDIO DE MERCADO 2025'!Z271*1.051</f>
        <v>802964</v>
      </c>
      <c r="AD271" s="7">
        <f>+'ESTUDIO DE MERCADO 2025'!AA271*1.051</f>
        <v>802964</v>
      </c>
      <c r="AE271" s="7">
        <f>+'ESTUDIO DE MERCADO 2025'!AB271*1.051</f>
        <v>771581.56039999996</v>
      </c>
      <c r="AF271" s="8">
        <f t="shared" si="249"/>
        <v>728939</v>
      </c>
      <c r="AG271" s="450"/>
      <c r="AH271" s="157">
        <f>+'ESTUDIO DE MERCADO 2023'!AG271*(1 + 0.0928) * (1 + 0.052) * (1 + 0.051)</f>
        <v>586175.58519808226</v>
      </c>
      <c r="AI271" s="157">
        <f>+'ESTUDIO DE MERCADO 2023'!AH271*(1 + 0.0928) * (1 + 0.052) * (1 + 0.051)</f>
        <v>610866.23656948947</v>
      </c>
      <c r="AJ271" s="7">
        <f>+'ESTUDIO DE MERCADO 2025'!AF271*1.051</f>
        <v>757771</v>
      </c>
      <c r="AK271" s="7">
        <f>+'ESTUDIO DE MERCADO 2025'!AG271*1.051</f>
        <v>772485</v>
      </c>
      <c r="AL271" s="7">
        <f>+'ESTUDIO DE MERCADO 2025'!AH271*1.051</f>
        <v>728871.23259999987</v>
      </c>
      <c r="AM271" s="8">
        <f t="shared" si="250"/>
        <v>691234</v>
      </c>
      <c r="AN271" s="450"/>
      <c r="AO271" s="157">
        <f>+'ESTUDIO DE MERCADO 2023'!AJ271*(1 + 0.0928) * (1 + 0.052) * (1 + 0.051)</f>
        <v>638964.48343975714</v>
      </c>
      <c r="AP271" s="157">
        <f>+'ESTUDIO DE MERCADO 2023'!AK271*(1 + 0.0928) * (1 + 0.052) * (1 + 0.051)</f>
        <v>610866.23656948947</v>
      </c>
      <c r="AQ271" s="7">
        <f>+'ESTUDIO DE MERCADO 2025'!AL271*1.051</f>
        <v>791403</v>
      </c>
      <c r="AR271" s="7">
        <f>+'ESTUDIO DE MERCADO 2025'!AM271*1.051</f>
        <v>807168</v>
      </c>
      <c r="AS271" s="7">
        <f>+'ESTUDIO DE MERCADO 2025'!AN271*1.051</f>
        <v>761013.96559999988</v>
      </c>
      <c r="AT271" s="8">
        <f>ROUND(((AO271+AP271+AQ271+AR271+AS271)/5),0)</f>
        <v>721883</v>
      </c>
      <c r="AU271" s="450"/>
      <c r="AV271" s="157">
        <f>+'ESTUDIO DE MERCADO 2023'!AM271*(1 + 0.0928) * (1 + 0.052) * (1 + 0.051)</f>
        <v>739099.24868826394</v>
      </c>
      <c r="AW271" s="157">
        <f>+'ESTUDIO DE MERCADO 2023'!AN271*(1 + 0.0928) * (1 + 0.052) * (1 + 0.051)</f>
        <v>610866.23656948947</v>
      </c>
      <c r="AX271" s="7">
        <f>+'ESTUDIO DE MERCADO 2025'!AR271*1.051</f>
        <v>854463</v>
      </c>
      <c r="AY271" s="7">
        <f>+'ESTUDIO DE MERCADO 2025'!AS271*1.051</f>
        <v>871279</v>
      </c>
      <c r="AZ271" s="7">
        <f>+'ESTUDIO DE MERCADO 2025'!AT271*1.051</f>
        <v>821985.83880000003</v>
      </c>
      <c r="BA271" s="8">
        <f t="shared" si="251"/>
        <v>779539</v>
      </c>
      <c r="BB271" s="450"/>
      <c r="BC271" s="157">
        <f>+'ESTUDIO DE MERCADO 2023'!AP271*(1 + 0.0928) * (1 + 0.052) * (1 + 0.051)</f>
        <v>487585.03706999635</v>
      </c>
      <c r="BD271" s="157">
        <f>+'ESTUDIO DE MERCADO 2023'!AQ271*(1 + 0.0928) * (1 + 0.052) * (1 + 0.051)</f>
        <v>375065.41313076654</v>
      </c>
      <c r="BE271" s="7">
        <f>+'ESTUDIO DE MERCADO 2025'!AX271*1.051</f>
        <v>546520</v>
      </c>
      <c r="BF271" s="7">
        <f>+'ESTUDIO DE MERCADO 2025'!AY271*1.051</f>
        <v>546520</v>
      </c>
      <c r="BG271" s="7">
        <f>+'ESTUDIO DE MERCADO 2025'!AZ271*1.051</f>
        <v>525263.31480000005</v>
      </c>
      <c r="BH271" s="8">
        <f t="shared" si="252"/>
        <v>496191</v>
      </c>
      <c r="BI271" s="450"/>
      <c r="BJ271" s="157">
        <f>+'ESTUDIO DE MERCADO 2023'!AV271*(1 + 0.0928) * (1 + 0.052) * (1 + 0.051)</f>
        <v>724123.62301846955</v>
      </c>
      <c r="BK271" s="157">
        <f>+'ESTUDIO DE MERCADO 2023'!AW271*(1 + 0.0928) * (1 + 0.052) * (1 + 0.051)</f>
        <v>610866.23656948947</v>
      </c>
      <c r="BL271" s="7">
        <f>+'ESTUDIO DE MERCADO 2025'!BD271*1.051</f>
        <v>845004</v>
      </c>
      <c r="BM271" s="7">
        <f>+'ESTUDIO DE MERCADO 2025'!BE271*1.051</f>
        <v>845004</v>
      </c>
      <c r="BN271" s="7">
        <f>+'ESTUDIO DE MERCADO 2025'!BF271*1.051</f>
        <v>812867.57299999997</v>
      </c>
      <c r="BO271" s="8">
        <f t="shared" si="253"/>
        <v>767573</v>
      </c>
      <c r="BP271" s="450"/>
      <c r="BQ271" s="157">
        <f>+'ESTUDIO DE MERCADO 2023'!AY271*(1 + 0.0928) * (1 + 0.052) * (1 + 0.051)</f>
        <v>673641.93823995709</v>
      </c>
      <c r="BR271" s="157">
        <f>+'ESTUDIO DE MERCADO 2023'!AZ271*(1 + 0.0928) * (1 + 0.052) * (1 + 0.051)</f>
        <v>610866.23656948947</v>
      </c>
      <c r="BS271" s="7">
        <f>+'ESTUDIO DE MERCADO 2025'!BJ271*1.051</f>
        <v>813474</v>
      </c>
      <c r="BT271" s="7">
        <f>+'ESTUDIO DE MERCADO 2025'!BK271*1.051</f>
        <v>813474</v>
      </c>
      <c r="BU271" s="7">
        <f>+'ESTUDIO DE MERCADO 2025'!BL271*1.051</f>
        <v>782128.55559999996</v>
      </c>
      <c r="BV271" s="8">
        <f t="shared" si="254"/>
        <v>738717</v>
      </c>
      <c r="BW271" s="450"/>
      <c r="BX271" s="157">
        <f>+'ESTUDIO DE MERCADO 2023'!BB271*(1 + 0.0928) * (1 + 0.052) * (1 + 0.051)</f>
        <v>571248.55802145635</v>
      </c>
      <c r="BY271" s="157">
        <f>+'ESTUDIO DE MERCADO 2023'!BC271*(1 + 0.0928) * (1 + 0.052) * (1 + 0.051)</f>
        <v>439421.96770881256</v>
      </c>
      <c r="BZ271" s="7">
        <f>+'ESTUDIO DE MERCADO 2025'!BP271*1.051</f>
        <v>640059</v>
      </c>
      <c r="CA271" s="7">
        <f>+'ESTUDIO DE MERCADO 2025'!BQ271*1.051</f>
        <v>640059</v>
      </c>
      <c r="CB271" s="7">
        <f>+'ESTUDIO DE MERCADO 2025'!BR271*1.051</f>
        <v>615390.97899999993</v>
      </c>
      <c r="CC271" s="8">
        <f t="shared" si="245"/>
        <v>581236</v>
      </c>
      <c r="CD271" s="453"/>
      <c r="CE271" s="45"/>
      <c r="CF271" s="9"/>
      <c r="CG271" s="9"/>
      <c r="CH271" s="9"/>
      <c r="CI271" s="10"/>
      <c r="CJ271" s="10"/>
    </row>
    <row r="272" spans="1:88" s="6" customFormat="1" ht="50" customHeight="1" x14ac:dyDescent="0.35">
      <c r="A272" s="291"/>
      <c r="B272" s="4">
        <v>242</v>
      </c>
      <c r="C272" s="34" t="s">
        <v>282</v>
      </c>
      <c r="D272" s="11" t="s">
        <v>283</v>
      </c>
      <c r="F272" s="157">
        <f>+'ESTUDIO DE MERCADO 2023'!F272*(1 + 0.0928) * (1 + 0.052) * (1 + 0.051)</f>
        <v>93882.569102412235</v>
      </c>
      <c r="G272" s="157">
        <f>+'ESTUDIO DE MERCADO 2023'!G272*(1 + 0.0928) * (1 + 0.052) * (1 + 0.051)</f>
        <v>88827.353843051576</v>
      </c>
      <c r="H272" s="7">
        <f>+'ESTUDIO DE MERCADO 2025'!H272*1.051</f>
        <v>115610</v>
      </c>
      <c r="I272" s="7">
        <f>+'ESTUDIO DE MERCADO 2025'!I272*1.051</f>
        <v>117711.99999999999</v>
      </c>
      <c r="J272" s="13">
        <f>+'ESTUDIO DE MERCADO 2025'!J272*1.051</f>
        <v>111251.08259999999</v>
      </c>
      <c r="K272" s="8">
        <f t="shared" si="246"/>
        <v>105457</v>
      </c>
      <c r="L272" s="450"/>
      <c r="M272" s="157">
        <f>+'ESTUDIO DE MERCADO 2023'!I272*(1 + 0.0928) * (1 + 0.052) * (1 + 0.051)</f>
        <v>93882.569102412235</v>
      </c>
      <c r="N272" s="157">
        <f>+'ESTUDIO DE MERCADO 2023'!J272*(1 + 0.0928) * (1 + 0.052) * (1 + 0.051)</f>
        <v>88827.353843051576</v>
      </c>
      <c r="O272" s="7">
        <f>+'ESTUDIO DE MERCADO 2025'!N272*1.051</f>
        <v>115610</v>
      </c>
      <c r="P272" s="7">
        <f>+'ESTUDIO DE MERCADO 2025'!O272*1.051</f>
        <v>117711.99999999999</v>
      </c>
      <c r="Q272" s="7">
        <f>+'ESTUDIO DE MERCADO 2025'!P272*1.051</f>
        <v>111251.08259999999</v>
      </c>
      <c r="R272" s="8">
        <f t="shared" si="247"/>
        <v>105457</v>
      </c>
      <c r="S272" s="450"/>
      <c r="T272" s="157">
        <f>+'ESTUDIO DE MERCADO 2023'!O272*(1 + 0.0928) * (1 + 0.052) * (1 + 0.051)</f>
        <v>148958.02644765304</v>
      </c>
      <c r="U272" s="157">
        <f>+'ESTUDIO DE MERCADO 2023'!P272*(1 + 0.0928) * (1 + 0.052) * (1 + 0.051)</f>
        <v>140937.20963893324</v>
      </c>
      <c r="V272" s="7">
        <f>+'ESTUDIO DE MERCADO 2025'!T272*1.051</f>
        <v>183925</v>
      </c>
      <c r="W272" s="7">
        <f>+'ESTUDIO DE MERCADO 2025'!U272*1.051</f>
        <v>183925</v>
      </c>
      <c r="X272" s="7">
        <f>+'ESTUDIO DE MERCADO 2025'!V272*1.051</f>
        <v>176515.02960000001</v>
      </c>
      <c r="Y272" s="8">
        <f t="shared" si="248"/>
        <v>166852</v>
      </c>
      <c r="Z272" s="450"/>
      <c r="AA272" s="157">
        <f>+'ESTUDIO DE MERCADO 2023'!AD272*(1 + 0.0928) * (1 + 0.052) * (1 + 0.051)</f>
        <v>200398.31650390924</v>
      </c>
      <c r="AB272" s="157">
        <f>+'ESTUDIO DE MERCADO 2023'!AE272*(1 + 0.0928) * (1 + 0.052) * (1 + 0.051)</f>
        <v>189607.63792292954</v>
      </c>
      <c r="AC272" s="7">
        <f>+'ESTUDIO DE MERCADO 2025'!Z272*1.051</f>
        <v>246984.99999999997</v>
      </c>
      <c r="AD272" s="7">
        <f>+'ESTUDIO DE MERCADO 2025'!AA272*1.051</f>
        <v>246984.99999999997</v>
      </c>
      <c r="AE272" s="7">
        <f>+'ESTUDIO DE MERCADO 2025'!AB272*1.051</f>
        <v>237472.18879999997</v>
      </c>
      <c r="AF272" s="8">
        <f t="shared" si="249"/>
        <v>224290</v>
      </c>
      <c r="AG272" s="450"/>
      <c r="AH272" s="157">
        <f>+'ESTUDIO DE MERCADO 2023'!AG272*(1 + 0.0928) * (1 + 0.052) * (1 + 0.051)</f>
        <v>176553.46583091075</v>
      </c>
      <c r="AI272" s="157">
        <f>+'ESTUDIO DE MERCADO 2023'!AH272*(1 + 0.0928) * (1 + 0.052) * (1 + 0.051)</f>
        <v>189607.63792292954</v>
      </c>
      <c r="AJ272" s="7">
        <f>+'ESTUDIO DE MERCADO 2025'!AF272*1.051</f>
        <v>232271</v>
      </c>
      <c r="AK272" s="7">
        <f>+'ESTUDIO DE MERCADO 2025'!AG272*1.051</f>
        <v>236474.99999999997</v>
      </c>
      <c r="AL272" s="7">
        <f>+'ESTUDIO DE MERCADO 2025'!AH272*1.051</f>
        <v>222953.88499999998</v>
      </c>
      <c r="AM272" s="8">
        <f t="shared" si="250"/>
        <v>211572</v>
      </c>
      <c r="AN272" s="450"/>
      <c r="AO272" s="157">
        <f>+'ESTUDIO DE MERCADO 2023'!AJ272*(1 + 0.0928) * (1 + 0.052) * (1 + 0.051)</f>
        <v>200398.31650390924</v>
      </c>
      <c r="AP272" s="157">
        <f>+'ESTUDIO DE MERCADO 2023'!AK272*(1 + 0.0928) * (1 + 0.052) * (1 + 0.051)</f>
        <v>189607.63792292954</v>
      </c>
      <c r="AQ272" s="7">
        <f>+'ESTUDIO DE MERCADO 2025'!AL272*1.051</f>
        <v>246984.99999999997</v>
      </c>
      <c r="AR272" s="7">
        <f>+'ESTUDIO DE MERCADO 2025'!AM272*1.051</f>
        <v>252239.99999999997</v>
      </c>
      <c r="AS272" s="7">
        <f>+'ESTUDIO DE MERCADO 2025'!AN272*1.051</f>
        <v>237472.18879999997</v>
      </c>
      <c r="AT272" s="8">
        <f>ROUND(((AO272+AP272+AQ272+AR272+AS272)/5),0)</f>
        <v>225341</v>
      </c>
      <c r="AU272" s="450"/>
      <c r="AV272" s="157">
        <f>+'ESTUDIO DE MERCADO 2023'!AM272*(1 + 0.0928) * (1 + 0.052) * (1 + 0.051)</f>
        <v>206504.717170499</v>
      </c>
      <c r="AW272" s="157">
        <f>+'ESTUDIO DE MERCADO 2023'!AN272*(1 + 0.0928) * (1 + 0.052) * (1 + 0.051)</f>
        <v>189607.63792292954</v>
      </c>
      <c r="AX272" s="7">
        <f>+'ESTUDIO DE MERCADO 2025'!AR272*1.051</f>
        <v>251188.99999999997</v>
      </c>
      <c r="AY272" s="7">
        <f>+'ESTUDIO DE MERCADO 2025'!AS272*1.051</f>
        <v>256443.99999999997</v>
      </c>
      <c r="AZ272" s="7">
        <f>+'ESTUDIO DE MERCADO 2025'!AT272*1.051</f>
        <v>241190.4166</v>
      </c>
      <c r="BA272" s="8">
        <f t="shared" si="251"/>
        <v>228987</v>
      </c>
      <c r="BB272" s="450"/>
      <c r="BC272" s="157">
        <f>+'ESTUDIO DE MERCADO 2023'!AP272*(1 + 0.0928) * (1 + 0.052) * (1 + 0.051)</f>
        <v>130996.02337267036</v>
      </c>
      <c r="BD272" s="157">
        <f>+'ESTUDIO DE MERCADO 2023'!AQ272*(1 + 0.0928) * (1 + 0.052) * (1 + 0.051)</f>
        <v>100766.17182513102</v>
      </c>
      <c r="BE272" s="7">
        <f>+'ESTUDIO DE MERCADO 2025'!AX272*1.051</f>
        <v>147140</v>
      </c>
      <c r="BF272" s="7">
        <f>+'ESTUDIO DE MERCADO 2025'!AY272*1.051</f>
        <v>147140</v>
      </c>
      <c r="BG272" s="7">
        <f>+'ESTUDIO DE MERCADO 2025'!AZ272*1.051</f>
        <v>141119.0312</v>
      </c>
      <c r="BH272" s="8">
        <f t="shared" si="252"/>
        <v>133432</v>
      </c>
      <c r="BI272" s="450"/>
      <c r="BJ272" s="157">
        <f>+'ESTUDIO DE MERCADO 2023'!AV272*(1 + 0.0928) * (1 + 0.052) * (1 + 0.051)</f>
        <v>201352.06193233602</v>
      </c>
      <c r="BK272" s="157">
        <f>+'ESTUDIO DE MERCADO 2023'!AW272*(1 + 0.0928) * (1 + 0.052) * (1 + 0.051)</f>
        <v>189607.63792292954</v>
      </c>
      <c r="BL272" s="7">
        <f>+'ESTUDIO DE MERCADO 2025'!BD272*1.051</f>
        <v>248035.99999999997</v>
      </c>
      <c r="BM272" s="7">
        <f>+'ESTUDIO DE MERCADO 2025'!BE272*1.051</f>
        <v>248035.99999999997</v>
      </c>
      <c r="BN272" s="7">
        <f>+'ESTUDIO DE MERCADO 2025'!BF272*1.051</f>
        <v>238053.39179999998</v>
      </c>
      <c r="BO272" s="8">
        <f t="shared" si="253"/>
        <v>225017</v>
      </c>
      <c r="BP272" s="450"/>
      <c r="BQ272" s="157">
        <f>+'ESTUDIO DE MERCADO 2023'!AY272*(1 + 0.0928) * (1 + 0.052) * (1 + 0.051)</f>
        <v>193717.238655605</v>
      </c>
      <c r="BR272" s="157">
        <f>+'ESTUDIO DE MERCADO 2023'!AZ272*(1 + 0.0928) * (1 + 0.052) * (1 + 0.051)</f>
        <v>189607.63792292954</v>
      </c>
      <c r="BS272" s="7">
        <f>+'ESTUDIO DE MERCADO 2025'!BJ272*1.051</f>
        <v>242780.99999999997</v>
      </c>
      <c r="BT272" s="7">
        <f>+'ESTUDIO DE MERCADO 2025'!BK272*1.051</f>
        <v>242780.99999999997</v>
      </c>
      <c r="BU272" s="7">
        <f>+'ESTUDIO DE MERCADO 2025'!BL272*1.051</f>
        <v>233403.76779999997</v>
      </c>
      <c r="BV272" s="8">
        <f t="shared" si="254"/>
        <v>220458</v>
      </c>
      <c r="BW272" s="450"/>
      <c r="BX272" s="157">
        <f>+'ESTUDIO DE MERCADO 2023'!BB272*(1 + 0.0928) * (1 + 0.052) * (1 + 0.051)</f>
        <v>157607.34326927111</v>
      </c>
      <c r="BY272" s="157">
        <f>+'ESTUDIO DE MERCADO 2023'!BC272*(1 + 0.0928) * (1 + 0.052) * (1 + 0.051)</f>
        <v>121236.41789943932</v>
      </c>
      <c r="BZ272" s="7">
        <f>+'ESTUDIO DE MERCADO 2025'!BP272*1.051</f>
        <v>176568</v>
      </c>
      <c r="CA272" s="7">
        <f>+'ESTUDIO DE MERCADO 2025'!BQ272*1.051</f>
        <v>176568</v>
      </c>
      <c r="CB272" s="7">
        <f>+'ESTUDIO DE MERCADO 2025'!BR272*1.051</f>
        <v>169786.31739999997</v>
      </c>
      <c r="CC272" s="8">
        <f t="shared" si="245"/>
        <v>160353</v>
      </c>
      <c r="CD272" s="453"/>
      <c r="CE272" s="45"/>
      <c r="CF272" s="9"/>
      <c r="CG272" s="9"/>
      <c r="CH272" s="9"/>
      <c r="CI272" s="10"/>
      <c r="CJ272" s="10"/>
    </row>
    <row r="273" spans="1:198" s="6" customFormat="1" ht="50" customHeight="1" thickBot="1" x14ac:dyDescent="0.4">
      <c r="A273" s="291"/>
      <c r="B273" s="11">
        <v>243</v>
      </c>
      <c r="C273" s="34" t="s">
        <v>284</v>
      </c>
      <c r="D273" s="11" t="s">
        <v>272</v>
      </c>
      <c r="F273" s="157">
        <f>+'ESTUDIO DE MERCADO 2023'!F273*(1 + 0.0928) * (1 + 0.052) * (1 + 0.051)</f>
        <v>427166.17540090729</v>
      </c>
      <c r="G273" s="157">
        <f>+'ESTUDIO DE MERCADO 2023'!G273*(1 + 0.0928) * (1 + 0.052) * (1 + 0.051)</f>
        <v>404164.91980239691</v>
      </c>
      <c r="H273" s="7">
        <f>+'ESTUDIO DE MERCADO 2025'!H273*1.051</f>
        <v>526551</v>
      </c>
      <c r="I273" s="7">
        <f>+'ESTUDIO DE MERCADO 2025'!I273*1.051</f>
        <v>537061</v>
      </c>
      <c r="J273" s="13">
        <f>+'ESTUDIO DE MERCADO 2025'!J273*1.051</f>
        <v>506192.49939999997</v>
      </c>
      <c r="K273" s="8">
        <f t="shared" si="246"/>
        <v>480227</v>
      </c>
      <c r="L273" s="450"/>
      <c r="M273" s="157">
        <f>+'ESTUDIO DE MERCADO 2023'!I273*(1 + 0.0928) * (1 + 0.052) * (1 + 0.051)</f>
        <v>427166.17540090729</v>
      </c>
      <c r="N273" s="157">
        <f>+'ESTUDIO DE MERCADO 2023'!J273*(1 + 0.0928) * (1 + 0.052) * (1 + 0.051)</f>
        <v>404164.91980239691</v>
      </c>
      <c r="O273" s="7">
        <f>+'ESTUDIO DE MERCADO 2025'!N273*1.051</f>
        <v>526551</v>
      </c>
      <c r="P273" s="7">
        <f>+'ESTUDIO DE MERCADO 2025'!O273*1.051</f>
        <v>537061</v>
      </c>
      <c r="Q273" s="7">
        <f>+'ESTUDIO DE MERCADO 2025'!P273*1.051</f>
        <v>506192.49939999997</v>
      </c>
      <c r="R273" s="8">
        <f t="shared" si="247"/>
        <v>480227</v>
      </c>
      <c r="S273" s="450"/>
      <c r="T273" s="157">
        <f>+'ESTUDIO DE MERCADO 2023'!O273*(1 + 0.0928) * (1 + 0.052) * (1 + 0.051)</f>
        <v>566766.5619890152</v>
      </c>
      <c r="U273" s="157">
        <f>+'ESTUDIO DE MERCADO 2023'!P273*(1 + 0.0928) * (1 + 0.052) * (1 + 0.051)</f>
        <v>536248.36249729886</v>
      </c>
      <c r="V273" s="7">
        <f>+'ESTUDIO DE MERCADO 2025'!T273*1.051</f>
        <v>698915</v>
      </c>
      <c r="W273" s="7">
        <f>+'ESTUDIO DE MERCADO 2025'!U273*1.051</f>
        <v>698915</v>
      </c>
      <c r="X273" s="7">
        <f>+'ESTUDIO DE MERCADO 2025'!V273*1.051</f>
        <v>671619.05859999999</v>
      </c>
      <c r="Y273" s="8">
        <f t="shared" si="248"/>
        <v>634493</v>
      </c>
      <c r="Z273" s="450"/>
      <c r="AA273" s="157">
        <f>+'ESTUDIO DE MERCADO 2023'!AD273*(1 + 0.0928) * (1 + 0.052) * (1 + 0.051)</f>
        <v>780626.66110052774</v>
      </c>
      <c r="AB273" s="157">
        <f>+'ESTUDIO DE MERCADO 2023'!AE273*(1 + 0.0928) * (1 + 0.052) * (1 + 0.051)</f>
        <v>738592.9178104992</v>
      </c>
      <c r="AC273" s="7">
        <f>+'ESTUDIO DE MERCADO 2025'!Z273*1.051</f>
        <v>961664.99999999988</v>
      </c>
      <c r="AD273" s="7">
        <f>+'ESTUDIO DE MERCADO 2025'!AA273*1.051</f>
        <v>961664.99999999988</v>
      </c>
      <c r="AE273" s="7">
        <f>+'ESTUDIO DE MERCADO 2025'!AB273*1.051</f>
        <v>925044.16619999986</v>
      </c>
      <c r="AF273" s="8">
        <f t="shared" si="249"/>
        <v>873519</v>
      </c>
      <c r="AG273" s="450"/>
      <c r="AH273" s="157">
        <f>+'ESTUDIO DE MERCADO 2023'!AG273*(1 + 0.0928) * (1 + 0.052) * (1 + 0.051)</f>
        <v>704518.99087440036</v>
      </c>
      <c r="AI273" s="157">
        <f>+'ESTUDIO DE MERCADO 2023'!AH273*(1 + 0.0928) * (1 + 0.052) * (1 + 0.051)</f>
        <v>738592.9178104992</v>
      </c>
      <c r="AJ273" s="7">
        <f>+'ESTUDIO DE MERCADO 2025'!AF273*1.051</f>
        <v>914370</v>
      </c>
      <c r="AK273" s="7">
        <f>+'ESTUDIO DE MERCADO 2025'!AG273*1.051</f>
        <v>932236.99999999988</v>
      </c>
      <c r="AL273" s="7">
        <f>+'ESTUDIO DE MERCADO 2025'!AH273*1.051</f>
        <v>878702.42319999984</v>
      </c>
      <c r="AM273" s="8">
        <f t="shared" si="250"/>
        <v>833684</v>
      </c>
      <c r="AN273" s="450"/>
      <c r="AO273" s="157">
        <f>+'ESTUDIO DE MERCADO 2023'!AJ273*(1 + 0.0928) * (1 + 0.052) * (1 + 0.051)</f>
        <v>780626.66110052774</v>
      </c>
      <c r="AP273" s="157">
        <f>+'ESTUDIO DE MERCADO 2023'!AK273*(1 + 0.0928) * (1 + 0.052) * (1 + 0.051)</f>
        <v>738592.9178104992</v>
      </c>
      <c r="AQ273" s="7">
        <f>+'ESTUDIO DE MERCADO 2025'!AL273*1.051</f>
        <v>961664.99999999988</v>
      </c>
      <c r="AR273" s="7">
        <f>+'ESTUDIO DE MERCADO 2025'!AM273*1.051</f>
        <v>980582.99999999988</v>
      </c>
      <c r="AS273" s="7">
        <f>+'ESTUDIO DE MERCADO 2025'!AN273*1.051</f>
        <v>925044.16619999986</v>
      </c>
      <c r="AT273" s="8">
        <f>ROUND(((AO273+AP273+AQ273+AR273+AS273)/5),0)</f>
        <v>877302</v>
      </c>
      <c r="AU273" s="450"/>
      <c r="AV273" s="157">
        <f>+'ESTUDIO DE MERCADO 2023'!AM273*(1 + 0.0928) * (1 + 0.052) * (1 + 0.051)</f>
        <v>827140.27891185321</v>
      </c>
      <c r="AW273" s="157">
        <f>+'ESTUDIO DE MERCADO 2023'!AN273*(1 + 0.0928) * (1 + 0.052) * (1 + 0.051)</f>
        <v>738592.9178104992</v>
      </c>
      <c r="AX273" s="7">
        <f>+'ESTUDIO DE MERCADO 2025'!AR273*1.051</f>
        <v>991092.99999999988</v>
      </c>
      <c r="AY273" s="7">
        <f>+'ESTUDIO DE MERCADO 2025'!AS273*1.051</f>
        <v>1011061.9999999999</v>
      </c>
      <c r="AZ273" s="7">
        <f>+'ESTUDIO DE MERCADO 2025'!AT273*1.051</f>
        <v>953365.67339999997</v>
      </c>
      <c r="BA273" s="8">
        <f t="shared" si="251"/>
        <v>904251</v>
      </c>
      <c r="BB273" s="450"/>
      <c r="BC273" s="157">
        <f>+'ESTUDIO DE MERCADO 2023'!AP273*(1 + 0.0928) * (1 + 0.052) * (1 + 0.051)</f>
        <v>588470.64903795242</v>
      </c>
      <c r="BD273" s="157">
        <f>+'ESTUDIO DE MERCADO 2023'!AQ273*(1 + 0.0928) * (1 + 0.052) * (1 + 0.051)</f>
        <v>452669.73002919415</v>
      </c>
      <c r="BE273" s="7">
        <f>+'ESTUDIO DE MERCADO 2025'!AX273*1.051</f>
        <v>658977</v>
      </c>
      <c r="BF273" s="7">
        <f>+'ESTUDIO DE MERCADO 2025'!AY273*1.051</f>
        <v>658977</v>
      </c>
      <c r="BG273" s="7">
        <f>+'ESTUDIO DE MERCADO 2025'!AZ273*1.051</f>
        <v>633943.86159999995</v>
      </c>
      <c r="BH273" s="8">
        <f t="shared" si="252"/>
        <v>598608</v>
      </c>
      <c r="BI273" s="450"/>
      <c r="BJ273" s="157">
        <f>+'ESTUDIO DE MERCADO 2023'!AV273*(1 + 0.0928) * (1 + 0.052) * (1 + 0.051)</f>
        <v>758865.47082211764</v>
      </c>
      <c r="BK273" s="157">
        <f>+'ESTUDIO DE MERCADO 2023'!AW273*(1 + 0.0928) * (1 + 0.052) * (1 + 0.051)</f>
        <v>738592.9178104992</v>
      </c>
      <c r="BL273" s="7">
        <f>+'ESTUDIO DE MERCADO 2025'!BD273*1.051</f>
        <v>948001.99999999988</v>
      </c>
      <c r="BM273" s="7">
        <f>+'ESTUDIO DE MERCADO 2025'!BE273*1.051</f>
        <v>948001.99999999988</v>
      </c>
      <c r="BN273" s="7">
        <f>+'ESTUDIO DE MERCADO 2025'!BF273*1.051</f>
        <v>911792.7378</v>
      </c>
      <c r="BO273" s="8">
        <f t="shared" si="253"/>
        <v>861051</v>
      </c>
      <c r="BP273" s="450"/>
      <c r="BQ273" s="157">
        <f>+'ESTUDIO DE MERCADO 2023'!AY273*(1 + 0.0928) * (1 + 0.052) * (1 + 0.051)</f>
        <v>743322.45774458419</v>
      </c>
      <c r="BR273" s="157">
        <f>+'ESTUDIO DE MERCADO 2023'!AZ273*(1 + 0.0928) * (1 + 0.052) * (1 + 0.051)</f>
        <v>738592.9178104992</v>
      </c>
      <c r="BS273" s="7">
        <f>+'ESTUDIO DE MERCADO 2025'!BJ273*1.051</f>
        <v>938542.99999999988</v>
      </c>
      <c r="BT273" s="7">
        <f>+'ESTUDIO DE MERCADO 2025'!BK273*1.051</f>
        <v>938542.99999999988</v>
      </c>
      <c r="BU273" s="7">
        <f>+'ESTUDIO DE MERCADO 2025'!BL273*1.051</f>
        <v>902328.69299999997</v>
      </c>
      <c r="BV273" s="8">
        <f t="shared" si="254"/>
        <v>852266</v>
      </c>
      <c r="BW273" s="450"/>
      <c r="BX273" s="157">
        <f>+'ESTUDIO DE MERCADO 2023'!BB273*(1 + 0.0928) * (1 + 0.052) * (1 + 0.051)</f>
        <v>717109.6454919629</v>
      </c>
      <c r="BY273" s="157">
        <f>+'ESTUDIO DE MERCADO 2023'!BC273*(1 + 0.0928) * (1 + 0.052) * (1 + 0.051)</f>
        <v>551622.80422458693</v>
      </c>
      <c r="BZ273" s="7">
        <f>+'ESTUDIO DE MERCADO 2025'!BP273*1.051</f>
        <v>802964</v>
      </c>
      <c r="CA273" s="7">
        <f>+'ESTUDIO DE MERCADO 2025'!BQ273*1.051</f>
        <v>802964</v>
      </c>
      <c r="CB273" s="7">
        <f>+'ESTUDIO DE MERCADO 2025'!BR273*1.051</f>
        <v>772523.25639999995</v>
      </c>
      <c r="CC273" s="8">
        <f t="shared" si="245"/>
        <v>729437</v>
      </c>
      <c r="CD273" s="453"/>
      <c r="CE273" s="45"/>
      <c r="CF273" s="9"/>
      <c r="CG273" s="9"/>
      <c r="CH273" s="9"/>
      <c r="CI273" s="10"/>
      <c r="CJ273" s="10"/>
    </row>
    <row r="274" spans="1:198" s="6" customFormat="1" ht="50" customHeight="1" x14ac:dyDescent="0.35">
      <c r="A274" s="291"/>
      <c r="B274" s="4">
        <v>244</v>
      </c>
      <c r="C274" s="34" t="s">
        <v>285</v>
      </c>
      <c r="D274" s="11" t="s">
        <v>283</v>
      </c>
      <c r="F274" s="157">
        <f>+'ESTUDIO DE MERCADO 2023'!F274*(1 + 0.0928) * (1 + 0.052) * (1 + 0.051)</f>
        <v>115676.56336371088</v>
      </c>
      <c r="G274" s="157">
        <f>+'ESTUDIO DE MERCADO 2023'!G274*(1 + 0.0928) * (1 + 0.052) * (1 + 0.051)</f>
        <v>109447.82533643415</v>
      </c>
      <c r="H274" s="7">
        <f>+'ESTUDIO DE MERCADO 2025'!H274*1.051</f>
        <v>142936</v>
      </c>
      <c r="I274" s="7">
        <f>+'ESTUDIO DE MERCADO 2025'!I274*1.051</f>
        <v>146089</v>
      </c>
      <c r="J274" s="13">
        <f>+'ESTUDIO DE MERCADO 2025'!J274*1.051</f>
        <v>137077.09539999999</v>
      </c>
      <c r="K274" s="8">
        <f t="shared" si="246"/>
        <v>130245</v>
      </c>
      <c r="L274" s="450"/>
      <c r="M274" s="157">
        <f>+'ESTUDIO DE MERCADO 2023'!I274*(1 + 0.0928) * (1 + 0.052) * (1 + 0.051)</f>
        <v>115676.56336371088</v>
      </c>
      <c r="N274" s="157">
        <f>+'ESTUDIO DE MERCADO 2023'!J274*(1 + 0.0928) * (1 + 0.052) * (1 + 0.051)</f>
        <v>109447.82533643415</v>
      </c>
      <c r="O274" s="7">
        <f>+'ESTUDIO DE MERCADO 2025'!N274*1.051</f>
        <v>142936</v>
      </c>
      <c r="P274" s="7">
        <f>+'ESTUDIO DE MERCADO 2025'!O274*1.051</f>
        <v>146089</v>
      </c>
      <c r="Q274" s="7">
        <f>+'ESTUDIO DE MERCADO 2025'!P274*1.051</f>
        <v>137077.09539999999</v>
      </c>
      <c r="R274" s="8">
        <f t="shared" si="247"/>
        <v>130245</v>
      </c>
      <c r="S274" s="450"/>
      <c r="T274" s="157">
        <f>+'ESTUDIO DE MERCADO 2023'!O274*(1 + 0.0928) * (1 + 0.052) * (1 + 0.051)</f>
        <v>186235.50063235394</v>
      </c>
      <c r="U274" s="157">
        <f>+'ESTUDIO DE MERCADO 2023'!P274*(1 + 0.0928) * (1 + 0.052) * (1 + 0.051)</f>
        <v>176207.43521368876</v>
      </c>
      <c r="V274" s="7">
        <f>+'ESTUDIO DE MERCADO 2025'!T274*1.051</f>
        <v>229118</v>
      </c>
      <c r="W274" s="7">
        <f>+'ESTUDIO DE MERCADO 2025'!U274*1.051</f>
        <v>229118</v>
      </c>
      <c r="X274" s="7">
        <f>+'ESTUDIO DE MERCADO 2025'!V274*1.051</f>
        <v>220689.40039999998</v>
      </c>
      <c r="Y274" s="8">
        <f t="shared" si="248"/>
        <v>208274</v>
      </c>
      <c r="Z274" s="450"/>
      <c r="AA274" s="157">
        <f>+'ESTUDIO DE MERCADO 2023'!AD274*(1 + 0.0928) * (1 + 0.052) * (1 + 0.051)</f>
        <v>230791.81413132857</v>
      </c>
      <c r="AB274" s="157">
        <f>+'ESTUDIO DE MERCADO 2023'!AE274*(1 + 0.0928) * (1 + 0.052) * (1 + 0.051)</f>
        <v>214235.41032086845</v>
      </c>
      <c r="AC274" s="7">
        <f>+'ESTUDIO DE MERCADO 2025'!Z274*1.051</f>
        <v>281668</v>
      </c>
      <c r="AD274" s="7">
        <f>+'ESTUDIO DE MERCADO 2025'!AA274*1.051</f>
        <v>281668</v>
      </c>
      <c r="AE274" s="7">
        <f>+'ESTUDIO DE MERCADO 2025'!AB274*1.051</f>
        <v>270974.49540000001</v>
      </c>
      <c r="AF274" s="8">
        <f t="shared" si="249"/>
        <v>255868</v>
      </c>
      <c r="AG274" s="450"/>
      <c r="AH274" s="157">
        <f>+'ESTUDIO DE MERCADO 2023'!AG274*(1 + 0.0928) * (1 + 0.052) * (1 + 0.051)</f>
        <v>207362.4805749185</v>
      </c>
      <c r="AI274" s="157">
        <f>+'ESTUDIO DE MERCADO 2023'!AH274*(1 + 0.0928) * (1 + 0.052) * (1 + 0.051)</f>
        <v>214235.41032086845</v>
      </c>
      <c r="AJ274" s="7">
        <f>+'ESTUDIO DE MERCADO 2025'!AF274*1.051</f>
        <v>266954</v>
      </c>
      <c r="AK274" s="7">
        <f>+'ESTUDIO DE MERCADO 2025'!AG274*1.051</f>
        <v>272209</v>
      </c>
      <c r="AL274" s="7">
        <f>+'ESTUDIO DE MERCADO 2025'!AH274*1.051</f>
        <v>256707.80099999998</v>
      </c>
      <c r="AM274" s="8">
        <f t="shared" si="250"/>
        <v>243494</v>
      </c>
      <c r="AN274" s="450"/>
      <c r="AO274" s="157">
        <f>+'ESTUDIO DE MERCADO 2023'!AJ274*(1 + 0.0928) * (1 + 0.052) * (1 + 0.051)</f>
        <v>224386.53273175412</v>
      </c>
      <c r="AP274" s="157">
        <f>+'ESTUDIO DE MERCADO 2023'!AK274*(1 + 0.0928) * (1 + 0.052) * (1 + 0.051)</f>
        <v>214235.41032086845</v>
      </c>
      <c r="AQ274" s="7">
        <f>+'ESTUDIO DE MERCADO 2025'!AL274*1.051</f>
        <v>277464</v>
      </c>
      <c r="AR274" s="7">
        <f>+'ESTUDIO DE MERCADO 2025'!AM274*1.051</f>
        <v>282719</v>
      </c>
      <c r="AS274" s="7">
        <f>+'ESTUDIO DE MERCADO 2025'!AN274*1.051</f>
        <v>267073.81399999995</v>
      </c>
      <c r="AT274" s="8">
        <f>ROUND(((AO274+AP274+AQ274+AR274+AS274)/5),0)</f>
        <v>253176</v>
      </c>
      <c r="AU274" s="450"/>
      <c r="AV274" s="157">
        <f>+'ESTUDIO DE MERCADO 2023'!AM274*(1 + 0.0928) * (1 + 0.052) * (1 + 0.051)</f>
        <v>259032.39851139468</v>
      </c>
      <c r="AW274" s="157">
        <f>+'ESTUDIO DE MERCADO 2023'!AN274*(1 + 0.0928) * (1 + 0.052) * (1 + 0.051)</f>
        <v>214235.41032086845</v>
      </c>
      <c r="AX274" s="7">
        <f>+'ESTUDIO DE MERCADO 2025'!AR274*1.051</f>
        <v>299535</v>
      </c>
      <c r="AY274" s="7">
        <f>+'ESTUDIO DE MERCADO 2025'!AS274*1.051</f>
        <v>305841</v>
      </c>
      <c r="AZ274" s="7">
        <f>+'ESTUDIO DE MERCADO 2025'!AT274*1.051</f>
        <v>288169.27579999994</v>
      </c>
      <c r="BA274" s="8">
        <f t="shared" si="251"/>
        <v>273363</v>
      </c>
      <c r="BB274" s="450"/>
      <c r="BC274" s="157">
        <f>+'ESTUDIO DE MERCADO 2023'!AP274*(1 + 0.0928) * (1 + 0.052) * (1 + 0.051)</f>
        <v>179187.5041606295</v>
      </c>
      <c r="BD274" s="157">
        <f>+'ESTUDIO DE MERCADO 2023'!AQ274*(1 + 0.0928) * (1 + 0.052) * (1 + 0.051)</f>
        <v>137836.5416620227</v>
      </c>
      <c r="BE274" s="7">
        <f>+'ESTUDIO DE MERCADO 2025'!AX274*1.051</f>
        <v>200741</v>
      </c>
      <c r="BF274" s="7">
        <f>+'ESTUDIO DE MERCADO 2025'!AY274*1.051</f>
        <v>200741</v>
      </c>
      <c r="BG274" s="7">
        <f>+'ESTUDIO DE MERCADO 2025'!AZ274*1.051</f>
        <v>193034.4374</v>
      </c>
      <c r="BH274" s="8">
        <f t="shared" si="252"/>
        <v>182308</v>
      </c>
      <c r="BI274" s="450"/>
      <c r="BJ274" s="157">
        <f>+'ESTUDIO DE MERCADO 2023'!AV274*(1 + 0.0928) * (1 + 0.052) * (1 + 0.051)</f>
        <v>246755.20417476728</v>
      </c>
      <c r="BK274" s="157">
        <f>+'ESTUDIO DE MERCADO 2023'!AW274*(1 + 0.0928) * (1 + 0.052) * (1 + 0.051)</f>
        <v>214235.41032086845</v>
      </c>
      <c r="BL274" s="7">
        <f>+'ESTUDIO DE MERCADO 2025'!BD274*1.051</f>
        <v>292178</v>
      </c>
      <c r="BM274" s="7">
        <f>+'ESTUDIO DE MERCADO 2025'!BE274*1.051</f>
        <v>292178</v>
      </c>
      <c r="BN274" s="7">
        <f>+'ESTUDIO DE MERCADO 2025'!BF274*1.051</f>
        <v>280694.56379999995</v>
      </c>
      <c r="BO274" s="8">
        <f t="shared" si="253"/>
        <v>265208</v>
      </c>
      <c r="BP274" s="450"/>
      <c r="BQ274" s="157">
        <f>+'ESTUDIO DE MERCADO 2023'!AY274*(1 + 0.0928) * (1 + 0.052) * (1 + 0.051)</f>
        <v>235005.30348901523</v>
      </c>
      <c r="BR274" s="157">
        <f>+'ESTUDIO DE MERCADO 2023'!AZ274*(1 + 0.0928) * (1 + 0.052) * (1 + 0.051)</f>
        <v>214235.41032086845</v>
      </c>
      <c r="BS274" s="7">
        <f>+'ESTUDIO DE MERCADO 2025'!BJ274*1.051</f>
        <v>284821</v>
      </c>
      <c r="BT274" s="7">
        <f>+'ESTUDIO DE MERCADO 2025'!BK274*1.051</f>
        <v>284821</v>
      </c>
      <c r="BU274" s="7">
        <f>+'ESTUDIO DE MERCADO 2025'!BL274*1.051</f>
        <v>273540.61699999997</v>
      </c>
      <c r="BV274" s="8">
        <f t="shared" si="254"/>
        <v>258485</v>
      </c>
      <c r="BW274" s="450"/>
      <c r="BX274" s="157">
        <f>+'ESTUDIO DE MERCADO 2023'!BB274*(1 + 0.0928) * (1 + 0.052) * (1 + 0.051)</f>
        <v>194193.5038886538</v>
      </c>
      <c r="BY274" s="157">
        <f>+'ESTUDIO DE MERCADO 2023'!BC274*(1 + 0.0928) * (1 + 0.052) * (1 + 0.051)</f>
        <v>149379.61837588754</v>
      </c>
      <c r="BZ274" s="7">
        <f>+'ESTUDIO DE MERCADO 2025'!BP274*1.051</f>
        <v>217557</v>
      </c>
      <c r="CA274" s="7">
        <f>+'ESTUDIO DE MERCADO 2025'!BQ274*1.051</f>
        <v>217557</v>
      </c>
      <c r="CB274" s="7">
        <f>+'ESTUDIO DE MERCADO 2025'!BR274*1.051</f>
        <v>209199.23779999997</v>
      </c>
      <c r="CC274" s="8">
        <f t="shared" si="245"/>
        <v>197577</v>
      </c>
      <c r="CD274" s="453"/>
      <c r="CE274" s="45"/>
      <c r="CF274" s="9"/>
      <c r="CG274" s="9"/>
      <c r="CH274" s="9"/>
      <c r="CI274" s="10"/>
      <c r="CJ274" s="10"/>
    </row>
    <row r="275" spans="1:198" s="6" customFormat="1" ht="50" customHeight="1" thickBot="1" x14ac:dyDescent="0.4">
      <c r="A275" s="291"/>
      <c r="B275" s="11">
        <v>245</v>
      </c>
      <c r="C275" s="34" t="s">
        <v>286</v>
      </c>
      <c r="D275" s="11" t="s">
        <v>283</v>
      </c>
      <c r="F275" s="157">
        <f>+'ESTUDIO DE MERCADO 2023'!F275*(1 + 0.0928) * (1 + 0.052) * (1 + 0.051)</f>
        <v>336451.10654937598</v>
      </c>
      <c r="G275" s="157">
        <f>+'ESTUDIO DE MERCADO 2023'!G275*(1 + 0.0928) * (1 + 0.052) * (1 + 0.051)</f>
        <v>318334.50850440963</v>
      </c>
      <c r="H275" s="7">
        <f>+'ESTUDIO DE MERCADO 2025'!H275*1.051</f>
        <v>415145</v>
      </c>
      <c r="I275" s="7">
        <f>+'ESTUDIO DE MERCADO 2025'!I275*1.051</f>
        <v>423553</v>
      </c>
      <c r="J275" s="13">
        <f>+'ESTUDIO DE MERCADO 2025'!J275*1.051</f>
        <v>398694.95819999999</v>
      </c>
      <c r="K275" s="8">
        <f t="shared" si="246"/>
        <v>378436</v>
      </c>
      <c r="L275" s="450"/>
      <c r="M275" s="157">
        <f>+'ESTUDIO DE MERCADO 2023'!I275*(1 + 0.0928) * (1 + 0.052) * (1 + 0.051)</f>
        <v>336451.10654937598</v>
      </c>
      <c r="N275" s="157">
        <f>+'ESTUDIO DE MERCADO 2023'!J275*(1 + 0.0928) * (1 + 0.052) * (1 + 0.051)</f>
        <v>318334.50850440963</v>
      </c>
      <c r="O275" s="7">
        <f>+'ESTUDIO DE MERCADO 2025'!N275*1.051</f>
        <v>415145</v>
      </c>
      <c r="P275" s="7">
        <f>+'ESTUDIO DE MERCADO 2025'!O275*1.051</f>
        <v>423553</v>
      </c>
      <c r="Q275" s="7">
        <f>+'ESTUDIO DE MERCADO 2025'!P275*1.051</f>
        <v>398694.95819999999</v>
      </c>
      <c r="R275" s="8">
        <f t="shared" si="247"/>
        <v>378436</v>
      </c>
      <c r="S275" s="450"/>
      <c r="T275" s="157">
        <f>+'ESTUDIO DE MERCADO 2023'!O275*(1 + 0.0928) * (1 + 0.052) * (1 + 0.051)</f>
        <v>336451.10654937598</v>
      </c>
      <c r="U275" s="157">
        <f>+'ESTUDIO DE MERCADO 2023'!P275*(1 + 0.0928) * (1 + 0.052) * (1 + 0.051)</f>
        <v>318334.50850440963</v>
      </c>
      <c r="V275" s="7">
        <f>+'ESTUDIO DE MERCADO 2025'!T275*1.051</f>
        <v>415145</v>
      </c>
      <c r="W275" s="7">
        <f>+'ESTUDIO DE MERCADO 2025'!U275*1.051</f>
        <v>415145</v>
      </c>
      <c r="X275" s="7">
        <f>+'ESTUDIO DE MERCADO 2025'!V275*1.051</f>
        <v>398694.95819999999</v>
      </c>
      <c r="Y275" s="8">
        <f t="shared" si="248"/>
        <v>376754</v>
      </c>
      <c r="Z275" s="450"/>
      <c r="AA275" s="157">
        <f>+'ESTUDIO DE MERCADO 2023'!AD275*(1 + 0.0928) * (1 + 0.052) * (1 + 0.051)</f>
        <v>336451.10654937598</v>
      </c>
      <c r="AB275" s="157">
        <f>+'ESTUDIO DE MERCADO 2023'!AE275*(1 + 0.0928) * (1 + 0.052) * (1 + 0.051)</f>
        <v>318334.50850440963</v>
      </c>
      <c r="AC275" s="7">
        <f>+'ESTUDIO DE MERCADO 2025'!Z275*1.051</f>
        <v>415145</v>
      </c>
      <c r="AD275" s="7">
        <f>+'ESTUDIO DE MERCADO 2025'!AA275*1.051</f>
        <v>415145</v>
      </c>
      <c r="AE275" s="7">
        <f>+'ESTUDIO DE MERCADO 2025'!AB275*1.051</f>
        <v>398694.95819999999</v>
      </c>
      <c r="AF275" s="8">
        <f t="shared" si="249"/>
        <v>376754</v>
      </c>
      <c r="AG275" s="450"/>
      <c r="AH275" s="157">
        <f>+'ESTUDIO DE MERCADO 2023'!AG275*(1 + 0.0928) * (1 + 0.052) * (1 + 0.051)</f>
        <v>336451.10654937598</v>
      </c>
      <c r="AI275" s="157">
        <f>+'ESTUDIO DE MERCADO 2023'!AH275*(1 + 0.0928) * (1 + 0.052) * (1 + 0.051)</f>
        <v>318334.50850440963</v>
      </c>
      <c r="AJ275" s="7">
        <f>+'ESTUDIO DE MERCADO 2025'!AF275*1.051</f>
        <v>415145</v>
      </c>
      <c r="AK275" s="7">
        <f>+'ESTUDIO DE MERCADO 2025'!AG275*1.051</f>
        <v>423553</v>
      </c>
      <c r="AL275" s="7">
        <f>+'ESTUDIO DE MERCADO 2025'!AH275*1.051</f>
        <v>398694.95819999999</v>
      </c>
      <c r="AM275" s="8">
        <f t="shared" si="250"/>
        <v>378436</v>
      </c>
      <c r="AN275" s="450"/>
      <c r="AO275" s="157">
        <f>+'ESTUDIO DE MERCADO 2023'!AJ275*(1 + 0.0928) * (1 + 0.052) * (1 + 0.051)</f>
        <v>336451.10654937598</v>
      </c>
      <c r="AP275" s="157">
        <f>+'ESTUDIO DE MERCADO 2023'!AK275*(1 + 0.0928) * (1 + 0.052) * (1 + 0.051)</f>
        <v>318334.50850440963</v>
      </c>
      <c r="AQ275" s="7">
        <f>+'ESTUDIO DE MERCADO 2025'!AL275*1.051</f>
        <v>415145</v>
      </c>
      <c r="AR275" s="7">
        <f>+'ESTUDIO DE MERCADO 2025'!AM275*1.051</f>
        <v>423553</v>
      </c>
      <c r="AS275" s="7">
        <f>+'ESTUDIO DE MERCADO 2025'!AN275*1.051</f>
        <v>398694.95819999999</v>
      </c>
      <c r="AT275" s="8">
        <f>ROUND(((AO275+AP275+AQ275+AR275+AS275)/5),0)</f>
        <v>378436</v>
      </c>
      <c r="AU275" s="450"/>
      <c r="AV275" s="157">
        <f>+'ESTUDIO DE MERCADO 2023'!AM275*(1 + 0.0928) * (1 + 0.052) * (1 + 0.051)</f>
        <v>336451.10654937598</v>
      </c>
      <c r="AW275" s="157">
        <f>+'ESTUDIO DE MERCADO 2023'!AN275*(1 + 0.0928) * (1 + 0.052) * (1 + 0.051)</f>
        <v>318334.50850440963</v>
      </c>
      <c r="AX275" s="7">
        <f>+'ESTUDIO DE MERCADO 2025'!AR275*1.051</f>
        <v>415145</v>
      </c>
      <c r="AY275" s="7">
        <f>+'ESTUDIO DE MERCADO 2025'!AS275*1.051</f>
        <v>423553</v>
      </c>
      <c r="AZ275" s="7">
        <f>+'ESTUDIO DE MERCADO 2025'!AT275*1.051</f>
        <v>398694.95819999999</v>
      </c>
      <c r="BA275" s="8">
        <f t="shared" si="251"/>
        <v>378436</v>
      </c>
      <c r="BB275" s="450"/>
      <c r="BC275" s="157">
        <f>+'ESTUDIO DE MERCADO 2023'!AP275*(1 + 0.0928) * (1 + 0.052) * (1 + 0.051)</f>
        <v>336451.10654937598</v>
      </c>
      <c r="BD275" s="157">
        <f>+'ESTUDIO DE MERCADO 2023'!AQ275*(1 + 0.0928) * (1 + 0.052) * (1 + 0.051)</f>
        <v>258808.54349951999</v>
      </c>
      <c r="BE275" s="7">
        <f>+'ESTUDIO DE MERCADO 2025'!AX275*1.051</f>
        <v>377309</v>
      </c>
      <c r="BF275" s="7">
        <f>+'ESTUDIO DE MERCADO 2025'!AY275*1.051</f>
        <v>377309</v>
      </c>
      <c r="BG275" s="7">
        <f>+'ESTUDIO DE MERCADO 2025'!AZ275*1.051</f>
        <v>362449.962</v>
      </c>
      <c r="BH275" s="8">
        <f t="shared" si="252"/>
        <v>342466</v>
      </c>
      <c r="BI275" s="450"/>
      <c r="BJ275" s="157">
        <f>+'ESTUDIO DE MERCADO 2023'!AV275*(1 + 0.0928) * (1 + 0.052) * (1 + 0.051)</f>
        <v>336451.10654937598</v>
      </c>
      <c r="BK275" s="157">
        <f>+'ESTUDIO DE MERCADO 2023'!AW275*(1 + 0.0928) * (1 + 0.052) * (1 + 0.051)</f>
        <v>318334.50850440963</v>
      </c>
      <c r="BL275" s="7">
        <f>+'ESTUDIO DE MERCADO 2025'!BD275*1.051</f>
        <v>415145</v>
      </c>
      <c r="BM275" s="7">
        <f>+'ESTUDIO DE MERCADO 2025'!BE275*1.051</f>
        <v>415145</v>
      </c>
      <c r="BN275" s="7">
        <f>+'ESTUDIO DE MERCADO 2025'!BF275*1.051</f>
        <v>398694.95819999999</v>
      </c>
      <c r="BO275" s="8">
        <f t="shared" si="253"/>
        <v>376754</v>
      </c>
      <c r="BP275" s="450"/>
      <c r="BQ275" s="157">
        <f>+'ESTUDIO DE MERCADO 2023'!AY275*(1 + 0.0928) * (1 + 0.052) * (1 + 0.051)</f>
        <v>336451.10654937598</v>
      </c>
      <c r="BR275" s="157">
        <f>+'ESTUDIO DE MERCADO 2023'!AZ275*(1 + 0.0928) * (1 + 0.052) * (1 + 0.051)</f>
        <v>318334.50850440963</v>
      </c>
      <c r="BS275" s="7">
        <f>+'ESTUDIO DE MERCADO 2025'!BJ275*1.051</f>
        <v>415145</v>
      </c>
      <c r="BT275" s="7">
        <f>+'ESTUDIO DE MERCADO 2025'!BK275*1.051</f>
        <v>415145</v>
      </c>
      <c r="BU275" s="7">
        <f>+'ESTUDIO DE MERCADO 2025'!BL275*1.051</f>
        <v>398694.95819999999</v>
      </c>
      <c r="BV275" s="8">
        <f t="shared" si="254"/>
        <v>376754</v>
      </c>
      <c r="BW275" s="450"/>
      <c r="BX275" s="157">
        <f>+'ESTUDIO DE MERCADO 2023'!BB275*(1 + 0.0928) * (1 + 0.052) * (1 + 0.051)</f>
        <v>336451.10654937598</v>
      </c>
      <c r="BY275" s="157">
        <f>+'ESTUDIO DE MERCADO 2023'!BC275*(1 + 0.0928) * (1 + 0.052) * (1 + 0.051)</f>
        <v>258808.54349951999</v>
      </c>
      <c r="BZ275" s="7">
        <f>+'ESTUDIO DE MERCADO 2025'!BP275*1.051</f>
        <v>377309</v>
      </c>
      <c r="CA275" s="7">
        <f>+'ESTUDIO DE MERCADO 2025'!BQ275*1.051</f>
        <v>377309</v>
      </c>
      <c r="CB275" s="7">
        <f>+'ESTUDIO DE MERCADO 2025'!BR275*1.051</f>
        <v>362449.962</v>
      </c>
      <c r="CC275" s="8">
        <f t="shared" si="245"/>
        <v>342466</v>
      </c>
      <c r="CD275" s="453"/>
      <c r="CE275" s="45"/>
      <c r="CF275" s="9"/>
      <c r="CG275" s="9"/>
      <c r="CH275" s="9"/>
      <c r="CI275" s="10"/>
      <c r="CJ275" s="10"/>
    </row>
    <row r="276" spans="1:198" s="6" customFormat="1" ht="50" customHeight="1" x14ac:dyDescent="0.35">
      <c r="A276" s="291"/>
      <c r="B276" s="4">
        <v>246</v>
      </c>
      <c r="C276" s="34" t="s">
        <v>287</v>
      </c>
      <c r="D276" s="11" t="s">
        <v>272</v>
      </c>
      <c r="F276" s="157">
        <f>+'ESTUDIO DE MERCADO 2023'!F276*(1 + 0.0928) * (1 + 0.052) * (1 + 0.051)</f>
        <v>560751.84424895991</v>
      </c>
      <c r="G276" s="157">
        <f>+'ESTUDIO DE MERCADO 2023'!G276*(1 + 0.0928) * (1 + 0.052) * (1 + 0.051)</f>
        <v>530557.51417401596</v>
      </c>
      <c r="H276" s="7">
        <f>+'ESTUDIO DE MERCADO 2025'!H276*1.051</f>
        <v>691558</v>
      </c>
      <c r="I276" s="7">
        <f>+'ESTUDIO DE MERCADO 2025'!I276*1.051</f>
        <v>705221</v>
      </c>
      <c r="J276" s="13">
        <f>+'ESTUDIO DE MERCADO 2025'!J276*1.051</f>
        <v>664491.59699999995</v>
      </c>
      <c r="K276" s="8">
        <f t="shared" si="246"/>
        <v>630516</v>
      </c>
      <c r="L276" s="450"/>
      <c r="M276" s="157">
        <f>+'ESTUDIO DE MERCADO 2023'!I276*(1 + 0.0928) * (1 + 0.052) * (1 + 0.051)</f>
        <v>560751.84424895991</v>
      </c>
      <c r="N276" s="157">
        <f>+'ESTUDIO DE MERCADO 2023'!J276*(1 + 0.0928) * (1 + 0.052) * (1 + 0.051)</f>
        <v>530557.51417401596</v>
      </c>
      <c r="O276" s="7">
        <f>+'ESTUDIO DE MERCADO 2025'!N276*1.051</f>
        <v>691558</v>
      </c>
      <c r="P276" s="7">
        <f>+'ESTUDIO DE MERCADO 2025'!O276*1.051</f>
        <v>705221</v>
      </c>
      <c r="Q276" s="7">
        <f>+'ESTUDIO DE MERCADO 2025'!P276*1.051</f>
        <v>664491.59699999995</v>
      </c>
      <c r="R276" s="8">
        <f t="shared" si="247"/>
        <v>630516</v>
      </c>
      <c r="S276" s="450"/>
      <c r="T276" s="157">
        <f>+'ESTUDIO DE MERCADO 2023'!O276*(1 + 0.0928) * (1 + 0.052) * (1 + 0.051)</f>
        <v>560751.84424895991</v>
      </c>
      <c r="U276" s="157">
        <f>+'ESTUDIO DE MERCADO 2023'!P276*(1 + 0.0928) * (1 + 0.052) * (1 + 0.051)</f>
        <v>530557.51417401596</v>
      </c>
      <c r="V276" s="7">
        <f>+'ESTUDIO DE MERCADO 2025'!T276*1.051</f>
        <v>691558</v>
      </c>
      <c r="W276" s="7">
        <f>+'ESTUDIO DE MERCADO 2025'!U276*1.051</f>
        <v>691558</v>
      </c>
      <c r="X276" s="7">
        <f>+'ESTUDIO DE MERCADO 2025'!V276*1.051</f>
        <v>664491.59699999995</v>
      </c>
      <c r="Y276" s="8">
        <f t="shared" si="248"/>
        <v>627783</v>
      </c>
      <c r="Z276" s="450"/>
      <c r="AA276" s="157">
        <f>+'ESTUDIO DE MERCADO 2023'!AD276*(1 + 0.0928) * (1 + 0.052) * (1 + 0.051)</f>
        <v>560751.84424895991</v>
      </c>
      <c r="AB276" s="157">
        <f>+'ESTUDIO DE MERCADO 2023'!AE276*(1 + 0.0928) * (1 + 0.052) * (1 + 0.051)</f>
        <v>530557.51417401596</v>
      </c>
      <c r="AC276" s="7">
        <f>+'ESTUDIO DE MERCADO 2025'!Z276*1.051</f>
        <v>691558</v>
      </c>
      <c r="AD276" s="7">
        <f>+'ESTUDIO DE MERCADO 2025'!AA276*1.051</f>
        <v>691558</v>
      </c>
      <c r="AE276" s="7">
        <f>+'ESTUDIO DE MERCADO 2025'!AB276*1.051</f>
        <v>664491.59699999995</v>
      </c>
      <c r="AF276" s="8">
        <f t="shared" si="249"/>
        <v>627783</v>
      </c>
      <c r="AG276" s="450"/>
      <c r="AH276" s="157">
        <f>+'ESTUDIO DE MERCADO 2023'!AG276*(1 + 0.0928) * (1 + 0.052) * (1 + 0.051)</f>
        <v>560751.84424895991</v>
      </c>
      <c r="AI276" s="157">
        <f>+'ESTUDIO DE MERCADO 2023'!AH276*(1 + 0.0928) * (1 + 0.052) * (1 + 0.051)</f>
        <v>530557.51417401596</v>
      </c>
      <c r="AJ276" s="7">
        <f>+'ESTUDIO DE MERCADO 2025'!AF276*1.051</f>
        <v>691558</v>
      </c>
      <c r="AK276" s="7">
        <f>+'ESTUDIO DE MERCADO 2025'!AG276*1.051</f>
        <v>705221</v>
      </c>
      <c r="AL276" s="7">
        <f>+'ESTUDIO DE MERCADO 2025'!AH276*1.051</f>
        <v>664491.59699999995</v>
      </c>
      <c r="AM276" s="8">
        <f t="shared" si="250"/>
        <v>630516</v>
      </c>
      <c r="AN276" s="450"/>
      <c r="AO276" s="157">
        <f>+'ESTUDIO DE MERCADO 2023'!AJ276*(1 + 0.0928) * (1 + 0.052) * (1 + 0.051)</f>
        <v>560751.84424895991</v>
      </c>
      <c r="AP276" s="157">
        <f>+'ESTUDIO DE MERCADO 2023'!AK276*(1 + 0.0928) * (1 + 0.052) * (1 + 0.051)</f>
        <v>530557.51417401596</v>
      </c>
      <c r="AQ276" s="7">
        <f>+'ESTUDIO DE MERCADO 2025'!AL276*1.051</f>
        <v>691558</v>
      </c>
      <c r="AR276" s="7">
        <f>+'ESTUDIO DE MERCADO 2025'!AM276*1.051</f>
        <v>705221</v>
      </c>
      <c r="AS276" s="7">
        <f>+'ESTUDIO DE MERCADO 2025'!AN276*1.051</f>
        <v>664491.59699999995</v>
      </c>
      <c r="AT276" s="8">
        <f>ROUND(((AO276+AP276+AQ276+AR276+AS276)/5),0)</f>
        <v>630516</v>
      </c>
      <c r="AU276" s="450"/>
      <c r="AV276" s="157">
        <f>+'ESTUDIO DE MERCADO 2023'!AM276*(1 + 0.0928) * (1 + 0.052) * (1 + 0.051)</f>
        <v>560751.84424895991</v>
      </c>
      <c r="AW276" s="157">
        <f>+'ESTUDIO DE MERCADO 2023'!AN276*(1 + 0.0928) * (1 + 0.052) * (1 + 0.051)</f>
        <v>530557.51417401596</v>
      </c>
      <c r="AX276" s="7">
        <f>+'ESTUDIO DE MERCADO 2025'!AR276*1.051</f>
        <v>691558</v>
      </c>
      <c r="AY276" s="7">
        <f>+'ESTUDIO DE MERCADO 2025'!AS276*1.051</f>
        <v>705221</v>
      </c>
      <c r="AZ276" s="7">
        <f>+'ESTUDIO DE MERCADO 2025'!AT276*1.051</f>
        <v>664491.59699999995</v>
      </c>
      <c r="BA276" s="8">
        <f t="shared" si="251"/>
        <v>630516</v>
      </c>
      <c r="BB276" s="450"/>
      <c r="BC276" s="157">
        <f>+'ESTUDIO DE MERCADO 2023'!AP276*(1 + 0.0928) * (1 + 0.052) * (1 + 0.051)</f>
        <v>560751.84424895991</v>
      </c>
      <c r="BD276" s="157">
        <f>+'ESTUDIO DE MERCADO 2023'!AQ276*(1 + 0.0928) * (1 + 0.052) * (1 + 0.051)</f>
        <v>431347.57249919995</v>
      </c>
      <c r="BE276" s="7">
        <f>+'ESTUDIO DE MERCADO 2025'!AX276*1.051</f>
        <v>628498</v>
      </c>
      <c r="BF276" s="7">
        <f>+'ESTUDIO DE MERCADO 2025'!AY276*1.051</f>
        <v>628498</v>
      </c>
      <c r="BG276" s="7">
        <f>+'ESTUDIO DE MERCADO 2025'!AZ276*1.051</f>
        <v>604083.27</v>
      </c>
      <c r="BH276" s="8">
        <f t="shared" si="252"/>
        <v>570636</v>
      </c>
      <c r="BI276" s="450"/>
      <c r="BJ276" s="157">
        <f>+'ESTUDIO DE MERCADO 2023'!AV276*(1 + 0.0928) * (1 + 0.052) * (1 + 0.051)</f>
        <v>560751.84424895991</v>
      </c>
      <c r="BK276" s="157">
        <f>+'ESTUDIO DE MERCADO 2023'!AW276*(1 + 0.0928) * (1 + 0.052) * (1 + 0.051)</f>
        <v>530557.51417401596</v>
      </c>
      <c r="BL276" s="7">
        <f>+'ESTUDIO DE MERCADO 2025'!BD276*1.051</f>
        <v>691558</v>
      </c>
      <c r="BM276" s="7">
        <f>+'ESTUDIO DE MERCADO 2025'!BE276*1.051</f>
        <v>691558</v>
      </c>
      <c r="BN276" s="7">
        <f>+'ESTUDIO DE MERCADO 2025'!BF276*1.051</f>
        <v>664491.59699999995</v>
      </c>
      <c r="BO276" s="8">
        <f t="shared" si="253"/>
        <v>627783</v>
      </c>
      <c r="BP276" s="450"/>
      <c r="BQ276" s="157">
        <f>+'ESTUDIO DE MERCADO 2023'!AY276*(1 + 0.0928) * (1 + 0.052) * (1 + 0.051)</f>
        <v>560751.84424895991</v>
      </c>
      <c r="BR276" s="157">
        <f>+'ESTUDIO DE MERCADO 2023'!AZ276*(1 + 0.0928) * (1 + 0.052) * (1 + 0.051)</f>
        <v>530557.51417401596</v>
      </c>
      <c r="BS276" s="7">
        <f>+'ESTUDIO DE MERCADO 2025'!BJ276*1.051</f>
        <v>691558</v>
      </c>
      <c r="BT276" s="7">
        <f>+'ESTUDIO DE MERCADO 2025'!BK276*1.051</f>
        <v>691558</v>
      </c>
      <c r="BU276" s="7">
        <f>+'ESTUDIO DE MERCADO 2025'!BL276*1.051</f>
        <v>664491.59699999995</v>
      </c>
      <c r="BV276" s="8">
        <f t="shared" si="254"/>
        <v>627783</v>
      </c>
      <c r="BW276" s="450"/>
      <c r="BX276" s="157">
        <f>+'ESTUDIO DE MERCADO 2023'!BB276*(1 + 0.0928) * (1 + 0.052) * (1 + 0.051)</f>
        <v>560751.84424895991</v>
      </c>
      <c r="BY276" s="157">
        <f>+'ESTUDIO DE MERCADO 2023'!BC276*(1 + 0.0928) * (1 + 0.052) * (1 + 0.051)</f>
        <v>431347.57249919995</v>
      </c>
      <c r="BZ276" s="7">
        <f>+'ESTUDIO DE MERCADO 2025'!BP276*1.051</f>
        <v>628498</v>
      </c>
      <c r="CA276" s="7">
        <f>+'ESTUDIO DE MERCADO 2025'!BQ276*1.051</f>
        <v>628498</v>
      </c>
      <c r="CB276" s="7">
        <f>+'ESTUDIO DE MERCADO 2025'!BR276*1.051</f>
        <v>604083.27</v>
      </c>
      <c r="CC276" s="8">
        <f t="shared" si="245"/>
        <v>570636</v>
      </c>
      <c r="CD276" s="453"/>
      <c r="CE276" s="45"/>
      <c r="CF276" s="9"/>
      <c r="CG276" s="9"/>
      <c r="CH276" s="9"/>
      <c r="CI276" s="10"/>
      <c r="CJ276" s="10"/>
    </row>
    <row r="277" spans="1:198" s="6" customFormat="1" ht="50" customHeight="1" thickBot="1" x14ac:dyDescent="0.4">
      <c r="A277" s="291"/>
      <c r="B277" s="11">
        <v>247</v>
      </c>
      <c r="C277" s="34" t="s">
        <v>286</v>
      </c>
      <c r="D277" s="11" t="s">
        <v>272</v>
      </c>
      <c r="F277" s="157">
        <f>+'ESTUDIO DE MERCADO 2023'!F277*(1 + 0.0928) * (1 + 0.052) * (1 + 0.051)</f>
        <v>457833.03955239785</v>
      </c>
      <c r="G277" s="157">
        <f>+'ESTUDIO DE MERCADO 2023'!G277*(1 + 0.0928) * (1 + 0.052) * (1 + 0.051)</f>
        <v>433180.49126880721</v>
      </c>
      <c r="H277" s="7">
        <f>+'ESTUDIO DE MERCADO 2025'!H277*1.051</f>
        <v>564387</v>
      </c>
      <c r="I277" s="7">
        <f>+'ESTUDIO DE MERCADO 2025'!I277*1.051</f>
        <v>575948</v>
      </c>
      <c r="J277" s="13">
        <f>+'ESTUDIO DE MERCADO 2025'!J277*1.051</f>
        <v>542533.13659999997</v>
      </c>
      <c r="K277" s="8">
        <f t="shared" si="246"/>
        <v>514776</v>
      </c>
      <c r="L277" s="450"/>
      <c r="M277" s="157">
        <f>+'ESTUDIO DE MERCADO 2023'!I277*(1 + 0.0928) * (1 + 0.052) * (1 + 0.051)</f>
        <v>457833.03955239785</v>
      </c>
      <c r="N277" s="157">
        <f>+'ESTUDIO DE MERCADO 2023'!J277*(1 + 0.0928) * (1 + 0.052) * (1 + 0.051)</f>
        <v>433180.49126880721</v>
      </c>
      <c r="O277" s="7">
        <f>+'ESTUDIO DE MERCADO 2025'!N277*1.051</f>
        <v>564387</v>
      </c>
      <c r="P277" s="7">
        <f>+'ESTUDIO DE MERCADO 2025'!O277*1.051</f>
        <v>575948</v>
      </c>
      <c r="Q277" s="7">
        <f>+'ESTUDIO DE MERCADO 2025'!P277*1.051</f>
        <v>542533.13659999997</v>
      </c>
      <c r="R277" s="8">
        <f t="shared" si="247"/>
        <v>514776</v>
      </c>
      <c r="S277" s="450"/>
      <c r="T277" s="157">
        <f>+'ESTUDIO DE MERCADO 2023'!O277*(1 + 0.0928) * (1 + 0.052) * (1 + 0.051)</f>
        <v>727930.09999587224</v>
      </c>
      <c r="U277" s="157">
        <f>+'ESTUDIO DE MERCADO 2023'!P277*(1 + 0.0928) * (1 + 0.052) * (1 + 0.051)</f>
        <v>688733.86384224845</v>
      </c>
      <c r="V277" s="7">
        <f>+'ESTUDIO DE MERCADO 2025'!T277*1.051</f>
        <v>897554</v>
      </c>
      <c r="W277" s="7">
        <f>+'ESTUDIO DE MERCADO 2025'!U277*1.051</f>
        <v>897554</v>
      </c>
      <c r="X277" s="7">
        <f>+'ESTUDIO DE MERCADO 2025'!V277*1.051</f>
        <v>862597.95019999985</v>
      </c>
      <c r="Y277" s="8">
        <f t="shared" si="248"/>
        <v>814874</v>
      </c>
      <c r="Z277" s="450"/>
      <c r="AA277" s="157">
        <f>+'ESTUDIO DE MERCADO 2023'!AD277*(1 + 0.0928) * (1 + 0.052) * (1 + 0.051)</f>
        <v>881543.86208904313</v>
      </c>
      <c r="AB277" s="157">
        <f>+'ESTUDIO DE MERCADO 2023'!AE277*(1 + 0.0928) * (1 + 0.052) * (1 + 0.051)</f>
        <v>812218.73775743681</v>
      </c>
      <c r="AC277" s="7">
        <f>+'ESTUDIO DE MERCADO 2025'!Z277*1.051</f>
        <v>1073071</v>
      </c>
      <c r="AD277" s="7">
        <f>+'ESTUDIO DE MERCADO 2025'!AA277*1.051</f>
        <v>1073071</v>
      </c>
      <c r="AE277" s="7">
        <f>+'ESTUDIO DE MERCADO 2025'!AB277*1.051</f>
        <v>1031321.9168</v>
      </c>
      <c r="AF277" s="8">
        <f t="shared" si="249"/>
        <v>974245</v>
      </c>
      <c r="AG277" s="450"/>
      <c r="AH277" s="157">
        <f>+'ESTUDIO DE MERCADO 2023'!AG277*(1 + 0.0928) * (1 + 0.052) * (1 + 0.051)</f>
        <v>787615.12441812095</v>
      </c>
      <c r="AI277" s="157">
        <f>+'ESTUDIO DE MERCADO 2023'!AH277*(1 + 0.0928) * (1 + 0.052) * (1 + 0.051)</f>
        <v>812218.73775743681</v>
      </c>
      <c r="AJ277" s="7">
        <f>+'ESTUDIO DE MERCADO 2025'!AF277*1.051</f>
        <v>1013163.9999999999</v>
      </c>
      <c r="AK277" s="7">
        <f>+'ESTUDIO DE MERCADO 2025'!AG277*1.051</f>
        <v>1033132.9999999999</v>
      </c>
      <c r="AL277" s="7">
        <f>+'ESTUDIO DE MERCADO 2025'!AH277*1.051</f>
        <v>974128.59880000004</v>
      </c>
      <c r="AM277" s="8">
        <f t="shared" si="250"/>
        <v>924052</v>
      </c>
      <c r="AN277" s="450"/>
      <c r="AO277" s="157">
        <f>+'ESTUDIO DE MERCADO 2023'!AJ277*(1 + 0.0928) * (1 + 0.052) * (1 + 0.051)</f>
        <v>877253.83010461647</v>
      </c>
      <c r="AP277" s="157">
        <f>+'ESTUDIO DE MERCADO 2023'!AK277*(1 + 0.0928) * (1 + 0.052) * (1 + 0.051)</f>
        <v>812218.73775743681</v>
      </c>
      <c r="AQ277" s="7">
        <f>+'ESTUDIO DE MERCADO 2025'!AL277*1.051</f>
        <v>1069918</v>
      </c>
      <c r="AR277" s="7">
        <f>+'ESTUDIO DE MERCADO 2025'!AM277*1.051</f>
        <v>1090938</v>
      </c>
      <c r="AS277" s="7">
        <f>+'ESTUDIO DE MERCADO 2025'!AN277*1.051</f>
        <v>1028710.1818</v>
      </c>
      <c r="AT277" s="8">
        <f>ROUND(((AO277+AP277+AQ277+AR277+AS277)/5),0)</f>
        <v>975808</v>
      </c>
      <c r="AU277" s="450"/>
      <c r="AV277" s="157">
        <f>+'ESTUDIO DE MERCADO 2023'!AM277*(1 + 0.0928) * (1 + 0.052) * (1 + 0.051)</f>
        <v>977568.40977784572</v>
      </c>
      <c r="AW277" s="157">
        <f>+'ESTUDIO DE MERCADO 2023'!AN277*(1 + 0.0928) * (1 + 0.052) * (1 + 0.051)</f>
        <v>812218.73775743681</v>
      </c>
      <c r="AX277" s="7">
        <f>+'ESTUDIO DE MERCADO 2025'!AR277*1.051</f>
        <v>1132978</v>
      </c>
      <c r="AY277" s="7">
        <f>+'ESTUDIO DE MERCADO 2025'!AS277*1.051</f>
        <v>1156100</v>
      </c>
      <c r="AZ277" s="7">
        <f>+'ESTUDIO DE MERCADO 2025'!AT277*1.051</f>
        <v>1089790.9386</v>
      </c>
      <c r="BA277" s="8">
        <f t="shared" si="251"/>
        <v>1033731</v>
      </c>
      <c r="BB277" s="450"/>
      <c r="BC277" s="157">
        <f>+'ESTUDIO DE MERCADO 2023'!AP277*(1 + 0.0928) * (1 + 0.052) * (1 + 0.051)</f>
        <v>691464.22064708115</v>
      </c>
      <c r="BD277" s="157">
        <f>+'ESTUDIO DE MERCADO 2023'!AQ277*(1 + 0.0928) * (1 + 0.052) * (1 + 0.051)</f>
        <v>531895.55434390856</v>
      </c>
      <c r="BE277" s="7">
        <f>+'ESTUDIO DE MERCADO 2025'!AX277*1.051</f>
        <v>774587</v>
      </c>
      <c r="BF277" s="7">
        <f>+'ESTUDIO DE MERCADO 2025'!AY277*1.051</f>
        <v>774587</v>
      </c>
      <c r="BG277" s="7">
        <f>+'ESTUDIO DE MERCADO 2025'!AZ277*1.051</f>
        <v>744896.25</v>
      </c>
      <c r="BH277" s="8">
        <f t="shared" si="252"/>
        <v>703486</v>
      </c>
      <c r="BI277" s="450"/>
      <c r="BJ277" s="157">
        <f>+'ESTUDIO DE MERCADO 2023'!AV277*(1 + 0.0928) * (1 + 0.052) * (1 + 0.051)</f>
        <v>959003.78538757679</v>
      </c>
      <c r="BK277" s="157">
        <f>+'ESTUDIO DE MERCADO 2023'!AW277*(1 + 0.0928) * (1 + 0.052) * (1 + 0.051)</f>
        <v>812218.73775743681</v>
      </c>
      <c r="BL277" s="7">
        <f>+'ESTUDIO DE MERCADO 2025'!BD277*1.051</f>
        <v>1121417</v>
      </c>
      <c r="BM277" s="7">
        <f>+'ESTUDIO DE MERCADO 2025'!BE277*1.051</f>
        <v>1121417</v>
      </c>
      <c r="BN277" s="7">
        <f>+'ESTUDIO DE MERCADO 2025'!BF277*1.051</f>
        <v>1078486.1724</v>
      </c>
      <c r="BO277" s="8">
        <f t="shared" si="253"/>
        <v>1018509</v>
      </c>
      <c r="BP277" s="450"/>
      <c r="BQ277" s="157">
        <f>+'ESTUDIO DE MERCADO 2023'!AY277*(1 + 0.0928) * (1 + 0.052) * (1 + 0.051)</f>
        <v>919408.1630787506</v>
      </c>
      <c r="BR277" s="157">
        <f>+'ESTUDIO DE MERCADO 2023'!AZ277*(1 + 0.0928) * (1 + 0.052) * (1 + 0.051)</f>
        <v>812218.73775743681</v>
      </c>
      <c r="BS277" s="7">
        <f>+'ESTUDIO DE MERCADO 2025'!BJ277*1.051</f>
        <v>1096193</v>
      </c>
      <c r="BT277" s="7">
        <f>+'ESTUDIO DE MERCADO 2025'!BK277*1.051</f>
        <v>1096193</v>
      </c>
      <c r="BU277" s="7">
        <f>+'ESTUDIO DE MERCADO 2025'!BL277*1.051</f>
        <v>1054377.2834000001</v>
      </c>
      <c r="BV277" s="8">
        <f t="shared" si="254"/>
        <v>995678</v>
      </c>
      <c r="BW277" s="450"/>
      <c r="BX277" s="157">
        <f>+'ESTUDIO DE MERCADO 2023'!BB277*(1 + 0.0928) * (1 + 0.052) * (1 + 0.051)</f>
        <v>768592.45922974148</v>
      </c>
      <c r="BY277" s="157">
        <f>+'ESTUDIO DE MERCADO 2023'!BC277*(1 + 0.0928) * (1 + 0.052) * (1 + 0.051)</f>
        <v>591224.96863826271</v>
      </c>
      <c r="BZ277" s="7">
        <f>+'ESTUDIO DE MERCADO 2025'!BP277*1.051</f>
        <v>860769</v>
      </c>
      <c r="CA277" s="7">
        <f>+'ESTUDIO DE MERCADO 2025'!BQ277*1.051</f>
        <v>860769</v>
      </c>
      <c r="CB277" s="7">
        <f>+'ESTUDIO DE MERCADO 2025'!BR277*1.051</f>
        <v>827984.73659999995</v>
      </c>
      <c r="CC277" s="8">
        <f t="shared" si="245"/>
        <v>781868</v>
      </c>
      <c r="CD277" s="453"/>
      <c r="CE277" s="45"/>
      <c r="CF277" s="9"/>
      <c r="CG277" s="9"/>
      <c r="CH277" s="9"/>
      <c r="CI277" s="10"/>
      <c r="CJ277" s="10"/>
    </row>
    <row r="278" spans="1:198" s="6" customFormat="1" ht="50" customHeight="1" x14ac:dyDescent="0.35">
      <c r="A278" s="291"/>
      <c r="B278" s="4">
        <v>248</v>
      </c>
      <c r="C278" s="34" t="s">
        <v>288</v>
      </c>
      <c r="D278" s="11" t="s">
        <v>272</v>
      </c>
      <c r="F278" s="157">
        <f>+'ESTUDIO DE MERCADO 2023'!F278*(1 + 0.0928) * (1 + 0.052) * (1 + 0.051)</f>
        <v>1492880.102162654</v>
      </c>
      <c r="G278" s="157">
        <f>+'ESTUDIO DE MERCADO 2023'!G278*(1 + 0.0928) * (1 + 0.052) * (1 + 0.051)</f>
        <v>1412494.2505077417</v>
      </c>
      <c r="H278" s="7">
        <f>+'ESTUDIO DE MERCADO 2025'!H278*1.051</f>
        <v>1840301</v>
      </c>
      <c r="I278" s="7">
        <f>+'ESTUDIO DE MERCADO 2025'!I278*1.051</f>
        <v>1877085.9999999998</v>
      </c>
      <c r="J278" s="13">
        <f>+'ESTUDIO DE MERCADO 2025'!J278*1.051</f>
        <v>1769064.22</v>
      </c>
      <c r="K278" s="8">
        <f t="shared" si="246"/>
        <v>1678365</v>
      </c>
      <c r="L278" s="450"/>
      <c r="M278" s="157">
        <f>+'ESTUDIO DE MERCADO 2023'!I278*(1 + 0.0928) * (1 + 0.052) * (1 + 0.051)</f>
        <v>1492880.102162654</v>
      </c>
      <c r="N278" s="157">
        <f>+'ESTUDIO DE MERCADO 2023'!J278*(1 + 0.0928) * (1 + 0.052) * (1 + 0.051)</f>
        <v>1412494.2505077417</v>
      </c>
      <c r="O278" s="7">
        <f>+'ESTUDIO DE MERCADO 2025'!N278*1.051</f>
        <v>1840301</v>
      </c>
      <c r="P278" s="7">
        <f>+'ESTUDIO DE MERCADO 2025'!O278*1.051</f>
        <v>1877085.9999999998</v>
      </c>
      <c r="Q278" s="7">
        <f>+'ESTUDIO DE MERCADO 2025'!P278*1.051</f>
        <v>1769064.22</v>
      </c>
      <c r="R278" s="8">
        <f t="shared" si="247"/>
        <v>1678365</v>
      </c>
      <c r="S278" s="450"/>
      <c r="T278" s="157">
        <f>+'ESTUDIO DE MERCADO 2023'!O278*(1 + 0.0928) * (1 + 0.052) * (1 + 0.051)</f>
        <v>2526996.5036287378</v>
      </c>
      <c r="U278" s="157">
        <f>+'ESTUDIO DE MERCADO 2023'!P278*(1 + 0.0928) * (1 + 0.052) * (1 + 0.051)</f>
        <v>2390927.4611256523</v>
      </c>
      <c r="V278" s="7">
        <f>+'ESTUDIO DE MERCADO 2025'!T278*1.051</f>
        <v>3114113</v>
      </c>
      <c r="W278" s="7">
        <f>+'ESTUDIO DE MERCADO 2025'!U278*1.051</f>
        <v>3114113</v>
      </c>
      <c r="X278" s="7">
        <f>+'ESTUDIO DE MERCADO 2025'!V278*1.051</f>
        <v>2994493.2247999995</v>
      </c>
      <c r="Y278" s="8">
        <f t="shared" si="248"/>
        <v>2828129</v>
      </c>
      <c r="Z278" s="450"/>
      <c r="AA278" s="157">
        <f>+'ESTUDIO DE MERCADO 2023'!AD278*(1 + 0.0928) * (1 + 0.052) * (1 + 0.051)</f>
        <v>3206583.2525455006</v>
      </c>
      <c r="AB278" s="157">
        <f>+'ESTUDIO DE MERCADO 2023'!AE278*(1 + 0.0928) * (1 + 0.052) * (1 + 0.051)</f>
        <v>2953891.1629866599</v>
      </c>
      <c r="AC278" s="7">
        <f>+'ESTUDIO DE MERCADO 2025'!Z278*1.051</f>
        <v>3901311.9999999995</v>
      </c>
      <c r="AD278" s="7">
        <f>+'ESTUDIO DE MERCADO 2025'!AA278*1.051</f>
        <v>3901311.9999999995</v>
      </c>
      <c r="AE278" s="7">
        <f>+'ESTUDIO DE MERCADO 2025'!AB278*1.051</f>
        <v>3751075.3336</v>
      </c>
      <c r="AF278" s="8">
        <f t="shared" si="249"/>
        <v>3542835</v>
      </c>
      <c r="AG278" s="450"/>
      <c r="AH278" s="157">
        <f>+'ESTUDIO DE MERCADO 2023'!AG278*(1 + 0.0928) * (1 + 0.052) * (1 + 0.051)</f>
        <v>2868313.4408479431</v>
      </c>
      <c r="AI278" s="157">
        <f>+'ESTUDIO DE MERCADO 2023'!AH278*(1 + 0.0928) * (1 + 0.052) * (1 + 0.051)</f>
        <v>2953891.1629866599</v>
      </c>
      <c r="AJ278" s="7">
        <f>+'ESTUDIO DE MERCADO 2025'!AF278*1.051</f>
        <v>3686908</v>
      </c>
      <c r="AK278" s="7">
        <f>+'ESTUDIO DE MERCADO 2025'!AG278*1.051</f>
        <v>3760477.9999999995</v>
      </c>
      <c r="AL278" s="7">
        <f>+'ESTUDIO DE MERCADO 2025'!AH278*1.051</f>
        <v>3545104.3473999999</v>
      </c>
      <c r="AM278" s="8">
        <f t="shared" si="250"/>
        <v>3362939</v>
      </c>
      <c r="AN278" s="450"/>
      <c r="AO278" s="157">
        <f>+'ESTUDIO DE MERCADO 2023'!AJ278*(1 + 0.0928) * (1 + 0.052) * (1 + 0.051)</f>
        <v>3219812.9773482257</v>
      </c>
      <c r="AP278" s="157">
        <f>+'ESTUDIO DE MERCADO 2023'!AK278*(1 + 0.0928) * (1 + 0.052) * (1 + 0.051)</f>
        <v>2953891.1629866599</v>
      </c>
      <c r="AQ278" s="7">
        <f>+'ESTUDIO DE MERCADO 2025'!AL278*1.051</f>
        <v>3909719.9999999995</v>
      </c>
      <c r="AR278" s="7">
        <f>+'ESTUDIO DE MERCADO 2025'!AM278*1.051</f>
        <v>3987493.9999999995</v>
      </c>
      <c r="AS278" s="7">
        <f>+'ESTUDIO DE MERCADO 2025'!AN278*1.051</f>
        <v>3759131.2486</v>
      </c>
      <c r="AT278" s="8">
        <f>ROUND(((AO278+AP278+AQ278+AR278+AS278)/5),0)</f>
        <v>3566010</v>
      </c>
      <c r="AU278" s="450"/>
      <c r="AV278" s="157">
        <f>+'ESTUDIO DE MERCADO 2023'!AM278*(1 + 0.0928) * (1 + 0.052) * (1 + 0.051)</f>
        <v>4231947.0653919838</v>
      </c>
      <c r="AW278" s="157">
        <f>+'ESTUDIO DE MERCADO 2023'!AN278*(1 + 0.0928) * (1 + 0.052) * (1 + 0.051)</f>
        <v>2953891.1629866599</v>
      </c>
      <c r="AX278" s="7">
        <f>+'ESTUDIO DE MERCADO 2025'!AR278*1.051</f>
        <v>4550830</v>
      </c>
      <c r="AY278" s="7">
        <f>+'ESTUDIO DE MERCADO 2025'!AS278*1.051</f>
        <v>4642267</v>
      </c>
      <c r="AZ278" s="7">
        <f>+'ESTUDIO DE MERCADO 2025'!AT278*1.051</f>
        <v>4375412.4245999996</v>
      </c>
      <c r="BA278" s="8">
        <f t="shared" si="251"/>
        <v>4150870</v>
      </c>
      <c r="BB278" s="450"/>
      <c r="BC278" s="157">
        <f>+'ESTUDIO DE MERCADO 2023'!AP278*(1 + 0.0928) * (1 + 0.052) * (1 + 0.051)</f>
        <v>2178929.235708463</v>
      </c>
      <c r="BD278" s="157">
        <f>+'ESTUDIO DE MERCADO 2023'!AQ278*(1 + 0.0928) * (1 + 0.052) * (1 + 0.051)</f>
        <v>1676099.4120834335</v>
      </c>
      <c r="BE278" s="7">
        <f>+'ESTUDIO DE MERCADO 2025'!AX278*1.051</f>
        <v>2441473</v>
      </c>
      <c r="BF278" s="7">
        <f>+'ESTUDIO DE MERCADO 2025'!AY278*1.051</f>
        <v>2441473</v>
      </c>
      <c r="BG278" s="7">
        <f>+'ESTUDIO DE MERCADO 2025'!AZ278*1.051</f>
        <v>2347303.8203999996</v>
      </c>
      <c r="BH278" s="8">
        <f t="shared" si="252"/>
        <v>2217056</v>
      </c>
      <c r="BI278" s="450"/>
      <c r="BJ278" s="157">
        <f>+'ESTUDIO DE MERCADO 2023'!AV278*(1 + 0.0928) * (1 + 0.052) * (1 + 0.051)</f>
        <v>3897348.8698532884</v>
      </c>
      <c r="BK278" s="157">
        <f>+'ESTUDIO DE MERCADO 2023'!AW278*(1 + 0.0928) * (1 + 0.052) * (1 + 0.051)</f>
        <v>2953891.1629866599</v>
      </c>
      <c r="BL278" s="7">
        <f>+'ESTUDIO DE MERCADO 2025'!BD278*1.051</f>
        <v>4338528</v>
      </c>
      <c r="BM278" s="7">
        <f>+'ESTUDIO DE MERCADO 2025'!BE278*1.051</f>
        <v>4338528</v>
      </c>
      <c r="BN278" s="7">
        <f>+'ESTUDIO DE MERCADO 2025'!BF278*1.051</f>
        <v>4171677.9664000003</v>
      </c>
      <c r="BO278" s="8">
        <f t="shared" si="253"/>
        <v>3939995</v>
      </c>
      <c r="BP278" s="450"/>
      <c r="BQ278" s="157">
        <f>+'ESTUDIO DE MERCADO 2023'!AY278*(1 + 0.0928) * (1 + 0.052) * (1 + 0.051)</f>
        <v>3690589.010593656</v>
      </c>
      <c r="BR278" s="157">
        <f>+'ESTUDIO DE MERCADO 2023'!AZ278*(1 + 0.0928) * (1 + 0.052) * (1 + 0.051)</f>
        <v>2953891.1629866599</v>
      </c>
      <c r="BS278" s="7">
        <f>+'ESTUDIO DE MERCADO 2025'!BJ278*1.051</f>
        <v>4207153</v>
      </c>
      <c r="BT278" s="7">
        <f>+'ESTUDIO DE MERCADO 2025'!BK278*1.051</f>
        <v>4207153</v>
      </c>
      <c r="BU278" s="7">
        <f>+'ESTUDIO DE MERCADO 2025'!BL278*1.051</f>
        <v>4045783.5109999999</v>
      </c>
      <c r="BV278" s="8">
        <f t="shared" si="254"/>
        <v>3820914</v>
      </c>
      <c r="BW278" s="450"/>
      <c r="BX278" s="157">
        <f>+'ESTUDIO DE MERCADO 2023'!BB278*(1 + 0.0928) * (1 + 0.052) * (1 + 0.051)</f>
        <v>2506186.6288540969</v>
      </c>
      <c r="BY278" s="157">
        <f>+'ESTUDIO DE MERCADO 2023'!BC278*(1 + 0.0928) * (1 + 0.052) * (1 + 0.051)</f>
        <v>1927835.8683493051</v>
      </c>
      <c r="BZ278" s="7">
        <f>+'ESTUDIO DE MERCADO 2025'!BP278*1.051</f>
        <v>2808272</v>
      </c>
      <c r="CA278" s="7">
        <f>+'ESTUDIO DE MERCADO 2025'!BQ278*1.051</f>
        <v>2808272</v>
      </c>
      <c r="CB278" s="7">
        <f>+'ESTUDIO DE MERCADO 2025'!BR278*1.051</f>
        <v>2699849.7889999999</v>
      </c>
      <c r="CC278" s="8">
        <f t="shared" si="245"/>
        <v>2550083</v>
      </c>
      <c r="CD278" s="453"/>
      <c r="CE278" s="45"/>
      <c r="CF278" s="9"/>
      <c r="CG278" s="9"/>
      <c r="CH278" s="9"/>
      <c r="CI278" s="10"/>
      <c r="CJ278" s="10"/>
    </row>
    <row r="279" spans="1:198" s="6" customFormat="1" ht="50" customHeight="1" thickBot="1" x14ac:dyDescent="0.4">
      <c r="A279" s="291"/>
      <c r="B279" s="11">
        <v>249</v>
      </c>
      <c r="C279" s="34" t="s">
        <v>289</v>
      </c>
      <c r="D279" s="11" t="s">
        <v>272</v>
      </c>
      <c r="F279" s="157">
        <f>+'ESTUDIO DE MERCADO 2023'!F279*(1 + 0.0928) * (1 + 0.052) * (1 + 0.051)</f>
        <v>242992.46584121601</v>
      </c>
      <c r="G279" s="157">
        <f>+'ESTUDIO DE MERCADO 2023'!G279*(1 + 0.0928) * (1 + 0.052) * (1 + 0.051)</f>
        <v>229908.2561420736</v>
      </c>
      <c r="H279" s="7">
        <f>+'ESTUDIO DE MERCADO 2025'!H279*1.051</f>
        <v>299535</v>
      </c>
      <c r="I279" s="7">
        <f>+'ESTUDIO DE MERCADO 2025'!I279*1.051</f>
        <v>305841</v>
      </c>
      <c r="J279" s="13">
        <f>+'ESTUDIO DE MERCADO 2025'!J279*1.051</f>
        <v>287947.0944</v>
      </c>
      <c r="K279" s="8">
        <f t="shared" si="246"/>
        <v>273245</v>
      </c>
      <c r="L279" s="450"/>
      <c r="M279" s="157">
        <f>+'ESTUDIO DE MERCADO 2023'!I279*(1 + 0.0928) * (1 + 0.052) * (1 + 0.051)</f>
        <v>242992.46584121601</v>
      </c>
      <c r="N279" s="157">
        <f>+'ESTUDIO DE MERCADO 2023'!J279*(1 + 0.0928) * (1 + 0.052) * (1 + 0.051)</f>
        <v>229908.2561420736</v>
      </c>
      <c r="O279" s="7">
        <f>+'ESTUDIO DE MERCADO 2025'!N279*1.051</f>
        <v>299535</v>
      </c>
      <c r="P279" s="7">
        <f>+'ESTUDIO DE MERCADO 2025'!O279*1.051</f>
        <v>305841</v>
      </c>
      <c r="Q279" s="7">
        <f>+'ESTUDIO DE MERCADO 2025'!P279*1.051</f>
        <v>287947.0944</v>
      </c>
      <c r="R279" s="8">
        <f t="shared" si="247"/>
        <v>273245</v>
      </c>
      <c r="S279" s="450"/>
      <c r="T279" s="157">
        <f>+'ESTUDIO DE MERCADO 2023'!O279*(1 + 0.0928) * (1 + 0.052) * (1 + 0.051)</f>
        <v>242992.46584121601</v>
      </c>
      <c r="U279" s="157">
        <f>+'ESTUDIO DE MERCADO 2023'!P279*(1 + 0.0928) * (1 + 0.052) * (1 + 0.051)</f>
        <v>229908.2561420736</v>
      </c>
      <c r="V279" s="7">
        <f>+'ESTUDIO DE MERCADO 2025'!T279*1.051</f>
        <v>299535</v>
      </c>
      <c r="W279" s="7">
        <f>+'ESTUDIO DE MERCADO 2025'!U279*1.051</f>
        <v>299535</v>
      </c>
      <c r="X279" s="7">
        <f>+'ESTUDIO DE MERCADO 2025'!V279*1.051</f>
        <v>287947.0944</v>
      </c>
      <c r="Y279" s="8">
        <f t="shared" si="248"/>
        <v>271984</v>
      </c>
      <c r="Z279" s="450"/>
      <c r="AA279" s="157">
        <f>+'ESTUDIO DE MERCADO 2023'!AD279*(1 + 0.0928) * (1 + 0.052) * (1 + 0.051)</f>
        <v>242992.46584121601</v>
      </c>
      <c r="AB279" s="157">
        <f>+'ESTUDIO DE MERCADO 2023'!AE279*(1 + 0.0928) * (1 + 0.052) * (1 + 0.051)</f>
        <v>229908.2561420736</v>
      </c>
      <c r="AC279" s="7">
        <f>+'ESTUDIO DE MERCADO 2025'!Z279*1.051</f>
        <v>299535</v>
      </c>
      <c r="AD279" s="7">
        <f>+'ESTUDIO DE MERCADO 2025'!AA279*1.051</f>
        <v>299535</v>
      </c>
      <c r="AE279" s="7">
        <f>+'ESTUDIO DE MERCADO 2025'!AB279*1.051</f>
        <v>287947.0944</v>
      </c>
      <c r="AF279" s="8">
        <f t="shared" si="249"/>
        <v>271984</v>
      </c>
      <c r="AG279" s="450"/>
      <c r="AH279" s="157">
        <f>+'ESTUDIO DE MERCADO 2023'!AG279*(1 + 0.0928) * (1 + 0.052) * (1 + 0.051)</f>
        <v>242992.46584121601</v>
      </c>
      <c r="AI279" s="157">
        <f>+'ESTUDIO DE MERCADO 2023'!AH279*(1 + 0.0928) * (1 + 0.052) * (1 + 0.051)</f>
        <v>229908.2561420736</v>
      </c>
      <c r="AJ279" s="7">
        <f>+'ESTUDIO DE MERCADO 2025'!AF279*1.051</f>
        <v>299535</v>
      </c>
      <c r="AK279" s="7">
        <f>+'ESTUDIO DE MERCADO 2025'!AG279*1.051</f>
        <v>305841</v>
      </c>
      <c r="AL279" s="7">
        <f>+'ESTUDIO DE MERCADO 2025'!AH279*1.051</f>
        <v>287947.0944</v>
      </c>
      <c r="AM279" s="8">
        <f t="shared" si="250"/>
        <v>273245</v>
      </c>
      <c r="AN279" s="450"/>
      <c r="AO279" s="157">
        <f>+'ESTUDIO DE MERCADO 2023'!AJ279*(1 + 0.0928) * (1 + 0.052) * (1 + 0.051)</f>
        <v>242992.46584121601</v>
      </c>
      <c r="AP279" s="157">
        <f>+'ESTUDIO DE MERCADO 2023'!AK279*(1 + 0.0928) * (1 + 0.052) * (1 + 0.051)</f>
        <v>229908.2561420736</v>
      </c>
      <c r="AQ279" s="7">
        <f>+'ESTUDIO DE MERCADO 2025'!AL279*1.051</f>
        <v>299535</v>
      </c>
      <c r="AR279" s="7">
        <f>+'ESTUDIO DE MERCADO 2025'!AM279*1.051</f>
        <v>305841</v>
      </c>
      <c r="AS279" s="7">
        <f>+'ESTUDIO DE MERCADO 2025'!AN279*1.051</f>
        <v>287947.0944</v>
      </c>
      <c r="AT279" s="8">
        <f>ROUND(((AO279+AP279+AQ279+AR279+AS279)/5),0)</f>
        <v>273245</v>
      </c>
      <c r="AU279" s="450"/>
      <c r="AV279" s="157">
        <f>+'ESTUDIO DE MERCADO 2023'!AM279*(1 + 0.0928) * (1 + 0.052) * (1 + 0.051)</f>
        <v>242992.46584121601</v>
      </c>
      <c r="AW279" s="157">
        <f>+'ESTUDIO DE MERCADO 2023'!AN279*(1 + 0.0928) * (1 + 0.052) * (1 + 0.051)</f>
        <v>229908.2561420736</v>
      </c>
      <c r="AX279" s="7">
        <f>+'ESTUDIO DE MERCADO 2025'!AR279*1.051</f>
        <v>299535</v>
      </c>
      <c r="AY279" s="7">
        <f>+'ESTUDIO DE MERCADO 2025'!AS279*1.051</f>
        <v>305841</v>
      </c>
      <c r="AZ279" s="7">
        <f>+'ESTUDIO DE MERCADO 2025'!AT279*1.051</f>
        <v>287947.0944</v>
      </c>
      <c r="BA279" s="8">
        <f t="shared" si="251"/>
        <v>273245</v>
      </c>
      <c r="BB279" s="450"/>
      <c r="BC279" s="157">
        <f>+'ESTUDIO DE MERCADO 2023'!AP279*(1 + 0.0928) * (1 + 0.052) * (1 + 0.051)</f>
        <v>242992.46584121601</v>
      </c>
      <c r="BD279" s="157">
        <f>+'ESTUDIO DE MERCADO 2023'!AQ279*(1 + 0.0928) * (1 + 0.052) * (1 + 0.051)</f>
        <v>186917.28141632001</v>
      </c>
      <c r="BE279" s="7">
        <f>+'ESTUDIO DE MERCADO 2025'!AX279*1.051</f>
        <v>272209</v>
      </c>
      <c r="BF279" s="7">
        <f>+'ESTUDIO DE MERCADO 2025'!AY279*1.051</f>
        <v>272209</v>
      </c>
      <c r="BG279" s="7">
        <f>+'ESTUDIO DE MERCADO 2025'!AZ279*1.051</f>
        <v>261769.41699999999</v>
      </c>
      <c r="BH279" s="8">
        <f t="shared" si="252"/>
        <v>247219</v>
      </c>
      <c r="BI279" s="450"/>
      <c r="BJ279" s="157">
        <f>+'ESTUDIO DE MERCADO 2023'!AV279*(1 + 0.0928) * (1 + 0.052) * (1 + 0.051)</f>
        <v>242992.46584121601</v>
      </c>
      <c r="BK279" s="157">
        <f>+'ESTUDIO DE MERCADO 2023'!AW279*(1 + 0.0928) * (1 + 0.052) * (1 + 0.051)</f>
        <v>229908.2561420736</v>
      </c>
      <c r="BL279" s="7">
        <f>+'ESTUDIO DE MERCADO 2025'!BD279*1.051</f>
        <v>299535</v>
      </c>
      <c r="BM279" s="7">
        <f>+'ESTUDIO DE MERCADO 2025'!BE279*1.051</f>
        <v>299535</v>
      </c>
      <c r="BN279" s="7">
        <f>+'ESTUDIO DE MERCADO 2025'!BF279*1.051</f>
        <v>287947.0944</v>
      </c>
      <c r="BO279" s="8">
        <f t="shared" si="253"/>
        <v>271984</v>
      </c>
      <c r="BP279" s="450"/>
      <c r="BQ279" s="157">
        <f>+'ESTUDIO DE MERCADO 2023'!AY279*(1 + 0.0928) * (1 + 0.052) * (1 + 0.051)</f>
        <v>242992.46584121601</v>
      </c>
      <c r="BR279" s="157">
        <f>+'ESTUDIO DE MERCADO 2023'!AZ279*(1 + 0.0928) * (1 + 0.052) * (1 + 0.051)</f>
        <v>229908.2561420736</v>
      </c>
      <c r="BS279" s="7">
        <f>+'ESTUDIO DE MERCADO 2025'!BJ279*1.051</f>
        <v>299535</v>
      </c>
      <c r="BT279" s="7">
        <f>+'ESTUDIO DE MERCADO 2025'!BK279*1.051</f>
        <v>299535</v>
      </c>
      <c r="BU279" s="7">
        <f>+'ESTUDIO DE MERCADO 2025'!BL279*1.051</f>
        <v>287947.0944</v>
      </c>
      <c r="BV279" s="8">
        <f t="shared" si="254"/>
        <v>271984</v>
      </c>
      <c r="BW279" s="450"/>
      <c r="BX279" s="157">
        <f>+'ESTUDIO DE MERCADO 2023'!BB279*(1 + 0.0928) * (1 + 0.052) * (1 + 0.051)</f>
        <v>242992.46584121601</v>
      </c>
      <c r="BY279" s="157">
        <f>+'ESTUDIO DE MERCADO 2023'!BC279*(1 + 0.0928) * (1 + 0.052) * (1 + 0.051)</f>
        <v>186917.28141632001</v>
      </c>
      <c r="BZ279" s="7">
        <f>+'ESTUDIO DE MERCADO 2025'!BP279*1.051</f>
        <v>272209</v>
      </c>
      <c r="CA279" s="7">
        <f>+'ESTUDIO DE MERCADO 2025'!BQ279*1.051</f>
        <v>272209</v>
      </c>
      <c r="CB279" s="7">
        <f>+'ESTUDIO DE MERCADO 2025'!BR279*1.051</f>
        <v>261769.41699999999</v>
      </c>
      <c r="CC279" s="8">
        <f t="shared" si="245"/>
        <v>247219</v>
      </c>
      <c r="CD279" s="453"/>
      <c r="CE279" s="45"/>
      <c r="CF279" s="9"/>
      <c r="CG279" s="9"/>
      <c r="CH279" s="9"/>
      <c r="CI279" s="10"/>
      <c r="CJ279" s="10"/>
    </row>
    <row r="280" spans="1:198" s="6" customFormat="1" ht="50" customHeight="1" x14ac:dyDescent="0.35">
      <c r="A280" s="291"/>
      <c r="B280" s="4">
        <v>250</v>
      </c>
      <c r="C280" s="34" t="s">
        <v>290</v>
      </c>
      <c r="D280" s="11" t="s">
        <v>272</v>
      </c>
      <c r="F280" s="157">
        <f>+'ESTUDIO DE MERCADO 2023'!F280*(1 + 0.0928) * (1 + 0.052) * (1 + 0.051)</f>
        <v>168225.55327468799</v>
      </c>
      <c r="G280" s="157">
        <f>+'ESTUDIO DE MERCADO 2023'!G280*(1 + 0.0928) * (1 + 0.052) * (1 + 0.051)</f>
        <v>159167.25425220482</v>
      </c>
      <c r="H280" s="7">
        <f>+'ESTUDIO DE MERCADO 2025'!H280*1.051</f>
        <v>207047</v>
      </c>
      <c r="I280" s="7">
        <f>+'ESTUDIO DE MERCADO 2025'!I280*1.051</f>
        <v>211251</v>
      </c>
      <c r="J280" s="13">
        <f>+'ESTUDIO DE MERCADO 2025'!J280*1.051</f>
        <v>199348.21479999999</v>
      </c>
      <c r="K280" s="8">
        <f t="shared" si="246"/>
        <v>189008</v>
      </c>
      <c r="L280" s="450"/>
      <c r="M280" s="157">
        <f>+'ESTUDIO DE MERCADO 2023'!I280*(1 + 0.0928) * (1 + 0.052) * (1 + 0.051)</f>
        <v>168225.55327468799</v>
      </c>
      <c r="N280" s="157">
        <f>+'ESTUDIO DE MERCADO 2023'!J280*(1 + 0.0928) * (1 + 0.052) * (1 + 0.051)</f>
        <v>159167.25425220482</v>
      </c>
      <c r="O280" s="7">
        <f>+'ESTUDIO DE MERCADO 2025'!N280*1.051</f>
        <v>207047</v>
      </c>
      <c r="P280" s="7">
        <f>+'ESTUDIO DE MERCADO 2025'!O280*1.051</f>
        <v>211251</v>
      </c>
      <c r="Q280" s="7">
        <f>+'ESTUDIO DE MERCADO 2025'!P280*1.051</f>
        <v>199348.21479999999</v>
      </c>
      <c r="R280" s="8">
        <f t="shared" si="247"/>
        <v>189008</v>
      </c>
      <c r="S280" s="450"/>
      <c r="T280" s="157">
        <f>+'ESTUDIO DE MERCADO 2023'!O280*(1 + 0.0928) * (1 + 0.052) * (1 + 0.051)</f>
        <v>168225.55327468799</v>
      </c>
      <c r="U280" s="157">
        <f>+'ESTUDIO DE MERCADO 2023'!P280*(1 + 0.0928) * (1 + 0.052) * (1 + 0.051)</f>
        <v>159167.25425220482</v>
      </c>
      <c r="V280" s="7">
        <f>+'ESTUDIO DE MERCADO 2025'!T280*1.051</f>
        <v>207047</v>
      </c>
      <c r="W280" s="7">
        <f>+'ESTUDIO DE MERCADO 2025'!U280*1.051</f>
        <v>207047</v>
      </c>
      <c r="X280" s="7">
        <f>+'ESTUDIO DE MERCADO 2025'!V280*1.051</f>
        <v>199348.21479999999</v>
      </c>
      <c r="Y280" s="8">
        <f t="shared" si="248"/>
        <v>188167</v>
      </c>
      <c r="Z280" s="450"/>
      <c r="AA280" s="157">
        <f>+'ESTUDIO DE MERCADO 2023'!AD280*(1 + 0.0928) * (1 + 0.052) * (1 + 0.051)</f>
        <v>168225.55327468799</v>
      </c>
      <c r="AB280" s="157">
        <f>+'ESTUDIO DE MERCADO 2023'!AE280*(1 + 0.0928) * (1 + 0.052) * (1 + 0.051)</f>
        <v>159167.25425220482</v>
      </c>
      <c r="AC280" s="7">
        <f>+'ESTUDIO DE MERCADO 2025'!Z280*1.051</f>
        <v>207047</v>
      </c>
      <c r="AD280" s="7">
        <f>+'ESTUDIO DE MERCADO 2025'!AA280*1.051</f>
        <v>207047</v>
      </c>
      <c r="AE280" s="7">
        <f>+'ESTUDIO DE MERCADO 2025'!AB280*1.051</f>
        <v>199348.21479999999</v>
      </c>
      <c r="AF280" s="8">
        <f t="shared" si="249"/>
        <v>188167</v>
      </c>
      <c r="AG280" s="450"/>
      <c r="AH280" s="157">
        <f>+'ESTUDIO DE MERCADO 2023'!AG280*(1 + 0.0928) * (1 + 0.052) * (1 + 0.051)</f>
        <v>168225.55327468799</v>
      </c>
      <c r="AI280" s="157">
        <f>+'ESTUDIO DE MERCADO 2023'!AH280*(1 + 0.0928) * (1 + 0.052) * (1 + 0.051)</f>
        <v>159167.25425220482</v>
      </c>
      <c r="AJ280" s="7">
        <f>+'ESTUDIO DE MERCADO 2025'!AF280*1.051</f>
        <v>207047</v>
      </c>
      <c r="AK280" s="7">
        <f>+'ESTUDIO DE MERCADO 2025'!AG280*1.051</f>
        <v>211251</v>
      </c>
      <c r="AL280" s="7">
        <f>+'ESTUDIO DE MERCADO 2025'!AH280*1.051</f>
        <v>199348.21479999999</v>
      </c>
      <c r="AM280" s="8">
        <f t="shared" si="250"/>
        <v>189008</v>
      </c>
      <c r="AN280" s="450"/>
      <c r="AO280" s="157">
        <f>+'ESTUDIO DE MERCADO 2023'!AJ280*(1 + 0.0928) * (1 + 0.052) * (1 + 0.051)</f>
        <v>168225.55327468799</v>
      </c>
      <c r="AP280" s="157">
        <f>+'ESTUDIO DE MERCADO 2023'!AK280*(1 + 0.0928) * (1 + 0.052) * (1 + 0.051)</f>
        <v>159167.25425220482</v>
      </c>
      <c r="AQ280" s="7">
        <f>+'ESTUDIO DE MERCADO 2025'!AL280*1.051</f>
        <v>207047</v>
      </c>
      <c r="AR280" s="7">
        <f>+'ESTUDIO DE MERCADO 2025'!AM280*1.051</f>
        <v>211251</v>
      </c>
      <c r="AS280" s="7">
        <f>+'ESTUDIO DE MERCADO 2025'!AN280*1.051</f>
        <v>199348.21479999999</v>
      </c>
      <c r="AT280" s="8">
        <f>ROUND(((AO280+AP280+AQ280+AR280+AS280)/5),0)</f>
        <v>189008</v>
      </c>
      <c r="AU280" s="450"/>
      <c r="AV280" s="157">
        <f>+'ESTUDIO DE MERCADO 2023'!AM280*(1 + 0.0928) * (1 + 0.052) * (1 + 0.051)</f>
        <v>168225.55327468799</v>
      </c>
      <c r="AW280" s="157">
        <f>+'ESTUDIO DE MERCADO 2023'!AN280*(1 + 0.0928) * (1 + 0.052) * (1 + 0.051)</f>
        <v>159167.25425220482</v>
      </c>
      <c r="AX280" s="7">
        <f>+'ESTUDIO DE MERCADO 2025'!AR280*1.051</f>
        <v>207047</v>
      </c>
      <c r="AY280" s="7">
        <f>+'ESTUDIO DE MERCADO 2025'!AS280*1.051</f>
        <v>211251</v>
      </c>
      <c r="AZ280" s="7">
        <f>+'ESTUDIO DE MERCADO 2025'!AT280*1.051</f>
        <v>199348.21479999999</v>
      </c>
      <c r="BA280" s="8">
        <f t="shared" si="251"/>
        <v>189008</v>
      </c>
      <c r="BB280" s="450"/>
      <c r="BC280" s="157">
        <f>+'ESTUDIO DE MERCADO 2023'!AP280*(1 + 0.0928) * (1 + 0.052) * (1 + 0.051)</f>
        <v>168225.55327468799</v>
      </c>
      <c r="BD280" s="157">
        <f>+'ESTUDIO DE MERCADO 2023'!AQ280*(1 + 0.0928) * (1 + 0.052) * (1 + 0.051)</f>
        <v>129404.27174976</v>
      </c>
      <c r="BE280" s="7">
        <f>+'ESTUDIO DE MERCADO 2025'!AX280*1.051</f>
        <v>188129</v>
      </c>
      <c r="BF280" s="7">
        <f>+'ESTUDIO DE MERCADO 2025'!AY280*1.051</f>
        <v>188129</v>
      </c>
      <c r="BG280" s="7">
        <f>+'ESTUDIO DE MERCADO 2025'!AZ280*1.051</f>
        <v>181224.981</v>
      </c>
      <c r="BH280" s="8">
        <f t="shared" si="252"/>
        <v>171023</v>
      </c>
      <c r="BI280" s="450"/>
      <c r="BJ280" s="157">
        <f>+'ESTUDIO DE MERCADO 2023'!AV280*(1 + 0.0928) * (1 + 0.052) * (1 + 0.051)</f>
        <v>168225.55327468799</v>
      </c>
      <c r="BK280" s="157">
        <f>+'ESTUDIO DE MERCADO 2023'!AW280*(1 + 0.0928) * (1 + 0.052) * (1 + 0.051)</f>
        <v>159167.25425220482</v>
      </c>
      <c r="BL280" s="7">
        <f>+'ESTUDIO DE MERCADO 2025'!BD280*1.051</f>
        <v>207047</v>
      </c>
      <c r="BM280" s="7">
        <f>+'ESTUDIO DE MERCADO 2025'!BE280*1.051</f>
        <v>207047</v>
      </c>
      <c r="BN280" s="7">
        <f>+'ESTUDIO DE MERCADO 2025'!BF280*1.051</f>
        <v>199348.21479999999</v>
      </c>
      <c r="BO280" s="8">
        <f t="shared" si="253"/>
        <v>188167</v>
      </c>
      <c r="BP280" s="450"/>
      <c r="BQ280" s="157">
        <f>+'ESTUDIO DE MERCADO 2023'!AY280*(1 + 0.0928) * (1 + 0.052) * (1 + 0.051)</f>
        <v>168225.55327468799</v>
      </c>
      <c r="BR280" s="157">
        <f>+'ESTUDIO DE MERCADO 2023'!AZ280*(1 + 0.0928) * (1 + 0.052) * (1 + 0.051)</f>
        <v>159167.25425220482</v>
      </c>
      <c r="BS280" s="7">
        <f>+'ESTUDIO DE MERCADO 2025'!BJ280*1.051</f>
        <v>207047</v>
      </c>
      <c r="BT280" s="7">
        <f>+'ESTUDIO DE MERCADO 2025'!BK280*1.051</f>
        <v>207047</v>
      </c>
      <c r="BU280" s="7">
        <f>+'ESTUDIO DE MERCADO 2025'!BL280*1.051</f>
        <v>199348.21479999999</v>
      </c>
      <c r="BV280" s="8">
        <f t="shared" si="254"/>
        <v>188167</v>
      </c>
      <c r="BW280" s="450"/>
      <c r="BX280" s="157">
        <f>+'ESTUDIO DE MERCADO 2023'!BB280*(1 + 0.0928) * (1 + 0.052) * (1 + 0.051)</f>
        <v>168225.55327468799</v>
      </c>
      <c r="BY280" s="157">
        <f>+'ESTUDIO DE MERCADO 2023'!BC280*(1 + 0.0928) * (1 + 0.052) * (1 + 0.051)</f>
        <v>129404.27174976</v>
      </c>
      <c r="BZ280" s="7">
        <f>+'ESTUDIO DE MERCADO 2025'!BP280*1.051</f>
        <v>188129</v>
      </c>
      <c r="CA280" s="7">
        <f>+'ESTUDIO DE MERCADO 2025'!BQ280*1.051</f>
        <v>188129</v>
      </c>
      <c r="CB280" s="7">
        <f>+'ESTUDIO DE MERCADO 2025'!BR280*1.051</f>
        <v>181224.981</v>
      </c>
      <c r="CC280" s="8">
        <f t="shared" si="245"/>
        <v>171023</v>
      </c>
      <c r="CD280" s="453"/>
      <c r="CE280" s="45"/>
      <c r="CF280" s="9"/>
      <c r="CG280" s="9"/>
      <c r="CH280" s="9"/>
      <c r="CI280" s="10"/>
      <c r="CJ280" s="10"/>
    </row>
    <row r="281" spans="1:198" s="6" customFormat="1" ht="50" customHeight="1" thickBot="1" x14ac:dyDescent="0.4">
      <c r="A281" s="291"/>
      <c r="B281" s="11">
        <v>251</v>
      </c>
      <c r="C281" s="34" t="s">
        <v>291</v>
      </c>
      <c r="D281" s="11" t="s">
        <v>272</v>
      </c>
      <c r="F281" s="157">
        <f>+'ESTUDIO DE MERCADO 2023'!F281*(1 + 0.0928) * (1 + 0.052) * (1 + 0.051)</f>
        <v>533217.8071926476</v>
      </c>
      <c r="G281" s="157">
        <f>+'ESTUDIO DE MERCADO 2023'!G281*(1 + 0.0928) * (1 + 0.052) * (1 + 0.051)</f>
        <v>504506.07911304344</v>
      </c>
      <c r="H281" s="7">
        <f>+'ESTUDIO DE MERCADO 2025'!H281*1.051</f>
        <v>656875</v>
      </c>
      <c r="I281" s="7">
        <f>+'ESTUDIO DE MERCADO 2025'!I281*1.051</f>
        <v>670538</v>
      </c>
      <c r="J281" s="13">
        <f>+'ESTUDIO DE MERCADO 2025'!J281*1.051</f>
        <v>631863.30199999991</v>
      </c>
      <c r="K281" s="8">
        <f t="shared" si="246"/>
        <v>599400</v>
      </c>
      <c r="L281" s="450"/>
      <c r="M281" s="157">
        <f>+'ESTUDIO DE MERCADO 2023'!I281*(1 + 0.0928) * (1 + 0.052) * (1 + 0.051)</f>
        <v>533217.8071926476</v>
      </c>
      <c r="N281" s="157">
        <f>+'ESTUDIO DE MERCADO 2023'!J281*(1 + 0.0928) * (1 + 0.052) * (1 + 0.051)</f>
        <v>504506.07911304344</v>
      </c>
      <c r="O281" s="7">
        <f>+'ESTUDIO DE MERCADO 2025'!N281*1.051</f>
        <v>656875</v>
      </c>
      <c r="P281" s="7">
        <f>+'ESTUDIO DE MERCADO 2025'!O281*1.051</f>
        <v>670538</v>
      </c>
      <c r="Q281" s="7">
        <f>+'ESTUDIO DE MERCADO 2025'!P281*1.051</f>
        <v>631863.30199999991</v>
      </c>
      <c r="R281" s="8">
        <f t="shared" si="247"/>
        <v>599400</v>
      </c>
      <c r="S281" s="450"/>
      <c r="T281" s="157">
        <f>+'ESTUDIO DE MERCADO 2023'!O281*(1 + 0.0928) * (1 + 0.052) * (1 + 0.051)</f>
        <v>879411.6032012864</v>
      </c>
      <c r="U281" s="157">
        <f>+'ESTUDIO DE MERCADO 2023'!P281*(1 + 0.0928) * (1 + 0.052) * (1 + 0.051)</f>
        <v>832058.67072121718</v>
      </c>
      <c r="V281" s="7">
        <f>+'ESTUDIO DE MERCADO 2025'!T281*1.051</f>
        <v>1083581</v>
      </c>
      <c r="W281" s="7">
        <f>+'ESTUDIO DE MERCADO 2025'!U281*1.051</f>
        <v>1083581</v>
      </c>
      <c r="X281" s="7">
        <f>+'ESTUDIO DE MERCADO 2025'!V281*1.051</f>
        <v>1042104.3359999999</v>
      </c>
      <c r="Y281" s="8">
        <f t="shared" si="248"/>
        <v>984147</v>
      </c>
      <c r="Z281" s="450"/>
      <c r="AA281" s="157">
        <f>+'ESTUDIO DE MERCADO 2023'!AD281*(1 + 0.0928) * (1 + 0.052) * (1 + 0.051)</f>
        <v>1048898.8481255346</v>
      </c>
      <c r="AB281" s="157">
        <f>+'ESTUDIO DE MERCADO 2023'!AE281*(1 + 0.0928) * (1 + 0.052) * (1 + 0.051)</f>
        <v>977187.10786962043</v>
      </c>
      <c r="AC281" s="7">
        <f>+'ESTUDIO DE MERCADO 2025'!Z281*1.051</f>
        <v>1283271</v>
      </c>
      <c r="AD281" s="7">
        <f>+'ESTUDIO DE MERCADO 2025'!AA281*1.051</f>
        <v>1283271</v>
      </c>
      <c r="AE281" s="7">
        <f>+'ESTUDIO DE MERCADO 2025'!AB281*1.051</f>
        <v>1233671.7875999999</v>
      </c>
      <c r="AF281" s="8">
        <f t="shared" si="249"/>
        <v>1165260</v>
      </c>
      <c r="AG281" s="450"/>
      <c r="AH281" s="157">
        <f>+'ESTUDIO DE MERCADO 2023'!AG281*(1 + 0.0928) * (1 + 0.052) * (1 + 0.051)</f>
        <v>961440.99981996417</v>
      </c>
      <c r="AI281" s="157">
        <f>+'ESTUDIO DE MERCADO 2023'!AH281*(1 + 0.0928) * (1 + 0.052) * (1 + 0.051)</f>
        <v>977187.10786962043</v>
      </c>
      <c r="AJ281" s="7">
        <f>+'ESTUDIO DE MERCADO 2025'!AF281*1.051</f>
        <v>1227568</v>
      </c>
      <c r="AK281" s="7">
        <f>+'ESTUDIO DE MERCADO 2025'!AG281*1.051</f>
        <v>1251741</v>
      </c>
      <c r="AL281" s="7">
        <f>+'ESTUDIO DE MERCADO 2025'!AH281*1.051</f>
        <v>1180418.8788000001</v>
      </c>
      <c r="AM281" s="8">
        <f t="shared" si="250"/>
        <v>1119671</v>
      </c>
      <c r="AN281" s="450"/>
      <c r="AO281" s="157">
        <f>+'ESTUDIO DE MERCADO 2023'!AJ281*(1 + 0.0928) * (1 + 0.052) * (1 + 0.051)</f>
        <v>1038855.9695123172</v>
      </c>
      <c r="AP281" s="157">
        <f>+'ESTUDIO DE MERCADO 2023'!AK281*(1 + 0.0928) * (1 + 0.052) * (1 + 0.051)</f>
        <v>977187.10786962043</v>
      </c>
      <c r="AQ281" s="7">
        <f>+'ESTUDIO DE MERCADO 2025'!AL281*1.051</f>
        <v>1276965</v>
      </c>
      <c r="AR281" s="7">
        <f>+'ESTUDIO DE MERCADO 2025'!AM281*1.051</f>
        <v>1302189</v>
      </c>
      <c r="AS281" s="7">
        <f>+'ESTUDIO DE MERCADO 2025'!AN281*1.051</f>
        <v>1227556.6491999999</v>
      </c>
      <c r="AT281" s="8">
        <f>ROUND(((AO281+AP281+AQ281+AR281+AS281)/5),0)</f>
        <v>1164551</v>
      </c>
      <c r="AU281" s="450"/>
      <c r="AV281" s="157">
        <f>+'ESTUDIO DE MERCADO 2023'!AM281*(1 + 0.0928) * (1 + 0.052) * (1 + 0.051)</f>
        <v>1170192.1823371653</v>
      </c>
      <c r="AW281" s="157">
        <f>+'ESTUDIO DE MERCADO 2023'!AN281*(1 + 0.0928) * (1 + 0.052) * (1 + 0.051)</f>
        <v>977187.10786962043</v>
      </c>
      <c r="AX281" s="7">
        <f>+'ESTUDIO DE MERCADO 2025'!AR281*1.051</f>
        <v>1359994</v>
      </c>
      <c r="AY281" s="7">
        <f>+'ESTUDIO DE MERCADO 2025'!AS281*1.051</f>
        <v>1387320</v>
      </c>
      <c r="AZ281" s="7">
        <f>+'ESTUDIO DE MERCADO 2025'!AT281*1.051</f>
        <v>1307525.7678</v>
      </c>
      <c r="BA281" s="8">
        <f t="shared" si="251"/>
        <v>1240444</v>
      </c>
      <c r="BB281" s="450"/>
      <c r="BC281" s="157">
        <f>+'ESTUDIO DE MERCADO 2023'!AP281*(1 + 0.0928) * (1 + 0.052) * (1 + 0.051)</f>
        <v>836173.52382950042</v>
      </c>
      <c r="BD281" s="157">
        <f>+'ESTUDIO DE MERCADO 2023'!AQ281*(1 + 0.0928) * (1 + 0.052) * (1 + 0.051)</f>
        <v>643210.40294576949</v>
      </c>
      <c r="BE281" s="7">
        <f>+'ESTUDIO DE MERCADO 2025'!AX281*1.051</f>
        <v>936440.99999999988</v>
      </c>
      <c r="BF281" s="7">
        <f>+'ESTUDIO DE MERCADO 2025'!AY281*1.051</f>
        <v>936440.99999999988</v>
      </c>
      <c r="BG281" s="7">
        <f>+'ESTUDIO DE MERCADO 2025'!AZ281*1.051</f>
        <v>900788.13719999988</v>
      </c>
      <c r="BH281" s="8">
        <f t="shared" si="252"/>
        <v>850611</v>
      </c>
      <c r="BI281" s="450"/>
      <c r="BJ281" s="157">
        <f>+'ESTUDIO DE MERCADO 2023'!AV281*(1 + 0.0928) * (1 + 0.052) * (1 + 0.051)</f>
        <v>1161044.7309605726</v>
      </c>
      <c r="BK281" s="157">
        <f>+'ESTUDIO DE MERCADO 2023'!AW281*(1 + 0.0928) * (1 + 0.052) * (1 + 0.051)</f>
        <v>977187.10786962043</v>
      </c>
      <c r="BL281" s="7">
        <f>+'ESTUDIO DE MERCADO 2025'!BD281*1.051</f>
        <v>1353688</v>
      </c>
      <c r="BM281" s="7">
        <f>+'ESTUDIO DE MERCADO 2025'!BE281*1.051</f>
        <v>1353688</v>
      </c>
      <c r="BN281" s="7">
        <f>+'ESTUDIO DE MERCADO 2025'!BF281*1.051</f>
        <v>1301956.5188</v>
      </c>
      <c r="BO281" s="8">
        <f t="shared" si="253"/>
        <v>1229513</v>
      </c>
      <c r="BP281" s="450"/>
      <c r="BQ281" s="157">
        <f>+'ESTUDIO DE MERCADO 2023'!AY281*(1 + 0.0928) * (1 + 0.052) * (1 + 0.051)</f>
        <v>1156664.7917637848</v>
      </c>
      <c r="BR281" s="157">
        <f>+'ESTUDIO DE MERCADO 2023'!AZ281*(1 + 0.0928) * (1 + 0.052) * (1 + 0.051)</f>
        <v>977187.10786962043</v>
      </c>
      <c r="BS281" s="7">
        <f>+'ESTUDIO DE MERCADO 2025'!BJ281*1.051</f>
        <v>1351586</v>
      </c>
      <c r="BT281" s="7">
        <f>+'ESTUDIO DE MERCADO 2025'!BK281*1.051</f>
        <v>1351586</v>
      </c>
      <c r="BU281" s="7">
        <f>+'ESTUDIO DE MERCADO 2025'!BL281*1.051</f>
        <v>1299288.8706</v>
      </c>
      <c r="BV281" s="8">
        <f t="shared" si="254"/>
        <v>1227263</v>
      </c>
      <c r="BW281" s="450"/>
      <c r="BX281" s="157">
        <f>+'ESTUDIO DE MERCADO 2023'!BB281*(1 + 0.0928) * (1 + 0.052) * (1 + 0.051)</f>
        <v>895145.36536450509</v>
      </c>
      <c r="BY281" s="157">
        <f>+'ESTUDIO DE MERCADO 2023'!BC281*(1 + 0.0928) * (1 + 0.052) * (1 + 0.051)</f>
        <v>688573.35797269619</v>
      </c>
      <c r="BZ281" s="7">
        <f>+'ESTUDIO DE MERCADO 2025'!BP281*1.051</f>
        <v>1002653.9999999999</v>
      </c>
      <c r="CA281" s="7">
        <f>+'ESTUDIO DE MERCADO 2025'!BQ281*1.051</f>
        <v>1002653.9999999999</v>
      </c>
      <c r="CB281" s="7">
        <f>+'ESTUDIO DE MERCADO 2025'!BR281*1.051</f>
        <v>964317.30359999998</v>
      </c>
      <c r="CC281" s="8">
        <f t="shared" si="245"/>
        <v>910669</v>
      </c>
      <c r="CD281" s="453"/>
      <c r="CE281" s="45"/>
      <c r="CF281" s="9"/>
      <c r="CG281" s="9"/>
      <c r="CH281" s="9"/>
      <c r="CI281" s="10"/>
      <c r="CJ281" s="10"/>
    </row>
    <row r="282" spans="1:198" s="6" customFormat="1" ht="50" customHeight="1" x14ac:dyDescent="0.35">
      <c r="A282" s="291"/>
      <c r="B282" s="4">
        <v>252</v>
      </c>
      <c r="C282" s="34" t="s">
        <v>292</v>
      </c>
      <c r="D282" s="11" t="s">
        <v>283</v>
      </c>
      <c r="F282" s="157">
        <f>+'ESTUDIO DE MERCADO 2023'!F282*(1 + 0.0928) * (1 + 0.052) * (1 + 0.051)</f>
        <v>26631.974256197274</v>
      </c>
      <c r="G282" s="157">
        <f>+'ESTUDIO DE MERCADO 2023'!G282*(1 + 0.0928) * (1 + 0.052) * (1 + 0.051)</f>
        <v>25197.944873171269</v>
      </c>
      <c r="H282" s="7">
        <f>+'ESTUDIO DE MERCADO 2025'!H282*1.051</f>
        <v>32580.999999999996</v>
      </c>
      <c r="I282" s="7">
        <f>+'ESTUDIO DE MERCADO 2025'!I282*1.051</f>
        <v>33632</v>
      </c>
      <c r="J282" s="13">
        <f>+'ESTUDIO DE MERCADO 2025'!J282*1.051</f>
        <v>31558.587199999998</v>
      </c>
      <c r="K282" s="8">
        <f t="shared" si="246"/>
        <v>29920</v>
      </c>
      <c r="L282" s="450"/>
      <c r="M282" s="157">
        <f>+'ESTUDIO DE MERCADO 2023'!I282*(1 + 0.0928) * (1 + 0.052) * (1 + 0.051)</f>
        <v>26631.974256197274</v>
      </c>
      <c r="N282" s="157">
        <f>+'ESTUDIO DE MERCADO 2023'!J282*(1 + 0.0928) * (1 + 0.052) * (1 + 0.051)</f>
        <v>25197.944873171269</v>
      </c>
      <c r="O282" s="7">
        <f>+'ESTUDIO DE MERCADO 2025'!N282*1.051</f>
        <v>32580.999999999996</v>
      </c>
      <c r="P282" s="7">
        <f>+'ESTUDIO DE MERCADO 2025'!O282*1.051</f>
        <v>33632</v>
      </c>
      <c r="Q282" s="7">
        <f>+'ESTUDIO DE MERCADO 2025'!P282*1.051</f>
        <v>31558.587199999998</v>
      </c>
      <c r="R282" s="8">
        <f t="shared" si="247"/>
        <v>29920</v>
      </c>
      <c r="S282" s="450"/>
      <c r="T282" s="157">
        <f>+'ESTUDIO DE MERCADO 2023'!O282*(1 + 0.0928) * (1 + 0.052) * (1 + 0.051)</f>
        <v>42654.897453767066</v>
      </c>
      <c r="U282" s="157">
        <f>+'ESTUDIO DE MERCADO 2023'!P282*(1 + 0.0928) * (1 + 0.052) * (1 + 0.051)</f>
        <v>40358.095283179602</v>
      </c>
      <c r="V282" s="7">
        <f>+'ESTUDIO DE MERCADO 2025'!T282*1.051</f>
        <v>52550</v>
      </c>
      <c r="W282" s="7">
        <f>+'ESTUDIO DE MERCADO 2025'!U282*1.051</f>
        <v>52550</v>
      </c>
      <c r="X282" s="7">
        <f>+'ESTUDIO DE MERCADO 2025'!V282*1.051</f>
        <v>50545.532800000001</v>
      </c>
      <c r="Y282" s="8">
        <f t="shared" si="248"/>
        <v>47732</v>
      </c>
      <c r="Z282" s="450"/>
      <c r="AA282" s="157">
        <f>+'ESTUDIO DE MERCADO 2023'!AD282*(1 + 0.0928) * (1 + 0.052) * (1 + 0.051)</f>
        <v>53916.38328317822</v>
      </c>
      <c r="AB282" s="157">
        <f>+'ESTUDIO DE MERCADO 2023'!AE282*(1 + 0.0928) * (1 + 0.052) * (1 + 0.051)</f>
        <v>48695.718192171895</v>
      </c>
      <c r="AC282" s="7">
        <f>+'ESTUDIO DE MERCADO 2025'!Z282*1.051</f>
        <v>65161.999999999993</v>
      </c>
      <c r="AD282" s="7">
        <f>+'ESTUDIO DE MERCADO 2025'!AA282*1.051</f>
        <v>65161.999999999993</v>
      </c>
      <c r="AE282" s="7">
        <f>+'ESTUDIO DE MERCADO 2025'!AB282*1.051</f>
        <v>62480.058199999992</v>
      </c>
      <c r="AF282" s="8">
        <f t="shared" si="249"/>
        <v>59083</v>
      </c>
      <c r="AG282" s="450"/>
      <c r="AH282" s="157">
        <f>+'ESTUDIO DE MERCADO 2023'!AG282*(1 + 0.0928) * (1 + 0.052) * (1 + 0.051)</f>
        <v>48074.844404355375</v>
      </c>
      <c r="AI282" s="157">
        <f>+'ESTUDIO DE MERCADO 2023'!AH282*(1 + 0.0928) * (1 + 0.052) * (1 + 0.051)</f>
        <v>48695.718192171895</v>
      </c>
      <c r="AJ282" s="7">
        <f>+'ESTUDIO DE MERCADO 2025'!AF282*1.051</f>
        <v>60957.999999999993</v>
      </c>
      <c r="AK282" s="7">
        <f>+'ESTUDIO DE MERCADO 2025'!AG282*1.051</f>
        <v>62008.999999999993</v>
      </c>
      <c r="AL282" s="7">
        <f>+'ESTUDIO DE MERCADO 2025'!AH282*1.051</f>
        <v>58923.684399999998</v>
      </c>
      <c r="AM282" s="8">
        <f t="shared" si="250"/>
        <v>55732</v>
      </c>
      <c r="AN282" s="450"/>
      <c r="AO282" s="157">
        <f>+'ESTUDIO DE MERCADO 2023'!AJ282*(1 + 0.0928) * (1 + 0.052) * (1 + 0.051)</f>
        <v>52170.482416109073</v>
      </c>
      <c r="AP282" s="157">
        <f>+'ESTUDIO DE MERCADO 2023'!AK282*(1 + 0.0928) * (1 + 0.052) * (1 + 0.051)</f>
        <v>48695.718192171895</v>
      </c>
      <c r="AQ282" s="7">
        <f>+'ESTUDIO DE MERCADO 2025'!AL282*1.051</f>
        <v>64110.999999999993</v>
      </c>
      <c r="AR282" s="7">
        <f>+'ESTUDIO DE MERCADO 2025'!AM282*1.051</f>
        <v>65161.999999999993</v>
      </c>
      <c r="AS282" s="7">
        <f>+'ESTUDIO DE MERCADO 2025'!AN282*1.051</f>
        <v>61416.235999999997</v>
      </c>
      <c r="AT282" s="8">
        <f>ROUND(((AO282+AP282+AQ282+AR282+AS282)/5),0)</f>
        <v>58311</v>
      </c>
      <c r="AU282" s="450"/>
      <c r="AV282" s="157">
        <f>+'ESTUDIO DE MERCADO 2023'!AM282*(1 + 0.0928) * (1 + 0.052) * (1 + 0.051)</f>
        <v>60126.055747750484</v>
      </c>
      <c r="AW282" s="157">
        <f>+'ESTUDIO DE MERCADO 2023'!AN282*(1 + 0.0928) * (1 + 0.052) * (1 + 0.051)</f>
        <v>48695.718192171895</v>
      </c>
      <c r="AX282" s="7">
        <f>+'ESTUDIO DE MERCADO 2025'!AR282*1.051</f>
        <v>69366</v>
      </c>
      <c r="AY282" s="7">
        <f>+'ESTUDIO DE MERCADO 2025'!AS282*1.051</f>
        <v>70417</v>
      </c>
      <c r="AZ282" s="7">
        <f>+'ESTUDIO DE MERCADO 2025'!AT282*1.051</f>
        <v>66261.556199999992</v>
      </c>
      <c r="BA282" s="8">
        <f t="shared" si="251"/>
        <v>62973</v>
      </c>
      <c r="BB282" s="450"/>
      <c r="BC282" s="157">
        <f>+'ESTUDIO DE MERCADO 2023'!AP282*(1 + 0.0928) * (1 + 0.052) * (1 + 0.051)</f>
        <v>41501.898203350487</v>
      </c>
      <c r="BD282" s="157">
        <f>+'ESTUDIO DE MERCADO 2023'!AQ282*(1 + 0.0928) * (1 + 0.052) * (1 + 0.051)</f>
        <v>31924.53707950038</v>
      </c>
      <c r="BE282" s="7">
        <f>+'ESTUDIO DE MERCADO 2025'!AX282*1.051</f>
        <v>46244</v>
      </c>
      <c r="BF282" s="7">
        <f>+'ESTUDIO DE MERCADO 2025'!AY282*1.051</f>
        <v>46244</v>
      </c>
      <c r="BG282" s="7">
        <f>+'ESTUDIO DE MERCADO 2025'!AZ282*1.051</f>
        <v>44708.488999999994</v>
      </c>
      <c r="BH282" s="8">
        <f t="shared" si="252"/>
        <v>42125</v>
      </c>
      <c r="BI282" s="450"/>
      <c r="BJ282" s="157">
        <f>+'ESTUDIO DE MERCADO 2023'!AV282*(1 + 0.0928) * (1 + 0.052) * (1 + 0.051)</f>
        <v>56920.985123304847</v>
      </c>
      <c r="BK282" s="157">
        <f>+'ESTUDIO DE MERCADO 2023'!AW282*(1 + 0.0928) * (1 + 0.052) * (1 + 0.051)</f>
        <v>48695.718192171895</v>
      </c>
      <c r="BL282" s="7">
        <f>+'ESTUDIO DE MERCADO 2025'!BD282*1.051</f>
        <v>67264</v>
      </c>
      <c r="BM282" s="7">
        <f>+'ESTUDIO DE MERCADO 2025'!BE282*1.051</f>
        <v>67264</v>
      </c>
      <c r="BN282" s="7">
        <f>+'ESTUDIO DE MERCADO 2025'!BF282*1.051</f>
        <v>64309.008399999999</v>
      </c>
      <c r="BO282" s="8">
        <f t="shared" si="253"/>
        <v>60891</v>
      </c>
      <c r="BP282" s="450"/>
      <c r="BQ282" s="157">
        <f>+'ESTUDIO DE MERCADO 2023'!AY282*(1 + 0.0928) * (1 + 0.052) * (1 + 0.051)</f>
        <v>57003.602561690859</v>
      </c>
      <c r="BR282" s="157">
        <f>+'ESTUDIO DE MERCADO 2023'!AZ282*(1 + 0.0928) * (1 + 0.052) * (1 + 0.051)</f>
        <v>48695.718192171895</v>
      </c>
      <c r="BS282" s="7">
        <f>+'ESTUDIO DE MERCADO 2025'!BJ282*1.051</f>
        <v>67264</v>
      </c>
      <c r="BT282" s="7">
        <f>+'ESTUDIO DE MERCADO 2025'!BK282*1.051</f>
        <v>67264</v>
      </c>
      <c r="BU282" s="7">
        <f>+'ESTUDIO DE MERCADO 2025'!BL282*1.051</f>
        <v>64359.035999999993</v>
      </c>
      <c r="BV282" s="8">
        <f t="shared" si="254"/>
        <v>60917</v>
      </c>
      <c r="BW282" s="450"/>
      <c r="BX282" s="157">
        <f>+'ESTUDIO DE MERCADO 2023'!BB282*(1 + 0.0928) * (1 + 0.052) * (1 + 0.051)</f>
        <v>44708.183790125338</v>
      </c>
      <c r="BY282" s="157">
        <f>+'ESTUDIO DE MERCADO 2023'!BC282*(1 + 0.0928) * (1 + 0.052) * (1 + 0.051)</f>
        <v>34390.910607788719</v>
      </c>
      <c r="BZ282" s="7">
        <f>+'ESTUDIO DE MERCADO 2025'!BP282*1.051</f>
        <v>50448</v>
      </c>
      <c r="CA282" s="7">
        <f>+'ESTUDIO DE MERCADO 2025'!BQ282*1.051</f>
        <v>50448</v>
      </c>
      <c r="CB282" s="7">
        <f>+'ESTUDIO DE MERCADO 2025'!BR282*1.051</f>
        <v>48163.336199999991</v>
      </c>
      <c r="CC282" s="8">
        <f t="shared" si="245"/>
        <v>45632</v>
      </c>
      <c r="CD282" s="453"/>
      <c r="CE282" s="45"/>
      <c r="CF282" s="9"/>
      <c r="CG282" s="9"/>
      <c r="CH282" s="9"/>
      <c r="CI282" s="10"/>
      <c r="CJ282" s="10"/>
    </row>
    <row r="283" spans="1:198" s="6" customFormat="1" ht="50" customHeight="1" thickBot="1" x14ac:dyDescent="0.4">
      <c r="A283" s="291"/>
      <c r="B283" s="11">
        <v>253</v>
      </c>
      <c r="C283" s="34" t="s">
        <v>293</v>
      </c>
      <c r="D283" s="11" t="s">
        <v>272</v>
      </c>
      <c r="F283" s="157">
        <f>+'ESTUDIO DE MERCADO 2023'!F283*(1 + 0.0928) * (1 + 0.052) * (1 + 0.051)</f>
        <v>130842.096991424</v>
      </c>
      <c r="G283" s="157">
        <f>+'ESTUDIO DE MERCADO 2023'!G283*(1 + 0.0928) * (1 + 0.052) * (1 + 0.051)</f>
        <v>123796.7533072704</v>
      </c>
      <c r="H283" s="7">
        <f>+'ESTUDIO DE MERCADO 2025'!H283*1.051</f>
        <v>160803</v>
      </c>
      <c r="I283" s="7">
        <f>+'ESTUDIO DE MERCADO 2025'!I283*1.051</f>
        <v>163956</v>
      </c>
      <c r="J283" s="13">
        <f>+'ESTUDIO DE MERCADO 2025'!J283*1.051</f>
        <v>155048.77499999999</v>
      </c>
      <c r="K283" s="8">
        <f t="shared" si="246"/>
        <v>146889</v>
      </c>
      <c r="L283" s="450"/>
      <c r="M283" s="157">
        <f>+'ESTUDIO DE MERCADO 2023'!I283*(1 + 0.0928) * (1 + 0.052) * (1 + 0.051)</f>
        <v>130842.096991424</v>
      </c>
      <c r="N283" s="157">
        <f>+'ESTUDIO DE MERCADO 2023'!J283*(1 + 0.0928) * (1 + 0.052) * (1 + 0.051)</f>
        <v>123796.7533072704</v>
      </c>
      <c r="O283" s="7">
        <f>+'ESTUDIO DE MERCADO 2025'!N283*1.051</f>
        <v>160803</v>
      </c>
      <c r="P283" s="7">
        <f>+'ESTUDIO DE MERCADO 2025'!O283*1.051</f>
        <v>163956</v>
      </c>
      <c r="Q283" s="7">
        <f>+'ESTUDIO DE MERCADO 2025'!P283*1.051</f>
        <v>155048.77499999999</v>
      </c>
      <c r="R283" s="8">
        <f t="shared" si="247"/>
        <v>146889</v>
      </c>
      <c r="S283" s="450"/>
      <c r="T283" s="157">
        <f>+'ESTUDIO DE MERCADO 2023'!O283*(1 + 0.0928) * (1 + 0.052) * (1 + 0.051)</f>
        <v>78505.258194854381</v>
      </c>
      <c r="U283" s="157">
        <f>+'ESTUDIO DE MERCADO 2023'!P283*(1 + 0.0928) * (1 + 0.052) * (1 + 0.051)</f>
        <v>74278.051984362246</v>
      </c>
      <c r="V283" s="7">
        <f>+'ESTUDIO DE MERCADO 2025'!T283*1.051</f>
        <v>96692</v>
      </c>
      <c r="W283" s="7">
        <f>+'ESTUDIO DE MERCADO 2025'!U283*1.051</f>
        <v>96692</v>
      </c>
      <c r="X283" s="7">
        <f>+'ESTUDIO DE MERCADO 2025'!V283*1.051</f>
        <v>93029.264999999999</v>
      </c>
      <c r="Y283" s="8">
        <f t="shared" si="248"/>
        <v>87839</v>
      </c>
      <c r="Z283" s="450"/>
      <c r="AA283" s="157">
        <f>+'ESTUDIO DE MERCADO 2023'!AD283*(1 + 0.0928) * (1 + 0.052) * (1 + 0.051)</f>
        <v>78505.258194854381</v>
      </c>
      <c r="AB283" s="157">
        <f>+'ESTUDIO DE MERCADO 2023'!AE283*(1 + 0.0928) * (1 + 0.052) * (1 + 0.051)</f>
        <v>74278.051984362246</v>
      </c>
      <c r="AC283" s="7">
        <f>+'ESTUDIO DE MERCADO 2025'!Z283*1.051</f>
        <v>96692</v>
      </c>
      <c r="AD283" s="7">
        <f>+'ESTUDIO DE MERCADO 2025'!AA283*1.051</f>
        <v>96692</v>
      </c>
      <c r="AE283" s="7">
        <f>+'ESTUDIO DE MERCADO 2025'!AB283*1.051</f>
        <v>93029.264999999999</v>
      </c>
      <c r="AF283" s="8">
        <f t="shared" si="249"/>
        <v>87839</v>
      </c>
      <c r="AG283" s="450"/>
      <c r="AH283" s="157">
        <f>+'ESTUDIO DE MERCADO 2023'!AG283*(1 + 0.0928) * (1 + 0.052) * (1 + 0.051)</f>
        <v>78505.258194854381</v>
      </c>
      <c r="AI283" s="157">
        <f>+'ESTUDIO DE MERCADO 2023'!AH283*(1 + 0.0928) * (1 + 0.052) * (1 + 0.051)</f>
        <v>74278.051984362246</v>
      </c>
      <c r="AJ283" s="7">
        <f>+'ESTUDIO DE MERCADO 2025'!AF283*1.051</f>
        <v>96692</v>
      </c>
      <c r="AK283" s="7">
        <f>+'ESTUDIO DE MERCADO 2025'!AG283*1.051</f>
        <v>98794</v>
      </c>
      <c r="AL283" s="7">
        <f>+'ESTUDIO DE MERCADO 2025'!AH283*1.051</f>
        <v>93029.264999999999</v>
      </c>
      <c r="AM283" s="8">
        <f t="shared" si="250"/>
        <v>88260</v>
      </c>
      <c r="AN283" s="450"/>
      <c r="AO283" s="157">
        <f>+'ESTUDIO DE MERCADO 2023'!AJ283*(1 + 0.0928) * (1 + 0.052) * (1 + 0.051)</f>
        <v>78505.258194854381</v>
      </c>
      <c r="AP283" s="157">
        <f>+'ESTUDIO DE MERCADO 2023'!AK283*(1 + 0.0928) * (1 + 0.052) * (1 + 0.051)</f>
        <v>74278.051984362246</v>
      </c>
      <c r="AQ283" s="7">
        <f>+'ESTUDIO DE MERCADO 2025'!AL283*1.051</f>
        <v>96692</v>
      </c>
      <c r="AR283" s="7">
        <f>+'ESTUDIO DE MERCADO 2025'!AM283*1.051</f>
        <v>98794</v>
      </c>
      <c r="AS283" s="7">
        <f>+'ESTUDIO DE MERCADO 2025'!AN283*1.051</f>
        <v>93029.264999999999</v>
      </c>
      <c r="AT283" s="8">
        <f>ROUND(((AO283+AP283+AQ283+AR283+AS283)/5),0)</f>
        <v>88260</v>
      </c>
      <c r="AU283" s="450"/>
      <c r="AV283" s="157">
        <f>+'ESTUDIO DE MERCADO 2023'!AM283*(1 + 0.0928) * (1 + 0.052) * (1 + 0.051)</f>
        <v>78505.258194854381</v>
      </c>
      <c r="AW283" s="157">
        <f>+'ESTUDIO DE MERCADO 2023'!AN283*(1 + 0.0928) * (1 + 0.052) * (1 + 0.051)</f>
        <v>74278.051984362246</v>
      </c>
      <c r="AX283" s="7">
        <f>+'ESTUDIO DE MERCADO 2025'!AR283*1.051</f>
        <v>96692</v>
      </c>
      <c r="AY283" s="7">
        <f>+'ESTUDIO DE MERCADO 2025'!AS283*1.051</f>
        <v>98794</v>
      </c>
      <c r="AZ283" s="7">
        <f>+'ESTUDIO DE MERCADO 2025'!AT283*1.051</f>
        <v>93029.264999999999</v>
      </c>
      <c r="BA283" s="8">
        <f t="shared" si="251"/>
        <v>88260</v>
      </c>
      <c r="BB283" s="450"/>
      <c r="BC283" s="157">
        <f>+'ESTUDIO DE MERCADO 2023'!AP283*(1 + 0.0928) * (1 + 0.052) * (1 + 0.051)</f>
        <v>130842.096991424</v>
      </c>
      <c r="BD283" s="157">
        <f>+'ESTUDIO DE MERCADO 2023'!AQ283*(1 + 0.0928) * (1 + 0.052) * (1 + 0.051)</f>
        <v>100647.76691648</v>
      </c>
      <c r="BE283" s="7">
        <f>+'ESTUDIO DE MERCADO 2025'!AX283*1.051</f>
        <v>146089</v>
      </c>
      <c r="BF283" s="7">
        <f>+'ESTUDIO DE MERCADO 2025'!AY283*1.051</f>
        <v>146089</v>
      </c>
      <c r="BG283" s="7">
        <f>+'ESTUDIO DE MERCADO 2025'!AZ283*1.051</f>
        <v>140952.76299999998</v>
      </c>
      <c r="BH283" s="8">
        <f t="shared" si="252"/>
        <v>132924</v>
      </c>
      <c r="BI283" s="450"/>
      <c r="BJ283" s="157">
        <f>+'ESTUDIO DE MERCADO 2023'!AV283*(1 + 0.0928) * (1 + 0.052) * (1 + 0.051)</f>
        <v>78505.258194854381</v>
      </c>
      <c r="BK283" s="157">
        <f>+'ESTUDIO DE MERCADO 2023'!AW283*(1 + 0.0928) * (1 + 0.052) * (1 + 0.051)</f>
        <v>74278.051984362246</v>
      </c>
      <c r="BL283" s="7">
        <f>+'ESTUDIO DE MERCADO 2025'!BD283*1.051</f>
        <v>96692</v>
      </c>
      <c r="BM283" s="7">
        <f>+'ESTUDIO DE MERCADO 2025'!BE283*1.051</f>
        <v>96692</v>
      </c>
      <c r="BN283" s="7">
        <f>+'ESTUDIO DE MERCADO 2025'!BF283*1.051</f>
        <v>93029.264999999999</v>
      </c>
      <c r="BO283" s="8">
        <f t="shared" si="253"/>
        <v>87839</v>
      </c>
      <c r="BP283" s="450"/>
      <c r="BQ283" s="157">
        <f>+'ESTUDIO DE MERCADO 2023'!AY283*(1 + 0.0928) * (1 + 0.052) * (1 + 0.051)</f>
        <v>78505.258194854381</v>
      </c>
      <c r="BR283" s="157">
        <f>+'ESTUDIO DE MERCADO 2023'!AZ283*(1 + 0.0928) * (1 + 0.052) * (1 + 0.051)</f>
        <v>74278.051984362246</v>
      </c>
      <c r="BS283" s="7">
        <f>+'ESTUDIO DE MERCADO 2025'!BJ283*1.051</f>
        <v>96692</v>
      </c>
      <c r="BT283" s="7">
        <f>+'ESTUDIO DE MERCADO 2025'!BK283*1.051</f>
        <v>96692</v>
      </c>
      <c r="BU283" s="7">
        <f>+'ESTUDIO DE MERCADO 2025'!BL283*1.051</f>
        <v>93029.264999999999</v>
      </c>
      <c r="BV283" s="8">
        <f t="shared" si="254"/>
        <v>87839</v>
      </c>
      <c r="BW283" s="450"/>
      <c r="BX283" s="157">
        <f>+'ESTUDIO DE MERCADO 2023'!BB283*(1 + 0.0928) * (1 + 0.052) * (1 + 0.051)</f>
        <v>130842.096991424</v>
      </c>
      <c r="BY283" s="157">
        <f>+'ESTUDIO DE MERCADO 2023'!BC283*(1 + 0.0928) * (1 + 0.052) * (1 + 0.051)</f>
        <v>100647.76691648</v>
      </c>
      <c r="BZ283" s="7">
        <f>+'ESTUDIO DE MERCADO 2025'!BP283*1.051</f>
        <v>146089</v>
      </c>
      <c r="CA283" s="7">
        <f>+'ESTUDIO DE MERCADO 2025'!BQ283*1.051</f>
        <v>146089</v>
      </c>
      <c r="CB283" s="7">
        <f>+'ESTUDIO DE MERCADO 2025'!BR283*1.051</f>
        <v>140952.76299999998</v>
      </c>
      <c r="CC283" s="8">
        <f t="shared" si="245"/>
        <v>132924</v>
      </c>
      <c r="CD283" s="453"/>
      <c r="CE283" s="45"/>
      <c r="CF283" s="9"/>
      <c r="CG283" s="9"/>
      <c r="CH283" s="9"/>
      <c r="CI283" s="10"/>
      <c r="CJ283" s="10"/>
    </row>
    <row r="284" spans="1:198" s="6" customFormat="1" ht="50" customHeight="1" x14ac:dyDescent="0.35">
      <c r="A284" s="291"/>
      <c r="B284" s="4">
        <v>254</v>
      </c>
      <c r="C284" s="34" t="s">
        <v>294</v>
      </c>
      <c r="D284" s="11" t="s">
        <v>283</v>
      </c>
      <c r="F284" s="157">
        <f>+'ESTUDIO DE MERCADO 2023'!F284*(1 + 0.0928) * (1 + 0.052) * (1 + 0.051)</f>
        <v>224300.73769958399</v>
      </c>
      <c r="G284" s="157">
        <f>+'ESTUDIO DE MERCADO 2023'!G284*(1 + 0.0928) * (1 + 0.052) * (1 + 0.051)</f>
        <v>212223.00566960638</v>
      </c>
      <c r="H284" s="7">
        <f>+'ESTUDIO DE MERCADO 2025'!H284*1.051</f>
        <v>276413</v>
      </c>
      <c r="I284" s="7">
        <f>+'ESTUDIO DE MERCADO 2025'!I284*1.051</f>
        <v>281668</v>
      </c>
      <c r="J284" s="13">
        <f>+'ESTUDIO DE MERCADO 2025'!J284*1.051</f>
        <v>265796.63879999996</v>
      </c>
      <c r="K284" s="8">
        <f t="shared" si="246"/>
        <v>252080</v>
      </c>
      <c r="L284" s="450"/>
      <c r="M284" s="157">
        <f>+'ESTUDIO DE MERCADO 2023'!I284*(1 + 0.0928) * (1 + 0.052) * (1 + 0.051)</f>
        <v>224300.73769958399</v>
      </c>
      <c r="N284" s="157">
        <f>+'ESTUDIO DE MERCADO 2023'!J284*(1 + 0.0928) * (1 + 0.052) * (1 + 0.051)</f>
        <v>212223.00566960638</v>
      </c>
      <c r="O284" s="7">
        <f>+'ESTUDIO DE MERCADO 2025'!N284*1.051</f>
        <v>276413</v>
      </c>
      <c r="P284" s="7">
        <f>+'ESTUDIO DE MERCADO 2025'!O284*1.051</f>
        <v>281668</v>
      </c>
      <c r="Q284" s="7">
        <f>+'ESTUDIO DE MERCADO 2025'!P284*1.051</f>
        <v>265796.63879999996</v>
      </c>
      <c r="R284" s="8">
        <f t="shared" si="247"/>
        <v>252080</v>
      </c>
      <c r="S284" s="450"/>
      <c r="T284" s="157">
        <f>+'ESTUDIO DE MERCADO 2023'!O284*(1 + 0.0928) * (1 + 0.052) * (1 + 0.051)</f>
        <v>1682255.5327468798</v>
      </c>
      <c r="U284" s="157">
        <f>+'ESTUDIO DE MERCADO 2023'!P284*(1 + 0.0928) * (1 + 0.052) * (1 + 0.051)</f>
        <v>1591672.5425220479</v>
      </c>
      <c r="V284" s="7">
        <f>+'ESTUDIO DE MERCADO 2025'!T284*1.051</f>
        <v>2073622.9999999998</v>
      </c>
      <c r="W284" s="7">
        <f>+'ESTUDIO DE MERCADO 2025'!U284*1.051</f>
        <v>2073622.9999999998</v>
      </c>
      <c r="X284" s="7">
        <f>+'ESTUDIO DE MERCADO 2025'!V284*1.051</f>
        <v>1993474.791</v>
      </c>
      <c r="Y284" s="8">
        <f t="shared" si="248"/>
        <v>1882930</v>
      </c>
      <c r="Z284" s="450"/>
      <c r="AA284" s="157">
        <f>+'ESTUDIO DE MERCADO 2023'!AD284*(1 + 0.0928) * (1 + 0.052) * (1 + 0.051)</f>
        <v>1682255.5327468798</v>
      </c>
      <c r="AB284" s="157">
        <f>+'ESTUDIO DE MERCADO 2023'!AE284*(1 + 0.0928) * (1 + 0.052) * (1 + 0.051)</f>
        <v>1591672.5425220479</v>
      </c>
      <c r="AC284" s="7">
        <f>+'ESTUDIO DE MERCADO 2025'!Z284*1.051</f>
        <v>2073622.9999999998</v>
      </c>
      <c r="AD284" s="7">
        <f>+'ESTUDIO DE MERCADO 2025'!AA284*1.051</f>
        <v>2073622.9999999998</v>
      </c>
      <c r="AE284" s="7">
        <f>+'ESTUDIO DE MERCADO 2025'!AB284*1.051</f>
        <v>1993474.791</v>
      </c>
      <c r="AF284" s="8">
        <f t="shared" si="249"/>
        <v>1882930</v>
      </c>
      <c r="AG284" s="450"/>
      <c r="AH284" s="157">
        <f>+'ESTUDIO DE MERCADO 2023'!AG284*(1 + 0.0928) * (1 + 0.052) * (1 + 0.051)</f>
        <v>1682255.5327468798</v>
      </c>
      <c r="AI284" s="157">
        <f>+'ESTUDIO DE MERCADO 2023'!AH284*(1 + 0.0928) * (1 + 0.052) * (1 + 0.051)</f>
        <v>1591672.5425220479</v>
      </c>
      <c r="AJ284" s="7">
        <f>+'ESTUDIO DE MERCADO 2025'!AF284*1.051</f>
        <v>2073622.9999999998</v>
      </c>
      <c r="AK284" s="7">
        <f>+'ESTUDIO DE MERCADO 2025'!AG284*1.051</f>
        <v>2114612</v>
      </c>
      <c r="AL284" s="7">
        <f>+'ESTUDIO DE MERCADO 2025'!AH284*1.051</f>
        <v>1993474.791</v>
      </c>
      <c r="AM284" s="8">
        <f t="shared" si="250"/>
        <v>1891128</v>
      </c>
      <c r="AN284" s="450"/>
      <c r="AO284" s="157">
        <f>+'ESTUDIO DE MERCADO 2023'!AJ284*(1 + 0.0928) * (1 + 0.052) * (1 + 0.051)</f>
        <v>1682255.5327468798</v>
      </c>
      <c r="AP284" s="157">
        <f>+'ESTUDIO DE MERCADO 2023'!AK284*(1 + 0.0928) * (1 + 0.052) * (1 + 0.051)</f>
        <v>1591672.5425220479</v>
      </c>
      <c r="AQ284" s="7">
        <f>+'ESTUDIO DE MERCADO 2025'!AL284*1.051</f>
        <v>2073622.9999999998</v>
      </c>
      <c r="AR284" s="7">
        <f>+'ESTUDIO DE MERCADO 2025'!AM284*1.051</f>
        <v>2114612</v>
      </c>
      <c r="AS284" s="7">
        <f>+'ESTUDIO DE MERCADO 2025'!AN284*1.051</f>
        <v>1993474.791</v>
      </c>
      <c r="AT284" s="8">
        <f>ROUND(((AO284+AP284+AQ284+AR284+AS284)/5),0)</f>
        <v>1891128</v>
      </c>
      <c r="AU284" s="450"/>
      <c r="AV284" s="157">
        <f>+'ESTUDIO DE MERCADO 2023'!AM284*(1 + 0.0928) * (1 + 0.052) * (1 + 0.051)</f>
        <v>1682255.5327468798</v>
      </c>
      <c r="AW284" s="157">
        <f>+'ESTUDIO DE MERCADO 2023'!AN284*(1 + 0.0928) * (1 + 0.052) * (1 + 0.051)</f>
        <v>1591672.5425220479</v>
      </c>
      <c r="AX284" s="7">
        <f>+'ESTUDIO DE MERCADO 2025'!AR284*1.051</f>
        <v>2073622.9999999998</v>
      </c>
      <c r="AY284" s="7">
        <f>+'ESTUDIO DE MERCADO 2025'!AS284*1.051</f>
        <v>2114612</v>
      </c>
      <c r="AZ284" s="7">
        <f>+'ESTUDIO DE MERCADO 2025'!AT284*1.051</f>
        <v>1993474.791</v>
      </c>
      <c r="BA284" s="8">
        <f t="shared" si="251"/>
        <v>1891128</v>
      </c>
      <c r="BB284" s="450"/>
      <c r="BC284" s="157">
        <f>+'ESTUDIO DE MERCADO 2023'!AP284*(1 + 0.0928) * (1 + 0.052) * (1 + 0.051)</f>
        <v>224300.73769958399</v>
      </c>
      <c r="BD284" s="157">
        <f>+'ESTUDIO DE MERCADO 2023'!AQ284*(1 + 0.0928) * (1 + 0.052) * (1 + 0.051)</f>
        <v>172539.02899967998</v>
      </c>
      <c r="BE284" s="7">
        <f>+'ESTUDIO DE MERCADO 2025'!AX284*1.051</f>
        <v>251188.99999999997</v>
      </c>
      <c r="BF284" s="7">
        <f>+'ESTUDIO DE MERCADO 2025'!AY284*1.051</f>
        <v>251188.99999999997</v>
      </c>
      <c r="BG284" s="7">
        <f>+'ESTUDIO DE MERCADO 2025'!AZ284*1.051</f>
        <v>241633.30799999999</v>
      </c>
      <c r="BH284" s="8">
        <f t="shared" si="252"/>
        <v>228170</v>
      </c>
      <c r="BI284" s="450"/>
      <c r="BJ284" s="157">
        <f>+'ESTUDIO DE MERCADO 2023'!AV284*(1 + 0.0928) * (1 + 0.052) * (1 + 0.051)</f>
        <v>1682255.5327468798</v>
      </c>
      <c r="BK284" s="157">
        <f>+'ESTUDIO DE MERCADO 2023'!AW284*(1 + 0.0928) * (1 + 0.052) * (1 + 0.051)</f>
        <v>1591672.5425220479</v>
      </c>
      <c r="BL284" s="7">
        <f>+'ESTUDIO DE MERCADO 2025'!BD284*1.051</f>
        <v>2073622.9999999998</v>
      </c>
      <c r="BM284" s="7">
        <f>+'ESTUDIO DE MERCADO 2025'!BE284*1.051</f>
        <v>2073622.9999999998</v>
      </c>
      <c r="BN284" s="7">
        <f>+'ESTUDIO DE MERCADO 2025'!BF284*1.051</f>
        <v>1993474.791</v>
      </c>
      <c r="BO284" s="8">
        <f t="shared" si="253"/>
        <v>1882930</v>
      </c>
      <c r="BP284" s="450"/>
      <c r="BQ284" s="157">
        <f>+'ESTUDIO DE MERCADO 2023'!AY284*(1 + 0.0928) * (1 + 0.052) * (1 + 0.051)</f>
        <v>1682255.5327468798</v>
      </c>
      <c r="BR284" s="157">
        <f>+'ESTUDIO DE MERCADO 2023'!AZ284*(1 + 0.0928) * (1 + 0.052) * (1 + 0.051)</f>
        <v>1591672.5425220479</v>
      </c>
      <c r="BS284" s="7">
        <f>+'ESTUDIO DE MERCADO 2025'!BJ284*1.051</f>
        <v>2073622.9999999998</v>
      </c>
      <c r="BT284" s="7">
        <f>+'ESTUDIO DE MERCADO 2025'!BK284*1.051</f>
        <v>2073622.9999999998</v>
      </c>
      <c r="BU284" s="7">
        <f>+'ESTUDIO DE MERCADO 2025'!BL284*1.051</f>
        <v>1993474.791</v>
      </c>
      <c r="BV284" s="8">
        <f t="shared" si="254"/>
        <v>1882930</v>
      </c>
      <c r="BW284" s="450"/>
      <c r="BX284" s="157">
        <f>+'ESTUDIO DE MERCADO 2023'!BB284*(1 + 0.0928) * (1 + 0.052) * (1 + 0.051)</f>
        <v>934586.40708160005</v>
      </c>
      <c r="BY284" s="157">
        <f>+'ESTUDIO DE MERCADO 2023'!BC284*(1 + 0.0928) * (1 + 0.052) * (1 + 0.051)</f>
        <v>718912.62083200004</v>
      </c>
      <c r="BZ284" s="7">
        <f>+'ESTUDIO DE MERCADO 2025'!BP284*1.051</f>
        <v>1046795.9999999999</v>
      </c>
      <c r="CA284" s="7">
        <f>+'ESTUDIO DE MERCADO 2025'!BQ284*1.051</f>
        <v>1046795.9999999999</v>
      </c>
      <c r="CB284" s="7">
        <f>+'ESTUDIO DE MERCADO 2025'!BR284*1.051</f>
        <v>1006805.45</v>
      </c>
      <c r="CC284" s="8">
        <f t="shared" si="245"/>
        <v>950779</v>
      </c>
      <c r="CD284" s="453"/>
      <c r="CE284" s="45"/>
      <c r="CF284" s="9"/>
      <c r="CG284" s="9"/>
      <c r="CH284" s="9"/>
      <c r="CI284" s="10"/>
      <c r="CJ284" s="10"/>
    </row>
    <row r="285" spans="1:198" s="6" customFormat="1" ht="50" customHeight="1" thickBot="1" x14ac:dyDescent="0.4">
      <c r="A285" s="291"/>
      <c r="B285" s="11">
        <v>255</v>
      </c>
      <c r="C285" s="34" t="s">
        <v>295</v>
      </c>
      <c r="D285" s="11" t="s">
        <v>272</v>
      </c>
      <c r="F285" s="157">
        <f>+'ESTUDIO DE MERCADO 2023'!F285*(1 + 0.0928) * (1 + 0.052) * (1 + 0.051)</f>
        <v>33744.363731369667</v>
      </c>
      <c r="G285" s="157">
        <f>+'ESTUDIO DE MERCADO 2023'!G285*(1 + 0.0928) * (1 + 0.052) * (1 + 0.051)</f>
        <v>31927.359530449765</v>
      </c>
      <c r="H285" s="7">
        <f>+'ESTUDIO DE MERCADO 2025'!H285*1.051</f>
        <v>42040</v>
      </c>
      <c r="I285" s="7">
        <f>+'ESTUDIO DE MERCADO 2025'!I285*1.051</f>
        <v>43091</v>
      </c>
      <c r="J285" s="13">
        <f>+'ESTUDIO DE MERCADO 2025'!J285*1.051</f>
        <v>39986.7664</v>
      </c>
      <c r="K285" s="8">
        <f t="shared" si="246"/>
        <v>38158</v>
      </c>
      <c r="L285" s="450"/>
      <c r="M285" s="157">
        <f>+'ESTUDIO DE MERCADO 2023'!I285*(1 + 0.0928) * (1 + 0.052) * (1 + 0.051)</f>
        <v>33744.363731369667</v>
      </c>
      <c r="N285" s="157">
        <f>+'ESTUDIO DE MERCADO 2023'!J285*(1 + 0.0928) * (1 + 0.052) * (1 + 0.051)</f>
        <v>31927.359530449765</v>
      </c>
      <c r="O285" s="7">
        <f>+'ESTUDIO DE MERCADO 2025'!N285*1.051</f>
        <v>42040</v>
      </c>
      <c r="P285" s="7">
        <f>+'ESTUDIO DE MERCADO 2025'!O285*1.051</f>
        <v>43091</v>
      </c>
      <c r="Q285" s="7">
        <f>+'ESTUDIO DE MERCADO 2025'!P285*1.051</f>
        <v>39986.7664</v>
      </c>
      <c r="R285" s="8">
        <f t="shared" si="247"/>
        <v>38158</v>
      </c>
      <c r="S285" s="450"/>
      <c r="T285" s="157">
        <f>+'ESTUDIO DE MERCADO 2023'!O285*(1 + 0.0928) * (1 + 0.052) * (1 + 0.051)</f>
        <v>95430.431109820755</v>
      </c>
      <c r="U285" s="157">
        <f>+'ESTUDIO DE MERCADO 2023'!P285*(1 + 0.0928) * (1 + 0.052) * (1 + 0.051)</f>
        <v>90291.86943467657</v>
      </c>
      <c r="V285" s="7">
        <f>+'ESTUDIO DE MERCADO 2025'!T285*1.051</f>
        <v>117711.99999999999</v>
      </c>
      <c r="W285" s="7">
        <f>+'ESTUDIO DE MERCADO 2025'!U285*1.051</f>
        <v>117711.99999999999</v>
      </c>
      <c r="X285" s="7">
        <f>+'ESTUDIO DE MERCADO 2025'!V285*1.051</f>
        <v>113084.447</v>
      </c>
      <c r="Y285" s="8">
        <f t="shared" si="248"/>
        <v>106846</v>
      </c>
      <c r="Z285" s="450"/>
      <c r="AA285" s="157">
        <f>+'ESTUDIO DE MERCADO 2023'!AD285*(1 + 0.0928) * (1 + 0.052) * (1 + 0.051)</f>
        <v>122046.61085573836</v>
      </c>
      <c r="AB285" s="157">
        <f>+'ESTUDIO DE MERCADO 2023'!AE285*(1 + 0.0928) * (1 + 0.052) * (1 + 0.051)</f>
        <v>116527.8500843293</v>
      </c>
      <c r="AC285" s="7">
        <f>+'ESTUDIO DE MERCADO 2025'!Z285*1.051</f>
        <v>151344</v>
      </c>
      <c r="AD285" s="7">
        <f>+'ESTUDIO DE MERCADO 2025'!AA285*1.051</f>
        <v>151344</v>
      </c>
      <c r="AE285" s="7">
        <f>+'ESTUDIO DE MERCADO 2025'!AB285*1.051</f>
        <v>145266.90779999999</v>
      </c>
      <c r="AF285" s="8">
        <f t="shared" si="249"/>
        <v>137306</v>
      </c>
      <c r="AG285" s="450"/>
      <c r="AH285" s="157">
        <f>+'ESTUDIO DE MERCADO 2023'!AG285*(1 + 0.0928) * (1 + 0.052) * (1 + 0.051)</f>
        <v>109425.5821799456</v>
      </c>
      <c r="AI285" s="157">
        <f>+'ESTUDIO DE MERCADO 2023'!AH285*(1 + 0.0928) * (1 + 0.052) * (1 + 0.051)</f>
        <v>116527.8500843293</v>
      </c>
      <c r="AJ285" s="7">
        <f>+'ESTUDIO DE MERCADO 2025'!AF285*1.051</f>
        <v>142936</v>
      </c>
      <c r="AK285" s="7">
        <f>+'ESTUDIO DE MERCADO 2025'!AG285*1.051</f>
        <v>146089</v>
      </c>
      <c r="AL285" s="7">
        <f>+'ESTUDIO DE MERCADO 2025'!AH285*1.051</f>
        <v>137581.7856</v>
      </c>
      <c r="AM285" s="8">
        <f t="shared" si="250"/>
        <v>130512</v>
      </c>
      <c r="AN285" s="450"/>
      <c r="AO285" s="157">
        <f>+'ESTUDIO DE MERCADO 2023'!AJ285*(1 + 0.0928) * (1 + 0.052) * (1 + 0.051)</f>
        <v>119600.89168704652</v>
      </c>
      <c r="AP285" s="157">
        <f>+'ESTUDIO DE MERCADO 2023'!AK285*(1 + 0.0928) * (1 + 0.052) * (1 + 0.051)</f>
        <v>116527.8500843293</v>
      </c>
      <c r="AQ285" s="7">
        <f>+'ESTUDIO DE MERCADO 2025'!AL285*1.051</f>
        <v>149242</v>
      </c>
      <c r="AR285" s="7">
        <f>+'ESTUDIO DE MERCADO 2025'!AM285*1.051</f>
        <v>152395</v>
      </c>
      <c r="AS285" s="7">
        <f>+'ESTUDIO DE MERCADO 2025'!AN285*1.051</f>
        <v>143777.851</v>
      </c>
      <c r="AT285" s="8">
        <f>ROUND(((AO285+AP285+AQ285+AR285+AS285)/5),0)</f>
        <v>136309</v>
      </c>
      <c r="AU285" s="450"/>
      <c r="AV285" s="157">
        <f>+'ESTUDIO DE MERCADO 2023'!AM285*(1 + 0.0928) * (1 + 0.052) * (1 + 0.051)</f>
        <v>142941.53299342454</v>
      </c>
      <c r="AW285" s="157">
        <f>+'ESTUDIO DE MERCADO 2023'!AN285*(1 + 0.0928) * (1 + 0.052) * (1 + 0.051)</f>
        <v>116527.8500843293</v>
      </c>
      <c r="AX285" s="7">
        <f>+'ESTUDIO DE MERCADO 2025'!AR285*1.051</f>
        <v>163956</v>
      </c>
      <c r="AY285" s="7">
        <f>+'ESTUDIO DE MERCADO 2025'!AS285*1.051</f>
        <v>167109</v>
      </c>
      <c r="AZ285" s="7">
        <f>+'ESTUDIO DE MERCADO 2025'!AT285*1.051</f>
        <v>157988.63219999999</v>
      </c>
      <c r="BA285" s="8">
        <f t="shared" si="251"/>
        <v>149705</v>
      </c>
      <c r="BB285" s="450"/>
      <c r="BC285" s="157">
        <f>+'ESTUDIO DE MERCADO 2023'!AP285*(1 + 0.0928) * (1 + 0.052) * (1 + 0.051)</f>
        <v>50734.396942987485</v>
      </c>
      <c r="BD285" s="157">
        <f>+'ESTUDIO DE MERCADO 2023'!AQ285*(1 + 0.0928) * (1 + 0.052) * (1 + 0.051)</f>
        <v>39026.459186913453</v>
      </c>
      <c r="BE285" s="7">
        <f>+'ESTUDIO DE MERCADO 2025'!AX285*1.051</f>
        <v>56754</v>
      </c>
      <c r="BF285" s="7">
        <f>+'ESTUDIO DE MERCADO 2025'!AY285*1.051</f>
        <v>56754</v>
      </c>
      <c r="BG285" s="7">
        <f>+'ESTUDIO DE MERCADO 2025'!AZ285*1.051</f>
        <v>54655.152999999998</v>
      </c>
      <c r="BH285" s="8">
        <f t="shared" si="252"/>
        <v>51585</v>
      </c>
      <c r="BI285" s="450"/>
      <c r="BJ285" s="157">
        <f>+'ESTUDIO DE MERCADO 2023'!AV285*(1 + 0.0928) * (1 + 0.052) * (1 + 0.051)</f>
        <v>128214.97460111763</v>
      </c>
      <c r="BK285" s="157">
        <f>+'ESTUDIO DE MERCADO 2023'!AW285*(1 + 0.0928) * (1 + 0.052) * (1 + 0.051)</f>
        <v>116527.8500843293</v>
      </c>
      <c r="BL285" s="7">
        <f>+'ESTUDIO DE MERCADO 2025'!BD285*1.051</f>
        <v>154497</v>
      </c>
      <c r="BM285" s="7">
        <f>+'ESTUDIO DE MERCADO 2025'!BE285*1.051</f>
        <v>154497</v>
      </c>
      <c r="BN285" s="7">
        <f>+'ESTUDIO DE MERCADO 2025'!BF285*1.051</f>
        <v>149021.92059999998</v>
      </c>
      <c r="BO285" s="8">
        <f t="shared" si="253"/>
        <v>140552</v>
      </c>
      <c r="BP285" s="450"/>
      <c r="BQ285" s="157">
        <f>+'ESTUDIO DE MERCADO 2023'!AY285*(1 + 0.0928) * (1 + 0.052) * (1 + 0.051)</f>
        <v>125810.56415161882</v>
      </c>
      <c r="BR285" s="157">
        <f>+'ESTUDIO DE MERCADO 2023'!AZ285*(1 + 0.0928) * (1 + 0.052) * (1 + 0.051)</f>
        <v>116527.8500843293</v>
      </c>
      <c r="BS285" s="7">
        <f>+'ESTUDIO DE MERCADO 2025'!BJ285*1.051</f>
        <v>153446</v>
      </c>
      <c r="BT285" s="7">
        <f>+'ESTUDIO DE MERCADO 2025'!BK285*1.051</f>
        <v>153446</v>
      </c>
      <c r="BU285" s="7">
        <f>+'ESTUDIO DE MERCADO 2025'!BL285*1.051</f>
        <v>147557.87760000001</v>
      </c>
      <c r="BV285" s="8">
        <f t="shared" si="254"/>
        <v>139358</v>
      </c>
      <c r="BW285" s="450"/>
      <c r="BX285" s="157">
        <f>+'ESTUDIO DE MERCADO 2023'!BB285*(1 + 0.0928) * (1 + 0.052) * (1 + 0.051)</f>
        <v>56647.618599233479</v>
      </c>
      <c r="BY285" s="157">
        <f>+'ESTUDIO DE MERCADO 2023'!BC285*(1 + 0.0928) * (1 + 0.052) * (1 + 0.051)</f>
        <v>43575.091230179591</v>
      </c>
      <c r="BZ285" s="7">
        <f>+'ESTUDIO DE MERCADO 2025'!BP285*1.051</f>
        <v>63059.999999999993</v>
      </c>
      <c r="CA285" s="7">
        <f>+'ESTUDIO DE MERCADO 2025'!BQ285*1.051</f>
        <v>63059.999999999993</v>
      </c>
      <c r="CB285" s="7">
        <f>+'ESTUDIO DE MERCADO 2025'!BR285*1.051</f>
        <v>61024.8436</v>
      </c>
      <c r="CC285" s="8">
        <f t="shared" si="245"/>
        <v>57474</v>
      </c>
      <c r="CD285" s="453"/>
      <c r="CE285" s="45"/>
      <c r="CF285" s="9"/>
      <c r="CG285" s="9"/>
      <c r="CH285" s="9"/>
      <c r="CI285" s="10"/>
      <c r="CJ285" s="10"/>
    </row>
    <row r="286" spans="1:198" s="46" customFormat="1" ht="50" customHeight="1" x14ac:dyDescent="0.35">
      <c r="A286" s="291"/>
      <c r="B286" s="4">
        <v>256</v>
      </c>
      <c r="C286" s="34" t="s">
        <v>296</v>
      </c>
      <c r="D286" s="11" t="s">
        <v>272</v>
      </c>
      <c r="E286" s="6"/>
      <c r="F286" s="157">
        <f>+'ESTUDIO DE MERCADO 2023'!F286*(1 + 0.0928) * (1 + 0.052) * (1 + 0.051)</f>
        <v>154255.26220299152</v>
      </c>
      <c r="G286" s="157">
        <f>+'ESTUDIO DE MERCADO 2023'!G286*(1 + 0.0928) * (1 + 0.052) * (1 + 0.051)</f>
        <v>145949.20962283044</v>
      </c>
      <c r="H286" s="7">
        <f>+'ESTUDIO DE MERCADO 2025'!H286*1.051</f>
        <v>190231</v>
      </c>
      <c r="I286" s="7">
        <f>+'ESTUDIO DE MERCADO 2025'!I286*1.051</f>
        <v>194435</v>
      </c>
      <c r="J286" s="13">
        <f>+'ESTUDIO DE MERCADO 2025'!J286*1.051</f>
        <v>182792.022</v>
      </c>
      <c r="K286" s="8">
        <f t="shared" si="246"/>
        <v>173532</v>
      </c>
      <c r="L286" s="450"/>
      <c r="M286" s="157">
        <f>+'ESTUDIO DE MERCADO 2023'!I286*(1 + 0.0928) * (1 + 0.052) * (1 + 0.051)</f>
        <v>154255.26220299152</v>
      </c>
      <c r="N286" s="157">
        <f>+'ESTUDIO DE MERCADO 2023'!J286*(1 + 0.0928) * (1 + 0.052) * (1 + 0.051)</f>
        <v>145949.20962283044</v>
      </c>
      <c r="O286" s="7">
        <f>+'ESTUDIO DE MERCADO 2025'!N286*1.051</f>
        <v>190231</v>
      </c>
      <c r="P286" s="7">
        <f>+'ESTUDIO DE MERCADO 2025'!O286*1.051</f>
        <v>194435</v>
      </c>
      <c r="Q286" s="7">
        <f>+'ESTUDIO DE MERCADO 2025'!P286*1.051</f>
        <v>182792.022</v>
      </c>
      <c r="R286" s="8">
        <f t="shared" si="247"/>
        <v>173532</v>
      </c>
      <c r="S286" s="450"/>
      <c r="T286" s="157">
        <f>+'ESTUDIO DE MERCADO 2023'!O286*(1 + 0.0928) * (1 + 0.052) * (1 + 0.051)</f>
        <v>241587.96938865373</v>
      </c>
      <c r="U286" s="157">
        <f>+'ESTUDIO DE MERCADO 2023'!P286*(1 + 0.0928) * (1 + 0.052) * (1 + 0.051)</f>
        <v>228579.38642157245</v>
      </c>
      <c r="V286" s="7">
        <f>+'ESTUDIO DE MERCADO 2025'!T286*1.051</f>
        <v>297433</v>
      </c>
      <c r="W286" s="7">
        <f>+'ESTUDIO DE MERCADO 2025'!U286*1.051</f>
        <v>297433</v>
      </c>
      <c r="X286" s="7">
        <f>+'ESTUDIO DE MERCADO 2025'!V286*1.051</f>
        <v>286281.46959999995</v>
      </c>
      <c r="Y286" s="8">
        <f t="shared" si="248"/>
        <v>270263</v>
      </c>
      <c r="Z286" s="450"/>
      <c r="AA286" s="157">
        <f>+'ESTUDIO DE MERCADO 2023'!AD286*(1 + 0.0928) * (1 + 0.052) * (1 + 0.051)</f>
        <v>320503.41755757626</v>
      </c>
      <c r="AB286" s="157">
        <f>+'ESTUDIO DE MERCADO 2023'!AE286*(1 + 0.0928) * (1 + 0.052) * (1 + 0.051)</f>
        <v>304761.78617680987</v>
      </c>
      <c r="AC286" s="7">
        <f>+'ESTUDIO DE MERCADO 2025'!Z286*1.051</f>
        <v>396227</v>
      </c>
      <c r="AD286" s="7">
        <f>+'ESTUDIO DE MERCADO 2025'!AA286*1.051</f>
        <v>396227</v>
      </c>
      <c r="AE286" s="7">
        <f>+'ESTUDIO DE MERCADO 2025'!AB286*1.051</f>
        <v>380720.33579999994</v>
      </c>
      <c r="AF286" s="8">
        <f t="shared" si="249"/>
        <v>359688</v>
      </c>
      <c r="AG286" s="450"/>
      <c r="AH286" s="157">
        <f>+'ESTUDIO DE MERCADO 2023'!AG286*(1 + 0.0928) * (1 + 0.052) * (1 + 0.051)</f>
        <v>290254.50044733257</v>
      </c>
      <c r="AI286" s="157">
        <f>+'ESTUDIO DE MERCADO 2023'!AH286*(1 + 0.0928) * (1 + 0.052) * (1 + 0.051)</f>
        <v>304761.78617680987</v>
      </c>
      <c r="AJ286" s="7">
        <f>+'ESTUDIO DE MERCADO 2025'!AF286*1.051</f>
        <v>377309</v>
      </c>
      <c r="AK286" s="7">
        <f>+'ESTUDIO DE MERCADO 2025'!AG286*1.051</f>
        <v>384666</v>
      </c>
      <c r="AL286" s="7">
        <f>+'ESTUDIO DE MERCADO 2025'!AH286*1.051</f>
        <v>362301.35059999995</v>
      </c>
      <c r="AM286" s="8">
        <f t="shared" si="250"/>
        <v>343859</v>
      </c>
      <c r="AN286" s="450"/>
      <c r="AO286" s="157">
        <f>+'ESTUDIO DE MERCADO 2023'!AJ286*(1 + 0.0928) * (1 + 0.052) * (1 + 0.051)</f>
        <v>317922.83757034258</v>
      </c>
      <c r="AP286" s="157">
        <f>+'ESTUDIO DE MERCADO 2023'!AK286*(1 + 0.0928) * (1 + 0.052) * (1 + 0.051)</f>
        <v>304761.78617680987</v>
      </c>
      <c r="AQ286" s="7">
        <f>+'ESTUDIO DE MERCADO 2025'!AL286*1.051</f>
        <v>394125</v>
      </c>
      <c r="AR286" s="7">
        <f>+'ESTUDIO DE MERCADO 2025'!AM286*1.051</f>
        <v>402533</v>
      </c>
      <c r="AS286" s="7">
        <f>+'ESTUDIO DE MERCADO 2025'!AN286*1.051</f>
        <v>379148.88059999997</v>
      </c>
      <c r="AT286" s="8">
        <f>ROUND(((AO286+AP286+AQ286+AR286+AS286)/5),0)</f>
        <v>359698</v>
      </c>
      <c r="AU286" s="450"/>
      <c r="AV286" s="157">
        <f>+'ESTUDIO DE MERCADO 2023'!AM286*(1 + 0.0928) * (1 + 0.052) * (1 + 0.051)</f>
        <v>366136.18768022739</v>
      </c>
      <c r="AW286" s="157">
        <f>+'ESTUDIO DE MERCADO 2023'!AN286*(1 + 0.0928) * (1 + 0.052) * (1 + 0.051)</f>
        <v>304761.78617680987</v>
      </c>
      <c r="AX286" s="7">
        <f>+'ESTUDIO DE MERCADO 2025'!AR286*1.051</f>
        <v>424604</v>
      </c>
      <c r="AY286" s="7">
        <f>+'ESTUDIO DE MERCADO 2025'!AS286*1.051</f>
        <v>433012</v>
      </c>
      <c r="AZ286" s="7">
        <f>+'ESTUDIO DE MERCADO 2025'!AT286*1.051</f>
        <v>408506.25339999999</v>
      </c>
      <c r="BA286" s="8">
        <f t="shared" si="251"/>
        <v>387404</v>
      </c>
      <c r="BB286" s="450"/>
      <c r="BC286" s="157">
        <f>+'ESTUDIO DE MERCADO 2023'!AP286*(1 + 0.0928) * (1 + 0.052) * (1 + 0.051)</f>
        <v>233849.87431394024</v>
      </c>
      <c r="BD286" s="157">
        <f>+'ESTUDIO DE MERCADO 2023'!AQ286*(1 + 0.0928) * (1 + 0.052) * (1 + 0.051)</f>
        <v>179884.51870303095</v>
      </c>
      <c r="BE286" s="7">
        <f>+'ESTUDIO DE MERCADO 2025'!AX286*1.051</f>
        <v>261698.99999999997</v>
      </c>
      <c r="BF286" s="7">
        <f>+'ESTUDIO DE MERCADO 2025'!AY286*1.051</f>
        <v>261698.99999999997</v>
      </c>
      <c r="BG286" s="7">
        <f>+'ESTUDIO DE MERCADO 2025'!AZ286*1.051</f>
        <v>251919.86540000001</v>
      </c>
      <c r="BH286" s="8">
        <f t="shared" si="252"/>
        <v>237810</v>
      </c>
      <c r="BI286" s="450"/>
      <c r="BJ286" s="157">
        <f>+'ESTUDIO DE MERCADO 2023'!AV286*(1 + 0.0928) * (1 + 0.052) * (1 + 0.051)</f>
        <v>331670.13632530934</v>
      </c>
      <c r="BK286" s="157">
        <f>+'ESTUDIO DE MERCADO 2023'!AW286*(1 + 0.0928) * (1 + 0.052) * (1 + 0.051)</f>
        <v>304761.78617680987</v>
      </c>
      <c r="BL286" s="7">
        <f>+'ESTUDIO DE MERCADO 2025'!BD286*1.051</f>
        <v>402533</v>
      </c>
      <c r="BM286" s="7">
        <f>+'ESTUDIO DE MERCADO 2025'!BE286*1.051</f>
        <v>402533</v>
      </c>
      <c r="BN286" s="7">
        <f>+'ESTUDIO DE MERCADO 2025'!BF286*1.051</f>
        <v>387519.6752</v>
      </c>
      <c r="BO286" s="8">
        <f t="shared" si="253"/>
        <v>365804</v>
      </c>
      <c r="BP286" s="450"/>
      <c r="BQ286" s="157">
        <f>+'ESTUDIO DE MERCADO 2023'!AY286*(1 + 0.0928) * (1 + 0.052) * (1 + 0.051)</f>
        <v>328265.81187887385</v>
      </c>
      <c r="BR286" s="157">
        <f>+'ESTUDIO DE MERCADO 2023'!AZ286*(1 + 0.0928) * (1 + 0.052) * (1 + 0.051)</f>
        <v>304761.78617680987</v>
      </c>
      <c r="BS286" s="7">
        <f>+'ESTUDIO DE MERCADO 2025'!BJ286*1.051</f>
        <v>400431</v>
      </c>
      <c r="BT286" s="7">
        <f>+'ESTUDIO DE MERCADO 2025'!BK286*1.051</f>
        <v>400431</v>
      </c>
      <c r="BU286" s="7">
        <f>+'ESTUDIO DE MERCADO 2025'!BL286*1.051</f>
        <v>385446.47259999998</v>
      </c>
      <c r="BV286" s="8">
        <f t="shared" si="254"/>
        <v>363867</v>
      </c>
      <c r="BW286" s="450"/>
      <c r="BX286" s="157">
        <f>+'ESTUDIO DE MERCADO 2023'!BB286*(1 + 0.0928) * (1 + 0.052) * (1 + 0.051)</f>
        <v>258958.28580931309</v>
      </c>
      <c r="BY286" s="157">
        <f>+'ESTUDIO DE MERCADO 2023'!BC286*(1 + 0.0928) * (1 + 0.052) * (1 + 0.051)</f>
        <v>199198.6813917793</v>
      </c>
      <c r="BZ286" s="7">
        <f>+'ESTUDIO DE MERCADO 2025'!BP286*1.051</f>
        <v>290076</v>
      </c>
      <c r="CA286" s="7">
        <f>+'ESTUDIO DE MERCADO 2025'!BQ286*1.051</f>
        <v>290076</v>
      </c>
      <c r="CB286" s="7">
        <f>+'ESTUDIO DE MERCADO 2025'!BR286*1.051</f>
        <v>278968.61159999995</v>
      </c>
      <c r="CC286" s="8">
        <f t="shared" si="245"/>
        <v>263456</v>
      </c>
      <c r="CD286" s="453"/>
      <c r="CE286" s="45"/>
      <c r="CF286" s="9"/>
      <c r="CG286" s="9"/>
      <c r="CH286" s="9"/>
      <c r="CI286" s="10"/>
      <c r="CJ286" s="10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</row>
    <row r="287" spans="1:198" s="46" customFormat="1" ht="50" customHeight="1" thickBot="1" x14ac:dyDescent="0.4">
      <c r="A287" s="291"/>
      <c r="B287" s="11">
        <v>257</v>
      </c>
      <c r="C287" s="34" t="s">
        <v>297</v>
      </c>
      <c r="D287" s="11" t="s">
        <v>272</v>
      </c>
      <c r="E287" s="6"/>
      <c r="F287" s="157">
        <f>+'ESTUDIO DE MERCADO 2023'!F287*(1 + 0.0928) * (1 + 0.052) * (1 + 0.051)</f>
        <v>60823.444124714777</v>
      </c>
      <c r="G287" s="157">
        <f>+'ESTUDIO DE MERCADO 2023'!G287*(1 + 0.0928) * (1 + 0.052) * (1 + 0.051)</f>
        <v>57548.33559492245</v>
      </c>
      <c r="H287" s="7">
        <f>+'ESTUDIO DE MERCADO 2025'!H287*1.051</f>
        <v>74621</v>
      </c>
      <c r="I287" s="7">
        <f>+'ESTUDIO DE MERCADO 2025'!I287*1.051</f>
        <v>75672</v>
      </c>
      <c r="J287" s="13">
        <f>+'ESTUDIO DE MERCADO 2025'!J287*1.051</f>
        <v>72076.528999999995</v>
      </c>
      <c r="K287" s="8">
        <f t="shared" si="246"/>
        <v>68148</v>
      </c>
      <c r="L287" s="450"/>
      <c r="M287" s="157">
        <f>+'ESTUDIO DE MERCADO 2023'!I287*(1 + 0.0928) * (1 + 0.052) * (1 + 0.051)</f>
        <v>60823.444124714777</v>
      </c>
      <c r="N287" s="157">
        <f>+'ESTUDIO DE MERCADO 2023'!J287*(1 + 0.0928) * (1 + 0.052) * (1 + 0.051)</f>
        <v>57548.33559492245</v>
      </c>
      <c r="O287" s="7">
        <f>+'ESTUDIO DE MERCADO 2025'!N287*1.051</f>
        <v>74621</v>
      </c>
      <c r="P287" s="7">
        <f>+'ESTUDIO DE MERCADO 2025'!O287*1.051</f>
        <v>75672</v>
      </c>
      <c r="Q287" s="7">
        <f>+'ESTUDIO DE MERCADO 2025'!P287*1.051</f>
        <v>72076.528999999995</v>
      </c>
      <c r="R287" s="8">
        <f t="shared" si="247"/>
        <v>68148</v>
      </c>
      <c r="S287" s="450"/>
      <c r="T287" s="157">
        <f>+'ESTUDIO DE MERCADO 2023'!O287*(1 + 0.0928) * (1 + 0.052) * (1 + 0.051)</f>
        <v>91832.927653041537</v>
      </c>
      <c r="U287" s="157">
        <f>+'ESTUDIO DE MERCADO 2023'!P287*(1 + 0.0928) * (1 + 0.052) * (1 + 0.051)</f>
        <v>86888.077702493174</v>
      </c>
      <c r="V287" s="7">
        <f>+'ESTUDIO DE MERCADO 2025'!T287*1.051</f>
        <v>113508</v>
      </c>
      <c r="W287" s="7">
        <f>+'ESTUDIO DE MERCADO 2025'!U287*1.051</f>
        <v>113508</v>
      </c>
      <c r="X287" s="7">
        <f>+'ESTUDIO DE MERCADO 2025'!V287*1.051</f>
        <v>108821.80119999999</v>
      </c>
      <c r="Y287" s="8">
        <f t="shared" si="248"/>
        <v>102912</v>
      </c>
      <c r="Z287" s="450"/>
      <c r="AA287" s="157">
        <f>+'ESTUDIO DE MERCADO 2023'!AD287*(1 + 0.0928) * (1 + 0.052) * (1 + 0.051)</f>
        <v>123387.92926718187</v>
      </c>
      <c r="AB287" s="157">
        <f>+'ESTUDIO DE MERCADO 2023'!AE287*(1 + 0.0928) * (1 + 0.052) * (1 + 0.051)</f>
        <v>118134.90879476239</v>
      </c>
      <c r="AC287" s="7">
        <f>+'ESTUDIO DE MERCADO 2025'!Z287*1.051</f>
        <v>153446</v>
      </c>
      <c r="AD287" s="7">
        <f>+'ESTUDIO DE MERCADO 2025'!AA287*1.051</f>
        <v>153446</v>
      </c>
      <c r="AE287" s="7">
        <f>+'ESTUDIO DE MERCADO 2025'!AB287*1.051</f>
        <v>147062.01579999996</v>
      </c>
      <c r="AF287" s="8">
        <f t="shared" si="249"/>
        <v>139095</v>
      </c>
      <c r="AG287" s="450"/>
      <c r="AH287" s="157">
        <f>+'ESTUDIO DE MERCADO 2023'!AG287*(1 + 0.0928) * (1 + 0.052) * (1 + 0.051)</f>
        <v>112815.32707843058</v>
      </c>
      <c r="AI287" s="157">
        <f>+'ESTUDIO DE MERCADO 2023'!AH287*(1 + 0.0928) * (1 + 0.052) * (1 + 0.051)</f>
        <v>118134.90879476239</v>
      </c>
      <c r="AJ287" s="7">
        <f>+'ESTUDIO DE MERCADO 2025'!AF287*1.051</f>
        <v>146089</v>
      </c>
      <c r="AK287" s="7">
        <f>+'ESTUDIO DE MERCADO 2025'!AG287*1.051</f>
        <v>149242</v>
      </c>
      <c r="AL287" s="7">
        <f>+'ESTUDIO DE MERCADO 2025'!AH287*1.051</f>
        <v>140624.64079999996</v>
      </c>
      <c r="AM287" s="8">
        <f t="shared" si="250"/>
        <v>133381</v>
      </c>
      <c r="AN287" s="450"/>
      <c r="AO287" s="157">
        <f>+'ESTUDIO DE MERCADO 2023'!AJ287*(1 + 0.0928) * (1 + 0.052) * (1 + 0.051)</f>
        <v>123685.59503783737</v>
      </c>
      <c r="AP287" s="157">
        <f>+'ESTUDIO DE MERCADO 2023'!AK287*(1 + 0.0928) * (1 + 0.052) * (1 + 0.051)</f>
        <v>118134.90879476239</v>
      </c>
      <c r="AQ287" s="7">
        <f>+'ESTUDIO DE MERCADO 2025'!AL287*1.051</f>
        <v>153446</v>
      </c>
      <c r="AR287" s="7">
        <f>+'ESTUDIO DE MERCADO 2025'!AM287*1.051</f>
        <v>156599</v>
      </c>
      <c r="AS287" s="7">
        <f>+'ESTUDIO DE MERCADO 2025'!AN287*1.051</f>
        <v>147242.99799999999</v>
      </c>
      <c r="AT287" s="8">
        <f>ROUND(((AO287+AP287+AQ287+AR287+AS287)/5),0)</f>
        <v>139822</v>
      </c>
      <c r="AU287" s="450"/>
      <c r="AV287" s="157">
        <f>+'ESTUDIO DE MERCADO 2023'!AM287*(1 + 0.0928) * (1 + 0.052) * (1 + 0.051)</f>
        <v>141868.72125673556</v>
      </c>
      <c r="AW287" s="157">
        <f>+'ESTUDIO DE MERCADO 2023'!AN287*(1 + 0.0928) * (1 + 0.052) * (1 + 0.051)</f>
        <v>118134.90879476239</v>
      </c>
      <c r="AX287" s="7">
        <f>+'ESTUDIO DE MERCADO 2025'!AR287*1.051</f>
        <v>165007</v>
      </c>
      <c r="AY287" s="7">
        <f>+'ESTUDIO DE MERCADO 2025'!AS287*1.051</f>
        <v>168160</v>
      </c>
      <c r="AZ287" s="7">
        <f>+'ESTUDIO DE MERCADO 2025'!AT287*1.051</f>
        <v>158315.283</v>
      </c>
      <c r="BA287" s="8">
        <f t="shared" si="251"/>
        <v>150297</v>
      </c>
      <c r="BB287" s="450"/>
      <c r="BC287" s="157">
        <f>+'ESTUDIO DE MERCADO 2023'!AP287*(1 + 0.0928) * (1 + 0.052) * (1 + 0.051)</f>
        <v>89310.665857609725</v>
      </c>
      <c r="BD287" s="157">
        <f>+'ESTUDIO DE MERCADO 2023'!AQ287*(1 + 0.0928) * (1 + 0.052) * (1 + 0.051)</f>
        <v>68700.512198161319</v>
      </c>
      <c r="BE287" s="7">
        <f>+'ESTUDIO DE MERCADO 2025'!AX287*1.051</f>
        <v>99845</v>
      </c>
      <c r="BF287" s="7">
        <f>+'ESTUDIO DE MERCADO 2025'!AY287*1.051</f>
        <v>99845</v>
      </c>
      <c r="BG287" s="7">
        <f>+'ESTUDIO DE MERCADO 2025'!AZ287*1.051</f>
        <v>96211.903199999986</v>
      </c>
      <c r="BH287" s="8">
        <f t="shared" si="252"/>
        <v>90783</v>
      </c>
      <c r="BI287" s="450"/>
      <c r="BJ287" s="157">
        <f>+'ESTUDIO DE MERCADO 2023'!AV287*(1 + 0.0928) * (1 + 0.052) * (1 + 0.051)</f>
        <v>127195.62120691373</v>
      </c>
      <c r="BK287" s="157">
        <f>+'ESTUDIO DE MERCADO 2023'!AW287*(1 + 0.0928) * (1 + 0.052) * (1 + 0.051)</f>
        <v>118134.90879476239</v>
      </c>
      <c r="BL287" s="7">
        <f>+'ESTUDIO DE MERCADO 2025'!BD287*1.051</f>
        <v>155548</v>
      </c>
      <c r="BM287" s="7">
        <f>+'ESTUDIO DE MERCADO 2025'!BE287*1.051</f>
        <v>155548</v>
      </c>
      <c r="BN287" s="7">
        <f>+'ESTUDIO DE MERCADO 2025'!BF287*1.051</f>
        <v>149380.94219999999</v>
      </c>
      <c r="BO287" s="8">
        <f t="shared" si="253"/>
        <v>141161</v>
      </c>
      <c r="BP287" s="450"/>
      <c r="BQ287" s="157">
        <f>+'ESTUDIO DE MERCADO 2023'!AY287*(1 + 0.0928) * (1 + 0.052) * (1 + 0.051)</f>
        <v>127392.44510424511</v>
      </c>
      <c r="BR287" s="157">
        <f>+'ESTUDIO DE MERCADO 2023'!AZ287*(1 + 0.0928) * (1 + 0.052) * (1 + 0.051)</f>
        <v>118134.90879476239</v>
      </c>
      <c r="BS287" s="7">
        <f>+'ESTUDIO DE MERCADO 2025'!BJ287*1.051</f>
        <v>155548</v>
      </c>
      <c r="BT287" s="7">
        <f>+'ESTUDIO DE MERCADO 2025'!BK287*1.051</f>
        <v>155548</v>
      </c>
      <c r="BU287" s="7">
        <f>+'ESTUDIO DE MERCADO 2025'!BL287*1.051</f>
        <v>149500.1256</v>
      </c>
      <c r="BV287" s="8">
        <f t="shared" si="254"/>
        <v>141225</v>
      </c>
      <c r="BW287" s="450"/>
      <c r="BX287" s="157">
        <f>+'ESTUDIO DE MERCADO 2023'!BB287*(1 + 0.0928) * (1 + 0.052) * (1 + 0.051)</f>
        <v>102107.86407113739</v>
      </c>
      <c r="BY287" s="157">
        <f>+'ESTUDIO DE MERCADO 2023'!BC287*(1 + 0.0928) * (1 + 0.052) * (1 + 0.051)</f>
        <v>78544.510823951816</v>
      </c>
      <c r="BZ287" s="7">
        <f>+'ESTUDIO DE MERCADO 2025'!BP287*1.051</f>
        <v>114559</v>
      </c>
      <c r="CA287" s="7">
        <f>+'ESTUDIO DE MERCADO 2025'!BQ287*1.051</f>
        <v>114559</v>
      </c>
      <c r="CB287" s="7">
        <f>+'ESTUDIO DE MERCADO 2025'!BR287*1.051</f>
        <v>109997.4498</v>
      </c>
      <c r="CC287" s="8">
        <f t="shared" si="245"/>
        <v>103954</v>
      </c>
      <c r="CD287" s="453"/>
      <c r="CE287" s="45"/>
      <c r="CF287" s="9"/>
      <c r="CG287" s="9"/>
      <c r="CH287" s="9"/>
      <c r="CI287" s="10"/>
      <c r="CJ287" s="10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</row>
    <row r="288" spans="1:198" s="46" customFormat="1" ht="50" customHeight="1" x14ac:dyDescent="0.35">
      <c r="A288" s="291"/>
      <c r="B288" s="4">
        <v>258</v>
      </c>
      <c r="C288" s="34" t="s">
        <v>298</v>
      </c>
      <c r="D288" s="11" t="s">
        <v>283</v>
      </c>
      <c r="E288" s="6"/>
      <c r="F288" s="157">
        <f>+'ESTUDIO DE MERCADO 2023'!F288*(1 + 0.0928) * (1 + 0.052) * (1 + 0.051)</f>
        <v>186917.28141632001</v>
      </c>
      <c r="G288" s="157">
        <f>+'ESTUDIO DE MERCADO 2023'!G288*(1 + 0.0928) * (1 + 0.052) * (1 + 0.051)</f>
        <v>176852.50472467201</v>
      </c>
      <c r="H288" s="7">
        <f>+'ESTUDIO DE MERCADO 2025'!H288*1.051</f>
        <v>230169</v>
      </c>
      <c r="I288" s="7">
        <f>+'ESTUDIO DE MERCADO 2025'!I288*1.051</f>
        <v>234372.99999999997</v>
      </c>
      <c r="J288" s="13">
        <f>+'ESTUDIO DE MERCADO 2025'!J288*1.051</f>
        <v>221497.19899999999</v>
      </c>
      <c r="K288" s="8">
        <f t="shared" si="246"/>
        <v>209962</v>
      </c>
      <c r="L288" s="450"/>
      <c r="M288" s="157">
        <f>+'ESTUDIO DE MERCADO 2023'!I288*(1 + 0.0928) * (1 + 0.052) * (1 + 0.051)</f>
        <v>186917.28141632001</v>
      </c>
      <c r="N288" s="157">
        <f>+'ESTUDIO DE MERCADO 2023'!J288*(1 + 0.0928) * (1 + 0.052) * (1 + 0.051)</f>
        <v>176852.50472467201</v>
      </c>
      <c r="O288" s="7">
        <f>+'ESTUDIO DE MERCADO 2025'!N288*1.051</f>
        <v>230169</v>
      </c>
      <c r="P288" s="7">
        <f>+'ESTUDIO DE MERCADO 2025'!O288*1.051</f>
        <v>234372.99999999997</v>
      </c>
      <c r="Q288" s="7">
        <f>+'ESTUDIO DE MERCADO 2025'!P288*1.051</f>
        <v>221497.19899999999</v>
      </c>
      <c r="R288" s="8">
        <f t="shared" si="247"/>
        <v>209962</v>
      </c>
      <c r="S288" s="450"/>
      <c r="T288" s="157">
        <f>+'ESTUDIO DE MERCADO 2023'!O288*(1 + 0.0928) * (1 + 0.052) * (1 + 0.051)</f>
        <v>186917.28141632001</v>
      </c>
      <c r="U288" s="157">
        <f>+'ESTUDIO DE MERCADO 2023'!P288*(1 + 0.0928) * (1 + 0.052) * (1 + 0.051)</f>
        <v>176852.50472467201</v>
      </c>
      <c r="V288" s="7">
        <f>+'ESTUDIO DE MERCADO 2025'!T288*1.051</f>
        <v>230169</v>
      </c>
      <c r="W288" s="7">
        <f>+'ESTUDIO DE MERCADO 2025'!U288*1.051</f>
        <v>230169</v>
      </c>
      <c r="X288" s="7">
        <f>+'ESTUDIO DE MERCADO 2025'!V288*1.051</f>
        <v>221497.19899999999</v>
      </c>
      <c r="Y288" s="8">
        <f t="shared" si="248"/>
        <v>209121</v>
      </c>
      <c r="Z288" s="450"/>
      <c r="AA288" s="157">
        <f>+'ESTUDIO DE MERCADO 2023'!AD288*(1 + 0.0928) * (1 + 0.052) * (1 + 0.051)</f>
        <v>186917.28141632001</v>
      </c>
      <c r="AB288" s="157">
        <f>+'ESTUDIO DE MERCADO 2023'!AE288*(1 + 0.0928) * (1 + 0.052) * (1 + 0.051)</f>
        <v>176852.50472467201</v>
      </c>
      <c r="AC288" s="7">
        <f>+'ESTUDIO DE MERCADO 2025'!Z288*1.051</f>
        <v>230169</v>
      </c>
      <c r="AD288" s="7">
        <f>+'ESTUDIO DE MERCADO 2025'!AA288*1.051</f>
        <v>230169</v>
      </c>
      <c r="AE288" s="7">
        <f>+'ESTUDIO DE MERCADO 2025'!AB288*1.051</f>
        <v>221497.19899999999</v>
      </c>
      <c r="AF288" s="8">
        <f t="shared" si="249"/>
        <v>209121</v>
      </c>
      <c r="AG288" s="450"/>
      <c r="AH288" s="157">
        <f>+'ESTUDIO DE MERCADO 2023'!AG288*(1 + 0.0928) * (1 + 0.052) * (1 + 0.051)</f>
        <v>186917.28141632001</v>
      </c>
      <c r="AI288" s="157">
        <f>+'ESTUDIO DE MERCADO 2023'!AH288*(1 + 0.0928) * (1 + 0.052) * (1 + 0.051)</f>
        <v>176852.50472467201</v>
      </c>
      <c r="AJ288" s="7">
        <f>+'ESTUDIO DE MERCADO 2025'!AF288*1.051</f>
        <v>230169</v>
      </c>
      <c r="AK288" s="7">
        <f>+'ESTUDIO DE MERCADO 2025'!AG288*1.051</f>
        <v>234372.99999999997</v>
      </c>
      <c r="AL288" s="7">
        <f>+'ESTUDIO DE MERCADO 2025'!AH288*1.051</f>
        <v>221497.19899999999</v>
      </c>
      <c r="AM288" s="8">
        <f t="shared" si="250"/>
        <v>209962</v>
      </c>
      <c r="AN288" s="450"/>
      <c r="AO288" s="157">
        <f>+'ESTUDIO DE MERCADO 2023'!AJ288*(1 + 0.0928) * (1 + 0.052) * (1 + 0.051)</f>
        <v>186917.28141632001</v>
      </c>
      <c r="AP288" s="157">
        <f>+'ESTUDIO DE MERCADO 2023'!AK288*(1 + 0.0928) * (1 + 0.052) * (1 + 0.051)</f>
        <v>176852.50472467201</v>
      </c>
      <c r="AQ288" s="7">
        <f>+'ESTUDIO DE MERCADO 2025'!AL288*1.051</f>
        <v>230169</v>
      </c>
      <c r="AR288" s="7">
        <f>+'ESTUDIO DE MERCADO 2025'!AM288*1.051</f>
        <v>234372.99999999997</v>
      </c>
      <c r="AS288" s="7">
        <f>+'ESTUDIO DE MERCADO 2025'!AN288*1.051</f>
        <v>221497.19899999999</v>
      </c>
      <c r="AT288" s="8">
        <f>ROUND(((AO288+AP288+AQ288+AR288+AS288)/5),0)</f>
        <v>209962</v>
      </c>
      <c r="AU288" s="450"/>
      <c r="AV288" s="157">
        <f>+'ESTUDIO DE MERCADO 2023'!AM288*(1 + 0.0928) * (1 + 0.052) * (1 + 0.051)</f>
        <v>186917.28141632001</v>
      </c>
      <c r="AW288" s="157">
        <f>+'ESTUDIO DE MERCADO 2023'!AN288*(1 + 0.0928) * (1 + 0.052) * (1 + 0.051)</f>
        <v>176852.50472467201</v>
      </c>
      <c r="AX288" s="7">
        <f>+'ESTUDIO DE MERCADO 2025'!AR288*1.051</f>
        <v>230169</v>
      </c>
      <c r="AY288" s="7">
        <f>+'ESTUDIO DE MERCADO 2025'!AS288*1.051</f>
        <v>234372.99999999997</v>
      </c>
      <c r="AZ288" s="7">
        <f>+'ESTUDIO DE MERCADO 2025'!AT288*1.051</f>
        <v>221497.19899999999</v>
      </c>
      <c r="BA288" s="8">
        <f t="shared" si="251"/>
        <v>209962</v>
      </c>
      <c r="BB288" s="450"/>
      <c r="BC288" s="157">
        <f>+'ESTUDIO DE MERCADO 2023'!AP288*(1 + 0.0928) * (1 + 0.052) * (1 + 0.051)</f>
        <v>186917.28141632001</v>
      </c>
      <c r="BD288" s="157">
        <f>+'ESTUDIO DE MERCADO 2023'!AQ288*(1 + 0.0928) * (1 + 0.052) * (1 + 0.051)</f>
        <v>143782.52416640002</v>
      </c>
      <c r="BE288" s="7">
        <f>+'ESTUDIO DE MERCADO 2025'!AX288*1.051</f>
        <v>209149</v>
      </c>
      <c r="BF288" s="7">
        <f>+'ESTUDIO DE MERCADO 2025'!AY288*1.051</f>
        <v>209149</v>
      </c>
      <c r="BG288" s="7">
        <f>+'ESTUDIO DE MERCADO 2025'!AZ288*1.051</f>
        <v>201361.09</v>
      </c>
      <c r="BH288" s="8">
        <f t="shared" si="252"/>
        <v>190072</v>
      </c>
      <c r="BI288" s="450"/>
      <c r="BJ288" s="157">
        <f>+'ESTUDIO DE MERCADO 2023'!AV288*(1 + 0.0928) * (1 + 0.052) * (1 + 0.051)</f>
        <v>186917.28141632001</v>
      </c>
      <c r="BK288" s="157">
        <f>+'ESTUDIO DE MERCADO 2023'!AW288*(1 + 0.0928) * (1 + 0.052) * (1 + 0.051)</f>
        <v>176852.50472467201</v>
      </c>
      <c r="BL288" s="7">
        <f>+'ESTUDIO DE MERCADO 2025'!BD288*1.051</f>
        <v>230169</v>
      </c>
      <c r="BM288" s="7">
        <f>+'ESTUDIO DE MERCADO 2025'!BE288*1.051</f>
        <v>230169</v>
      </c>
      <c r="BN288" s="7">
        <f>+'ESTUDIO DE MERCADO 2025'!BF288*1.051</f>
        <v>221497.19899999999</v>
      </c>
      <c r="BO288" s="8">
        <f t="shared" si="253"/>
        <v>209121</v>
      </c>
      <c r="BP288" s="450"/>
      <c r="BQ288" s="157">
        <f>+'ESTUDIO DE MERCADO 2023'!AY288*(1 + 0.0928) * (1 + 0.052) * (1 + 0.051)</f>
        <v>186917.28141632001</v>
      </c>
      <c r="BR288" s="157">
        <f>+'ESTUDIO DE MERCADO 2023'!AZ288*(1 + 0.0928) * (1 + 0.052) * (1 + 0.051)</f>
        <v>176852.50472467201</v>
      </c>
      <c r="BS288" s="7">
        <f>+'ESTUDIO DE MERCADO 2025'!BJ288*1.051</f>
        <v>230169</v>
      </c>
      <c r="BT288" s="7">
        <f>+'ESTUDIO DE MERCADO 2025'!BK288*1.051</f>
        <v>230169</v>
      </c>
      <c r="BU288" s="7">
        <f>+'ESTUDIO DE MERCADO 2025'!BL288*1.051</f>
        <v>221497.19899999999</v>
      </c>
      <c r="BV288" s="8">
        <f t="shared" si="254"/>
        <v>209121</v>
      </c>
      <c r="BW288" s="450"/>
      <c r="BX288" s="157">
        <f>+'ESTUDIO DE MERCADO 2023'!BB288*(1 + 0.0928) * (1 + 0.052) * (1 + 0.051)</f>
        <v>186917.28141632001</v>
      </c>
      <c r="BY288" s="157">
        <f>+'ESTUDIO DE MERCADO 2023'!BC288*(1 + 0.0928) * (1 + 0.052) * (1 + 0.051)</f>
        <v>143782.52416640002</v>
      </c>
      <c r="BZ288" s="7">
        <f>+'ESTUDIO DE MERCADO 2025'!BP288*1.051</f>
        <v>209149</v>
      </c>
      <c r="CA288" s="7">
        <f>+'ESTUDIO DE MERCADO 2025'!BQ288*1.051</f>
        <v>209149</v>
      </c>
      <c r="CB288" s="7">
        <f>+'ESTUDIO DE MERCADO 2025'!BR288*1.051</f>
        <v>201361.09</v>
      </c>
      <c r="CC288" s="8">
        <f t="shared" si="245"/>
        <v>190072</v>
      </c>
      <c r="CD288" s="453"/>
      <c r="CE288" s="45"/>
      <c r="CF288" s="9"/>
      <c r="CG288" s="9"/>
      <c r="CH288" s="9"/>
      <c r="CI288" s="10"/>
      <c r="CJ288" s="10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</row>
    <row r="289" spans="1:198" s="46" customFormat="1" ht="50" customHeight="1" thickBot="1" x14ac:dyDescent="0.4">
      <c r="A289" s="291"/>
      <c r="B289" s="11">
        <v>259</v>
      </c>
      <c r="C289" s="34" t="s">
        <v>299</v>
      </c>
      <c r="D289" s="11" t="s">
        <v>272</v>
      </c>
      <c r="E289" s="6"/>
      <c r="F289" s="157">
        <f>+'ESTUDIO DE MERCADO 2023'!F289*(1 + 0.0928) * (1 + 0.052) * (1 + 0.051)</f>
        <v>5186.6741833807546</v>
      </c>
      <c r="G289" s="157">
        <f>+'ESTUDIO DE MERCADO 2023'!G289*(1 + 0.0928) * (1 + 0.052) * (1 + 0.051)</f>
        <v>4907.3917273525603</v>
      </c>
      <c r="H289" s="7">
        <f>+'ESTUDIO DE MERCADO 2025'!H289*1.051</f>
        <v>6306</v>
      </c>
      <c r="I289" s="7">
        <f>+'ESTUDIO DE MERCADO 2025'!I289*1.051</f>
        <v>6306</v>
      </c>
      <c r="J289" s="13">
        <f>+'ESTUDIO DE MERCADO 2025'!J289*1.051</f>
        <v>6146.0378000000001</v>
      </c>
      <c r="K289" s="8">
        <f t="shared" si="246"/>
        <v>5770</v>
      </c>
      <c r="L289" s="450"/>
      <c r="M289" s="157">
        <f>+'ESTUDIO DE MERCADO 2023'!I289*(1 + 0.0928) * (1 + 0.052) * (1 + 0.051)</f>
        <v>5186.6741833807546</v>
      </c>
      <c r="N289" s="157">
        <f>+'ESTUDIO DE MERCADO 2023'!J289*(1 + 0.0928) * (1 + 0.052) * (1 + 0.051)</f>
        <v>4907.3917273525603</v>
      </c>
      <c r="O289" s="7">
        <f>+'ESTUDIO DE MERCADO 2025'!N289*1.051</f>
        <v>6306</v>
      </c>
      <c r="P289" s="7">
        <f>+'ESTUDIO DE MERCADO 2025'!O289*1.051</f>
        <v>6306</v>
      </c>
      <c r="Q289" s="7">
        <f>+'ESTUDIO DE MERCADO 2025'!P289*1.051</f>
        <v>6146.0378000000001</v>
      </c>
      <c r="R289" s="8">
        <f t="shared" si="247"/>
        <v>5770</v>
      </c>
      <c r="S289" s="450"/>
      <c r="T289" s="157">
        <f>+'ESTUDIO DE MERCADO 2023'!O289*(1 + 0.0928) * (1 + 0.052) * (1 + 0.051)</f>
        <v>8094.0790371709063</v>
      </c>
      <c r="U289" s="157">
        <f>+'ESTUDIO DE MERCADO 2023'!P289*(1 + 0.0928) * (1 + 0.052) * (1 + 0.051)</f>
        <v>7658.2440120924721</v>
      </c>
      <c r="V289" s="7">
        <f>+'ESTUDIO DE MERCADO 2025'!T289*1.051</f>
        <v>9459</v>
      </c>
      <c r="W289" s="7">
        <f>+'ESTUDIO DE MERCADO 2025'!U289*1.051</f>
        <v>9459</v>
      </c>
      <c r="X289" s="7">
        <f>+'ESTUDIO DE MERCADO 2025'!V289*1.051</f>
        <v>9592.0565999999999</v>
      </c>
      <c r="Y289" s="8">
        <f t="shared" si="248"/>
        <v>8852</v>
      </c>
      <c r="Z289" s="450"/>
      <c r="AA289" s="157">
        <f>+'ESTUDIO DE MERCADO 2023'!AD289*(1 + 0.0928) * (1 + 0.052) * (1 + 0.051)</f>
        <v>10472.97527775641</v>
      </c>
      <c r="AB289" s="157">
        <f>+'ESTUDIO DE MERCADO 2023'!AE289*(1 + 0.0928) * (1 + 0.052) * (1 + 0.051)</f>
        <v>9941.2329955832629</v>
      </c>
      <c r="AC289" s="7">
        <f>+'ESTUDIO DE MERCADO 2025'!Z289*1.051</f>
        <v>12612</v>
      </c>
      <c r="AD289" s="7">
        <f>+'ESTUDIO DE MERCADO 2025'!AA289*1.051</f>
        <v>12612</v>
      </c>
      <c r="AE289" s="7">
        <f>+'ESTUDIO DE MERCADO 2025'!AB289*1.051</f>
        <v>12430.387199999999</v>
      </c>
      <c r="AF289" s="8">
        <f t="shared" si="249"/>
        <v>11614</v>
      </c>
      <c r="AG289" s="450"/>
      <c r="AH289" s="157">
        <f>+'ESTUDIO DE MERCADO 2023'!AG289*(1 + 0.0928) * (1 + 0.052) * (1 + 0.051)</f>
        <v>9275.0224211592158</v>
      </c>
      <c r="AI289" s="157">
        <f>+'ESTUDIO DE MERCADO 2023'!AH289*(1 + 0.0928) * (1 + 0.052) * (1 + 0.051)</f>
        <v>9941.2329955832629</v>
      </c>
      <c r="AJ289" s="7">
        <f>+'ESTUDIO DE MERCADO 2025'!AF289*1.051</f>
        <v>12612</v>
      </c>
      <c r="AK289" s="7">
        <f>+'ESTUDIO DE MERCADO 2025'!AG289*1.051</f>
        <v>12612</v>
      </c>
      <c r="AL289" s="7">
        <f>+'ESTUDIO DE MERCADO 2025'!AH289*1.051</f>
        <v>11700.572799999998</v>
      </c>
      <c r="AM289" s="8">
        <f t="shared" si="250"/>
        <v>11228</v>
      </c>
      <c r="AN289" s="450"/>
      <c r="AO289" s="157">
        <f>+'ESTUDIO DE MERCADO 2023'!AJ289*(1 + 0.0928) * (1 + 0.052) * (1 + 0.051)</f>
        <v>10441.386257197053</v>
      </c>
      <c r="AP289" s="157">
        <f>+'ESTUDIO DE MERCADO 2023'!AK289*(1 + 0.0928) * (1 + 0.052) * (1 + 0.051)</f>
        <v>9941.2329955832629</v>
      </c>
      <c r="AQ289" s="7">
        <f>+'ESTUDIO DE MERCADO 2025'!AL289*1.051</f>
        <v>12612</v>
      </c>
      <c r="AR289" s="7">
        <f>+'ESTUDIO DE MERCADO 2025'!AM289*1.051</f>
        <v>12612</v>
      </c>
      <c r="AS289" s="7">
        <f>+'ESTUDIO DE MERCADO 2025'!AN289*1.051</f>
        <v>12411.259</v>
      </c>
      <c r="AT289" s="8">
        <f>ROUND(((AO289+AP289+AQ289+AR289+AS289)/5),0)</f>
        <v>11604</v>
      </c>
      <c r="AU289" s="450"/>
      <c r="AV289" s="157">
        <f>+'ESTUDIO DE MERCADO 2023'!AM289*(1 + 0.0928) * (1 + 0.052) * (1 + 0.051)</f>
        <v>11697.65730559614</v>
      </c>
      <c r="AW289" s="157">
        <f>+'ESTUDIO DE MERCADO 2023'!AN289*(1 + 0.0928) * (1 + 0.052) * (1 + 0.051)</f>
        <v>9941.2329955832629</v>
      </c>
      <c r="AX289" s="7">
        <f>+'ESTUDIO DE MERCADO 2025'!AR289*1.051</f>
        <v>13663</v>
      </c>
      <c r="AY289" s="7">
        <f>+'ESTUDIO DE MERCADO 2025'!AS289*1.051</f>
        <v>13663</v>
      </c>
      <c r="AZ289" s="7">
        <f>+'ESTUDIO DE MERCADO 2025'!AT289*1.051</f>
        <v>13176.386999999999</v>
      </c>
      <c r="BA289" s="8">
        <f t="shared" si="251"/>
        <v>12428</v>
      </c>
      <c r="BB289" s="450"/>
      <c r="BC289" s="157">
        <f>+'ESTUDIO DE MERCADO 2023'!AP289*(1 + 0.0928) * (1 + 0.052) * (1 + 0.051)</f>
        <v>7804.9180028198589</v>
      </c>
      <c r="BD289" s="157">
        <f>+'ESTUDIO DE MERCADO 2023'!AQ289*(1 + 0.0928) * (1 + 0.052) * (1 + 0.051)</f>
        <v>6003.783079092198</v>
      </c>
      <c r="BE289" s="7">
        <f>+'ESTUDIO DE MERCADO 2025'!AX289*1.051</f>
        <v>8408</v>
      </c>
      <c r="BF289" s="7">
        <f>+'ESTUDIO DE MERCADO 2025'!AY289*1.051</f>
        <v>8408</v>
      </c>
      <c r="BG289" s="7">
        <f>+'ESTUDIO DE MERCADO 2025'!AZ289*1.051</f>
        <v>8407.5795999999991</v>
      </c>
      <c r="BH289" s="8">
        <f t="shared" si="252"/>
        <v>7806</v>
      </c>
      <c r="BI289" s="450"/>
      <c r="BJ289" s="157">
        <f>+'ESTUDIO DE MERCADO 2023'!AV289*(1 + 0.0928) * (1 + 0.052) * (1 + 0.051)</f>
        <v>11075.596593042625</v>
      </c>
      <c r="BK289" s="157">
        <f>+'ESTUDIO DE MERCADO 2023'!AW289*(1 + 0.0928) * (1 + 0.052) * (1 + 0.051)</f>
        <v>9941.2329955832629</v>
      </c>
      <c r="BL289" s="7">
        <f>+'ESTUDIO DE MERCADO 2025'!BD289*1.051</f>
        <v>13663</v>
      </c>
      <c r="BM289" s="7">
        <f>+'ESTUDIO DE MERCADO 2025'!BE289*1.051</f>
        <v>13663</v>
      </c>
      <c r="BN289" s="7">
        <f>+'ESTUDIO DE MERCADO 2025'!BF289*1.051</f>
        <v>12796.765799999999</v>
      </c>
      <c r="BO289" s="8">
        <f t="shared" si="253"/>
        <v>12228</v>
      </c>
      <c r="BP289" s="450"/>
      <c r="BQ289" s="157">
        <f>+'ESTUDIO DE MERCADO 2023'!AY289*(1 + 0.0928) * (1 + 0.052) * (1 + 0.051)</f>
        <v>10861.763223102354</v>
      </c>
      <c r="BR289" s="157">
        <f>+'ESTUDIO DE MERCADO 2023'!AZ289*(1 + 0.0928) * (1 + 0.052) * (1 + 0.051)</f>
        <v>9941.2329955832629</v>
      </c>
      <c r="BS289" s="7">
        <f>+'ESTUDIO DE MERCADO 2025'!BJ289*1.051</f>
        <v>13663</v>
      </c>
      <c r="BT289" s="7">
        <f>+'ESTUDIO DE MERCADO 2025'!BK289*1.051</f>
        <v>13663</v>
      </c>
      <c r="BU289" s="7">
        <f>+'ESTUDIO DE MERCADO 2025'!BL289*1.051</f>
        <v>12667.2826</v>
      </c>
      <c r="BV289" s="8">
        <f t="shared" si="254"/>
        <v>12159</v>
      </c>
      <c r="BW289" s="450"/>
      <c r="BX289" s="157">
        <f>+'ESTUDIO DE MERCADO 2023'!BB289*(1 + 0.0928) * (1 + 0.052) * (1 + 0.051)</f>
        <v>8706.4200510907685</v>
      </c>
      <c r="BY289" s="157">
        <f>+'ESTUDIO DE MERCADO 2023'!BC289*(1 + 0.0928) * (1 + 0.052) * (1 + 0.051)</f>
        <v>6697.246193146746</v>
      </c>
      <c r="BZ289" s="7">
        <f>+'ESTUDIO DE MERCADO 2025'!BP289*1.051</f>
        <v>9459</v>
      </c>
      <c r="CA289" s="7">
        <f>+'ESTUDIO DE MERCADO 2025'!BQ289*1.051</f>
        <v>9459</v>
      </c>
      <c r="CB289" s="7">
        <f>+'ESTUDIO DE MERCADO 2025'!BR289*1.051</f>
        <v>9378.7035999999989</v>
      </c>
      <c r="CC289" s="8">
        <f t="shared" si="245"/>
        <v>8740</v>
      </c>
      <c r="CD289" s="453"/>
      <c r="CE289" s="45"/>
      <c r="CF289" s="9"/>
      <c r="CG289" s="9"/>
      <c r="CH289" s="9"/>
      <c r="CI289" s="10"/>
      <c r="CJ289" s="10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</row>
    <row r="290" spans="1:198" s="46" customFormat="1" ht="50" customHeight="1" x14ac:dyDescent="0.35">
      <c r="A290" s="291"/>
      <c r="B290" s="4">
        <v>260</v>
      </c>
      <c r="C290" s="34" t="s">
        <v>300</v>
      </c>
      <c r="D290" s="11" t="s">
        <v>272</v>
      </c>
      <c r="E290" s="6"/>
      <c r="F290" s="157">
        <f>+'ESTUDIO DE MERCADO 2023'!F290*(1 + 0.0928) * (1 + 0.052) * (1 + 0.051)</f>
        <v>387246.15815018304</v>
      </c>
      <c r="G290" s="157">
        <f>+'ESTUDIO DE MERCADO 2023'!G290*(1 + 0.0928) * (1 + 0.052) * (1 + 0.051)</f>
        <v>366394.44194209634</v>
      </c>
      <c r="H290" s="7">
        <f>+'ESTUDIO DE MERCADO 2025'!H290*1.051</f>
        <v>477153.99999999994</v>
      </c>
      <c r="I290" s="7">
        <f>+'ESTUDIO DE MERCADO 2025'!I290*1.051</f>
        <v>486612.99999999994</v>
      </c>
      <c r="J290" s="13">
        <f>+'ESTUDIO DE MERCADO 2025'!J290*1.051</f>
        <v>458886.98940000002</v>
      </c>
      <c r="K290" s="8">
        <f t="shared" si="246"/>
        <v>435259</v>
      </c>
      <c r="L290" s="450"/>
      <c r="M290" s="157">
        <f>+'ESTUDIO DE MERCADO 2023'!I290*(1 + 0.0928) * (1 + 0.052) * (1 + 0.051)</f>
        <v>387246.15815018304</v>
      </c>
      <c r="N290" s="157">
        <f>+'ESTUDIO DE MERCADO 2023'!J290*(1 + 0.0928) * (1 + 0.052) * (1 + 0.051)</f>
        <v>366394.44194209634</v>
      </c>
      <c r="O290" s="7">
        <f>+'ESTUDIO DE MERCADO 2025'!N290*1.051</f>
        <v>477153.99999999994</v>
      </c>
      <c r="P290" s="7">
        <f>+'ESTUDIO DE MERCADO 2025'!O290*1.051</f>
        <v>486612.99999999994</v>
      </c>
      <c r="Q290" s="7">
        <f>+'ESTUDIO DE MERCADO 2025'!P290*1.051</f>
        <v>458886.98940000002</v>
      </c>
      <c r="R290" s="8">
        <f t="shared" si="247"/>
        <v>435259</v>
      </c>
      <c r="S290" s="450"/>
      <c r="T290" s="157">
        <f>+'ESTUDIO DE MERCADO 2023'!O290*(1 + 0.0928) * (1 + 0.052) * (1 + 0.051)</f>
        <v>583914.54030342971</v>
      </c>
      <c r="U290" s="157">
        <f>+'ESTUDIO DE MERCADO 2023'!P290*(1 + 0.0928) * (1 + 0.052) * (1 + 0.051)</f>
        <v>552472.98813324503</v>
      </c>
      <c r="V290" s="7">
        <f>+'ESTUDIO DE MERCADO 2025'!T290*1.051</f>
        <v>719935</v>
      </c>
      <c r="W290" s="7">
        <f>+'ESTUDIO DE MERCADO 2025'!U290*1.051</f>
        <v>719935</v>
      </c>
      <c r="X290" s="7">
        <f>+'ESTUDIO DE MERCADO 2025'!V290*1.051</f>
        <v>691939.09259999997</v>
      </c>
      <c r="Y290" s="8">
        <f t="shared" si="248"/>
        <v>653639</v>
      </c>
      <c r="Z290" s="450"/>
      <c r="AA290" s="157">
        <f>+'ESTUDIO DE MERCADO 2023'!AD290*(1 + 0.0928) * (1 + 0.052) * (1 + 0.051)</f>
        <v>784923.98285892967</v>
      </c>
      <c r="AB290" s="157">
        <f>+'ESTUDIO DE MERCADO 2023'!AE290*(1 + 0.0928) * (1 + 0.052) * (1 + 0.051)</f>
        <v>733809.67654146347</v>
      </c>
      <c r="AC290" s="7">
        <f>+'ESTUDIO DE MERCADO 2025'!Z290*1.051</f>
        <v>961664.99999999988</v>
      </c>
      <c r="AD290" s="7">
        <f>+'ESTUDIO DE MERCADO 2025'!AA290*1.051</f>
        <v>961664.99999999988</v>
      </c>
      <c r="AE290" s="7">
        <f>+'ESTUDIO DE MERCADO 2025'!AB290*1.051</f>
        <v>924746.94339999999</v>
      </c>
      <c r="AF290" s="8">
        <f t="shared" si="249"/>
        <v>873362</v>
      </c>
      <c r="AG290" s="450"/>
      <c r="AH290" s="157">
        <f>+'ESTUDIO DE MERCADO 2023'!AG290*(1 + 0.0928) * (1 + 0.052) * (1 + 0.051)</f>
        <v>680705.72922196134</v>
      </c>
      <c r="AI290" s="157">
        <f>+'ESTUDIO DE MERCADO 2023'!AH290*(1 + 0.0928) * (1 + 0.052) * (1 + 0.051)</f>
        <v>733809.67654146347</v>
      </c>
      <c r="AJ290" s="7">
        <f>+'ESTUDIO DE MERCADO 2025'!AF290*1.051</f>
        <v>895452</v>
      </c>
      <c r="AK290" s="7">
        <f>+'ESTUDIO DE MERCADO 2025'!AG290*1.051</f>
        <v>913319</v>
      </c>
      <c r="AL290" s="7">
        <f>+'ESTUDIO DE MERCADO 2025'!AH290*1.051</f>
        <v>861289.87559999991</v>
      </c>
      <c r="AM290" s="8">
        <f t="shared" si="250"/>
        <v>816915</v>
      </c>
      <c r="AN290" s="450"/>
      <c r="AO290" s="157">
        <f>+'ESTUDIO DE MERCADO 2023'!AJ290*(1 + 0.0928) * (1 + 0.052) * (1 + 0.051)</f>
        <v>769604.52284997026</v>
      </c>
      <c r="AP290" s="157">
        <f>+'ESTUDIO DE MERCADO 2023'!AK290*(1 + 0.0928) * (1 + 0.052) * (1 + 0.051)</f>
        <v>733809.67654146347</v>
      </c>
      <c r="AQ290" s="7">
        <f>+'ESTUDIO DE MERCADO 2025'!AL290*1.051</f>
        <v>952205.99999999988</v>
      </c>
      <c r="AR290" s="7">
        <f>+'ESTUDIO DE MERCADO 2025'!AM290*1.051</f>
        <v>971123.99999999988</v>
      </c>
      <c r="AS290" s="7">
        <f>+'ESTUDIO DE MERCADO 2025'!AN290*1.051</f>
        <v>915419.73879999993</v>
      </c>
      <c r="AT290" s="8">
        <f>ROUND(((AO290+AP290+AQ290+AR290+AS290)/5),0)</f>
        <v>868433</v>
      </c>
      <c r="AU290" s="450"/>
      <c r="AV290" s="157">
        <f>+'ESTUDIO DE MERCADO 2023'!AM290*(1 + 0.0928) * (1 + 0.052) * (1 + 0.051)</f>
        <v>879412.81816361565</v>
      </c>
      <c r="AW290" s="157">
        <f>+'ESTUDIO DE MERCADO 2023'!AN290*(1 + 0.0928) * (1 + 0.052) * (1 + 0.051)</f>
        <v>733809.67654146347</v>
      </c>
      <c r="AX290" s="7">
        <f>+'ESTUDIO DE MERCADO 2025'!AR290*1.051</f>
        <v>1021571.9999999999</v>
      </c>
      <c r="AY290" s="7">
        <f>+'ESTUDIO DE MERCADO 2025'!AS290*1.051</f>
        <v>1041540.9999999999</v>
      </c>
      <c r="AZ290" s="7">
        <f>+'ESTUDIO DE MERCADO 2025'!AT290*1.051</f>
        <v>982281.62619999994</v>
      </c>
      <c r="BA290" s="8">
        <f t="shared" si="251"/>
        <v>931723</v>
      </c>
      <c r="BB290" s="450"/>
      <c r="BC290" s="157">
        <f>+'ESTUDIO DE MERCADO 2023'!AP290*(1 + 0.0928) * (1 + 0.052) * (1 + 0.051)</f>
        <v>595099.48350610083</v>
      </c>
      <c r="BD290" s="157">
        <f>+'ESTUDIO DE MERCADO 2023'!AQ290*(1 + 0.0928) * (1 + 0.052) * (1 + 0.051)</f>
        <v>457768.83346623147</v>
      </c>
      <c r="BE290" s="7">
        <f>+'ESTUDIO DE MERCADO 2025'!AX290*1.051</f>
        <v>666334</v>
      </c>
      <c r="BF290" s="7">
        <f>+'ESTUDIO DE MERCADO 2025'!AY290*1.051</f>
        <v>666334</v>
      </c>
      <c r="BG290" s="7">
        <f>+'ESTUDIO DE MERCADO 2025'!AZ290*1.051</f>
        <v>641084.56579999998</v>
      </c>
      <c r="BH290" s="8">
        <f t="shared" si="252"/>
        <v>605324</v>
      </c>
      <c r="BI290" s="450"/>
      <c r="BJ290" s="157">
        <f>+'ESTUDIO DE MERCADO 2023'!AV290*(1 + 0.0928) * (1 + 0.052) * (1 + 0.051)</f>
        <v>831367.13285516109</v>
      </c>
      <c r="BK290" s="157">
        <f>+'ESTUDIO DE MERCADO 2023'!AW290*(1 + 0.0928) * (1 + 0.052) * (1 + 0.051)</f>
        <v>733809.67654146347</v>
      </c>
      <c r="BL290" s="7">
        <f>+'ESTUDIO DE MERCADO 2025'!BD290*1.051</f>
        <v>991092.99999999988</v>
      </c>
      <c r="BM290" s="7">
        <f>+'ESTUDIO DE MERCADO 2025'!BE290*1.051</f>
        <v>991092.99999999988</v>
      </c>
      <c r="BN290" s="7">
        <f>+'ESTUDIO DE MERCADO 2025'!BF290*1.051</f>
        <v>953027.25139999995</v>
      </c>
      <c r="BO290" s="8">
        <f t="shared" si="253"/>
        <v>900078</v>
      </c>
      <c r="BP290" s="450"/>
      <c r="BQ290" s="157">
        <f>+'ESTUDIO DE MERCADO 2023'!AY290*(1 + 0.0928) * (1 + 0.052) * (1 + 0.051)</f>
        <v>811507.35862195864</v>
      </c>
      <c r="BR290" s="157">
        <f>+'ESTUDIO DE MERCADO 2023'!AZ290*(1 + 0.0928) * (1 + 0.052) * (1 + 0.051)</f>
        <v>733809.67654146347</v>
      </c>
      <c r="BS290" s="7">
        <f>+'ESTUDIO DE MERCADO 2025'!BJ290*1.051</f>
        <v>978480.99999999988</v>
      </c>
      <c r="BT290" s="7">
        <f>+'ESTUDIO DE MERCADO 2025'!BK290*1.051</f>
        <v>978480.99999999988</v>
      </c>
      <c r="BU290" s="7">
        <f>+'ESTUDIO DE MERCADO 2025'!BL290*1.051</f>
        <v>940933.81479999993</v>
      </c>
      <c r="BV290" s="8">
        <f t="shared" si="254"/>
        <v>888643</v>
      </c>
      <c r="BW290" s="450"/>
      <c r="BX290" s="157">
        <f>+'ESTUDIO DE MERCADO 2023'!BB290*(1 + 0.0928) * (1 + 0.052) * (1 + 0.051)</f>
        <v>650093.53837528487</v>
      </c>
      <c r="BY290" s="157">
        <f>+'ESTUDIO DE MERCADO 2023'!BC290*(1 + 0.0928) * (1 + 0.052) * (1 + 0.051)</f>
        <v>500071.95259637298</v>
      </c>
      <c r="BZ290" s="7">
        <f>+'ESTUDIO DE MERCADO 2025'!BP290*1.051</f>
        <v>728343</v>
      </c>
      <c r="CA290" s="7">
        <f>+'ESTUDIO DE MERCADO 2025'!BQ290*1.051</f>
        <v>728343</v>
      </c>
      <c r="CB290" s="7">
        <f>+'ESTUDIO DE MERCADO 2025'!BR290*1.051</f>
        <v>700329.01540000003</v>
      </c>
      <c r="CC290" s="8">
        <f t="shared" si="245"/>
        <v>661436</v>
      </c>
      <c r="CD290" s="453"/>
      <c r="CE290" s="45"/>
      <c r="CF290" s="9"/>
      <c r="CG290" s="9"/>
      <c r="CH290" s="9"/>
      <c r="CI290" s="10"/>
      <c r="CJ290" s="10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</row>
    <row r="291" spans="1:198" s="46" customFormat="1" ht="50" customHeight="1" thickBot="1" x14ac:dyDescent="0.4">
      <c r="A291" s="291"/>
      <c r="B291" s="11">
        <v>261</v>
      </c>
      <c r="C291" s="34" t="s">
        <v>301</v>
      </c>
      <c r="D291" s="11" t="s">
        <v>272</v>
      </c>
      <c r="E291" s="6"/>
      <c r="F291" s="157">
        <f>+'ESTUDIO DE MERCADO 2023'!F291*(1 + 0.0928) * (1 + 0.052) * (1 + 0.051)</f>
        <v>467293.20354080002</v>
      </c>
      <c r="G291" s="157">
        <f>+'ESTUDIO DE MERCADO 2023'!G291*(1 + 0.0928) * (1 + 0.052) * (1 + 0.051)</f>
        <v>442131.26181167999</v>
      </c>
      <c r="H291" s="7">
        <f>+'ESTUDIO DE MERCADO 2025'!H291*1.051</f>
        <v>575948</v>
      </c>
      <c r="I291" s="7">
        <f>+'ESTUDIO DE MERCADO 2025'!I291*1.051</f>
        <v>587509</v>
      </c>
      <c r="J291" s="13">
        <f>+'ESTUDIO DE MERCADO 2025'!J291*1.051</f>
        <v>553743.7331999999</v>
      </c>
      <c r="K291" s="8">
        <f t="shared" si="246"/>
        <v>525325</v>
      </c>
      <c r="L291" s="450"/>
      <c r="M291" s="157">
        <f>+'ESTUDIO DE MERCADO 2023'!I291*(1 + 0.0928) * (1 + 0.052) * (1 + 0.051)</f>
        <v>467293.20354080002</v>
      </c>
      <c r="N291" s="157">
        <f>+'ESTUDIO DE MERCADO 2023'!J291*(1 + 0.0928) * (1 + 0.052) * (1 + 0.051)</f>
        <v>442131.26181167999</v>
      </c>
      <c r="O291" s="7">
        <f>+'ESTUDIO DE MERCADO 2025'!N291*1.051</f>
        <v>575948</v>
      </c>
      <c r="P291" s="7">
        <f>+'ESTUDIO DE MERCADO 2025'!O291*1.051</f>
        <v>587509</v>
      </c>
      <c r="Q291" s="7">
        <f>+'ESTUDIO DE MERCADO 2025'!P291*1.051</f>
        <v>553743.7331999999</v>
      </c>
      <c r="R291" s="8">
        <f t="shared" si="247"/>
        <v>525325</v>
      </c>
      <c r="S291" s="450"/>
      <c r="T291" s="157">
        <f>+'ESTUDIO DE MERCADO 2023'!O291*(1 + 0.0928) * (1 + 0.052) * (1 + 0.051)</f>
        <v>467293.20354080002</v>
      </c>
      <c r="U291" s="157">
        <f>+'ESTUDIO DE MERCADO 2023'!P291*(1 + 0.0928) * (1 + 0.052) * (1 + 0.051)</f>
        <v>442131.26181167999</v>
      </c>
      <c r="V291" s="7">
        <f>+'ESTUDIO DE MERCADO 2025'!T291*1.051</f>
        <v>575948</v>
      </c>
      <c r="W291" s="7">
        <f>+'ESTUDIO DE MERCADO 2025'!U291*1.051</f>
        <v>575948</v>
      </c>
      <c r="X291" s="7">
        <f>+'ESTUDIO DE MERCADO 2025'!V291*1.051</f>
        <v>553743.7331999999</v>
      </c>
      <c r="Y291" s="8">
        <f t="shared" si="248"/>
        <v>523013</v>
      </c>
      <c r="Z291" s="450"/>
      <c r="AA291" s="157">
        <f>+'ESTUDIO DE MERCADO 2023'!AD291*(1 + 0.0928) * (1 + 0.052) * (1 + 0.051)</f>
        <v>467293.20354080002</v>
      </c>
      <c r="AB291" s="157">
        <f>+'ESTUDIO DE MERCADO 2023'!AE291*(1 + 0.0928) * (1 + 0.052) * (1 + 0.051)</f>
        <v>442131.26181167999</v>
      </c>
      <c r="AC291" s="7">
        <f>+'ESTUDIO DE MERCADO 2025'!Z291*1.051</f>
        <v>575948</v>
      </c>
      <c r="AD291" s="7">
        <f>+'ESTUDIO DE MERCADO 2025'!AA291*1.051</f>
        <v>575948</v>
      </c>
      <c r="AE291" s="7">
        <f>+'ESTUDIO DE MERCADO 2025'!AB291*1.051</f>
        <v>553743.7331999999</v>
      </c>
      <c r="AF291" s="8">
        <f t="shared" si="249"/>
        <v>523013</v>
      </c>
      <c r="AG291" s="450"/>
      <c r="AH291" s="157">
        <f>+'ESTUDIO DE MERCADO 2023'!AG291*(1 + 0.0928) * (1 + 0.052) * (1 + 0.051)</f>
        <v>467293.20354080002</v>
      </c>
      <c r="AI291" s="157">
        <f>+'ESTUDIO DE MERCADO 2023'!AH291*(1 + 0.0928) * (1 + 0.052) * (1 + 0.051)</f>
        <v>442131.26181167999</v>
      </c>
      <c r="AJ291" s="7">
        <f>+'ESTUDIO DE MERCADO 2025'!AF291*1.051</f>
        <v>575948</v>
      </c>
      <c r="AK291" s="7">
        <f>+'ESTUDIO DE MERCADO 2025'!AG291*1.051</f>
        <v>587509</v>
      </c>
      <c r="AL291" s="7">
        <f>+'ESTUDIO DE MERCADO 2025'!AH291*1.051</f>
        <v>553743.7331999999</v>
      </c>
      <c r="AM291" s="8">
        <f t="shared" si="250"/>
        <v>525325</v>
      </c>
      <c r="AN291" s="450"/>
      <c r="AO291" s="157">
        <f>+'ESTUDIO DE MERCADO 2023'!AJ291*(1 + 0.0928) * (1 + 0.052) * (1 + 0.051)</f>
        <v>467293.20354080002</v>
      </c>
      <c r="AP291" s="157">
        <f>+'ESTUDIO DE MERCADO 2023'!AK291*(1 + 0.0928) * (1 + 0.052) * (1 + 0.051)</f>
        <v>442131.26181167999</v>
      </c>
      <c r="AQ291" s="7">
        <f>+'ESTUDIO DE MERCADO 2025'!AL291*1.051</f>
        <v>575948</v>
      </c>
      <c r="AR291" s="7">
        <f>+'ESTUDIO DE MERCADO 2025'!AM291*1.051</f>
        <v>587509</v>
      </c>
      <c r="AS291" s="7">
        <f>+'ESTUDIO DE MERCADO 2025'!AN291*1.051</f>
        <v>553743.7331999999</v>
      </c>
      <c r="AT291" s="8">
        <f>ROUND(((AO291+AP291+AQ291+AR291+AS291)/5),0)</f>
        <v>525325</v>
      </c>
      <c r="AU291" s="450"/>
      <c r="AV291" s="157">
        <f>+'ESTUDIO DE MERCADO 2023'!AM291*(1 + 0.0928) * (1 + 0.052) * (1 + 0.051)</f>
        <v>467293.20354080002</v>
      </c>
      <c r="AW291" s="157">
        <f>+'ESTUDIO DE MERCADO 2023'!AN291*(1 + 0.0928) * (1 + 0.052) * (1 + 0.051)</f>
        <v>442131.26181167999</v>
      </c>
      <c r="AX291" s="7">
        <f>+'ESTUDIO DE MERCADO 2025'!AR291*1.051</f>
        <v>575948</v>
      </c>
      <c r="AY291" s="7">
        <f>+'ESTUDIO DE MERCADO 2025'!AS291*1.051</f>
        <v>587509</v>
      </c>
      <c r="AZ291" s="7">
        <f>+'ESTUDIO DE MERCADO 2025'!AT291*1.051</f>
        <v>553743.7331999999</v>
      </c>
      <c r="BA291" s="8">
        <f t="shared" si="251"/>
        <v>525325</v>
      </c>
      <c r="BB291" s="450"/>
      <c r="BC291" s="157">
        <f>+'ESTUDIO DE MERCADO 2023'!AP291*(1 + 0.0928) * (1 + 0.052) * (1 + 0.051)</f>
        <v>467293.20354080002</v>
      </c>
      <c r="BD291" s="157">
        <f>+'ESTUDIO DE MERCADO 2023'!AQ291*(1 + 0.0928) * (1 + 0.052) * (1 + 0.051)</f>
        <v>359456.31041600002</v>
      </c>
      <c r="BE291" s="7">
        <f>+'ESTUDIO DE MERCADO 2025'!AX291*1.051</f>
        <v>523397.99999999994</v>
      </c>
      <c r="BF291" s="7">
        <f>+'ESTUDIO DE MERCADO 2025'!AY291*1.051</f>
        <v>523397.99999999994</v>
      </c>
      <c r="BG291" s="7">
        <f>+'ESTUDIO DE MERCADO 2025'!AZ291*1.051</f>
        <v>503402.72499999998</v>
      </c>
      <c r="BH291" s="8">
        <f t="shared" si="252"/>
        <v>475390</v>
      </c>
      <c r="BI291" s="450"/>
      <c r="BJ291" s="157">
        <f>+'ESTUDIO DE MERCADO 2023'!AV291*(1 + 0.0928) * (1 + 0.052) * (1 + 0.051)</f>
        <v>467293.20354080002</v>
      </c>
      <c r="BK291" s="157">
        <f>+'ESTUDIO DE MERCADO 2023'!AW291*(1 + 0.0928) * (1 + 0.052) * (1 + 0.051)</f>
        <v>442131.26181167999</v>
      </c>
      <c r="BL291" s="7">
        <f>+'ESTUDIO DE MERCADO 2025'!BD291*1.051</f>
        <v>575948</v>
      </c>
      <c r="BM291" s="7">
        <f>+'ESTUDIO DE MERCADO 2025'!BE291*1.051</f>
        <v>575948</v>
      </c>
      <c r="BN291" s="7">
        <f>+'ESTUDIO DE MERCADO 2025'!BF291*1.051</f>
        <v>553743.7331999999</v>
      </c>
      <c r="BO291" s="8">
        <f t="shared" si="253"/>
        <v>523013</v>
      </c>
      <c r="BP291" s="450"/>
      <c r="BQ291" s="157">
        <f>+'ESTUDIO DE MERCADO 2023'!AY291*(1 + 0.0928) * (1 + 0.052) * (1 + 0.051)</f>
        <v>467293.20354080002</v>
      </c>
      <c r="BR291" s="157">
        <f>+'ESTUDIO DE MERCADO 2023'!AZ291*(1 + 0.0928) * (1 + 0.052) * (1 + 0.051)</f>
        <v>442131.26181167999</v>
      </c>
      <c r="BS291" s="7">
        <f>+'ESTUDIO DE MERCADO 2025'!BJ291*1.051</f>
        <v>575948</v>
      </c>
      <c r="BT291" s="7">
        <f>+'ESTUDIO DE MERCADO 2025'!BK291*1.051</f>
        <v>575948</v>
      </c>
      <c r="BU291" s="7">
        <f>+'ESTUDIO DE MERCADO 2025'!BL291*1.051</f>
        <v>553743.7331999999</v>
      </c>
      <c r="BV291" s="8">
        <f t="shared" si="254"/>
        <v>523013</v>
      </c>
      <c r="BW291" s="450"/>
      <c r="BX291" s="157">
        <f>+'ESTUDIO DE MERCADO 2023'!BB291*(1 + 0.0928) * (1 + 0.052) * (1 + 0.051)</f>
        <v>467293.20354080002</v>
      </c>
      <c r="BY291" s="157">
        <f>+'ESTUDIO DE MERCADO 2023'!BC291*(1 + 0.0928) * (1 + 0.052) * (1 + 0.051)</f>
        <v>359456.31041600002</v>
      </c>
      <c r="BZ291" s="7">
        <f>+'ESTUDIO DE MERCADO 2025'!BP291*1.051</f>
        <v>523397.99999999994</v>
      </c>
      <c r="CA291" s="7">
        <f>+'ESTUDIO DE MERCADO 2025'!BQ291*1.051</f>
        <v>523397.99999999994</v>
      </c>
      <c r="CB291" s="7">
        <f>+'ESTUDIO DE MERCADO 2025'!BR291*1.051</f>
        <v>503402.72499999998</v>
      </c>
      <c r="CC291" s="8">
        <f t="shared" si="245"/>
        <v>475390</v>
      </c>
      <c r="CD291" s="453"/>
      <c r="CE291" s="45"/>
      <c r="CF291" s="9"/>
      <c r="CG291" s="9"/>
      <c r="CH291" s="9"/>
      <c r="CI291" s="10"/>
      <c r="CJ291" s="10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</row>
    <row r="292" spans="1:198" s="46" customFormat="1" ht="50" customHeight="1" x14ac:dyDescent="0.35">
      <c r="A292" s="291"/>
      <c r="B292" s="4">
        <v>262</v>
      </c>
      <c r="C292" s="34" t="s">
        <v>302</v>
      </c>
      <c r="D292" s="11" t="s">
        <v>272</v>
      </c>
      <c r="E292" s="6"/>
      <c r="F292" s="157">
        <f>+'ESTUDIO DE MERCADO 2023'!F292*(1 + 0.0928) * (1 + 0.052) * (1 + 0.051)</f>
        <v>447635.86072337127</v>
      </c>
      <c r="G292" s="157">
        <f>+'ESTUDIO DE MERCADO 2023'!G292*(1 + 0.0928) * (1 + 0.052) * (1 + 0.051)</f>
        <v>423532.39129980514</v>
      </c>
      <c r="H292" s="7">
        <f>+'ESTUDIO DE MERCADO 2025'!H292*1.051</f>
        <v>551775</v>
      </c>
      <c r="I292" s="7">
        <f>+'ESTUDIO DE MERCADO 2025'!I292*1.051</f>
        <v>563336</v>
      </c>
      <c r="J292" s="13">
        <f>+'ESTUDIO DE MERCADO 2025'!J292*1.051</f>
        <v>530448.52839999995</v>
      </c>
      <c r="K292" s="8">
        <f t="shared" si="246"/>
        <v>503346</v>
      </c>
      <c r="L292" s="450"/>
      <c r="M292" s="157">
        <f>+'ESTUDIO DE MERCADO 2023'!I292*(1 + 0.0928) * (1 + 0.052) * (1 + 0.051)</f>
        <v>447635.86072337127</v>
      </c>
      <c r="N292" s="157">
        <f>+'ESTUDIO DE MERCADO 2023'!J292*(1 + 0.0928) * (1 + 0.052) * (1 + 0.051)</f>
        <v>423532.39129980514</v>
      </c>
      <c r="O292" s="7">
        <f>+'ESTUDIO DE MERCADO 2025'!N292*1.051</f>
        <v>551775</v>
      </c>
      <c r="P292" s="7">
        <f>+'ESTUDIO DE MERCADO 2025'!O292*1.051</f>
        <v>563336</v>
      </c>
      <c r="Q292" s="7">
        <f>+'ESTUDIO DE MERCADO 2025'!P292*1.051</f>
        <v>530448.52839999995</v>
      </c>
      <c r="R292" s="8">
        <f t="shared" si="247"/>
        <v>503346</v>
      </c>
      <c r="S292" s="450"/>
      <c r="T292" s="157">
        <f>+'ESTUDIO DE MERCADO 2023'!O292*(1 + 0.0928) * (1 + 0.052) * (1 + 0.051)</f>
        <v>703313.74824382784</v>
      </c>
      <c r="U292" s="157">
        <f>+'ESTUDIO DE MERCADO 2023'!P292*(1 + 0.0928) * (1 + 0.052) * (1 + 0.051)</f>
        <v>665443.00795377558</v>
      </c>
      <c r="V292" s="7">
        <f>+'ESTUDIO DE MERCADO 2025'!T292*1.051</f>
        <v>867075</v>
      </c>
      <c r="W292" s="7">
        <f>+'ESTUDIO DE MERCADO 2025'!U292*1.051</f>
        <v>867075</v>
      </c>
      <c r="X292" s="7">
        <f>+'ESTUDIO DE MERCADO 2025'!V292*1.051</f>
        <v>833427.44519999984</v>
      </c>
      <c r="Y292" s="8">
        <f t="shared" si="248"/>
        <v>787267</v>
      </c>
      <c r="Z292" s="450"/>
      <c r="AA292" s="157">
        <f>+'ESTUDIO DE MERCADO 2023'!AD292*(1 + 0.0928) * (1 + 0.052) * (1 + 0.051)</f>
        <v>943070.76940236834</v>
      </c>
      <c r="AB292" s="157">
        <f>+'ESTUDIO DE MERCADO 2023'!AE292*(1 + 0.0928) * (1 + 0.052) * (1 + 0.051)</f>
        <v>892290.03566531767</v>
      </c>
      <c r="AC292" s="7">
        <f>+'ESTUDIO DE MERCADO 2025'!Z292*1.051</f>
        <v>1162406</v>
      </c>
      <c r="AD292" s="7">
        <f>+'ESTUDIO DE MERCADO 2025'!AA292*1.051</f>
        <v>1162406</v>
      </c>
      <c r="AE292" s="7">
        <f>+'ESTUDIO DE MERCADO 2025'!AB292*1.051</f>
        <v>1117540.0711999999</v>
      </c>
      <c r="AF292" s="8">
        <f t="shared" si="249"/>
        <v>1055543</v>
      </c>
      <c r="AG292" s="450"/>
      <c r="AH292" s="157">
        <f>+'ESTUDIO DE MERCADO 2023'!AG292*(1 + 0.0928) * (1 + 0.052) * (1 + 0.051)</f>
        <v>842129.26916726865</v>
      </c>
      <c r="AI292" s="157">
        <f>+'ESTUDIO DE MERCADO 2023'!AH292*(1 + 0.0928) * (1 + 0.052) * (1 + 0.051)</f>
        <v>892290.03566531767</v>
      </c>
      <c r="AJ292" s="7">
        <f>+'ESTUDIO DE MERCADO 2025'!AF292*1.051</f>
        <v>1098295</v>
      </c>
      <c r="AK292" s="7">
        <f>+'ESTUDIO DE MERCADO 2025'!AG292*1.051</f>
        <v>1120366</v>
      </c>
      <c r="AL292" s="7">
        <f>+'ESTUDIO DE MERCADO 2025'!AH292*1.051</f>
        <v>1056076.7504</v>
      </c>
      <c r="AM292" s="8">
        <f t="shared" si="250"/>
        <v>1001831</v>
      </c>
      <c r="AN292" s="450"/>
      <c r="AO292" s="157">
        <f>+'ESTUDIO DE MERCADO 2023'!AJ292*(1 + 0.0928) * (1 + 0.052) * (1 + 0.051)</f>
        <v>940674.86368917383</v>
      </c>
      <c r="AP292" s="157">
        <f>+'ESTUDIO DE MERCADO 2023'!AK292*(1 + 0.0928) * (1 + 0.052) * (1 + 0.051)</f>
        <v>892290.03566531767</v>
      </c>
      <c r="AQ292" s="7">
        <f>+'ESTUDIO DE MERCADO 2025'!AL292*1.051</f>
        <v>1160304</v>
      </c>
      <c r="AR292" s="7">
        <f>+'ESTUDIO DE MERCADO 2025'!AM292*1.051</f>
        <v>1183426</v>
      </c>
      <c r="AS292" s="7">
        <f>+'ESTUDIO DE MERCADO 2025'!AN292*1.051</f>
        <v>1116080.4423999998</v>
      </c>
      <c r="AT292" s="8">
        <f>ROUND(((AO292+AP292+AQ292+AR292+AS292)/5),0)</f>
        <v>1058555</v>
      </c>
      <c r="AU292" s="450"/>
      <c r="AV292" s="157">
        <f>+'ESTUDIO DE MERCADO 2023'!AM292*(1 + 0.0928) * (1 + 0.052) * (1 + 0.051)</f>
        <v>1072388.9297984049</v>
      </c>
      <c r="AW292" s="157">
        <f>+'ESTUDIO DE MERCADO 2023'!AN292*(1 + 0.0928) * (1 + 0.052) * (1 + 0.051)</f>
        <v>892290.03566531767</v>
      </c>
      <c r="AX292" s="7">
        <f>+'ESTUDIO DE MERCADO 2025'!AR292*1.051</f>
        <v>1244384</v>
      </c>
      <c r="AY292" s="7">
        <f>+'ESTUDIO DE MERCADO 2025'!AS292*1.051</f>
        <v>1269608</v>
      </c>
      <c r="AZ292" s="7">
        <f>+'ESTUDIO DE MERCADO 2025'!AT292*1.051</f>
        <v>1196280.5707999999</v>
      </c>
      <c r="BA292" s="8">
        <f t="shared" si="251"/>
        <v>1134990</v>
      </c>
      <c r="BB292" s="450"/>
      <c r="BC292" s="157">
        <f>+'ESTUDIO DE MERCADO 2023'!AP292*(1 + 0.0928) * (1 + 0.052) * (1 + 0.051)</f>
        <v>681321.71512286877</v>
      </c>
      <c r="BD292" s="157">
        <f>+'ESTUDIO DE MERCADO 2023'!AQ292*(1 + 0.0928) * (1 + 0.052) * (1 + 0.051)</f>
        <v>524093.62701759138</v>
      </c>
      <c r="BE292" s="7">
        <f>+'ESTUDIO DE MERCADO 2025'!AX292*1.051</f>
        <v>763026</v>
      </c>
      <c r="BF292" s="7">
        <f>+'ESTUDIO DE MERCADO 2025'!AY292*1.051</f>
        <v>763026</v>
      </c>
      <c r="BG292" s="7">
        <f>+'ESTUDIO DE MERCADO 2025'!AZ292*1.051</f>
        <v>733969.63359999994</v>
      </c>
      <c r="BH292" s="8">
        <f t="shared" si="252"/>
        <v>693087</v>
      </c>
      <c r="BI292" s="450"/>
      <c r="BJ292" s="157">
        <f>+'ESTUDIO DE MERCADO 2023'!AV292*(1 + 0.0928) * (1 + 0.052) * (1 + 0.051)</f>
        <v>965473.45979059907</v>
      </c>
      <c r="BK292" s="157">
        <f>+'ESTUDIO DE MERCADO 2023'!AW292*(1 + 0.0928) * (1 + 0.052) * (1 + 0.051)</f>
        <v>892290.03566531767</v>
      </c>
      <c r="BL292" s="7">
        <f>+'ESTUDIO DE MERCADO 2025'!BD292*1.051</f>
        <v>1176069</v>
      </c>
      <c r="BM292" s="7">
        <f>+'ESTUDIO DE MERCADO 2025'!BE292*1.051</f>
        <v>1176069</v>
      </c>
      <c r="BN292" s="7">
        <f>+'ESTUDIO DE MERCADO 2025'!BF292*1.051</f>
        <v>1131181.4206000001</v>
      </c>
      <c r="BO292" s="8">
        <f t="shared" si="253"/>
        <v>1068217</v>
      </c>
      <c r="BP292" s="450"/>
      <c r="BQ292" s="157">
        <f>+'ESTUDIO DE MERCADO 2023'!AY292*(1 + 0.0928) * (1 + 0.052) * (1 + 0.051)</f>
        <v>946025.55778699741</v>
      </c>
      <c r="BR292" s="157">
        <f>+'ESTUDIO DE MERCADO 2023'!AZ292*(1 + 0.0928) * (1 + 0.052) * (1 + 0.051)</f>
        <v>892290.03566531767</v>
      </c>
      <c r="BS292" s="7">
        <f>+'ESTUDIO DE MERCADO 2025'!BJ292*1.051</f>
        <v>1164508</v>
      </c>
      <c r="BT292" s="7">
        <f>+'ESTUDIO DE MERCADO 2025'!BK292*1.051</f>
        <v>1164508</v>
      </c>
      <c r="BU292" s="7">
        <f>+'ESTUDIO DE MERCADO 2025'!BL292*1.051</f>
        <v>1119339.5933999999</v>
      </c>
      <c r="BV292" s="8">
        <f t="shared" si="254"/>
        <v>1057334</v>
      </c>
      <c r="BW292" s="450"/>
      <c r="BX292" s="157">
        <f>+'ESTUDIO DE MERCADO 2023'!BB292*(1 + 0.0928) * (1 + 0.052) * (1 + 0.051)</f>
        <v>751472.42504889844</v>
      </c>
      <c r="BY292" s="157">
        <f>+'ESTUDIO DE MERCADO 2023'!BC292*(1 + 0.0928) * (1 + 0.052) * (1 + 0.051)</f>
        <v>578055.71157607588</v>
      </c>
      <c r="BZ292" s="7">
        <f>+'ESTUDIO DE MERCADO 2025'!BP292*1.051</f>
        <v>841851</v>
      </c>
      <c r="CA292" s="7">
        <f>+'ESTUDIO DE MERCADO 2025'!BQ292*1.051</f>
        <v>841851</v>
      </c>
      <c r="CB292" s="7">
        <f>+'ESTUDIO DE MERCADO 2025'!BR292*1.051</f>
        <v>809542.20899999992</v>
      </c>
      <c r="CC292" s="8">
        <f t="shared" si="245"/>
        <v>764554</v>
      </c>
      <c r="CD292" s="453"/>
      <c r="CE292" s="45"/>
      <c r="CF292" s="9"/>
      <c r="CG292" s="9"/>
      <c r="CH292" s="9"/>
      <c r="CI292" s="10"/>
      <c r="CJ292" s="10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</row>
    <row r="293" spans="1:198" s="46" customFormat="1" ht="50" customHeight="1" thickBot="1" x14ac:dyDescent="0.4">
      <c r="A293" s="291"/>
      <c r="B293" s="11">
        <v>263</v>
      </c>
      <c r="C293" s="34" t="s">
        <v>303</v>
      </c>
      <c r="D293" s="11" t="s">
        <v>283</v>
      </c>
      <c r="E293" s="6"/>
      <c r="F293" s="157">
        <f>+'ESTUDIO DE MERCADO 2023'!F293*(1 + 0.0928) * (1 + 0.052) * (1 + 0.051)</f>
        <v>13279.538258222456</v>
      </c>
      <c r="G293" s="157">
        <f>+'ESTUDIO DE MERCADO 2023'!G293*(1 + 0.0928) * (1 + 0.052) * (1 + 0.051)</f>
        <v>12564.486198164321</v>
      </c>
      <c r="H293" s="7">
        <f>+'ESTUDIO DE MERCADO 2025'!H293*1.051</f>
        <v>16816</v>
      </c>
      <c r="I293" s="7">
        <f>+'ESTUDIO DE MERCADO 2025'!I293*1.051</f>
        <v>16816</v>
      </c>
      <c r="J293" s="13">
        <f>+'ESTUDIO DE MERCADO 2025'!J293*1.051</f>
        <v>15736.623</v>
      </c>
      <c r="K293" s="8">
        <f t="shared" si="246"/>
        <v>15043</v>
      </c>
      <c r="L293" s="450"/>
      <c r="M293" s="157">
        <f>+'ESTUDIO DE MERCADO 2023'!I293*(1 + 0.0928) * (1 + 0.052) * (1 + 0.051)</f>
        <v>13279.538258222456</v>
      </c>
      <c r="N293" s="157">
        <f>+'ESTUDIO DE MERCADO 2023'!J293*(1 + 0.0928) * (1 + 0.052) * (1 + 0.051)</f>
        <v>12564.486198164321</v>
      </c>
      <c r="O293" s="7">
        <f>+'ESTUDIO DE MERCADO 2025'!N293*1.051</f>
        <v>16816</v>
      </c>
      <c r="P293" s="7">
        <f>+'ESTUDIO DE MERCADO 2025'!O293*1.051</f>
        <v>16816</v>
      </c>
      <c r="Q293" s="7">
        <f>+'ESTUDIO DE MERCADO 2025'!P293*1.051</f>
        <v>15736.623</v>
      </c>
      <c r="R293" s="8">
        <f t="shared" si="247"/>
        <v>15043</v>
      </c>
      <c r="S293" s="450"/>
      <c r="T293" s="157">
        <f>+'ESTUDIO DE MERCADO 2023'!O293*(1 + 0.0928) * (1 + 0.052) * (1 + 0.051)</f>
        <v>19443.0421542849</v>
      </c>
      <c r="U293" s="157">
        <f>+'ESTUDIO DE MERCADO 2023'!P293*(1 + 0.0928) * (1 + 0.052) * (1 + 0.051)</f>
        <v>18396.109115208019</v>
      </c>
      <c r="V293" s="7">
        <f>+'ESTUDIO DE MERCADO 2025'!T293*1.051</f>
        <v>24173</v>
      </c>
      <c r="W293" s="7">
        <f>+'ESTUDIO DE MERCADO 2025'!U293*1.051</f>
        <v>24173</v>
      </c>
      <c r="X293" s="7">
        <f>+'ESTUDIO DE MERCADO 2025'!V293*1.051</f>
        <v>23040.652599999998</v>
      </c>
      <c r="Y293" s="8">
        <f t="shared" si="248"/>
        <v>21845</v>
      </c>
      <c r="Z293" s="450"/>
      <c r="AA293" s="157">
        <f>+'ESTUDIO DE MERCADO 2023'!AD293*(1 + 0.0928) * (1 + 0.052) * (1 + 0.051)</f>
        <v>26934.49987616959</v>
      </c>
      <c r="AB293" s="157">
        <f>+'ESTUDIO DE MERCADO 2023'!AE293*(1 + 0.0928) * (1 + 0.052) * (1 + 0.051)</f>
        <v>25619.826523191972</v>
      </c>
      <c r="AC293" s="7">
        <f>+'ESTUDIO DE MERCADO 2025'!Z293*1.051</f>
        <v>33632</v>
      </c>
      <c r="AD293" s="7">
        <f>+'ESTUDIO DE MERCADO 2025'!AA293*1.051</f>
        <v>33632</v>
      </c>
      <c r="AE293" s="7">
        <f>+'ESTUDIO DE MERCADO 2025'!AB293*1.051</f>
        <v>32000.0072</v>
      </c>
      <c r="AF293" s="8">
        <f t="shared" si="249"/>
        <v>30364</v>
      </c>
      <c r="AG293" s="450"/>
      <c r="AH293" s="157">
        <f>+'ESTUDIO DE MERCADO 2023'!AG293*(1 + 0.0928) * (1 + 0.052) * (1 + 0.051)</f>
        <v>24287.096960829538</v>
      </c>
      <c r="AI293" s="157">
        <f>+'ESTUDIO DE MERCADO 2023'!AH293*(1 + 0.0928) * (1 + 0.052) * (1 + 0.051)</f>
        <v>25619.826523191972</v>
      </c>
      <c r="AJ293" s="7">
        <f>+'ESTUDIO DE MERCADO 2025'!AF293*1.051</f>
        <v>31529.999999999996</v>
      </c>
      <c r="AK293" s="7">
        <f>+'ESTUDIO DE MERCADO 2025'!AG293*1.051</f>
        <v>32580.999999999996</v>
      </c>
      <c r="AL293" s="7">
        <f>+'ESTUDIO DE MERCADO 2025'!AH293*1.051</f>
        <v>30387.352800000001</v>
      </c>
      <c r="AM293" s="8">
        <f t="shared" si="250"/>
        <v>28881</v>
      </c>
      <c r="AN293" s="450"/>
      <c r="AO293" s="157">
        <f>+'ESTUDIO DE MERCADO 2023'!AJ293*(1 + 0.0928) * (1 + 0.052) * (1 + 0.051)</f>
        <v>27100.949715270817</v>
      </c>
      <c r="AP293" s="157">
        <f>+'ESTUDIO DE MERCADO 2023'!AK293*(1 + 0.0928) * (1 + 0.052) * (1 + 0.051)</f>
        <v>25619.826523191972</v>
      </c>
      <c r="AQ293" s="7">
        <f>+'ESTUDIO DE MERCADO 2025'!AL293*1.051</f>
        <v>33632</v>
      </c>
      <c r="AR293" s="7">
        <f>+'ESTUDIO DE MERCADO 2025'!AM293*1.051</f>
        <v>34683</v>
      </c>
      <c r="AS293" s="7">
        <f>+'ESTUDIO DE MERCADO 2025'!AN293*1.051</f>
        <v>32101.533800000001</v>
      </c>
      <c r="AT293" s="8">
        <f>ROUND(((AO293+AP293+AQ293+AR293+AS293)/5),0)</f>
        <v>30627</v>
      </c>
      <c r="AU293" s="450"/>
      <c r="AV293" s="157">
        <f>+'ESTUDIO DE MERCADO 2023'!AM293*(1 + 0.0928) * (1 + 0.052) * (1 + 0.051)</f>
        <v>30290.225829436782</v>
      </c>
      <c r="AW293" s="157">
        <f>+'ESTUDIO DE MERCADO 2023'!AN293*(1 + 0.0928) * (1 + 0.052) * (1 + 0.051)</f>
        <v>25619.826523191972</v>
      </c>
      <c r="AX293" s="7">
        <f>+'ESTUDIO DE MERCADO 2025'!AR293*1.051</f>
        <v>35734</v>
      </c>
      <c r="AY293" s="7">
        <f>+'ESTUDIO DE MERCADO 2025'!AS293*1.051</f>
        <v>36785</v>
      </c>
      <c r="AZ293" s="7">
        <f>+'ESTUDIO DE MERCADO 2025'!AT293*1.051</f>
        <v>34043.781800000004</v>
      </c>
      <c r="BA293" s="8">
        <f t="shared" si="251"/>
        <v>32495</v>
      </c>
      <c r="BB293" s="450"/>
      <c r="BC293" s="157">
        <f>+'ESTUDIO DE MERCADO 2023'!AP293*(1 + 0.0928) * (1 + 0.052) * (1 + 0.051)</f>
        <v>19752.857548232449</v>
      </c>
      <c r="BD293" s="157">
        <f>+'ESTUDIO DE MERCADO 2023'!AQ293*(1 + 0.0928) * (1 + 0.052) * (1 + 0.051)</f>
        <v>15194.505806332651</v>
      </c>
      <c r="BE293" s="7">
        <f>+'ESTUDIO DE MERCADO 2025'!AX293*1.051</f>
        <v>22071</v>
      </c>
      <c r="BF293" s="7">
        <f>+'ESTUDIO DE MERCADO 2025'!AY293*1.051</f>
        <v>22071</v>
      </c>
      <c r="BG293" s="7">
        <f>+'ESTUDIO DE MERCADO 2025'!AZ293*1.051</f>
        <v>21279.386799999997</v>
      </c>
      <c r="BH293" s="8">
        <f t="shared" si="252"/>
        <v>20074</v>
      </c>
      <c r="BI293" s="450"/>
      <c r="BJ293" s="157">
        <f>+'ESTUDIO DE MERCADO 2023'!AV293*(1 + 0.0928) * (1 + 0.052) * (1 + 0.051)</f>
        <v>26934.49987616959</v>
      </c>
      <c r="BK293" s="157">
        <f>+'ESTUDIO DE MERCADO 2023'!AW293*(1 + 0.0928) * (1 + 0.052) * (1 + 0.051)</f>
        <v>25619.826523191972</v>
      </c>
      <c r="BL293" s="7">
        <f>+'ESTUDIO DE MERCADO 2025'!BD293*1.051</f>
        <v>33632</v>
      </c>
      <c r="BM293" s="7">
        <f>+'ESTUDIO DE MERCADO 2025'!BE293*1.051</f>
        <v>33632</v>
      </c>
      <c r="BN293" s="7">
        <f>+'ESTUDIO DE MERCADO 2025'!BF293*1.051</f>
        <v>32000.0072</v>
      </c>
      <c r="BO293" s="8">
        <f t="shared" si="253"/>
        <v>30364</v>
      </c>
      <c r="BP293" s="450"/>
      <c r="BQ293" s="157">
        <f>+'ESTUDIO DE MERCADO 2023'!AY293*(1 + 0.0928) * (1 + 0.052) * (1 + 0.051)</f>
        <v>27077.865431015904</v>
      </c>
      <c r="BR293" s="157">
        <f>+'ESTUDIO DE MERCADO 2023'!AZ293*(1 + 0.0928) * (1 + 0.052) * (1 + 0.051)</f>
        <v>25619.826523191972</v>
      </c>
      <c r="BS293" s="7">
        <f>+'ESTUDIO DE MERCADO 2025'!BJ293*1.051</f>
        <v>33632</v>
      </c>
      <c r="BT293" s="7">
        <f>+'ESTUDIO DE MERCADO 2025'!BK293*1.051</f>
        <v>33632</v>
      </c>
      <c r="BU293" s="7">
        <f>+'ESTUDIO DE MERCADO 2025'!BL293*1.051</f>
        <v>32086.819800000001</v>
      </c>
      <c r="BV293" s="8">
        <f t="shared" si="254"/>
        <v>30410</v>
      </c>
      <c r="BW293" s="450"/>
      <c r="BX293" s="157">
        <f>+'ESTUDIO DE MERCADO 2023'!BB293*(1 + 0.0928) * (1 + 0.052) * (1 + 0.051)</f>
        <v>22293.343778602361</v>
      </c>
      <c r="BY293" s="157">
        <f>+'ESTUDIO DE MERCADO 2023'!BC293*(1 + 0.0928) * (1 + 0.052) * (1 + 0.051)</f>
        <v>17148.72598354028</v>
      </c>
      <c r="BZ293" s="7">
        <f>+'ESTUDIO DE MERCADO 2025'!BP293*1.051</f>
        <v>25224</v>
      </c>
      <c r="CA293" s="7">
        <f>+'ESTUDIO DE MERCADO 2025'!BQ293*1.051</f>
        <v>25224</v>
      </c>
      <c r="CB293" s="7">
        <f>+'ESTUDIO DE MERCADO 2025'!BR293*1.051</f>
        <v>24016.190799999997</v>
      </c>
      <c r="CC293" s="8">
        <f t="shared" si="245"/>
        <v>22781</v>
      </c>
      <c r="CD293" s="453"/>
      <c r="CE293" s="45"/>
      <c r="CF293" s="9"/>
      <c r="CG293" s="9"/>
      <c r="CH293" s="9"/>
      <c r="CI293" s="10"/>
      <c r="CJ293" s="10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</row>
    <row r="294" spans="1:198" s="46" customFormat="1" ht="50" customHeight="1" x14ac:dyDescent="0.35">
      <c r="A294" s="291"/>
      <c r="B294" s="4">
        <v>264</v>
      </c>
      <c r="C294" s="34" t="s">
        <v>304</v>
      </c>
      <c r="D294" s="11" t="s">
        <v>283</v>
      </c>
      <c r="E294" s="6"/>
      <c r="F294" s="157">
        <f>+'ESTUDIO DE MERCADO 2023'!F294*(1 + 0.0928) * (1 + 0.052) * (1 + 0.051)</f>
        <v>77982.357100092224</v>
      </c>
      <c r="G294" s="157">
        <f>+'ESTUDIO DE MERCADO 2023'!G294*(1 + 0.0928) * (1 + 0.052) * (1 + 0.051)</f>
        <v>73783.307102394974</v>
      </c>
      <c r="H294" s="7">
        <f>+'ESTUDIO DE MERCADO 2025'!H294*1.051</f>
        <v>95641</v>
      </c>
      <c r="I294" s="7">
        <f>+'ESTUDIO DE MERCADO 2025'!I294*1.051</f>
        <v>97743</v>
      </c>
      <c r="J294" s="13">
        <f>+'ESTUDIO DE MERCADO 2025'!J294*1.051</f>
        <v>92409.805600000007</v>
      </c>
      <c r="K294" s="8">
        <f t="shared" si="246"/>
        <v>87512</v>
      </c>
      <c r="L294" s="450"/>
      <c r="M294" s="157">
        <f>+'ESTUDIO DE MERCADO 2023'!I294*(1 + 0.0928) * (1 + 0.052) * (1 + 0.051)</f>
        <v>77982.357100092224</v>
      </c>
      <c r="N294" s="157">
        <f>+'ESTUDIO DE MERCADO 2023'!J294*(1 + 0.0928) * (1 + 0.052) * (1 + 0.051)</f>
        <v>73783.307102394974</v>
      </c>
      <c r="O294" s="7">
        <f>+'ESTUDIO DE MERCADO 2025'!N294*1.051</f>
        <v>95641</v>
      </c>
      <c r="P294" s="7">
        <f>+'ESTUDIO DE MERCADO 2025'!O294*1.051</f>
        <v>97743</v>
      </c>
      <c r="Q294" s="7">
        <f>+'ESTUDIO DE MERCADO 2025'!P294*1.051</f>
        <v>92409.805600000007</v>
      </c>
      <c r="R294" s="8">
        <f t="shared" si="247"/>
        <v>87512</v>
      </c>
      <c r="S294" s="450"/>
      <c r="T294" s="157">
        <f>+'ESTUDIO DE MERCADO 2023'!O294*(1 + 0.0928) * (1 + 0.052) * (1 + 0.051)</f>
        <v>125395.04703503032</v>
      </c>
      <c r="U294" s="157">
        <f>+'ESTUDIO DE MERCADO 2023'!P294*(1 + 0.0928) * (1 + 0.052) * (1 + 0.051)</f>
        <v>118643.00604083638</v>
      </c>
      <c r="V294" s="7">
        <f>+'ESTUDIO DE MERCADO 2025'!T294*1.051</f>
        <v>154497</v>
      </c>
      <c r="W294" s="7">
        <f>+'ESTUDIO DE MERCADO 2025'!U294*1.051</f>
        <v>154497</v>
      </c>
      <c r="X294" s="7">
        <f>+'ESTUDIO DE MERCADO 2025'!V294*1.051</f>
        <v>148593.7432</v>
      </c>
      <c r="Y294" s="8">
        <f t="shared" si="248"/>
        <v>140325</v>
      </c>
      <c r="Z294" s="450"/>
      <c r="AA294" s="157">
        <f>+'ESTUDIO DE MERCADO 2023'!AD294*(1 + 0.0928) * (1 + 0.052) * (1 + 0.051)</f>
        <v>156160.32313518666</v>
      </c>
      <c r="AB294" s="157">
        <f>+'ESTUDIO DE MERCADO 2023'!AE294*(1 + 0.0928) * (1 + 0.052) * (1 + 0.051)</f>
        <v>149585.20869371734</v>
      </c>
      <c r="AC294" s="7">
        <f>+'ESTUDIO DE MERCADO 2025'!Z294*1.051</f>
        <v>193384</v>
      </c>
      <c r="AD294" s="7">
        <f>+'ESTUDIO DE MERCADO 2025'!AA294*1.051</f>
        <v>193384</v>
      </c>
      <c r="AE294" s="7">
        <f>+'ESTUDIO DE MERCADO 2025'!AB294*1.051</f>
        <v>186165.94219999999</v>
      </c>
      <c r="AF294" s="8">
        <f t="shared" si="249"/>
        <v>175736</v>
      </c>
      <c r="AG294" s="450"/>
      <c r="AH294" s="157">
        <f>+'ESTUDIO DE MERCADO 2023'!AG294*(1 + 0.0928) * (1 + 0.052) * (1 + 0.051)</f>
        <v>135824.2836689353</v>
      </c>
      <c r="AI294" s="157">
        <f>+'ESTUDIO DE MERCADO 2023'!AH294*(1 + 0.0928) * (1 + 0.052) * (1 + 0.051)</f>
        <v>149585.20869371734</v>
      </c>
      <c r="AJ294" s="7">
        <f>+'ESTUDIO DE MERCADO 2025'!AF294*1.051</f>
        <v>180772</v>
      </c>
      <c r="AK294" s="7">
        <f>+'ESTUDIO DE MERCADO 2025'!AG294*1.051</f>
        <v>183925</v>
      </c>
      <c r="AL294" s="7">
        <f>+'ESTUDIO DE MERCADO 2025'!AH294*1.051</f>
        <v>173784.11120000001</v>
      </c>
      <c r="AM294" s="8">
        <f t="shared" si="250"/>
        <v>164778</v>
      </c>
      <c r="AN294" s="450"/>
      <c r="AO294" s="157">
        <f>+'ESTUDIO DE MERCADO 2023'!AJ294*(1 + 0.0928) * (1 + 0.052) * (1 + 0.051)</f>
        <v>156861.35639913857</v>
      </c>
      <c r="AP294" s="157">
        <f>+'ESTUDIO DE MERCADO 2023'!AK294*(1 + 0.0928) * (1 + 0.052) * (1 + 0.051)</f>
        <v>149585.20869371734</v>
      </c>
      <c r="AQ294" s="7">
        <f>+'ESTUDIO DE MERCADO 2025'!AL294*1.051</f>
        <v>194435</v>
      </c>
      <c r="AR294" s="7">
        <f>+'ESTUDIO DE MERCADO 2025'!AM294*1.051</f>
        <v>198639</v>
      </c>
      <c r="AS294" s="7">
        <f>+'ESTUDIO DE MERCADO 2025'!AN294*1.051</f>
        <v>186594.11960000001</v>
      </c>
      <c r="AT294" s="8">
        <f>ROUND(((AO294+AP294+AQ294+AR294+AS294)/5),0)</f>
        <v>177223</v>
      </c>
      <c r="AU294" s="450"/>
      <c r="AV294" s="157">
        <f>+'ESTUDIO DE MERCADO 2023'!AM294*(1 + 0.0928) * (1 + 0.052) * (1 + 0.051)</f>
        <v>168391.34890330429</v>
      </c>
      <c r="AW294" s="157">
        <f>+'ESTUDIO DE MERCADO 2023'!AN294*(1 + 0.0928) * (1 + 0.052) * (1 + 0.051)</f>
        <v>149585.20869371734</v>
      </c>
      <c r="AX294" s="7">
        <f>+'ESTUDIO DE MERCADO 2025'!AR294*1.051</f>
        <v>201792</v>
      </c>
      <c r="AY294" s="7">
        <f>+'ESTUDIO DE MERCADO 2025'!AS294*1.051</f>
        <v>205996</v>
      </c>
      <c r="AZ294" s="7">
        <f>+'ESTUDIO DE MERCADO 2025'!AT294*1.051</f>
        <v>193614.16899999999</v>
      </c>
      <c r="BA294" s="8">
        <f t="shared" si="251"/>
        <v>183876</v>
      </c>
      <c r="BB294" s="450"/>
      <c r="BC294" s="157">
        <f>+'ESTUDIO DE MERCADO 2023'!AP294*(1 + 0.0928) * (1 + 0.052) * (1 + 0.051)</f>
        <v>119367.61891983895</v>
      </c>
      <c r="BD294" s="157">
        <f>+'ESTUDIO DE MERCADO 2023'!AQ294*(1 + 0.0928) * (1 + 0.052) * (1 + 0.051)</f>
        <v>91821.245322953037</v>
      </c>
      <c r="BE294" s="7">
        <f>+'ESTUDIO DE MERCADO 2025'!AX294*1.051</f>
        <v>133477</v>
      </c>
      <c r="BF294" s="7">
        <f>+'ESTUDIO DE MERCADO 2025'!AY294*1.051</f>
        <v>133477</v>
      </c>
      <c r="BG294" s="7">
        <f>+'ESTUDIO DE MERCADO 2025'!AZ294*1.051</f>
        <v>128591.5316</v>
      </c>
      <c r="BH294" s="8">
        <f t="shared" si="252"/>
        <v>121347</v>
      </c>
      <c r="BI294" s="450"/>
      <c r="BJ294" s="157">
        <f>+'ESTUDIO DE MERCADO 2023'!AV294*(1 + 0.0928) * (1 + 0.052) * (1 + 0.051)</f>
        <v>163067.38397672324</v>
      </c>
      <c r="BK294" s="157">
        <f>+'ESTUDIO DE MERCADO 2023'!AW294*(1 + 0.0928) * (1 + 0.052) * (1 + 0.051)</f>
        <v>149585.20869371734</v>
      </c>
      <c r="BL294" s="7">
        <f>+'ESTUDIO DE MERCADO 2025'!BD294*1.051</f>
        <v>197588</v>
      </c>
      <c r="BM294" s="7">
        <f>+'ESTUDIO DE MERCADO 2025'!BE294*1.051</f>
        <v>197588</v>
      </c>
      <c r="BN294" s="7">
        <f>+'ESTUDIO DE MERCADO 2025'!BF294*1.051</f>
        <v>190372.67479999998</v>
      </c>
      <c r="BO294" s="8">
        <f t="shared" si="253"/>
        <v>179640</v>
      </c>
      <c r="BP294" s="450"/>
      <c r="BQ294" s="157">
        <f>+'ESTUDIO DE MERCADO 2023'!AY294*(1 + 0.0928) * (1 + 0.052) * (1 + 0.051)</f>
        <v>169845.65881136394</v>
      </c>
      <c r="BR294" s="157">
        <f>+'ESTUDIO DE MERCADO 2023'!AZ294*(1 + 0.0928) * (1 + 0.052) * (1 + 0.051)</f>
        <v>149585.20869371734</v>
      </c>
      <c r="BS294" s="7">
        <f>+'ESTUDIO DE MERCADO 2025'!BJ294*1.051</f>
        <v>201792</v>
      </c>
      <c r="BT294" s="7">
        <f>+'ESTUDIO DE MERCADO 2025'!BK294*1.051</f>
        <v>201792</v>
      </c>
      <c r="BU294" s="7">
        <f>+'ESTUDIO DE MERCADO 2025'!BL294*1.051</f>
        <v>194499.95179999998</v>
      </c>
      <c r="BV294" s="8">
        <f t="shared" si="254"/>
        <v>183503</v>
      </c>
      <c r="BW294" s="450"/>
      <c r="BX294" s="157">
        <f>+'ESTUDIO DE MERCADO 2023'!BB294*(1 + 0.0928) * (1 + 0.052) * (1 + 0.051)</f>
        <v>130913.40593428434</v>
      </c>
      <c r="BY294" s="157">
        <f>+'ESTUDIO DE MERCADO 2023'!BC294*(1 + 0.0928) * (1 + 0.052) * (1 + 0.051)</f>
        <v>100702.61994944948</v>
      </c>
      <c r="BZ294" s="7">
        <f>+'ESTUDIO DE MERCADO 2025'!BP294*1.051</f>
        <v>147140</v>
      </c>
      <c r="CA294" s="7">
        <f>+'ESTUDIO DE MERCADO 2025'!BQ294*1.051</f>
        <v>147140</v>
      </c>
      <c r="CB294" s="7">
        <f>+'ESTUDIO DE MERCADO 2025'!BR294*1.051</f>
        <v>141029.27579999997</v>
      </c>
      <c r="CC294" s="8">
        <f t="shared" si="245"/>
        <v>133385</v>
      </c>
      <c r="CD294" s="453"/>
      <c r="CE294" s="45"/>
      <c r="CF294" s="9"/>
      <c r="CG294" s="9"/>
      <c r="CH294" s="9"/>
      <c r="CI294" s="10"/>
      <c r="CJ294" s="10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</row>
    <row r="295" spans="1:198" s="46" customFormat="1" ht="50" customHeight="1" thickBot="1" x14ac:dyDescent="0.4">
      <c r="A295" s="291"/>
      <c r="B295" s="11">
        <v>265</v>
      </c>
      <c r="C295" s="34" t="s">
        <v>305</v>
      </c>
      <c r="D295" s="11" t="s">
        <v>272</v>
      </c>
      <c r="E295" s="6"/>
      <c r="F295" s="157">
        <f>+'ESTUDIO DE MERCADO 2023'!F295*(1 + 0.0928) * (1 + 0.052) * (1 + 0.051)</f>
        <v>1897938.8230213274</v>
      </c>
      <c r="G295" s="157">
        <f>+'ESTUDIO DE MERCADO 2023'!G295*(1 + 0.0928) * (1 + 0.052) * (1 + 0.051)</f>
        <v>1795742.1171663329</v>
      </c>
      <c r="H295" s="7">
        <f>+'ESTUDIO DE MERCADO 2025'!H295*1.051</f>
        <v>2339526</v>
      </c>
      <c r="I295" s="7">
        <f>+'ESTUDIO DE MERCADO 2025'!I295*1.051</f>
        <v>2386821</v>
      </c>
      <c r="J295" s="13">
        <f>+'ESTUDIO DE MERCADO 2025'!J295*1.051</f>
        <v>2249059.9137999997</v>
      </c>
      <c r="K295" s="8">
        <f t="shared" si="246"/>
        <v>2133818</v>
      </c>
      <c r="L295" s="450"/>
      <c r="M295" s="157">
        <f>+'ESTUDIO DE MERCADO 2023'!I295*(1 + 0.0928) * (1 + 0.052) * (1 + 0.051)</f>
        <v>1897938.8230213274</v>
      </c>
      <c r="N295" s="157">
        <f>+'ESTUDIO DE MERCADO 2023'!J295*(1 + 0.0928) * (1 + 0.052) * (1 + 0.051)</f>
        <v>1795742.1171663329</v>
      </c>
      <c r="O295" s="7">
        <f>+'ESTUDIO DE MERCADO 2025'!N295*1.051</f>
        <v>2339526</v>
      </c>
      <c r="P295" s="7">
        <f>+'ESTUDIO DE MERCADO 2025'!O295*1.051</f>
        <v>2386821</v>
      </c>
      <c r="Q295" s="7">
        <f>+'ESTUDIO DE MERCADO 2025'!P295*1.051</f>
        <v>2249059.9137999997</v>
      </c>
      <c r="R295" s="8">
        <f t="shared" si="247"/>
        <v>2133818</v>
      </c>
      <c r="S295" s="450"/>
      <c r="T295" s="157">
        <f>+'ESTUDIO DE MERCADO 2023'!O295*(1 + 0.0928) * (1 + 0.052) * (1 + 0.051)</f>
        <v>3093045.0228811922</v>
      </c>
      <c r="U295" s="157">
        <f>+'ESTUDIO DE MERCADO 2023'!P295*(1 + 0.0928) * (1 + 0.052) * (1 + 0.051)</f>
        <v>2926496.4447260518</v>
      </c>
      <c r="V295" s="7">
        <f>+'ESTUDIO DE MERCADO 2025'!T295*1.051</f>
        <v>3811976.9999999995</v>
      </c>
      <c r="W295" s="7">
        <f>+'ESTUDIO DE MERCADO 2025'!U295*1.051</f>
        <v>3811976.9999999995</v>
      </c>
      <c r="X295" s="7">
        <f>+'ESTUDIO DE MERCADO 2025'!V295*1.051</f>
        <v>3665261.8141999999</v>
      </c>
      <c r="Y295" s="8">
        <f t="shared" si="248"/>
        <v>3461751</v>
      </c>
      <c r="Z295" s="450"/>
      <c r="AA295" s="157">
        <f>+'ESTUDIO DE MERCADO 2023'!AD295*(1 + 0.0928) * (1 + 0.052) * (1 + 0.051)</f>
        <v>3867107.2425170196</v>
      </c>
      <c r="AB295" s="157">
        <f>+'ESTUDIO DE MERCADO 2023'!AE295*(1 + 0.0928) * (1 + 0.052) * (1 + 0.051)</f>
        <v>3642445.6983891181</v>
      </c>
      <c r="AC295" s="7">
        <f>+'ESTUDIO DE MERCADO 2025'!Z295*1.051</f>
        <v>4755775</v>
      </c>
      <c r="AD295" s="7">
        <f>+'ESTUDIO DE MERCADO 2025'!AA295*1.051</f>
        <v>4755775</v>
      </c>
      <c r="AE295" s="7">
        <f>+'ESTUDIO DE MERCADO 2025'!AB295*1.051</f>
        <v>4572521.1685999995</v>
      </c>
      <c r="AF295" s="8">
        <f t="shared" si="249"/>
        <v>4318725</v>
      </c>
      <c r="AG295" s="450"/>
      <c r="AH295" s="157">
        <f>+'ESTUDIO DE MERCADO 2023'!AG295*(1 + 0.0928) * (1 + 0.052) * (1 + 0.051)</f>
        <v>3522326.4476972478</v>
      </c>
      <c r="AI295" s="157">
        <f>+'ESTUDIO DE MERCADO 2023'!AH295*(1 + 0.0928) * (1 + 0.052) * (1 + 0.051)</f>
        <v>3642445.6983891181</v>
      </c>
      <c r="AJ295" s="7">
        <f>+'ESTUDIO DE MERCADO 2025'!AF295*1.051</f>
        <v>4537167</v>
      </c>
      <c r="AK295" s="7">
        <f>+'ESTUDIO DE MERCADO 2025'!AG295*1.051</f>
        <v>4627553</v>
      </c>
      <c r="AL295" s="7">
        <f>+'ESTUDIO DE MERCADO 2025'!AH295*1.051</f>
        <v>4362586.2307999991</v>
      </c>
      <c r="AM295" s="8">
        <f t="shared" si="250"/>
        <v>4138416</v>
      </c>
      <c r="AN295" s="450"/>
      <c r="AO295" s="157">
        <f>+'ESTUDIO DE MERCADO 2023'!AJ295*(1 + 0.0928) * (1 + 0.052) * (1 + 0.051)</f>
        <v>3817236.6837900979</v>
      </c>
      <c r="AP295" s="157">
        <f>+'ESTUDIO DE MERCADO 2023'!AK295*(1 + 0.0928) * (1 + 0.052) * (1 + 0.051)</f>
        <v>3642445.6983891181</v>
      </c>
      <c r="AQ295" s="7">
        <f>+'ESTUDIO DE MERCADO 2025'!AL295*1.051</f>
        <v>4724245</v>
      </c>
      <c r="AR295" s="7">
        <f>+'ESTUDIO DE MERCADO 2025'!AM295*1.051</f>
        <v>4818835</v>
      </c>
      <c r="AS295" s="7">
        <f>+'ESTUDIO DE MERCADO 2025'!AN295*1.051</f>
        <v>4542154.4154000003</v>
      </c>
      <c r="AT295" s="8">
        <f>ROUND(((AO295+AP295+AQ295+AR295+AS295)/5),0)</f>
        <v>4308983</v>
      </c>
      <c r="AU295" s="450"/>
      <c r="AV295" s="157">
        <f>+'ESTUDIO DE MERCADO 2023'!AM295*(1 + 0.0928) * (1 + 0.052) * (1 + 0.051)</f>
        <v>4422256.3347141668</v>
      </c>
      <c r="AW295" s="157">
        <f>+'ESTUDIO DE MERCADO 2023'!AN295*(1 + 0.0928) * (1 + 0.052) * (1 + 0.051)</f>
        <v>3642445.6983891181</v>
      </c>
      <c r="AX295" s="7">
        <f>+'ESTUDIO DE MERCADO 2025'!AR295*1.051</f>
        <v>5106809</v>
      </c>
      <c r="AY295" s="7">
        <f>+'ESTUDIO DE MERCADO 2025'!AS295*1.051</f>
        <v>5208756</v>
      </c>
      <c r="AZ295" s="7">
        <f>+'ESTUDIO DE MERCADO 2025'!AT295*1.051</f>
        <v>4910547.3619999997</v>
      </c>
      <c r="BA295" s="8">
        <f t="shared" si="251"/>
        <v>4658163</v>
      </c>
      <c r="BB295" s="450"/>
      <c r="BC295" s="157">
        <f>+'ESTUDIO DE MERCADO 2023'!AP295*(1 + 0.0928) * (1 + 0.052) * (1 + 0.051)</f>
        <v>3023383.942773832</v>
      </c>
      <c r="BD295" s="157">
        <f>+'ESTUDIO DE MERCADO 2023'!AQ295*(1 + 0.0928) * (1 + 0.052) * (1 + 0.051)</f>
        <v>2325679.9559798716</v>
      </c>
      <c r="BE295" s="7">
        <f>+'ESTUDIO DE MERCADO 2025'!AX295*1.051</f>
        <v>3387373</v>
      </c>
      <c r="BF295" s="7">
        <f>+'ESTUDIO DE MERCADO 2025'!AY295*1.051</f>
        <v>3387373</v>
      </c>
      <c r="BG295" s="7">
        <f>+'ESTUDIO DE MERCADO 2025'!AZ295*1.051</f>
        <v>3257011.5843999996</v>
      </c>
      <c r="BH295" s="8">
        <f t="shared" si="252"/>
        <v>3076164</v>
      </c>
      <c r="BI295" s="450"/>
      <c r="BJ295" s="157">
        <f>+'ESTUDIO DE MERCADO 2023'!AV295*(1 + 0.0928) * (1 + 0.052) * (1 + 0.051)</f>
        <v>4094574.9197156401</v>
      </c>
      <c r="BK295" s="157">
        <f>+'ESTUDIO DE MERCADO 2023'!AW295*(1 + 0.0928) * (1 + 0.052) * (1 + 0.051)</f>
        <v>3642445.6983891181</v>
      </c>
      <c r="BL295" s="7">
        <f>+'ESTUDIO DE MERCADO 2025'!BD295*1.051</f>
        <v>4899762</v>
      </c>
      <c r="BM295" s="7">
        <f>+'ESTUDIO DE MERCADO 2025'!BE295*1.051</f>
        <v>4899762</v>
      </c>
      <c r="BN295" s="7">
        <f>+'ESTUDIO DE MERCADO 2025'!BF295*1.051</f>
        <v>4711024.0505999997</v>
      </c>
      <c r="BO295" s="8">
        <f t="shared" si="253"/>
        <v>4449514</v>
      </c>
      <c r="BP295" s="450"/>
      <c r="BQ295" s="157">
        <f>+'ESTUDIO DE MERCADO 2023'!AY295*(1 + 0.0928) * (1 + 0.052) * (1 + 0.051)</f>
        <v>4102056.6577388919</v>
      </c>
      <c r="BR295" s="157">
        <f>+'ESTUDIO DE MERCADO 2023'!AZ295*(1 + 0.0928) * (1 + 0.052) * (1 + 0.051)</f>
        <v>3642445.6983891181</v>
      </c>
      <c r="BS295" s="7">
        <f>+'ESTUDIO DE MERCADO 2025'!BJ295*1.051</f>
        <v>4903966</v>
      </c>
      <c r="BT295" s="7">
        <f>+'ESTUDIO DE MERCADO 2025'!BK295*1.051</f>
        <v>4903966</v>
      </c>
      <c r="BU295" s="7">
        <f>+'ESTUDIO DE MERCADO 2025'!BL295*1.051</f>
        <v>4715579.5049999999</v>
      </c>
      <c r="BV295" s="8">
        <f t="shared" si="254"/>
        <v>4453603</v>
      </c>
      <c r="BW295" s="450"/>
      <c r="BX295" s="157">
        <f>+'ESTUDIO DE MERCADO 2023'!BB295*(1 + 0.0928) * (1 + 0.052) * (1 + 0.051)</f>
        <v>3186185.2500004596</v>
      </c>
      <c r="BY295" s="157">
        <f>+'ESTUDIO DE MERCADO 2023'!BC295*(1 + 0.0928) * (1 + 0.052) * (1 + 0.051)</f>
        <v>2450911.7307695849</v>
      </c>
      <c r="BZ295" s="7">
        <f>+'ESTUDIO DE MERCADO 2025'!BP295*1.051</f>
        <v>3569196</v>
      </c>
      <c r="CA295" s="7">
        <f>+'ESTUDIO DE MERCADO 2025'!BQ295*1.051</f>
        <v>3569196</v>
      </c>
      <c r="CB295" s="7">
        <f>+'ESTUDIO DE MERCADO 2025'!BR295*1.051</f>
        <v>3432393.6359999999</v>
      </c>
      <c r="CC295" s="8">
        <f t="shared" si="245"/>
        <v>3241577</v>
      </c>
      <c r="CD295" s="453"/>
      <c r="CE295" s="45"/>
      <c r="CF295" s="9"/>
      <c r="CG295" s="9"/>
      <c r="CH295" s="9"/>
      <c r="CI295" s="10"/>
      <c r="CJ295" s="10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</row>
    <row r="296" spans="1:198" s="46" customFormat="1" ht="50" customHeight="1" x14ac:dyDescent="0.35">
      <c r="A296" s="291"/>
      <c r="B296" s="4">
        <v>266</v>
      </c>
      <c r="C296" s="34" t="s">
        <v>306</v>
      </c>
      <c r="D296" s="11" t="s">
        <v>272</v>
      </c>
      <c r="E296" s="6"/>
      <c r="F296" s="157">
        <f>+'ESTUDIO DE MERCADO 2023'!F296*(1 + 0.0928) * (1 + 0.052) * (1 + 0.051)</f>
        <v>1152247.1887347915</v>
      </c>
      <c r="G296" s="157">
        <f>+'ESTUDIO DE MERCADO 2023'!G296*(1 + 0.0928) * (1 + 0.052) * (1 + 0.051)</f>
        <v>1090203.1093413795</v>
      </c>
      <c r="H296" s="7">
        <f>+'ESTUDIO DE MERCADO 2025'!H296*1.051</f>
        <v>1419901</v>
      </c>
      <c r="I296" s="7">
        <f>+'ESTUDIO DE MERCADO 2025'!I296*1.051</f>
        <v>1448278</v>
      </c>
      <c r="J296" s="13">
        <f>+'ESTUDIO DE MERCADO 2025'!J296*1.051</f>
        <v>1365413.5866</v>
      </c>
      <c r="K296" s="8">
        <f t="shared" si="246"/>
        <v>1295209</v>
      </c>
      <c r="L296" s="450"/>
      <c r="M296" s="157">
        <f>+'ESTUDIO DE MERCADO 2023'!I296*(1 + 0.0928) * (1 + 0.052) * (1 + 0.051)</f>
        <v>1152247.1887347915</v>
      </c>
      <c r="N296" s="157">
        <f>+'ESTUDIO DE MERCADO 2023'!J296*(1 + 0.0928) * (1 + 0.052) * (1 + 0.051)</f>
        <v>1090203.1093413795</v>
      </c>
      <c r="O296" s="7">
        <f>+'ESTUDIO DE MERCADO 2025'!N296*1.051</f>
        <v>1419901</v>
      </c>
      <c r="P296" s="7">
        <f>+'ESTUDIO DE MERCADO 2025'!O296*1.051</f>
        <v>1448278</v>
      </c>
      <c r="Q296" s="7">
        <f>+'ESTUDIO DE MERCADO 2025'!P296*1.051</f>
        <v>1365413.5866</v>
      </c>
      <c r="R296" s="8">
        <f t="shared" si="247"/>
        <v>1295209</v>
      </c>
      <c r="S296" s="450"/>
      <c r="T296" s="157">
        <f>+'ESTUDIO DE MERCADO 2023'!O296*(1 + 0.0928) * (1 + 0.052) * (1 + 0.051)</f>
        <v>1795279.3660527305</v>
      </c>
      <c r="U296" s="157">
        <f>+'ESTUDIO DE MERCADO 2023'!P296*(1 + 0.0928) * (1 + 0.052) * (1 + 0.051)</f>
        <v>1698610.4771114297</v>
      </c>
      <c r="V296" s="7">
        <f>+'ESTUDIO DE MERCADO 2025'!T296*1.051</f>
        <v>2212355</v>
      </c>
      <c r="W296" s="7">
        <f>+'ESTUDIO DE MERCADO 2025'!U296*1.051</f>
        <v>2212355</v>
      </c>
      <c r="X296" s="7">
        <f>+'ESTUDIO DE MERCADO 2025'!V296*1.051</f>
        <v>2127407.5046000001</v>
      </c>
      <c r="Y296" s="8">
        <f t="shared" si="248"/>
        <v>2009201</v>
      </c>
      <c r="Z296" s="450"/>
      <c r="AA296" s="157">
        <f>+'ESTUDIO DE MERCADO 2023'!AD296*(1 + 0.0928) * (1 + 0.052) * (1 + 0.051)</f>
        <v>2360161.5214691469</v>
      </c>
      <c r="AB296" s="157">
        <f>+'ESTUDIO DE MERCADO 2023'!AE296*(1 + 0.0928) * (1 + 0.052) * (1 + 0.051)</f>
        <v>2214115.3671983099</v>
      </c>
      <c r="AC296" s="7">
        <f>+'ESTUDIO DE MERCADO 2025'!Z296*1.051</f>
        <v>2896556</v>
      </c>
      <c r="AD296" s="7">
        <f>+'ESTUDIO DE MERCADO 2025'!AA296*1.051</f>
        <v>2896556</v>
      </c>
      <c r="AE296" s="7">
        <f>+'ESTUDIO DE MERCADO 2025'!AB296*1.051</f>
        <v>2785249.8449999997</v>
      </c>
      <c r="AF296" s="8">
        <f t="shared" si="249"/>
        <v>2630528</v>
      </c>
      <c r="AG296" s="450"/>
      <c r="AH296" s="157">
        <f>+'ESTUDIO DE MERCADO 2023'!AG296*(1 + 0.0928) * (1 + 0.052) * (1 + 0.051)</f>
        <v>2125922.8592098607</v>
      </c>
      <c r="AI296" s="157">
        <f>+'ESTUDIO DE MERCADO 2023'!AH296*(1 + 0.0928) * (1 + 0.052) * (1 + 0.051)</f>
        <v>2214115.3671983099</v>
      </c>
      <c r="AJ296" s="7">
        <f>+'ESTUDIO DE MERCADO 2025'!AF296*1.051</f>
        <v>2748365</v>
      </c>
      <c r="AK296" s="7">
        <f>+'ESTUDIO DE MERCADO 2025'!AG296*1.051</f>
        <v>2803017</v>
      </c>
      <c r="AL296" s="7">
        <f>+'ESTUDIO DE MERCADO 2025'!AH296*1.051</f>
        <v>2642622.6287999996</v>
      </c>
      <c r="AM296" s="8">
        <f t="shared" si="250"/>
        <v>2506809</v>
      </c>
      <c r="AN296" s="450"/>
      <c r="AO296" s="157">
        <f>+'ESTUDIO DE MERCADO 2023'!AJ296*(1 + 0.0928) * (1 + 0.052) * (1 + 0.051)</f>
        <v>2360519.9353562626</v>
      </c>
      <c r="AP296" s="157">
        <f>+'ESTUDIO DE MERCADO 2023'!AK296*(1 + 0.0928) * (1 + 0.052) * (1 + 0.051)</f>
        <v>2214115.3671983099</v>
      </c>
      <c r="AQ296" s="7">
        <f>+'ESTUDIO DE MERCADO 2025'!AL296*1.051</f>
        <v>2896556</v>
      </c>
      <c r="AR296" s="7">
        <f>+'ESTUDIO DE MERCADO 2025'!AM296*1.051</f>
        <v>2954361</v>
      </c>
      <c r="AS296" s="7">
        <f>+'ESTUDIO DE MERCADO 2025'!AN296*1.051</f>
        <v>2785467.6121999999</v>
      </c>
      <c r="AT296" s="8">
        <f>ROUND(((AO296+AP296+AQ296+AR296+AS296)/5),0)</f>
        <v>2642204</v>
      </c>
      <c r="AU296" s="450"/>
      <c r="AV296" s="157">
        <f>+'ESTUDIO DE MERCADO 2023'!AM296*(1 + 0.0928) * (1 + 0.052) * (1 + 0.051)</f>
        <v>2698426.4733173875</v>
      </c>
      <c r="AW296" s="157">
        <f>+'ESTUDIO DE MERCADO 2023'!AN296*(1 + 0.0928) * (1 + 0.052) * (1 + 0.051)</f>
        <v>2214115.3671983099</v>
      </c>
      <c r="AX296" s="7">
        <f>+'ESTUDIO DE MERCADO 2025'!AR296*1.051</f>
        <v>3110960</v>
      </c>
      <c r="AY296" s="7">
        <f>+'ESTUDIO DE MERCADO 2025'!AS296*1.051</f>
        <v>3172969</v>
      </c>
      <c r="AZ296" s="7">
        <f>+'ESTUDIO DE MERCADO 2025'!AT296*1.051</f>
        <v>2991216.4169999999</v>
      </c>
      <c r="BA296" s="8">
        <f t="shared" si="251"/>
        <v>2837537</v>
      </c>
      <c r="BB296" s="450"/>
      <c r="BC296" s="157">
        <f>+'ESTUDIO DE MERCADO 2023'!AP296*(1 + 0.0928) * (1 + 0.052) * (1 + 0.051)</f>
        <v>1723776.4030542944</v>
      </c>
      <c r="BD296" s="157">
        <f>+'ESTUDIO DE MERCADO 2023'!AQ296*(1 + 0.0928) * (1 + 0.052) * (1 + 0.051)</f>
        <v>1325981.8485033032</v>
      </c>
      <c r="BE296" s="7">
        <f>+'ESTUDIO DE MERCADO 2025'!AX296*1.051</f>
        <v>1931737.9999999998</v>
      </c>
      <c r="BF296" s="7">
        <f>+'ESTUDIO DE MERCADO 2025'!AY296*1.051</f>
        <v>1931737.9999999998</v>
      </c>
      <c r="BG296" s="7">
        <f>+'ESTUDIO DE MERCADO 2025'!AZ296*1.051</f>
        <v>1856978.8986</v>
      </c>
      <c r="BH296" s="8">
        <f t="shared" si="252"/>
        <v>1754043</v>
      </c>
      <c r="BI296" s="450"/>
      <c r="BJ296" s="157">
        <f>+'ESTUDIO DE MERCADO 2023'!AV296*(1 + 0.0928) * (1 + 0.052) * (1 + 0.051)</f>
        <v>2398051.3366677677</v>
      </c>
      <c r="BK296" s="157">
        <f>+'ESTUDIO DE MERCADO 2023'!AW296*(1 + 0.0928) * (1 + 0.052) * (1 + 0.051)</f>
        <v>2214115.3671983099</v>
      </c>
      <c r="BL296" s="7">
        <f>+'ESTUDIO DE MERCADO 2025'!BD296*1.051</f>
        <v>2920729</v>
      </c>
      <c r="BM296" s="7">
        <f>+'ESTUDIO DE MERCADO 2025'!BE296*1.051</f>
        <v>2920729</v>
      </c>
      <c r="BN296" s="7">
        <f>+'ESTUDIO DE MERCADO 2025'!BF296*1.051</f>
        <v>2808319.9255999997</v>
      </c>
      <c r="BO296" s="8">
        <f t="shared" si="253"/>
        <v>2652389</v>
      </c>
      <c r="BP296" s="450"/>
      <c r="BQ296" s="157">
        <f>+'ESTUDIO DE MERCADO 2023'!AY296*(1 + 0.0928) * (1 + 0.052) * (1 + 0.051)</f>
        <v>2411794.9905357468</v>
      </c>
      <c r="BR296" s="157">
        <f>+'ESTUDIO DE MERCADO 2023'!AZ296*(1 + 0.0928) * (1 + 0.052) * (1 + 0.051)</f>
        <v>2214115.3671983099</v>
      </c>
      <c r="BS296" s="7">
        <f>+'ESTUDIO DE MERCADO 2025'!BJ296*1.051</f>
        <v>2929137</v>
      </c>
      <c r="BT296" s="7">
        <f>+'ESTUDIO DE MERCADO 2025'!BK296*1.051</f>
        <v>2929137</v>
      </c>
      <c r="BU296" s="7">
        <f>+'ESTUDIO DE MERCADO 2025'!BL296*1.051</f>
        <v>2816689.2487999997</v>
      </c>
      <c r="BV296" s="8">
        <f t="shared" si="254"/>
        <v>2660175</v>
      </c>
      <c r="BW296" s="450"/>
      <c r="BX296" s="157">
        <f>+'ESTUDIO DE MERCADO 2023'!BB296*(1 + 0.0928) * (1 + 0.052) * (1 + 0.051)</f>
        <v>1934347.5991406459</v>
      </c>
      <c r="BY296" s="157">
        <f>+'ESTUDIO DE MERCADO 2023'!BC296*(1 + 0.0928) * (1 + 0.052) * (1 + 0.051)</f>
        <v>1487959.6916466507</v>
      </c>
      <c r="BZ296" s="7">
        <f>+'ESTUDIO DE MERCADO 2025'!BP296*1.051</f>
        <v>2167162</v>
      </c>
      <c r="CA296" s="7">
        <f>+'ESTUDIO DE MERCADO 2025'!BQ296*1.051</f>
        <v>2167162</v>
      </c>
      <c r="CB296" s="7">
        <f>+'ESTUDIO DE MERCADO 2025'!BR296*1.051</f>
        <v>2083821.6938</v>
      </c>
      <c r="CC296" s="8">
        <f t="shared" si="245"/>
        <v>1968091</v>
      </c>
      <c r="CD296" s="453"/>
      <c r="CE296" s="45"/>
      <c r="CF296" s="9"/>
      <c r="CG296" s="9"/>
      <c r="CH296" s="9"/>
      <c r="CI296" s="10"/>
      <c r="CJ296" s="10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</row>
    <row r="297" spans="1:198" s="46" customFormat="1" ht="50" customHeight="1" thickBot="1" x14ac:dyDescent="0.4">
      <c r="A297" s="291"/>
      <c r="B297" s="11">
        <v>267</v>
      </c>
      <c r="C297" s="34" t="s">
        <v>307</v>
      </c>
      <c r="D297" s="11" t="s">
        <v>272</v>
      </c>
      <c r="E297" s="6"/>
      <c r="F297" s="157">
        <f>+'ESTUDIO DE MERCADO 2023'!F297*(1 + 0.0928) * (1 + 0.052) * (1 + 0.051)</f>
        <v>280375.92212447996</v>
      </c>
      <c r="G297" s="157">
        <f>+'ESTUDIO DE MERCADO 2023'!G297*(1 + 0.0928) * (1 + 0.052) * (1 + 0.051)</f>
        <v>265278.75708700798</v>
      </c>
      <c r="H297" s="7">
        <f>+'ESTUDIO DE MERCADO 2025'!H297*1.051</f>
        <v>345779</v>
      </c>
      <c r="I297" s="7">
        <f>+'ESTUDIO DE MERCADO 2025'!I297*1.051</f>
        <v>353136</v>
      </c>
      <c r="J297" s="13">
        <f>+'ESTUDIO DE MERCADO 2025'!J297*1.051</f>
        <v>332246.53419999999</v>
      </c>
      <c r="K297" s="8">
        <f t="shared" si="246"/>
        <v>315363</v>
      </c>
      <c r="L297" s="450"/>
      <c r="M297" s="157">
        <f>+'ESTUDIO DE MERCADO 2023'!I297*(1 + 0.0928) * (1 + 0.052) * (1 + 0.051)</f>
        <v>280375.92212447996</v>
      </c>
      <c r="N297" s="157">
        <f>+'ESTUDIO DE MERCADO 2023'!J297*(1 + 0.0928) * (1 + 0.052) * (1 + 0.051)</f>
        <v>265278.75708700798</v>
      </c>
      <c r="O297" s="7">
        <f>+'ESTUDIO DE MERCADO 2025'!N297*1.051</f>
        <v>345779</v>
      </c>
      <c r="P297" s="7">
        <f>+'ESTUDIO DE MERCADO 2025'!O297*1.051</f>
        <v>353136</v>
      </c>
      <c r="Q297" s="7">
        <f>+'ESTUDIO DE MERCADO 2025'!P297*1.051</f>
        <v>332246.53419999999</v>
      </c>
      <c r="R297" s="8">
        <f t="shared" si="247"/>
        <v>315363</v>
      </c>
      <c r="S297" s="450"/>
      <c r="T297" s="157">
        <f>+'ESTUDIO DE MERCADO 2023'!O297*(1 + 0.0928) * (1 + 0.052) * (1 + 0.051)</f>
        <v>420563.88318671996</v>
      </c>
      <c r="U297" s="157">
        <f>+'ESTUDIO DE MERCADO 2023'!P297*(1 + 0.0928) * (1 + 0.052) * (1 + 0.051)</f>
        <v>397918.13563051197</v>
      </c>
      <c r="V297" s="7">
        <f>+'ESTUDIO DE MERCADO 2025'!T297*1.051</f>
        <v>518142.99999999994</v>
      </c>
      <c r="W297" s="7">
        <f>+'ESTUDIO DE MERCADO 2025'!U297*1.051</f>
        <v>518142.99999999994</v>
      </c>
      <c r="X297" s="7">
        <f>+'ESTUDIO DE MERCADO 2025'!V297*1.051</f>
        <v>498369.06559999997</v>
      </c>
      <c r="Y297" s="8">
        <f t="shared" si="248"/>
        <v>470627</v>
      </c>
      <c r="Z297" s="450"/>
      <c r="AA297" s="157">
        <f>+'ESTUDIO DE MERCADO 2023'!AD297*(1 + 0.0928) * (1 + 0.052) * (1 + 0.051)</f>
        <v>420563.88318671996</v>
      </c>
      <c r="AB297" s="157">
        <f>+'ESTUDIO DE MERCADO 2023'!AE297*(1 + 0.0928) * (1 + 0.052) * (1 + 0.051)</f>
        <v>397918.13563051197</v>
      </c>
      <c r="AC297" s="7">
        <f>+'ESTUDIO DE MERCADO 2025'!Z297*1.051</f>
        <v>518142.99999999994</v>
      </c>
      <c r="AD297" s="7">
        <f>+'ESTUDIO DE MERCADO 2025'!AA297*1.051</f>
        <v>518142.99999999994</v>
      </c>
      <c r="AE297" s="7">
        <f>+'ESTUDIO DE MERCADO 2025'!AB297*1.051</f>
        <v>498369.06559999997</v>
      </c>
      <c r="AF297" s="8">
        <f t="shared" si="249"/>
        <v>470627</v>
      </c>
      <c r="AG297" s="450"/>
      <c r="AH297" s="157">
        <f>+'ESTUDIO DE MERCADO 2023'!AG297*(1 + 0.0928) * (1 + 0.052) * (1 + 0.051)</f>
        <v>420563.88318671996</v>
      </c>
      <c r="AI297" s="157">
        <f>+'ESTUDIO DE MERCADO 2023'!AH297*(1 + 0.0928) * (1 + 0.052) * (1 + 0.051)</f>
        <v>397918.13563051197</v>
      </c>
      <c r="AJ297" s="7">
        <f>+'ESTUDIO DE MERCADO 2025'!AF297*1.051</f>
        <v>518142.99999999994</v>
      </c>
      <c r="AK297" s="7">
        <f>+'ESTUDIO DE MERCADO 2025'!AG297*1.051</f>
        <v>528653</v>
      </c>
      <c r="AL297" s="7">
        <f>+'ESTUDIO DE MERCADO 2025'!AH297*1.051</f>
        <v>498369.06559999997</v>
      </c>
      <c r="AM297" s="8">
        <f t="shared" si="250"/>
        <v>472729</v>
      </c>
      <c r="AN297" s="450"/>
      <c r="AO297" s="157">
        <f>+'ESTUDIO DE MERCADO 2023'!AJ297*(1 + 0.0928) * (1 + 0.052) * (1 + 0.051)</f>
        <v>420563.88318671996</v>
      </c>
      <c r="AP297" s="157">
        <f>+'ESTUDIO DE MERCADO 2023'!AK297*(1 + 0.0928) * (1 + 0.052) * (1 + 0.051)</f>
        <v>397918.13563051197</v>
      </c>
      <c r="AQ297" s="7">
        <f>+'ESTUDIO DE MERCADO 2025'!AL297*1.051</f>
        <v>518142.99999999994</v>
      </c>
      <c r="AR297" s="7">
        <f>+'ESTUDIO DE MERCADO 2025'!AM297*1.051</f>
        <v>528653</v>
      </c>
      <c r="AS297" s="7">
        <f>+'ESTUDIO DE MERCADO 2025'!AN297*1.051</f>
        <v>498369.06559999997</v>
      </c>
      <c r="AT297" s="8">
        <f>ROUND(((AO297+AP297+AQ297+AR297+AS297)/5),0)</f>
        <v>472729</v>
      </c>
      <c r="AU297" s="450"/>
      <c r="AV297" s="157">
        <f>+'ESTUDIO DE MERCADO 2023'!AM297*(1 + 0.0928) * (1 + 0.052) * (1 + 0.051)</f>
        <v>420563.88318671996</v>
      </c>
      <c r="AW297" s="157">
        <f>+'ESTUDIO DE MERCADO 2023'!AN297*(1 + 0.0928) * (1 + 0.052) * (1 + 0.051)</f>
        <v>397918.13563051197</v>
      </c>
      <c r="AX297" s="7">
        <f>+'ESTUDIO DE MERCADO 2025'!AR297*1.051</f>
        <v>518142.99999999994</v>
      </c>
      <c r="AY297" s="7">
        <f>+'ESTUDIO DE MERCADO 2025'!AS297*1.051</f>
        <v>528653</v>
      </c>
      <c r="AZ297" s="7">
        <f>+'ESTUDIO DE MERCADO 2025'!AT297*1.051</f>
        <v>498369.06559999997</v>
      </c>
      <c r="BA297" s="8">
        <f t="shared" si="251"/>
        <v>472729</v>
      </c>
      <c r="BB297" s="450"/>
      <c r="BC297" s="157">
        <f>+'ESTUDIO DE MERCADO 2023'!AP297*(1 + 0.0928) * (1 + 0.052) * (1 + 0.051)</f>
        <v>280375.92212447996</v>
      </c>
      <c r="BD297" s="157">
        <f>+'ESTUDIO DE MERCADO 2023'!AQ297*(1 + 0.0928) * (1 + 0.052) * (1 + 0.051)</f>
        <v>215673.78624959997</v>
      </c>
      <c r="BE297" s="7">
        <f>+'ESTUDIO DE MERCADO 2025'!AX297*1.051</f>
        <v>314249</v>
      </c>
      <c r="BF297" s="7">
        <f>+'ESTUDIO DE MERCADO 2025'!AY297*1.051</f>
        <v>314249</v>
      </c>
      <c r="BG297" s="7">
        <f>+'ESTUDIO DE MERCADO 2025'!AZ297*1.051</f>
        <v>302041.63500000001</v>
      </c>
      <c r="BH297" s="8">
        <f t="shared" si="252"/>
        <v>285318</v>
      </c>
      <c r="BI297" s="450"/>
      <c r="BJ297" s="157">
        <f>+'ESTUDIO DE MERCADO 2023'!AV297*(1 + 0.0928) * (1 + 0.052) * (1 + 0.051)</f>
        <v>420563.88318671996</v>
      </c>
      <c r="BK297" s="157">
        <f>+'ESTUDIO DE MERCADO 2023'!AW297*(1 + 0.0928) * (1 + 0.052) * (1 + 0.051)</f>
        <v>397918.13563051197</v>
      </c>
      <c r="BL297" s="7">
        <f>+'ESTUDIO DE MERCADO 2025'!BD297*1.051</f>
        <v>518142.99999999994</v>
      </c>
      <c r="BM297" s="7">
        <f>+'ESTUDIO DE MERCADO 2025'!BE297*1.051</f>
        <v>518142.99999999994</v>
      </c>
      <c r="BN297" s="7">
        <f>+'ESTUDIO DE MERCADO 2025'!BF297*1.051</f>
        <v>498369.06559999997</v>
      </c>
      <c r="BO297" s="8">
        <f t="shared" si="253"/>
        <v>470627</v>
      </c>
      <c r="BP297" s="450"/>
      <c r="BQ297" s="157">
        <f>+'ESTUDIO DE MERCADO 2023'!AY297*(1 + 0.0928) * (1 + 0.052) * (1 + 0.051)</f>
        <v>420563.88318671996</v>
      </c>
      <c r="BR297" s="157">
        <f>+'ESTUDIO DE MERCADO 2023'!AZ297*(1 + 0.0928) * (1 + 0.052) * (1 + 0.051)</f>
        <v>397918.13563051197</v>
      </c>
      <c r="BS297" s="7">
        <f>+'ESTUDIO DE MERCADO 2025'!BJ297*1.051</f>
        <v>518142.99999999994</v>
      </c>
      <c r="BT297" s="7">
        <f>+'ESTUDIO DE MERCADO 2025'!BK297*1.051</f>
        <v>518142.99999999994</v>
      </c>
      <c r="BU297" s="7">
        <f>+'ESTUDIO DE MERCADO 2025'!BL297*1.051</f>
        <v>498369.06559999997</v>
      </c>
      <c r="BV297" s="8">
        <f t="shared" si="254"/>
        <v>470627</v>
      </c>
      <c r="BW297" s="450"/>
      <c r="BX297" s="157">
        <f>+'ESTUDIO DE MERCADO 2023'!BB297*(1 + 0.0928) * (1 + 0.052) * (1 + 0.051)</f>
        <v>280375.92212447996</v>
      </c>
      <c r="BY297" s="157">
        <f>+'ESTUDIO DE MERCADO 2023'!BC297*(1 + 0.0928) * (1 + 0.052) * (1 + 0.051)</f>
        <v>215673.78624959997</v>
      </c>
      <c r="BZ297" s="7">
        <f>+'ESTUDIO DE MERCADO 2025'!BP297*1.051</f>
        <v>314249</v>
      </c>
      <c r="CA297" s="7">
        <f>+'ESTUDIO DE MERCADO 2025'!BQ297*1.051</f>
        <v>314249</v>
      </c>
      <c r="CB297" s="7">
        <f>+'ESTUDIO DE MERCADO 2025'!BR297*1.051</f>
        <v>302041.63500000001</v>
      </c>
      <c r="CC297" s="8">
        <f t="shared" si="245"/>
        <v>285318</v>
      </c>
      <c r="CD297" s="453"/>
      <c r="CE297" s="45"/>
      <c r="CF297" s="9"/>
      <c r="CG297" s="9"/>
      <c r="CH297" s="9"/>
      <c r="CI297" s="10"/>
      <c r="CJ297" s="10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</row>
    <row r="298" spans="1:198" s="46" customFormat="1" ht="50" customHeight="1" x14ac:dyDescent="0.35">
      <c r="A298" s="291"/>
      <c r="B298" s="4">
        <v>268</v>
      </c>
      <c r="C298" s="34" t="s">
        <v>308</v>
      </c>
      <c r="D298" s="11" t="s">
        <v>272</v>
      </c>
      <c r="E298" s="6"/>
      <c r="F298" s="157">
        <f>+'ESTUDIO DE MERCADO 2023'!F298*(1 + 0.0928) * (1 + 0.052) * (1 + 0.051)</f>
        <v>280375.92212447996</v>
      </c>
      <c r="G298" s="157">
        <f>+'ESTUDIO DE MERCADO 2023'!G298*(1 + 0.0928) * (1 + 0.052) * (1 + 0.051)</f>
        <v>265278.75708700798</v>
      </c>
      <c r="H298" s="7">
        <f>+'ESTUDIO DE MERCADO 2025'!H298*1.051</f>
        <v>345779</v>
      </c>
      <c r="I298" s="7">
        <f>+'ESTUDIO DE MERCADO 2025'!I298*1.051</f>
        <v>353136</v>
      </c>
      <c r="J298" s="13">
        <f>+'ESTUDIO DE MERCADO 2025'!J298*1.051</f>
        <v>332246.53419999999</v>
      </c>
      <c r="K298" s="8">
        <f t="shared" si="246"/>
        <v>315363</v>
      </c>
      <c r="L298" s="450"/>
      <c r="M298" s="157">
        <f>+'ESTUDIO DE MERCADO 2023'!I298*(1 + 0.0928) * (1 + 0.052) * (1 + 0.051)</f>
        <v>280375.92212447996</v>
      </c>
      <c r="N298" s="157">
        <f>+'ESTUDIO DE MERCADO 2023'!J298*(1 + 0.0928) * (1 + 0.052) * (1 + 0.051)</f>
        <v>265278.75708700798</v>
      </c>
      <c r="O298" s="7">
        <f>+'ESTUDIO DE MERCADO 2025'!N298*1.051</f>
        <v>345779</v>
      </c>
      <c r="P298" s="7">
        <f>+'ESTUDIO DE MERCADO 2025'!O298*1.051</f>
        <v>353136</v>
      </c>
      <c r="Q298" s="7">
        <f>+'ESTUDIO DE MERCADO 2025'!P298*1.051</f>
        <v>332246.53419999999</v>
      </c>
      <c r="R298" s="8">
        <f t="shared" si="247"/>
        <v>315363</v>
      </c>
      <c r="S298" s="450"/>
      <c r="T298" s="157">
        <f>+'ESTUDIO DE MERCADO 2023'!O298*(1 + 0.0928) * (1 + 0.052) * (1 + 0.051)</f>
        <v>280375.92212447996</v>
      </c>
      <c r="U298" s="157">
        <f>+'ESTUDIO DE MERCADO 2023'!P298*(1 + 0.0928) * (1 + 0.052) * (1 + 0.051)</f>
        <v>265278.75708700798</v>
      </c>
      <c r="V298" s="7">
        <f>+'ESTUDIO DE MERCADO 2025'!T298*1.051</f>
        <v>345779</v>
      </c>
      <c r="W298" s="7">
        <f>+'ESTUDIO DE MERCADO 2025'!U298*1.051</f>
        <v>345779</v>
      </c>
      <c r="X298" s="7">
        <f>+'ESTUDIO DE MERCADO 2025'!V298*1.051</f>
        <v>332246.53419999999</v>
      </c>
      <c r="Y298" s="8">
        <f t="shared" si="248"/>
        <v>313892</v>
      </c>
      <c r="Z298" s="450"/>
      <c r="AA298" s="157">
        <f>+'ESTUDIO DE MERCADO 2023'!AD298*(1 + 0.0928) * (1 + 0.052) * (1 + 0.051)</f>
        <v>280375.92212447996</v>
      </c>
      <c r="AB298" s="157">
        <f>+'ESTUDIO DE MERCADO 2023'!AE298*(1 + 0.0928) * (1 + 0.052) * (1 + 0.051)</f>
        <v>265278.75708700798</v>
      </c>
      <c r="AC298" s="7">
        <f>+'ESTUDIO DE MERCADO 2025'!Z298*1.051</f>
        <v>345779</v>
      </c>
      <c r="AD298" s="7">
        <f>+'ESTUDIO DE MERCADO 2025'!AA298*1.051</f>
        <v>345779</v>
      </c>
      <c r="AE298" s="7">
        <f>+'ESTUDIO DE MERCADO 2025'!AB298*1.051</f>
        <v>332246.53419999999</v>
      </c>
      <c r="AF298" s="8">
        <f t="shared" si="249"/>
        <v>313892</v>
      </c>
      <c r="AG298" s="450"/>
      <c r="AH298" s="157">
        <f>+'ESTUDIO DE MERCADO 2023'!AG298*(1 + 0.0928) * (1 + 0.052) * (1 + 0.051)</f>
        <v>280375.92212447996</v>
      </c>
      <c r="AI298" s="157">
        <f>+'ESTUDIO DE MERCADO 2023'!AH298*(1 + 0.0928) * (1 + 0.052) * (1 + 0.051)</f>
        <v>265278.75708700798</v>
      </c>
      <c r="AJ298" s="7">
        <f>+'ESTUDIO DE MERCADO 2025'!AF298*1.051</f>
        <v>345779</v>
      </c>
      <c r="AK298" s="7">
        <f>+'ESTUDIO DE MERCADO 2025'!AG298*1.051</f>
        <v>353136</v>
      </c>
      <c r="AL298" s="7">
        <f>+'ESTUDIO DE MERCADO 2025'!AH298*1.051</f>
        <v>332246.53419999999</v>
      </c>
      <c r="AM298" s="8">
        <f t="shared" si="250"/>
        <v>315363</v>
      </c>
      <c r="AN298" s="450"/>
      <c r="AO298" s="157">
        <f>+'ESTUDIO DE MERCADO 2023'!AJ298*(1 + 0.0928) * (1 + 0.052) * (1 + 0.051)</f>
        <v>280375.92212447996</v>
      </c>
      <c r="AP298" s="157">
        <f>+'ESTUDIO DE MERCADO 2023'!AK298*(1 + 0.0928) * (1 + 0.052) * (1 + 0.051)</f>
        <v>265278.75708700798</v>
      </c>
      <c r="AQ298" s="7">
        <f>+'ESTUDIO DE MERCADO 2025'!AL298*1.051</f>
        <v>345779</v>
      </c>
      <c r="AR298" s="7">
        <f>+'ESTUDIO DE MERCADO 2025'!AM298*1.051</f>
        <v>353136</v>
      </c>
      <c r="AS298" s="7">
        <f>+'ESTUDIO DE MERCADO 2025'!AN298*1.051</f>
        <v>332246.53419999999</v>
      </c>
      <c r="AT298" s="8">
        <f>ROUND(((AO298+AP298+AQ298+AR298+AS298)/5),0)</f>
        <v>315363</v>
      </c>
      <c r="AU298" s="450"/>
      <c r="AV298" s="157">
        <f>+'ESTUDIO DE MERCADO 2023'!AM298*(1 + 0.0928) * (1 + 0.052) * (1 + 0.051)</f>
        <v>280375.92212447996</v>
      </c>
      <c r="AW298" s="157">
        <f>+'ESTUDIO DE MERCADO 2023'!AN298*(1 + 0.0928) * (1 + 0.052) * (1 + 0.051)</f>
        <v>265278.75708700798</v>
      </c>
      <c r="AX298" s="7">
        <f>+'ESTUDIO DE MERCADO 2025'!AR298*1.051</f>
        <v>345779</v>
      </c>
      <c r="AY298" s="7">
        <f>+'ESTUDIO DE MERCADO 2025'!AS298*1.051</f>
        <v>353136</v>
      </c>
      <c r="AZ298" s="7">
        <f>+'ESTUDIO DE MERCADO 2025'!AT298*1.051</f>
        <v>332246.53419999999</v>
      </c>
      <c r="BA298" s="8">
        <f t="shared" si="251"/>
        <v>315363</v>
      </c>
      <c r="BB298" s="450"/>
      <c r="BC298" s="157">
        <f>+'ESTUDIO DE MERCADO 2023'!AP298*(1 + 0.0928) * (1 + 0.052) * (1 + 0.051)</f>
        <v>280375.92212447996</v>
      </c>
      <c r="BD298" s="157">
        <f>+'ESTUDIO DE MERCADO 2023'!AQ298*(1 + 0.0928) * (1 + 0.052) * (1 + 0.051)</f>
        <v>215673.78624959997</v>
      </c>
      <c r="BE298" s="7">
        <f>+'ESTUDIO DE MERCADO 2025'!AX298*1.051</f>
        <v>314249</v>
      </c>
      <c r="BF298" s="7">
        <f>+'ESTUDIO DE MERCADO 2025'!AY298*1.051</f>
        <v>314249</v>
      </c>
      <c r="BG298" s="7">
        <f>+'ESTUDIO DE MERCADO 2025'!AZ298*1.051</f>
        <v>302041.63500000001</v>
      </c>
      <c r="BH298" s="8">
        <f t="shared" si="252"/>
        <v>285318</v>
      </c>
      <c r="BI298" s="450"/>
      <c r="BJ298" s="157">
        <f>+'ESTUDIO DE MERCADO 2023'!AV298*(1 + 0.0928) * (1 + 0.052) * (1 + 0.051)</f>
        <v>280375.92212447996</v>
      </c>
      <c r="BK298" s="157">
        <f>+'ESTUDIO DE MERCADO 2023'!AW298*(1 + 0.0928) * (1 + 0.052) * (1 + 0.051)</f>
        <v>265278.75708700798</v>
      </c>
      <c r="BL298" s="7">
        <f>+'ESTUDIO DE MERCADO 2025'!BD298*1.051</f>
        <v>345779</v>
      </c>
      <c r="BM298" s="7">
        <f>+'ESTUDIO DE MERCADO 2025'!BE298*1.051</f>
        <v>345779</v>
      </c>
      <c r="BN298" s="7">
        <f>+'ESTUDIO DE MERCADO 2025'!BF298*1.051</f>
        <v>332246.53419999999</v>
      </c>
      <c r="BO298" s="8">
        <f t="shared" si="253"/>
        <v>313892</v>
      </c>
      <c r="BP298" s="450"/>
      <c r="BQ298" s="157">
        <f>+'ESTUDIO DE MERCADO 2023'!AY298*(1 + 0.0928) * (1 + 0.052) * (1 + 0.051)</f>
        <v>280375.92212447996</v>
      </c>
      <c r="BR298" s="157">
        <f>+'ESTUDIO DE MERCADO 2023'!AZ298*(1 + 0.0928) * (1 + 0.052) * (1 + 0.051)</f>
        <v>265278.75708700798</v>
      </c>
      <c r="BS298" s="7">
        <f>+'ESTUDIO DE MERCADO 2025'!BJ298*1.051</f>
        <v>345779</v>
      </c>
      <c r="BT298" s="7">
        <f>+'ESTUDIO DE MERCADO 2025'!BK298*1.051</f>
        <v>345779</v>
      </c>
      <c r="BU298" s="7">
        <f>+'ESTUDIO DE MERCADO 2025'!BL298*1.051</f>
        <v>332246.53419999999</v>
      </c>
      <c r="BV298" s="8">
        <f t="shared" si="254"/>
        <v>313892</v>
      </c>
      <c r="BW298" s="450"/>
      <c r="BX298" s="157">
        <f>+'ESTUDIO DE MERCADO 2023'!BB298*(1 + 0.0928) * (1 + 0.052) * (1 + 0.051)</f>
        <v>280375.92212447996</v>
      </c>
      <c r="BY298" s="157">
        <f>+'ESTUDIO DE MERCADO 2023'!BC298*(1 + 0.0928) * (1 + 0.052) * (1 + 0.051)</f>
        <v>215673.78624959997</v>
      </c>
      <c r="BZ298" s="7">
        <f>+'ESTUDIO DE MERCADO 2025'!BP298*1.051</f>
        <v>314249</v>
      </c>
      <c r="CA298" s="7">
        <f>+'ESTUDIO DE MERCADO 2025'!BQ298*1.051</f>
        <v>314249</v>
      </c>
      <c r="CB298" s="7">
        <f>+'ESTUDIO DE MERCADO 2025'!BR298*1.051</f>
        <v>302041.63500000001</v>
      </c>
      <c r="CC298" s="8">
        <f t="shared" si="245"/>
        <v>285318</v>
      </c>
      <c r="CD298" s="453"/>
      <c r="CE298" s="45"/>
      <c r="CF298" s="9"/>
      <c r="CG298" s="9"/>
      <c r="CH298" s="9"/>
      <c r="CI298" s="10"/>
      <c r="CJ298" s="10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</row>
    <row r="299" spans="1:198" s="46" customFormat="1" ht="50" customHeight="1" thickBot="1" x14ac:dyDescent="0.4">
      <c r="A299" s="291"/>
      <c r="B299" s="11">
        <v>269</v>
      </c>
      <c r="C299" s="34" t="s">
        <v>309</v>
      </c>
      <c r="D299" s="11" t="s">
        <v>272</v>
      </c>
      <c r="E299" s="6"/>
      <c r="F299" s="157">
        <f>+'ESTUDIO DE MERCADO 2023'!F299*(1 + 0.0928) * (1 + 0.052) * (1 + 0.051)</f>
        <v>336451.10654937598</v>
      </c>
      <c r="G299" s="157">
        <f>+'ESTUDIO DE MERCADO 2023'!G299*(1 + 0.0928) * (1 + 0.052) * (1 + 0.051)</f>
        <v>318334.50850440963</v>
      </c>
      <c r="H299" s="7">
        <f>+'ESTUDIO DE MERCADO 2025'!H299*1.051</f>
        <v>415145</v>
      </c>
      <c r="I299" s="7">
        <f>+'ESTUDIO DE MERCADO 2025'!I299*1.051</f>
        <v>423553</v>
      </c>
      <c r="J299" s="13">
        <f>+'ESTUDIO DE MERCADO 2025'!J299*1.051</f>
        <v>398694.95819999999</v>
      </c>
      <c r="K299" s="8">
        <f t="shared" si="246"/>
        <v>378436</v>
      </c>
      <c r="L299" s="450"/>
      <c r="M299" s="157">
        <f>+'ESTUDIO DE MERCADO 2023'!I299*(1 + 0.0928) * (1 + 0.052) * (1 + 0.051)</f>
        <v>336451.10654937598</v>
      </c>
      <c r="N299" s="157">
        <f>+'ESTUDIO DE MERCADO 2023'!J299*(1 + 0.0928) * (1 + 0.052) * (1 + 0.051)</f>
        <v>318334.50850440963</v>
      </c>
      <c r="O299" s="7">
        <f>+'ESTUDIO DE MERCADO 2025'!N299*1.051</f>
        <v>415145</v>
      </c>
      <c r="P299" s="7">
        <f>+'ESTUDIO DE MERCADO 2025'!O299*1.051</f>
        <v>423553</v>
      </c>
      <c r="Q299" s="7">
        <f>+'ESTUDIO DE MERCADO 2025'!P299*1.051</f>
        <v>398694.95819999999</v>
      </c>
      <c r="R299" s="8">
        <f t="shared" si="247"/>
        <v>378436</v>
      </c>
      <c r="S299" s="450"/>
      <c r="T299" s="157">
        <f>+'ESTUDIO DE MERCADO 2023'!O299*(1 + 0.0928) * (1 + 0.052) * (1 + 0.051)</f>
        <v>336451.10654937598</v>
      </c>
      <c r="U299" s="157">
        <f>+'ESTUDIO DE MERCADO 2023'!P299*(1 + 0.0928) * (1 + 0.052) * (1 + 0.051)</f>
        <v>318334.50850440963</v>
      </c>
      <c r="V299" s="7">
        <f>+'ESTUDIO DE MERCADO 2025'!T299*1.051</f>
        <v>415145</v>
      </c>
      <c r="W299" s="7">
        <f>+'ESTUDIO DE MERCADO 2025'!U299*1.051</f>
        <v>415145</v>
      </c>
      <c r="X299" s="7">
        <f>+'ESTUDIO DE MERCADO 2025'!V299*1.051</f>
        <v>398694.95819999999</v>
      </c>
      <c r="Y299" s="8">
        <f t="shared" si="248"/>
        <v>376754</v>
      </c>
      <c r="Z299" s="450"/>
      <c r="AA299" s="157">
        <f>+'ESTUDIO DE MERCADO 2023'!AD299*(1 + 0.0928) * (1 + 0.052) * (1 + 0.051)</f>
        <v>336451.10654937598</v>
      </c>
      <c r="AB299" s="157">
        <f>+'ESTUDIO DE MERCADO 2023'!AE299*(1 + 0.0928) * (1 + 0.052) * (1 + 0.051)</f>
        <v>318334.50850440963</v>
      </c>
      <c r="AC299" s="7">
        <f>+'ESTUDIO DE MERCADO 2025'!Z299*1.051</f>
        <v>415145</v>
      </c>
      <c r="AD299" s="7">
        <f>+'ESTUDIO DE MERCADO 2025'!AA299*1.051</f>
        <v>415145</v>
      </c>
      <c r="AE299" s="7">
        <f>+'ESTUDIO DE MERCADO 2025'!AB299*1.051</f>
        <v>398694.95819999999</v>
      </c>
      <c r="AF299" s="8">
        <f t="shared" si="249"/>
        <v>376754</v>
      </c>
      <c r="AG299" s="450"/>
      <c r="AH299" s="157">
        <f>+'ESTUDIO DE MERCADO 2023'!AG299*(1 + 0.0928) * (1 + 0.052) * (1 + 0.051)</f>
        <v>336451.10654937598</v>
      </c>
      <c r="AI299" s="157">
        <f>+'ESTUDIO DE MERCADO 2023'!AH299*(1 + 0.0928) * (1 + 0.052) * (1 + 0.051)</f>
        <v>318334.50850440963</v>
      </c>
      <c r="AJ299" s="7">
        <f>+'ESTUDIO DE MERCADO 2025'!AF299*1.051</f>
        <v>415145</v>
      </c>
      <c r="AK299" s="7">
        <f>+'ESTUDIO DE MERCADO 2025'!AG299*1.051</f>
        <v>423553</v>
      </c>
      <c r="AL299" s="7">
        <f>+'ESTUDIO DE MERCADO 2025'!AH299*1.051</f>
        <v>398694.95819999999</v>
      </c>
      <c r="AM299" s="8">
        <f t="shared" si="250"/>
        <v>378436</v>
      </c>
      <c r="AN299" s="450"/>
      <c r="AO299" s="157">
        <f>+'ESTUDIO DE MERCADO 2023'!AJ299*(1 + 0.0928) * (1 + 0.052) * (1 + 0.051)</f>
        <v>336451.10654937598</v>
      </c>
      <c r="AP299" s="157">
        <f>+'ESTUDIO DE MERCADO 2023'!AK299*(1 + 0.0928) * (1 + 0.052) * (1 + 0.051)</f>
        <v>318334.50850440963</v>
      </c>
      <c r="AQ299" s="7">
        <f>+'ESTUDIO DE MERCADO 2025'!AL299*1.051</f>
        <v>415145</v>
      </c>
      <c r="AR299" s="7">
        <f>+'ESTUDIO DE MERCADO 2025'!AM299*1.051</f>
        <v>423553</v>
      </c>
      <c r="AS299" s="7">
        <f>+'ESTUDIO DE MERCADO 2025'!AN299*1.051</f>
        <v>398694.95819999999</v>
      </c>
      <c r="AT299" s="8">
        <f>ROUND(((AO299+AP299+AQ299+AR299+AS299)/5),0)</f>
        <v>378436</v>
      </c>
      <c r="AU299" s="450"/>
      <c r="AV299" s="157">
        <f>+'ESTUDIO DE MERCADO 2023'!AM299*(1 + 0.0928) * (1 + 0.052) * (1 + 0.051)</f>
        <v>336451.10654937598</v>
      </c>
      <c r="AW299" s="157">
        <f>+'ESTUDIO DE MERCADO 2023'!AN299*(1 + 0.0928) * (1 + 0.052) * (1 + 0.051)</f>
        <v>318334.50850440963</v>
      </c>
      <c r="AX299" s="7">
        <f>+'ESTUDIO DE MERCADO 2025'!AR299*1.051</f>
        <v>415145</v>
      </c>
      <c r="AY299" s="7">
        <f>+'ESTUDIO DE MERCADO 2025'!AS299*1.051</f>
        <v>423553</v>
      </c>
      <c r="AZ299" s="7">
        <f>+'ESTUDIO DE MERCADO 2025'!AT299*1.051</f>
        <v>398694.95819999999</v>
      </c>
      <c r="BA299" s="8">
        <f t="shared" si="251"/>
        <v>378436</v>
      </c>
      <c r="BB299" s="450"/>
      <c r="BC299" s="157">
        <f>+'ESTUDIO DE MERCADO 2023'!AP299*(1 + 0.0928) * (1 + 0.052) * (1 + 0.051)</f>
        <v>336451.10654937598</v>
      </c>
      <c r="BD299" s="157">
        <f>+'ESTUDIO DE MERCADO 2023'!AQ299*(1 + 0.0928) * (1 + 0.052) * (1 + 0.051)</f>
        <v>258808.54349951999</v>
      </c>
      <c r="BE299" s="7">
        <f>+'ESTUDIO DE MERCADO 2025'!AX299*1.051</f>
        <v>377309</v>
      </c>
      <c r="BF299" s="7">
        <f>+'ESTUDIO DE MERCADO 2025'!AY299*1.051</f>
        <v>377309</v>
      </c>
      <c r="BG299" s="7">
        <f>+'ESTUDIO DE MERCADO 2025'!AZ299*1.051</f>
        <v>362449.962</v>
      </c>
      <c r="BH299" s="8">
        <f t="shared" si="252"/>
        <v>342466</v>
      </c>
      <c r="BI299" s="450"/>
      <c r="BJ299" s="157">
        <f>+'ESTUDIO DE MERCADO 2023'!AV299*(1 + 0.0928) * (1 + 0.052) * (1 + 0.051)</f>
        <v>336451.10654937598</v>
      </c>
      <c r="BK299" s="157">
        <f>+'ESTUDIO DE MERCADO 2023'!AW299*(1 + 0.0928) * (1 + 0.052) * (1 + 0.051)</f>
        <v>318334.50850440963</v>
      </c>
      <c r="BL299" s="7">
        <f>+'ESTUDIO DE MERCADO 2025'!BD299*1.051</f>
        <v>415145</v>
      </c>
      <c r="BM299" s="7">
        <f>+'ESTUDIO DE MERCADO 2025'!BE299*1.051</f>
        <v>415145</v>
      </c>
      <c r="BN299" s="7">
        <f>+'ESTUDIO DE MERCADO 2025'!BF299*1.051</f>
        <v>398694.95819999999</v>
      </c>
      <c r="BO299" s="8">
        <f t="shared" si="253"/>
        <v>376754</v>
      </c>
      <c r="BP299" s="450"/>
      <c r="BQ299" s="157">
        <f>+'ESTUDIO DE MERCADO 2023'!AY299*(1 + 0.0928) * (1 + 0.052) * (1 + 0.051)</f>
        <v>336451.10654937598</v>
      </c>
      <c r="BR299" s="157">
        <f>+'ESTUDIO DE MERCADO 2023'!AZ299*(1 + 0.0928) * (1 + 0.052) * (1 + 0.051)</f>
        <v>318334.50850440963</v>
      </c>
      <c r="BS299" s="7">
        <f>+'ESTUDIO DE MERCADO 2025'!BJ299*1.051</f>
        <v>415145</v>
      </c>
      <c r="BT299" s="7">
        <f>+'ESTUDIO DE MERCADO 2025'!BK299*1.051</f>
        <v>415145</v>
      </c>
      <c r="BU299" s="7">
        <f>+'ESTUDIO DE MERCADO 2025'!BL299*1.051</f>
        <v>398694.95819999999</v>
      </c>
      <c r="BV299" s="8">
        <f t="shared" si="254"/>
        <v>376754</v>
      </c>
      <c r="BW299" s="450"/>
      <c r="BX299" s="157">
        <f>+'ESTUDIO DE MERCADO 2023'!BB299*(1 + 0.0928) * (1 + 0.052) * (1 + 0.051)</f>
        <v>336451.10654937598</v>
      </c>
      <c r="BY299" s="157">
        <f>+'ESTUDIO DE MERCADO 2023'!BC299*(1 + 0.0928) * (1 + 0.052) * (1 + 0.051)</f>
        <v>258808.54349951999</v>
      </c>
      <c r="BZ299" s="7">
        <f>+'ESTUDIO DE MERCADO 2025'!BP299*1.051</f>
        <v>377309</v>
      </c>
      <c r="CA299" s="7">
        <f>+'ESTUDIO DE MERCADO 2025'!BQ299*1.051</f>
        <v>377309</v>
      </c>
      <c r="CB299" s="7">
        <f>+'ESTUDIO DE MERCADO 2025'!BR299*1.051</f>
        <v>362449.962</v>
      </c>
      <c r="CC299" s="8">
        <f t="shared" si="245"/>
        <v>342466</v>
      </c>
      <c r="CD299" s="453"/>
      <c r="CE299" s="45"/>
      <c r="CF299" s="9"/>
      <c r="CG299" s="9"/>
      <c r="CH299" s="9"/>
      <c r="CI299" s="10"/>
      <c r="CJ299" s="10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</row>
    <row r="300" spans="1:198" s="46" customFormat="1" ht="50" customHeight="1" x14ac:dyDescent="0.35">
      <c r="A300" s="291"/>
      <c r="B300" s="4">
        <v>270</v>
      </c>
      <c r="C300" s="34" t="s">
        <v>310</v>
      </c>
      <c r="D300" s="11" t="s">
        <v>283</v>
      </c>
      <c r="E300" s="6"/>
      <c r="F300" s="157">
        <f>+'ESTUDIO DE MERCADO 2023'!F300*(1 + 0.0928) * (1 + 0.052) * (1 + 0.051)</f>
        <v>114454.31126052958</v>
      </c>
      <c r="G300" s="157">
        <f>+'ESTUDIO DE MERCADO 2023'!G300*(1 + 0.0928) * (1 + 0.052) * (1 + 0.051)</f>
        <v>108291.3868080395</v>
      </c>
      <c r="H300" s="7">
        <f>+'ESTUDIO DE MERCADO 2025'!H300*1.051</f>
        <v>140834</v>
      </c>
      <c r="I300" s="7">
        <f>+'ESTUDIO DE MERCADO 2025'!I300*1.051</f>
        <v>143987</v>
      </c>
      <c r="J300" s="13">
        <f>+'ESTUDIO DE MERCADO 2025'!J300*1.051</f>
        <v>135627.76639999999</v>
      </c>
      <c r="K300" s="8">
        <f t="shared" si="246"/>
        <v>128639</v>
      </c>
      <c r="L300" s="450"/>
      <c r="M300" s="157">
        <f>+'ESTUDIO DE MERCADO 2023'!I300*(1 + 0.0928) * (1 + 0.052) * (1 + 0.051)</f>
        <v>114454.31126052958</v>
      </c>
      <c r="N300" s="157">
        <f>+'ESTUDIO DE MERCADO 2023'!J300*(1 + 0.0928) * (1 + 0.052) * (1 + 0.051)</f>
        <v>108291.3868080395</v>
      </c>
      <c r="O300" s="7">
        <f>+'ESTUDIO DE MERCADO 2025'!N300*1.051</f>
        <v>140834</v>
      </c>
      <c r="P300" s="7">
        <f>+'ESTUDIO DE MERCADO 2025'!O300*1.051</f>
        <v>143987</v>
      </c>
      <c r="Q300" s="7">
        <f>+'ESTUDIO DE MERCADO 2025'!P300*1.051</f>
        <v>135627.76639999999</v>
      </c>
      <c r="R300" s="8">
        <f t="shared" si="247"/>
        <v>128639</v>
      </c>
      <c r="S300" s="450"/>
      <c r="T300" s="157">
        <f>+'ESTUDIO DE MERCADO 2023'!O300*(1 + 0.0928) * (1 + 0.052) * (1 + 0.051)</f>
        <v>179097.59694826827</v>
      </c>
      <c r="U300" s="157">
        <f>+'ESTUDIO DE MERCADO 2023'!P300*(1 + 0.0928) * (1 + 0.052) * (1 + 0.051)</f>
        <v>169453.88018951536</v>
      </c>
      <c r="V300" s="7">
        <f>+'ESTUDIO DE MERCADO 2025'!T300*1.051</f>
        <v>220710</v>
      </c>
      <c r="W300" s="7">
        <f>+'ESTUDIO DE MERCADO 2025'!U300*1.051</f>
        <v>220710</v>
      </c>
      <c r="X300" s="7">
        <f>+'ESTUDIO DE MERCADO 2025'!V300*1.051</f>
        <v>212230.32179999998</v>
      </c>
      <c r="Y300" s="8">
        <f t="shared" si="248"/>
        <v>200440</v>
      </c>
      <c r="Z300" s="450"/>
      <c r="AA300" s="157">
        <f>+'ESTUDIO DE MERCADO 2023'!AD300*(1 + 0.0928) * (1 + 0.052) * (1 + 0.051)</f>
        <v>227595.24824318732</v>
      </c>
      <c r="AB300" s="157">
        <f>+'ESTUDIO DE MERCADO 2023'!AE300*(1 + 0.0928) * (1 + 0.052) * (1 + 0.051)</f>
        <v>206912.83236274341</v>
      </c>
      <c r="AC300" s="7">
        <f>+'ESTUDIO DE MERCADO 2025'!Z300*1.051</f>
        <v>275362</v>
      </c>
      <c r="AD300" s="7">
        <f>+'ESTUDIO DE MERCADO 2025'!AA300*1.051</f>
        <v>275362</v>
      </c>
      <c r="AE300" s="7">
        <f>+'ESTUDIO DE MERCADO 2025'!AB300*1.051</f>
        <v>264569.49119999999</v>
      </c>
      <c r="AF300" s="8">
        <f t="shared" si="249"/>
        <v>249960</v>
      </c>
      <c r="AG300" s="450"/>
      <c r="AH300" s="157">
        <f>+'ESTUDIO DE MERCADO 2023'!AG300*(1 + 0.0928) * (1 + 0.052) * (1 + 0.051)</f>
        <v>200686.26257593112</v>
      </c>
      <c r="AI300" s="157">
        <f>+'ESTUDIO DE MERCADO 2023'!AH300*(1 + 0.0928) * (1 + 0.052) * (1 + 0.051)</f>
        <v>206912.83236274341</v>
      </c>
      <c r="AJ300" s="7">
        <f>+'ESTUDIO DE MERCADO 2025'!AF300*1.051</f>
        <v>258545.99999999997</v>
      </c>
      <c r="AK300" s="7">
        <f>+'ESTUDIO DE MERCADO 2025'!AG300*1.051</f>
        <v>263801</v>
      </c>
      <c r="AL300" s="7">
        <f>+'ESTUDIO DE MERCADO 2025'!AH300*1.051</f>
        <v>248183.98079999996</v>
      </c>
      <c r="AM300" s="8">
        <f t="shared" si="250"/>
        <v>235626</v>
      </c>
      <c r="AN300" s="450"/>
      <c r="AO300" s="157">
        <f>+'ESTUDIO DE MERCADO 2023'!AJ300*(1 + 0.0928) * (1 + 0.052) * (1 + 0.051)</f>
        <v>225000.0887080032</v>
      </c>
      <c r="AP300" s="157">
        <f>+'ESTUDIO DE MERCADO 2023'!AK300*(1 + 0.0928) * (1 + 0.052) * (1 + 0.051)</f>
        <v>206912.83236274341</v>
      </c>
      <c r="AQ300" s="7">
        <f>+'ESTUDIO DE MERCADO 2025'!AL300*1.051</f>
        <v>273260</v>
      </c>
      <c r="AR300" s="7">
        <f>+'ESTUDIO DE MERCADO 2025'!AM300*1.051</f>
        <v>278515</v>
      </c>
      <c r="AS300" s="7">
        <f>+'ESTUDIO DE MERCADO 2025'!AN300*1.051</f>
        <v>262989.20759999997</v>
      </c>
      <c r="AT300" s="8">
        <f>ROUND(((AO300+AP300+AQ300+AR300+AS300)/5),0)</f>
        <v>249335</v>
      </c>
      <c r="AU300" s="450"/>
      <c r="AV300" s="157">
        <f>+'ESTUDIO DE MERCADO 2023'!AM300*(1 + 0.0928) * (1 + 0.052) * (1 + 0.051)</f>
        <v>253086.37287226011</v>
      </c>
      <c r="AW300" s="157">
        <f>+'ESTUDIO DE MERCADO 2023'!AN300*(1 + 0.0928) * (1 + 0.052) * (1 + 0.051)</f>
        <v>206912.83236274341</v>
      </c>
      <c r="AX300" s="7">
        <f>+'ESTUDIO DE MERCADO 2025'!AR300*1.051</f>
        <v>291127</v>
      </c>
      <c r="AY300" s="7">
        <f>+'ESTUDIO DE MERCADO 2025'!AS300*1.051</f>
        <v>297433</v>
      </c>
      <c r="AZ300" s="7">
        <f>+'ESTUDIO DE MERCADO 2025'!AT300*1.051</f>
        <v>280091.28979999997</v>
      </c>
      <c r="BA300" s="8">
        <f t="shared" si="251"/>
        <v>265730</v>
      </c>
      <c r="BB300" s="450"/>
      <c r="BC300" s="157">
        <f>+'ESTUDIO DE MERCADO 2023'!AP300*(1 + 0.0928) * (1 + 0.052) * (1 + 0.051)</f>
        <v>170664.54342124882</v>
      </c>
      <c r="BD300" s="157">
        <f>+'ESTUDIO DE MERCADO 2023'!AQ300*(1 + 0.0928) * (1 + 0.052) * (1 + 0.051)</f>
        <v>131280.41801634527</v>
      </c>
      <c r="BE300" s="7">
        <f>+'ESTUDIO DE MERCADO 2025'!AX300*1.051</f>
        <v>191282</v>
      </c>
      <c r="BF300" s="7">
        <f>+'ESTUDIO DE MERCADO 2025'!AY300*1.051</f>
        <v>191282</v>
      </c>
      <c r="BG300" s="7">
        <f>+'ESTUDIO DE MERCADO 2025'!AZ300*1.051</f>
        <v>183852.90139999997</v>
      </c>
      <c r="BH300" s="8">
        <f t="shared" si="252"/>
        <v>173672</v>
      </c>
      <c r="BI300" s="450"/>
      <c r="BJ300" s="157">
        <f>+'ESTUDIO DE MERCADO 2023'!AV300*(1 + 0.0928) * (1 + 0.052) * (1 + 0.051)</f>
        <v>244665.4689685328</v>
      </c>
      <c r="BK300" s="157">
        <f>+'ESTUDIO DE MERCADO 2023'!AW300*(1 + 0.0928) * (1 + 0.052) * (1 + 0.051)</f>
        <v>206912.83236274341</v>
      </c>
      <c r="BL300" s="7">
        <f>+'ESTUDIO DE MERCADO 2025'!BD300*1.051</f>
        <v>285872</v>
      </c>
      <c r="BM300" s="7">
        <f>+'ESTUDIO DE MERCADO 2025'!BE300*1.051</f>
        <v>285872</v>
      </c>
      <c r="BN300" s="7">
        <f>+'ESTUDIO DE MERCADO 2025'!BF300*1.051</f>
        <v>274963.46079999994</v>
      </c>
      <c r="BO300" s="8">
        <f t="shared" si="253"/>
        <v>259657</v>
      </c>
      <c r="BP300" s="450"/>
      <c r="BQ300" s="157">
        <f>+'ESTUDIO DE MERCADO 2023'!AY300*(1 + 0.0928) * (1 + 0.052) * (1 + 0.051)</f>
        <v>240929.45980622407</v>
      </c>
      <c r="BR300" s="157">
        <f>+'ESTUDIO DE MERCADO 2023'!AZ300*(1 + 0.0928) * (1 + 0.052) * (1 + 0.051)</f>
        <v>206912.83236274341</v>
      </c>
      <c r="BS300" s="7">
        <f>+'ESTUDIO DE MERCADO 2025'!BJ300*1.051</f>
        <v>283770</v>
      </c>
      <c r="BT300" s="7">
        <f>+'ESTUDIO DE MERCADO 2025'!BK300*1.051</f>
        <v>283770</v>
      </c>
      <c r="BU300" s="7">
        <f>+'ESTUDIO DE MERCADO 2025'!BL300*1.051</f>
        <v>272688.6764</v>
      </c>
      <c r="BV300" s="8">
        <f t="shared" si="254"/>
        <v>257614</v>
      </c>
      <c r="BW300" s="450"/>
      <c r="BX300" s="157">
        <f>+'ESTUDIO DE MERCADO 2023'!BB300*(1 + 0.0928) * (1 + 0.052) * (1 + 0.051)</f>
        <v>192140.21755229554</v>
      </c>
      <c r="BY300" s="157">
        <f>+'ESTUDIO DE MERCADO 2023'!BC300*(1 + 0.0928) * (1 + 0.052) * (1 + 0.051)</f>
        <v>147800.16734791963</v>
      </c>
      <c r="BZ300" s="7">
        <f>+'ESTUDIO DE MERCADO 2025'!BP300*1.051</f>
        <v>215455</v>
      </c>
      <c r="CA300" s="7">
        <f>+'ESTUDIO DE MERCADO 2025'!BQ300*1.051</f>
        <v>215455</v>
      </c>
      <c r="CB300" s="7">
        <f>+'ESTUDIO DE MERCADO 2025'!BR300*1.051</f>
        <v>206987.7236</v>
      </c>
      <c r="CC300" s="8">
        <f t="shared" si="245"/>
        <v>195568</v>
      </c>
      <c r="CD300" s="453"/>
      <c r="CE300" s="45"/>
      <c r="CF300" s="9"/>
      <c r="CG300" s="9"/>
      <c r="CH300" s="9"/>
      <c r="CI300" s="10"/>
      <c r="CJ300" s="10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</row>
    <row r="301" spans="1:198" s="46" customFormat="1" ht="50" customHeight="1" thickBot="1" x14ac:dyDescent="0.4">
      <c r="A301" s="291"/>
      <c r="B301" s="11">
        <v>271</v>
      </c>
      <c r="C301" s="34" t="s">
        <v>311</v>
      </c>
      <c r="D301" s="11" t="s">
        <v>283</v>
      </c>
      <c r="E301" s="6"/>
      <c r="F301" s="157">
        <f>+'ESTUDIO DE MERCADO 2023'!F301*(1 + 0.0928) * (1 + 0.052) * (1 + 0.051)</f>
        <v>124009.98997973539</v>
      </c>
      <c r="G301" s="157">
        <f>+'ESTUDIO DE MERCADO 2023'!G301*(1 + 0.0928) * (1 + 0.052) * (1 + 0.051)</f>
        <v>117332.52898082654</v>
      </c>
      <c r="H301" s="7">
        <f>+'ESTUDIO DE MERCADO 2025'!H301*1.051</f>
        <v>152395</v>
      </c>
      <c r="I301" s="7">
        <f>+'ESTUDIO DE MERCADO 2025'!I301*1.051</f>
        <v>155548</v>
      </c>
      <c r="J301" s="13">
        <f>+'ESTUDIO DE MERCADO 2025'!J301*1.051</f>
        <v>146951.66079999998</v>
      </c>
      <c r="K301" s="8">
        <f t="shared" si="246"/>
        <v>139247</v>
      </c>
      <c r="L301" s="450"/>
      <c r="M301" s="157">
        <f>+'ESTUDIO DE MERCADO 2023'!I301*(1 + 0.0928) * (1 + 0.052) * (1 + 0.051)</f>
        <v>124009.98997973539</v>
      </c>
      <c r="N301" s="157">
        <f>+'ESTUDIO DE MERCADO 2023'!J301*(1 + 0.0928) * (1 + 0.052) * (1 + 0.051)</f>
        <v>117332.52898082654</v>
      </c>
      <c r="O301" s="7">
        <f>+'ESTUDIO DE MERCADO 2025'!N301*1.051</f>
        <v>152395</v>
      </c>
      <c r="P301" s="7">
        <f>+'ESTUDIO DE MERCADO 2025'!O301*1.051</f>
        <v>155548</v>
      </c>
      <c r="Q301" s="7">
        <f>+'ESTUDIO DE MERCADO 2025'!P301*1.051</f>
        <v>146951.66079999998</v>
      </c>
      <c r="R301" s="8">
        <f t="shared" si="247"/>
        <v>139247</v>
      </c>
      <c r="S301" s="450"/>
      <c r="T301" s="157">
        <f>+'ESTUDIO DE MERCADO 2023'!O301*(1 + 0.0928) * (1 + 0.052) * (1 + 0.051)</f>
        <v>194482.66492300484</v>
      </c>
      <c r="U301" s="157">
        <f>+'ESTUDIO DE MERCADO 2023'!P301*(1 + 0.0928) * (1 + 0.052) * (1 + 0.051)</f>
        <v>184010.52142715076</v>
      </c>
      <c r="V301" s="7">
        <f>+'ESTUDIO DE MERCADO 2025'!T301*1.051</f>
        <v>239627.99999999997</v>
      </c>
      <c r="W301" s="7">
        <f>+'ESTUDIO DE MERCADO 2025'!U301*1.051</f>
        <v>239627.99999999997</v>
      </c>
      <c r="X301" s="7">
        <f>+'ESTUDIO DE MERCADO 2025'!V301*1.051</f>
        <v>230462.43919999999</v>
      </c>
      <c r="Y301" s="8">
        <f t="shared" si="248"/>
        <v>217642</v>
      </c>
      <c r="Z301" s="450"/>
      <c r="AA301" s="157">
        <f>+'ESTUDIO DE MERCADO 2023'!AD301*(1 + 0.0928) * (1 + 0.052) * (1 + 0.051)</f>
        <v>250560.46618984066</v>
      </c>
      <c r="AB301" s="157">
        <f>+'ESTUDIO DE MERCADO 2023'!AE301*(1 + 0.0928) * (1 + 0.052) * (1 + 0.051)</f>
        <v>232013.06622705422</v>
      </c>
      <c r="AC301" s="7">
        <f>+'ESTUDIO DE MERCADO 2025'!Z301*1.051</f>
        <v>305841</v>
      </c>
      <c r="AD301" s="7">
        <f>+'ESTUDIO DE MERCADO 2025'!AA301*1.051</f>
        <v>305841</v>
      </c>
      <c r="AE301" s="7">
        <f>+'ESTUDIO DE MERCADO 2025'!AB301*1.051</f>
        <v>293835.6372</v>
      </c>
      <c r="AF301" s="8">
        <f t="shared" si="249"/>
        <v>277618</v>
      </c>
      <c r="AG301" s="450"/>
      <c r="AH301" s="157">
        <f>+'ESTUDIO DE MERCADO 2023'!AG301*(1 + 0.0928) * (1 + 0.052) * (1 + 0.051)</f>
        <v>225386.4467286907</v>
      </c>
      <c r="AI301" s="157">
        <f>+'ESTUDIO DE MERCADO 2023'!AH301*(1 + 0.0928) * (1 + 0.052) * (1 + 0.051)</f>
        <v>232013.06622705422</v>
      </c>
      <c r="AJ301" s="7">
        <f>+'ESTUDIO DE MERCADO 2025'!AF301*1.051</f>
        <v>290076</v>
      </c>
      <c r="AK301" s="7">
        <f>+'ESTUDIO DE MERCADO 2025'!AG301*1.051</f>
        <v>296382</v>
      </c>
      <c r="AL301" s="7">
        <f>+'ESTUDIO DE MERCADO 2025'!AH301*1.051</f>
        <v>278508.06339999998</v>
      </c>
      <c r="AM301" s="8">
        <f t="shared" si="250"/>
        <v>264473</v>
      </c>
      <c r="AN301" s="450"/>
      <c r="AO301" s="157">
        <f>+'ESTUDIO DE MERCADO 2023'!AJ301*(1 + 0.0928) * (1 + 0.052) * (1 + 0.051)</f>
        <v>246221.83571224575</v>
      </c>
      <c r="AP301" s="157">
        <f>+'ESTUDIO DE MERCADO 2023'!AK301*(1 + 0.0928) * (1 + 0.052) * (1 + 0.051)</f>
        <v>232013.06622705422</v>
      </c>
      <c r="AQ301" s="7">
        <f>+'ESTUDIO DE MERCADO 2025'!AL301*1.051</f>
        <v>302688</v>
      </c>
      <c r="AR301" s="7">
        <f>+'ESTUDIO DE MERCADO 2025'!AM301*1.051</f>
        <v>308994</v>
      </c>
      <c r="AS301" s="7">
        <f>+'ESTUDIO DE MERCADO 2025'!AN301*1.051</f>
        <v>291194.4742</v>
      </c>
      <c r="AT301" s="8">
        <f>ROUND(((AO301+AP301+AQ301+AR301+AS301)/5),0)</f>
        <v>276222</v>
      </c>
      <c r="AU301" s="450"/>
      <c r="AV301" s="157">
        <f>+'ESTUDIO DE MERCADO 2023'!AM301*(1 + 0.0928) * (1 + 0.052) * (1 + 0.051)</f>
        <v>278254.31752176408</v>
      </c>
      <c r="AW301" s="157">
        <f>+'ESTUDIO DE MERCADO 2023'!AN301*(1 + 0.0928) * (1 + 0.052) * (1 + 0.051)</f>
        <v>232013.06622705422</v>
      </c>
      <c r="AX301" s="7">
        <f>+'ESTUDIO DE MERCADO 2025'!AR301*1.051</f>
        <v>322657</v>
      </c>
      <c r="AY301" s="7">
        <f>+'ESTUDIO DE MERCADO 2025'!AS301*1.051</f>
        <v>328963</v>
      </c>
      <c r="AZ301" s="7">
        <f>+'ESTUDIO DE MERCADO 2025'!AT301*1.051</f>
        <v>310699.35259999998</v>
      </c>
      <c r="BA301" s="8">
        <f t="shared" si="251"/>
        <v>294517</v>
      </c>
      <c r="BB301" s="450"/>
      <c r="BC301" s="157">
        <f>+'ESTUDIO DE MERCADO 2023'!AP301*(1 + 0.0928) * (1 + 0.052) * (1 + 0.051)</f>
        <v>179244.60739010217</v>
      </c>
      <c r="BD301" s="157">
        <f>+'ESTUDIO DE MERCADO 2023'!AQ301*(1 + 0.0928) * (1 + 0.052) * (1 + 0.051)</f>
        <v>137880.46722315555</v>
      </c>
      <c r="BE301" s="7">
        <f>+'ESTUDIO DE MERCADO 2025'!AX301*1.051</f>
        <v>200741</v>
      </c>
      <c r="BF301" s="7">
        <f>+'ESTUDIO DE MERCADO 2025'!AY301*1.051</f>
        <v>200741</v>
      </c>
      <c r="BG301" s="7">
        <f>+'ESTUDIO DE MERCADO 2025'!AZ301*1.051</f>
        <v>193096.23620000001</v>
      </c>
      <c r="BH301" s="8">
        <f t="shared" si="252"/>
        <v>182341</v>
      </c>
      <c r="BI301" s="450"/>
      <c r="BJ301" s="157">
        <f>+'ESTUDIO DE MERCADO 2023'!AV301*(1 + 0.0928) * (1 + 0.052) * (1 + 0.051)</f>
        <v>266503.2018736829</v>
      </c>
      <c r="BK301" s="157">
        <f>+'ESTUDIO DE MERCADO 2023'!AW301*(1 + 0.0928) * (1 + 0.052) * (1 + 0.051)</f>
        <v>232013.06622705422</v>
      </c>
      <c r="BL301" s="7">
        <f>+'ESTUDIO DE MERCADO 2025'!BD301*1.051</f>
        <v>315300</v>
      </c>
      <c r="BM301" s="7">
        <f>+'ESTUDIO DE MERCADO 2025'!BE301*1.051</f>
        <v>315300</v>
      </c>
      <c r="BN301" s="7">
        <f>+'ESTUDIO DE MERCADO 2025'!BF301*1.051</f>
        <v>303543.93440000003</v>
      </c>
      <c r="BO301" s="8">
        <f t="shared" si="253"/>
        <v>286532</v>
      </c>
      <c r="BP301" s="450"/>
      <c r="BQ301" s="157">
        <f>+'ESTUDIO DE MERCADO 2023'!AY301*(1 + 0.0928) * (1 + 0.052) * (1 + 0.051)</f>
        <v>257859.95986371083</v>
      </c>
      <c r="BR301" s="157">
        <f>+'ESTUDIO DE MERCADO 2023'!AZ301*(1 + 0.0928) * (1 + 0.052) * (1 + 0.051)</f>
        <v>232013.06622705422</v>
      </c>
      <c r="BS301" s="7">
        <f>+'ESTUDIO DE MERCADO 2025'!BJ301*1.051</f>
        <v>310045</v>
      </c>
      <c r="BT301" s="7">
        <f>+'ESTUDIO DE MERCADO 2025'!BK301*1.051</f>
        <v>310045</v>
      </c>
      <c r="BU301" s="7">
        <f>+'ESTUDIO DE MERCADO 2025'!BL301*1.051</f>
        <v>298280.73659999995</v>
      </c>
      <c r="BV301" s="8">
        <f t="shared" si="254"/>
        <v>281649</v>
      </c>
      <c r="BW301" s="450"/>
      <c r="BX301" s="157">
        <f>+'ESTUDIO DE MERCADO 2023'!BB301*(1 + 0.0928) * (1 + 0.052) * (1 + 0.051)</f>
        <v>208183.79510946179</v>
      </c>
      <c r="BY301" s="157">
        <f>+'ESTUDIO DE MERCADO 2023'!BC301*(1 + 0.0928) * (1 + 0.052) * (1 + 0.051)</f>
        <v>160141.3808534322</v>
      </c>
      <c r="BZ301" s="7">
        <f>+'ESTUDIO DE MERCADO 2025'!BP301*1.051</f>
        <v>233321.99999999997</v>
      </c>
      <c r="CA301" s="7">
        <f>+'ESTUDIO DE MERCADO 2025'!BQ301*1.051</f>
        <v>233321.99999999997</v>
      </c>
      <c r="CB301" s="7">
        <f>+'ESTUDIO DE MERCADO 2025'!BR301*1.051</f>
        <v>224270.788</v>
      </c>
      <c r="CC301" s="8">
        <f t="shared" si="245"/>
        <v>211848</v>
      </c>
      <c r="CD301" s="453"/>
      <c r="CE301" s="45"/>
      <c r="CF301" s="9"/>
      <c r="CG301" s="9"/>
      <c r="CH301" s="9"/>
      <c r="CI301" s="10"/>
      <c r="CJ301" s="10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</row>
    <row r="302" spans="1:198" s="46" customFormat="1" ht="50" customHeight="1" x14ac:dyDescent="0.35">
      <c r="A302" s="291"/>
      <c r="B302" s="4">
        <v>272</v>
      </c>
      <c r="C302" s="34" t="s">
        <v>284</v>
      </c>
      <c r="D302" s="11" t="s">
        <v>272</v>
      </c>
      <c r="E302" s="6"/>
      <c r="F302" s="157">
        <f>+'ESTUDIO DE MERCADO 2023'!F302*(1 + 0.0928) * (1 + 0.052) * (1 + 0.051)</f>
        <v>458170.79907991725</v>
      </c>
      <c r="G302" s="157">
        <f>+'ESTUDIO DE MERCADO 2023'!G302*(1 + 0.0928) * (1 + 0.052) * (1 + 0.051)</f>
        <v>433500.06374484487</v>
      </c>
      <c r="H302" s="7">
        <f>+'ESTUDIO DE MERCADO 2025'!H302*1.051</f>
        <v>564387</v>
      </c>
      <c r="I302" s="7">
        <f>+'ESTUDIO DE MERCADO 2025'!I302*1.051</f>
        <v>575948</v>
      </c>
      <c r="J302" s="13">
        <f>+'ESTUDIO DE MERCADO 2025'!J302*1.051</f>
        <v>542933.35739999998</v>
      </c>
      <c r="K302" s="8">
        <f t="shared" si="246"/>
        <v>514988</v>
      </c>
      <c r="L302" s="450"/>
      <c r="M302" s="157">
        <f>+'ESTUDIO DE MERCADO 2023'!I302*(1 + 0.0928) * (1 + 0.052) * (1 + 0.051)</f>
        <v>458170.79907991725</v>
      </c>
      <c r="N302" s="157">
        <f>+'ESTUDIO DE MERCADO 2023'!J302*(1 + 0.0928) * (1 + 0.052) * (1 + 0.051)</f>
        <v>433500.06374484487</v>
      </c>
      <c r="O302" s="7">
        <f>+'ESTUDIO DE MERCADO 2025'!N302*1.051</f>
        <v>564387</v>
      </c>
      <c r="P302" s="7">
        <f>+'ESTUDIO DE MERCADO 2025'!O302*1.051</f>
        <v>575948</v>
      </c>
      <c r="Q302" s="7">
        <f>+'ESTUDIO DE MERCADO 2025'!P302*1.051</f>
        <v>542933.35739999998</v>
      </c>
      <c r="R302" s="8">
        <f t="shared" si="247"/>
        <v>514988</v>
      </c>
      <c r="S302" s="450"/>
      <c r="T302" s="157">
        <f>+'ESTUDIO DE MERCADO 2023'!O302*(1 + 0.0928) * (1 + 0.052) * (1 + 0.051)</f>
        <v>694303.58761043567</v>
      </c>
      <c r="U302" s="157">
        <f>+'ESTUDIO DE MERCADO 2023'!P302*(1 + 0.0928) * (1 + 0.052) * (1 + 0.051)</f>
        <v>656918.00981602771</v>
      </c>
      <c r="V302" s="7">
        <f>+'ESTUDIO DE MERCADO 2025'!T302*1.051</f>
        <v>855514</v>
      </c>
      <c r="W302" s="7">
        <f>+'ESTUDIO DE MERCADO 2025'!U302*1.051</f>
        <v>855514</v>
      </c>
      <c r="X302" s="7">
        <f>+'ESTUDIO DE MERCADO 2025'!V302*1.051</f>
        <v>822750.96680000005</v>
      </c>
      <c r="Y302" s="8">
        <f t="shared" si="248"/>
        <v>777000</v>
      </c>
      <c r="Z302" s="450"/>
      <c r="AA302" s="157">
        <f>+'ESTUDIO DE MERCADO 2023'!AD302*(1 + 0.0928) * (1 + 0.052) * (1 + 0.051)</f>
        <v>884875.28879572626</v>
      </c>
      <c r="AB302" s="157">
        <f>+'ESTUDIO DE MERCADO 2023'!AE302*(1 + 0.0928) * (1 + 0.052) * (1 + 0.051)</f>
        <v>811789.95885973203</v>
      </c>
      <c r="AC302" s="7">
        <f>+'ESTUDIO DE MERCADO 2025'!Z302*1.051</f>
        <v>1074122</v>
      </c>
      <c r="AD302" s="7">
        <f>+'ESTUDIO DE MERCADO 2025'!AA302*1.051</f>
        <v>1074122</v>
      </c>
      <c r="AE302" s="7">
        <f>+'ESTUDIO DE MERCADO 2025'!AB302*1.051</f>
        <v>1033089.0681999999</v>
      </c>
      <c r="AF302" s="8">
        <f t="shared" si="249"/>
        <v>975600</v>
      </c>
      <c r="AG302" s="450"/>
      <c r="AH302" s="157">
        <f>+'ESTUDIO DE MERCADO 2023'!AG302*(1 + 0.0928) * (1 + 0.052) * (1 + 0.051)</f>
        <v>781865.92267631798</v>
      </c>
      <c r="AI302" s="157">
        <f>+'ESTUDIO DE MERCADO 2023'!AH302*(1 + 0.0928) * (1 + 0.052) * (1 + 0.051)</f>
        <v>811789.95885973203</v>
      </c>
      <c r="AJ302" s="7">
        <f>+'ESTUDIO DE MERCADO 2025'!AF302*1.051</f>
        <v>1008959.9999999999</v>
      </c>
      <c r="AK302" s="7">
        <f>+'ESTUDIO DE MERCADO 2025'!AG302*1.051</f>
        <v>1028928.9999999999</v>
      </c>
      <c r="AL302" s="7">
        <f>+'ESTUDIO DE MERCADO 2025'!AH302*1.051</f>
        <v>970367.70039999997</v>
      </c>
      <c r="AM302" s="8">
        <f t="shared" si="250"/>
        <v>920383</v>
      </c>
      <c r="AN302" s="450"/>
      <c r="AO302" s="157">
        <f>+'ESTUDIO DE MERCADO 2023'!AJ302*(1 + 0.0928) * (1 + 0.052) * (1 + 0.051)</f>
        <v>870115.92642053065</v>
      </c>
      <c r="AP302" s="157">
        <f>+'ESTUDIO DE MERCADO 2023'!AK302*(1 + 0.0928) * (1 + 0.052) * (1 + 0.051)</f>
        <v>811789.95885973203</v>
      </c>
      <c r="AQ302" s="7">
        <f>+'ESTUDIO DE MERCADO 2025'!AL302*1.051</f>
        <v>1064663</v>
      </c>
      <c r="AR302" s="7">
        <f>+'ESTUDIO DE MERCADO 2025'!AM302*1.051</f>
        <v>1085683</v>
      </c>
      <c r="AS302" s="7">
        <f>+'ESTUDIO DE MERCADO 2025'!AN302*1.051</f>
        <v>1024101.757</v>
      </c>
      <c r="AT302" s="8">
        <f>ROUND(((AO302+AP302+AQ302+AR302+AS302)/5),0)</f>
        <v>971271</v>
      </c>
      <c r="AU302" s="450"/>
      <c r="AV302" s="157">
        <f>+'ESTUDIO DE MERCADO 2023'!AM302*(1 + 0.0928) * (1 + 0.052) * (1 + 0.051)</f>
        <v>1003212.6196603982</v>
      </c>
      <c r="AW302" s="157">
        <f>+'ESTUDIO DE MERCADO 2023'!AN302*(1 + 0.0928) * (1 + 0.052) * (1 + 0.051)</f>
        <v>811789.95885973203</v>
      </c>
      <c r="AX302" s="7">
        <f>+'ESTUDIO DE MERCADO 2025'!AR302*1.051</f>
        <v>1149794</v>
      </c>
      <c r="AY302" s="7">
        <f>+'ESTUDIO DE MERCADO 2025'!AS302*1.051</f>
        <v>1172916</v>
      </c>
      <c r="AZ302" s="7">
        <f>+'ESTUDIO DE MERCADO 2025'!AT302*1.051</f>
        <v>1105143.5262</v>
      </c>
      <c r="BA302" s="8">
        <f t="shared" si="251"/>
        <v>1048571</v>
      </c>
      <c r="BB302" s="450"/>
      <c r="BC302" s="157">
        <f>+'ESTUDIO DE MERCADO 2023'!AP302*(1 + 0.0928) * (1 + 0.052) * (1 + 0.051)</f>
        <v>691975.71978767694</v>
      </c>
      <c r="BD302" s="157">
        <f>+'ESTUDIO DE MERCADO 2023'!AQ302*(1 + 0.0928) * (1 + 0.052) * (1 + 0.051)</f>
        <v>532289.01522128982</v>
      </c>
      <c r="BE302" s="7">
        <f>+'ESTUDIO DE MERCADO 2025'!AX302*1.051</f>
        <v>775638</v>
      </c>
      <c r="BF302" s="7">
        <f>+'ESTUDIO DE MERCADO 2025'!AY302*1.051</f>
        <v>775638</v>
      </c>
      <c r="BG302" s="7">
        <f>+'ESTUDIO DE MERCADO 2025'!AZ302*1.051</f>
        <v>745448.02499999991</v>
      </c>
      <c r="BH302" s="8">
        <f t="shared" si="252"/>
        <v>704198</v>
      </c>
      <c r="BI302" s="450"/>
      <c r="BJ302" s="157">
        <f>+'ESTUDIO DE MERCADO 2023'!AV302*(1 + 0.0928) * (1 + 0.052) * (1 + 0.051)</f>
        <v>952084.57492274814</v>
      </c>
      <c r="BK302" s="157">
        <f>+'ESTUDIO DE MERCADO 2023'!AW302*(1 + 0.0928) * (1 + 0.052) * (1 + 0.051)</f>
        <v>811789.95885973203</v>
      </c>
      <c r="BL302" s="7">
        <f>+'ESTUDIO DE MERCADO 2025'!BD302*1.051</f>
        <v>1117213</v>
      </c>
      <c r="BM302" s="7">
        <f>+'ESTUDIO DE MERCADO 2025'!BE302*1.051</f>
        <v>1117213</v>
      </c>
      <c r="BN302" s="7">
        <f>+'ESTUDIO DE MERCADO 2025'!BF302*1.051</f>
        <v>1074013.1163999999</v>
      </c>
      <c r="BO302" s="8">
        <f t="shared" si="253"/>
        <v>1014463</v>
      </c>
      <c r="BP302" s="450"/>
      <c r="BQ302" s="157">
        <f>+'ESTUDIO DE MERCADO 2023'!AY302*(1 + 0.0928) * (1 + 0.052) * (1 + 0.051)</f>
        <v>910808.65971262986</v>
      </c>
      <c r="BR302" s="157">
        <f>+'ESTUDIO DE MERCADO 2023'!AZ302*(1 + 0.0928) * (1 + 0.052) * (1 + 0.051)</f>
        <v>811789.95885973203</v>
      </c>
      <c r="BS302" s="7">
        <f>+'ESTUDIO DE MERCADO 2025'!BJ302*1.051</f>
        <v>1090938</v>
      </c>
      <c r="BT302" s="7">
        <f>+'ESTUDIO DE MERCADO 2025'!BK302*1.051</f>
        <v>1090938</v>
      </c>
      <c r="BU302" s="7">
        <f>+'ESTUDIO DE MERCADO 2025'!BL302*1.051</f>
        <v>1048880.1329999999</v>
      </c>
      <c r="BV302" s="8">
        <f t="shared" si="254"/>
        <v>990671</v>
      </c>
      <c r="BW302" s="450"/>
      <c r="BX302" s="157">
        <f>+'ESTUDIO DE MERCADO 2023'!BB302*(1 + 0.0928) * (1 + 0.052) * (1 + 0.051)</f>
        <v>769159.84663748066</v>
      </c>
      <c r="BY302" s="157">
        <f>+'ESTUDIO DE MERCADO 2023'!BC302*(1 + 0.0928) * (1 + 0.052) * (1 + 0.051)</f>
        <v>591661.4204903699</v>
      </c>
      <c r="BZ302" s="7">
        <f>+'ESTUDIO DE MERCADO 2025'!BP302*1.051</f>
        <v>861820</v>
      </c>
      <c r="CA302" s="7">
        <f>+'ESTUDIO DE MERCADO 2025'!BQ302*1.051</f>
        <v>861820</v>
      </c>
      <c r="CB302" s="7">
        <f>+'ESTUDIO DE MERCADO 2025'!BR302*1.051</f>
        <v>828595.36759999988</v>
      </c>
      <c r="CC302" s="8">
        <f t="shared" si="245"/>
        <v>782611</v>
      </c>
      <c r="CD302" s="453"/>
      <c r="CE302" s="45"/>
      <c r="CF302" s="9"/>
      <c r="CG302" s="9"/>
      <c r="CH302" s="9"/>
      <c r="CI302" s="10"/>
      <c r="CJ302" s="10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</row>
    <row r="303" spans="1:198" s="46" customFormat="1" ht="50" customHeight="1" thickBot="1" x14ac:dyDescent="0.4">
      <c r="A303" s="291"/>
      <c r="B303" s="11">
        <v>273</v>
      </c>
      <c r="C303" s="34" t="s">
        <v>312</v>
      </c>
      <c r="D303" s="11" t="s">
        <v>283</v>
      </c>
      <c r="E303" s="6"/>
      <c r="F303" s="157">
        <f>+'ESTUDIO DE MERCADO 2023'!F303*(1 + 0.0928) * (1 + 0.052) * (1 + 0.051)</f>
        <v>86556.346257299549</v>
      </c>
      <c r="G303" s="157">
        <f>+'ESTUDIO DE MERCADO 2023'!G303*(1 + 0.0928) * (1 + 0.052) * (1 + 0.051)</f>
        <v>81895.619920368044</v>
      </c>
      <c r="H303" s="7">
        <f>+'ESTUDIO DE MERCADO 2025'!H303*1.051</f>
        <v>106151</v>
      </c>
      <c r="I303" s="7">
        <f>+'ESTUDIO DE MERCADO 2025'!I303*1.051</f>
        <v>108253</v>
      </c>
      <c r="J303" s="13">
        <f>+'ESTUDIO DE MERCADO 2025'!J303*1.051</f>
        <v>102569.8226</v>
      </c>
      <c r="K303" s="8">
        <f t="shared" si="246"/>
        <v>97085</v>
      </c>
      <c r="L303" s="450"/>
      <c r="M303" s="157">
        <f>+'ESTUDIO DE MERCADO 2023'!I303*(1 + 0.0928) * (1 + 0.052) * (1 + 0.051)</f>
        <v>86556.346257299549</v>
      </c>
      <c r="N303" s="157">
        <f>+'ESTUDIO DE MERCADO 2023'!J303*(1 + 0.0928) * (1 + 0.052) * (1 + 0.051)</f>
        <v>81895.619920368044</v>
      </c>
      <c r="O303" s="7">
        <f>+'ESTUDIO DE MERCADO 2025'!N303*1.051</f>
        <v>106151</v>
      </c>
      <c r="P303" s="7">
        <f>+'ESTUDIO DE MERCADO 2025'!O303*1.051</f>
        <v>108253</v>
      </c>
      <c r="Q303" s="7">
        <f>+'ESTUDIO DE MERCADO 2025'!P303*1.051</f>
        <v>102569.8226</v>
      </c>
      <c r="R303" s="8">
        <f t="shared" si="247"/>
        <v>97085</v>
      </c>
      <c r="S303" s="450"/>
      <c r="T303" s="157">
        <f>+'ESTUDIO DE MERCADO 2023'!O303*(1 + 0.0928) * (1 + 0.052) * (1 + 0.051)</f>
        <v>132478.27741430176</v>
      </c>
      <c r="U303" s="157">
        <f>+'ESTUDIO DE MERCADO 2023'!P303*(1 + 0.0928) * (1 + 0.052) * (1 + 0.051)</f>
        <v>125344.83170737783</v>
      </c>
      <c r="V303" s="7">
        <f>+'ESTUDIO DE MERCADO 2025'!T303*1.051</f>
        <v>162905</v>
      </c>
      <c r="W303" s="7">
        <f>+'ESTUDIO DE MERCADO 2025'!U303*1.051</f>
        <v>162905</v>
      </c>
      <c r="X303" s="7">
        <f>+'ESTUDIO DE MERCADO 2025'!V303*1.051</f>
        <v>156986.60879999999</v>
      </c>
      <c r="Y303" s="8">
        <f t="shared" si="248"/>
        <v>148124</v>
      </c>
      <c r="Z303" s="450"/>
      <c r="AA303" s="157">
        <f>+'ESTUDIO DE MERCADO 2023'!AD303*(1 + 0.0928) * (1 + 0.052) * (1 + 0.051)</f>
        <v>164922.63145342091</v>
      </c>
      <c r="AB303" s="157">
        <f>+'ESTUDIO DE MERCADO 2023'!AE303*(1 + 0.0928) * (1 + 0.052) * (1 + 0.051)</f>
        <v>160834.619666749</v>
      </c>
      <c r="AC303" s="7">
        <f>+'ESTUDIO DE MERCADO 2025'!Z303*1.051</f>
        <v>205996</v>
      </c>
      <c r="AD303" s="7">
        <f>+'ESTUDIO DE MERCADO 2025'!AA303*1.051</f>
        <v>205996</v>
      </c>
      <c r="AE303" s="7">
        <f>+'ESTUDIO DE MERCADO 2025'!AB303*1.051</f>
        <v>198352.07699999999</v>
      </c>
      <c r="AF303" s="8">
        <f t="shared" si="249"/>
        <v>187220</v>
      </c>
      <c r="AG303" s="450"/>
      <c r="AH303" s="157">
        <f>+'ESTUDIO DE MERCADO 2023'!AG303*(1 + 0.0928) * (1 + 0.052) * (1 + 0.051)</f>
        <v>144421.35711039751</v>
      </c>
      <c r="AI303" s="157">
        <f>+'ESTUDIO DE MERCADO 2023'!AH303*(1 + 0.0928) * (1 + 0.052) * (1 + 0.051)</f>
        <v>160834.619666749</v>
      </c>
      <c r="AJ303" s="7">
        <f>+'ESTUDIO DE MERCADO 2025'!AF303*1.051</f>
        <v>193384</v>
      </c>
      <c r="AK303" s="7">
        <f>+'ESTUDIO DE MERCADO 2025'!AG303*1.051</f>
        <v>197588</v>
      </c>
      <c r="AL303" s="7">
        <f>+'ESTUDIO DE MERCADO 2025'!AH303*1.051</f>
        <v>185868.71939999997</v>
      </c>
      <c r="AM303" s="8">
        <f t="shared" si="250"/>
        <v>176419</v>
      </c>
      <c r="AN303" s="450"/>
      <c r="AO303" s="157">
        <f>+'ESTUDIO DE MERCADO 2023'!AJ303*(1 + 0.0928) * (1 + 0.052) * (1 + 0.051)</f>
        <v>160735.87126697678</v>
      </c>
      <c r="AP303" s="157">
        <f>+'ESTUDIO DE MERCADO 2023'!AK303*(1 + 0.0928) * (1 + 0.052) * (1 + 0.051)</f>
        <v>160834.619666749</v>
      </c>
      <c r="AQ303" s="7">
        <f>+'ESTUDIO DE MERCADO 2025'!AL303*1.051</f>
        <v>203894</v>
      </c>
      <c r="AR303" s="7">
        <f>+'ESTUDIO DE MERCADO 2025'!AM303*1.051</f>
        <v>208098</v>
      </c>
      <c r="AS303" s="7">
        <f>+'ESTUDIO DE MERCADO 2025'!AN303*1.051</f>
        <v>195802.14079999996</v>
      </c>
      <c r="AT303" s="8">
        <f>ROUND(((AO303+AP303+AQ303+AR303+AS303)/5),0)</f>
        <v>185873</v>
      </c>
      <c r="AU303" s="450"/>
      <c r="AV303" s="157">
        <f>+'ESTUDIO DE MERCADO 2023'!AM303*(1 + 0.0928) * (1 + 0.052) * (1 + 0.051)</f>
        <v>189428.42163350756</v>
      </c>
      <c r="AW303" s="157">
        <f>+'ESTUDIO DE MERCADO 2023'!AN303*(1 + 0.0928) * (1 + 0.052) * (1 + 0.051)</f>
        <v>160834.619666749</v>
      </c>
      <c r="AX303" s="7">
        <f>+'ESTUDIO DE MERCADO 2025'!AR303*1.051</f>
        <v>221761</v>
      </c>
      <c r="AY303" s="7">
        <f>+'ESTUDIO DE MERCADO 2025'!AS303*1.051</f>
        <v>225965</v>
      </c>
      <c r="AZ303" s="7">
        <f>+'ESTUDIO DE MERCADO 2025'!AT303*1.051</f>
        <v>213273.54439999998</v>
      </c>
      <c r="BA303" s="8">
        <f t="shared" si="251"/>
        <v>202253</v>
      </c>
      <c r="BB303" s="450"/>
      <c r="BC303" s="157">
        <f>+'ESTUDIO DE MERCADO 2023'!AP303*(1 + 0.0928) * (1 + 0.052) * (1 + 0.051)</f>
        <v>131319.20335223916</v>
      </c>
      <c r="BD303" s="157">
        <f>+'ESTUDIO DE MERCADO 2023'!AQ303*(1 + 0.0928) * (1 + 0.052) * (1 + 0.051)</f>
        <v>101014.77180941473</v>
      </c>
      <c r="BE303" s="7">
        <f>+'ESTUDIO DE MERCADO 2025'!AX303*1.051</f>
        <v>147140</v>
      </c>
      <c r="BF303" s="7">
        <f>+'ESTUDIO DE MERCADO 2025'!AY303*1.051</f>
        <v>147140</v>
      </c>
      <c r="BG303" s="7">
        <f>+'ESTUDIO DE MERCADO 2025'!AZ303*1.051</f>
        <v>141466.28159999999</v>
      </c>
      <c r="BH303" s="8">
        <f t="shared" si="252"/>
        <v>133616</v>
      </c>
      <c r="BI303" s="450"/>
      <c r="BJ303" s="157">
        <f>+'ESTUDIO DE MERCADO 2023'!AV303*(1 + 0.0928) * (1 + 0.052) * (1 + 0.051)</f>
        <v>178213.10437260623</v>
      </c>
      <c r="BK303" s="157">
        <f>+'ESTUDIO DE MERCADO 2023'!AW303*(1 + 0.0928) * (1 + 0.052) * (1 + 0.051)</f>
        <v>160834.619666749</v>
      </c>
      <c r="BL303" s="7">
        <f>+'ESTUDIO DE MERCADO 2025'!BD303*1.051</f>
        <v>214404</v>
      </c>
      <c r="BM303" s="7">
        <f>+'ESTUDIO DE MERCADO 2025'!BE303*1.051</f>
        <v>214404</v>
      </c>
      <c r="BN303" s="7">
        <f>+'ESTUDIO DE MERCADO 2025'!BF303*1.051</f>
        <v>206444.77699999997</v>
      </c>
      <c r="BO303" s="8">
        <f t="shared" si="253"/>
        <v>194860</v>
      </c>
      <c r="BP303" s="450"/>
      <c r="BQ303" s="157">
        <f>+'ESTUDIO DE MERCADO 2023'!AY303*(1 + 0.0928) * (1 + 0.052) * (1 + 0.051)</f>
        <v>172863.62523711185</v>
      </c>
      <c r="BR303" s="157">
        <f>+'ESTUDIO DE MERCADO 2023'!AZ303*(1 + 0.0928) * (1 + 0.052) * (1 + 0.051)</f>
        <v>160834.619666749</v>
      </c>
      <c r="BS303" s="7">
        <f>+'ESTUDIO DE MERCADO 2025'!BJ303*1.051</f>
        <v>211251</v>
      </c>
      <c r="BT303" s="7">
        <f>+'ESTUDIO DE MERCADO 2025'!BK303*1.051</f>
        <v>211251</v>
      </c>
      <c r="BU303" s="7">
        <f>+'ESTUDIO DE MERCADO 2025'!BL303*1.051</f>
        <v>203187.09739999997</v>
      </c>
      <c r="BV303" s="8">
        <f t="shared" si="254"/>
        <v>191877</v>
      </c>
      <c r="BW303" s="450"/>
      <c r="BX303" s="157">
        <f>+'ESTUDIO DE MERCADO 2023'!BB303*(1 + 0.0928) * (1 + 0.052) * (1 + 0.051)</f>
        <v>145307.06464838874</v>
      </c>
      <c r="BY303" s="157">
        <f>+'ESTUDIO DE MERCADO 2023'!BC303*(1 + 0.0928) * (1 + 0.052) * (1 + 0.051)</f>
        <v>111774.66511414519</v>
      </c>
      <c r="BZ303" s="7">
        <f>+'ESTUDIO DE MERCADO 2025'!BP303*1.051</f>
        <v>162905</v>
      </c>
      <c r="CA303" s="7">
        <f>+'ESTUDIO DE MERCADO 2025'!BQ303*1.051</f>
        <v>162905</v>
      </c>
      <c r="CB303" s="7">
        <f>+'ESTUDIO DE MERCADO 2025'!BR303*1.051</f>
        <v>156534.889</v>
      </c>
      <c r="CC303" s="8">
        <f t="shared" si="245"/>
        <v>147885</v>
      </c>
      <c r="CD303" s="453"/>
      <c r="CE303" s="45"/>
      <c r="CF303" s="9"/>
      <c r="CG303" s="9"/>
      <c r="CH303" s="9"/>
      <c r="CI303" s="10"/>
      <c r="CJ303" s="10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</row>
    <row r="304" spans="1:198" s="46" customFormat="1" ht="50" customHeight="1" x14ac:dyDescent="0.35">
      <c r="A304" s="291"/>
      <c r="B304" s="4">
        <v>274</v>
      </c>
      <c r="C304" s="34" t="s">
        <v>313</v>
      </c>
      <c r="D304" s="11" t="s">
        <v>272</v>
      </c>
      <c r="E304" s="6"/>
      <c r="F304" s="157">
        <f>+'ESTUDIO DE MERCADO 2023'!F304*(1 + 0.0928) * (1 + 0.052) * (1 + 0.051)</f>
        <v>113001.21631479909</v>
      </c>
      <c r="G304" s="157">
        <f>+'ESTUDIO DE MERCADO 2023'!G304*(1 + 0.0928) * (1 + 0.052) * (1 + 0.051)</f>
        <v>106916.53543630992</v>
      </c>
      <c r="H304" s="7">
        <f>+'ESTUDIO DE MERCADO 2025'!H304*1.051</f>
        <v>139783</v>
      </c>
      <c r="I304" s="7">
        <f>+'ESTUDIO DE MERCADO 2025'!I304*1.051</f>
        <v>142936</v>
      </c>
      <c r="J304" s="13">
        <f>+'ESTUDIO DE MERCADO 2025'!J304*1.051</f>
        <v>133906.22839999999</v>
      </c>
      <c r="K304" s="8">
        <f t="shared" si="246"/>
        <v>127309</v>
      </c>
      <c r="L304" s="450"/>
      <c r="M304" s="157">
        <f>+'ESTUDIO DE MERCADO 2023'!I304*(1 + 0.0928) * (1 + 0.052) * (1 + 0.051)</f>
        <v>113001.21631479909</v>
      </c>
      <c r="N304" s="157">
        <f>+'ESTUDIO DE MERCADO 2023'!J304*(1 + 0.0928) * (1 + 0.052) * (1 + 0.051)</f>
        <v>106916.53543630992</v>
      </c>
      <c r="O304" s="7">
        <f>+'ESTUDIO DE MERCADO 2025'!N304*1.051</f>
        <v>139783</v>
      </c>
      <c r="P304" s="7">
        <f>+'ESTUDIO DE MERCADO 2025'!O304*1.051</f>
        <v>142936</v>
      </c>
      <c r="Q304" s="7">
        <f>+'ESTUDIO DE MERCADO 2025'!P304*1.051</f>
        <v>133906.22839999999</v>
      </c>
      <c r="R304" s="8">
        <f t="shared" si="247"/>
        <v>127309</v>
      </c>
      <c r="S304" s="450"/>
      <c r="T304" s="157">
        <f>+'ESTUDIO DE MERCADO 2023'!O304*(1 + 0.0928) * (1 + 0.052) * (1 + 0.051)</f>
        <v>173604.75225792758</v>
      </c>
      <c r="U304" s="157">
        <f>+'ESTUDIO DE MERCADO 2023'!P304*(1 + 0.0928) * (1 + 0.052) * (1 + 0.051)</f>
        <v>164256.80405942377</v>
      </c>
      <c r="V304" s="7">
        <f>+'ESTUDIO DE MERCADO 2025'!T304*1.051</f>
        <v>214404</v>
      </c>
      <c r="W304" s="7">
        <f>+'ESTUDIO DE MERCADO 2025'!U304*1.051</f>
        <v>214404</v>
      </c>
      <c r="X304" s="7">
        <f>+'ESTUDIO DE MERCADO 2025'!V304*1.051</f>
        <v>205722.31959999999</v>
      </c>
      <c r="Y304" s="8">
        <f t="shared" si="248"/>
        <v>194478</v>
      </c>
      <c r="Z304" s="450"/>
      <c r="AA304" s="157">
        <f>+'ESTUDIO DE MERCADO 2023'!AD304*(1 + 0.0928) * (1 + 0.052) * (1 + 0.051)</f>
        <v>218688.35940777758</v>
      </c>
      <c r="AB304" s="157">
        <f>+'ESTUDIO DE MERCADO 2023'!AE304*(1 + 0.0928) * (1 + 0.052) * (1 + 0.051)</f>
        <v>214496.3561915897</v>
      </c>
      <c r="AC304" s="7">
        <f>+'ESTUDIO DE MERCADO 2025'!Z304*1.051</f>
        <v>274311</v>
      </c>
      <c r="AD304" s="7">
        <f>+'ESTUDIO DE MERCADO 2025'!AA304*1.051</f>
        <v>274311</v>
      </c>
      <c r="AE304" s="7">
        <f>+'ESTUDIO DE MERCADO 2025'!AB304*1.051</f>
        <v>263763.16399999999</v>
      </c>
      <c r="AF304" s="8">
        <f t="shared" si="249"/>
        <v>249114</v>
      </c>
      <c r="AG304" s="450"/>
      <c r="AH304" s="157">
        <f>+'ESTUDIO DE MERCADO 2023'!AG304*(1 + 0.0928) * (1 + 0.052) * (1 + 0.051)</f>
        <v>196723.05545806081</v>
      </c>
      <c r="AI304" s="157">
        <f>+'ESTUDIO DE MERCADO 2023'!AH304*(1 + 0.0928) * (1 + 0.052) * (1 + 0.051)</f>
        <v>214496.3561915897</v>
      </c>
      <c r="AJ304" s="7">
        <f>+'ESTUDIO DE MERCADO 2025'!AF304*1.051</f>
        <v>260647.99999999997</v>
      </c>
      <c r="AK304" s="7">
        <f>+'ESTUDIO DE MERCADO 2025'!AG304*1.051</f>
        <v>265903</v>
      </c>
      <c r="AL304" s="7">
        <f>+'ESTUDIO DE MERCADO 2025'!AH304*1.051</f>
        <v>250389.60940000002</v>
      </c>
      <c r="AM304" s="8">
        <f t="shared" si="250"/>
        <v>237632</v>
      </c>
      <c r="AN304" s="450"/>
      <c r="AO304" s="157">
        <f>+'ESTUDIO DE MERCADO 2023'!AJ304*(1 + 0.0928) * (1 + 0.052) * (1 + 0.051)</f>
        <v>219730.79708623639</v>
      </c>
      <c r="AP304" s="157">
        <f>+'ESTUDIO DE MERCADO 2023'!AK304*(1 + 0.0928) * (1 + 0.052) * (1 + 0.051)</f>
        <v>214496.3561915897</v>
      </c>
      <c r="AQ304" s="7">
        <f>+'ESTUDIO DE MERCADO 2025'!AL304*1.051</f>
        <v>275362</v>
      </c>
      <c r="AR304" s="7">
        <f>+'ESTUDIO DE MERCADO 2025'!AM304*1.051</f>
        <v>280617</v>
      </c>
      <c r="AS304" s="7">
        <f>+'ESTUDIO DE MERCADO 2025'!AN304*1.051</f>
        <v>264398.8088</v>
      </c>
      <c r="AT304" s="8">
        <f>ROUND(((AO304+AP304+AQ304+AR304+AS304)/5),0)</f>
        <v>250921</v>
      </c>
      <c r="AU304" s="450"/>
      <c r="AV304" s="157">
        <f>+'ESTUDIO DE MERCADO 2023'!AM304*(1 + 0.0928) * (1 + 0.052) * (1 + 0.051)</f>
        <v>257081.16901068971</v>
      </c>
      <c r="AW304" s="157">
        <f>+'ESTUDIO DE MERCADO 2023'!AN304*(1 + 0.0928) * (1 + 0.052) * (1 + 0.051)</f>
        <v>214496.3561915897</v>
      </c>
      <c r="AX304" s="7">
        <f>+'ESTUDIO DE MERCADO 2025'!AR304*1.051</f>
        <v>298484</v>
      </c>
      <c r="AY304" s="7">
        <f>+'ESTUDIO DE MERCADO 2025'!AS304*1.051</f>
        <v>304790</v>
      </c>
      <c r="AZ304" s="7">
        <f>+'ESTUDIO DE MERCADO 2025'!AT304*1.051</f>
        <v>287140.7672</v>
      </c>
      <c r="BA304" s="8">
        <f t="shared" si="251"/>
        <v>272398</v>
      </c>
      <c r="BB304" s="450"/>
      <c r="BC304" s="157">
        <f>+'ESTUDIO DE MERCADO 2023'!AP304*(1 + 0.0928) * (1 + 0.052) * (1 + 0.051)</f>
        <v>170664.54342124882</v>
      </c>
      <c r="BD304" s="157">
        <f>+'ESTUDIO DE MERCADO 2023'!AQ304*(1 + 0.0928) * (1 + 0.052) * (1 + 0.051)</f>
        <v>131280.41801634527</v>
      </c>
      <c r="BE304" s="7">
        <f>+'ESTUDIO DE MERCADO 2025'!AX304*1.051</f>
        <v>191282</v>
      </c>
      <c r="BF304" s="7">
        <f>+'ESTUDIO DE MERCADO 2025'!AY304*1.051</f>
        <v>191282</v>
      </c>
      <c r="BG304" s="7">
        <f>+'ESTUDIO DE MERCADO 2025'!AZ304*1.051</f>
        <v>183852.90139999997</v>
      </c>
      <c r="BH304" s="8">
        <f t="shared" si="252"/>
        <v>173672</v>
      </c>
      <c r="BI304" s="450"/>
      <c r="BJ304" s="157">
        <f>+'ESTUDIO DE MERCADO 2023'!AV304*(1 + 0.0928) * (1 + 0.052) * (1 + 0.051)</f>
        <v>244665.4689685328</v>
      </c>
      <c r="BK304" s="157">
        <f>+'ESTUDIO DE MERCADO 2023'!AW304*(1 + 0.0928) * (1 + 0.052) * (1 + 0.051)</f>
        <v>214496.3561915897</v>
      </c>
      <c r="BL304" s="7">
        <f>+'ESTUDIO DE MERCADO 2025'!BD304*1.051</f>
        <v>291127</v>
      </c>
      <c r="BM304" s="7">
        <f>+'ESTUDIO DE MERCADO 2025'!BE304*1.051</f>
        <v>291127</v>
      </c>
      <c r="BN304" s="7">
        <f>+'ESTUDIO DE MERCADO 2025'!BF304*1.051</f>
        <v>279580.71399999998</v>
      </c>
      <c r="BO304" s="8">
        <f t="shared" si="253"/>
        <v>264199</v>
      </c>
      <c r="BP304" s="450"/>
      <c r="BQ304" s="157">
        <f>+'ESTUDIO DE MERCADO 2023'!AY304*(1 + 0.0928) * (1 + 0.052) * (1 + 0.051)</f>
        <v>236971.11253767065</v>
      </c>
      <c r="BR304" s="157">
        <f>+'ESTUDIO DE MERCADO 2023'!AZ304*(1 + 0.0928) * (1 + 0.052) * (1 + 0.051)</f>
        <v>214496.3561915897</v>
      </c>
      <c r="BS304" s="7">
        <f>+'ESTUDIO DE MERCADO 2025'!BJ304*1.051</f>
        <v>285872</v>
      </c>
      <c r="BT304" s="7">
        <f>+'ESTUDIO DE MERCADO 2025'!BK304*1.051</f>
        <v>285872</v>
      </c>
      <c r="BU304" s="7">
        <f>+'ESTUDIO DE MERCADO 2025'!BL304*1.051</f>
        <v>274895.77640000003</v>
      </c>
      <c r="BV304" s="8">
        <f t="shared" si="254"/>
        <v>259621</v>
      </c>
      <c r="BW304" s="450"/>
      <c r="BX304" s="157">
        <f>+'ESTUDIO DE MERCADO 2023'!BB304*(1 + 0.0928) * (1 + 0.052) * (1 + 0.051)</f>
        <v>189701.78815757891</v>
      </c>
      <c r="BY304" s="157">
        <f>+'ESTUDIO DE MERCADO 2023'!BC304*(1 + 0.0928) * (1 + 0.052) * (1 + 0.051)</f>
        <v>145924.45242890686</v>
      </c>
      <c r="BZ304" s="7">
        <f>+'ESTUDIO DE MERCADO 2025'!BP304*1.051</f>
        <v>212302</v>
      </c>
      <c r="CA304" s="7">
        <f>+'ESTUDIO DE MERCADO 2025'!BQ304*1.051</f>
        <v>212302</v>
      </c>
      <c r="CB304" s="7">
        <f>+'ESTUDIO DE MERCADO 2025'!BR304*1.051</f>
        <v>204361.2746</v>
      </c>
      <c r="CC304" s="8">
        <f t="shared" si="245"/>
        <v>192918</v>
      </c>
      <c r="CD304" s="453"/>
      <c r="CE304" s="45"/>
      <c r="CF304" s="9"/>
      <c r="CG304" s="9"/>
      <c r="CH304" s="9"/>
      <c r="CI304" s="10"/>
      <c r="CJ304" s="10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</row>
    <row r="305" spans="1:88" s="6" customFormat="1" ht="50" customHeight="1" thickBot="1" x14ac:dyDescent="0.4">
      <c r="A305" s="291"/>
      <c r="B305" s="11">
        <v>275</v>
      </c>
      <c r="C305" s="34" t="s">
        <v>314</v>
      </c>
      <c r="D305" s="11" t="s">
        <v>272</v>
      </c>
      <c r="F305" s="157">
        <f>+'ESTUDIO DE MERCADO 2023'!F305*(1 + 0.0928) * (1 + 0.052) * (1 + 0.051)</f>
        <v>47794.188106308779</v>
      </c>
      <c r="G305" s="157">
        <f>+'ESTUDIO DE MERCADO 2023'!G305*(1 + 0.0928) * (1 + 0.052) * (1 + 0.051)</f>
        <v>45220.654900584464</v>
      </c>
      <c r="H305" s="7">
        <f>+'ESTUDIO DE MERCADO 2025'!H305*1.051</f>
        <v>58855.999999999993</v>
      </c>
      <c r="I305" s="7">
        <f>+'ESTUDIO DE MERCADO 2025'!I305*1.051</f>
        <v>59906.999999999993</v>
      </c>
      <c r="J305" s="13">
        <f>+'ESTUDIO DE MERCADO 2025'!J305*1.051</f>
        <v>56635.657399999996</v>
      </c>
      <c r="K305" s="8">
        <f t="shared" si="246"/>
        <v>53683</v>
      </c>
      <c r="L305" s="450"/>
      <c r="M305" s="157">
        <f>+'ESTUDIO DE MERCADO 2023'!I305*(1 + 0.0928) * (1 + 0.052) * (1 + 0.051)</f>
        <v>47794.188106308779</v>
      </c>
      <c r="N305" s="157">
        <f>+'ESTUDIO DE MERCADO 2023'!J305*(1 + 0.0928) * (1 + 0.052) * (1 + 0.051)</f>
        <v>45220.654900584464</v>
      </c>
      <c r="O305" s="7">
        <f>+'ESTUDIO DE MERCADO 2025'!N305*1.051</f>
        <v>58855.999999999993</v>
      </c>
      <c r="P305" s="7">
        <f>+'ESTUDIO DE MERCADO 2025'!O305*1.051</f>
        <v>59906.999999999993</v>
      </c>
      <c r="Q305" s="7">
        <f>+'ESTUDIO DE MERCADO 2025'!P305*1.051</f>
        <v>56635.657399999996</v>
      </c>
      <c r="R305" s="8">
        <f t="shared" si="247"/>
        <v>53683</v>
      </c>
      <c r="S305" s="450"/>
      <c r="T305" s="157">
        <f>+'ESTUDIO DE MERCADO 2023'!O305*(1 + 0.0928) * (1 + 0.052) * (1 + 0.051)</f>
        <v>76987.30295247247</v>
      </c>
      <c r="U305" s="157">
        <f>+'ESTUDIO DE MERCADO 2023'!P305*(1 + 0.0928) * (1 + 0.052) * (1 + 0.051)</f>
        <v>72841.832793493173</v>
      </c>
      <c r="V305" s="7">
        <f>+'ESTUDIO DE MERCADO 2025'!T305*1.051</f>
        <v>94590</v>
      </c>
      <c r="W305" s="7">
        <f>+'ESTUDIO DE MERCADO 2025'!U305*1.051</f>
        <v>94590</v>
      </c>
      <c r="X305" s="7">
        <f>+'ESTUDIO DE MERCADO 2025'!V305*1.051</f>
        <v>91229.742799999993</v>
      </c>
      <c r="Y305" s="8">
        <f t="shared" si="248"/>
        <v>86048</v>
      </c>
      <c r="Z305" s="450"/>
      <c r="AA305" s="157">
        <f>+'ESTUDIO DE MERCADO 2023'!AD305*(1 + 0.0928) * (1 + 0.052) * (1 + 0.051)</f>
        <v>87983.9269941167</v>
      </c>
      <c r="AB305" s="157">
        <f>+'ESTUDIO DE MERCADO 2023'!AE305*(1 + 0.0928) * (1 + 0.052) * (1 + 0.051)</f>
        <v>84668.313489441425</v>
      </c>
      <c r="AC305" s="7">
        <f>+'ESTUDIO DE MERCADO 2025'!Z305*1.051</f>
        <v>109304</v>
      </c>
      <c r="AD305" s="7">
        <f>+'ESTUDIO DE MERCADO 2025'!AA305*1.051</f>
        <v>109304</v>
      </c>
      <c r="AE305" s="7">
        <f>+'ESTUDIO DE MERCADO 2025'!AB305*1.051</f>
        <v>105127.1158</v>
      </c>
      <c r="AF305" s="8">
        <f t="shared" si="249"/>
        <v>99277</v>
      </c>
      <c r="AG305" s="450"/>
      <c r="AH305" s="157">
        <f>+'ESTUDIO DE MERCADO 2023'!AG305*(1 + 0.0928) * (1 + 0.052) * (1 + 0.051)</f>
        <v>79916.577128188335</v>
      </c>
      <c r="AI305" s="157">
        <f>+'ESTUDIO DE MERCADO 2023'!AH305*(1 + 0.0928) * (1 + 0.052) * (1 + 0.051)</f>
        <v>84668.313489441425</v>
      </c>
      <c r="AJ305" s="7">
        <f>+'ESTUDIO DE MERCADO 2025'!AF305*1.051</f>
        <v>104049</v>
      </c>
      <c r="AK305" s="7">
        <f>+'ESTUDIO DE MERCADO 2025'!AG305*1.051</f>
        <v>106151</v>
      </c>
      <c r="AL305" s="7">
        <f>+'ESTUDIO DE MERCADO 2025'!AH305*1.051</f>
        <v>100214.11119999998</v>
      </c>
      <c r="AM305" s="8">
        <f t="shared" si="250"/>
        <v>95000</v>
      </c>
      <c r="AN305" s="450"/>
      <c r="AO305" s="157">
        <f>+'ESTUDIO DE MERCADO 2023'!AJ305*(1 + 0.0928) * (1 + 0.052) * (1 + 0.051)</f>
        <v>85092.316650606226</v>
      </c>
      <c r="AP305" s="157">
        <f>+'ESTUDIO DE MERCADO 2023'!AK305*(1 + 0.0928) * (1 + 0.052) * (1 + 0.051)</f>
        <v>84668.313489441425</v>
      </c>
      <c r="AQ305" s="7">
        <f>+'ESTUDIO DE MERCADO 2025'!AL305*1.051</f>
        <v>107202</v>
      </c>
      <c r="AR305" s="7">
        <f>+'ESTUDIO DE MERCADO 2025'!AM305*1.051</f>
        <v>109304</v>
      </c>
      <c r="AS305" s="7">
        <f>+'ESTUDIO DE MERCADO 2025'!AN305*1.051</f>
        <v>103365.84999999999</v>
      </c>
      <c r="AT305" s="8">
        <f>ROUND(((AO305+AP305+AQ305+AR305+AS305)/5),0)</f>
        <v>97926</v>
      </c>
      <c r="AU305" s="450"/>
      <c r="AV305" s="157">
        <f>+'ESTUDIO DE MERCADO 2023'!AM305*(1 + 0.0928) * (1 + 0.052) * (1 + 0.051)</f>
        <v>102450.48344797349</v>
      </c>
      <c r="AW305" s="157">
        <f>+'ESTUDIO DE MERCADO 2023'!AN305*(1 + 0.0928) * (1 + 0.052) * (1 + 0.051)</f>
        <v>84668.313489441425</v>
      </c>
      <c r="AX305" s="7">
        <f>+'ESTUDIO DE MERCADO 2025'!AR305*1.051</f>
        <v>118762.99999999999</v>
      </c>
      <c r="AY305" s="7">
        <f>+'ESTUDIO DE MERCADO 2025'!AS305*1.051</f>
        <v>120864.99999999999</v>
      </c>
      <c r="AZ305" s="7">
        <f>+'ESTUDIO DE MERCADO 2025'!AT305*1.051</f>
        <v>113934.91619999999</v>
      </c>
      <c r="BA305" s="8">
        <f t="shared" si="251"/>
        <v>108136</v>
      </c>
      <c r="BB305" s="450"/>
      <c r="BC305" s="157">
        <f>+'ESTUDIO DE MERCADO 2023'!AP305*(1 + 0.0928) * (1 + 0.052) * (1 + 0.051)</f>
        <v>69714.538449844884</v>
      </c>
      <c r="BD305" s="157">
        <f>+'ESTUDIO DE MERCADO 2023'!AQ305*(1 + 0.0928) * (1 + 0.052) * (1 + 0.051)</f>
        <v>53626.568038342208</v>
      </c>
      <c r="BE305" s="7">
        <f>+'ESTUDIO DE MERCADO 2025'!AX305*1.051</f>
        <v>77774</v>
      </c>
      <c r="BF305" s="7">
        <f>+'ESTUDIO DE MERCADO 2025'!AY305*1.051</f>
        <v>77774</v>
      </c>
      <c r="BG305" s="7">
        <f>+'ESTUDIO DE MERCADO 2025'!AZ305*1.051</f>
        <v>75101.727399999989</v>
      </c>
      <c r="BH305" s="8">
        <f t="shared" si="252"/>
        <v>70798</v>
      </c>
      <c r="BI305" s="450"/>
      <c r="BJ305" s="157">
        <f>+'ESTUDIO DE MERCADO 2023'!AV305*(1 + 0.0928) * (1 + 0.052) * (1 + 0.051)</f>
        <v>99957.380748442607</v>
      </c>
      <c r="BK305" s="157">
        <f>+'ESTUDIO DE MERCADO 2023'!AW305*(1 + 0.0928) * (1 + 0.052) * (1 + 0.051)</f>
        <v>84668.313489441425</v>
      </c>
      <c r="BL305" s="7">
        <f>+'ESTUDIO DE MERCADO 2025'!BD305*1.051</f>
        <v>116660.99999999999</v>
      </c>
      <c r="BM305" s="7">
        <f>+'ESTUDIO DE MERCADO 2025'!BE305*1.051</f>
        <v>116660.99999999999</v>
      </c>
      <c r="BN305" s="7">
        <f>+'ESTUDIO DE MERCADO 2025'!BF305*1.051</f>
        <v>112417.9028</v>
      </c>
      <c r="BO305" s="8">
        <f t="shared" si="253"/>
        <v>106073</v>
      </c>
      <c r="BP305" s="450"/>
      <c r="BQ305" s="157">
        <f>+'ESTUDIO DE MERCADO 2023'!AY305*(1 + 0.0928) * (1 + 0.052) * (1 + 0.051)</f>
        <v>99547.938443500156</v>
      </c>
      <c r="BR305" s="157">
        <f>+'ESTUDIO DE MERCADO 2023'!AZ305*(1 + 0.0928) * (1 + 0.052) * (1 + 0.051)</f>
        <v>84668.313489441425</v>
      </c>
      <c r="BS305" s="7">
        <f>+'ESTUDIO DE MERCADO 2025'!BJ305*1.051</f>
        <v>116660.99999999999</v>
      </c>
      <c r="BT305" s="7">
        <f>+'ESTUDIO DE MERCADO 2025'!BK305*1.051</f>
        <v>116660.99999999999</v>
      </c>
      <c r="BU305" s="7">
        <f>+'ESTUDIO DE MERCADO 2025'!BL305*1.051</f>
        <v>112167.76479999999</v>
      </c>
      <c r="BV305" s="8">
        <f t="shared" si="254"/>
        <v>105941</v>
      </c>
      <c r="BW305" s="450"/>
      <c r="BX305" s="157">
        <f>+'ESTUDIO DE MERCADO 2023'!BB305*(1 + 0.0928) * (1 + 0.052) * (1 + 0.051)</f>
        <v>80234.897258440324</v>
      </c>
      <c r="BY305" s="157">
        <f>+'ESTUDIO DE MERCADO 2023'!BC305*(1 + 0.0928) * (1 + 0.052) * (1 + 0.051)</f>
        <v>61719.151737261782</v>
      </c>
      <c r="BZ305" s="7">
        <f>+'ESTUDIO DE MERCADO 2025'!BP305*1.051</f>
        <v>90386</v>
      </c>
      <c r="CA305" s="7">
        <f>+'ESTUDIO DE MERCADO 2025'!BQ305*1.051</f>
        <v>90386</v>
      </c>
      <c r="CB305" s="7">
        <f>+'ESTUDIO DE MERCADO 2025'!BR305*1.051</f>
        <v>86434.450199999992</v>
      </c>
      <c r="CC305" s="8">
        <f t="shared" si="245"/>
        <v>81832</v>
      </c>
      <c r="CD305" s="453"/>
      <c r="CE305" s="45"/>
      <c r="CF305" s="9"/>
      <c r="CG305" s="9"/>
      <c r="CH305" s="9"/>
      <c r="CI305" s="10"/>
      <c r="CJ305" s="10"/>
    </row>
    <row r="306" spans="1:88" s="6" customFormat="1" ht="50" customHeight="1" x14ac:dyDescent="0.35">
      <c r="A306" s="291"/>
      <c r="B306" s="4">
        <v>276</v>
      </c>
      <c r="C306" s="34" t="s">
        <v>315</v>
      </c>
      <c r="D306" s="11" t="s">
        <v>272</v>
      </c>
      <c r="F306" s="157">
        <f>+'ESTUDIO DE MERCADO 2023'!F306*(1 + 0.0928) * (1 + 0.052) * (1 + 0.051)</f>
        <v>46977.733421082281</v>
      </c>
      <c r="G306" s="157">
        <f>+'ESTUDIO DE MERCADO 2023'!G306*(1 + 0.0928) * (1 + 0.052) * (1 + 0.051)</f>
        <v>44448.1631599471</v>
      </c>
      <c r="H306" s="7">
        <f>+'ESTUDIO DE MERCADO 2025'!H306*1.051</f>
        <v>57805</v>
      </c>
      <c r="I306" s="7">
        <f>+'ESTUDIO DE MERCADO 2025'!I306*1.051</f>
        <v>58855.999999999993</v>
      </c>
      <c r="J306" s="13">
        <f>+'ESTUDIO DE MERCADO 2025'!J306*1.051</f>
        <v>55668.947599999992</v>
      </c>
      <c r="K306" s="8">
        <f t="shared" si="246"/>
        <v>52751</v>
      </c>
      <c r="L306" s="450"/>
      <c r="M306" s="157">
        <f>+'ESTUDIO DE MERCADO 2023'!I306*(1 + 0.0928) * (1 + 0.052) * (1 + 0.051)</f>
        <v>46977.733421082281</v>
      </c>
      <c r="N306" s="157">
        <f>+'ESTUDIO DE MERCADO 2023'!J306*(1 + 0.0928) * (1 + 0.052) * (1 + 0.051)</f>
        <v>44448.1631599471</v>
      </c>
      <c r="O306" s="7">
        <f>+'ESTUDIO DE MERCADO 2025'!N306*1.051</f>
        <v>57805</v>
      </c>
      <c r="P306" s="7">
        <f>+'ESTUDIO DE MERCADO 2025'!O306*1.051</f>
        <v>58855.999999999993</v>
      </c>
      <c r="Q306" s="7">
        <f>+'ESTUDIO DE MERCADO 2025'!P306*1.051</f>
        <v>55668.947599999992</v>
      </c>
      <c r="R306" s="8">
        <f t="shared" si="247"/>
        <v>52751</v>
      </c>
      <c r="S306" s="450"/>
      <c r="T306" s="157">
        <f>+'ESTUDIO DE MERCADO 2023'!O306*(1 + 0.0928) * (1 + 0.052) * (1 + 0.051)</f>
        <v>76105.240301468861</v>
      </c>
      <c r="U306" s="157">
        <f>+'ESTUDIO DE MERCADO 2023'!P306*(1 + 0.0928) * (1 + 0.052) * (1 + 0.051)</f>
        <v>72007.265823697438</v>
      </c>
      <c r="V306" s="7">
        <f>+'ESTUDIO DE MERCADO 2025'!T306*1.051</f>
        <v>93539</v>
      </c>
      <c r="W306" s="7">
        <f>+'ESTUDIO DE MERCADO 2025'!U306*1.051</f>
        <v>93539</v>
      </c>
      <c r="X306" s="7">
        <f>+'ESTUDIO DE MERCADO 2025'!V306*1.051</f>
        <v>90185.048800000004</v>
      </c>
      <c r="Y306" s="8">
        <f t="shared" si="248"/>
        <v>85075</v>
      </c>
      <c r="Z306" s="450"/>
      <c r="AA306" s="157">
        <f>+'ESTUDIO DE MERCADO 2023'!AD306*(1 + 0.0928) * (1 + 0.052) * (1 + 0.051)</f>
        <v>85980.454113255881</v>
      </c>
      <c r="AB306" s="157">
        <f>+'ESTUDIO DE MERCADO 2023'!AE306*(1 + 0.0928) * (1 + 0.052) * (1 + 0.051)</f>
        <v>83721.09147413609</v>
      </c>
      <c r="AC306" s="7">
        <f>+'ESTUDIO DE MERCADO 2025'!Z306*1.051</f>
        <v>107202</v>
      </c>
      <c r="AD306" s="7">
        <f>+'ESTUDIO DE MERCADO 2025'!AA306*1.051</f>
        <v>107202</v>
      </c>
      <c r="AE306" s="7">
        <f>+'ESTUDIO DE MERCADO 2025'!AB306*1.051</f>
        <v>103330.53639999998</v>
      </c>
      <c r="AF306" s="8">
        <f t="shared" si="249"/>
        <v>97487</v>
      </c>
      <c r="AG306" s="450"/>
      <c r="AH306" s="157">
        <f>+'ESTUDIO DE MERCADO 2023'!AG306*(1 + 0.0928) * (1 + 0.052) * (1 + 0.051)</f>
        <v>82144.818039952283</v>
      </c>
      <c r="AI306" s="157">
        <f>+'ESTUDIO DE MERCADO 2023'!AH306*(1 + 0.0928) * (1 + 0.052) * (1 + 0.051)</f>
        <v>83721.09147413609</v>
      </c>
      <c r="AJ306" s="7">
        <f>+'ESTUDIO DE MERCADO 2025'!AF306*1.051</f>
        <v>105100</v>
      </c>
      <c r="AK306" s="7">
        <f>+'ESTUDIO DE MERCADO 2025'!AG306*1.051</f>
        <v>107202</v>
      </c>
      <c r="AL306" s="7">
        <f>+'ESTUDIO DE MERCADO 2025'!AH306*1.051</f>
        <v>100995.4246</v>
      </c>
      <c r="AM306" s="8">
        <f t="shared" si="250"/>
        <v>95833</v>
      </c>
      <c r="AN306" s="450"/>
      <c r="AO306" s="157">
        <f>+'ESTUDIO DE MERCADO 2023'!AJ306*(1 + 0.0928) * (1 + 0.052) * (1 + 0.051)</f>
        <v>91018.902892473488</v>
      </c>
      <c r="AP306" s="157">
        <f>+'ESTUDIO DE MERCADO 2023'!AK306*(1 + 0.0928) * (1 + 0.052) * (1 + 0.051)</f>
        <v>83721.09147413609</v>
      </c>
      <c r="AQ306" s="7">
        <f>+'ESTUDIO DE MERCADO 2025'!AL306*1.051</f>
        <v>110355</v>
      </c>
      <c r="AR306" s="7">
        <f>+'ESTUDIO DE MERCADO 2025'!AM306*1.051</f>
        <v>112457</v>
      </c>
      <c r="AS306" s="7">
        <f>+'ESTUDIO DE MERCADO 2025'!AN306*1.051</f>
        <v>106398.40539999999</v>
      </c>
      <c r="AT306" s="8">
        <f>ROUND(((AO306+AP306+AQ306+AR306+AS306)/5),0)</f>
        <v>100790</v>
      </c>
      <c r="AU306" s="450"/>
      <c r="AV306" s="157">
        <f>+'ESTUDIO DE MERCADO 2023'!AM306*(1 + 0.0928) * (1 + 0.052) * (1 + 0.051)</f>
        <v>100765.33069736465</v>
      </c>
      <c r="AW306" s="157">
        <f>+'ESTUDIO DE MERCADO 2023'!AN306*(1 + 0.0928) * (1 + 0.052) * (1 + 0.051)</f>
        <v>83721.09147413609</v>
      </c>
      <c r="AX306" s="7">
        <f>+'ESTUDIO DE MERCADO 2025'!AR306*1.051</f>
        <v>116660.99999999999</v>
      </c>
      <c r="AY306" s="7">
        <f>+'ESTUDIO DE MERCADO 2025'!AS306*1.051</f>
        <v>118762.99999999999</v>
      </c>
      <c r="AZ306" s="7">
        <f>+'ESTUDIO DE MERCADO 2025'!AT306*1.051</f>
        <v>112332.5616</v>
      </c>
      <c r="BA306" s="8">
        <f t="shared" si="251"/>
        <v>106449</v>
      </c>
      <c r="BB306" s="450"/>
      <c r="BC306" s="157">
        <f>+'ESTUDIO DE MERCADO 2023'!AP306*(1 + 0.0928) * (1 + 0.052) * (1 + 0.051)</f>
        <v>68068.264493770635</v>
      </c>
      <c r="BD306" s="157">
        <f>+'ESTUDIO DE MERCADO 2023'!AQ306*(1 + 0.0928) * (1 + 0.052) * (1 + 0.051)</f>
        <v>52360.20345674664</v>
      </c>
      <c r="BE306" s="7">
        <f>+'ESTUDIO DE MERCADO 2025'!AX306*1.051</f>
        <v>76723</v>
      </c>
      <c r="BF306" s="7">
        <f>+'ESTUDIO DE MERCADO 2025'!AY306*1.051</f>
        <v>76723</v>
      </c>
      <c r="BG306" s="7">
        <f>+'ESTUDIO DE MERCADO 2025'!AZ306*1.051</f>
        <v>73328.690399999992</v>
      </c>
      <c r="BH306" s="8">
        <f t="shared" si="252"/>
        <v>69441</v>
      </c>
      <c r="BI306" s="450"/>
      <c r="BJ306" s="157">
        <f>+'ESTUDIO DE MERCADO 2023'!AV306*(1 + 0.0928) * (1 + 0.052) * (1 + 0.051)</f>
        <v>98252.788600566462</v>
      </c>
      <c r="BK306" s="157">
        <f>+'ESTUDIO DE MERCADO 2023'!AW306*(1 + 0.0928) * (1 + 0.052) * (1 + 0.051)</f>
        <v>83721.09147413609</v>
      </c>
      <c r="BL306" s="7">
        <f>+'ESTUDIO DE MERCADO 2025'!BD306*1.051</f>
        <v>115610</v>
      </c>
      <c r="BM306" s="7">
        <f>+'ESTUDIO DE MERCADO 2025'!BE306*1.051</f>
        <v>115610</v>
      </c>
      <c r="BN306" s="7">
        <f>+'ESTUDIO DE MERCADO 2025'!BF306*1.051</f>
        <v>110802.30559999999</v>
      </c>
      <c r="BO306" s="8">
        <f t="shared" si="253"/>
        <v>104799</v>
      </c>
      <c r="BP306" s="450"/>
      <c r="BQ306" s="157">
        <f>+'ESTUDIO DE MERCADO 2023'!AY306*(1 + 0.0928) * (1 + 0.052) * (1 + 0.051)</f>
        <v>98435.032949947388</v>
      </c>
      <c r="BR306" s="157">
        <f>+'ESTUDIO DE MERCADO 2023'!AZ306*(1 + 0.0928) * (1 + 0.052) * (1 + 0.051)</f>
        <v>83721.09147413609</v>
      </c>
      <c r="BS306" s="7">
        <f>+'ESTUDIO DE MERCADO 2025'!BJ306*1.051</f>
        <v>115610</v>
      </c>
      <c r="BT306" s="7">
        <f>+'ESTUDIO DE MERCADO 2025'!BK306*1.051</f>
        <v>115610</v>
      </c>
      <c r="BU306" s="7">
        <f>+'ESTUDIO DE MERCADO 2025'!BL306*1.051</f>
        <v>110914.132</v>
      </c>
      <c r="BV306" s="8">
        <f t="shared" si="254"/>
        <v>104858</v>
      </c>
      <c r="BW306" s="450"/>
      <c r="BX306" s="157">
        <f>+'ESTUDIO DE MERCADO 2023'!BB306*(1 + 0.0928) * (1 + 0.052) * (1 + 0.051)</f>
        <v>78864.419751095862</v>
      </c>
      <c r="BY306" s="157">
        <f>+'ESTUDIO DE MERCADO 2023'!BC306*(1 + 0.0928) * (1 + 0.052) * (1 + 0.051)</f>
        <v>60664.938270073741</v>
      </c>
      <c r="BZ306" s="7">
        <f>+'ESTUDIO DE MERCADO 2025'!BP306*1.051</f>
        <v>88284</v>
      </c>
      <c r="CA306" s="7">
        <f>+'ESTUDIO DE MERCADO 2025'!BQ306*1.051</f>
        <v>88284</v>
      </c>
      <c r="CB306" s="7">
        <f>+'ESTUDIO DE MERCADO 2025'!BR306*1.051</f>
        <v>84958.635999999999</v>
      </c>
      <c r="CC306" s="8">
        <f t="shared" si="245"/>
        <v>80211</v>
      </c>
      <c r="CD306" s="453"/>
      <c r="CE306" s="45"/>
      <c r="CF306" s="9"/>
      <c r="CG306" s="9"/>
      <c r="CH306" s="9"/>
      <c r="CI306" s="10"/>
      <c r="CJ306" s="10"/>
    </row>
    <row r="307" spans="1:88" s="6" customFormat="1" ht="50" customHeight="1" thickBot="1" x14ac:dyDescent="0.4">
      <c r="A307" s="291"/>
      <c r="B307" s="11">
        <v>277</v>
      </c>
      <c r="C307" s="34" t="s">
        <v>316</v>
      </c>
      <c r="D307" s="11" t="s">
        <v>272</v>
      </c>
      <c r="F307" s="157">
        <f>+'ESTUDIO DE MERCADO 2023'!F307*(1 + 0.0928) * (1 + 0.052) * (1 + 0.051)</f>
        <v>187794.29730072533</v>
      </c>
      <c r="G307" s="157">
        <f>+'ESTUDIO DE MERCADO 2023'!G307*(1 + 0.0928) * (1 + 0.052) * (1 + 0.051)</f>
        <v>177682.29667684014</v>
      </c>
      <c r="H307" s="7">
        <f>+'ESTUDIO DE MERCADO 2025'!H307*1.051</f>
        <v>231220</v>
      </c>
      <c r="I307" s="7">
        <f>+'ESTUDIO DE MERCADO 2025'!I307*1.051</f>
        <v>235423.99999999997</v>
      </c>
      <c r="J307" s="13">
        <f>+'ESTUDIO DE MERCADO 2025'!J307*1.051</f>
        <v>222536.00739999997</v>
      </c>
      <c r="K307" s="8">
        <f t="shared" si="246"/>
        <v>210931</v>
      </c>
      <c r="L307" s="450"/>
      <c r="M307" s="157">
        <f>+'ESTUDIO DE MERCADO 2023'!I307*(1 + 0.0928) * (1 + 0.052) * (1 + 0.051)</f>
        <v>187794.29730072533</v>
      </c>
      <c r="N307" s="157">
        <f>+'ESTUDIO DE MERCADO 2023'!J307*(1 + 0.0928) * (1 + 0.052) * (1 + 0.051)</f>
        <v>177682.29667684014</v>
      </c>
      <c r="O307" s="7">
        <f>+'ESTUDIO DE MERCADO 2025'!N307*1.051</f>
        <v>231220</v>
      </c>
      <c r="P307" s="7">
        <f>+'ESTUDIO DE MERCADO 2025'!O307*1.051</f>
        <v>235423.99999999997</v>
      </c>
      <c r="Q307" s="7">
        <f>+'ESTUDIO DE MERCADO 2025'!P307*1.051</f>
        <v>222536.00739999997</v>
      </c>
      <c r="R307" s="8">
        <f t="shared" si="247"/>
        <v>210931</v>
      </c>
      <c r="S307" s="450"/>
      <c r="T307" s="157">
        <f>+'ESTUDIO DE MERCADO 2023'!O307*(1 + 0.0928) * (1 + 0.052) * (1 + 0.051)</f>
        <v>192754.98849087383</v>
      </c>
      <c r="U307" s="157">
        <f>+'ESTUDIO DE MERCADO 2023'!P307*(1 + 0.0928) * (1 + 0.052) * (1 + 0.051)</f>
        <v>182375.87372598058</v>
      </c>
      <c r="V307" s="7">
        <f>+'ESTUDIO DE MERCADO 2025'!T307*1.051</f>
        <v>237525.99999999997</v>
      </c>
      <c r="W307" s="7">
        <f>+'ESTUDIO DE MERCADO 2025'!U307*1.051</f>
        <v>237525.99999999997</v>
      </c>
      <c r="X307" s="7">
        <f>+'ESTUDIO DE MERCADO 2025'!V307*1.051</f>
        <v>228414.25039999999</v>
      </c>
      <c r="Y307" s="8">
        <f t="shared" si="248"/>
        <v>215719</v>
      </c>
      <c r="Z307" s="450"/>
      <c r="AA307" s="157">
        <f>+'ESTUDIO DE MERCADO 2023'!AD307*(1 + 0.0928) * (1 + 0.052) * (1 + 0.051)</f>
        <v>227117.76804780937</v>
      </c>
      <c r="AB307" s="157">
        <f>+'ESTUDIO DE MERCADO 2023'!AE307*(1 + 0.0928) * (1 + 0.052) * (1 + 0.051)</f>
        <v>214888.34976831192</v>
      </c>
      <c r="AC307" s="7">
        <f>+'ESTUDIO DE MERCADO 2025'!Z307*1.051</f>
        <v>279566</v>
      </c>
      <c r="AD307" s="7">
        <f>+'ESTUDIO DE MERCADO 2025'!AA307*1.051</f>
        <v>279566</v>
      </c>
      <c r="AE307" s="7">
        <f>+'ESTUDIO DE MERCADO 2025'!AB307*1.051</f>
        <v>269135.24540000001</v>
      </c>
      <c r="AF307" s="8">
        <f t="shared" si="249"/>
        <v>254055</v>
      </c>
      <c r="AG307" s="450"/>
      <c r="AH307" s="157">
        <f>+'ESTUDIO DE MERCADO 2023'!AG307*(1 + 0.0928) * (1 + 0.052) * (1 + 0.051)</f>
        <v>199075.22252740382</v>
      </c>
      <c r="AI307" s="157">
        <f>+'ESTUDIO DE MERCADO 2023'!AH307*(1 + 0.0928) * (1 + 0.052) * (1 + 0.051)</f>
        <v>214888.34976831192</v>
      </c>
      <c r="AJ307" s="7">
        <f>+'ESTUDIO DE MERCADO 2025'!AF307*1.051</f>
        <v>261698.99999999997</v>
      </c>
      <c r="AK307" s="7">
        <f>+'ESTUDIO DE MERCADO 2025'!AG307*1.051</f>
        <v>266954</v>
      </c>
      <c r="AL307" s="7">
        <f>+'ESTUDIO DE MERCADO 2025'!AH307*1.051</f>
        <v>252059.64840000001</v>
      </c>
      <c r="AM307" s="8">
        <f t="shared" si="250"/>
        <v>238935</v>
      </c>
      <c r="AN307" s="450"/>
      <c r="AO307" s="157">
        <f>+'ESTUDIO DE MERCADO 2023'!AJ307*(1 + 0.0928) * (1 + 0.052) * (1 + 0.051)</f>
        <v>220581.27071668068</v>
      </c>
      <c r="AP307" s="157">
        <f>+'ESTUDIO DE MERCADO 2023'!AK307*(1 + 0.0928) * (1 + 0.052) * (1 + 0.051)</f>
        <v>214888.34976831192</v>
      </c>
      <c r="AQ307" s="7">
        <f>+'ESTUDIO DE MERCADO 2025'!AL307*1.051</f>
        <v>275362</v>
      </c>
      <c r="AR307" s="7">
        <f>+'ESTUDIO DE MERCADO 2025'!AM307*1.051</f>
        <v>280617</v>
      </c>
      <c r="AS307" s="7">
        <f>+'ESTUDIO DE MERCADO 2025'!AN307*1.051</f>
        <v>265155.10840000003</v>
      </c>
      <c r="AT307" s="8">
        <f>ROUND(((AO307+AP307+AQ307+AR307+AS307)/5),0)</f>
        <v>251321</v>
      </c>
      <c r="AU307" s="450"/>
      <c r="AV307" s="157">
        <f>+'ESTUDIO DE MERCADO 2023'!AM307*(1 + 0.0928) * (1 + 0.052) * (1 + 0.051)</f>
        <v>241586.75442632459</v>
      </c>
      <c r="AW307" s="157">
        <f>+'ESTUDIO DE MERCADO 2023'!AN307*(1 + 0.0928) * (1 + 0.052) * (1 + 0.051)</f>
        <v>214888.34976831192</v>
      </c>
      <c r="AX307" s="7">
        <f>+'ESTUDIO DE MERCADO 2025'!AR307*1.051</f>
        <v>289025</v>
      </c>
      <c r="AY307" s="7">
        <f>+'ESTUDIO DE MERCADO 2025'!AS307*1.051</f>
        <v>295331</v>
      </c>
      <c r="AZ307" s="7">
        <f>+'ESTUDIO DE MERCADO 2025'!AT307*1.051</f>
        <v>277944.5172</v>
      </c>
      <c r="BA307" s="8">
        <f t="shared" si="251"/>
        <v>263755</v>
      </c>
      <c r="BB307" s="450"/>
      <c r="BC307" s="157">
        <f>+'ESTUDIO DE MERCADO 2023'!AP307*(1 + 0.0928) * (1 + 0.052) * (1 + 0.051)</f>
        <v>279509.37360783393</v>
      </c>
      <c r="BD307" s="157">
        <f>+'ESTUDIO DE MERCADO 2023'!AQ307*(1 + 0.0928) * (1 + 0.052) * (1 + 0.051)</f>
        <v>215007.21046756455</v>
      </c>
      <c r="BE307" s="7">
        <f>+'ESTUDIO DE MERCADO 2025'!AX307*1.051</f>
        <v>313198</v>
      </c>
      <c r="BF307" s="7">
        <f>+'ESTUDIO DE MERCADO 2025'!AY307*1.051</f>
        <v>313198</v>
      </c>
      <c r="BG307" s="7">
        <f>+'ESTUDIO DE MERCADO 2025'!AZ307*1.051</f>
        <v>301108.76740000001</v>
      </c>
      <c r="BH307" s="8">
        <f t="shared" si="252"/>
        <v>284404</v>
      </c>
      <c r="BI307" s="450"/>
      <c r="BJ307" s="157">
        <f>+'ESTUDIO DE MERCADO 2023'!AV307*(1 + 0.0928) * (1 + 0.052) * (1 + 0.051)</f>
        <v>255561.25113685286</v>
      </c>
      <c r="BK307" s="157">
        <f>+'ESTUDIO DE MERCADO 2023'!AW307*(1 + 0.0928) * (1 + 0.052) * (1 + 0.051)</f>
        <v>214888.34976831192</v>
      </c>
      <c r="BL307" s="7">
        <f>+'ESTUDIO DE MERCADO 2025'!BD307*1.051</f>
        <v>297433</v>
      </c>
      <c r="BM307" s="7">
        <f>+'ESTUDIO DE MERCADO 2025'!BE307*1.051</f>
        <v>297433</v>
      </c>
      <c r="BN307" s="7">
        <f>+'ESTUDIO DE MERCADO 2025'!BF307*1.051</f>
        <v>286453.62339999998</v>
      </c>
      <c r="BO307" s="8">
        <f t="shared" si="253"/>
        <v>270354</v>
      </c>
      <c r="BP307" s="450"/>
      <c r="BQ307" s="157">
        <f>+'ESTUDIO DE MERCADO 2023'!AY307*(1 + 0.0928) * (1 + 0.052) * (1 + 0.051)</f>
        <v>254160.39957127828</v>
      </c>
      <c r="BR307" s="157">
        <f>+'ESTUDIO DE MERCADO 2023'!AZ307*(1 + 0.0928) * (1 + 0.052) * (1 + 0.051)</f>
        <v>214888.34976831192</v>
      </c>
      <c r="BS307" s="7">
        <f>+'ESTUDIO DE MERCADO 2025'!BJ307*1.051</f>
        <v>297433</v>
      </c>
      <c r="BT307" s="7">
        <f>+'ESTUDIO DE MERCADO 2025'!BK307*1.051</f>
        <v>297433</v>
      </c>
      <c r="BU307" s="7">
        <f>+'ESTUDIO DE MERCADO 2025'!BL307*1.051</f>
        <v>285600.21140000003</v>
      </c>
      <c r="BV307" s="8">
        <f t="shared" si="254"/>
        <v>269903</v>
      </c>
      <c r="BW307" s="450"/>
      <c r="BX307" s="157">
        <f>+'ESTUDIO DE MERCADO 2023'!BB307*(1 + 0.0928) * (1 + 0.052) * (1 + 0.051)</f>
        <v>315260.85510705214</v>
      </c>
      <c r="BY307" s="157">
        <f>+'ESTUDIO DE MERCADO 2023'!BC307*(1 + 0.0928) * (1 + 0.052) * (1 + 0.051)</f>
        <v>242508.35008234775</v>
      </c>
      <c r="BZ307" s="7">
        <f>+'ESTUDIO DE MERCADO 2025'!BP307*1.051</f>
        <v>353136</v>
      </c>
      <c r="CA307" s="7">
        <f>+'ESTUDIO DE MERCADO 2025'!BQ307*1.051</f>
        <v>353136</v>
      </c>
      <c r="CB307" s="7">
        <f>+'ESTUDIO DE MERCADO 2025'!BR307*1.051</f>
        <v>339622.66240000003</v>
      </c>
      <c r="CC307" s="8">
        <f t="shared" si="245"/>
        <v>320733</v>
      </c>
      <c r="CD307" s="453"/>
      <c r="CE307" s="45"/>
      <c r="CF307" s="9"/>
      <c r="CG307" s="9"/>
      <c r="CH307" s="9"/>
      <c r="CI307" s="10"/>
      <c r="CJ307" s="10"/>
    </row>
    <row r="308" spans="1:88" s="6" customFormat="1" ht="50" customHeight="1" thickBot="1" x14ac:dyDescent="0.4">
      <c r="A308" s="291"/>
      <c r="B308" s="271" t="s">
        <v>317</v>
      </c>
      <c r="C308" s="272"/>
      <c r="D308" s="273"/>
      <c r="F308" s="170">
        <f>+SUM(F309:F325)</f>
        <v>5364757.8475359818</v>
      </c>
      <c r="G308" s="170">
        <f t="shared" ref="G308:CB308" si="255">+SUM(G309:G325)</f>
        <v>5075886.2711301977</v>
      </c>
      <c r="H308" s="170">
        <f t="shared" si="255"/>
        <v>6611841</v>
      </c>
      <c r="I308" s="170">
        <f t="shared" si="255"/>
        <v>6744267</v>
      </c>
      <c r="J308" s="170">
        <f t="shared" si="255"/>
        <v>6357245.4988000002</v>
      </c>
      <c r="K308" s="170">
        <f t="shared" si="255"/>
        <v>6030802</v>
      </c>
      <c r="L308" s="170"/>
      <c r="M308" s="170">
        <f t="shared" si="255"/>
        <v>5364757.8475359818</v>
      </c>
      <c r="N308" s="170">
        <f t="shared" si="255"/>
        <v>5075886.2711301977</v>
      </c>
      <c r="O308" s="170">
        <f t="shared" si="255"/>
        <v>6611841</v>
      </c>
      <c r="P308" s="170">
        <f t="shared" si="255"/>
        <v>6744267</v>
      </c>
      <c r="Q308" s="170">
        <f t="shared" si="255"/>
        <v>6357245.4988000002</v>
      </c>
      <c r="R308" s="170">
        <f t="shared" si="255"/>
        <v>6030802</v>
      </c>
      <c r="S308" s="170"/>
      <c r="T308" s="170">
        <f t="shared" si="255"/>
        <v>8501907.3113883231</v>
      </c>
      <c r="U308" s="170">
        <f t="shared" si="255"/>
        <v>8044112.3023135681</v>
      </c>
      <c r="V308" s="170">
        <f t="shared" si="255"/>
        <v>10477419</v>
      </c>
      <c r="W308" s="170">
        <f t="shared" si="255"/>
        <v>10477419</v>
      </c>
      <c r="X308" s="170">
        <f t="shared" si="255"/>
        <v>10074772.9124</v>
      </c>
      <c r="Y308" s="170">
        <f t="shared" si="255"/>
        <v>9515128</v>
      </c>
      <c r="Z308" s="170"/>
      <c r="AA308" s="170">
        <f t="shared" si="255"/>
        <v>9555431.5211011469</v>
      </c>
      <c r="AB308" s="170">
        <f t="shared" si="255"/>
        <v>8924972.4490247834</v>
      </c>
      <c r="AC308" s="170">
        <f t="shared" si="255"/>
        <v>11702885</v>
      </c>
      <c r="AD308" s="170">
        <f t="shared" si="255"/>
        <v>11702885</v>
      </c>
      <c r="AE308" s="170">
        <f t="shared" si="255"/>
        <v>11252609.484199997</v>
      </c>
      <c r="AF308" s="170">
        <f t="shared" si="255"/>
        <v>10627759</v>
      </c>
      <c r="AG308" s="170"/>
      <c r="AH308" s="170">
        <f t="shared" si="255"/>
        <v>8704190.0344648324</v>
      </c>
      <c r="AI308" s="170">
        <f t="shared" si="255"/>
        <v>8924972.4490247834</v>
      </c>
      <c r="AJ308" s="170">
        <f t="shared" si="255"/>
        <v>11164773</v>
      </c>
      <c r="AK308" s="170">
        <f t="shared" si="255"/>
        <v>11390738</v>
      </c>
      <c r="AL308" s="170">
        <f t="shared" si="255"/>
        <v>10734289.706</v>
      </c>
      <c r="AM308" s="170">
        <f t="shared" si="255"/>
        <v>10183795</v>
      </c>
      <c r="AN308" s="170"/>
      <c r="AO308" s="170">
        <f t="shared" si="255"/>
        <v>9366865.7227213737</v>
      </c>
      <c r="AP308" s="170">
        <f t="shared" si="255"/>
        <v>8924972.4490247834</v>
      </c>
      <c r="AQ308" s="170">
        <f t="shared" si="255"/>
        <v>11583071</v>
      </c>
      <c r="AR308" s="170">
        <f t="shared" si="255"/>
        <v>11816393</v>
      </c>
      <c r="AS308" s="170">
        <f t="shared" si="255"/>
        <v>11137790.256600002</v>
      </c>
      <c r="AT308" s="170">
        <f t="shared" si="255"/>
        <v>10565818</v>
      </c>
      <c r="AU308" s="170"/>
      <c r="AV308" s="170">
        <f t="shared" si="255"/>
        <v>10392658.41727007</v>
      </c>
      <c r="AW308" s="170">
        <f t="shared" si="255"/>
        <v>8924972.4490247834</v>
      </c>
      <c r="AX308" s="170">
        <f t="shared" si="255"/>
        <v>12232589</v>
      </c>
      <c r="AY308" s="170">
        <f t="shared" si="255"/>
        <v>12476421</v>
      </c>
      <c r="AZ308" s="170">
        <f t="shared" si="255"/>
        <v>11762387.785399999</v>
      </c>
      <c r="BA308" s="170">
        <f t="shared" si="255"/>
        <v>11157807</v>
      </c>
      <c r="BB308" s="170"/>
      <c r="BC308" s="170">
        <f t="shared" si="255"/>
        <v>7372322.7215215731</v>
      </c>
      <c r="BD308" s="170">
        <f t="shared" si="255"/>
        <v>5671017.4780935189</v>
      </c>
      <c r="BE308" s="170">
        <f t="shared" si="255"/>
        <v>8257707</v>
      </c>
      <c r="BF308" s="170">
        <f t="shared" si="255"/>
        <v>8257707</v>
      </c>
      <c r="BG308" s="170">
        <f t="shared" si="255"/>
        <v>7942012.4546000008</v>
      </c>
      <c r="BH308" s="170">
        <f t="shared" si="255"/>
        <v>7500152</v>
      </c>
      <c r="BI308" s="170"/>
      <c r="BJ308" s="170">
        <f t="shared" si="255"/>
        <v>10340724.852508156</v>
      </c>
      <c r="BK308" s="170">
        <f t="shared" si="255"/>
        <v>8924972.4490247834</v>
      </c>
      <c r="BL308" s="170">
        <f t="shared" si="255"/>
        <v>12197906</v>
      </c>
      <c r="BM308" s="170">
        <f t="shared" si="255"/>
        <v>12197906</v>
      </c>
      <c r="BN308" s="170">
        <f t="shared" si="255"/>
        <v>11730767.3994</v>
      </c>
      <c r="BO308" s="170">
        <f t="shared" si="255"/>
        <v>11078457</v>
      </c>
      <c r="BP308" s="170"/>
      <c r="BQ308" s="170">
        <f t="shared" si="255"/>
        <v>10104651.597131766</v>
      </c>
      <c r="BR308" s="170">
        <f t="shared" si="255"/>
        <v>8924972.4490247834</v>
      </c>
      <c r="BS308" s="170">
        <f t="shared" si="255"/>
        <v>12048664</v>
      </c>
      <c r="BT308" s="170">
        <f t="shared" si="255"/>
        <v>12048664</v>
      </c>
      <c r="BU308" s="170">
        <f t="shared" si="255"/>
        <v>11587026.3334</v>
      </c>
      <c r="BV308" s="170">
        <f t="shared" si="255"/>
        <v>10942797</v>
      </c>
      <c r="BW308" s="170"/>
      <c r="BX308" s="170">
        <f t="shared" si="255"/>
        <v>8130724.0767339328</v>
      </c>
      <c r="BY308" s="170">
        <f t="shared" si="255"/>
        <v>6254403.1359491786</v>
      </c>
      <c r="BZ308" s="170">
        <f t="shared" si="255"/>
        <v>9106915</v>
      </c>
      <c r="CA308" s="170">
        <f t="shared" si="255"/>
        <v>9106915</v>
      </c>
      <c r="CB308" s="170">
        <f t="shared" si="255"/>
        <v>8759016.1329999994</v>
      </c>
      <c r="CC308" s="119">
        <f t="shared" ref="CC308" si="256">+SUM(CC309:CC325)</f>
        <v>8271594</v>
      </c>
      <c r="CD308" s="455"/>
      <c r="CE308" s="45"/>
      <c r="CF308" s="9"/>
      <c r="CG308" s="9"/>
      <c r="CH308" s="9"/>
      <c r="CI308" s="10"/>
      <c r="CJ308" s="10"/>
    </row>
    <row r="309" spans="1:88" s="6" customFormat="1" ht="50" customHeight="1" x14ac:dyDescent="0.35">
      <c r="A309" s="291"/>
      <c r="B309" s="4">
        <v>278</v>
      </c>
      <c r="C309" s="34" t="s">
        <v>318</v>
      </c>
      <c r="D309" s="31" t="s">
        <v>283</v>
      </c>
      <c r="F309" s="157">
        <f>+'ESTUDIO DE MERCADO 2023'!F309*(1 + 0.0928) * (1 + 0.052) * (1 + 0.051)</f>
        <v>789493.45617907366</v>
      </c>
      <c r="G309" s="157">
        <f>+'ESTUDIO DE MERCADO 2023'!G309*(1 + 0.0928) * (1 + 0.052) * (1 + 0.051)</f>
        <v>746982.27007712366</v>
      </c>
      <c r="H309" s="7">
        <f>+'ESTUDIO DE MERCADO 2025'!H309*1.051</f>
        <v>973225.99999999988</v>
      </c>
      <c r="I309" s="7">
        <f>+'ESTUDIO DE MERCADO 2025'!I309*1.051</f>
        <v>993194.99999999988</v>
      </c>
      <c r="J309" s="13">
        <f>+'ESTUDIO DE MERCADO 2025'!J309*1.051</f>
        <v>935549.96219999983</v>
      </c>
      <c r="K309" s="8">
        <f t="shared" si="246"/>
        <v>887689</v>
      </c>
      <c r="L309" s="450"/>
      <c r="M309" s="157">
        <f>+'ESTUDIO DE MERCADO 2023'!I309*(1 + 0.0928) * (1 + 0.052) * (1 + 0.051)</f>
        <v>789493.45617907366</v>
      </c>
      <c r="N309" s="157">
        <f>+'ESTUDIO DE MERCADO 2023'!J309*(1 + 0.0928) * (1 + 0.052) * (1 + 0.051)</f>
        <v>746982.27007712366</v>
      </c>
      <c r="O309" s="7">
        <f>+'ESTUDIO DE MERCADO 2025'!N309*1.051</f>
        <v>973225.99999999988</v>
      </c>
      <c r="P309" s="7">
        <f>+'ESTUDIO DE MERCADO 2025'!O309*1.051</f>
        <v>993194.99999999988</v>
      </c>
      <c r="Q309" s="7">
        <f>+'ESTUDIO DE MERCADO 2025'!P309*1.051</f>
        <v>935549.96219999983</v>
      </c>
      <c r="R309" s="8">
        <f t="shared" si="247"/>
        <v>887689</v>
      </c>
      <c r="S309" s="450"/>
      <c r="T309" s="157">
        <f>+'ESTUDIO DE MERCADO 2023'!O309*(1 + 0.0928) * (1 + 0.052) * (1 + 0.051)</f>
        <v>1329960.9435900941</v>
      </c>
      <c r="U309" s="157">
        <f>+'ESTUDIO DE MERCADO 2023'!P309*(1 + 0.0928) * (1 + 0.052) * (1 + 0.051)</f>
        <v>1258347.6620121659</v>
      </c>
      <c r="V309" s="7">
        <f>+'ESTUDIO DE MERCADO 2025'!T309*1.051</f>
        <v>1639560</v>
      </c>
      <c r="W309" s="7">
        <f>+'ESTUDIO DE MERCADO 2025'!U309*1.051</f>
        <v>1639560</v>
      </c>
      <c r="X309" s="7">
        <f>+'ESTUDIO DE MERCADO 2025'!V309*1.051</f>
        <v>1576004.7688</v>
      </c>
      <c r="Y309" s="8">
        <f t="shared" si="248"/>
        <v>1488687</v>
      </c>
      <c r="Z309" s="450"/>
      <c r="AA309" s="157">
        <f>+'ESTUDIO DE MERCADO 2023'!AD309*(1 + 0.0928) * (1 + 0.052) * (1 + 0.051)</f>
        <v>1507818.0640002426</v>
      </c>
      <c r="AB309" s="157">
        <f>+'ESTUDIO DE MERCADO 2023'!AE309*(1 + 0.0928) * (1 + 0.052) * (1 + 0.051)</f>
        <v>1426627.860554076</v>
      </c>
      <c r="AC309" s="7">
        <f>+'ESTUDIO DE MERCADO 2025'!Z309*1.051</f>
        <v>1858168</v>
      </c>
      <c r="AD309" s="7">
        <f>+'ESTUDIO DE MERCADO 2025'!AA309*1.051</f>
        <v>1858168</v>
      </c>
      <c r="AE309" s="7">
        <f>+'ESTUDIO DE MERCADO 2025'!AB309*1.051</f>
        <v>1786766.6333999997</v>
      </c>
      <c r="AF309" s="8">
        <f t="shared" si="249"/>
        <v>1687510</v>
      </c>
      <c r="AG309" s="450"/>
      <c r="AH309" s="157">
        <f>+'ESTUDIO DE MERCADO 2023'!AG309*(1 + 0.0928) * (1 + 0.052) * (1 + 0.051)</f>
        <v>1352323.5402214613</v>
      </c>
      <c r="AI309" s="157">
        <f>+'ESTUDIO DE MERCADO 2023'!AH309*(1 + 0.0928) * (1 + 0.052) * (1 + 0.051)</f>
        <v>1426627.860554076</v>
      </c>
      <c r="AJ309" s="7">
        <f>+'ESTUDIO DE MERCADO 2025'!AF309*1.051</f>
        <v>1759374</v>
      </c>
      <c r="AK309" s="7">
        <f>+'ESTUDIO DE MERCADO 2025'!AG309*1.051</f>
        <v>1794057</v>
      </c>
      <c r="AL309" s="7">
        <f>+'ESTUDIO DE MERCADO 2025'!AH309*1.051</f>
        <v>1692086.4576000001</v>
      </c>
      <c r="AM309" s="8">
        <f t="shared" si="250"/>
        <v>1604894</v>
      </c>
      <c r="AN309" s="450"/>
      <c r="AO309" s="157">
        <f>+'ESTUDIO DE MERCADO 2023'!AJ309*(1 + 0.0928) * (1 + 0.052) * (1 + 0.051)</f>
        <v>1439979.4273866918</v>
      </c>
      <c r="AP309" s="157">
        <f>+'ESTUDIO DE MERCADO 2023'!AK309*(1 + 0.0928) * (1 + 0.052) * (1 + 0.051)</f>
        <v>1426627.860554076</v>
      </c>
      <c r="AQ309" s="7">
        <f>+'ESTUDIO DE MERCADO 2025'!AL309*1.051</f>
        <v>1815077</v>
      </c>
      <c r="AR309" s="7">
        <f>+'ESTUDIO DE MERCADO 2025'!AM309*1.051</f>
        <v>1851862</v>
      </c>
      <c r="AS309" s="7">
        <f>+'ESTUDIO DE MERCADO 2025'!AN309*1.051</f>
        <v>1745460.0211999998</v>
      </c>
      <c r="AT309" s="8">
        <f>ROUND(((AO309+AP309+AQ309+AR309+AS309)/5),0)</f>
        <v>1655801</v>
      </c>
      <c r="AU309" s="450"/>
      <c r="AV309" s="157">
        <f>+'ESTUDIO DE MERCADO 2023'!AM309*(1 + 0.0928) * (1 + 0.052) * (1 + 0.051)</f>
        <v>1676051.4678007502</v>
      </c>
      <c r="AW309" s="157">
        <f>+'ESTUDIO DE MERCADO 2023'!AN309*(1 + 0.0928) * (1 + 0.052) * (1 + 0.051)</f>
        <v>1426627.860554076</v>
      </c>
      <c r="AX309" s="7">
        <f>+'ESTUDIO DE MERCADO 2025'!AR309*1.051</f>
        <v>1964318.9999999998</v>
      </c>
      <c r="AY309" s="7">
        <f>+'ESTUDIO DE MERCADO 2025'!AS309*1.051</f>
        <v>2003205.9999999998</v>
      </c>
      <c r="AZ309" s="7">
        <f>+'ESTUDIO DE MERCADO 2025'!AT309*1.051</f>
        <v>1889202.5585999999</v>
      </c>
      <c r="BA309" s="8">
        <f t="shared" si="251"/>
        <v>1791881</v>
      </c>
      <c r="BB309" s="450"/>
      <c r="BC309" s="157">
        <f>+'ESTUDIO DE MERCADO 2023'!AP309*(1 + 0.0928) * (1 + 0.052) * (1 + 0.051)</f>
        <v>1210024.7223001865</v>
      </c>
      <c r="BD309" s="157">
        <f>+'ESTUDIO DE MERCADO 2023'!AQ309*(1 + 0.0928) * (1 + 0.052) * (1 + 0.051)</f>
        <v>930788.24792322027</v>
      </c>
      <c r="BE309" s="7">
        <f>+'ESTUDIO DE MERCADO 2025'!AX309*1.051</f>
        <v>1355790</v>
      </c>
      <c r="BF309" s="7">
        <f>+'ESTUDIO DE MERCADO 2025'!AY309*1.051</f>
        <v>1355790</v>
      </c>
      <c r="BG309" s="7">
        <f>+'ESTUDIO DE MERCADO 2025'!AZ309*1.051</f>
        <v>1303527.9739999999</v>
      </c>
      <c r="BH309" s="8">
        <f t="shared" si="252"/>
        <v>1231184</v>
      </c>
      <c r="BI309" s="450"/>
      <c r="BJ309" s="157">
        <f>+'ESTUDIO DE MERCADO 2023'!AV309*(1 + 0.0928) * (1 + 0.052) * (1 + 0.051)</f>
        <v>1672603.4047104635</v>
      </c>
      <c r="BK309" s="157">
        <f>+'ESTUDIO DE MERCADO 2023'!AW309*(1 + 0.0928) * (1 + 0.052) * (1 + 0.051)</f>
        <v>1426627.860554076</v>
      </c>
      <c r="BL309" s="7">
        <f>+'ESTUDIO DE MERCADO 2025'!BD309*1.051</f>
        <v>1962216.9999999998</v>
      </c>
      <c r="BM309" s="7">
        <f>+'ESTUDIO DE MERCADO 2025'!BE309*1.051</f>
        <v>1962216.9999999998</v>
      </c>
      <c r="BN309" s="7">
        <f>+'ESTUDIO DE MERCADO 2025'!BF309*1.051</f>
        <v>1887102.8707999999</v>
      </c>
      <c r="BO309" s="8">
        <f t="shared" si="253"/>
        <v>1782154</v>
      </c>
      <c r="BP309" s="450"/>
      <c r="BQ309" s="157">
        <f>+'ESTUDIO DE MERCADO 2023'!AY309*(1 + 0.0928) * (1 + 0.052) * (1 + 0.051)</f>
        <v>1635451.0716456708</v>
      </c>
      <c r="BR309" s="157">
        <f>+'ESTUDIO DE MERCADO 2023'!AZ309*(1 + 0.0928) * (1 + 0.052) * (1 + 0.051)</f>
        <v>1426627.860554076</v>
      </c>
      <c r="BS309" s="7">
        <f>+'ESTUDIO DE MERCADO 2025'!BJ309*1.051</f>
        <v>1939094.9999999998</v>
      </c>
      <c r="BT309" s="7">
        <f>+'ESTUDIO DE MERCADO 2025'!BK309*1.051</f>
        <v>1939094.9999999998</v>
      </c>
      <c r="BU309" s="7">
        <f>+'ESTUDIO DE MERCADO 2025'!BL309*1.051</f>
        <v>1864481.5671999999</v>
      </c>
      <c r="BV309" s="8">
        <f t="shared" si="254"/>
        <v>1760950</v>
      </c>
      <c r="BW309" s="450"/>
      <c r="BX309" s="157">
        <f>+'ESTUDIO DE MERCADO 2023'!BB309*(1 + 0.0928) * (1 + 0.052) * (1 + 0.051)</f>
        <v>1325370.8159103533</v>
      </c>
      <c r="BY309" s="157">
        <f>+'ESTUDIO DE MERCADO 2023'!BC309*(1 + 0.0928) * (1 + 0.052) * (1 + 0.051)</f>
        <v>1019516.0122387332</v>
      </c>
      <c r="BZ309" s="7">
        <f>+'ESTUDIO DE MERCADO 2025'!BP309*1.051</f>
        <v>1485063</v>
      </c>
      <c r="CA309" s="7">
        <f>+'ESTUDIO DE MERCADO 2025'!BQ309*1.051</f>
        <v>1485063</v>
      </c>
      <c r="CB309" s="7">
        <f>+'ESTUDIO DE MERCADO 2025'!BR309*1.051</f>
        <v>1427787.7039999999</v>
      </c>
      <c r="CC309" s="8">
        <f t="shared" si="245"/>
        <v>1348560</v>
      </c>
      <c r="CD309" s="453"/>
      <c r="CE309" s="45"/>
      <c r="CF309" s="9"/>
      <c r="CG309" s="9"/>
      <c r="CH309" s="9"/>
      <c r="CI309" s="10"/>
      <c r="CJ309" s="10"/>
    </row>
    <row r="310" spans="1:88" s="6" customFormat="1" ht="50" customHeight="1" thickBot="1" x14ac:dyDescent="0.4">
      <c r="A310" s="291"/>
      <c r="B310" s="11">
        <v>279</v>
      </c>
      <c r="C310" s="34" t="s">
        <v>319</v>
      </c>
      <c r="D310" s="11" t="s">
        <v>283</v>
      </c>
      <c r="F310" s="157">
        <f>+'ESTUDIO DE MERCADO 2023'!F310*(1 + 0.0928) * (1 + 0.052) * (1 + 0.051)</f>
        <v>812005.49317693315</v>
      </c>
      <c r="G310" s="157">
        <f>+'ESTUDIO DE MERCADO 2023'!G310*(1 + 0.0928) * (1 + 0.052) * (1 + 0.051)</f>
        <v>768282.120467406</v>
      </c>
      <c r="H310" s="7">
        <f>+'ESTUDIO DE MERCADO 2025'!H310*1.051</f>
        <v>1000551.9999999999</v>
      </c>
      <c r="I310" s="7">
        <f>+'ESTUDIO DE MERCADO 2025'!I310*1.051</f>
        <v>1020520.9999999999</v>
      </c>
      <c r="J310" s="13">
        <f>+'ESTUDIO DE MERCADO 2025'!J310*1.051</f>
        <v>962227.91559999995</v>
      </c>
      <c r="K310" s="8">
        <f t="shared" si="246"/>
        <v>912718</v>
      </c>
      <c r="L310" s="450"/>
      <c r="M310" s="157">
        <f>+'ESTUDIO DE MERCADO 2023'!I310*(1 + 0.0928) * (1 + 0.052) * (1 + 0.051)</f>
        <v>812005.49317693315</v>
      </c>
      <c r="N310" s="157">
        <f>+'ESTUDIO DE MERCADO 2023'!J310*(1 + 0.0928) * (1 + 0.052) * (1 + 0.051)</f>
        <v>768282.120467406</v>
      </c>
      <c r="O310" s="7">
        <f>+'ESTUDIO DE MERCADO 2025'!N310*1.051</f>
        <v>1000551.9999999999</v>
      </c>
      <c r="P310" s="7">
        <f>+'ESTUDIO DE MERCADO 2025'!O310*1.051</f>
        <v>1020520.9999999999</v>
      </c>
      <c r="Q310" s="7">
        <f>+'ESTUDIO DE MERCADO 2025'!P310*1.051</f>
        <v>962227.91559999995</v>
      </c>
      <c r="R310" s="8">
        <f t="shared" si="247"/>
        <v>912718</v>
      </c>
      <c r="S310" s="450"/>
      <c r="T310" s="157">
        <f>+'ESTUDIO DE MERCADO 2023'!O310*(1 + 0.0928) * (1 + 0.052) * (1 + 0.051)</f>
        <v>1293312.8198919217</v>
      </c>
      <c r="U310" s="157">
        <f>+'ESTUDIO DE MERCADO 2023'!P310*(1 + 0.0928) * (1 + 0.052) * (1 + 0.051)</f>
        <v>1223672.8988208182</v>
      </c>
      <c r="V310" s="7">
        <f>+'ESTUDIO DE MERCADO 2025'!T310*1.051</f>
        <v>1594367</v>
      </c>
      <c r="W310" s="7">
        <f>+'ESTUDIO DE MERCADO 2025'!U310*1.051</f>
        <v>1594367</v>
      </c>
      <c r="X310" s="7">
        <f>+'ESTUDIO DE MERCADO 2025'!V310*1.051</f>
        <v>1532577.8691999998</v>
      </c>
      <c r="Y310" s="8">
        <f t="shared" si="248"/>
        <v>1447660</v>
      </c>
      <c r="Z310" s="450"/>
      <c r="AA310" s="157">
        <f>+'ESTUDIO DE MERCADO 2023'!AD310*(1 + 0.0928) * (1 + 0.052) * (1 + 0.051)</f>
        <v>1541508.9693891276</v>
      </c>
      <c r="AB310" s="157">
        <f>+'ESTUDIO DE MERCADO 2023'!AE310*(1 + 0.0928) * (1 + 0.052) * (1 + 0.051)</f>
        <v>1458504.6402681745</v>
      </c>
      <c r="AC310" s="7">
        <f>+'ESTUDIO DE MERCADO 2025'!Z310*1.051</f>
        <v>1900207.9999999998</v>
      </c>
      <c r="AD310" s="7">
        <f>+'ESTUDIO DE MERCADO 2025'!AA310*1.051</f>
        <v>1900207.9999999998</v>
      </c>
      <c r="AE310" s="7">
        <f>+'ESTUDIO DE MERCADO 2025'!AB310*1.051</f>
        <v>1826690.1295999999</v>
      </c>
      <c r="AF310" s="8">
        <f t="shared" si="249"/>
        <v>1725424</v>
      </c>
      <c r="AG310" s="450"/>
      <c r="AH310" s="157">
        <f>+'ESTUDIO DE MERCADO 2023'!AG310*(1 + 0.0928) * (1 + 0.052) * (1 + 0.051)</f>
        <v>1337293.2412468526</v>
      </c>
      <c r="AI310" s="157">
        <f>+'ESTUDIO DE MERCADO 2023'!AH310*(1 + 0.0928) * (1 + 0.052) * (1 + 0.051)</f>
        <v>1458504.6402681745</v>
      </c>
      <c r="AJ310" s="7">
        <f>+'ESTUDIO DE MERCADO 2025'!AF310*1.051</f>
        <v>1770935</v>
      </c>
      <c r="AK310" s="7">
        <f>+'ESTUDIO DE MERCADO 2025'!AG310*1.051</f>
        <v>1806669</v>
      </c>
      <c r="AL310" s="7">
        <f>+'ESTUDIO DE MERCADO 2025'!AH310*1.051</f>
        <v>1702343.5869999998</v>
      </c>
      <c r="AM310" s="8">
        <f t="shared" si="250"/>
        <v>1615149</v>
      </c>
      <c r="AN310" s="450"/>
      <c r="AO310" s="157">
        <f>+'ESTUDIO DE MERCADO 2023'!AJ310*(1 + 0.0928) * (1 + 0.052) * (1 + 0.051)</f>
        <v>1465070.8294094559</v>
      </c>
      <c r="AP310" s="157">
        <f>+'ESTUDIO DE MERCADO 2023'!AK310*(1 + 0.0928) * (1 + 0.052) * (1 + 0.051)</f>
        <v>1458504.6402681745</v>
      </c>
      <c r="AQ310" s="7">
        <f>+'ESTUDIO DE MERCADO 2025'!AL310*1.051</f>
        <v>1851862</v>
      </c>
      <c r="AR310" s="7">
        <f>+'ESTUDIO DE MERCADO 2025'!AM310*1.051</f>
        <v>1888646.9999999998</v>
      </c>
      <c r="AS310" s="7">
        <f>+'ESTUDIO DE MERCADO 2025'!AN310*1.051</f>
        <v>1780146.8048</v>
      </c>
      <c r="AT310" s="8">
        <f>ROUND(((AO310+AP310+AQ310+AR310+AS310)/5),0)</f>
        <v>1688846</v>
      </c>
      <c r="AU310" s="450"/>
      <c r="AV310" s="157">
        <f>+'ESTUDIO DE MERCADO 2023'!AM310*(1 + 0.0928) * (1 + 0.052) * (1 + 0.051)</f>
        <v>1637876.1364547659</v>
      </c>
      <c r="AW310" s="157">
        <f>+'ESTUDIO DE MERCADO 2023'!AN310*(1 + 0.0928) * (1 + 0.052) * (1 + 0.051)</f>
        <v>1458504.6402681745</v>
      </c>
      <c r="AX310" s="7">
        <f>+'ESTUDIO DE MERCADO 2025'!AR310*1.051</f>
        <v>1961165.9999999998</v>
      </c>
      <c r="AY310" s="7">
        <f>+'ESTUDIO DE MERCADO 2025'!AS310*1.051</f>
        <v>2000052.9999999998</v>
      </c>
      <c r="AZ310" s="7">
        <f>+'ESTUDIO DE MERCADO 2025'!AT310*1.051</f>
        <v>1885366.6187999998</v>
      </c>
      <c r="BA310" s="8">
        <f t="shared" si="251"/>
        <v>1788593</v>
      </c>
      <c r="BB310" s="450"/>
      <c r="BC310" s="157">
        <f>+'ESTUDIO DE MERCADO 2023'!AP310*(1 + 0.0928) * (1 + 0.052) * (1 + 0.051)</f>
        <v>1196521.6309733901</v>
      </c>
      <c r="BD310" s="157">
        <f>+'ESTUDIO DE MERCADO 2023'!AQ310*(1 + 0.0928) * (1 + 0.052) * (1 + 0.051)</f>
        <v>920401.25459491555</v>
      </c>
      <c r="BE310" s="7">
        <f>+'ESTUDIO DE MERCADO 2025'!AX310*1.051</f>
        <v>1340025</v>
      </c>
      <c r="BF310" s="7">
        <f>+'ESTUDIO DE MERCADO 2025'!AY310*1.051</f>
        <v>1340025</v>
      </c>
      <c r="BG310" s="7">
        <f>+'ESTUDIO DE MERCADO 2025'!AZ310*1.051</f>
        <v>1288981.7135999999</v>
      </c>
      <c r="BH310" s="8">
        <f t="shared" si="252"/>
        <v>1217191</v>
      </c>
      <c r="BI310" s="450"/>
      <c r="BJ310" s="157">
        <f>+'ESTUDIO DE MERCADO 2023'!AV310*(1 + 0.0928) * (1 + 0.052) * (1 + 0.051)</f>
        <v>1653641.4876385443</v>
      </c>
      <c r="BK310" s="157">
        <f>+'ESTUDIO DE MERCADO 2023'!AW310*(1 + 0.0928) * (1 + 0.052) * (1 + 0.051)</f>
        <v>1458504.6402681745</v>
      </c>
      <c r="BL310" s="7">
        <f>+'ESTUDIO DE MERCADO 2025'!BD310*1.051</f>
        <v>1970624.9999999998</v>
      </c>
      <c r="BM310" s="7">
        <f>+'ESTUDIO DE MERCADO 2025'!BE310*1.051</f>
        <v>1970624.9999999998</v>
      </c>
      <c r="BN310" s="7">
        <f>+'ESTUDIO DE MERCADO 2025'!BF310*1.051</f>
        <v>1894966.0323999997</v>
      </c>
      <c r="BO310" s="8">
        <f t="shared" si="253"/>
        <v>1789672</v>
      </c>
      <c r="BP310" s="450"/>
      <c r="BQ310" s="157">
        <f>+'ESTUDIO DE MERCADO 2023'!AY310*(1 + 0.0928) * (1 + 0.052) * (1 + 0.051)</f>
        <v>1654046.0700941696</v>
      </c>
      <c r="BR310" s="157">
        <f>+'ESTUDIO DE MERCADO 2023'!AZ310*(1 + 0.0928) * (1 + 0.052) * (1 + 0.051)</f>
        <v>1458504.6402681745</v>
      </c>
      <c r="BS310" s="7">
        <f>+'ESTUDIO DE MERCADO 2025'!BJ310*1.051</f>
        <v>1970624.9999999998</v>
      </c>
      <c r="BT310" s="7">
        <f>+'ESTUDIO DE MERCADO 2025'!BK310*1.051</f>
        <v>1970624.9999999998</v>
      </c>
      <c r="BU310" s="7">
        <f>+'ESTUDIO DE MERCADO 2025'!BL310*1.051</f>
        <v>1895213.2275999999</v>
      </c>
      <c r="BV310" s="8">
        <f t="shared" si="254"/>
        <v>1789803</v>
      </c>
      <c r="BW310" s="450"/>
      <c r="BX310" s="157">
        <f>+'ESTUDIO DE MERCADO 2023'!BB310*(1 + 0.0928) * (1 + 0.052) * (1 + 0.051)</f>
        <v>1363162.2191603084</v>
      </c>
      <c r="BY310" s="157">
        <f>+'ESTUDIO DE MERCADO 2023'!BC310*(1 + 0.0928) * (1 + 0.052) * (1 + 0.051)</f>
        <v>1048586.3224310062</v>
      </c>
      <c r="BZ310" s="7">
        <f>+'ESTUDIO DE MERCADO 2025'!BP310*1.051</f>
        <v>1527103</v>
      </c>
      <c r="CA310" s="7">
        <f>+'ESTUDIO DE MERCADO 2025'!BQ310*1.051</f>
        <v>1527103</v>
      </c>
      <c r="CB310" s="7">
        <f>+'ESTUDIO DE MERCADO 2025'!BR310*1.051</f>
        <v>1468498.3991999999</v>
      </c>
      <c r="CC310" s="8">
        <f t="shared" si="245"/>
        <v>1386891</v>
      </c>
      <c r="CD310" s="453"/>
      <c r="CE310" s="45"/>
      <c r="CF310" s="9"/>
      <c r="CG310" s="9"/>
      <c r="CH310" s="9"/>
      <c r="CI310" s="10"/>
      <c r="CJ310" s="10"/>
    </row>
    <row r="311" spans="1:88" s="6" customFormat="1" ht="50" customHeight="1" x14ac:dyDescent="0.35">
      <c r="A311" s="291"/>
      <c r="B311" s="4">
        <v>280</v>
      </c>
      <c r="C311" s="34" t="s">
        <v>320</v>
      </c>
      <c r="D311" s="11" t="s">
        <v>283</v>
      </c>
      <c r="F311" s="157">
        <f>+'ESTUDIO DE MERCADO 2023'!F311*(1 + 0.0928) * (1 + 0.052) * (1 + 0.051)</f>
        <v>149533.82513305597</v>
      </c>
      <c r="G311" s="157">
        <f>+'ESTUDIO DE MERCADO 2023'!G311*(1 + 0.0928) * (1 + 0.052) * (1 + 0.051)</f>
        <v>141482.00377973757</v>
      </c>
      <c r="H311" s="7">
        <f>+'ESTUDIO DE MERCADO 2025'!H311*1.051</f>
        <v>183925</v>
      </c>
      <c r="I311" s="7">
        <f>+'ESTUDIO DE MERCADO 2025'!I311*1.051</f>
        <v>188129</v>
      </c>
      <c r="J311" s="13">
        <f>+'ESTUDIO DE MERCADO 2025'!J311*1.051</f>
        <v>177197.7592</v>
      </c>
      <c r="K311" s="8">
        <f t="shared" si="246"/>
        <v>168054</v>
      </c>
      <c r="L311" s="450"/>
      <c r="M311" s="157">
        <f>+'ESTUDIO DE MERCADO 2023'!I311*(1 + 0.0928) * (1 + 0.052) * (1 + 0.051)</f>
        <v>149533.82513305597</v>
      </c>
      <c r="N311" s="157">
        <f>+'ESTUDIO DE MERCADO 2023'!J311*(1 + 0.0928) * (1 + 0.052) * (1 + 0.051)</f>
        <v>141482.00377973757</v>
      </c>
      <c r="O311" s="7">
        <f>+'ESTUDIO DE MERCADO 2025'!N311*1.051</f>
        <v>183925</v>
      </c>
      <c r="P311" s="7">
        <f>+'ESTUDIO DE MERCADO 2025'!O311*1.051</f>
        <v>188129</v>
      </c>
      <c r="Q311" s="7">
        <f>+'ESTUDIO DE MERCADO 2025'!P311*1.051</f>
        <v>177197.7592</v>
      </c>
      <c r="R311" s="8">
        <f t="shared" si="247"/>
        <v>168054</v>
      </c>
      <c r="S311" s="450"/>
      <c r="T311" s="157">
        <f>+'ESTUDIO DE MERCADO 2023'!O311*(1 + 0.0928) * (1 + 0.052) * (1 + 0.051)</f>
        <v>149533.82513305597</v>
      </c>
      <c r="U311" s="157">
        <f>+'ESTUDIO DE MERCADO 2023'!P311*(1 + 0.0928) * (1 + 0.052) * (1 + 0.051)</f>
        <v>141482.00377973757</v>
      </c>
      <c r="V311" s="7">
        <f>+'ESTUDIO DE MERCADO 2025'!T311*1.051</f>
        <v>183925</v>
      </c>
      <c r="W311" s="7">
        <f>+'ESTUDIO DE MERCADO 2025'!U311*1.051</f>
        <v>183925</v>
      </c>
      <c r="X311" s="7">
        <f>+'ESTUDIO DE MERCADO 2025'!V311*1.051</f>
        <v>177197.7592</v>
      </c>
      <c r="Y311" s="8">
        <f t="shared" si="248"/>
        <v>167213</v>
      </c>
      <c r="Z311" s="450"/>
      <c r="AA311" s="157">
        <f>+'ESTUDIO DE MERCADO 2023'!AD311*(1 + 0.0928) * (1 + 0.052) * (1 + 0.051)</f>
        <v>149533.82513305597</v>
      </c>
      <c r="AB311" s="157">
        <f>+'ESTUDIO DE MERCADO 2023'!AE311*(1 + 0.0928) * (1 + 0.052) * (1 + 0.051)</f>
        <v>141482.00377973757</v>
      </c>
      <c r="AC311" s="7">
        <f>+'ESTUDIO DE MERCADO 2025'!Z311*1.051</f>
        <v>183925</v>
      </c>
      <c r="AD311" s="7">
        <f>+'ESTUDIO DE MERCADO 2025'!AA311*1.051</f>
        <v>183925</v>
      </c>
      <c r="AE311" s="7">
        <f>+'ESTUDIO DE MERCADO 2025'!AB311*1.051</f>
        <v>177197.7592</v>
      </c>
      <c r="AF311" s="8">
        <f t="shared" si="249"/>
        <v>167213</v>
      </c>
      <c r="AG311" s="450"/>
      <c r="AH311" s="157">
        <f>+'ESTUDIO DE MERCADO 2023'!AG311*(1 + 0.0928) * (1 + 0.052) * (1 + 0.051)</f>
        <v>149533.82513305597</v>
      </c>
      <c r="AI311" s="157">
        <f>+'ESTUDIO DE MERCADO 2023'!AH311*(1 + 0.0928) * (1 + 0.052) * (1 + 0.051)</f>
        <v>141482.00377973757</v>
      </c>
      <c r="AJ311" s="7">
        <f>+'ESTUDIO DE MERCADO 2025'!AF311*1.051</f>
        <v>183925</v>
      </c>
      <c r="AK311" s="7">
        <f>+'ESTUDIO DE MERCADO 2025'!AG311*1.051</f>
        <v>188129</v>
      </c>
      <c r="AL311" s="7">
        <f>+'ESTUDIO DE MERCADO 2025'!AH311*1.051</f>
        <v>177197.7592</v>
      </c>
      <c r="AM311" s="8">
        <f t="shared" si="250"/>
        <v>168054</v>
      </c>
      <c r="AN311" s="450"/>
      <c r="AO311" s="157">
        <f>+'ESTUDIO DE MERCADO 2023'!AJ311*(1 + 0.0928) * (1 + 0.052) * (1 + 0.051)</f>
        <v>149533.82513305597</v>
      </c>
      <c r="AP311" s="157">
        <f>+'ESTUDIO DE MERCADO 2023'!AK311*(1 + 0.0928) * (1 + 0.052) * (1 + 0.051)</f>
        <v>141482.00377973757</v>
      </c>
      <c r="AQ311" s="7">
        <f>+'ESTUDIO DE MERCADO 2025'!AL311*1.051</f>
        <v>183925</v>
      </c>
      <c r="AR311" s="7">
        <f>+'ESTUDIO DE MERCADO 2025'!AM311*1.051</f>
        <v>188129</v>
      </c>
      <c r="AS311" s="7">
        <f>+'ESTUDIO DE MERCADO 2025'!AN311*1.051</f>
        <v>177197.7592</v>
      </c>
      <c r="AT311" s="8">
        <f>ROUND(((AO311+AP311+AQ311+AR311+AS311)/5),0)</f>
        <v>168054</v>
      </c>
      <c r="AU311" s="450"/>
      <c r="AV311" s="157">
        <f>+'ESTUDIO DE MERCADO 2023'!AM311*(1 + 0.0928) * (1 + 0.052) * (1 + 0.051)</f>
        <v>149533.82513305597</v>
      </c>
      <c r="AW311" s="157">
        <f>+'ESTUDIO DE MERCADO 2023'!AN311*(1 + 0.0928) * (1 + 0.052) * (1 + 0.051)</f>
        <v>141482.00377973757</v>
      </c>
      <c r="AX311" s="7">
        <f>+'ESTUDIO DE MERCADO 2025'!AR311*1.051</f>
        <v>183925</v>
      </c>
      <c r="AY311" s="7">
        <f>+'ESTUDIO DE MERCADO 2025'!AS311*1.051</f>
        <v>188129</v>
      </c>
      <c r="AZ311" s="7">
        <f>+'ESTUDIO DE MERCADO 2025'!AT311*1.051</f>
        <v>177197.7592</v>
      </c>
      <c r="BA311" s="8">
        <f t="shared" si="251"/>
        <v>168054</v>
      </c>
      <c r="BB311" s="450"/>
      <c r="BC311" s="157">
        <f>+'ESTUDIO DE MERCADO 2023'!AP311*(1 + 0.0928) * (1 + 0.052) * (1 + 0.051)</f>
        <v>149533.82513305597</v>
      </c>
      <c r="BD311" s="157">
        <f>+'ESTUDIO DE MERCADO 2023'!AQ311*(1 + 0.0928) * (1 + 0.052) * (1 + 0.051)</f>
        <v>115026.01933312</v>
      </c>
      <c r="BE311" s="7">
        <f>+'ESTUDIO DE MERCADO 2025'!AX311*1.051</f>
        <v>167109</v>
      </c>
      <c r="BF311" s="7">
        <f>+'ESTUDIO DE MERCADO 2025'!AY311*1.051</f>
        <v>167109</v>
      </c>
      <c r="BG311" s="7">
        <f>+'ESTUDIO DE MERCADO 2025'!AZ311*1.051</f>
        <v>161088.872</v>
      </c>
      <c r="BH311" s="8">
        <f t="shared" si="252"/>
        <v>151973</v>
      </c>
      <c r="BI311" s="450"/>
      <c r="BJ311" s="157">
        <f>+'ESTUDIO DE MERCADO 2023'!AV311*(1 + 0.0928) * (1 + 0.052) * (1 + 0.051)</f>
        <v>149533.82513305597</v>
      </c>
      <c r="BK311" s="157">
        <f>+'ESTUDIO DE MERCADO 2023'!AW311*(1 + 0.0928) * (1 + 0.052) * (1 + 0.051)</f>
        <v>141482.00377973757</v>
      </c>
      <c r="BL311" s="7">
        <f>+'ESTUDIO DE MERCADO 2025'!BD311*1.051</f>
        <v>183925</v>
      </c>
      <c r="BM311" s="7">
        <f>+'ESTUDIO DE MERCADO 2025'!BE311*1.051</f>
        <v>183925</v>
      </c>
      <c r="BN311" s="7">
        <f>+'ESTUDIO DE MERCADO 2025'!BF311*1.051</f>
        <v>177197.7592</v>
      </c>
      <c r="BO311" s="8">
        <f t="shared" si="253"/>
        <v>167213</v>
      </c>
      <c r="BP311" s="450"/>
      <c r="BQ311" s="157">
        <f>+'ESTUDIO DE MERCADO 2023'!AY311*(1 + 0.0928) * (1 + 0.052) * (1 + 0.051)</f>
        <v>149533.82513305597</v>
      </c>
      <c r="BR311" s="157">
        <f>+'ESTUDIO DE MERCADO 2023'!AZ311*(1 + 0.0928) * (1 + 0.052) * (1 + 0.051)</f>
        <v>141482.00377973757</v>
      </c>
      <c r="BS311" s="7">
        <f>+'ESTUDIO DE MERCADO 2025'!BJ311*1.051</f>
        <v>183925</v>
      </c>
      <c r="BT311" s="7">
        <f>+'ESTUDIO DE MERCADO 2025'!BK311*1.051</f>
        <v>183925</v>
      </c>
      <c r="BU311" s="7">
        <f>+'ESTUDIO DE MERCADO 2025'!BL311*1.051</f>
        <v>177197.7592</v>
      </c>
      <c r="BV311" s="8">
        <f t="shared" si="254"/>
        <v>167213</v>
      </c>
      <c r="BW311" s="450"/>
      <c r="BX311" s="157">
        <f>+'ESTUDIO DE MERCADO 2023'!BB311*(1 + 0.0928) * (1 + 0.052) * (1 + 0.051)</f>
        <v>149533.82513305597</v>
      </c>
      <c r="BY311" s="157">
        <f>+'ESTUDIO DE MERCADO 2023'!BC311*(1 + 0.0928) * (1 + 0.052) * (1 + 0.051)</f>
        <v>115026.01933312</v>
      </c>
      <c r="BZ311" s="7">
        <f>+'ESTUDIO DE MERCADO 2025'!BP311*1.051</f>
        <v>167109</v>
      </c>
      <c r="CA311" s="7">
        <f>+'ESTUDIO DE MERCADO 2025'!BQ311*1.051</f>
        <v>167109</v>
      </c>
      <c r="CB311" s="7">
        <f>+'ESTUDIO DE MERCADO 2025'!BR311*1.051</f>
        <v>161088.872</v>
      </c>
      <c r="CC311" s="8">
        <f t="shared" si="245"/>
        <v>151973</v>
      </c>
      <c r="CD311" s="453"/>
      <c r="CE311" s="45"/>
      <c r="CF311" s="9"/>
      <c r="CG311" s="9"/>
      <c r="CH311" s="9"/>
      <c r="CI311" s="10"/>
      <c r="CJ311" s="10"/>
    </row>
    <row r="312" spans="1:88" s="6" customFormat="1" ht="50" customHeight="1" thickBot="1" x14ac:dyDescent="0.4">
      <c r="A312" s="291"/>
      <c r="B312" s="11">
        <v>281</v>
      </c>
      <c r="C312" s="34" t="s">
        <v>321</v>
      </c>
      <c r="D312" s="11" t="s">
        <v>283</v>
      </c>
      <c r="F312" s="157">
        <f>+'ESTUDIO DE MERCADO 2023'!F312*(1 + 0.0928) * (1 + 0.052) * (1 + 0.051)</f>
        <v>149533.82513305597</v>
      </c>
      <c r="G312" s="157">
        <f>+'ESTUDIO DE MERCADO 2023'!G312*(1 + 0.0928) * (1 + 0.052) * (1 + 0.051)</f>
        <v>141482.00377973757</v>
      </c>
      <c r="H312" s="7">
        <f>+'ESTUDIO DE MERCADO 2025'!H312*1.051</f>
        <v>183925</v>
      </c>
      <c r="I312" s="7">
        <f>+'ESTUDIO DE MERCADO 2025'!I312*1.051</f>
        <v>188129</v>
      </c>
      <c r="J312" s="13">
        <f>+'ESTUDIO DE MERCADO 2025'!J312*1.051</f>
        <v>177197.7592</v>
      </c>
      <c r="K312" s="8">
        <f t="shared" si="246"/>
        <v>168054</v>
      </c>
      <c r="L312" s="450"/>
      <c r="M312" s="157">
        <f>+'ESTUDIO DE MERCADO 2023'!I312*(1 + 0.0928) * (1 + 0.052) * (1 + 0.051)</f>
        <v>149533.82513305597</v>
      </c>
      <c r="N312" s="157">
        <f>+'ESTUDIO DE MERCADO 2023'!J312*(1 + 0.0928) * (1 + 0.052) * (1 + 0.051)</f>
        <v>141482.00377973757</v>
      </c>
      <c r="O312" s="7">
        <f>+'ESTUDIO DE MERCADO 2025'!N312*1.051</f>
        <v>183925</v>
      </c>
      <c r="P312" s="7">
        <f>+'ESTUDIO DE MERCADO 2025'!O312*1.051</f>
        <v>188129</v>
      </c>
      <c r="Q312" s="7">
        <f>+'ESTUDIO DE MERCADO 2025'!P312*1.051</f>
        <v>177197.7592</v>
      </c>
      <c r="R312" s="8">
        <f t="shared" si="247"/>
        <v>168054</v>
      </c>
      <c r="S312" s="450"/>
      <c r="T312" s="157">
        <f>+'ESTUDIO DE MERCADO 2023'!O312*(1 + 0.0928) * (1 + 0.052) * (1 + 0.051)</f>
        <v>149533.82513305597</v>
      </c>
      <c r="U312" s="157">
        <f>+'ESTUDIO DE MERCADO 2023'!P312*(1 + 0.0928) * (1 + 0.052) * (1 + 0.051)</f>
        <v>141482.00377973757</v>
      </c>
      <c r="V312" s="7">
        <f>+'ESTUDIO DE MERCADO 2025'!T312*1.051</f>
        <v>183925</v>
      </c>
      <c r="W312" s="7">
        <f>+'ESTUDIO DE MERCADO 2025'!U312*1.051</f>
        <v>183925</v>
      </c>
      <c r="X312" s="7">
        <f>+'ESTUDIO DE MERCADO 2025'!V312*1.051</f>
        <v>177197.7592</v>
      </c>
      <c r="Y312" s="8">
        <f t="shared" si="248"/>
        <v>167213</v>
      </c>
      <c r="Z312" s="450"/>
      <c r="AA312" s="157">
        <f>+'ESTUDIO DE MERCADO 2023'!AD312*(1 + 0.0928) * (1 + 0.052) * (1 + 0.051)</f>
        <v>149533.82513305597</v>
      </c>
      <c r="AB312" s="157">
        <f>+'ESTUDIO DE MERCADO 2023'!AE312*(1 + 0.0928) * (1 + 0.052) * (1 + 0.051)</f>
        <v>141482.00377973757</v>
      </c>
      <c r="AC312" s="7">
        <f>+'ESTUDIO DE MERCADO 2025'!Z312*1.051</f>
        <v>183925</v>
      </c>
      <c r="AD312" s="7">
        <f>+'ESTUDIO DE MERCADO 2025'!AA312*1.051</f>
        <v>183925</v>
      </c>
      <c r="AE312" s="7">
        <f>+'ESTUDIO DE MERCADO 2025'!AB312*1.051</f>
        <v>177197.7592</v>
      </c>
      <c r="AF312" s="8">
        <f t="shared" si="249"/>
        <v>167213</v>
      </c>
      <c r="AG312" s="450"/>
      <c r="AH312" s="157">
        <f>+'ESTUDIO DE MERCADO 2023'!AG312*(1 + 0.0928) * (1 + 0.052) * (1 + 0.051)</f>
        <v>149533.82513305597</v>
      </c>
      <c r="AI312" s="157">
        <f>+'ESTUDIO DE MERCADO 2023'!AH312*(1 + 0.0928) * (1 + 0.052) * (1 + 0.051)</f>
        <v>141482.00377973757</v>
      </c>
      <c r="AJ312" s="7">
        <f>+'ESTUDIO DE MERCADO 2025'!AF312*1.051</f>
        <v>183925</v>
      </c>
      <c r="AK312" s="7">
        <f>+'ESTUDIO DE MERCADO 2025'!AG312*1.051</f>
        <v>188129</v>
      </c>
      <c r="AL312" s="7">
        <f>+'ESTUDIO DE MERCADO 2025'!AH312*1.051</f>
        <v>177197.7592</v>
      </c>
      <c r="AM312" s="8">
        <f t="shared" si="250"/>
        <v>168054</v>
      </c>
      <c r="AN312" s="450"/>
      <c r="AO312" s="157">
        <f>+'ESTUDIO DE MERCADO 2023'!AJ312*(1 + 0.0928) * (1 + 0.052) * (1 + 0.051)</f>
        <v>149533.82513305597</v>
      </c>
      <c r="AP312" s="157">
        <f>+'ESTUDIO DE MERCADO 2023'!AK312*(1 + 0.0928) * (1 + 0.052) * (1 + 0.051)</f>
        <v>141482.00377973757</v>
      </c>
      <c r="AQ312" s="7">
        <f>+'ESTUDIO DE MERCADO 2025'!AL312*1.051</f>
        <v>183925</v>
      </c>
      <c r="AR312" s="7">
        <f>+'ESTUDIO DE MERCADO 2025'!AM312*1.051</f>
        <v>188129</v>
      </c>
      <c r="AS312" s="7">
        <f>+'ESTUDIO DE MERCADO 2025'!AN312*1.051</f>
        <v>177197.7592</v>
      </c>
      <c r="AT312" s="8">
        <f>ROUND(((AO312+AP312+AQ312+AR312+AS312)/5),0)</f>
        <v>168054</v>
      </c>
      <c r="AU312" s="450"/>
      <c r="AV312" s="157">
        <f>+'ESTUDIO DE MERCADO 2023'!AM312*(1 + 0.0928) * (1 + 0.052) * (1 + 0.051)</f>
        <v>149533.82513305597</v>
      </c>
      <c r="AW312" s="157">
        <f>+'ESTUDIO DE MERCADO 2023'!AN312*(1 + 0.0928) * (1 + 0.052) * (1 + 0.051)</f>
        <v>141482.00377973757</v>
      </c>
      <c r="AX312" s="7">
        <f>+'ESTUDIO DE MERCADO 2025'!AR312*1.051</f>
        <v>183925</v>
      </c>
      <c r="AY312" s="7">
        <f>+'ESTUDIO DE MERCADO 2025'!AS312*1.051</f>
        <v>188129</v>
      </c>
      <c r="AZ312" s="7">
        <f>+'ESTUDIO DE MERCADO 2025'!AT312*1.051</f>
        <v>177197.7592</v>
      </c>
      <c r="BA312" s="8">
        <f t="shared" si="251"/>
        <v>168054</v>
      </c>
      <c r="BB312" s="450"/>
      <c r="BC312" s="157">
        <f>+'ESTUDIO DE MERCADO 2023'!AP312*(1 + 0.0928) * (1 + 0.052) * (1 + 0.051)</f>
        <v>149533.82513305597</v>
      </c>
      <c r="BD312" s="157">
        <f>+'ESTUDIO DE MERCADO 2023'!AQ312*(1 + 0.0928) * (1 + 0.052) * (1 + 0.051)</f>
        <v>115026.01933312</v>
      </c>
      <c r="BE312" s="7">
        <f>+'ESTUDIO DE MERCADO 2025'!AX312*1.051</f>
        <v>167109</v>
      </c>
      <c r="BF312" s="7">
        <f>+'ESTUDIO DE MERCADO 2025'!AY312*1.051</f>
        <v>167109</v>
      </c>
      <c r="BG312" s="7">
        <f>+'ESTUDIO DE MERCADO 2025'!AZ312*1.051</f>
        <v>161088.872</v>
      </c>
      <c r="BH312" s="8">
        <f t="shared" si="252"/>
        <v>151973</v>
      </c>
      <c r="BI312" s="450"/>
      <c r="BJ312" s="157">
        <f>+'ESTUDIO DE MERCADO 2023'!AV312*(1 + 0.0928) * (1 + 0.052) * (1 + 0.051)</f>
        <v>149533.82513305597</v>
      </c>
      <c r="BK312" s="157">
        <f>+'ESTUDIO DE MERCADO 2023'!AW312*(1 + 0.0928) * (1 + 0.052) * (1 + 0.051)</f>
        <v>141482.00377973757</v>
      </c>
      <c r="BL312" s="7">
        <f>+'ESTUDIO DE MERCADO 2025'!BD312*1.051</f>
        <v>183925</v>
      </c>
      <c r="BM312" s="7">
        <f>+'ESTUDIO DE MERCADO 2025'!BE312*1.051</f>
        <v>183925</v>
      </c>
      <c r="BN312" s="7">
        <f>+'ESTUDIO DE MERCADO 2025'!BF312*1.051</f>
        <v>177197.7592</v>
      </c>
      <c r="BO312" s="8">
        <f t="shared" si="253"/>
        <v>167213</v>
      </c>
      <c r="BP312" s="450"/>
      <c r="BQ312" s="157">
        <f>+'ESTUDIO DE MERCADO 2023'!AY312*(1 + 0.0928) * (1 + 0.052) * (1 + 0.051)</f>
        <v>149533.82513305597</v>
      </c>
      <c r="BR312" s="157">
        <f>+'ESTUDIO DE MERCADO 2023'!AZ312*(1 + 0.0928) * (1 + 0.052) * (1 + 0.051)</f>
        <v>141482.00377973757</v>
      </c>
      <c r="BS312" s="7">
        <f>+'ESTUDIO DE MERCADO 2025'!BJ312*1.051</f>
        <v>183925</v>
      </c>
      <c r="BT312" s="7">
        <f>+'ESTUDIO DE MERCADO 2025'!BK312*1.051</f>
        <v>183925</v>
      </c>
      <c r="BU312" s="7">
        <f>+'ESTUDIO DE MERCADO 2025'!BL312*1.051</f>
        <v>177197.7592</v>
      </c>
      <c r="BV312" s="8">
        <f t="shared" si="254"/>
        <v>167213</v>
      </c>
      <c r="BW312" s="450"/>
      <c r="BX312" s="157">
        <f>+'ESTUDIO DE MERCADO 2023'!BB312*(1 + 0.0928) * (1 + 0.052) * (1 + 0.051)</f>
        <v>149533.82513305597</v>
      </c>
      <c r="BY312" s="157">
        <f>+'ESTUDIO DE MERCADO 2023'!BC312*(1 + 0.0928) * (1 + 0.052) * (1 + 0.051)</f>
        <v>115026.01933312</v>
      </c>
      <c r="BZ312" s="7">
        <f>+'ESTUDIO DE MERCADO 2025'!BP312*1.051</f>
        <v>167109</v>
      </c>
      <c r="CA312" s="7">
        <f>+'ESTUDIO DE MERCADO 2025'!BQ312*1.051</f>
        <v>167109</v>
      </c>
      <c r="CB312" s="7">
        <f>+'ESTUDIO DE MERCADO 2025'!BR312*1.051</f>
        <v>161088.872</v>
      </c>
      <c r="CC312" s="8">
        <f t="shared" si="245"/>
        <v>151973</v>
      </c>
      <c r="CD312" s="453"/>
      <c r="CE312" s="45"/>
      <c r="CF312" s="9"/>
      <c r="CG312" s="9"/>
      <c r="CH312" s="9"/>
      <c r="CI312" s="10"/>
      <c r="CJ312" s="10"/>
    </row>
    <row r="313" spans="1:88" s="6" customFormat="1" ht="50" customHeight="1" x14ac:dyDescent="0.35">
      <c r="A313" s="291"/>
      <c r="B313" s="4">
        <v>282</v>
      </c>
      <c r="C313" s="34" t="s">
        <v>322</v>
      </c>
      <c r="D313" s="11" t="s">
        <v>283</v>
      </c>
      <c r="F313" s="157">
        <f>+'ESTUDIO DE MERCADO 2023'!F313*(1 + 0.0928) * (1 + 0.052) * (1 + 0.051)</f>
        <v>138904.21317347273</v>
      </c>
      <c r="G313" s="157">
        <f>+'ESTUDIO DE MERCADO 2023'!G313*(1 + 0.0928) * (1 + 0.052) * (1 + 0.051)</f>
        <v>131424.75554105494</v>
      </c>
      <c r="H313" s="7">
        <f>+'ESTUDIO DE MERCADO 2025'!H313*1.051</f>
        <v>171313</v>
      </c>
      <c r="I313" s="7">
        <f>+'ESTUDIO DE MERCADO 2025'!I313*1.051</f>
        <v>174466</v>
      </c>
      <c r="J313" s="13">
        <f>+'ESTUDIO DE MERCADO 2025'!J313*1.051</f>
        <v>164601.10379999998</v>
      </c>
      <c r="K313" s="8">
        <f t="shared" si="246"/>
        <v>156142</v>
      </c>
      <c r="L313" s="450"/>
      <c r="M313" s="157">
        <f>+'ESTUDIO DE MERCADO 2023'!I313*(1 + 0.0928) * (1 + 0.052) * (1 + 0.051)</f>
        <v>138904.21317347273</v>
      </c>
      <c r="N313" s="157">
        <f>+'ESTUDIO DE MERCADO 2023'!J313*(1 + 0.0928) * (1 + 0.052) * (1 + 0.051)</f>
        <v>131424.75554105494</v>
      </c>
      <c r="O313" s="7">
        <f>+'ESTUDIO DE MERCADO 2025'!N313*1.051</f>
        <v>171313</v>
      </c>
      <c r="P313" s="7">
        <f>+'ESTUDIO DE MERCADO 2025'!O313*1.051</f>
        <v>174466</v>
      </c>
      <c r="Q313" s="7">
        <f>+'ESTUDIO DE MERCADO 2025'!P313*1.051</f>
        <v>164601.10379999998</v>
      </c>
      <c r="R313" s="8">
        <f t="shared" si="247"/>
        <v>156142</v>
      </c>
      <c r="S313" s="450"/>
      <c r="T313" s="157">
        <f>+'ESTUDIO DE MERCADO 2023'!O313*(1 + 0.0928) * (1 + 0.052) * (1 + 0.051)</f>
        <v>228027.77483238472</v>
      </c>
      <c r="U313" s="157">
        <f>+'ESTUDIO DE MERCADO 2023'!P313*(1 + 0.0928) * (1 + 0.052) * (1 + 0.051)</f>
        <v>215749.35618756397</v>
      </c>
      <c r="V313" s="7">
        <f>+'ESTUDIO DE MERCADO 2025'!T313*1.051</f>
        <v>280617</v>
      </c>
      <c r="W313" s="7">
        <f>+'ESTUDIO DE MERCADO 2025'!U313*1.051</f>
        <v>280617</v>
      </c>
      <c r="X313" s="7">
        <f>+'ESTUDIO DE MERCADO 2025'!V313*1.051</f>
        <v>270213.78159999999</v>
      </c>
      <c r="Y313" s="8">
        <f t="shared" si="248"/>
        <v>255045</v>
      </c>
      <c r="Z313" s="450"/>
      <c r="AA313" s="157">
        <f>+'ESTUDIO DE MERCADO 2023'!AD313*(1 + 0.0928) * (1 + 0.052) * (1 + 0.051)</f>
        <v>264672.25364356925</v>
      </c>
      <c r="AB313" s="157">
        <f>+'ESTUDIO DE MERCADO 2023'!AE313*(1 + 0.0928) * (1 + 0.052) * (1 + 0.051)</f>
        <v>247366.339572222</v>
      </c>
      <c r="AC313" s="7">
        <f>+'ESTUDIO DE MERCADO 2025'!Z313*1.051</f>
        <v>324759</v>
      </c>
      <c r="AD313" s="7">
        <f>+'ESTUDIO DE MERCADO 2025'!AA313*1.051</f>
        <v>324759</v>
      </c>
      <c r="AE313" s="7">
        <f>+'ESTUDIO DE MERCADO 2025'!AB313*1.051</f>
        <v>311777.88879999996</v>
      </c>
      <c r="AF313" s="8">
        <f t="shared" si="249"/>
        <v>294667</v>
      </c>
      <c r="AG313" s="450"/>
      <c r="AH313" s="157">
        <f>+'ESTUDIO DE MERCADO 2023'!AG313*(1 + 0.0928) * (1 + 0.052) * (1 + 0.051)</f>
        <v>230074.98635709693</v>
      </c>
      <c r="AI313" s="157">
        <f>+'ESTUDIO DE MERCADO 2023'!AH313*(1 + 0.0928) * (1 + 0.052) * (1 + 0.051)</f>
        <v>247366.339572222</v>
      </c>
      <c r="AJ313" s="7">
        <f>+'ESTUDIO DE MERCADO 2025'!AF313*1.051</f>
        <v>302688</v>
      </c>
      <c r="AK313" s="7">
        <f>+'ESTUDIO DE MERCADO 2025'!AG313*1.051</f>
        <v>308994</v>
      </c>
      <c r="AL313" s="7">
        <f>+'ESTUDIO DE MERCADO 2025'!AH313*1.051</f>
        <v>290710.38359999994</v>
      </c>
      <c r="AM313" s="8">
        <f t="shared" si="250"/>
        <v>275967</v>
      </c>
      <c r="AN313" s="450"/>
      <c r="AO313" s="157">
        <f>+'ESTUDIO DE MERCADO 2023'!AJ313*(1 + 0.0928) * (1 + 0.052) * (1 + 0.051)</f>
        <v>242143.20717310091</v>
      </c>
      <c r="AP313" s="157">
        <f>+'ESTUDIO DE MERCADO 2023'!AK313*(1 + 0.0928) * (1 + 0.052) * (1 + 0.051)</f>
        <v>247366.339572222</v>
      </c>
      <c r="AQ313" s="7">
        <f>+'ESTUDIO DE MERCADO 2025'!AL313*1.051</f>
        <v>310045</v>
      </c>
      <c r="AR313" s="7">
        <f>+'ESTUDIO DE MERCADO 2025'!AM313*1.051</f>
        <v>316351</v>
      </c>
      <c r="AS313" s="7">
        <f>+'ESTUDIO DE MERCADO 2025'!AN313*1.051</f>
        <v>298060.02659999998</v>
      </c>
      <c r="AT313" s="8">
        <f>ROUND(((AO313+AP313+AQ313+AR313+AS313)/5),0)</f>
        <v>282793</v>
      </c>
      <c r="AU313" s="450"/>
      <c r="AV313" s="157">
        <f>+'ESTUDIO DE MERCADO 2023'!AM313*(1 + 0.0928) * (1 + 0.052) * (1 + 0.051)</f>
        <v>298348.57948450343</v>
      </c>
      <c r="AW313" s="157">
        <f>+'ESTUDIO DE MERCADO 2023'!AN313*(1 + 0.0928) * (1 + 0.052) * (1 + 0.051)</f>
        <v>247366.339572222</v>
      </c>
      <c r="AX313" s="7">
        <f>+'ESTUDIO DE MERCADO 2025'!AR313*1.051</f>
        <v>345779</v>
      </c>
      <c r="AY313" s="7">
        <f>+'ESTUDIO DE MERCADO 2025'!AS313*1.051</f>
        <v>353136</v>
      </c>
      <c r="AZ313" s="7">
        <f>+'ESTUDIO DE MERCADO 2025'!AT313*1.051</f>
        <v>332281.84779999999</v>
      </c>
      <c r="BA313" s="8">
        <f t="shared" si="251"/>
        <v>315382</v>
      </c>
      <c r="BB313" s="450"/>
      <c r="BC313" s="157">
        <f>+'ESTUDIO DE MERCADO 2023'!AP313*(1 + 0.0928) * (1 + 0.052) * (1 + 0.051)</f>
        <v>202633.84718964846</v>
      </c>
      <c r="BD313" s="157">
        <f>+'ESTUDIO DE MERCADO 2023'!AQ313*(1 + 0.0928) * (1 + 0.052) * (1 + 0.051)</f>
        <v>155872.19014588342</v>
      </c>
      <c r="BE313" s="7">
        <f>+'ESTUDIO DE MERCADO 2025'!AX313*1.051</f>
        <v>227016</v>
      </c>
      <c r="BF313" s="7">
        <f>+'ESTUDIO DE MERCADO 2025'!AY313*1.051</f>
        <v>227016</v>
      </c>
      <c r="BG313" s="7">
        <f>+'ESTUDIO DE MERCADO 2025'!AZ313*1.051</f>
        <v>218292.48979999998</v>
      </c>
      <c r="BH313" s="8">
        <f t="shared" si="252"/>
        <v>206166</v>
      </c>
      <c r="BI313" s="450"/>
      <c r="BJ313" s="157">
        <f>+'ESTUDIO DE MERCADO 2023'!AV313*(1 + 0.0928) * (1 + 0.052) * (1 + 0.051)</f>
        <v>276000.56240108685</v>
      </c>
      <c r="BK313" s="157">
        <f>+'ESTUDIO DE MERCADO 2023'!AW313*(1 + 0.0928) * (1 + 0.052) * (1 + 0.051)</f>
        <v>247366.339572222</v>
      </c>
      <c r="BL313" s="7">
        <f>+'ESTUDIO DE MERCADO 2025'!BD313*1.051</f>
        <v>331065</v>
      </c>
      <c r="BM313" s="7">
        <f>+'ESTUDIO DE MERCADO 2025'!BE313*1.051</f>
        <v>331065</v>
      </c>
      <c r="BN313" s="7">
        <f>+'ESTUDIO DE MERCADO 2025'!BF313*1.051</f>
        <v>318674.34059999994</v>
      </c>
      <c r="BO313" s="8">
        <f t="shared" si="253"/>
        <v>300834</v>
      </c>
      <c r="BP313" s="450"/>
      <c r="BQ313" s="157">
        <f>+'ESTUDIO DE MERCADO 2023'!AY313*(1 + 0.0928) * (1 + 0.052) * (1 + 0.051)</f>
        <v>285395.86609283742</v>
      </c>
      <c r="BR313" s="157">
        <f>+'ESTUDIO DE MERCADO 2023'!AZ313*(1 + 0.0928) * (1 + 0.052) * (1 + 0.051)</f>
        <v>247366.339572222</v>
      </c>
      <c r="BS313" s="7">
        <f>+'ESTUDIO DE MERCADO 2025'!BJ313*1.051</f>
        <v>337371</v>
      </c>
      <c r="BT313" s="7">
        <f>+'ESTUDIO DE MERCADO 2025'!BK313*1.051</f>
        <v>337371</v>
      </c>
      <c r="BU313" s="7">
        <f>+'ESTUDIO DE MERCADO 2025'!BL313*1.051</f>
        <v>324395.14379999996</v>
      </c>
      <c r="BV313" s="8">
        <f t="shared" si="254"/>
        <v>306380</v>
      </c>
      <c r="BW313" s="450"/>
      <c r="BX313" s="157">
        <f>+'ESTUDIO DE MERCADO 2023'!BB313*(1 + 0.0928) * (1 + 0.052) * (1 + 0.051)</f>
        <v>233186.50488219372</v>
      </c>
      <c r="BY313" s="157">
        <f>+'ESTUDIO DE MERCADO 2023'!BC313*(1 + 0.0928) * (1 + 0.052) * (1 + 0.051)</f>
        <v>179374.23452476438</v>
      </c>
      <c r="BZ313" s="7">
        <f>+'ESTUDIO DE MERCADO 2025'!BP313*1.051</f>
        <v>261698.99999999997</v>
      </c>
      <c r="CA313" s="7">
        <f>+'ESTUDIO DE MERCADO 2025'!BQ313*1.051</f>
        <v>261698.99999999997</v>
      </c>
      <c r="CB313" s="7">
        <f>+'ESTUDIO DE MERCADO 2025'!BR313*1.051</f>
        <v>251206.23639999999</v>
      </c>
      <c r="CC313" s="8">
        <f t="shared" si="245"/>
        <v>237433</v>
      </c>
      <c r="CD313" s="453"/>
      <c r="CE313" s="45"/>
      <c r="CF313" s="9"/>
      <c r="CG313" s="9"/>
      <c r="CH313" s="9"/>
      <c r="CI313" s="10"/>
      <c r="CJ313" s="10"/>
    </row>
    <row r="314" spans="1:88" s="6" customFormat="1" ht="50" customHeight="1" thickBot="1" x14ac:dyDescent="0.4">
      <c r="A314" s="291"/>
      <c r="B314" s="11">
        <v>283</v>
      </c>
      <c r="C314" s="34" t="s">
        <v>323</v>
      </c>
      <c r="D314" s="11" t="s">
        <v>283</v>
      </c>
      <c r="F314" s="157">
        <f>+'ESTUDIO DE MERCADO 2023'!F314*(1 + 0.0928) * (1 + 0.052) * (1 + 0.051)</f>
        <v>158172.3007523519</v>
      </c>
      <c r="G314" s="157">
        <f>+'ESTUDIO DE MERCADO 2023'!G314*(1 + 0.0928) * (1 + 0.052) * (1 + 0.051)</f>
        <v>149655.33071184068</v>
      </c>
      <c r="H314" s="7">
        <f>+'ESTUDIO DE MERCADO 2025'!H314*1.051</f>
        <v>194435</v>
      </c>
      <c r="I314" s="7">
        <f>+'ESTUDIO DE MERCADO 2025'!I314*1.051</f>
        <v>198639</v>
      </c>
      <c r="J314" s="13">
        <f>+'ESTUDIO DE MERCADO 2025'!J314*1.051</f>
        <v>187434.28899999999</v>
      </c>
      <c r="K314" s="8">
        <f t="shared" si="246"/>
        <v>177667</v>
      </c>
      <c r="L314" s="450"/>
      <c r="M314" s="157">
        <f>+'ESTUDIO DE MERCADO 2023'!I314*(1 + 0.0928) * (1 + 0.052) * (1 + 0.051)</f>
        <v>158172.3007523519</v>
      </c>
      <c r="N314" s="157">
        <f>+'ESTUDIO DE MERCADO 2023'!J314*(1 + 0.0928) * (1 + 0.052) * (1 + 0.051)</f>
        <v>149655.33071184068</v>
      </c>
      <c r="O314" s="7">
        <f>+'ESTUDIO DE MERCADO 2025'!N314*1.051</f>
        <v>194435</v>
      </c>
      <c r="P314" s="7">
        <f>+'ESTUDIO DE MERCADO 2025'!O314*1.051</f>
        <v>198639</v>
      </c>
      <c r="Q314" s="7">
        <f>+'ESTUDIO DE MERCADO 2025'!P314*1.051</f>
        <v>187434.28899999999</v>
      </c>
      <c r="R314" s="8">
        <f t="shared" si="247"/>
        <v>177667</v>
      </c>
      <c r="S314" s="450"/>
      <c r="T314" s="157">
        <f>+'ESTUDIO DE MERCADO 2023'!O314*(1 + 0.0928) * (1 + 0.052) * (1 + 0.051)</f>
        <v>255264.80032852662</v>
      </c>
      <c r="U314" s="157">
        <f>+'ESTUDIO DE MERCADO 2023'!P314*(1 + 0.0928) * (1 + 0.052) * (1 + 0.051)</f>
        <v>241519.77261852901</v>
      </c>
      <c r="V314" s="7">
        <f>+'ESTUDIO DE MERCADO 2025'!T314*1.051</f>
        <v>314249</v>
      </c>
      <c r="W314" s="7">
        <f>+'ESTUDIO DE MERCADO 2025'!U314*1.051</f>
        <v>314249</v>
      </c>
      <c r="X314" s="7">
        <f>+'ESTUDIO DE MERCADO 2025'!V314*1.051</f>
        <v>302488.94059999997</v>
      </c>
      <c r="Y314" s="8">
        <f t="shared" si="248"/>
        <v>285554</v>
      </c>
      <c r="Z314" s="450"/>
      <c r="AA314" s="157">
        <f>+'ESTUDIO DE MERCADO 2023'!AD314*(1 + 0.0928) * (1 + 0.052) * (1 + 0.051)</f>
        <v>293487.51520534989</v>
      </c>
      <c r="AB314" s="157">
        <f>+'ESTUDIO DE MERCADO 2023'!AE314*(1 + 0.0928) * (1 + 0.052) * (1 + 0.051)</f>
        <v>277684.34130967723</v>
      </c>
      <c r="AC314" s="7">
        <f>+'ESTUDIO DE MERCADO 2025'!Z314*1.051</f>
        <v>361544</v>
      </c>
      <c r="AD314" s="7">
        <f>+'ESTUDIO DE MERCADO 2025'!AA314*1.051</f>
        <v>361544</v>
      </c>
      <c r="AE314" s="7">
        <f>+'ESTUDIO DE MERCADO 2025'!AB314*1.051</f>
        <v>347783.04679999995</v>
      </c>
      <c r="AF314" s="8">
        <f t="shared" si="249"/>
        <v>328409</v>
      </c>
      <c r="AG314" s="450"/>
      <c r="AH314" s="157">
        <f>+'ESTUDIO DE MERCADO 2023'!AG314*(1 + 0.0928) * (1 + 0.052) * (1 + 0.051)</f>
        <v>264751.22619496769</v>
      </c>
      <c r="AI314" s="157">
        <f>+'ESTUDIO DE MERCADO 2023'!AH314*(1 + 0.0928) * (1 + 0.052) * (1 + 0.051)</f>
        <v>277684.34130967723</v>
      </c>
      <c r="AJ314" s="7">
        <f>+'ESTUDIO DE MERCADO 2025'!AF314*1.051</f>
        <v>343677</v>
      </c>
      <c r="AK314" s="7">
        <f>+'ESTUDIO DE MERCADO 2025'!AG314*1.051</f>
        <v>351034</v>
      </c>
      <c r="AL314" s="7">
        <f>+'ESTUDIO DE MERCADO 2025'!AH314*1.051</f>
        <v>330285.158</v>
      </c>
      <c r="AM314" s="8">
        <f t="shared" si="250"/>
        <v>313486</v>
      </c>
      <c r="AN314" s="450"/>
      <c r="AO314" s="157">
        <f>+'ESTUDIO DE MERCADO 2023'!AJ314*(1 + 0.0928) * (1 + 0.052) * (1 + 0.051)</f>
        <v>298624.37593323318</v>
      </c>
      <c r="AP314" s="157">
        <f>+'ESTUDIO DE MERCADO 2023'!AK314*(1 + 0.0928) * (1 + 0.052) * (1 + 0.051)</f>
        <v>277684.34130967723</v>
      </c>
      <c r="AQ314" s="7">
        <f>+'ESTUDIO DE MERCADO 2025'!AL314*1.051</f>
        <v>364697</v>
      </c>
      <c r="AR314" s="7">
        <f>+'ESTUDIO DE MERCADO 2025'!AM314*1.051</f>
        <v>372054</v>
      </c>
      <c r="AS314" s="7">
        <f>+'ESTUDIO DE MERCADO 2025'!AN314*1.051</f>
        <v>350911.24319999997</v>
      </c>
      <c r="AT314" s="8">
        <f>ROUND(((AO314+AP314+AQ314+AR314+AS314)/5),0)</f>
        <v>332794</v>
      </c>
      <c r="AU314" s="450"/>
      <c r="AV314" s="157">
        <f>+'ESTUDIO DE MERCADO 2023'!AM314*(1 + 0.0928) * (1 + 0.052) * (1 + 0.051)</f>
        <v>337181.20545058814</v>
      </c>
      <c r="AW314" s="157">
        <f>+'ESTUDIO DE MERCADO 2023'!AN314*(1 + 0.0928) * (1 + 0.052) * (1 + 0.051)</f>
        <v>277684.34130967723</v>
      </c>
      <c r="AX314" s="7">
        <f>+'ESTUDIO DE MERCADO 2025'!AR314*1.051</f>
        <v>388870</v>
      </c>
      <c r="AY314" s="7">
        <f>+'ESTUDIO DE MERCADO 2025'!AS314*1.051</f>
        <v>396227</v>
      </c>
      <c r="AZ314" s="7">
        <f>+'ESTUDIO DE MERCADO 2025'!AT314*1.051</f>
        <v>374387.4302</v>
      </c>
      <c r="BA314" s="8">
        <f t="shared" si="251"/>
        <v>354870</v>
      </c>
      <c r="BB314" s="450"/>
      <c r="BC314" s="157">
        <f>+'ESTUDIO DE MERCADO 2023'!AP314*(1 + 0.0928) * (1 + 0.052) * (1 + 0.051)</f>
        <v>239194.49360011777</v>
      </c>
      <c r="BD314" s="157">
        <f>+'ESTUDIO DE MERCADO 2023'!AQ314*(1 + 0.0928) * (1 + 0.052) * (1 + 0.051)</f>
        <v>183995.76430778293</v>
      </c>
      <c r="BE314" s="7">
        <f>+'ESTUDIO DE MERCADO 2025'!AX314*1.051</f>
        <v>268005</v>
      </c>
      <c r="BF314" s="7">
        <f>+'ESTUDIO DE MERCADO 2025'!AY314*1.051</f>
        <v>268005</v>
      </c>
      <c r="BG314" s="7">
        <f>+'ESTUDIO DE MERCADO 2025'!AZ314*1.051</f>
        <v>257677.45359999998</v>
      </c>
      <c r="BH314" s="8">
        <f t="shared" si="252"/>
        <v>243376</v>
      </c>
      <c r="BI314" s="450"/>
      <c r="BJ314" s="157">
        <f>+'ESTUDIO DE MERCADO 2023'!AV314*(1 + 0.0928) * (1 + 0.052) * (1 + 0.051)</f>
        <v>321498.47170519608</v>
      </c>
      <c r="BK314" s="157">
        <f>+'ESTUDIO DE MERCADO 2023'!AW314*(1 + 0.0928) * (1 + 0.052) * (1 + 0.051)</f>
        <v>277684.34130967723</v>
      </c>
      <c r="BL314" s="7">
        <f>+'ESTUDIO DE MERCADO 2025'!BD314*1.051</f>
        <v>379411</v>
      </c>
      <c r="BM314" s="7">
        <f>+'ESTUDIO DE MERCADO 2025'!BE314*1.051</f>
        <v>379411</v>
      </c>
      <c r="BN314" s="7">
        <f>+'ESTUDIO DE MERCADO 2025'!BF314*1.051</f>
        <v>364838.0442</v>
      </c>
      <c r="BO314" s="8">
        <f t="shared" si="253"/>
        <v>344569</v>
      </c>
      <c r="BP314" s="450"/>
      <c r="BQ314" s="157">
        <f>+'ESTUDIO DE MERCADO 2023'!AY314*(1 + 0.0928) * (1 + 0.052) * (1 + 0.051)</f>
        <v>327691.13469715952</v>
      </c>
      <c r="BR314" s="157">
        <f>+'ESTUDIO DE MERCADO 2023'!AZ314*(1 + 0.0928) * (1 + 0.052) * (1 + 0.051)</f>
        <v>277684.34130967723</v>
      </c>
      <c r="BS314" s="7">
        <f>+'ESTUDIO DE MERCADO 2025'!BJ314*1.051</f>
        <v>383615</v>
      </c>
      <c r="BT314" s="7">
        <f>+'ESTUDIO DE MERCADO 2025'!BK314*1.051</f>
        <v>383615</v>
      </c>
      <c r="BU314" s="7">
        <f>+'ESTUDIO DE MERCADO 2025'!BL314*1.051</f>
        <v>368609.24239999999</v>
      </c>
      <c r="BV314" s="8">
        <f t="shared" si="254"/>
        <v>348243</v>
      </c>
      <c r="BW314" s="450"/>
      <c r="BX314" s="157">
        <f>+'ESTUDIO DE MERCADO 2023'!BB314*(1 + 0.0928) * (1 + 0.052) * (1 + 0.051)</f>
        <v>265532.44697264722</v>
      </c>
      <c r="BY314" s="157">
        <f>+'ESTUDIO DE MERCADO 2023'!BC314*(1 + 0.0928) * (1 + 0.052) * (1 + 0.051)</f>
        <v>204255.72844049783</v>
      </c>
      <c r="BZ314" s="7">
        <f>+'ESTUDIO DE MERCADO 2025'!BP314*1.051</f>
        <v>297433</v>
      </c>
      <c r="CA314" s="7">
        <f>+'ESTUDIO DE MERCADO 2025'!BQ314*1.051</f>
        <v>297433</v>
      </c>
      <c r="CB314" s="7">
        <f>+'ESTUDIO DE MERCADO 2025'!BR314*1.051</f>
        <v>286050.45979999995</v>
      </c>
      <c r="CC314" s="8">
        <f t="shared" si="245"/>
        <v>270141</v>
      </c>
      <c r="CD314" s="453"/>
      <c r="CE314" s="45"/>
      <c r="CF314" s="9"/>
      <c r="CG314" s="9"/>
      <c r="CH314" s="9"/>
      <c r="CI314" s="10"/>
      <c r="CJ314" s="10"/>
    </row>
    <row r="315" spans="1:88" s="6" customFormat="1" ht="50" customHeight="1" x14ac:dyDescent="0.35">
      <c r="A315" s="291"/>
      <c r="B315" s="4">
        <v>284</v>
      </c>
      <c r="C315" s="34" t="s">
        <v>324</v>
      </c>
      <c r="D315" s="11" t="s">
        <v>272</v>
      </c>
      <c r="F315" s="157">
        <f>+'ESTUDIO DE MERCADO 2023'!F315*(1 + 0.0928) * (1 + 0.052) * (1 + 0.051)</f>
        <v>93486.491383091023</v>
      </c>
      <c r="G315" s="157">
        <f>+'ESTUDIO DE MERCADO 2023'!G315*(1 + 0.0928) * (1 + 0.052) * (1 + 0.051)</f>
        <v>88452.603385539987</v>
      </c>
      <c r="H315" s="7">
        <f>+'ESTUDIO DE MERCADO 2025'!H315*1.051</f>
        <v>115610</v>
      </c>
      <c r="I315" s="7">
        <f>+'ESTUDIO DE MERCADO 2025'!I315*1.051</f>
        <v>117711.99999999999</v>
      </c>
      <c r="J315" s="13">
        <f>+'ESTUDIO DE MERCADO 2025'!J315*1.051</f>
        <v>110781.70599999999</v>
      </c>
      <c r="K315" s="8">
        <f t="shared" si="246"/>
        <v>105209</v>
      </c>
      <c r="L315" s="450"/>
      <c r="M315" s="157">
        <f>+'ESTUDIO DE MERCADO 2023'!I315*(1 + 0.0928) * (1 + 0.052) * (1 + 0.051)</f>
        <v>93486.491383091023</v>
      </c>
      <c r="N315" s="157">
        <f>+'ESTUDIO DE MERCADO 2023'!J315*(1 + 0.0928) * (1 + 0.052) * (1 + 0.051)</f>
        <v>88452.603385539987</v>
      </c>
      <c r="O315" s="7">
        <f>+'ESTUDIO DE MERCADO 2025'!N315*1.051</f>
        <v>115610</v>
      </c>
      <c r="P315" s="7">
        <f>+'ESTUDIO DE MERCADO 2025'!O315*1.051</f>
        <v>117711.99999999999</v>
      </c>
      <c r="Q315" s="7">
        <f>+'ESTUDIO DE MERCADO 2025'!P315*1.051</f>
        <v>110781.70599999999</v>
      </c>
      <c r="R315" s="8">
        <f t="shared" si="247"/>
        <v>105209</v>
      </c>
      <c r="S315" s="450"/>
      <c r="T315" s="157">
        <f>+'ESTUDIO DE MERCADO 2023'!O315*(1 + 0.0928) * (1 + 0.052) * (1 + 0.051)</f>
        <v>153961.24131932366</v>
      </c>
      <c r="U315" s="157">
        <f>+'ESTUDIO DE MERCADO 2023'!P315*(1 + 0.0928) * (1 + 0.052) * (1 + 0.051)</f>
        <v>145671.02063289852</v>
      </c>
      <c r="V315" s="7">
        <f>+'ESTUDIO DE MERCADO 2025'!T315*1.051</f>
        <v>190231</v>
      </c>
      <c r="W315" s="7">
        <f>+'ESTUDIO DE MERCADO 2025'!U315*1.051</f>
        <v>190231</v>
      </c>
      <c r="X315" s="7">
        <f>+'ESTUDIO DE MERCADO 2025'!V315*1.051</f>
        <v>182444.77160000001</v>
      </c>
      <c r="Y315" s="8">
        <f t="shared" si="248"/>
        <v>172508</v>
      </c>
      <c r="Z315" s="450"/>
      <c r="AA315" s="157">
        <f>+'ESTUDIO DE MERCADO 2023'!AD315*(1 + 0.0928) * (1 + 0.052) * (1 + 0.051)</f>
        <v>181235.93064767096</v>
      </c>
      <c r="AB315" s="157">
        <f>+'ESTUDIO DE MERCADO 2023'!AE315*(1 + 0.0928) * (1 + 0.052) * (1 + 0.051)</f>
        <v>165553.48662406509</v>
      </c>
      <c r="AC315" s="7">
        <f>+'ESTUDIO DE MERCADO 2025'!Z315*1.051</f>
        <v>219659</v>
      </c>
      <c r="AD315" s="7">
        <f>+'ESTUDIO DE MERCADO 2025'!AA315*1.051</f>
        <v>219659</v>
      </c>
      <c r="AE315" s="7">
        <f>+'ESTUDIO DE MERCADO 2025'!AB315*1.051</f>
        <v>211157.67120000001</v>
      </c>
      <c r="AF315" s="8">
        <f t="shared" si="249"/>
        <v>199453</v>
      </c>
      <c r="AG315" s="450"/>
      <c r="AH315" s="157">
        <f>+'ESTUDIO DE MERCADO 2023'!AG315*(1 + 0.0928) * (1 + 0.052) * (1 + 0.051)</f>
        <v>160679.9829998333</v>
      </c>
      <c r="AI315" s="157">
        <f>+'ESTUDIO DE MERCADO 2023'!AH315*(1 + 0.0928) * (1 + 0.052) * (1 + 0.051)</f>
        <v>165553.48662406509</v>
      </c>
      <c r="AJ315" s="7">
        <f>+'ESTUDIO DE MERCADO 2025'!AF315*1.051</f>
        <v>207047</v>
      </c>
      <c r="AK315" s="7">
        <f>+'ESTUDIO DE MERCADO 2025'!AG315*1.051</f>
        <v>211251</v>
      </c>
      <c r="AL315" s="7">
        <f>+'ESTUDIO DE MERCADO 2025'!AH315*1.051</f>
        <v>198641.94279999999</v>
      </c>
      <c r="AM315" s="8">
        <f t="shared" si="250"/>
        <v>188635</v>
      </c>
      <c r="AN315" s="450"/>
      <c r="AO315" s="157">
        <f>+'ESTUDIO DE MERCADO 2023'!AJ315*(1 + 0.0928) * (1 + 0.052) * (1 + 0.051)</f>
        <v>178036.93483487135</v>
      </c>
      <c r="AP315" s="157">
        <f>+'ESTUDIO DE MERCADO 2023'!AK315*(1 + 0.0928) * (1 + 0.052) * (1 + 0.051)</f>
        <v>165553.48662406509</v>
      </c>
      <c r="AQ315" s="7">
        <f>+'ESTUDIO DE MERCADO 2025'!AL315*1.051</f>
        <v>217557</v>
      </c>
      <c r="AR315" s="7">
        <f>+'ESTUDIO DE MERCADO 2025'!AM315*1.051</f>
        <v>221761</v>
      </c>
      <c r="AS315" s="7">
        <f>+'ESTUDIO DE MERCADO 2025'!AN315*1.051</f>
        <v>209209.53759999998</v>
      </c>
      <c r="AT315" s="8">
        <f>ROUND(((AO315+AP315+AQ315+AR315+AS315)/5),0)</f>
        <v>198424</v>
      </c>
      <c r="AU315" s="450"/>
      <c r="AV315" s="157">
        <f>+'ESTUDIO DE MERCADO 2023'!AM315*(1 + 0.0928) * (1 + 0.052) * (1 + 0.051)</f>
        <v>199874.66774002148</v>
      </c>
      <c r="AW315" s="157">
        <f>+'ESTUDIO DE MERCADO 2023'!AN315*(1 + 0.0928) * (1 + 0.052) * (1 + 0.051)</f>
        <v>165553.48662406509</v>
      </c>
      <c r="AX315" s="7">
        <f>+'ESTUDIO DE MERCADO 2025'!AR315*1.051</f>
        <v>231220</v>
      </c>
      <c r="AY315" s="7">
        <f>+'ESTUDIO DE MERCADO 2025'!AS315*1.051</f>
        <v>235423.99999999997</v>
      </c>
      <c r="AZ315" s="7">
        <f>+'ESTUDIO DE MERCADO 2025'!AT315*1.051</f>
        <v>222506.57939999999</v>
      </c>
      <c r="BA315" s="8">
        <f t="shared" si="251"/>
        <v>210916</v>
      </c>
      <c r="BB315" s="450"/>
      <c r="BC315" s="157">
        <f>+'ESTUDIO DE MERCADO 2023'!AP315*(1 + 0.0928) * (1 + 0.052) * (1 + 0.051)</f>
        <v>141671.89735940416</v>
      </c>
      <c r="BD315" s="157">
        <f>+'ESTUDIO DE MERCADO 2023'!AQ315*(1 + 0.0928) * (1 + 0.052) * (1 + 0.051)</f>
        <v>108978.38258415705</v>
      </c>
      <c r="BE315" s="7">
        <f>+'ESTUDIO DE MERCADO 2025'!AX315*1.051</f>
        <v>158701</v>
      </c>
      <c r="BF315" s="7">
        <f>+'ESTUDIO DE MERCADO 2025'!AY315*1.051</f>
        <v>158701</v>
      </c>
      <c r="BG315" s="7">
        <f>+'ESTUDIO DE MERCADO 2025'!AZ315*1.051</f>
        <v>152619.49359999999</v>
      </c>
      <c r="BH315" s="8">
        <f t="shared" si="252"/>
        <v>144134</v>
      </c>
      <c r="BI315" s="450"/>
      <c r="BJ315" s="157">
        <f>+'ESTUDIO DE MERCADO 2023'!AV315*(1 + 0.0928) * (1 + 0.052) * (1 + 0.051)</f>
        <v>188518.41484893221</v>
      </c>
      <c r="BK315" s="157">
        <f>+'ESTUDIO DE MERCADO 2023'!AW315*(1 + 0.0928) * (1 + 0.052) * (1 + 0.051)</f>
        <v>165553.48662406509</v>
      </c>
      <c r="BL315" s="7">
        <f>+'ESTUDIO DE MERCADO 2025'!BD315*1.051</f>
        <v>223863</v>
      </c>
      <c r="BM315" s="7">
        <f>+'ESTUDIO DE MERCADO 2025'!BE315*1.051</f>
        <v>223863</v>
      </c>
      <c r="BN315" s="7">
        <f>+'ESTUDIO DE MERCADO 2025'!BF315*1.051</f>
        <v>215592.47079999998</v>
      </c>
      <c r="BO315" s="8">
        <f t="shared" si="253"/>
        <v>203478</v>
      </c>
      <c r="BP315" s="450"/>
      <c r="BQ315" s="157">
        <f>+'ESTUDIO DE MERCADO 2023'!AY315*(1 + 0.0928) * (1 + 0.052) * (1 + 0.051)</f>
        <v>198026.71003729894</v>
      </c>
      <c r="BR315" s="157">
        <f>+'ESTUDIO DE MERCADO 2023'!AZ315*(1 + 0.0928) * (1 + 0.052) * (1 + 0.051)</f>
        <v>165553.48662406509</v>
      </c>
      <c r="BS315" s="7">
        <f>+'ESTUDIO DE MERCADO 2025'!BJ315*1.051</f>
        <v>230169</v>
      </c>
      <c r="BT315" s="7">
        <f>+'ESTUDIO DE MERCADO 2025'!BK315*1.051</f>
        <v>230169</v>
      </c>
      <c r="BU315" s="7">
        <f>+'ESTUDIO DE MERCADO 2025'!BL315*1.051</f>
        <v>221382.42979999998</v>
      </c>
      <c r="BV315" s="8">
        <f t="shared" si="254"/>
        <v>209060</v>
      </c>
      <c r="BW315" s="450"/>
      <c r="BX315" s="157">
        <f>+'ESTUDIO DE MERCADO 2023'!BB315*(1 + 0.0928) * (1 + 0.052) * (1 + 0.051)</f>
        <v>156940.32895053699</v>
      </c>
      <c r="BY315" s="157">
        <f>+'ESTUDIO DE MERCADO 2023'!BC315*(1 + 0.0928) * (1 + 0.052) * (1 + 0.051)</f>
        <v>120723.3299619515</v>
      </c>
      <c r="BZ315" s="7">
        <f>+'ESTUDIO DE MERCADO 2025'!BP315*1.051</f>
        <v>175517</v>
      </c>
      <c r="CA315" s="7">
        <f>+'ESTUDIO DE MERCADO 2025'!BQ315*1.051</f>
        <v>175517</v>
      </c>
      <c r="CB315" s="7">
        <f>+'ESTUDIO DE MERCADO 2025'!BR315*1.051</f>
        <v>169068.27420000001</v>
      </c>
      <c r="CC315" s="8">
        <f t="shared" si="245"/>
        <v>159553</v>
      </c>
      <c r="CD315" s="453"/>
      <c r="CE315" s="45"/>
      <c r="CF315" s="9"/>
      <c r="CG315" s="9"/>
      <c r="CH315" s="9"/>
      <c r="CI315" s="10"/>
      <c r="CJ315" s="10"/>
    </row>
    <row r="316" spans="1:88" s="6" customFormat="1" ht="50" customHeight="1" thickBot="1" x14ac:dyDescent="0.4">
      <c r="A316" s="291"/>
      <c r="B316" s="11">
        <v>285</v>
      </c>
      <c r="C316" s="34" t="s">
        <v>325</v>
      </c>
      <c r="D316" s="11" t="s">
        <v>272</v>
      </c>
      <c r="F316" s="157">
        <f>+'ESTUDIO DE MERCADO 2023'!F316*(1 + 0.0928) * (1 + 0.052) * (1 + 0.051)</f>
        <v>234769.60079714924</v>
      </c>
      <c r="G316" s="157">
        <f>+'ESTUDIO DE MERCADO 2023'!G316*(1 + 0.0928) * (1 + 0.052) * (1 + 0.051)</f>
        <v>222128.16075422583</v>
      </c>
      <c r="H316" s="7">
        <f>+'ESTUDIO DE MERCADO 2025'!H316*1.051</f>
        <v>289025</v>
      </c>
      <c r="I316" s="7">
        <f>+'ESTUDIO DE MERCADO 2025'!I316*1.051</f>
        <v>295331</v>
      </c>
      <c r="J316" s="13">
        <f>+'ESTUDIO DE MERCADO 2025'!J316*1.051</f>
        <v>278202.0122</v>
      </c>
      <c r="K316" s="8">
        <f t="shared" si="246"/>
        <v>263891</v>
      </c>
      <c r="L316" s="450"/>
      <c r="M316" s="157">
        <f>+'ESTUDIO DE MERCADO 2023'!I316*(1 + 0.0928) * (1 + 0.052) * (1 + 0.051)</f>
        <v>234769.60079714924</v>
      </c>
      <c r="N316" s="157">
        <f>+'ESTUDIO DE MERCADO 2023'!J316*(1 + 0.0928) * (1 + 0.052) * (1 + 0.051)</f>
        <v>222128.16075422583</v>
      </c>
      <c r="O316" s="7">
        <f>+'ESTUDIO DE MERCADO 2025'!N316*1.051</f>
        <v>289025</v>
      </c>
      <c r="P316" s="7">
        <f>+'ESTUDIO DE MERCADO 2025'!O316*1.051</f>
        <v>295331</v>
      </c>
      <c r="Q316" s="7">
        <f>+'ESTUDIO DE MERCADO 2025'!P316*1.051</f>
        <v>278202.0122</v>
      </c>
      <c r="R316" s="8">
        <f t="shared" si="247"/>
        <v>263891</v>
      </c>
      <c r="S316" s="450"/>
      <c r="T316" s="157">
        <f>+'ESTUDIO DE MERCADO 2023'!O316*(1 + 0.0928) * (1 + 0.052) * (1 + 0.051)</f>
        <v>383156.59495007538</v>
      </c>
      <c r="U316" s="157">
        <f>+'ESTUDIO DE MERCADO 2023'!P316*(1 + 0.0928) * (1 + 0.052) * (1 + 0.051)</f>
        <v>362525.08599122521</v>
      </c>
      <c r="V316" s="7">
        <f>+'ESTUDIO DE MERCADO 2025'!T316*1.051</f>
        <v>471898.99999999994</v>
      </c>
      <c r="W316" s="7">
        <f>+'ESTUDIO DE MERCADO 2025'!U316*1.051</f>
        <v>471898.99999999994</v>
      </c>
      <c r="X316" s="7">
        <f>+'ESTUDIO DE MERCADO 2025'!V316*1.051</f>
        <v>454041.6692</v>
      </c>
      <c r="Y316" s="8">
        <f t="shared" si="248"/>
        <v>428704</v>
      </c>
      <c r="Z316" s="450"/>
      <c r="AA316" s="157">
        <f>+'ESTUDIO DE MERCADO 2023'!AD316*(1 + 0.0928) * (1 + 0.052) * (1 + 0.051)</f>
        <v>452615.99131078698</v>
      </c>
      <c r="AB316" s="157">
        <f>+'ESTUDIO DE MERCADO 2023'!AE316*(1 + 0.0928) * (1 + 0.052) * (1 + 0.051)</f>
        <v>414203.8638068405</v>
      </c>
      <c r="AC316" s="7">
        <f>+'ESTUDIO DE MERCADO 2025'!Z316*1.051</f>
        <v>548622</v>
      </c>
      <c r="AD316" s="7">
        <f>+'ESTUDIO DE MERCADO 2025'!AA316*1.051</f>
        <v>548622</v>
      </c>
      <c r="AE316" s="7">
        <f>+'ESTUDIO DE MERCADO 2025'!AB316*1.051</f>
        <v>527801.47979999997</v>
      </c>
      <c r="AF316" s="8">
        <f t="shared" si="249"/>
        <v>498373</v>
      </c>
      <c r="AG316" s="450"/>
      <c r="AH316" s="157">
        <f>+'ESTUDIO DE MERCADO 2023'!AG316*(1 + 0.0928) * (1 + 0.052) * (1 + 0.051)</f>
        <v>410204.0863228612</v>
      </c>
      <c r="AI316" s="157">
        <f>+'ESTUDIO DE MERCADO 2023'!AH316*(1 + 0.0928) * (1 + 0.052) * (1 + 0.051)</f>
        <v>414203.8638068405</v>
      </c>
      <c r="AJ316" s="7">
        <f>+'ESTUDIO DE MERCADO 2025'!AF316*1.051</f>
        <v>522346.99999999994</v>
      </c>
      <c r="AK316" s="7">
        <f>+'ESTUDIO DE MERCADO 2025'!AG316*1.051</f>
        <v>532857</v>
      </c>
      <c r="AL316" s="7">
        <f>+'ESTUDIO DE MERCADO 2025'!AH316*1.051</f>
        <v>501976.93839999998</v>
      </c>
      <c r="AM316" s="8">
        <f t="shared" si="250"/>
        <v>476318</v>
      </c>
      <c r="AN316" s="450"/>
      <c r="AO316" s="157">
        <f>+'ESTUDIO DE MERCADO 2023'!AJ316*(1 + 0.0928) * (1 + 0.052) * (1 + 0.051)</f>
        <v>444108.82508168608</v>
      </c>
      <c r="AP316" s="157">
        <f>+'ESTUDIO DE MERCADO 2023'!AK316*(1 + 0.0928) * (1 + 0.052) * (1 + 0.051)</f>
        <v>414203.8638068405</v>
      </c>
      <c r="AQ316" s="7">
        <f>+'ESTUDIO DE MERCADO 2025'!AL316*1.051</f>
        <v>543367</v>
      </c>
      <c r="AR316" s="7">
        <f>+'ESTUDIO DE MERCADO 2025'!AM316*1.051</f>
        <v>553877</v>
      </c>
      <c r="AS316" s="7">
        <f>+'ESTUDIO DE MERCADO 2025'!AN316*1.051</f>
        <v>522620.68040000001</v>
      </c>
      <c r="AT316" s="8">
        <f>ROUND(((AO316+AP316+AQ316+AR316+AS316)/5),0)</f>
        <v>495635</v>
      </c>
      <c r="AU316" s="450"/>
      <c r="AV316" s="157">
        <f>+'ESTUDIO DE MERCADO 2023'!AM316*(1 + 0.0928) * (1 + 0.052) * (1 + 0.051)</f>
        <v>521071.82878757449</v>
      </c>
      <c r="AW316" s="157">
        <f>+'ESTUDIO DE MERCADO 2023'!AN316*(1 + 0.0928) * (1 + 0.052) * (1 + 0.051)</f>
        <v>414203.8638068405</v>
      </c>
      <c r="AX316" s="7">
        <f>+'ESTUDIO DE MERCADO 2025'!AR316*1.051</f>
        <v>592764</v>
      </c>
      <c r="AY316" s="7">
        <f>+'ESTUDIO DE MERCADO 2025'!AS316*1.051</f>
        <v>604325</v>
      </c>
      <c r="AZ316" s="7">
        <f>+'ESTUDIO DE MERCADO 2025'!AT316*1.051</f>
        <v>569483.299</v>
      </c>
      <c r="BA316" s="8">
        <f t="shared" si="251"/>
        <v>540370</v>
      </c>
      <c r="BB316" s="450"/>
      <c r="BC316" s="157">
        <f>+'ESTUDIO DE MERCADO 2023'!AP316*(1 + 0.0928) * (1 + 0.052) * (1 + 0.051)</f>
        <v>339637.85928024276</v>
      </c>
      <c r="BD316" s="157">
        <f>+'ESTUDIO DE MERCADO 2023'!AQ316*(1 + 0.0928) * (1 + 0.052) * (1 + 0.051)</f>
        <v>261259.89175403296</v>
      </c>
      <c r="BE316" s="7">
        <f>+'ESTUDIO DE MERCADO 2025'!AX316*1.051</f>
        <v>380462</v>
      </c>
      <c r="BF316" s="7">
        <f>+'ESTUDIO DE MERCADO 2025'!AY316*1.051</f>
        <v>380462</v>
      </c>
      <c r="BG316" s="7">
        <f>+'ESTUDIO DE MERCADO 2025'!AZ316*1.051</f>
        <v>365882.73819999996</v>
      </c>
      <c r="BH316" s="8">
        <f t="shared" si="252"/>
        <v>345541</v>
      </c>
      <c r="BI316" s="450"/>
      <c r="BJ316" s="157">
        <f>+'ESTUDIO DE MERCADO 2023'!AV316*(1 + 0.0928) * (1 + 0.052) * (1 + 0.051)</f>
        <v>502033.36908891512</v>
      </c>
      <c r="BK316" s="157">
        <f>+'ESTUDIO DE MERCADO 2023'!AW316*(1 + 0.0928) * (1 + 0.052) * (1 + 0.051)</f>
        <v>414203.8638068405</v>
      </c>
      <c r="BL316" s="7">
        <f>+'ESTUDIO DE MERCADO 2025'!BD316*1.051</f>
        <v>580152</v>
      </c>
      <c r="BM316" s="7">
        <f>+'ESTUDIO DE MERCADO 2025'!BE316*1.051</f>
        <v>580152</v>
      </c>
      <c r="BN316" s="7">
        <f>+'ESTUDIO DE MERCADO 2025'!BF316*1.051</f>
        <v>557891.60979999998</v>
      </c>
      <c r="BO316" s="8">
        <f t="shared" si="253"/>
        <v>526887</v>
      </c>
      <c r="BP316" s="450"/>
      <c r="BQ316" s="157">
        <f>+'ESTUDIO DE MERCADO 2023'!AY316*(1 + 0.0928) * (1 + 0.052) * (1 + 0.051)</f>
        <v>495125.09328504925</v>
      </c>
      <c r="BR316" s="157">
        <f>+'ESTUDIO DE MERCADO 2023'!AZ316*(1 + 0.0928) * (1 + 0.052) * (1 + 0.051)</f>
        <v>414203.8638068405</v>
      </c>
      <c r="BS316" s="7">
        <f>+'ESTUDIO DE MERCADO 2025'!BJ316*1.051</f>
        <v>575948</v>
      </c>
      <c r="BT316" s="7">
        <f>+'ESTUDIO DE MERCADO 2025'!BK316*1.051</f>
        <v>575948</v>
      </c>
      <c r="BU316" s="7">
        <f>+'ESTUDIO DE MERCADO 2025'!BL316*1.051</f>
        <v>553684.87719999987</v>
      </c>
      <c r="BV316" s="8">
        <f t="shared" si="254"/>
        <v>522982</v>
      </c>
      <c r="BW316" s="450"/>
      <c r="BX316" s="157">
        <f>+'ESTUDIO DE MERCADO 2023'!BB316*(1 + 0.0928) * (1 + 0.052) * (1 + 0.051)</f>
        <v>394121.6299711602</v>
      </c>
      <c r="BY316" s="157">
        <f>+'ESTUDIO DE MERCADO 2023'!BC316*(1 + 0.0928) * (1 + 0.052) * (1 + 0.051)</f>
        <v>303170.48459320021</v>
      </c>
      <c r="BZ316" s="7">
        <f>+'ESTUDIO DE MERCADO 2025'!BP316*1.051</f>
        <v>441420</v>
      </c>
      <c r="CA316" s="7">
        <f>+'ESTUDIO DE MERCADO 2025'!BQ316*1.051</f>
        <v>441420</v>
      </c>
      <c r="CB316" s="7">
        <f>+'ESTUDIO DE MERCADO 2025'!BR316*1.051</f>
        <v>424576.88419999997</v>
      </c>
      <c r="CC316" s="8">
        <f t="shared" si="245"/>
        <v>400942</v>
      </c>
      <c r="CD316" s="453"/>
      <c r="CE316" s="45"/>
      <c r="CF316" s="9"/>
      <c r="CG316" s="9"/>
      <c r="CH316" s="9"/>
      <c r="CI316" s="10"/>
      <c r="CJ316" s="10"/>
    </row>
    <row r="317" spans="1:88" s="6" customFormat="1" ht="50" customHeight="1" x14ac:dyDescent="0.35">
      <c r="A317" s="291"/>
      <c r="B317" s="4">
        <v>286</v>
      </c>
      <c r="C317" s="34" t="s">
        <v>326</v>
      </c>
      <c r="D317" s="11" t="s">
        <v>283</v>
      </c>
      <c r="F317" s="157">
        <f>+'ESTUDIO DE MERCADO 2023'!F317*(1 + 0.0928) * (1 + 0.052) * (1 + 0.051)</f>
        <v>168225.55327468799</v>
      </c>
      <c r="G317" s="157">
        <f>+'ESTUDIO DE MERCADO 2023'!G317*(1 + 0.0928) * (1 + 0.052) * (1 + 0.051)</f>
        <v>159167.25425220482</v>
      </c>
      <c r="H317" s="7">
        <f>+'ESTUDIO DE MERCADO 2025'!H317*1.051</f>
        <v>207047</v>
      </c>
      <c r="I317" s="7">
        <f>+'ESTUDIO DE MERCADO 2025'!I317*1.051</f>
        <v>211251</v>
      </c>
      <c r="J317" s="13">
        <f>+'ESTUDIO DE MERCADO 2025'!J317*1.051</f>
        <v>199348.21479999999</v>
      </c>
      <c r="K317" s="8">
        <f t="shared" si="246"/>
        <v>189008</v>
      </c>
      <c r="L317" s="450"/>
      <c r="M317" s="157">
        <f>+'ESTUDIO DE MERCADO 2023'!I317*(1 + 0.0928) * (1 + 0.052) * (1 + 0.051)</f>
        <v>168225.55327468799</v>
      </c>
      <c r="N317" s="157">
        <f>+'ESTUDIO DE MERCADO 2023'!J317*(1 + 0.0928) * (1 + 0.052) * (1 + 0.051)</f>
        <v>159167.25425220482</v>
      </c>
      <c r="O317" s="7">
        <f>+'ESTUDIO DE MERCADO 2025'!N317*1.051</f>
        <v>207047</v>
      </c>
      <c r="P317" s="7">
        <f>+'ESTUDIO DE MERCADO 2025'!O317*1.051</f>
        <v>211251</v>
      </c>
      <c r="Q317" s="7">
        <f>+'ESTUDIO DE MERCADO 2025'!P317*1.051</f>
        <v>199348.21479999999</v>
      </c>
      <c r="R317" s="8">
        <f t="shared" si="247"/>
        <v>189008</v>
      </c>
      <c r="S317" s="450"/>
      <c r="T317" s="157">
        <f>+'ESTUDIO DE MERCADO 2023'!O317*(1 + 0.0928) * (1 + 0.052) * (1 + 0.051)</f>
        <v>168225.55327468799</v>
      </c>
      <c r="U317" s="157">
        <f>+'ESTUDIO DE MERCADO 2023'!P317*(1 + 0.0928) * (1 + 0.052) * (1 + 0.051)</f>
        <v>159167.25425220482</v>
      </c>
      <c r="V317" s="7">
        <f>+'ESTUDIO DE MERCADO 2025'!T317*1.051</f>
        <v>207047</v>
      </c>
      <c r="W317" s="7">
        <f>+'ESTUDIO DE MERCADO 2025'!U317*1.051</f>
        <v>207047</v>
      </c>
      <c r="X317" s="7">
        <f>+'ESTUDIO DE MERCADO 2025'!V317*1.051</f>
        <v>199348.21479999999</v>
      </c>
      <c r="Y317" s="8">
        <f t="shared" si="248"/>
        <v>188167</v>
      </c>
      <c r="Z317" s="450"/>
      <c r="AA317" s="157">
        <f>+'ESTUDIO DE MERCADO 2023'!AD317*(1 + 0.0928) * (1 + 0.052) * (1 + 0.051)</f>
        <v>168225.55327468799</v>
      </c>
      <c r="AB317" s="157">
        <f>+'ESTUDIO DE MERCADO 2023'!AE317*(1 + 0.0928) * (1 + 0.052) * (1 + 0.051)</f>
        <v>159167.25425220482</v>
      </c>
      <c r="AC317" s="7">
        <f>+'ESTUDIO DE MERCADO 2025'!Z317*1.051</f>
        <v>207047</v>
      </c>
      <c r="AD317" s="7">
        <f>+'ESTUDIO DE MERCADO 2025'!AA317*1.051</f>
        <v>207047</v>
      </c>
      <c r="AE317" s="7">
        <f>+'ESTUDIO DE MERCADO 2025'!AB317*1.051</f>
        <v>199348.21479999999</v>
      </c>
      <c r="AF317" s="8">
        <f t="shared" si="249"/>
        <v>188167</v>
      </c>
      <c r="AG317" s="450"/>
      <c r="AH317" s="157">
        <f>+'ESTUDIO DE MERCADO 2023'!AG317*(1 + 0.0928) * (1 + 0.052) * (1 + 0.051)</f>
        <v>168225.55327468799</v>
      </c>
      <c r="AI317" s="157">
        <f>+'ESTUDIO DE MERCADO 2023'!AH317*(1 + 0.0928) * (1 + 0.052) * (1 + 0.051)</f>
        <v>159167.25425220482</v>
      </c>
      <c r="AJ317" s="7">
        <f>+'ESTUDIO DE MERCADO 2025'!AF317*1.051</f>
        <v>207047</v>
      </c>
      <c r="AK317" s="7">
        <f>+'ESTUDIO DE MERCADO 2025'!AG317*1.051</f>
        <v>211251</v>
      </c>
      <c r="AL317" s="7">
        <f>+'ESTUDIO DE MERCADO 2025'!AH317*1.051</f>
        <v>199348.21479999999</v>
      </c>
      <c r="AM317" s="8">
        <f t="shared" si="250"/>
        <v>189008</v>
      </c>
      <c r="AN317" s="450"/>
      <c r="AO317" s="157">
        <f>+'ESTUDIO DE MERCADO 2023'!AJ317*(1 + 0.0928) * (1 + 0.052) * (1 + 0.051)</f>
        <v>168225.55327468799</v>
      </c>
      <c r="AP317" s="157">
        <f>+'ESTUDIO DE MERCADO 2023'!AK317*(1 + 0.0928) * (1 + 0.052) * (1 + 0.051)</f>
        <v>159167.25425220482</v>
      </c>
      <c r="AQ317" s="7">
        <f>+'ESTUDIO DE MERCADO 2025'!AL317*1.051</f>
        <v>207047</v>
      </c>
      <c r="AR317" s="7">
        <f>+'ESTUDIO DE MERCADO 2025'!AM317*1.051</f>
        <v>211251</v>
      </c>
      <c r="AS317" s="7">
        <f>+'ESTUDIO DE MERCADO 2025'!AN317*1.051</f>
        <v>199348.21479999999</v>
      </c>
      <c r="AT317" s="8">
        <f>ROUND(((AO317+AP317+AQ317+AR317+AS317)/5),0)</f>
        <v>189008</v>
      </c>
      <c r="AU317" s="450"/>
      <c r="AV317" s="157">
        <f>+'ESTUDIO DE MERCADO 2023'!AM317*(1 + 0.0928) * (1 + 0.052) * (1 + 0.051)</f>
        <v>168225.55327468799</v>
      </c>
      <c r="AW317" s="157">
        <f>+'ESTUDIO DE MERCADO 2023'!AN317*(1 + 0.0928) * (1 + 0.052) * (1 + 0.051)</f>
        <v>159167.25425220482</v>
      </c>
      <c r="AX317" s="7">
        <f>+'ESTUDIO DE MERCADO 2025'!AR317*1.051</f>
        <v>207047</v>
      </c>
      <c r="AY317" s="7">
        <f>+'ESTUDIO DE MERCADO 2025'!AS317*1.051</f>
        <v>211251</v>
      </c>
      <c r="AZ317" s="7">
        <f>+'ESTUDIO DE MERCADO 2025'!AT317*1.051</f>
        <v>199348.21479999999</v>
      </c>
      <c r="BA317" s="8">
        <f t="shared" si="251"/>
        <v>189008</v>
      </c>
      <c r="BB317" s="450"/>
      <c r="BC317" s="157">
        <f>+'ESTUDIO DE MERCADO 2023'!AP317*(1 + 0.0928) * (1 + 0.052) * (1 + 0.051)</f>
        <v>168225.55327468799</v>
      </c>
      <c r="BD317" s="157">
        <f>+'ESTUDIO DE MERCADO 2023'!AQ317*(1 + 0.0928) * (1 + 0.052) * (1 + 0.051)</f>
        <v>129404.27174976</v>
      </c>
      <c r="BE317" s="7">
        <f>+'ESTUDIO DE MERCADO 2025'!AX317*1.051</f>
        <v>188129</v>
      </c>
      <c r="BF317" s="7">
        <f>+'ESTUDIO DE MERCADO 2025'!AY317*1.051</f>
        <v>188129</v>
      </c>
      <c r="BG317" s="7">
        <f>+'ESTUDIO DE MERCADO 2025'!AZ317*1.051</f>
        <v>181224.981</v>
      </c>
      <c r="BH317" s="8">
        <f t="shared" si="252"/>
        <v>171023</v>
      </c>
      <c r="BI317" s="450"/>
      <c r="BJ317" s="157">
        <f>+'ESTUDIO DE MERCADO 2023'!AV317*(1 + 0.0928) * (1 + 0.052) * (1 + 0.051)</f>
        <v>168225.55327468799</v>
      </c>
      <c r="BK317" s="157">
        <f>+'ESTUDIO DE MERCADO 2023'!AW317*(1 + 0.0928) * (1 + 0.052) * (1 + 0.051)</f>
        <v>159167.25425220482</v>
      </c>
      <c r="BL317" s="7">
        <f>+'ESTUDIO DE MERCADO 2025'!BD317*1.051</f>
        <v>207047</v>
      </c>
      <c r="BM317" s="7">
        <f>+'ESTUDIO DE MERCADO 2025'!BE317*1.051</f>
        <v>207047</v>
      </c>
      <c r="BN317" s="7">
        <f>+'ESTUDIO DE MERCADO 2025'!BF317*1.051</f>
        <v>199348.21479999999</v>
      </c>
      <c r="BO317" s="8">
        <f t="shared" si="253"/>
        <v>188167</v>
      </c>
      <c r="BP317" s="450"/>
      <c r="BQ317" s="157">
        <f>+'ESTUDIO DE MERCADO 2023'!AY317*(1 + 0.0928) * (1 + 0.052) * (1 + 0.051)</f>
        <v>168225.55327468799</v>
      </c>
      <c r="BR317" s="157">
        <f>+'ESTUDIO DE MERCADO 2023'!AZ317*(1 + 0.0928) * (1 + 0.052) * (1 + 0.051)</f>
        <v>159167.25425220482</v>
      </c>
      <c r="BS317" s="7">
        <f>+'ESTUDIO DE MERCADO 2025'!BJ317*1.051</f>
        <v>207047</v>
      </c>
      <c r="BT317" s="7">
        <f>+'ESTUDIO DE MERCADO 2025'!BK317*1.051</f>
        <v>207047</v>
      </c>
      <c r="BU317" s="7">
        <f>+'ESTUDIO DE MERCADO 2025'!BL317*1.051</f>
        <v>199348.21479999999</v>
      </c>
      <c r="BV317" s="8">
        <f t="shared" si="254"/>
        <v>188167</v>
      </c>
      <c r="BW317" s="450"/>
      <c r="BX317" s="157">
        <f>+'ESTUDIO DE MERCADO 2023'!BB317*(1 + 0.0928) * (1 + 0.052) * (1 + 0.051)</f>
        <v>168225.55327468799</v>
      </c>
      <c r="BY317" s="157">
        <f>+'ESTUDIO DE MERCADO 2023'!BC317*(1 + 0.0928) * (1 + 0.052) * (1 + 0.051)</f>
        <v>129404.27174976</v>
      </c>
      <c r="BZ317" s="7">
        <f>+'ESTUDIO DE MERCADO 2025'!BP317*1.051</f>
        <v>188129</v>
      </c>
      <c r="CA317" s="7">
        <f>+'ESTUDIO DE MERCADO 2025'!BQ317*1.051</f>
        <v>188129</v>
      </c>
      <c r="CB317" s="7">
        <f>+'ESTUDIO DE MERCADO 2025'!BR317*1.051</f>
        <v>181224.981</v>
      </c>
      <c r="CC317" s="8">
        <f t="shared" si="245"/>
        <v>171023</v>
      </c>
      <c r="CD317" s="453"/>
      <c r="CE317" s="45"/>
      <c r="CF317" s="9"/>
      <c r="CG317" s="9"/>
      <c r="CH317" s="9"/>
      <c r="CI317" s="10"/>
      <c r="CJ317" s="10"/>
    </row>
    <row r="318" spans="1:88" s="6" customFormat="1" ht="50" customHeight="1" thickBot="1" x14ac:dyDescent="0.4">
      <c r="A318" s="291"/>
      <c r="B318" s="11">
        <v>287</v>
      </c>
      <c r="C318" s="34" t="s">
        <v>327</v>
      </c>
      <c r="D318" s="11" t="s">
        <v>272</v>
      </c>
      <c r="F318" s="157">
        <f>+'ESTUDIO DE MERCADO 2023'!F318*(1 + 0.0928) * (1 + 0.052) * (1 + 0.051)</f>
        <v>174432.14160411691</v>
      </c>
      <c r="G318" s="157">
        <f>+'ESTUDIO DE MERCADO 2023'!G318*(1 + 0.0928) * (1 + 0.052) * (1 + 0.051)</f>
        <v>165039.64167158754</v>
      </c>
      <c r="H318" s="7">
        <f>+'ESTUDIO DE MERCADO 2025'!H318*1.051</f>
        <v>215455</v>
      </c>
      <c r="I318" s="7">
        <f>+'ESTUDIO DE MERCADO 2025'!I318*1.051</f>
        <v>219659</v>
      </c>
      <c r="J318" s="13">
        <f>+'ESTUDIO DE MERCADO 2025'!J318*1.051</f>
        <v>206702.272</v>
      </c>
      <c r="K318" s="8">
        <f t="shared" si="246"/>
        <v>196258</v>
      </c>
      <c r="L318" s="450"/>
      <c r="M318" s="157">
        <f>+'ESTUDIO DE MERCADO 2023'!I318*(1 + 0.0928) * (1 + 0.052) * (1 + 0.051)</f>
        <v>174432.14160411691</v>
      </c>
      <c r="N318" s="157">
        <f>+'ESTUDIO DE MERCADO 2023'!J318*(1 + 0.0928) * (1 + 0.052) * (1 + 0.051)</f>
        <v>165039.64167158754</v>
      </c>
      <c r="O318" s="7">
        <f>+'ESTUDIO DE MERCADO 2025'!N318*1.051</f>
        <v>215455</v>
      </c>
      <c r="P318" s="7">
        <f>+'ESTUDIO DE MERCADO 2025'!O318*1.051</f>
        <v>219659</v>
      </c>
      <c r="Q318" s="7">
        <f>+'ESTUDIO DE MERCADO 2025'!P318*1.051</f>
        <v>206702.272</v>
      </c>
      <c r="R318" s="8">
        <f t="shared" si="247"/>
        <v>196258</v>
      </c>
      <c r="S318" s="450"/>
      <c r="T318" s="157">
        <f>+'ESTUDIO DE MERCADO 2023'!O318*(1 + 0.0928) * (1 + 0.052) * (1 + 0.051)</f>
        <v>283303.70096194453</v>
      </c>
      <c r="U318" s="157">
        <f>+'ESTUDIO DE MERCADO 2023'!P318*(1 + 0.0928) * (1 + 0.052) * (1 + 0.051)</f>
        <v>268048.88629476289</v>
      </c>
      <c r="V318" s="7">
        <f>+'ESTUDIO DE MERCADO 2025'!T318*1.051</f>
        <v>348932</v>
      </c>
      <c r="W318" s="7">
        <f>+'ESTUDIO DE MERCADO 2025'!U318*1.051</f>
        <v>348932</v>
      </c>
      <c r="X318" s="7">
        <f>+'ESTUDIO DE MERCADO 2025'!V318*1.051</f>
        <v>335714.62399999995</v>
      </c>
      <c r="Y318" s="8">
        <f t="shared" si="248"/>
        <v>316986</v>
      </c>
      <c r="Z318" s="450"/>
      <c r="AA318" s="157">
        <f>+'ESTUDIO DE MERCADO 2023'!AD318*(1 + 0.0928) * (1 + 0.052) * (1 + 0.051)</f>
        <v>326555.14491935167</v>
      </c>
      <c r="AB318" s="157">
        <f>+'ESTUDIO DE MERCADO 2023'!AE318*(1 + 0.0928) * (1 + 0.052) * (1 + 0.051)</f>
        <v>300165.92013652989</v>
      </c>
      <c r="AC318" s="7">
        <f>+'ESTUDIO DE MERCADO 2025'!Z318*1.051</f>
        <v>397278</v>
      </c>
      <c r="AD318" s="7">
        <f>+'ESTUDIO DE MERCADO 2025'!AA318*1.051</f>
        <v>397278</v>
      </c>
      <c r="AE318" s="7">
        <f>+'ESTUDIO DE MERCADO 2025'!AB318*1.051</f>
        <v>381606.11859999993</v>
      </c>
      <c r="AF318" s="8">
        <f t="shared" si="249"/>
        <v>360577</v>
      </c>
      <c r="AG318" s="450"/>
      <c r="AH318" s="157">
        <f>+'ESTUDIO DE MERCADO 2023'!AG318*(1 + 0.0928) * (1 + 0.052) * (1 + 0.051)</f>
        <v>296070.52511724201</v>
      </c>
      <c r="AI318" s="157">
        <f>+'ESTUDIO DE MERCADO 2023'!AH318*(1 + 0.0928) * (1 + 0.052) * (1 + 0.051)</f>
        <v>300165.92013652989</v>
      </c>
      <c r="AJ318" s="7">
        <f>+'ESTUDIO DE MERCADO 2025'!AF318*1.051</f>
        <v>377309</v>
      </c>
      <c r="AK318" s="7">
        <f>+'ESTUDIO DE MERCADO 2025'!AG318*1.051</f>
        <v>384666</v>
      </c>
      <c r="AL318" s="7">
        <f>+'ESTUDIO DE MERCADO 2025'!AH318*1.051</f>
        <v>363044.40759999998</v>
      </c>
      <c r="AM318" s="8">
        <f t="shared" si="250"/>
        <v>344251</v>
      </c>
      <c r="AN318" s="450"/>
      <c r="AO318" s="157">
        <f>+'ESTUDIO DE MERCADO 2023'!AJ318*(1 + 0.0928) * (1 + 0.052) * (1 + 0.051)</f>
        <v>328054.40843359212</v>
      </c>
      <c r="AP318" s="157">
        <f>+'ESTUDIO DE MERCADO 2023'!AK318*(1 + 0.0928) * (1 + 0.052) * (1 + 0.051)</f>
        <v>300165.92013652989</v>
      </c>
      <c r="AQ318" s="7">
        <f>+'ESTUDIO DE MERCADO 2025'!AL318*1.051</f>
        <v>398329</v>
      </c>
      <c r="AR318" s="7">
        <f>+'ESTUDIO DE MERCADO 2025'!AM318*1.051</f>
        <v>406737</v>
      </c>
      <c r="AS318" s="7">
        <f>+'ESTUDIO DE MERCADO 2025'!AN318*1.051</f>
        <v>382519.85799999995</v>
      </c>
      <c r="AT318" s="8">
        <f>ROUND(((AO318+AP318+AQ318+AR318+AS318)/5),0)</f>
        <v>363161</v>
      </c>
      <c r="AU318" s="450"/>
      <c r="AV318" s="157">
        <f>+'ESTUDIO DE MERCADO 2023'!AM318*(1 + 0.0928) * (1 + 0.052) * (1 + 0.051)</f>
        <v>375108.68448141433</v>
      </c>
      <c r="AW318" s="157">
        <f>+'ESTUDIO DE MERCADO 2023'!AN318*(1 + 0.0928) * (1 + 0.052) * (1 + 0.051)</f>
        <v>300165.92013652989</v>
      </c>
      <c r="AX318" s="7">
        <f>+'ESTUDIO DE MERCADO 2025'!AR318*1.051</f>
        <v>427757</v>
      </c>
      <c r="AY318" s="7">
        <f>+'ESTUDIO DE MERCADO 2025'!AS318*1.051</f>
        <v>436165</v>
      </c>
      <c r="AZ318" s="7">
        <f>+'ESTUDIO DE MERCADO 2025'!AT318*1.051</f>
        <v>411170.95879999996</v>
      </c>
      <c r="BA318" s="8">
        <f t="shared" si="251"/>
        <v>390074</v>
      </c>
      <c r="BB318" s="450"/>
      <c r="BC318" s="157">
        <f>+'ESTUDIO DE MERCADO 2023'!AP318*(1 + 0.0928) * (1 + 0.052) * (1 + 0.051)</f>
        <v>259457.63532661684</v>
      </c>
      <c r="BD318" s="157">
        <f>+'ESTUDIO DE MERCADO 2023'!AQ318*(1 + 0.0928) * (1 + 0.052) * (1 + 0.051)</f>
        <v>199582.79640508984</v>
      </c>
      <c r="BE318" s="7">
        <f>+'ESTUDIO DE MERCADO 2025'!AX318*1.051</f>
        <v>291127</v>
      </c>
      <c r="BF318" s="7">
        <f>+'ESTUDIO DE MERCADO 2025'!AY318*1.051</f>
        <v>291127</v>
      </c>
      <c r="BG318" s="7">
        <f>+'ESTUDIO DE MERCADO 2025'!AZ318*1.051</f>
        <v>279507.14399999997</v>
      </c>
      <c r="BH318" s="8">
        <f t="shared" si="252"/>
        <v>264160</v>
      </c>
      <c r="BI318" s="450"/>
      <c r="BJ318" s="157">
        <f>+'ESTUDIO DE MERCADO 2023'!AV318*(1 + 0.0928) * (1 + 0.052) * (1 + 0.051)</f>
        <v>365752.25958419836</v>
      </c>
      <c r="BK318" s="157">
        <f>+'ESTUDIO DE MERCADO 2023'!AW318*(1 + 0.0928) * (1 + 0.052) * (1 + 0.051)</f>
        <v>300165.92013652989</v>
      </c>
      <c r="BL318" s="7">
        <f>+'ESTUDIO DE MERCADO 2025'!BD318*1.051</f>
        <v>421451</v>
      </c>
      <c r="BM318" s="7">
        <f>+'ESTUDIO DE MERCADO 2025'!BE318*1.051</f>
        <v>421451</v>
      </c>
      <c r="BN318" s="7">
        <f>+'ESTUDIO DE MERCADO 2025'!BF318*1.051</f>
        <v>405473.69799999997</v>
      </c>
      <c r="BO318" s="8">
        <f t="shared" si="253"/>
        <v>382859</v>
      </c>
      <c r="BP318" s="450"/>
      <c r="BQ318" s="157">
        <f>+'ESTUDIO DE MERCADO 2023'!AY318*(1 + 0.0928) * (1 + 0.052) * (1 + 0.051)</f>
        <v>349177.74348916893</v>
      </c>
      <c r="BR318" s="157">
        <f>+'ESTUDIO DE MERCADO 2023'!AZ318*(1 + 0.0928) * (1 + 0.052) * (1 + 0.051)</f>
        <v>300165.92013652989</v>
      </c>
      <c r="BS318" s="7">
        <f>+'ESTUDIO DE MERCADO 2025'!BJ318*1.051</f>
        <v>410941</v>
      </c>
      <c r="BT318" s="7">
        <f>+'ESTUDIO DE MERCADO 2025'!BK318*1.051</f>
        <v>410941</v>
      </c>
      <c r="BU318" s="7">
        <f>+'ESTUDIO DE MERCADO 2025'!BL318*1.051</f>
        <v>395381.36540000001</v>
      </c>
      <c r="BV318" s="8">
        <f t="shared" si="254"/>
        <v>373321</v>
      </c>
      <c r="BW318" s="450"/>
      <c r="BX318" s="157">
        <f>+'ESTUDIO DE MERCADO 2023'!BB318*(1 + 0.0928) * (1 + 0.052) * (1 + 0.051)</f>
        <v>292830.22058524942</v>
      </c>
      <c r="BY318" s="157">
        <f>+'ESTUDIO DE MERCADO 2023'!BC318*(1 + 0.0928) * (1 + 0.052) * (1 + 0.051)</f>
        <v>225254.01583480724</v>
      </c>
      <c r="BZ318" s="7">
        <f>+'ESTUDIO DE MERCADO 2025'!BP318*1.051</f>
        <v>327912</v>
      </c>
      <c r="CA318" s="7">
        <f>+'ESTUDIO DE MERCADO 2025'!BQ318*1.051</f>
        <v>327912</v>
      </c>
      <c r="CB318" s="7">
        <f>+'ESTUDIO DE MERCADO 2025'!BR318*1.051</f>
        <v>315457.8602</v>
      </c>
      <c r="CC318" s="8">
        <f t="shared" si="245"/>
        <v>297873</v>
      </c>
      <c r="CD318" s="453"/>
      <c r="CE318" s="45"/>
      <c r="CF318" s="9"/>
      <c r="CG318" s="9"/>
      <c r="CH318" s="9"/>
      <c r="CI318" s="10"/>
      <c r="CJ318" s="10"/>
    </row>
    <row r="319" spans="1:88" s="6" customFormat="1" ht="50" customHeight="1" x14ac:dyDescent="0.35">
      <c r="A319" s="291"/>
      <c r="B319" s="4">
        <v>288</v>
      </c>
      <c r="C319" s="34" t="s">
        <v>328</v>
      </c>
      <c r="D319" s="11" t="s">
        <v>272</v>
      </c>
      <c r="F319" s="157">
        <f>+'ESTUDIO DE MERCADO 2023'!F319*(1 + 0.0928) * (1 + 0.052) * (1 + 0.051)</f>
        <v>155534.61753564555</v>
      </c>
      <c r="G319" s="157">
        <f>+'ESTUDIO DE MERCADO 2023'!G319*(1 + 0.0928) * (1 + 0.052) * (1 + 0.051)</f>
        <v>147159.67659141851</v>
      </c>
      <c r="H319" s="7">
        <f>+'ESTUDIO DE MERCADO 2025'!H319*1.051</f>
        <v>191282</v>
      </c>
      <c r="I319" s="7">
        <f>+'ESTUDIO DE MERCADO 2025'!I319*1.051</f>
        <v>195486</v>
      </c>
      <c r="J319" s="13">
        <f>+'ESTUDIO DE MERCADO 2025'!J319*1.051</f>
        <v>184309.03539999999</v>
      </c>
      <c r="K319" s="8">
        <f t="shared" si="246"/>
        <v>174754</v>
      </c>
      <c r="L319" s="450"/>
      <c r="M319" s="157">
        <f>+'ESTUDIO DE MERCADO 2023'!I319*(1 + 0.0928) * (1 + 0.052) * (1 + 0.051)</f>
        <v>155534.61753564555</v>
      </c>
      <c r="N319" s="157">
        <f>+'ESTUDIO DE MERCADO 2023'!J319*(1 + 0.0928) * (1 + 0.052) * (1 + 0.051)</f>
        <v>147159.67659141851</v>
      </c>
      <c r="O319" s="7">
        <f>+'ESTUDIO DE MERCADO 2025'!N319*1.051</f>
        <v>191282</v>
      </c>
      <c r="P319" s="7">
        <f>+'ESTUDIO DE MERCADO 2025'!O319*1.051</f>
        <v>195486</v>
      </c>
      <c r="Q319" s="7">
        <f>+'ESTUDIO DE MERCADO 2025'!P319*1.051</f>
        <v>184309.03539999999</v>
      </c>
      <c r="R319" s="8">
        <f t="shared" si="247"/>
        <v>174754</v>
      </c>
      <c r="S319" s="450"/>
      <c r="T319" s="157">
        <f>+'ESTUDIO DE MERCADO 2023'!O319*(1 + 0.0928) * (1 + 0.052) * (1 + 0.051)</f>
        <v>254061.98762261256</v>
      </c>
      <c r="U319" s="157">
        <f>+'ESTUDIO DE MERCADO 2023'!P319*(1 + 0.0928) * (1 + 0.052) * (1 + 0.051)</f>
        <v>240381.72675062576</v>
      </c>
      <c r="V319" s="7">
        <f>+'ESTUDIO DE MERCADO 2025'!T319*1.051</f>
        <v>313198</v>
      </c>
      <c r="W319" s="7">
        <f>+'ESTUDIO DE MERCADO 2025'!U319*1.051</f>
        <v>313198</v>
      </c>
      <c r="X319" s="7">
        <f>+'ESTUDIO DE MERCADO 2025'!V319*1.051</f>
        <v>301063.15399999998</v>
      </c>
      <c r="Y319" s="8">
        <f t="shared" si="248"/>
        <v>284381</v>
      </c>
      <c r="Z319" s="450"/>
      <c r="AA319" s="157">
        <f>+'ESTUDIO DE MERCADO 2023'!AD319*(1 + 0.0928) * (1 + 0.052) * (1 + 0.051)</f>
        <v>298724.00284422806</v>
      </c>
      <c r="AB319" s="157">
        <f>+'ESTUDIO DE MERCADO 2023'!AE319*(1 + 0.0928) * (1 + 0.052) * (1 + 0.051)</f>
        <v>275906.00094841828</v>
      </c>
      <c r="AC319" s="7">
        <f>+'ESTUDIO DE MERCADO 2025'!Z319*1.051</f>
        <v>363646</v>
      </c>
      <c r="AD319" s="7">
        <f>+'ESTUDIO DE MERCADO 2025'!AA319*1.051</f>
        <v>363646</v>
      </c>
      <c r="AE319" s="7">
        <f>+'ESTUDIO DE MERCADO 2025'!AB319*1.051</f>
        <v>349888.6202</v>
      </c>
      <c r="AF319" s="8">
        <f t="shared" si="249"/>
        <v>330362</v>
      </c>
      <c r="AG319" s="450"/>
      <c r="AH319" s="157">
        <f>+'ESTUDIO DE MERCADO 2023'!AG319*(1 + 0.0928) * (1 + 0.052) * (1 + 0.051)</f>
        <v>267778.91231934924</v>
      </c>
      <c r="AI319" s="157">
        <f>+'ESTUDIO DE MERCADO 2023'!AH319*(1 + 0.0928) * (1 + 0.052) * (1 + 0.051)</f>
        <v>275906.00094841828</v>
      </c>
      <c r="AJ319" s="7">
        <f>+'ESTUDIO DE MERCADO 2025'!AF319*1.051</f>
        <v>344728</v>
      </c>
      <c r="AK319" s="7">
        <f>+'ESTUDIO DE MERCADO 2025'!AG319*1.051</f>
        <v>352085</v>
      </c>
      <c r="AL319" s="7">
        <f>+'ESTUDIO DE MERCADO 2025'!AH319*1.051</f>
        <v>331045.87179999996</v>
      </c>
      <c r="AM319" s="8">
        <f t="shared" si="250"/>
        <v>314309</v>
      </c>
      <c r="AN319" s="450"/>
      <c r="AO319" s="157">
        <f>+'ESTUDIO DE MERCADO 2023'!AJ319*(1 + 0.0928) * (1 + 0.052) * (1 + 0.051)</f>
        <v>287935.13736087811</v>
      </c>
      <c r="AP319" s="157">
        <f>+'ESTUDIO DE MERCADO 2023'!AK319*(1 + 0.0928) * (1 + 0.052) * (1 + 0.051)</f>
        <v>275906.00094841828</v>
      </c>
      <c r="AQ319" s="7">
        <f>+'ESTUDIO DE MERCADO 2025'!AL319*1.051</f>
        <v>357340</v>
      </c>
      <c r="AR319" s="7">
        <f>+'ESTUDIO DE MERCADO 2025'!AM319*1.051</f>
        <v>364697</v>
      </c>
      <c r="AS319" s="7">
        <f>+'ESTUDIO DE MERCADO 2025'!AN319*1.051</f>
        <v>343318.81919999997</v>
      </c>
      <c r="AT319" s="8">
        <f>ROUND(((AO319+AP319+AQ319+AR319+AS319)/5),0)</f>
        <v>325839</v>
      </c>
      <c r="AU319" s="450"/>
      <c r="AV319" s="157">
        <f>+'ESTUDIO DE MERCADO 2023'!AM319*(1 + 0.0928) * (1 + 0.052) * (1 + 0.051)</f>
        <v>334952.96453882416</v>
      </c>
      <c r="AW319" s="157">
        <f>+'ESTUDIO DE MERCADO 2023'!AN319*(1 + 0.0928) * (1 + 0.052) * (1 + 0.051)</f>
        <v>275906.00094841828</v>
      </c>
      <c r="AX319" s="7">
        <f>+'ESTUDIO DE MERCADO 2025'!AR319*1.051</f>
        <v>386768</v>
      </c>
      <c r="AY319" s="7">
        <f>+'ESTUDIO DE MERCADO 2025'!AS319*1.051</f>
        <v>394125</v>
      </c>
      <c r="AZ319" s="7">
        <f>+'ESTUDIO DE MERCADO 2025'!AT319*1.051</f>
        <v>371947.84899999999</v>
      </c>
      <c r="BA319" s="8">
        <f t="shared" si="251"/>
        <v>352740</v>
      </c>
      <c r="BB319" s="450"/>
      <c r="BC319" s="157">
        <f>+'ESTUDIO DE MERCADO 2023'!AP319*(1 + 0.0928) * (1 + 0.052) * (1 + 0.051)</f>
        <v>236661.29714372315</v>
      </c>
      <c r="BD319" s="157">
        <f>+'ESTUDIO DE MERCADO 2023'!AQ319*(1 + 0.0928) * (1 + 0.052) * (1 + 0.051)</f>
        <v>182047.15164901779</v>
      </c>
      <c r="BE319" s="7">
        <f>+'ESTUDIO DE MERCADO 2025'!AX319*1.051</f>
        <v>264852</v>
      </c>
      <c r="BF319" s="7">
        <f>+'ESTUDIO DE MERCADO 2025'!AY319*1.051</f>
        <v>264852</v>
      </c>
      <c r="BG319" s="7">
        <f>+'ESTUDIO DE MERCADO 2025'!AZ319*1.051</f>
        <v>254949.47799999997</v>
      </c>
      <c r="BH319" s="8">
        <f t="shared" si="252"/>
        <v>240672</v>
      </c>
      <c r="BI319" s="450"/>
      <c r="BJ319" s="157">
        <f>+'ESTUDIO DE MERCADO 2023'!AV319*(1 + 0.0928) * (1 + 0.052) * (1 + 0.051)</f>
        <v>327791.97657048353</v>
      </c>
      <c r="BK319" s="157">
        <f>+'ESTUDIO DE MERCADO 2023'!AW319*(1 + 0.0928) * (1 + 0.052) * (1 + 0.051)</f>
        <v>275906.00094841828</v>
      </c>
      <c r="BL319" s="7">
        <f>+'ESTUDIO DE MERCADO 2025'!BD319*1.051</f>
        <v>382564</v>
      </c>
      <c r="BM319" s="7">
        <f>+'ESTUDIO DE MERCADO 2025'!BE319*1.051</f>
        <v>382564</v>
      </c>
      <c r="BN319" s="7">
        <f>+'ESTUDIO DE MERCADO 2025'!BF319*1.051</f>
        <v>367588.09079999995</v>
      </c>
      <c r="BO319" s="8">
        <f t="shared" si="253"/>
        <v>347283</v>
      </c>
      <c r="BP319" s="450"/>
      <c r="BQ319" s="157">
        <f>+'ESTUDIO DE MERCADO 2023'!AY319*(1 + 0.0928) * (1 + 0.052) * (1 + 0.051)</f>
        <v>308171.54991613462</v>
      </c>
      <c r="BR319" s="157">
        <f>+'ESTUDIO DE MERCADO 2023'!AZ319*(1 + 0.0928) * (1 + 0.052) * (1 + 0.051)</f>
        <v>275906.00094841828</v>
      </c>
      <c r="BS319" s="7">
        <f>+'ESTUDIO DE MERCADO 2025'!BJ319*1.051</f>
        <v>369952</v>
      </c>
      <c r="BT319" s="7">
        <f>+'ESTUDIO DE MERCADO 2025'!BK319*1.051</f>
        <v>369952</v>
      </c>
      <c r="BU319" s="7">
        <f>+'ESTUDIO DE MERCADO 2025'!BL319*1.051</f>
        <v>355641.7942</v>
      </c>
      <c r="BV319" s="8">
        <f t="shared" si="254"/>
        <v>335925</v>
      </c>
      <c r="BW319" s="450"/>
      <c r="BX319" s="157">
        <f>+'ESTUDIO DE MERCADO 2023'!BB319*(1 + 0.0928) * (1 + 0.052) * (1 + 0.051)</f>
        <v>261106.33920734949</v>
      </c>
      <c r="BY319" s="157">
        <f>+'ESTUDIO DE MERCADO 2023'!BC319*(1 + 0.0928) * (1 + 0.052) * (1 + 0.051)</f>
        <v>200851.03015949958</v>
      </c>
      <c r="BZ319" s="7">
        <f>+'ESTUDIO DE MERCADO 2025'!BP319*1.051</f>
        <v>292178</v>
      </c>
      <c r="CA319" s="7">
        <f>+'ESTUDIO DE MERCADO 2025'!BQ319*1.051</f>
        <v>292178</v>
      </c>
      <c r="CB319" s="7">
        <f>+'ESTUDIO DE MERCADO 2025'!BR319*1.051</f>
        <v>281283.12379999994</v>
      </c>
      <c r="CC319" s="8">
        <f t="shared" si="245"/>
        <v>265519</v>
      </c>
      <c r="CD319" s="453"/>
      <c r="CE319" s="45"/>
      <c r="CF319" s="9"/>
      <c r="CG319" s="9"/>
      <c r="CH319" s="9"/>
      <c r="CI319" s="10"/>
      <c r="CJ319" s="10"/>
    </row>
    <row r="320" spans="1:88" s="6" customFormat="1" ht="50" customHeight="1" thickBot="1" x14ac:dyDescent="0.4">
      <c r="A320" s="291"/>
      <c r="B320" s="11">
        <v>289</v>
      </c>
      <c r="C320" s="34" t="s">
        <v>329</v>
      </c>
      <c r="D320" s="11" t="s">
        <v>283</v>
      </c>
      <c r="F320" s="157">
        <f>+'ESTUDIO DE MERCADO 2023'!F320*(1 + 0.0928) * (1 + 0.052) * (1 + 0.051)</f>
        <v>317759.37840774399</v>
      </c>
      <c r="G320" s="157">
        <f>+'ESTUDIO DE MERCADO 2023'!G320*(1 + 0.0928) * (1 + 0.052) * (1 + 0.051)</f>
        <v>300649.25803194242</v>
      </c>
      <c r="H320" s="7">
        <f>+'ESTUDIO DE MERCADO 2025'!H320*1.051</f>
        <v>392023</v>
      </c>
      <c r="I320" s="7">
        <f>+'ESTUDIO DE MERCADO 2025'!I320*1.051</f>
        <v>399380</v>
      </c>
      <c r="J320" s="13">
        <f>+'ESTUDIO DE MERCADO 2025'!J320*1.051</f>
        <v>376545.97399999999</v>
      </c>
      <c r="K320" s="8">
        <f t="shared" si="246"/>
        <v>357272</v>
      </c>
      <c r="L320" s="450"/>
      <c r="M320" s="157">
        <f>+'ESTUDIO DE MERCADO 2023'!I320*(1 + 0.0928) * (1 + 0.052) * (1 + 0.051)</f>
        <v>317759.37840774399</v>
      </c>
      <c r="N320" s="157">
        <f>+'ESTUDIO DE MERCADO 2023'!J320*(1 + 0.0928) * (1 + 0.052) * (1 + 0.051)</f>
        <v>300649.25803194242</v>
      </c>
      <c r="O320" s="7">
        <f>+'ESTUDIO DE MERCADO 2025'!N320*1.051</f>
        <v>392023</v>
      </c>
      <c r="P320" s="7">
        <f>+'ESTUDIO DE MERCADO 2025'!O320*1.051</f>
        <v>399380</v>
      </c>
      <c r="Q320" s="7">
        <f>+'ESTUDIO DE MERCADO 2025'!P320*1.051</f>
        <v>376545.97399999999</v>
      </c>
      <c r="R320" s="8">
        <f t="shared" si="247"/>
        <v>357272</v>
      </c>
      <c r="S320" s="450"/>
      <c r="T320" s="157">
        <f>+'ESTUDIO DE MERCADO 2023'!O320*(1 + 0.0928) * (1 + 0.052) * (1 + 0.051)</f>
        <v>467293.20354080002</v>
      </c>
      <c r="U320" s="157">
        <f>+'ESTUDIO DE MERCADO 2023'!P320*(1 + 0.0928) * (1 + 0.052) * (1 + 0.051)</f>
        <v>442131.26181167999</v>
      </c>
      <c r="V320" s="7">
        <f>+'ESTUDIO DE MERCADO 2025'!T320*1.051</f>
        <v>575948</v>
      </c>
      <c r="W320" s="7">
        <f>+'ESTUDIO DE MERCADO 2025'!U320*1.051</f>
        <v>575948</v>
      </c>
      <c r="X320" s="7">
        <f>+'ESTUDIO DE MERCADO 2025'!V320*1.051</f>
        <v>553743.7331999999</v>
      </c>
      <c r="Y320" s="8">
        <f t="shared" si="248"/>
        <v>523013</v>
      </c>
      <c r="Z320" s="450"/>
      <c r="AA320" s="157">
        <f>+'ESTUDIO DE MERCADO 2023'!AD320*(1 + 0.0928) * (1 + 0.052) * (1 + 0.051)</f>
        <v>467293.20354080002</v>
      </c>
      <c r="AB320" s="157">
        <f>+'ESTUDIO DE MERCADO 2023'!AE320*(1 + 0.0928) * (1 + 0.052) * (1 + 0.051)</f>
        <v>442131.26181167999</v>
      </c>
      <c r="AC320" s="7">
        <f>+'ESTUDIO DE MERCADO 2025'!Z320*1.051</f>
        <v>575948</v>
      </c>
      <c r="AD320" s="7">
        <f>+'ESTUDIO DE MERCADO 2025'!AA320*1.051</f>
        <v>575948</v>
      </c>
      <c r="AE320" s="7">
        <f>+'ESTUDIO DE MERCADO 2025'!AB320*1.051</f>
        <v>553743.7331999999</v>
      </c>
      <c r="AF320" s="8">
        <f t="shared" si="249"/>
        <v>523013</v>
      </c>
      <c r="AG320" s="450"/>
      <c r="AH320" s="157">
        <f>+'ESTUDIO DE MERCADO 2023'!AG320*(1 + 0.0928) * (1 + 0.052) * (1 + 0.051)</f>
        <v>467293.20354080002</v>
      </c>
      <c r="AI320" s="157">
        <f>+'ESTUDIO DE MERCADO 2023'!AH320*(1 + 0.0928) * (1 + 0.052) * (1 + 0.051)</f>
        <v>442131.26181167999</v>
      </c>
      <c r="AJ320" s="7">
        <f>+'ESTUDIO DE MERCADO 2025'!AF320*1.051</f>
        <v>575948</v>
      </c>
      <c r="AK320" s="7">
        <f>+'ESTUDIO DE MERCADO 2025'!AG320*1.051</f>
        <v>587509</v>
      </c>
      <c r="AL320" s="7">
        <f>+'ESTUDIO DE MERCADO 2025'!AH320*1.051</f>
        <v>553743.7331999999</v>
      </c>
      <c r="AM320" s="8">
        <f t="shared" si="250"/>
        <v>525325</v>
      </c>
      <c r="AN320" s="450"/>
      <c r="AO320" s="157">
        <f>+'ESTUDIO DE MERCADO 2023'!AJ320*(1 + 0.0928) * (1 + 0.052) * (1 + 0.051)</f>
        <v>467293.20354080002</v>
      </c>
      <c r="AP320" s="157">
        <f>+'ESTUDIO DE MERCADO 2023'!AK320*(1 + 0.0928) * (1 + 0.052) * (1 + 0.051)</f>
        <v>442131.26181167999</v>
      </c>
      <c r="AQ320" s="7">
        <f>+'ESTUDIO DE MERCADO 2025'!AL320*1.051</f>
        <v>575948</v>
      </c>
      <c r="AR320" s="7">
        <f>+'ESTUDIO DE MERCADO 2025'!AM320*1.051</f>
        <v>587509</v>
      </c>
      <c r="AS320" s="7">
        <f>+'ESTUDIO DE MERCADO 2025'!AN320*1.051</f>
        <v>553743.7331999999</v>
      </c>
      <c r="AT320" s="8">
        <f>ROUND(((AO320+AP320+AQ320+AR320+AS320)/5),0)</f>
        <v>525325</v>
      </c>
      <c r="AU320" s="450"/>
      <c r="AV320" s="157">
        <f>+'ESTUDIO DE MERCADO 2023'!AM320*(1 + 0.0928) * (1 + 0.052) * (1 + 0.051)</f>
        <v>467293.20354080002</v>
      </c>
      <c r="AW320" s="157">
        <f>+'ESTUDIO DE MERCADO 2023'!AN320*(1 + 0.0928) * (1 + 0.052) * (1 + 0.051)</f>
        <v>442131.26181167999</v>
      </c>
      <c r="AX320" s="7">
        <f>+'ESTUDIO DE MERCADO 2025'!AR320*1.051</f>
        <v>575948</v>
      </c>
      <c r="AY320" s="7">
        <f>+'ESTUDIO DE MERCADO 2025'!AS320*1.051</f>
        <v>587509</v>
      </c>
      <c r="AZ320" s="7">
        <f>+'ESTUDIO DE MERCADO 2025'!AT320*1.051</f>
        <v>553743.7331999999</v>
      </c>
      <c r="BA320" s="8">
        <f t="shared" si="251"/>
        <v>525325</v>
      </c>
      <c r="BB320" s="450"/>
      <c r="BC320" s="157">
        <f>+'ESTUDIO DE MERCADO 2023'!AP320*(1 + 0.0928) * (1 + 0.052) * (1 + 0.051)</f>
        <v>317759.37840774399</v>
      </c>
      <c r="BD320" s="157">
        <f>+'ESTUDIO DE MERCADO 2023'!AQ320*(1 + 0.0928) * (1 + 0.052) * (1 + 0.051)</f>
        <v>244430.29108287999</v>
      </c>
      <c r="BE320" s="7">
        <f>+'ESTUDIO DE MERCADO 2025'!AX320*1.051</f>
        <v>356289</v>
      </c>
      <c r="BF320" s="7">
        <f>+'ESTUDIO DE MERCADO 2025'!AY320*1.051</f>
        <v>356289</v>
      </c>
      <c r="BG320" s="7">
        <f>+'ESTUDIO DE MERCADO 2025'!AZ320*1.051</f>
        <v>342313.853</v>
      </c>
      <c r="BH320" s="8">
        <f t="shared" si="252"/>
        <v>323416</v>
      </c>
      <c r="BI320" s="450"/>
      <c r="BJ320" s="157">
        <f>+'ESTUDIO DE MERCADO 2023'!AV320*(1 + 0.0928) * (1 + 0.052) * (1 + 0.051)</f>
        <v>467293.20354080002</v>
      </c>
      <c r="BK320" s="157">
        <f>+'ESTUDIO DE MERCADO 2023'!AW320*(1 + 0.0928) * (1 + 0.052) * (1 + 0.051)</f>
        <v>442131.26181167999</v>
      </c>
      <c r="BL320" s="7">
        <f>+'ESTUDIO DE MERCADO 2025'!BD320*1.051</f>
        <v>575948</v>
      </c>
      <c r="BM320" s="7">
        <f>+'ESTUDIO DE MERCADO 2025'!BE320*1.051</f>
        <v>575948</v>
      </c>
      <c r="BN320" s="7">
        <f>+'ESTUDIO DE MERCADO 2025'!BF320*1.051</f>
        <v>553743.7331999999</v>
      </c>
      <c r="BO320" s="8">
        <f t="shared" si="253"/>
        <v>523013</v>
      </c>
      <c r="BP320" s="450"/>
      <c r="BQ320" s="157">
        <f>+'ESTUDIO DE MERCADO 2023'!AY320*(1 + 0.0928) * (1 + 0.052) * (1 + 0.051)</f>
        <v>467293.20354080002</v>
      </c>
      <c r="BR320" s="157">
        <f>+'ESTUDIO DE MERCADO 2023'!AZ320*(1 + 0.0928) * (1 + 0.052) * (1 + 0.051)</f>
        <v>442131.26181167999</v>
      </c>
      <c r="BS320" s="7">
        <f>+'ESTUDIO DE MERCADO 2025'!BJ320*1.051</f>
        <v>575948</v>
      </c>
      <c r="BT320" s="7">
        <f>+'ESTUDIO DE MERCADO 2025'!BK320*1.051</f>
        <v>575948</v>
      </c>
      <c r="BU320" s="7">
        <f>+'ESTUDIO DE MERCADO 2025'!BL320*1.051</f>
        <v>553743.7331999999</v>
      </c>
      <c r="BV320" s="8">
        <f t="shared" si="254"/>
        <v>523013</v>
      </c>
      <c r="BW320" s="450"/>
      <c r="BX320" s="157">
        <f>+'ESTUDIO DE MERCADO 2023'!BB320*(1 + 0.0928) * (1 + 0.052) * (1 + 0.051)</f>
        <v>317759.37840774399</v>
      </c>
      <c r="BY320" s="157">
        <f>+'ESTUDIO DE MERCADO 2023'!BC320*(1 + 0.0928) * (1 + 0.052) * (1 + 0.051)</f>
        <v>244430.29108287999</v>
      </c>
      <c r="BZ320" s="7">
        <f>+'ESTUDIO DE MERCADO 2025'!BP320*1.051</f>
        <v>356289</v>
      </c>
      <c r="CA320" s="7">
        <f>+'ESTUDIO DE MERCADO 2025'!BQ320*1.051</f>
        <v>356289</v>
      </c>
      <c r="CB320" s="7">
        <f>+'ESTUDIO DE MERCADO 2025'!BR320*1.051</f>
        <v>342313.853</v>
      </c>
      <c r="CC320" s="8">
        <f t="shared" si="245"/>
        <v>323416</v>
      </c>
      <c r="CD320" s="453"/>
      <c r="CE320" s="45"/>
      <c r="CF320" s="9"/>
      <c r="CG320" s="9"/>
      <c r="CH320" s="9"/>
      <c r="CI320" s="10"/>
      <c r="CJ320" s="10"/>
    </row>
    <row r="321" spans="1:198" s="6" customFormat="1" ht="50" customHeight="1" x14ac:dyDescent="0.35">
      <c r="A321" s="291"/>
      <c r="B321" s="4">
        <v>290</v>
      </c>
      <c r="C321" s="34" t="s">
        <v>330</v>
      </c>
      <c r="D321" s="11" t="s">
        <v>283</v>
      </c>
      <c r="F321" s="157">
        <f>+'ESTUDIO DE MERCADO 2023'!F321*(1 + 0.0928) * (1 + 0.052) * (1 + 0.051)</f>
        <v>317759.37840774399</v>
      </c>
      <c r="G321" s="157">
        <f>+'ESTUDIO DE MERCADO 2023'!G321*(1 + 0.0928) * (1 + 0.052) * (1 + 0.051)</f>
        <v>300649.25803194242</v>
      </c>
      <c r="H321" s="7">
        <f>+'ESTUDIO DE MERCADO 2025'!H321*1.051</f>
        <v>392023</v>
      </c>
      <c r="I321" s="7">
        <f>+'ESTUDIO DE MERCADO 2025'!I321*1.051</f>
        <v>399380</v>
      </c>
      <c r="J321" s="13">
        <f>+'ESTUDIO DE MERCADO 2025'!J321*1.051</f>
        <v>376545.97399999999</v>
      </c>
      <c r="K321" s="8">
        <f t="shared" si="246"/>
        <v>357272</v>
      </c>
      <c r="L321" s="450"/>
      <c r="M321" s="157">
        <f>+'ESTUDIO DE MERCADO 2023'!I321*(1 + 0.0928) * (1 + 0.052) * (1 + 0.051)</f>
        <v>317759.37840774399</v>
      </c>
      <c r="N321" s="157">
        <f>+'ESTUDIO DE MERCADO 2023'!J321*(1 + 0.0928) * (1 + 0.052) * (1 + 0.051)</f>
        <v>300649.25803194242</v>
      </c>
      <c r="O321" s="7">
        <f>+'ESTUDIO DE MERCADO 2025'!N321*1.051</f>
        <v>392023</v>
      </c>
      <c r="P321" s="7">
        <f>+'ESTUDIO DE MERCADO 2025'!O321*1.051</f>
        <v>399380</v>
      </c>
      <c r="Q321" s="7">
        <f>+'ESTUDIO DE MERCADO 2025'!P321*1.051</f>
        <v>376545.97399999999</v>
      </c>
      <c r="R321" s="8">
        <f t="shared" si="247"/>
        <v>357272</v>
      </c>
      <c r="S321" s="450"/>
      <c r="T321" s="157">
        <f>+'ESTUDIO DE MERCADO 2023'!O321*(1 + 0.0928) * (1 + 0.052) * (1 + 0.051)</f>
        <v>467293.20354080002</v>
      </c>
      <c r="U321" s="157">
        <f>+'ESTUDIO DE MERCADO 2023'!P321*(1 + 0.0928) * (1 + 0.052) * (1 + 0.051)</f>
        <v>442131.26181167999</v>
      </c>
      <c r="V321" s="7">
        <f>+'ESTUDIO DE MERCADO 2025'!T321*1.051</f>
        <v>575948</v>
      </c>
      <c r="W321" s="7">
        <f>+'ESTUDIO DE MERCADO 2025'!U321*1.051</f>
        <v>575948</v>
      </c>
      <c r="X321" s="7">
        <f>+'ESTUDIO DE MERCADO 2025'!V321*1.051</f>
        <v>553743.7331999999</v>
      </c>
      <c r="Y321" s="8">
        <f t="shared" si="248"/>
        <v>523013</v>
      </c>
      <c r="Z321" s="450"/>
      <c r="AA321" s="157">
        <f>+'ESTUDIO DE MERCADO 2023'!AD321*(1 + 0.0928) * (1 + 0.052) * (1 + 0.051)</f>
        <v>467293.20354080002</v>
      </c>
      <c r="AB321" s="157">
        <f>+'ESTUDIO DE MERCADO 2023'!AE321*(1 + 0.0928) * (1 + 0.052) * (1 + 0.051)</f>
        <v>442131.26181167999</v>
      </c>
      <c r="AC321" s="7">
        <f>+'ESTUDIO DE MERCADO 2025'!Z321*1.051</f>
        <v>575948</v>
      </c>
      <c r="AD321" s="7">
        <f>+'ESTUDIO DE MERCADO 2025'!AA321*1.051</f>
        <v>575948</v>
      </c>
      <c r="AE321" s="7">
        <f>+'ESTUDIO DE MERCADO 2025'!AB321*1.051</f>
        <v>553743.7331999999</v>
      </c>
      <c r="AF321" s="8">
        <f t="shared" si="249"/>
        <v>523013</v>
      </c>
      <c r="AG321" s="450"/>
      <c r="AH321" s="157">
        <f>+'ESTUDIO DE MERCADO 2023'!AG321*(1 + 0.0928) * (1 + 0.052) * (1 + 0.051)</f>
        <v>467293.20354080002</v>
      </c>
      <c r="AI321" s="157">
        <f>+'ESTUDIO DE MERCADO 2023'!AH321*(1 + 0.0928) * (1 + 0.052) * (1 + 0.051)</f>
        <v>442131.26181167999</v>
      </c>
      <c r="AJ321" s="7">
        <f>+'ESTUDIO DE MERCADO 2025'!AF321*1.051</f>
        <v>575948</v>
      </c>
      <c r="AK321" s="7">
        <f>+'ESTUDIO DE MERCADO 2025'!AG321*1.051</f>
        <v>587509</v>
      </c>
      <c r="AL321" s="7">
        <f>+'ESTUDIO DE MERCADO 2025'!AH321*1.051</f>
        <v>553743.7331999999</v>
      </c>
      <c r="AM321" s="8">
        <f t="shared" si="250"/>
        <v>525325</v>
      </c>
      <c r="AN321" s="450"/>
      <c r="AO321" s="157">
        <f>+'ESTUDIO DE MERCADO 2023'!AJ321*(1 + 0.0928) * (1 + 0.052) * (1 + 0.051)</f>
        <v>467293.20354080002</v>
      </c>
      <c r="AP321" s="157">
        <f>+'ESTUDIO DE MERCADO 2023'!AK321*(1 + 0.0928) * (1 + 0.052) * (1 + 0.051)</f>
        <v>442131.26181167999</v>
      </c>
      <c r="AQ321" s="7">
        <f>+'ESTUDIO DE MERCADO 2025'!AL321*1.051</f>
        <v>575948</v>
      </c>
      <c r="AR321" s="7">
        <f>+'ESTUDIO DE MERCADO 2025'!AM321*1.051</f>
        <v>587509</v>
      </c>
      <c r="AS321" s="7">
        <f>+'ESTUDIO DE MERCADO 2025'!AN321*1.051</f>
        <v>553743.7331999999</v>
      </c>
      <c r="AT321" s="8">
        <f>ROUND(((AO321+AP321+AQ321+AR321+AS321)/5),0)</f>
        <v>525325</v>
      </c>
      <c r="AU321" s="450"/>
      <c r="AV321" s="157">
        <f>+'ESTUDIO DE MERCADO 2023'!AM321*(1 + 0.0928) * (1 + 0.052) * (1 + 0.051)</f>
        <v>467293.20354080002</v>
      </c>
      <c r="AW321" s="157">
        <f>+'ESTUDIO DE MERCADO 2023'!AN321*(1 + 0.0928) * (1 + 0.052) * (1 + 0.051)</f>
        <v>442131.26181167999</v>
      </c>
      <c r="AX321" s="7">
        <f>+'ESTUDIO DE MERCADO 2025'!AR321*1.051</f>
        <v>575948</v>
      </c>
      <c r="AY321" s="7">
        <f>+'ESTUDIO DE MERCADO 2025'!AS321*1.051</f>
        <v>587509</v>
      </c>
      <c r="AZ321" s="7">
        <f>+'ESTUDIO DE MERCADO 2025'!AT321*1.051</f>
        <v>553743.7331999999</v>
      </c>
      <c r="BA321" s="8">
        <f t="shared" si="251"/>
        <v>525325</v>
      </c>
      <c r="BB321" s="450"/>
      <c r="BC321" s="157">
        <f>+'ESTUDIO DE MERCADO 2023'!AP321*(1 + 0.0928) * (1 + 0.052) * (1 + 0.051)</f>
        <v>317759.37840774399</v>
      </c>
      <c r="BD321" s="157">
        <f>+'ESTUDIO DE MERCADO 2023'!AQ321*(1 + 0.0928) * (1 + 0.052) * (1 + 0.051)</f>
        <v>244430.29108287999</v>
      </c>
      <c r="BE321" s="7">
        <f>+'ESTUDIO DE MERCADO 2025'!AX321*1.051</f>
        <v>356289</v>
      </c>
      <c r="BF321" s="7">
        <f>+'ESTUDIO DE MERCADO 2025'!AY321*1.051</f>
        <v>356289</v>
      </c>
      <c r="BG321" s="7">
        <f>+'ESTUDIO DE MERCADO 2025'!AZ321*1.051</f>
        <v>342313.853</v>
      </c>
      <c r="BH321" s="8">
        <f t="shared" si="252"/>
        <v>323416</v>
      </c>
      <c r="BI321" s="450"/>
      <c r="BJ321" s="157">
        <f>+'ESTUDIO DE MERCADO 2023'!AV321*(1 + 0.0928) * (1 + 0.052) * (1 + 0.051)</f>
        <v>467293.20354080002</v>
      </c>
      <c r="BK321" s="157">
        <f>+'ESTUDIO DE MERCADO 2023'!AW321*(1 + 0.0928) * (1 + 0.052) * (1 + 0.051)</f>
        <v>442131.26181167999</v>
      </c>
      <c r="BL321" s="7">
        <f>+'ESTUDIO DE MERCADO 2025'!BD321*1.051</f>
        <v>575948</v>
      </c>
      <c r="BM321" s="7">
        <f>+'ESTUDIO DE MERCADO 2025'!BE321*1.051</f>
        <v>575948</v>
      </c>
      <c r="BN321" s="7">
        <f>+'ESTUDIO DE MERCADO 2025'!BF321*1.051</f>
        <v>553743.7331999999</v>
      </c>
      <c r="BO321" s="8">
        <f t="shared" si="253"/>
        <v>523013</v>
      </c>
      <c r="BP321" s="450"/>
      <c r="BQ321" s="157">
        <f>+'ESTUDIO DE MERCADO 2023'!AY321*(1 + 0.0928) * (1 + 0.052) * (1 + 0.051)</f>
        <v>467293.20354080002</v>
      </c>
      <c r="BR321" s="157">
        <f>+'ESTUDIO DE MERCADO 2023'!AZ321*(1 + 0.0928) * (1 + 0.052) * (1 + 0.051)</f>
        <v>442131.26181167999</v>
      </c>
      <c r="BS321" s="7">
        <f>+'ESTUDIO DE MERCADO 2025'!BJ321*1.051</f>
        <v>575948</v>
      </c>
      <c r="BT321" s="7">
        <f>+'ESTUDIO DE MERCADO 2025'!BK321*1.051</f>
        <v>575948</v>
      </c>
      <c r="BU321" s="7">
        <f>+'ESTUDIO DE MERCADO 2025'!BL321*1.051</f>
        <v>553743.7331999999</v>
      </c>
      <c r="BV321" s="8">
        <f t="shared" si="254"/>
        <v>523013</v>
      </c>
      <c r="BW321" s="450"/>
      <c r="BX321" s="157">
        <f>+'ESTUDIO DE MERCADO 2023'!BB321*(1 + 0.0928) * (1 + 0.052) * (1 + 0.051)</f>
        <v>317759.37840774399</v>
      </c>
      <c r="BY321" s="157">
        <f>+'ESTUDIO DE MERCADO 2023'!BC321*(1 + 0.0928) * (1 + 0.052) * (1 + 0.051)</f>
        <v>244430.29108287999</v>
      </c>
      <c r="BZ321" s="7">
        <f>+'ESTUDIO DE MERCADO 2025'!BP321*1.051</f>
        <v>356289</v>
      </c>
      <c r="CA321" s="7">
        <f>+'ESTUDIO DE MERCADO 2025'!BQ321*1.051</f>
        <v>356289</v>
      </c>
      <c r="CB321" s="7">
        <f>+'ESTUDIO DE MERCADO 2025'!BR321*1.051</f>
        <v>342313.853</v>
      </c>
      <c r="CC321" s="8">
        <f t="shared" si="245"/>
        <v>323416</v>
      </c>
      <c r="CD321" s="453"/>
      <c r="CE321" s="45"/>
      <c r="CF321" s="9"/>
      <c r="CG321" s="9"/>
      <c r="CH321" s="9"/>
      <c r="CI321" s="10"/>
      <c r="CJ321" s="10"/>
    </row>
    <row r="322" spans="1:198" s="6" customFormat="1" ht="50" customHeight="1" thickBot="1" x14ac:dyDescent="0.4">
      <c r="A322" s="291"/>
      <c r="B322" s="11">
        <v>291</v>
      </c>
      <c r="C322" s="34" t="s">
        <v>331</v>
      </c>
      <c r="D322" s="11" t="s">
        <v>272</v>
      </c>
      <c r="F322" s="157">
        <f>+'ESTUDIO DE MERCADO 2023'!F322*(1 + 0.0928) * (1 + 0.052) * (1 + 0.051)</f>
        <v>186917.28141632001</v>
      </c>
      <c r="G322" s="157">
        <f>+'ESTUDIO DE MERCADO 2023'!G322*(1 + 0.0928) * (1 + 0.052) * (1 + 0.051)</f>
        <v>176852.50472467201</v>
      </c>
      <c r="H322" s="7">
        <f>+'ESTUDIO DE MERCADO 2025'!H322*1.051</f>
        <v>230169</v>
      </c>
      <c r="I322" s="7">
        <f>+'ESTUDIO DE MERCADO 2025'!I322*1.051</f>
        <v>234372.99999999997</v>
      </c>
      <c r="J322" s="13">
        <f>+'ESTUDIO DE MERCADO 2025'!J322*1.051</f>
        <v>221497.19899999999</v>
      </c>
      <c r="K322" s="8">
        <f t="shared" si="246"/>
        <v>209962</v>
      </c>
      <c r="L322" s="450"/>
      <c r="M322" s="157">
        <f>+'ESTUDIO DE MERCADO 2023'!I322*(1 + 0.0928) * (1 + 0.052) * (1 + 0.051)</f>
        <v>186917.28141632001</v>
      </c>
      <c r="N322" s="157">
        <f>+'ESTUDIO DE MERCADO 2023'!J322*(1 + 0.0928) * (1 + 0.052) * (1 + 0.051)</f>
        <v>176852.50472467201</v>
      </c>
      <c r="O322" s="7">
        <f>+'ESTUDIO DE MERCADO 2025'!N322*1.051</f>
        <v>230169</v>
      </c>
      <c r="P322" s="7">
        <f>+'ESTUDIO DE MERCADO 2025'!O322*1.051</f>
        <v>234372.99999999997</v>
      </c>
      <c r="Q322" s="7">
        <f>+'ESTUDIO DE MERCADO 2025'!P322*1.051</f>
        <v>221497.19899999999</v>
      </c>
      <c r="R322" s="8">
        <f t="shared" si="247"/>
        <v>209962</v>
      </c>
      <c r="S322" s="450"/>
      <c r="T322" s="157">
        <f>+'ESTUDIO DE MERCADO 2023'!O322*(1 + 0.0928) * (1 + 0.052) * (1 + 0.051)</f>
        <v>467293.20354080002</v>
      </c>
      <c r="U322" s="157">
        <f>+'ESTUDIO DE MERCADO 2023'!P322*(1 + 0.0928) * (1 + 0.052) * (1 + 0.051)</f>
        <v>442131.26181167999</v>
      </c>
      <c r="V322" s="7">
        <f>+'ESTUDIO DE MERCADO 2025'!T322*1.051</f>
        <v>575948</v>
      </c>
      <c r="W322" s="7">
        <f>+'ESTUDIO DE MERCADO 2025'!U322*1.051</f>
        <v>575948</v>
      </c>
      <c r="X322" s="7">
        <f>+'ESTUDIO DE MERCADO 2025'!V322*1.051</f>
        <v>553743.7331999999</v>
      </c>
      <c r="Y322" s="8">
        <f t="shared" si="248"/>
        <v>523013</v>
      </c>
      <c r="Z322" s="450"/>
      <c r="AA322" s="157">
        <f>+'ESTUDIO DE MERCADO 2023'!AD322*(1 + 0.0928) * (1 + 0.052) * (1 + 0.051)</f>
        <v>467293.20354080002</v>
      </c>
      <c r="AB322" s="157">
        <f>+'ESTUDIO DE MERCADO 2023'!AE322*(1 + 0.0928) * (1 + 0.052) * (1 + 0.051)</f>
        <v>442131.26181167999</v>
      </c>
      <c r="AC322" s="7">
        <f>+'ESTUDIO DE MERCADO 2025'!Z322*1.051</f>
        <v>575948</v>
      </c>
      <c r="AD322" s="7">
        <f>+'ESTUDIO DE MERCADO 2025'!AA322*1.051</f>
        <v>575948</v>
      </c>
      <c r="AE322" s="7">
        <f>+'ESTUDIO DE MERCADO 2025'!AB322*1.051</f>
        <v>553743.7331999999</v>
      </c>
      <c r="AF322" s="8">
        <f t="shared" si="249"/>
        <v>523013</v>
      </c>
      <c r="AG322" s="450"/>
      <c r="AH322" s="157">
        <f>+'ESTUDIO DE MERCADO 2023'!AG322*(1 + 0.0928) * (1 + 0.052) * (1 + 0.051)</f>
        <v>467293.20354080002</v>
      </c>
      <c r="AI322" s="157">
        <f>+'ESTUDIO DE MERCADO 2023'!AH322*(1 + 0.0928) * (1 + 0.052) * (1 + 0.051)</f>
        <v>442131.26181167999</v>
      </c>
      <c r="AJ322" s="7">
        <f>+'ESTUDIO DE MERCADO 2025'!AF322*1.051</f>
        <v>575948</v>
      </c>
      <c r="AK322" s="7">
        <f>+'ESTUDIO DE MERCADO 2025'!AG322*1.051</f>
        <v>587509</v>
      </c>
      <c r="AL322" s="7">
        <f>+'ESTUDIO DE MERCADO 2025'!AH322*1.051</f>
        <v>553743.7331999999</v>
      </c>
      <c r="AM322" s="8">
        <f t="shared" si="250"/>
        <v>525325</v>
      </c>
      <c r="AN322" s="450"/>
      <c r="AO322" s="157">
        <f>+'ESTUDIO DE MERCADO 2023'!AJ322*(1 + 0.0928) * (1 + 0.052) * (1 + 0.051)</f>
        <v>467293.20354080002</v>
      </c>
      <c r="AP322" s="157">
        <f>+'ESTUDIO DE MERCADO 2023'!AK322*(1 + 0.0928) * (1 + 0.052) * (1 + 0.051)</f>
        <v>442131.26181167999</v>
      </c>
      <c r="AQ322" s="7">
        <f>+'ESTUDIO DE MERCADO 2025'!AL322*1.051</f>
        <v>575948</v>
      </c>
      <c r="AR322" s="7">
        <f>+'ESTUDIO DE MERCADO 2025'!AM322*1.051</f>
        <v>587509</v>
      </c>
      <c r="AS322" s="7">
        <f>+'ESTUDIO DE MERCADO 2025'!AN322*1.051</f>
        <v>553743.7331999999</v>
      </c>
      <c r="AT322" s="8">
        <f>ROUND(((AO322+AP322+AQ322+AR322+AS322)/5),0)</f>
        <v>525325</v>
      </c>
      <c r="AU322" s="450"/>
      <c r="AV322" s="157">
        <f>+'ESTUDIO DE MERCADO 2023'!AM322*(1 + 0.0928) * (1 + 0.052) * (1 + 0.051)</f>
        <v>467293.20354080002</v>
      </c>
      <c r="AW322" s="157">
        <f>+'ESTUDIO DE MERCADO 2023'!AN322*(1 + 0.0928) * (1 + 0.052) * (1 + 0.051)</f>
        <v>442131.26181167999</v>
      </c>
      <c r="AX322" s="7">
        <f>+'ESTUDIO DE MERCADO 2025'!AR322*1.051</f>
        <v>575948</v>
      </c>
      <c r="AY322" s="7">
        <f>+'ESTUDIO DE MERCADO 2025'!AS322*1.051</f>
        <v>587509</v>
      </c>
      <c r="AZ322" s="7">
        <f>+'ESTUDIO DE MERCADO 2025'!AT322*1.051</f>
        <v>553743.7331999999</v>
      </c>
      <c r="BA322" s="8">
        <f t="shared" si="251"/>
        <v>525325</v>
      </c>
      <c r="BB322" s="450"/>
      <c r="BC322" s="157">
        <f>+'ESTUDIO DE MERCADO 2023'!AP322*(1 + 0.0928) * (1 + 0.052) * (1 + 0.051)</f>
        <v>186917.28141632001</v>
      </c>
      <c r="BD322" s="157">
        <f>+'ESTUDIO DE MERCADO 2023'!AQ322*(1 + 0.0928) * (1 + 0.052) * (1 + 0.051)</f>
        <v>143782.52416640002</v>
      </c>
      <c r="BE322" s="7">
        <f>+'ESTUDIO DE MERCADO 2025'!AX322*1.051</f>
        <v>209149</v>
      </c>
      <c r="BF322" s="7">
        <f>+'ESTUDIO DE MERCADO 2025'!AY322*1.051</f>
        <v>209149</v>
      </c>
      <c r="BG322" s="7">
        <f>+'ESTUDIO DE MERCADO 2025'!AZ322*1.051</f>
        <v>201361.09</v>
      </c>
      <c r="BH322" s="8">
        <f t="shared" si="252"/>
        <v>190072</v>
      </c>
      <c r="BI322" s="450"/>
      <c r="BJ322" s="157">
        <f>+'ESTUDIO DE MERCADO 2023'!AV322*(1 + 0.0928) * (1 + 0.052) * (1 + 0.051)</f>
        <v>467293.20354080002</v>
      </c>
      <c r="BK322" s="157">
        <f>+'ESTUDIO DE MERCADO 2023'!AW322*(1 + 0.0928) * (1 + 0.052) * (1 + 0.051)</f>
        <v>442131.26181167999</v>
      </c>
      <c r="BL322" s="7">
        <f>+'ESTUDIO DE MERCADO 2025'!BD322*1.051</f>
        <v>575948</v>
      </c>
      <c r="BM322" s="7">
        <f>+'ESTUDIO DE MERCADO 2025'!BE322*1.051</f>
        <v>575948</v>
      </c>
      <c r="BN322" s="7">
        <f>+'ESTUDIO DE MERCADO 2025'!BF322*1.051</f>
        <v>553743.7331999999</v>
      </c>
      <c r="BO322" s="8">
        <f t="shared" si="253"/>
        <v>523013</v>
      </c>
      <c r="BP322" s="450"/>
      <c r="BQ322" s="157">
        <f>+'ESTUDIO DE MERCADO 2023'!AY322*(1 + 0.0928) * (1 + 0.052) * (1 + 0.051)</f>
        <v>467293.20354080002</v>
      </c>
      <c r="BR322" s="157">
        <f>+'ESTUDIO DE MERCADO 2023'!AZ322*(1 + 0.0928) * (1 + 0.052) * (1 + 0.051)</f>
        <v>442131.26181167999</v>
      </c>
      <c r="BS322" s="7">
        <f>+'ESTUDIO DE MERCADO 2025'!BJ322*1.051</f>
        <v>575948</v>
      </c>
      <c r="BT322" s="7">
        <f>+'ESTUDIO DE MERCADO 2025'!BK322*1.051</f>
        <v>575948</v>
      </c>
      <c r="BU322" s="7">
        <f>+'ESTUDIO DE MERCADO 2025'!BL322*1.051</f>
        <v>553743.7331999999</v>
      </c>
      <c r="BV322" s="8">
        <f t="shared" si="254"/>
        <v>523013</v>
      </c>
      <c r="BW322" s="450"/>
      <c r="BX322" s="157">
        <f>+'ESTUDIO DE MERCADO 2023'!BB322*(1 + 0.0928) * (1 + 0.052) * (1 + 0.051)</f>
        <v>186917.28141632001</v>
      </c>
      <c r="BY322" s="157">
        <f>+'ESTUDIO DE MERCADO 2023'!BC322*(1 + 0.0928) * (1 + 0.052) * (1 + 0.051)</f>
        <v>143782.52416640002</v>
      </c>
      <c r="BZ322" s="7">
        <f>+'ESTUDIO DE MERCADO 2025'!BP322*1.051</f>
        <v>209149</v>
      </c>
      <c r="CA322" s="7">
        <f>+'ESTUDIO DE MERCADO 2025'!BQ322*1.051</f>
        <v>209149</v>
      </c>
      <c r="CB322" s="7">
        <f>+'ESTUDIO DE MERCADO 2025'!BR322*1.051</f>
        <v>201361.09</v>
      </c>
      <c r="CC322" s="8">
        <f t="shared" si="245"/>
        <v>190072</v>
      </c>
      <c r="CD322" s="453"/>
      <c r="CE322" s="45"/>
      <c r="CF322" s="9"/>
      <c r="CG322" s="9"/>
      <c r="CH322" s="9"/>
      <c r="CI322" s="10"/>
      <c r="CJ322" s="10"/>
    </row>
    <row r="323" spans="1:198" s="6" customFormat="1" ht="50" customHeight="1" x14ac:dyDescent="0.35">
      <c r="A323" s="291"/>
      <c r="B323" s="4">
        <v>292</v>
      </c>
      <c r="C323" s="34" t="s">
        <v>332</v>
      </c>
      <c r="D323" s="11" t="s">
        <v>283</v>
      </c>
      <c r="F323" s="157">
        <f>+'ESTUDIO DE MERCADO 2023'!F323*(1 + 0.0928) * (1 + 0.052) * (1 + 0.051)</f>
        <v>784269.11816348752</v>
      </c>
      <c r="G323" s="157">
        <f>+'ESTUDIO DE MERCADO 2023'!G323*(1 + 0.0928) * (1 + 0.052) * (1 + 0.051)</f>
        <v>742039.24257006904</v>
      </c>
      <c r="H323" s="7">
        <f>+'ESTUDIO DE MERCADO 2025'!H323*1.051</f>
        <v>966919.99999999988</v>
      </c>
      <c r="I323" s="7">
        <f>+'ESTUDIO DE MERCADO 2025'!I323*1.051</f>
        <v>985837.99999999988</v>
      </c>
      <c r="J323" s="13">
        <f>+'ESTUDIO DE MERCADO 2025'!J323*1.051</f>
        <v>929359.78239999991</v>
      </c>
      <c r="K323" s="8">
        <f t="shared" si="246"/>
        <v>881685</v>
      </c>
      <c r="L323" s="450"/>
      <c r="M323" s="157">
        <f>+'ESTUDIO DE MERCADO 2023'!I323*(1 + 0.0928) * (1 + 0.052) * (1 + 0.051)</f>
        <v>784269.11816348752</v>
      </c>
      <c r="N323" s="157">
        <f>+'ESTUDIO DE MERCADO 2023'!J323*(1 + 0.0928) * (1 + 0.052) * (1 + 0.051)</f>
        <v>742039.24257006904</v>
      </c>
      <c r="O323" s="7">
        <f>+'ESTUDIO DE MERCADO 2025'!N323*1.051</f>
        <v>966919.99999999988</v>
      </c>
      <c r="P323" s="7">
        <f>+'ESTUDIO DE MERCADO 2025'!O323*1.051</f>
        <v>985837.99999999988</v>
      </c>
      <c r="Q323" s="7">
        <f>+'ESTUDIO DE MERCADO 2025'!P323*1.051</f>
        <v>929359.78239999991</v>
      </c>
      <c r="R323" s="8">
        <f t="shared" si="247"/>
        <v>881685</v>
      </c>
      <c r="S323" s="450"/>
      <c r="T323" s="157">
        <f>+'ESTUDIO DE MERCADO 2023'!O323*(1 + 0.0928) * (1 + 0.052) * (1 + 0.051)</f>
        <v>1237322.4959127887</v>
      </c>
      <c r="U323" s="157">
        <f>+'ESTUDIO DE MERCADO 2023'!P323*(1 + 0.0928) * (1 + 0.052) * (1 + 0.051)</f>
        <v>1170697.4384405618</v>
      </c>
      <c r="V323" s="7">
        <f>+'ESTUDIO DE MERCADO 2025'!T323*1.051</f>
        <v>1525001</v>
      </c>
      <c r="W323" s="7">
        <f>+'ESTUDIO DE MERCADO 2025'!U323*1.051</f>
        <v>1525001</v>
      </c>
      <c r="X323" s="7">
        <f>+'ESTUDIO DE MERCADO 2025'!V323*1.051</f>
        <v>1466228.0289999999</v>
      </c>
      <c r="Y323" s="8">
        <f t="shared" si="248"/>
        <v>1384850</v>
      </c>
      <c r="Z323" s="450"/>
      <c r="AA323" s="157">
        <f>+'ESTUDIO DE MERCADO 2023'!AD323*(1 + 0.0928) * (1 + 0.052) * (1 + 0.051)</f>
        <v>1443381.3219084691</v>
      </c>
      <c r="AB323" s="157">
        <f>+'ESTUDIO DE MERCADO 2023'!AE323*(1 + 0.0928) * (1 + 0.052) * (1 + 0.051)</f>
        <v>1330316.9929735996</v>
      </c>
      <c r="AC323" s="7">
        <f>+'ESTUDIO DE MERCADO 2025'!Z323*1.051</f>
        <v>1756221</v>
      </c>
      <c r="AD323" s="7">
        <f>+'ESTUDIO DE MERCADO 2025'!AA323*1.051</f>
        <v>1756221</v>
      </c>
      <c r="AE323" s="7">
        <f>+'ESTUDIO DE MERCADO 2025'!AB323*1.051</f>
        <v>1688887.6339999998</v>
      </c>
      <c r="AF323" s="8">
        <f t="shared" si="249"/>
        <v>1595006</v>
      </c>
      <c r="AG323" s="450"/>
      <c r="AH323" s="157">
        <f>+'ESTUDIO DE MERCADO 2023'!AG323*(1 + 0.0928) * (1 + 0.052) * (1 + 0.051)</f>
        <v>1286905.1085676886</v>
      </c>
      <c r="AI323" s="157">
        <f>+'ESTUDIO DE MERCADO 2023'!AH323*(1 + 0.0928) * (1 + 0.052) * (1 + 0.051)</f>
        <v>1330316.9929735996</v>
      </c>
      <c r="AJ323" s="7">
        <f>+'ESTUDIO DE MERCADO 2025'!AF323*1.051</f>
        <v>1657427</v>
      </c>
      <c r="AK323" s="7">
        <f>+'ESTUDIO DE MERCADO 2025'!AG323*1.051</f>
        <v>1691059</v>
      </c>
      <c r="AL323" s="7">
        <f>+'ESTUDIO DE MERCADO 2025'!AH323*1.051</f>
        <v>1593610.0697999999</v>
      </c>
      <c r="AM323" s="8">
        <f t="shared" si="250"/>
        <v>1511864</v>
      </c>
      <c r="AN323" s="450"/>
      <c r="AO323" s="157">
        <f>+'ESTUDIO DE MERCADO 2023'!AJ323*(1 + 0.0928) * (1 + 0.052) * (1 + 0.051)</f>
        <v>1433272.8353294742</v>
      </c>
      <c r="AP323" s="157">
        <f>+'ESTUDIO DE MERCADO 2023'!AK323*(1 + 0.0928) * (1 + 0.052) * (1 + 0.051)</f>
        <v>1330316.9929735996</v>
      </c>
      <c r="AQ323" s="7">
        <f>+'ESTUDIO DE MERCADO 2025'!AL323*1.051</f>
        <v>1749915</v>
      </c>
      <c r="AR323" s="7">
        <f>+'ESTUDIO DE MERCADO 2025'!AM323*1.051</f>
        <v>1784598</v>
      </c>
      <c r="AS323" s="7">
        <f>+'ESTUDIO DE MERCADO 2025'!AN323*1.051</f>
        <v>1682732.7678</v>
      </c>
      <c r="AT323" s="8">
        <f>ROUND(((AO323+AP323+AQ323+AR323+AS323)/5),0)</f>
        <v>1596167</v>
      </c>
      <c r="AU323" s="450"/>
      <c r="AV323" s="157">
        <f>+'ESTUDIO DE MERCADO 2023'!AM323*(1 + 0.0928) * (1 + 0.052) * (1 + 0.051)</f>
        <v>1610505.4651024113</v>
      </c>
      <c r="AW323" s="157">
        <f>+'ESTUDIO DE MERCADO 2023'!AN323*(1 + 0.0928) * (1 + 0.052) * (1 + 0.051)</f>
        <v>1330316.9929735996</v>
      </c>
      <c r="AX323" s="7">
        <f>+'ESTUDIO DE MERCADO 2025'!AR323*1.051</f>
        <v>1862372</v>
      </c>
      <c r="AY323" s="7">
        <f>+'ESTUDIO DE MERCADO 2025'!AS323*1.051</f>
        <v>1899156.9999999998</v>
      </c>
      <c r="AZ323" s="7">
        <f>+'ESTUDIO DE MERCADO 2025'!AT323*1.051</f>
        <v>1790648.1865999999</v>
      </c>
      <c r="BA323" s="8">
        <f t="shared" si="251"/>
        <v>1698600</v>
      </c>
      <c r="BB323" s="450"/>
      <c r="BC323" s="157">
        <f>+'ESTUDIO DE MERCADO 2023'!AP323*(1 + 0.0928) * (1 + 0.052) * (1 + 0.051)</f>
        <v>1163364.0940470272</v>
      </c>
      <c r="BD323" s="157">
        <f>+'ESTUDIO DE MERCADO 2023'!AQ323*(1 + 0.0928) * (1 + 0.052) * (1 + 0.051)</f>
        <v>894895.45695925143</v>
      </c>
      <c r="BE323" s="7">
        <f>+'ESTUDIO DE MERCADO 2025'!AX323*1.051</f>
        <v>1303240</v>
      </c>
      <c r="BF323" s="7">
        <f>+'ESTUDIO DE MERCADO 2025'!AY323*1.051</f>
        <v>1303240</v>
      </c>
      <c r="BG323" s="7">
        <f>+'ESTUDIO DE MERCADO 2025'!AZ323*1.051</f>
        <v>1253262.0071999999</v>
      </c>
      <c r="BH323" s="8">
        <f t="shared" si="252"/>
        <v>1183600</v>
      </c>
      <c r="BI323" s="450"/>
      <c r="BJ323" s="157">
        <f>+'ESTUDIO DE MERCADO 2023'!AV323*(1 + 0.0928) * (1 + 0.052) * (1 + 0.051)</f>
        <v>1596828.6341625387</v>
      </c>
      <c r="BK323" s="157">
        <f>+'ESTUDIO DE MERCADO 2023'!AW323*(1 + 0.0928) * (1 + 0.052) * (1 + 0.051)</f>
        <v>1330316.9929735996</v>
      </c>
      <c r="BL323" s="7">
        <f>+'ESTUDIO DE MERCADO 2025'!BD323*1.051</f>
        <v>1853964</v>
      </c>
      <c r="BM323" s="7">
        <f>+'ESTUDIO DE MERCADO 2025'!BE323*1.051</f>
        <v>1853964</v>
      </c>
      <c r="BN323" s="7">
        <f>+'ESTUDIO DE MERCADO 2025'!BF323*1.051</f>
        <v>1782321.534</v>
      </c>
      <c r="BO323" s="8">
        <f t="shared" si="253"/>
        <v>1683479</v>
      </c>
      <c r="BP323" s="450"/>
      <c r="BQ323" s="157">
        <f>+'ESTUDIO DE MERCADO 2023'!AY323*(1 + 0.0928) * (1 + 0.052) * (1 + 0.051)</f>
        <v>1528463.9188604415</v>
      </c>
      <c r="BR323" s="157">
        <f>+'ESTUDIO DE MERCADO 2023'!AZ323*(1 + 0.0928) * (1 + 0.052) * (1 + 0.051)</f>
        <v>1330316.9929735996</v>
      </c>
      <c r="BS323" s="7">
        <f>+'ESTUDIO DE MERCADO 2025'!BJ323*1.051</f>
        <v>1809822</v>
      </c>
      <c r="BT323" s="7">
        <f>+'ESTUDIO DE MERCADO 2025'!BK323*1.051</f>
        <v>1809822</v>
      </c>
      <c r="BU323" s="7">
        <f>+'ESTUDIO DE MERCADO 2025'!BL323*1.051</f>
        <v>1740694.1566000001</v>
      </c>
      <c r="BV323" s="8">
        <f t="shared" si="254"/>
        <v>1643824</v>
      </c>
      <c r="BW323" s="450"/>
      <c r="BX323" s="157">
        <f>+'ESTUDIO DE MERCADO 2023'!BB323*(1 + 0.0928) * (1 + 0.052) * (1 + 0.051)</f>
        <v>1316598.7878934855</v>
      </c>
      <c r="BY323" s="157">
        <f>+'ESTUDIO DE MERCADO 2023'!BC323*(1 + 0.0928) * (1 + 0.052) * (1 + 0.051)</f>
        <v>1012768.2983796041</v>
      </c>
      <c r="BZ323" s="7">
        <f>+'ESTUDIO DE MERCADO 2025'!BP323*1.051</f>
        <v>1474553</v>
      </c>
      <c r="CA323" s="7">
        <f>+'ESTUDIO DE MERCADO 2025'!BQ323*1.051</f>
        <v>1474553</v>
      </c>
      <c r="CB323" s="7">
        <f>+'ESTUDIO DE MERCADO 2025'!BR323*1.051</f>
        <v>1418336.9017999999</v>
      </c>
      <c r="CC323" s="8">
        <f t="shared" si="245"/>
        <v>1339362</v>
      </c>
      <c r="CD323" s="453"/>
      <c r="CE323" s="45"/>
      <c r="CF323" s="9"/>
      <c r="CG323" s="9"/>
      <c r="CH323" s="9"/>
      <c r="CI323" s="10"/>
      <c r="CJ323" s="10"/>
    </row>
    <row r="324" spans="1:198" s="6" customFormat="1" ht="50" customHeight="1" thickBot="1" x14ac:dyDescent="0.4">
      <c r="A324" s="291"/>
      <c r="B324" s="11">
        <v>293</v>
      </c>
      <c r="C324" s="34" t="s">
        <v>333</v>
      </c>
      <c r="D324" s="11" t="s">
        <v>283</v>
      </c>
      <c r="F324" s="157">
        <f>+'ESTUDIO DE MERCADO 2023'!F324*(1 + 0.0928) * (1 + 0.052) * (1 + 0.051)</f>
        <v>689144.85756062658</v>
      </c>
      <c r="G324" s="157">
        <f>+'ESTUDIO DE MERCADO 2023'!G324*(1 + 0.0928) * (1 + 0.052) * (1 + 0.051)</f>
        <v>652037.05753813148</v>
      </c>
      <c r="H324" s="7">
        <f>+'ESTUDIO DE MERCADO 2025'!H324*1.051</f>
        <v>849208</v>
      </c>
      <c r="I324" s="7">
        <f>+'ESTUDIO DE MERCADO 2025'!I324*1.051</f>
        <v>866024</v>
      </c>
      <c r="J324" s="13">
        <f>+'ESTUDIO DE MERCADO 2025'!J324*1.051</f>
        <v>816637.29980000004</v>
      </c>
      <c r="K324" s="8">
        <f t="shared" si="246"/>
        <v>774610</v>
      </c>
      <c r="L324" s="450"/>
      <c r="M324" s="157">
        <f>+'ESTUDIO DE MERCADO 2023'!I324*(1 + 0.0928) * (1 + 0.052) * (1 + 0.051)</f>
        <v>689144.85756062658</v>
      </c>
      <c r="N324" s="157">
        <f>+'ESTUDIO DE MERCADO 2023'!J324*(1 + 0.0928) * (1 + 0.052) * (1 + 0.051)</f>
        <v>652037.05753813148</v>
      </c>
      <c r="O324" s="7">
        <f>+'ESTUDIO DE MERCADO 2025'!N324*1.051</f>
        <v>849208</v>
      </c>
      <c r="P324" s="7">
        <f>+'ESTUDIO DE MERCADO 2025'!O324*1.051</f>
        <v>866024</v>
      </c>
      <c r="Q324" s="7">
        <f>+'ESTUDIO DE MERCADO 2025'!P324*1.051</f>
        <v>816637.29980000004</v>
      </c>
      <c r="R324" s="8">
        <f t="shared" si="247"/>
        <v>774610</v>
      </c>
      <c r="S324" s="450"/>
      <c r="T324" s="157">
        <f>+'ESTUDIO DE MERCADO 2023'!O324*(1 + 0.0928) * (1 + 0.052) * (1 + 0.051)</f>
        <v>1140302.8940763664</v>
      </c>
      <c r="U324" s="157">
        <f>+'ESTUDIO DE MERCADO 2023'!P324*(1 + 0.0928) * (1 + 0.052) * (1 + 0.051)</f>
        <v>1078901.9690107156</v>
      </c>
      <c r="V324" s="7">
        <f>+'ESTUDIO DE MERCADO 2025'!T324*1.051</f>
        <v>1405187</v>
      </c>
      <c r="W324" s="7">
        <f>+'ESTUDIO DE MERCADO 2025'!U324*1.051</f>
        <v>1405187</v>
      </c>
      <c r="X324" s="7">
        <f>+'ESTUDIO DE MERCADO 2025'!V324*1.051</f>
        <v>1351260.19</v>
      </c>
      <c r="Y324" s="8">
        <f t="shared" si="248"/>
        <v>1276168</v>
      </c>
      <c r="Z324" s="450"/>
      <c r="AA324" s="157">
        <f>+'ESTUDIO DE MERCADO 2023'!AD324*(1 + 0.0928) * (1 + 0.052) * (1 + 0.051)</f>
        <v>1291220.6547610287</v>
      </c>
      <c r="AB324" s="157">
        <f>+'ESTUDIO DE MERCADO 2023'!AE324*(1 + 0.0928) * (1 + 0.052) * (1 + 0.051)</f>
        <v>1181011.1228110951</v>
      </c>
      <c r="AC324" s="7">
        <f>+'ESTUDIO DE MERCADO 2025'!Z324*1.051</f>
        <v>1565990</v>
      </c>
      <c r="AD324" s="7">
        <f>+'ESTUDIO DE MERCADO 2025'!AA324*1.051</f>
        <v>1565990</v>
      </c>
      <c r="AE324" s="7">
        <f>+'ESTUDIO DE MERCADO 2025'!AB324*1.051</f>
        <v>1505327.5411999999</v>
      </c>
      <c r="AF324" s="8">
        <f t="shared" si="249"/>
        <v>1421908</v>
      </c>
      <c r="AG324" s="450"/>
      <c r="AH324" s="157">
        <f>+'ESTUDIO DE MERCADO 2023'!AG324*(1 + 0.0928) * (1 + 0.052) * (1 + 0.051)</f>
        <v>1150964.1885151498</v>
      </c>
      <c r="AI324" s="157">
        <f>+'ESTUDIO DE MERCADO 2023'!AH324*(1 + 0.0928) * (1 + 0.052) * (1 + 0.051)</f>
        <v>1181011.1228110951</v>
      </c>
      <c r="AJ324" s="7">
        <f>+'ESTUDIO DE MERCADO 2025'!AF324*1.051</f>
        <v>1476655</v>
      </c>
      <c r="AK324" s="7">
        <f>+'ESTUDIO DE MERCADO 2025'!AG324*1.051</f>
        <v>1506083</v>
      </c>
      <c r="AL324" s="7">
        <f>+'ESTUDIO DE MERCADO 2025'!AH324*1.051</f>
        <v>1419926.0138000001</v>
      </c>
      <c r="AM324" s="8">
        <f t="shared" si="250"/>
        <v>1346928</v>
      </c>
      <c r="AN324" s="450"/>
      <c r="AO324" s="157">
        <f>+'ESTUDIO DE MERCADO 2023'!AJ324*(1 + 0.0928) * (1 + 0.052) * (1 + 0.051)</f>
        <v>1296417.0486430433</v>
      </c>
      <c r="AP324" s="157">
        <f>+'ESTUDIO DE MERCADO 2023'!AK324*(1 + 0.0928) * (1 + 0.052) * (1 + 0.051)</f>
        <v>1181011.1228110951</v>
      </c>
      <c r="AQ324" s="7">
        <f>+'ESTUDIO DE MERCADO 2025'!AL324*1.051</f>
        <v>1569143</v>
      </c>
      <c r="AR324" s="7">
        <f>+'ESTUDIO DE MERCADO 2025'!AM324*1.051</f>
        <v>1600673</v>
      </c>
      <c r="AS324" s="7">
        <f>+'ESTUDIO DE MERCADO 2025'!AN324*1.051</f>
        <v>1508491.0511999999</v>
      </c>
      <c r="AT324" s="8">
        <f>ROUND(((AO324+AP324+AQ324+AR324+AS324)/5),0)</f>
        <v>1431147</v>
      </c>
      <c r="AU324" s="450"/>
      <c r="AV324" s="157">
        <f>+'ESTUDIO DE MERCADO 2023'!AM324*(1 + 0.0928) * (1 + 0.052) * (1 + 0.051)</f>
        <v>1437475.3900261982</v>
      </c>
      <c r="AW324" s="157">
        <f>+'ESTUDIO DE MERCADO 2023'!AN324*(1 + 0.0928) * (1 + 0.052) * (1 + 0.051)</f>
        <v>1181011.1228110951</v>
      </c>
      <c r="AX324" s="7">
        <f>+'ESTUDIO DE MERCADO 2025'!AR324*1.051</f>
        <v>1658478</v>
      </c>
      <c r="AY324" s="7">
        <f>+'ESTUDIO DE MERCADO 2025'!AS324*1.051</f>
        <v>1692110</v>
      </c>
      <c r="AZ324" s="7">
        <f>+'ESTUDIO DE MERCADO 2025'!AT324*1.051</f>
        <v>1594381.0833999999</v>
      </c>
      <c r="BA324" s="8">
        <f t="shared" si="251"/>
        <v>1512691</v>
      </c>
      <c r="BB324" s="450"/>
      <c r="BC324" s="157">
        <f>+'ESTUDIO DE MERCADO 2023'!AP324*(1 + 0.0928) * (1 + 0.052) * (1 + 0.051)</f>
        <v>1025576.4312540948</v>
      </c>
      <c r="BD324" s="157">
        <f>+'ESTUDIO DE MERCADO 2023'!AQ324*(1 + 0.0928) * (1 + 0.052) * (1 + 0.051)</f>
        <v>788904.94711853436</v>
      </c>
      <c r="BE324" s="7">
        <f>+'ESTUDIO DE MERCADO 2025'!AX324*1.051</f>
        <v>1148743</v>
      </c>
      <c r="BF324" s="7">
        <f>+'ESTUDIO DE MERCADO 2025'!AY324*1.051</f>
        <v>1148743</v>
      </c>
      <c r="BG324" s="7">
        <f>+'ESTUDIO DE MERCADO 2025'!AZ324*1.051</f>
        <v>1104827.1751999999</v>
      </c>
      <c r="BH324" s="8">
        <f t="shared" si="252"/>
        <v>1043359</v>
      </c>
      <c r="BI324" s="450"/>
      <c r="BJ324" s="157">
        <f>+'ESTUDIO DE MERCADO 2023'!AV324*(1 + 0.0928) * (1 + 0.052) * (1 + 0.051)</f>
        <v>1471055.7338431252</v>
      </c>
      <c r="BK324" s="157">
        <f>+'ESTUDIO DE MERCADO 2023'!AW324*(1 + 0.0928) * (1 + 0.052) * (1 + 0.051)</f>
        <v>1181011.1228110951</v>
      </c>
      <c r="BL324" s="7">
        <f>+'ESTUDIO DE MERCADO 2025'!BD324*1.051</f>
        <v>1679498</v>
      </c>
      <c r="BM324" s="7">
        <f>+'ESTUDIO DE MERCADO 2025'!BE324*1.051</f>
        <v>1679498</v>
      </c>
      <c r="BN324" s="7">
        <f>+'ESTUDIO DE MERCADO 2025'!BF324*1.051</f>
        <v>1614827.6577999999</v>
      </c>
      <c r="BO324" s="8">
        <f t="shared" si="253"/>
        <v>1525178</v>
      </c>
      <c r="BP324" s="450"/>
      <c r="BQ324" s="157">
        <f>+'ESTUDIO DE MERCADO 2023'!AY324*(1 + 0.0928) * (1 + 0.052) * (1 + 0.051)</f>
        <v>1358640.1293710032</v>
      </c>
      <c r="BR324" s="157">
        <f>+'ESTUDIO DE MERCADO 2023'!AZ324*(1 + 0.0928) * (1 + 0.052) * (1 + 0.051)</f>
        <v>1181011.1228110951</v>
      </c>
      <c r="BS324" s="7">
        <f>+'ESTUDIO DE MERCADO 2025'!BJ324*1.051</f>
        <v>1608030</v>
      </c>
      <c r="BT324" s="7">
        <f>+'ESTUDIO DE MERCADO 2025'!BK324*1.051</f>
        <v>1608030</v>
      </c>
      <c r="BU324" s="7">
        <f>+'ESTUDIO DE MERCADO 2025'!BL324*1.051</f>
        <v>1546378.1298</v>
      </c>
      <c r="BV324" s="8">
        <f t="shared" si="254"/>
        <v>1460418</v>
      </c>
      <c r="BW324" s="450"/>
      <c r="BX324" s="157">
        <f>+'ESTUDIO DE MERCADO 2023'!BB324*(1 + 0.0928) * (1 + 0.052) * (1 + 0.051)</f>
        <v>1156910.2141542842</v>
      </c>
      <c r="BY324" s="157">
        <f>+'ESTUDIO DE MERCADO 2023'!BC324*(1 + 0.0928) * (1 + 0.052) * (1 + 0.051)</f>
        <v>889930.93396483408</v>
      </c>
      <c r="BZ324" s="7">
        <f>+'ESTUDIO DE MERCADO 2025'!BP324*1.051</f>
        <v>1295883</v>
      </c>
      <c r="CA324" s="7">
        <f>+'ESTUDIO DE MERCADO 2025'!BQ324*1.051</f>
        <v>1295883</v>
      </c>
      <c r="CB324" s="7">
        <f>+'ESTUDIO DE MERCADO 2025'!BR324*1.051</f>
        <v>1246309.6421999999</v>
      </c>
      <c r="CC324" s="8">
        <f t="shared" si="245"/>
        <v>1176983</v>
      </c>
      <c r="CD324" s="453"/>
      <c r="CE324" s="45"/>
      <c r="CF324" s="9"/>
      <c r="CG324" s="9"/>
      <c r="CH324" s="9"/>
      <c r="CI324" s="10"/>
      <c r="CJ324" s="10"/>
    </row>
    <row r="325" spans="1:198" s="6" customFormat="1" ht="50" customHeight="1" thickBot="1" x14ac:dyDescent="0.4">
      <c r="A325" s="291"/>
      <c r="B325" s="4">
        <v>294</v>
      </c>
      <c r="C325" s="34" t="s">
        <v>334</v>
      </c>
      <c r="D325" s="11" t="s">
        <v>272</v>
      </c>
      <c r="F325" s="157">
        <f>+'ESTUDIO DE MERCADO 2023'!F325*(1 + 0.0928) * (1 + 0.052) * (1 + 0.051)</f>
        <v>44816.315437424673</v>
      </c>
      <c r="G325" s="157">
        <f>+'ESTUDIO DE MERCADO 2023'!G325*(1 + 0.0928) * (1 + 0.052) * (1 + 0.051)</f>
        <v>42403.129221563337</v>
      </c>
      <c r="H325" s="7">
        <f>+'ESTUDIO DE MERCADO 2025'!H325*1.051</f>
        <v>55703</v>
      </c>
      <c r="I325" s="7">
        <f>+'ESTUDIO DE MERCADO 2025'!I325*1.051</f>
        <v>56754</v>
      </c>
      <c r="J325" s="13">
        <f>+'ESTUDIO DE MERCADO 2025'!J325*1.051</f>
        <v>53107.240199999993</v>
      </c>
      <c r="K325" s="8">
        <f t="shared" si="246"/>
        <v>50557</v>
      </c>
      <c r="L325" s="450"/>
      <c r="M325" s="157">
        <f>+'ESTUDIO DE MERCADO 2023'!I325*(1 + 0.0928) * (1 + 0.052) * (1 + 0.051)</f>
        <v>44816.315437424673</v>
      </c>
      <c r="N325" s="157">
        <f>+'ESTUDIO DE MERCADO 2023'!J325*(1 + 0.0928) * (1 + 0.052) * (1 + 0.051)</f>
        <v>42403.129221563337</v>
      </c>
      <c r="O325" s="7">
        <f>+'ESTUDIO DE MERCADO 2025'!N325*1.051</f>
        <v>55703</v>
      </c>
      <c r="P325" s="7">
        <f>+'ESTUDIO DE MERCADO 2025'!O325*1.051</f>
        <v>56754</v>
      </c>
      <c r="Q325" s="7">
        <f>+'ESTUDIO DE MERCADO 2025'!P325*1.051</f>
        <v>53107.240199999993</v>
      </c>
      <c r="R325" s="8">
        <f t="shared" si="247"/>
        <v>50557</v>
      </c>
      <c r="S325" s="450"/>
      <c r="T325" s="157">
        <f>+'ESTUDIO DE MERCADO 2023'!O325*(1 + 0.0928) * (1 + 0.052) * (1 + 0.051)</f>
        <v>74059.243739085825</v>
      </c>
      <c r="U325" s="157">
        <f>+'ESTUDIO DE MERCADO 2023'!P325*(1 + 0.0928) * (1 + 0.052) * (1 + 0.051)</f>
        <v>70071.438306981188</v>
      </c>
      <c r="V325" s="7">
        <f>+'ESTUDIO DE MERCADO 2025'!T325*1.051</f>
        <v>91437</v>
      </c>
      <c r="W325" s="7">
        <f>+'ESTUDIO DE MERCADO 2025'!U325*1.051</f>
        <v>91437</v>
      </c>
      <c r="X325" s="7">
        <f>+'ESTUDIO DE MERCADO 2025'!V325*1.051</f>
        <v>87760.181599999996</v>
      </c>
      <c r="Y325" s="8">
        <f t="shared" si="248"/>
        <v>82953</v>
      </c>
      <c r="Z325" s="450"/>
      <c r="AA325" s="157">
        <f>+'ESTUDIO DE MERCADO 2023'!AD325*(1 + 0.0928) * (1 + 0.052) * (1 + 0.051)</f>
        <v>85038.858308121169</v>
      </c>
      <c r="AB325" s="157">
        <f>+'ESTUDIO DE MERCADO 2023'!AE325*(1 + 0.0928) * (1 + 0.052) * (1 + 0.051)</f>
        <v>79106.832773364687</v>
      </c>
      <c r="AC325" s="7">
        <f>+'ESTUDIO DE MERCADO 2025'!Z325*1.051</f>
        <v>104049</v>
      </c>
      <c r="AD325" s="7">
        <f>+'ESTUDIO DE MERCADO 2025'!AA325*1.051</f>
        <v>104049</v>
      </c>
      <c r="AE325" s="7">
        <f>+'ESTUDIO DE MERCADO 2025'!AB325*1.051</f>
        <v>99947.787799999991</v>
      </c>
      <c r="AF325" s="8">
        <f t="shared" si="249"/>
        <v>94438</v>
      </c>
      <c r="AG325" s="450"/>
      <c r="AH325" s="157">
        <f>+'ESTUDIO DE MERCADO 2023'!AG325*(1 + 0.0928) * (1 + 0.052) * (1 + 0.051)</f>
        <v>77971.422439129383</v>
      </c>
      <c r="AI325" s="157">
        <f>+'ESTUDIO DE MERCADO 2023'!AH325*(1 + 0.0928) * (1 + 0.052) * (1 + 0.051)</f>
        <v>79106.832773364687</v>
      </c>
      <c r="AJ325" s="7">
        <f>+'ESTUDIO DE MERCADO 2025'!AF325*1.051</f>
        <v>99845</v>
      </c>
      <c r="AK325" s="7">
        <f>+'ESTUDIO DE MERCADO 2025'!AG325*1.051</f>
        <v>101947</v>
      </c>
      <c r="AL325" s="7">
        <f>+'ESTUDIO DE MERCADO 2025'!AH325*1.051</f>
        <v>95643.94279999999</v>
      </c>
      <c r="AM325" s="8">
        <f t="shared" si="250"/>
        <v>90903</v>
      </c>
      <c r="AN325" s="450"/>
      <c r="AO325" s="157">
        <f>+'ESTUDIO DE MERCADO 2023'!AJ325*(1 + 0.0928) * (1 + 0.052) * (1 + 0.051)</f>
        <v>84049.878972147402</v>
      </c>
      <c r="AP325" s="157">
        <f>+'ESTUDIO DE MERCADO 2023'!AK325*(1 + 0.0928) * (1 + 0.052) * (1 + 0.051)</f>
        <v>79106.832773364687</v>
      </c>
      <c r="AQ325" s="7">
        <f>+'ESTUDIO DE MERCADO 2025'!AL325*1.051</f>
        <v>102998</v>
      </c>
      <c r="AR325" s="7">
        <f>+'ESTUDIO DE MERCADO 2025'!AM325*1.051</f>
        <v>105100</v>
      </c>
      <c r="AS325" s="7">
        <f>+'ESTUDIO DE MERCADO 2025'!AN325*1.051</f>
        <v>99344.513800000001</v>
      </c>
      <c r="AT325" s="8">
        <f>ROUND(((AO325+AP325+AQ325+AR325+AS325)/5),0)</f>
        <v>94120</v>
      </c>
      <c r="AU325" s="450"/>
      <c r="AV325" s="157">
        <f>+'ESTUDIO DE MERCADO 2023'!AM325*(1 + 0.0928) * (1 + 0.052) * (1 + 0.051)</f>
        <v>95039.213239816381</v>
      </c>
      <c r="AW325" s="157">
        <f>+'ESTUDIO DE MERCADO 2023'!AN325*(1 + 0.0928) * (1 + 0.052) * (1 + 0.051)</f>
        <v>79106.832773364687</v>
      </c>
      <c r="AX325" s="7">
        <f>+'ESTUDIO DE MERCADO 2025'!AR325*1.051</f>
        <v>110355</v>
      </c>
      <c r="AY325" s="7">
        <f>+'ESTUDIO DE MERCADO 2025'!AS325*1.051</f>
        <v>112457</v>
      </c>
      <c r="AZ325" s="7">
        <f>+'ESTUDIO DE MERCADO 2025'!AT325*1.051</f>
        <v>106036.44099999999</v>
      </c>
      <c r="BA325" s="8">
        <f t="shared" si="251"/>
        <v>100599</v>
      </c>
      <c r="BB325" s="450"/>
      <c r="BC325" s="157">
        <f>+'ESTUDIO DE MERCADO 2023'!AP325*(1 + 0.0928) * (1 + 0.052) * (1 + 0.051)</f>
        <v>67849.571274513539</v>
      </c>
      <c r="BD325" s="157">
        <f>+'ESTUDIO DE MERCADO 2023'!AQ325*(1 + 0.0928) * (1 + 0.052) * (1 + 0.051)</f>
        <v>52191.977903471947</v>
      </c>
      <c r="BE325" s="7">
        <f>+'ESTUDIO DE MERCADO 2025'!AX325*1.051</f>
        <v>75672</v>
      </c>
      <c r="BF325" s="7">
        <f>+'ESTUDIO DE MERCADO 2025'!AY325*1.051</f>
        <v>75672</v>
      </c>
      <c r="BG325" s="7">
        <f>+'ESTUDIO DE MERCADO 2025'!AZ325*1.051</f>
        <v>73093.266399999993</v>
      </c>
      <c r="BH325" s="8">
        <f t="shared" si="252"/>
        <v>68896</v>
      </c>
      <c r="BI325" s="450"/>
      <c r="BJ325" s="157">
        <f>+'ESTUDIO DE MERCADO 2023'!AV325*(1 + 0.0928) * (1 + 0.052) * (1 + 0.051)</f>
        <v>95827.723791471144</v>
      </c>
      <c r="BK325" s="157">
        <f>+'ESTUDIO DE MERCADO 2023'!AW325*(1 + 0.0928) * (1 + 0.052) * (1 + 0.051)</f>
        <v>79106.832773364687</v>
      </c>
      <c r="BL325" s="7">
        <f>+'ESTUDIO DE MERCADO 2025'!BD325*1.051</f>
        <v>110355</v>
      </c>
      <c r="BM325" s="7">
        <f>+'ESTUDIO DE MERCADO 2025'!BE325*1.051</f>
        <v>110355</v>
      </c>
      <c r="BN325" s="7">
        <f>+'ESTUDIO DE MERCADO 2025'!BF325*1.051</f>
        <v>106516.11739999999</v>
      </c>
      <c r="BO325" s="8">
        <f t="shared" si="253"/>
        <v>100432</v>
      </c>
      <c r="BP325" s="450"/>
      <c r="BQ325" s="157">
        <f>+'ESTUDIO DE MERCADO 2023'!AY325*(1 + 0.0928) * (1 + 0.052) * (1 + 0.051)</f>
        <v>95289.495479632853</v>
      </c>
      <c r="BR325" s="157">
        <f>+'ESTUDIO DE MERCADO 2023'!AZ325*(1 + 0.0928) * (1 + 0.052) * (1 + 0.051)</f>
        <v>79106.832773364687</v>
      </c>
      <c r="BS325" s="7">
        <f>+'ESTUDIO DE MERCADO 2025'!BJ325*1.051</f>
        <v>110355</v>
      </c>
      <c r="BT325" s="7">
        <f>+'ESTUDIO DE MERCADO 2025'!BK325*1.051</f>
        <v>110355</v>
      </c>
      <c r="BU325" s="7">
        <f>+'ESTUDIO DE MERCADO 2025'!BL325*1.051</f>
        <v>106189.4666</v>
      </c>
      <c r="BV325" s="8">
        <f t="shared" si="254"/>
        <v>100259</v>
      </c>
      <c r="BW325" s="450"/>
      <c r="BX325" s="157">
        <f>+'ESTUDIO DE MERCADO 2023'!BB325*(1 + 0.0928) * (1 + 0.052) * (1 + 0.051)</f>
        <v>75235.327273757284</v>
      </c>
      <c r="BY325" s="157">
        <f>+'ESTUDIO DE MERCADO 2023'!BC325*(1 + 0.0928) * (1 + 0.052) * (1 + 0.051)</f>
        <v>57873.328672121002</v>
      </c>
      <c r="BZ325" s="7">
        <f>+'ESTUDIO DE MERCADO 2025'!BP325*1.051</f>
        <v>84080</v>
      </c>
      <c r="CA325" s="7">
        <f>+'ESTUDIO DE MERCADO 2025'!BQ325*1.051</f>
        <v>84080</v>
      </c>
      <c r="CB325" s="7">
        <f>+'ESTUDIO DE MERCADO 2025'!BR325*1.051</f>
        <v>81049.126199999999</v>
      </c>
      <c r="CC325" s="8">
        <f t="shared" si="245"/>
        <v>76464</v>
      </c>
      <c r="CD325" s="453"/>
      <c r="CE325" s="45"/>
      <c r="CF325" s="9"/>
      <c r="CG325" s="9"/>
      <c r="CH325" s="9"/>
      <c r="CI325" s="10"/>
      <c r="CJ325" s="10"/>
    </row>
    <row r="326" spans="1:198" s="6" customFormat="1" ht="50" customHeight="1" thickBot="1" x14ac:dyDescent="0.4">
      <c r="A326" s="291"/>
      <c r="B326" s="271" t="s">
        <v>98</v>
      </c>
      <c r="C326" s="272"/>
      <c r="D326" s="294"/>
      <c r="F326" s="170">
        <f>+SUM(F327:F329)</f>
        <v>587719.42848394031</v>
      </c>
      <c r="G326" s="170">
        <f t="shared" ref="G326:CB326" si="257">+SUM(G327:G329)</f>
        <v>556072.99771942035</v>
      </c>
      <c r="H326" s="170">
        <f t="shared" si="257"/>
        <v>724139</v>
      </c>
      <c r="I326" s="170">
        <f t="shared" si="257"/>
        <v>738853</v>
      </c>
      <c r="J326" s="170">
        <f t="shared" si="257"/>
        <v>696448.93359999999</v>
      </c>
      <c r="K326" s="170">
        <f t="shared" si="257"/>
        <v>660646</v>
      </c>
      <c r="L326" s="170"/>
      <c r="M326" s="170">
        <f t="shared" si="257"/>
        <v>587719.42848394031</v>
      </c>
      <c r="N326" s="170">
        <f t="shared" si="257"/>
        <v>556072.99771942035</v>
      </c>
      <c r="O326" s="170">
        <f t="shared" si="257"/>
        <v>724139</v>
      </c>
      <c r="P326" s="170">
        <f t="shared" si="257"/>
        <v>738853</v>
      </c>
      <c r="Q326" s="170">
        <f t="shared" si="257"/>
        <v>696448.93359999999</v>
      </c>
      <c r="R326" s="170">
        <f t="shared" si="257"/>
        <v>660646</v>
      </c>
      <c r="S326" s="170"/>
      <c r="T326" s="170">
        <f t="shared" si="257"/>
        <v>1173728.4703842804</v>
      </c>
      <c r="U326" s="170">
        <f t="shared" si="257"/>
        <v>1110527.7065943577</v>
      </c>
      <c r="V326" s="170">
        <f t="shared" si="257"/>
        <v>1447227</v>
      </c>
      <c r="W326" s="170">
        <f t="shared" si="257"/>
        <v>1447227</v>
      </c>
      <c r="X326" s="170">
        <f t="shared" si="257"/>
        <v>1390870.2779999999</v>
      </c>
      <c r="Y326" s="170">
        <f t="shared" si="257"/>
        <v>1313916</v>
      </c>
      <c r="Z326" s="170"/>
      <c r="AA326" s="170">
        <f t="shared" si="257"/>
        <v>924935.49400751258</v>
      </c>
      <c r="AB326" s="170">
        <f t="shared" si="257"/>
        <v>879421.36315902683</v>
      </c>
      <c r="AC326" s="170">
        <f t="shared" si="257"/>
        <v>1142437</v>
      </c>
      <c r="AD326" s="170">
        <f t="shared" si="257"/>
        <v>1142437</v>
      </c>
      <c r="AE326" s="170">
        <f t="shared" si="257"/>
        <v>1098662.0092</v>
      </c>
      <c r="AF326" s="170">
        <f t="shared" si="257"/>
        <v>1037578</v>
      </c>
      <c r="AG326" s="170"/>
      <c r="AH326" s="170">
        <f t="shared" si="257"/>
        <v>900757.74365631153</v>
      </c>
      <c r="AI326" s="170">
        <f t="shared" si="257"/>
        <v>879421.36315902683</v>
      </c>
      <c r="AJ326" s="170">
        <f t="shared" si="257"/>
        <v>1127723</v>
      </c>
      <c r="AK326" s="170">
        <f t="shared" si="257"/>
        <v>1150845</v>
      </c>
      <c r="AL326" s="170">
        <f t="shared" si="257"/>
        <v>1083940.6521999999</v>
      </c>
      <c r="AM326" s="170">
        <f t="shared" si="257"/>
        <v>1028538</v>
      </c>
      <c r="AN326" s="170"/>
      <c r="AO326" s="170">
        <f t="shared" si="257"/>
        <v>914576.72518870153</v>
      </c>
      <c r="AP326" s="170">
        <f t="shared" si="257"/>
        <v>879421.36315902683</v>
      </c>
      <c r="AQ326" s="170">
        <f t="shared" si="257"/>
        <v>1136131</v>
      </c>
      <c r="AR326" s="170">
        <f t="shared" si="257"/>
        <v>1159253</v>
      </c>
      <c r="AS326" s="170">
        <f t="shared" si="257"/>
        <v>1092354.1174000001</v>
      </c>
      <c r="AT326" s="170">
        <f t="shared" si="257"/>
        <v>1036348</v>
      </c>
      <c r="AU326" s="170"/>
      <c r="AV326" s="170">
        <f t="shared" si="257"/>
        <v>953665.7082062487</v>
      </c>
      <c r="AW326" s="170">
        <f t="shared" si="257"/>
        <v>879421.36315902683</v>
      </c>
      <c r="AX326" s="170">
        <f t="shared" si="257"/>
        <v>1161355</v>
      </c>
      <c r="AY326" s="170">
        <f t="shared" si="257"/>
        <v>1184477</v>
      </c>
      <c r="AZ326" s="170">
        <f t="shared" si="257"/>
        <v>1116155.4838</v>
      </c>
      <c r="BA326" s="170">
        <f t="shared" si="257"/>
        <v>1059015</v>
      </c>
      <c r="BB326" s="170"/>
      <c r="BC326" s="170">
        <f t="shared" si="257"/>
        <v>643646.57442195457</v>
      </c>
      <c r="BD326" s="170">
        <f t="shared" si="257"/>
        <v>495112.7495553497</v>
      </c>
      <c r="BE326" s="170">
        <f t="shared" si="257"/>
        <v>720986</v>
      </c>
      <c r="BF326" s="170">
        <f t="shared" si="257"/>
        <v>720986</v>
      </c>
      <c r="BG326" s="170">
        <f t="shared" si="257"/>
        <v>693384.0074</v>
      </c>
      <c r="BH326" s="170">
        <f t="shared" si="257"/>
        <v>654823</v>
      </c>
      <c r="BI326" s="170"/>
      <c r="BJ326" s="170">
        <f t="shared" si="257"/>
        <v>953052.15222999966</v>
      </c>
      <c r="BK326" s="170">
        <f t="shared" si="257"/>
        <v>879421.36315902683</v>
      </c>
      <c r="BL326" s="170">
        <f t="shared" si="257"/>
        <v>1160304</v>
      </c>
      <c r="BM326" s="170">
        <f t="shared" si="257"/>
        <v>1160304</v>
      </c>
      <c r="BN326" s="170">
        <f t="shared" si="257"/>
        <v>1115781.7482</v>
      </c>
      <c r="BO326" s="170">
        <f t="shared" si="257"/>
        <v>1053773</v>
      </c>
      <c r="BP326" s="170"/>
      <c r="BQ326" s="170">
        <f t="shared" si="257"/>
        <v>942828.24422973045</v>
      </c>
      <c r="BR326" s="170">
        <f t="shared" si="257"/>
        <v>879421.36315902683</v>
      </c>
      <c r="BS326" s="170">
        <f t="shared" si="257"/>
        <v>1153998</v>
      </c>
      <c r="BT326" s="170">
        <f t="shared" si="257"/>
        <v>1153998</v>
      </c>
      <c r="BU326" s="170">
        <f t="shared" si="257"/>
        <v>1109556.2548</v>
      </c>
      <c r="BV326" s="170">
        <f t="shared" si="257"/>
        <v>1047960</v>
      </c>
      <c r="BW326" s="170"/>
      <c r="BX326" s="170">
        <f t="shared" si="257"/>
        <v>663116.34574748203</v>
      </c>
      <c r="BY326" s="170">
        <f t="shared" si="257"/>
        <v>510089.49672883225</v>
      </c>
      <c r="BZ326" s="170">
        <f t="shared" si="257"/>
        <v>743057</v>
      </c>
      <c r="CA326" s="170">
        <f t="shared" si="257"/>
        <v>743057</v>
      </c>
      <c r="CB326" s="170">
        <f t="shared" si="257"/>
        <v>714358.81440000003</v>
      </c>
      <c r="CC326" s="170">
        <f t="shared" ref="CC326" si="258">+SUM(CC327:CC329)</f>
        <v>674735</v>
      </c>
      <c r="CD326" s="456"/>
      <c r="CE326" s="45"/>
      <c r="CF326" s="9"/>
      <c r="CG326" s="9"/>
      <c r="CH326" s="9"/>
      <c r="CI326" s="10"/>
      <c r="CJ326" s="10"/>
    </row>
    <row r="327" spans="1:198" s="6" customFormat="1" ht="50" customHeight="1" x14ac:dyDescent="0.35">
      <c r="A327" s="291"/>
      <c r="B327" s="4">
        <v>295</v>
      </c>
      <c r="C327" s="35" t="s">
        <v>335</v>
      </c>
      <c r="D327" s="4" t="s">
        <v>272</v>
      </c>
      <c r="F327" s="157">
        <f>+'ESTUDIO DE MERCADO 2023'!F327*(1 + 0.0928) * (1 + 0.052) * (1 + 0.051)</f>
        <v>111080.36087232428</v>
      </c>
      <c r="G327" s="157">
        <f>+'ESTUDIO DE MERCADO 2023'!G327*(1 + 0.0928) * (1 + 0.052) * (1 + 0.051)</f>
        <v>105099.11067150683</v>
      </c>
      <c r="H327" s="7">
        <f>+'ESTUDIO DE MERCADO 2025'!H327*1.051</f>
        <v>136630</v>
      </c>
      <c r="I327" s="7">
        <f>+'ESTUDIO DE MERCADO 2025'!I327*1.051</f>
        <v>139783</v>
      </c>
      <c r="J327" s="13">
        <f>+'ESTUDIO DE MERCADO 2025'!J327*1.051</f>
        <v>131629.97260000001</v>
      </c>
      <c r="K327" s="8">
        <f t="shared" ref="K327:K390" si="259">ROUND(((F327+G327+H327+I327+J327)/5),0)</f>
        <v>124844</v>
      </c>
      <c r="L327" s="450"/>
      <c r="M327" s="157">
        <f>+'ESTUDIO DE MERCADO 2023'!I327*(1 + 0.0928) * (1 + 0.052) * (1 + 0.051)</f>
        <v>111080.36087232428</v>
      </c>
      <c r="N327" s="157">
        <f>+'ESTUDIO DE MERCADO 2023'!J327*(1 + 0.0928) * (1 + 0.052) * (1 + 0.051)</f>
        <v>105099.11067150683</v>
      </c>
      <c r="O327" s="7">
        <f>+'ESTUDIO DE MERCADO 2025'!N327*1.051</f>
        <v>136630</v>
      </c>
      <c r="P327" s="7">
        <f>+'ESTUDIO DE MERCADO 2025'!O327*1.051</f>
        <v>139783</v>
      </c>
      <c r="Q327" s="7">
        <f>+'ESTUDIO DE MERCADO 2025'!P327*1.051</f>
        <v>131629.97260000001</v>
      </c>
      <c r="R327" s="8">
        <f t="shared" ref="R327:R390" si="260">ROUND(((M327+N327+O327+P327+Q327)/5),0)</f>
        <v>124844</v>
      </c>
      <c r="S327" s="450"/>
      <c r="T327" s="157">
        <f>+'ESTUDIO DE MERCADO 2023'!O327*(1 + 0.0928) * (1 + 0.052) * (1 + 0.051)</f>
        <v>183066.8788777845</v>
      </c>
      <c r="U327" s="157">
        <f>+'ESTUDIO DE MERCADO 2023'!P327*(1 + 0.0928) * (1 + 0.052) * (1 + 0.051)</f>
        <v>173209.43155359611</v>
      </c>
      <c r="V327" s="7">
        <f>+'ESTUDIO DE MERCADO 2025'!T327*1.051</f>
        <v>225965</v>
      </c>
      <c r="W327" s="7">
        <f>+'ESTUDIO DE MERCADO 2025'!U327*1.051</f>
        <v>225965</v>
      </c>
      <c r="X327" s="7">
        <f>+'ESTUDIO DE MERCADO 2025'!V327*1.051</f>
        <v>216934.38759999999</v>
      </c>
      <c r="Y327" s="8">
        <f t="shared" ref="Y327:Y390" si="261">ROUND(((T327+U327+V327+W327+X327)/5),0)</f>
        <v>205028</v>
      </c>
      <c r="Z327" s="450"/>
      <c r="AA327" s="157">
        <f>+'ESTUDIO DE MERCADO 2023'!AD327*(1 + 0.0928) * (1 + 0.052) * (1 + 0.051)</f>
        <v>214649.82462549658</v>
      </c>
      <c r="AB327" s="157">
        <f>+'ESTUDIO DE MERCADO 2023'!AE327*(1 + 0.0928) * (1 + 0.052) * (1 + 0.051)</f>
        <v>207381.84520527325</v>
      </c>
      <c r="AC327" s="7">
        <f>+'ESTUDIO DE MERCADO 2025'!Z327*1.051</f>
        <v>266954</v>
      </c>
      <c r="AD327" s="7">
        <f>+'ESTUDIO DE MERCADO 2025'!AA327*1.051</f>
        <v>266954</v>
      </c>
      <c r="AE327" s="7">
        <f>+'ESTUDIO DE MERCADO 2025'!AB327*1.051</f>
        <v>256972.65299999999</v>
      </c>
      <c r="AF327" s="8">
        <f t="shared" ref="AF327:AF390" si="262">ROUND(((AA327+AB327+AC327+AD327+AE327)/5),0)</f>
        <v>242582</v>
      </c>
      <c r="AG327" s="450"/>
      <c r="AH327" s="157">
        <f>+'ESTUDIO DE MERCADO 2023'!AG327*(1 + 0.0928) * (1 + 0.052) * (1 + 0.051)</f>
        <v>190472.07427429556</v>
      </c>
      <c r="AI327" s="157">
        <f>+'ESTUDIO DE MERCADO 2023'!AH327*(1 + 0.0928) * (1 + 0.052) * (1 + 0.051)</f>
        <v>207381.84520527325</v>
      </c>
      <c r="AJ327" s="7">
        <f>+'ESTUDIO DE MERCADO 2025'!AF327*1.051</f>
        <v>252239.99999999997</v>
      </c>
      <c r="AK327" s="7">
        <f>+'ESTUDIO DE MERCADO 2025'!AG327*1.051</f>
        <v>257494.99999999997</v>
      </c>
      <c r="AL327" s="7">
        <f>+'ESTUDIO DE MERCADO 2025'!AH327*1.051</f>
        <v>242251.29599999997</v>
      </c>
      <c r="AM327" s="8">
        <f t="shared" ref="AM327:AM390" si="263">ROUND(((AH327+AI327+AJ327+AK327+AL327)/5),0)</f>
        <v>229968</v>
      </c>
      <c r="AN327" s="450"/>
      <c r="AO327" s="157">
        <f>+'ESTUDIO DE MERCADO 2023'!AJ327*(1 + 0.0928) * (1 + 0.052) * (1 + 0.051)</f>
        <v>204291.0558066855</v>
      </c>
      <c r="AP327" s="157">
        <f>+'ESTUDIO DE MERCADO 2023'!AK327*(1 + 0.0928) * (1 + 0.052) * (1 + 0.051)</f>
        <v>207381.84520527325</v>
      </c>
      <c r="AQ327" s="7">
        <f>+'ESTUDIO DE MERCADO 2025'!AL327*1.051</f>
        <v>260647.99999999997</v>
      </c>
      <c r="AR327" s="7">
        <f>+'ESTUDIO DE MERCADO 2025'!AM327*1.051</f>
        <v>265903</v>
      </c>
      <c r="AS327" s="7">
        <f>+'ESTUDIO DE MERCADO 2025'!AN327*1.051</f>
        <v>250664.76120000001</v>
      </c>
      <c r="AT327" s="8">
        <f>ROUND(((AO327+AP327+AQ327+AR327+AS327)/5),0)</f>
        <v>237778</v>
      </c>
      <c r="AU327" s="450"/>
      <c r="AV327" s="157">
        <f>+'ESTUDIO DE MERCADO 2023'!AM327*(1 + 0.0928) * (1 + 0.052) * (1 + 0.051)</f>
        <v>243380.0388242327</v>
      </c>
      <c r="AW327" s="157">
        <f>+'ESTUDIO DE MERCADO 2023'!AN327*(1 + 0.0928) * (1 + 0.052) * (1 + 0.051)</f>
        <v>207381.84520527325</v>
      </c>
      <c r="AX327" s="7">
        <f>+'ESTUDIO DE MERCADO 2025'!AR327*1.051</f>
        <v>285872</v>
      </c>
      <c r="AY327" s="7">
        <f>+'ESTUDIO DE MERCADO 2025'!AS327*1.051</f>
        <v>291127</v>
      </c>
      <c r="AZ327" s="7">
        <f>+'ESTUDIO DE MERCADO 2025'!AT327*1.051</f>
        <v>274466.12760000001</v>
      </c>
      <c r="BA327" s="8">
        <f t="shared" ref="BA327:BA390" si="264">ROUND(((AV327+AW327+AX327+AY327+AZ327)/5),0)</f>
        <v>260445</v>
      </c>
      <c r="BB327" s="450"/>
      <c r="BC327" s="157">
        <f>+'ESTUDIO DE MERCADO 2023'!AP327*(1 + 0.0928) * (1 + 0.052) * (1 + 0.051)</f>
        <v>167007.50681033859</v>
      </c>
      <c r="BD327" s="157">
        <f>+'ESTUDIO DE MERCADO 2023'!AQ327*(1 + 0.0928) * (1 + 0.052) * (1 + 0.051)</f>
        <v>128467.31293102966</v>
      </c>
      <c r="BE327" s="7">
        <f>+'ESTUDIO DE MERCADO 2025'!AX327*1.051</f>
        <v>187078</v>
      </c>
      <c r="BF327" s="7">
        <f>+'ESTUDIO DE MERCADO 2025'!AY327*1.051</f>
        <v>187078</v>
      </c>
      <c r="BG327" s="7">
        <f>+'ESTUDIO DE MERCADO 2025'!AZ327*1.051</f>
        <v>179912.49220000001</v>
      </c>
      <c r="BH327" s="8">
        <f t="shared" ref="BH327:BH390" si="265">ROUND(((BC327+BD327+BE327+BF327+BG327)/5),0)</f>
        <v>169909</v>
      </c>
      <c r="BI327" s="450"/>
      <c r="BJ327" s="157">
        <f>+'ESTUDIO DE MERCADO 2023'!AV327*(1 + 0.0928) * (1 + 0.052) * (1 + 0.051)</f>
        <v>242766.48284798369</v>
      </c>
      <c r="BK327" s="157">
        <f>+'ESTUDIO DE MERCADO 2023'!AW327*(1 + 0.0928) * (1 + 0.052) * (1 + 0.051)</f>
        <v>207381.84520527325</v>
      </c>
      <c r="BL327" s="7">
        <f>+'ESTUDIO DE MERCADO 2025'!BD327*1.051</f>
        <v>284821</v>
      </c>
      <c r="BM327" s="7">
        <f>+'ESTUDIO DE MERCADO 2025'!BE327*1.051</f>
        <v>284821</v>
      </c>
      <c r="BN327" s="7">
        <f>+'ESTUDIO DE MERCADO 2025'!BF327*1.051</f>
        <v>274092.39199999999</v>
      </c>
      <c r="BO327" s="8">
        <f t="shared" ref="BO327:BO390" si="266">ROUND(((BJ327+BK327+BL327+BM327+BN327)/5),0)</f>
        <v>258777</v>
      </c>
      <c r="BP327" s="450"/>
      <c r="BQ327" s="157">
        <f>+'ESTUDIO DE MERCADO 2023'!AY327*(1 + 0.0928) * (1 + 0.052) * (1 + 0.051)</f>
        <v>232542.57484771448</v>
      </c>
      <c r="BR327" s="157">
        <f>+'ESTUDIO DE MERCADO 2023'!AZ327*(1 + 0.0928) * (1 + 0.052) * (1 + 0.051)</f>
        <v>207381.84520527325</v>
      </c>
      <c r="BS327" s="7">
        <f>+'ESTUDIO DE MERCADO 2025'!BJ327*1.051</f>
        <v>278515</v>
      </c>
      <c r="BT327" s="7">
        <f>+'ESTUDIO DE MERCADO 2025'!BK327*1.051</f>
        <v>278515</v>
      </c>
      <c r="BU327" s="7">
        <f>+'ESTUDIO DE MERCADO 2025'!BL327*1.051</f>
        <v>267866.89860000001</v>
      </c>
      <c r="BV327" s="8">
        <f t="shared" ref="BV327:BV390" si="267">ROUND(((BQ327+BR327+BS327+BT327+BU327)/5),0)</f>
        <v>252964</v>
      </c>
      <c r="BW327" s="450"/>
      <c r="BX327" s="157">
        <f>+'ESTUDIO DE MERCADO 2023'!BB327*(1 + 0.0928) * (1 + 0.052) * (1 + 0.051)</f>
        <v>186477.27813586601</v>
      </c>
      <c r="BY327" s="157">
        <f>+'ESTUDIO DE MERCADO 2023'!BC327*(1 + 0.0928) * (1 + 0.052) * (1 + 0.051)</f>
        <v>143444.06010451229</v>
      </c>
      <c r="BZ327" s="7">
        <f>+'ESTUDIO DE MERCADO 2025'!BP327*1.051</f>
        <v>209149</v>
      </c>
      <c r="CA327" s="7">
        <f>+'ESTUDIO DE MERCADO 2025'!BQ327*1.051</f>
        <v>209149</v>
      </c>
      <c r="CB327" s="7">
        <f>+'ESTUDIO DE MERCADO 2025'!BR327*1.051</f>
        <v>200887.29920000001</v>
      </c>
      <c r="CC327" s="8">
        <f t="shared" ref="CC327:CC388" si="268">ROUND(((BX327+BY327+BZ327+CA327+CB327)/5),0)</f>
        <v>189821</v>
      </c>
      <c r="CD327" s="453"/>
      <c r="CE327" s="45"/>
      <c r="CF327" s="9"/>
      <c r="CG327" s="9"/>
      <c r="CH327" s="9"/>
      <c r="CI327" s="10"/>
      <c r="CJ327" s="10"/>
    </row>
    <row r="328" spans="1:198" s="6" customFormat="1" ht="50" customHeight="1" x14ac:dyDescent="0.35">
      <c r="A328" s="291"/>
      <c r="B328" s="11">
        <v>296</v>
      </c>
      <c r="C328" s="34" t="s">
        <v>336</v>
      </c>
      <c r="D328" s="11" t="s">
        <v>272</v>
      </c>
      <c r="F328" s="157">
        <f>+'ESTUDIO DE MERCADO 2023'!F328*(1 + 0.0928) * (1 + 0.052) * (1 + 0.051)</f>
        <v>205609.00955795203</v>
      </c>
      <c r="G328" s="157">
        <f>+'ESTUDIO DE MERCADO 2023'!G328*(1 + 0.0928) * (1 + 0.052) * (1 + 0.051)</f>
        <v>194537.75519713917</v>
      </c>
      <c r="H328" s="7">
        <f>+'ESTUDIO DE MERCADO 2025'!H328*1.051</f>
        <v>253290.99999999997</v>
      </c>
      <c r="I328" s="7">
        <f>+'ESTUDIO DE MERCADO 2025'!I328*1.051</f>
        <v>258545.99999999997</v>
      </c>
      <c r="J328" s="13">
        <f>+'ESTUDIO DE MERCADO 2025'!J328*1.051</f>
        <v>243647.65459999998</v>
      </c>
      <c r="K328" s="8">
        <f t="shared" si="259"/>
        <v>231126</v>
      </c>
      <c r="L328" s="450"/>
      <c r="M328" s="157">
        <f>+'ESTUDIO DE MERCADO 2023'!I328*(1 + 0.0928) * (1 + 0.052) * (1 + 0.051)</f>
        <v>205609.00955795203</v>
      </c>
      <c r="N328" s="157">
        <f>+'ESTUDIO DE MERCADO 2023'!J328*(1 + 0.0928) * (1 + 0.052) * (1 + 0.051)</f>
        <v>194537.75519713917</v>
      </c>
      <c r="O328" s="7">
        <f>+'ESTUDIO DE MERCADO 2025'!N328*1.051</f>
        <v>253290.99999999997</v>
      </c>
      <c r="P328" s="7">
        <f>+'ESTUDIO DE MERCADO 2025'!O328*1.051</f>
        <v>258545.99999999997</v>
      </c>
      <c r="Q328" s="7">
        <f>+'ESTUDIO DE MERCADO 2025'!P328*1.051</f>
        <v>243647.65459999998</v>
      </c>
      <c r="R328" s="8">
        <f t="shared" si="260"/>
        <v>231126</v>
      </c>
      <c r="S328" s="450"/>
      <c r="T328" s="157">
        <f>+'ESTUDIO DE MERCADO 2023'!O328*(1 + 0.0928) * (1 + 0.052) * (1 + 0.051)</f>
        <v>336451.10654937598</v>
      </c>
      <c r="U328" s="157">
        <f>+'ESTUDIO DE MERCADO 2023'!P328*(1 + 0.0928) * (1 + 0.052) * (1 + 0.051)</f>
        <v>318334.50850440963</v>
      </c>
      <c r="V328" s="7">
        <f>+'ESTUDIO DE MERCADO 2025'!T328*1.051</f>
        <v>415145</v>
      </c>
      <c r="W328" s="7">
        <f>+'ESTUDIO DE MERCADO 2025'!U328*1.051</f>
        <v>415145</v>
      </c>
      <c r="X328" s="7">
        <f>+'ESTUDIO DE MERCADO 2025'!V328*1.051</f>
        <v>398694.95819999999</v>
      </c>
      <c r="Y328" s="8">
        <f t="shared" si="261"/>
        <v>376754</v>
      </c>
      <c r="Z328" s="450"/>
      <c r="AA328" s="157">
        <f>+'ESTUDIO DE MERCADO 2023'!AD328*(1 + 0.0928) * (1 + 0.052) * (1 + 0.051)</f>
        <v>336451.10654937598</v>
      </c>
      <c r="AB328" s="157">
        <f>+'ESTUDIO DE MERCADO 2023'!AE328*(1 + 0.0928) * (1 + 0.052) * (1 + 0.051)</f>
        <v>318334.50850440963</v>
      </c>
      <c r="AC328" s="7">
        <f>+'ESTUDIO DE MERCADO 2025'!Z328*1.051</f>
        <v>415145</v>
      </c>
      <c r="AD328" s="7">
        <f>+'ESTUDIO DE MERCADO 2025'!AA328*1.051</f>
        <v>415145</v>
      </c>
      <c r="AE328" s="7">
        <f>+'ESTUDIO DE MERCADO 2025'!AB328*1.051</f>
        <v>398694.95819999999</v>
      </c>
      <c r="AF328" s="8">
        <f t="shared" si="262"/>
        <v>376754</v>
      </c>
      <c r="AG328" s="450"/>
      <c r="AH328" s="157">
        <f>+'ESTUDIO DE MERCADO 2023'!AG328*(1 + 0.0928) * (1 + 0.052) * (1 + 0.051)</f>
        <v>336451.10654937598</v>
      </c>
      <c r="AI328" s="157">
        <f>+'ESTUDIO DE MERCADO 2023'!AH328*(1 + 0.0928) * (1 + 0.052) * (1 + 0.051)</f>
        <v>318334.50850440963</v>
      </c>
      <c r="AJ328" s="7">
        <f>+'ESTUDIO DE MERCADO 2025'!AF328*1.051</f>
        <v>415145</v>
      </c>
      <c r="AK328" s="7">
        <f>+'ESTUDIO DE MERCADO 2025'!AG328*1.051</f>
        <v>423553</v>
      </c>
      <c r="AL328" s="7">
        <f>+'ESTUDIO DE MERCADO 2025'!AH328*1.051</f>
        <v>398694.95819999999</v>
      </c>
      <c r="AM328" s="8">
        <f t="shared" si="263"/>
        <v>378436</v>
      </c>
      <c r="AN328" s="450"/>
      <c r="AO328" s="157">
        <f>+'ESTUDIO DE MERCADO 2023'!AJ328*(1 + 0.0928) * (1 + 0.052) * (1 + 0.051)</f>
        <v>336451.10654937598</v>
      </c>
      <c r="AP328" s="157">
        <f>+'ESTUDIO DE MERCADO 2023'!AK328*(1 + 0.0928) * (1 + 0.052) * (1 + 0.051)</f>
        <v>318334.50850440963</v>
      </c>
      <c r="AQ328" s="7">
        <f>+'ESTUDIO DE MERCADO 2025'!AL328*1.051</f>
        <v>415145</v>
      </c>
      <c r="AR328" s="7">
        <f>+'ESTUDIO DE MERCADO 2025'!AM328*1.051</f>
        <v>423553</v>
      </c>
      <c r="AS328" s="7">
        <f>+'ESTUDIO DE MERCADO 2025'!AN328*1.051</f>
        <v>398694.95819999999</v>
      </c>
      <c r="AT328" s="8">
        <f>ROUND(((AO328+AP328+AQ328+AR328+AS328)/5),0)</f>
        <v>378436</v>
      </c>
      <c r="AU328" s="450"/>
      <c r="AV328" s="157">
        <f>+'ESTUDIO DE MERCADO 2023'!AM328*(1 + 0.0928) * (1 + 0.052) * (1 + 0.051)</f>
        <v>336451.10654937598</v>
      </c>
      <c r="AW328" s="157">
        <f>+'ESTUDIO DE MERCADO 2023'!AN328*(1 + 0.0928) * (1 + 0.052) * (1 + 0.051)</f>
        <v>318334.50850440963</v>
      </c>
      <c r="AX328" s="7">
        <f>+'ESTUDIO DE MERCADO 2025'!AR328*1.051</f>
        <v>415145</v>
      </c>
      <c r="AY328" s="7">
        <f>+'ESTUDIO DE MERCADO 2025'!AS328*1.051</f>
        <v>423553</v>
      </c>
      <c r="AZ328" s="7">
        <f>+'ESTUDIO DE MERCADO 2025'!AT328*1.051</f>
        <v>398694.95819999999</v>
      </c>
      <c r="BA328" s="8">
        <f t="shared" si="264"/>
        <v>378436</v>
      </c>
      <c r="BB328" s="450"/>
      <c r="BC328" s="157">
        <f>+'ESTUDIO DE MERCADO 2023'!AP328*(1 + 0.0928) * (1 + 0.052) * (1 + 0.051)</f>
        <v>205609.00955795203</v>
      </c>
      <c r="BD328" s="157">
        <f>+'ESTUDIO DE MERCADO 2023'!AQ328*(1 + 0.0928) * (1 + 0.052) * (1 + 0.051)</f>
        <v>158160.77658303999</v>
      </c>
      <c r="BE328" s="7">
        <f>+'ESTUDIO DE MERCADO 2025'!AX328*1.051</f>
        <v>230169</v>
      </c>
      <c r="BF328" s="7">
        <f>+'ESTUDIO DE MERCADO 2025'!AY328*1.051</f>
        <v>230169</v>
      </c>
      <c r="BG328" s="7">
        <f>+'ESTUDIO DE MERCADO 2025'!AZ328*1.051</f>
        <v>221497.19899999999</v>
      </c>
      <c r="BH328" s="8">
        <f t="shared" si="265"/>
        <v>209121</v>
      </c>
      <c r="BI328" s="450"/>
      <c r="BJ328" s="157">
        <f>+'ESTUDIO DE MERCADO 2023'!AV328*(1 + 0.0928) * (1 + 0.052) * (1 + 0.051)</f>
        <v>336451.10654937598</v>
      </c>
      <c r="BK328" s="157">
        <f>+'ESTUDIO DE MERCADO 2023'!AW328*(1 + 0.0928) * (1 + 0.052) * (1 + 0.051)</f>
        <v>318334.50850440963</v>
      </c>
      <c r="BL328" s="7">
        <f>+'ESTUDIO DE MERCADO 2025'!BD328*1.051</f>
        <v>415145</v>
      </c>
      <c r="BM328" s="7">
        <f>+'ESTUDIO DE MERCADO 2025'!BE328*1.051</f>
        <v>415145</v>
      </c>
      <c r="BN328" s="7">
        <f>+'ESTUDIO DE MERCADO 2025'!BF328*1.051</f>
        <v>398694.95819999999</v>
      </c>
      <c r="BO328" s="8">
        <f t="shared" si="266"/>
        <v>376754</v>
      </c>
      <c r="BP328" s="450"/>
      <c r="BQ328" s="157">
        <f>+'ESTUDIO DE MERCADO 2023'!AY328*(1 + 0.0928) * (1 + 0.052) * (1 + 0.051)</f>
        <v>336451.10654937598</v>
      </c>
      <c r="BR328" s="157">
        <f>+'ESTUDIO DE MERCADO 2023'!AZ328*(1 + 0.0928) * (1 + 0.052) * (1 + 0.051)</f>
        <v>318334.50850440963</v>
      </c>
      <c r="BS328" s="7">
        <f>+'ESTUDIO DE MERCADO 2025'!BJ328*1.051</f>
        <v>415145</v>
      </c>
      <c r="BT328" s="7">
        <f>+'ESTUDIO DE MERCADO 2025'!BK328*1.051</f>
        <v>415145</v>
      </c>
      <c r="BU328" s="7">
        <f>+'ESTUDIO DE MERCADO 2025'!BL328*1.051</f>
        <v>398694.95819999999</v>
      </c>
      <c r="BV328" s="8">
        <f t="shared" si="267"/>
        <v>376754</v>
      </c>
      <c r="BW328" s="450"/>
      <c r="BX328" s="157">
        <f>+'ESTUDIO DE MERCADO 2023'!BB328*(1 + 0.0928) * (1 + 0.052) * (1 + 0.051)</f>
        <v>205609.00955795203</v>
      </c>
      <c r="BY328" s="157">
        <f>+'ESTUDIO DE MERCADO 2023'!BC328*(1 + 0.0928) * (1 + 0.052) * (1 + 0.051)</f>
        <v>158160.77658303999</v>
      </c>
      <c r="BZ328" s="7">
        <f>+'ESTUDIO DE MERCADO 2025'!BP328*1.051</f>
        <v>230169</v>
      </c>
      <c r="CA328" s="7">
        <f>+'ESTUDIO DE MERCADO 2025'!BQ328*1.051</f>
        <v>230169</v>
      </c>
      <c r="CB328" s="7">
        <f>+'ESTUDIO DE MERCADO 2025'!BR328*1.051</f>
        <v>221497.19899999999</v>
      </c>
      <c r="CC328" s="8">
        <f t="shared" si="268"/>
        <v>209121</v>
      </c>
      <c r="CD328" s="453"/>
      <c r="CE328" s="45"/>
      <c r="CF328" s="9"/>
      <c r="CG328" s="9"/>
      <c r="CH328" s="9"/>
      <c r="CI328" s="10"/>
      <c r="CJ328" s="10"/>
    </row>
    <row r="329" spans="1:198" s="6" customFormat="1" ht="50" customHeight="1" thickBot="1" x14ac:dyDescent="0.4">
      <c r="A329" s="291"/>
      <c r="B329" s="11">
        <v>297</v>
      </c>
      <c r="C329" s="34" t="s">
        <v>337</v>
      </c>
      <c r="D329" s="11" t="s">
        <v>272</v>
      </c>
      <c r="F329" s="157">
        <f>+'ESTUDIO DE MERCADO 2023'!F329*(1 + 0.0928) * (1 + 0.052) * (1 + 0.051)</f>
        <v>271030.05805366399</v>
      </c>
      <c r="G329" s="157">
        <f>+'ESTUDIO DE MERCADO 2023'!G329*(1 + 0.0928) * (1 + 0.052) * (1 + 0.051)</f>
        <v>256436.1318507744</v>
      </c>
      <c r="H329" s="7">
        <f>+'ESTUDIO DE MERCADO 2025'!H329*1.051</f>
        <v>334218</v>
      </c>
      <c r="I329" s="7">
        <f>+'ESTUDIO DE MERCADO 2025'!I329*1.051</f>
        <v>340524</v>
      </c>
      <c r="J329" s="13">
        <f>+'ESTUDIO DE MERCADO 2025'!J329*1.051</f>
        <v>321171.3064</v>
      </c>
      <c r="K329" s="8">
        <f t="shared" si="259"/>
        <v>304676</v>
      </c>
      <c r="L329" s="450"/>
      <c r="M329" s="157">
        <f>+'ESTUDIO DE MERCADO 2023'!I329*(1 + 0.0928) * (1 + 0.052) * (1 + 0.051)</f>
        <v>271030.05805366399</v>
      </c>
      <c r="N329" s="157">
        <f>+'ESTUDIO DE MERCADO 2023'!J329*(1 + 0.0928) * (1 + 0.052) * (1 + 0.051)</f>
        <v>256436.1318507744</v>
      </c>
      <c r="O329" s="7">
        <f>+'ESTUDIO DE MERCADO 2025'!N329*1.051</f>
        <v>334218</v>
      </c>
      <c r="P329" s="7">
        <f>+'ESTUDIO DE MERCADO 2025'!O329*1.051</f>
        <v>340524</v>
      </c>
      <c r="Q329" s="7">
        <f>+'ESTUDIO DE MERCADO 2025'!P329*1.051</f>
        <v>321171.3064</v>
      </c>
      <c r="R329" s="8">
        <f t="shared" si="260"/>
        <v>304676</v>
      </c>
      <c r="S329" s="450"/>
      <c r="T329" s="157">
        <f>+'ESTUDIO DE MERCADO 2023'!O329*(1 + 0.0928) * (1 + 0.052) * (1 + 0.051)</f>
        <v>654210.48495711992</v>
      </c>
      <c r="U329" s="157">
        <f>+'ESTUDIO DE MERCADO 2023'!P329*(1 + 0.0928) * (1 + 0.052) * (1 + 0.051)</f>
        <v>618983.76653635199</v>
      </c>
      <c r="V329" s="7">
        <f>+'ESTUDIO DE MERCADO 2025'!T329*1.051</f>
        <v>806117</v>
      </c>
      <c r="W329" s="7">
        <f>+'ESTUDIO DE MERCADO 2025'!U329*1.051</f>
        <v>806117</v>
      </c>
      <c r="X329" s="7">
        <f>+'ESTUDIO DE MERCADO 2025'!V329*1.051</f>
        <v>775240.93219999992</v>
      </c>
      <c r="Y329" s="8">
        <f t="shared" si="261"/>
        <v>732134</v>
      </c>
      <c r="Z329" s="450"/>
      <c r="AA329" s="157">
        <f>+'ESTUDIO DE MERCADO 2023'!AD329*(1 + 0.0928) * (1 + 0.052) * (1 + 0.051)</f>
        <v>373834.56283264002</v>
      </c>
      <c r="AB329" s="157">
        <f>+'ESTUDIO DE MERCADO 2023'!AE329*(1 + 0.0928) * (1 + 0.052) * (1 + 0.051)</f>
        <v>353705.00944934401</v>
      </c>
      <c r="AC329" s="7">
        <f>+'ESTUDIO DE MERCADO 2025'!Z329*1.051</f>
        <v>460338</v>
      </c>
      <c r="AD329" s="7">
        <f>+'ESTUDIO DE MERCADO 2025'!AA329*1.051</f>
        <v>460338</v>
      </c>
      <c r="AE329" s="7">
        <f>+'ESTUDIO DE MERCADO 2025'!AB329*1.051</f>
        <v>442994.39799999999</v>
      </c>
      <c r="AF329" s="8">
        <f t="shared" si="262"/>
        <v>418242</v>
      </c>
      <c r="AG329" s="450"/>
      <c r="AH329" s="157">
        <f>+'ESTUDIO DE MERCADO 2023'!AG329*(1 + 0.0928) * (1 + 0.052) * (1 + 0.051)</f>
        <v>373834.56283264002</v>
      </c>
      <c r="AI329" s="157">
        <f>+'ESTUDIO DE MERCADO 2023'!AH329*(1 + 0.0928) * (1 + 0.052) * (1 + 0.051)</f>
        <v>353705.00944934401</v>
      </c>
      <c r="AJ329" s="7">
        <f>+'ESTUDIO DE MERCADO 2025'!AF329*1.051</f>
        <v>460338</v>
      </c>
      <c r="AK329" s="7">
        <f>+'ESTUDIO DE MERCADO 2025'!AG329*1.051</f>
        <v>469796.99999999994</v>
      </c>
      <c r="AL329" s="7">
        <f>+'ESTUDIO DE MERCADO 2025'!AH329*1.051</f>
        <v>442994.39799999999</v>
      </c>
      <c r="AM329" s="8">
        <f t="shared" si="263"/>
        <v>420134</v>
      </c>
      <c r="AN329" s="450"/>
      <c r="AO329" s="157">
        <f>+'ESTUDIO DE MERCADO 2023'!AJ329*(1 + 0.0928) * (1 + 0.052) * (1 + 0.051)</f>
        <v>373834.56283264002</v>
      </c>
      <c r="AP329" s="157">
        <f>+'ESTUDIO DE MERCADO 2023'!AK329*(1 + 0.0928) * (1 + 0.052) * (1 + 0.051)</f>
        <v>353705.00944934401</v>
      </c>
      <c r="AQ329" s="7">
        <f>+'ESTUDIO DE MERCADO 2025'!AL329*1.051</f>
        <v>460338</v>
      </c>
      <c r="AR329" s="7">
        <f>+'ESTUDIO DE MERCADO 2025'!AM329*1.051</f>
        <v>469796.99999999994</v>
      </c>
      <c r="AS329" s="7">
        <f>+'ESTUDIO DE MERCADO 2025'!AN329*1.051</f>
        <v>442994.39799999999</v>
      </c>
      <c r="AT329" s="8">
        <f>ROUND(((AO329+AP329+AQ329+AR329+AS329)/5),0)</f>
        <v>420134</v>
      </c>
      <c r="AU329" s="450"/>
      <c r="AV329" s="157">
        <f>+'ESTUDIO DE MERCADO 2023'!AM329*(1 + 0.0928) * (1 + 0.052) * (1 + 0.051)</f>
        <v>373834.56283264002</v>
      </c>
      <c r="AW329" s="157">
        <f>+'ESTUDIO DE MERCADO 2023'!AN329*(1 + 0.0928) * (1 + 0.052) * (1 + 0.051)</f>
        <v>353705.00944934401</v>
      </c>
      <c r="AX329" s="7">
        <f>+'ESTUDIO DE MERCADO 2025'!AR329*1.051</f>
        <v>460338</v>
      </c>
      <c r="AY329" s="7">
        <f>+'ESTUDIO DE MERCADO 2025'!AS329*1.051</f>
        <v>469796.99999999994</v>
      </c>
      <c r="AZ329" s="7">
        <f>+'ESTUDIO DE MERCADO 2025'!AT329*1.051</f>
        <v>442994.39799999999</v>
      </c>
      <c r="BA329" s="8">
        <f t="shared" si="264"/>
        <v>420134</v>
      </c>
      <c r="BB329" s="450"/>
      <c r="BC329" s="157">
        <f>+'ESTUDIO DE MERCADO 2023'!AP329*(1 + 0.0928) * (1 + 0.052) * (1 + 0.051)</f>
        <v>271030.05805366399</v>
      </c>
      <c r="BD329" s="157">
        <f>+'ESTUDIO DE MERCADO 2023'!AQ329*(1 + 0.0928) * (1 + 0.052) * (1 + 0.051)</f>
        <v>208484.66004128</v>
      </c>
      <c r="BE329" s="7">
        <f>+'ESTUDIO DE MERCADO 2025'!AX329*1.051</f>
        <v>303739</v>
      </c>
      <c r="BF329" s="7">
        <f>+'ESTUDIO DE MERCADO 2025'!AY329*1.051</f>
        <v>303739</v>
      </c>
      <c r="BG329" s="7">
        <f>+'ESTUDIO DE MERCADO 2025'!AZ329*1.051</f>
        <v>291974.3162</v>
      </c>
      <c r="BH329" s="8">
        <f t="shared" si="265"/>
        <v>275793</v>
      </c>
      <c r="BI329" s="450"/>
      <c r="BJ329" s="157">
        <f>+'ESTUDIO DE MERCADO 2023'!AV329*(1 + 0.0928) * (1 + 0.052) * (1 + 0.051)</f>
        <v>373834.56283264002</v>
      </c>
      <c r="BK329" s="157">
        <f>+'ESTUDIO DE MERCADO 2023'!AW329*(1 + 0.0928) * (1 + 0.052) * (1 + 0.051)</f>
        <v>353705.00944934401</v>
      </c>
      <c r="BL329" s="7">
        <f>+'ESTUDIO DE MERCADO 2025'!BD329*1.051</f>
        <v>460338</v>
      </c>
      <c r="BM329" s="7">
        <f>+'ESTUDIO DE MERCADO 2025'!BE329*1.051</f>
        <v>460338</v>
      </c>
      <c r="BN329" s="7">
        <f>+'ESTUDIO DE MERCADO 2025'!BF329*1.051</f>
        <v>442994.39799999999</v>
      </c>
      <c r="BO329" s="8">
        <f t="shared" si="266"/>
        <v>418242</v>
      </c>
      <c r="BP329" s="450"/>
      <c r="BQ329" s="157">
        <f>+'ESTUDIO DE MERCADO 2023'!AY329*(1 + 0.0928) * (1 + 0.052) * (1 + 0.051)</f>
        <v>373834.56283264002</v>
      </c>
      <c r="BR329" s="157">
        <f>+'ESTUDIO DE MERCADO 2023'!AZ329*(1 + 0.0928) * (1 + 0.052) * (1 + 0.051)</f>
        <v>353705.00944934401</v>
      </c>
      <c r="BS329" s="7">
        <f>+'ESTUDIO DE MERCADO 2025'!BJ329*1.051</f>
        <v>460338</v>
      </c>
      <c r="BT329" s="7">
        <f>+'ESTUDIO DE MERCADO 2025'!BK329*1.051</f>
        <v>460338</v>
      </c>
      <c r="BU329" s="7">
        <f>+'ESTUDIO DE MERCADO 2025'!BL329*1.051</f>
        <v>442994.39799999999</v>
      </c>
      <c r="BV329" s="8">
        <f t="shared" si="267"/>
        <v>418242</v>
      </c>
      <c r="BW329" s="450"/>
      <c r="BX329" s="157">
        <f>+'ESTUDIO DE MERCADO 2023'!BB329*(1 + 0.0928) * (1 + 0.052) * (1 + 0.051)</f>
        <v>271030.05805366399</v>
      </c>
      <c r="BY329" s="157">
        <f>+'ESTUDIO DE MERCADO 2023'!BC329*(1 + 0.0928) * (1 + 0.052) * (1 + 0.051)</f>
        <v>208484.66004128</v>
      </c>
      <c r="BZ329" s="7">
        <f>+'ESTUDIO DE MERCADO 2025'!BP329*1.051</f>
        <v>303739</v>
      </c>
      <c r="CA329" s="7">
        <f>+'ESTUDIO DE MERCADO 2025'!BQ329*1.051</f>
        <v>303739</v>
      </c>
      <c r="CB329" s="7">
        <f>+'ESTUDIO DE MERCADO 2025'!BR329*1.051</f>
        <v>291974.3162</v>
      </c>
      <c r="CC329" s="8">
        <f t="shared" si="268"/>
        <v>275793</v>
      </c>
      <c r="CD329" s="453"/>
      <c r="CE329" s="45"/>
      <c r="CF329" s="9"/>
      <c r="CG329" s="9"/>
      <c r="CH329" s="9"/>
      <c r="CI329" s="10"/>
      <c r="CJ329" s="10"/>
    </row>
    <row r="330" spans="1:198" s="6" customFormat="1" ht="50" customHeight="1" thickBot="1" x14ac:dyDescent="0.4">
      <c r="A330" s="291"/>
      <c r="B330" s="289" t="s">
        <v>102</v>
      </c>
      <c r="C330" s="272"/>
      <c r="D330" s="273"/>
      <c r="F330" s="119">
        <f>+SUM(F331:F339)</f>
        <v>2841219.7809066484</v>
      </c>
      <c r="G330" s="119">
        <f t="shared" ref="G330:CB330" si="269">+SUM(G331:G339)</f>
        <v>2688231.0234732134</v>
      </c>
      <c r="H330" s="119">
        <f t="shared" si="269"/>
        <v>3502983</v>
      </c>
      <c r="I330" s="119">
        <f t="shared" si="269"/>
        <v>3572349</v>
      </c>
      <c r="J330" s="119">
        <f t="shared" si="269"/>
        <v>3366848.6515999995</v>
      </c>
      <c r="K330" s="119">
        <f t="shared" si="269"/>
        <v>3194326</v>
      </c>
      <c r="L330" s="119"/>
      <c r="M330" s="119">
        <f t="shared" si="269"/>
        <v>2841219.7809066484</v>
      </c>
      <c r="N330" s="119">
        <f t="shared" si="269"/>
        <v>2688231.0234732134</v>
      </c>
      <c r="O330" s="119">
        <f t="shared" si="269"/>
        <v>3502983</v>
      </c>
      <c r="P330" s="119">
        <f t="shared" si="269"/>
        <v>3572349</v>
      </c>
      <c r="Q330" s="119">
        <f t="shared" si="269"/>
        <v>3366848.6515999995</v>
      </c>
      <c r="R330" s="119">
        <f t="shared" si="269"/>
        <v>3194326</v>
      </c>
      <c r="S330" s="119"/>
      <c r="T330" s="119">
        <f t="shared" si="269"/>
        <v>4700177.7525577275</v>
      </c>
      <c r="U330" s="119">
        <f t="shared" si="269"/>
        <v>4447091.2581892349</v>
      </c>
      <c r="V330" s="119">
        <f t="shared" si="269"/>
        <v>5793112</v>
      </c>
      <c r="W330" s="119">
        <f t="shared" si="269"/>
        <v>5793112</v>
      </c>
      <c r="X330" s="119">
        <f t="shared" si="269"/>
        <v>5569715.4337999998</v>
      </c>
      <c r="Y330" s="119">
        <f t="shared" si="269"/>
        <v>5260642</v>
      </c>
      <c r="Z330" s="119"/>
      <c r="AA330" s="119">
        <f t="shared" si="269"/>
        <v>5565831.1223430848</v>
      </c>
      <c r="AB330" s="119">
        <f t="shared" si="269"/>
        <v>5191143.3475418277</v>
      </c>
      <c r="AC330" s="119">
        <f t="shared" si="269"/>
        <v>6812582</v>
      </c>
      <c r="AD330" s="119">
        <f t="shared" si="269"/>
        <v>6812582</v>
      </c>
      <c r="AE330" s="119">
        <f t="shared" si="269"/>
        <v>6549856.1729999995</v>
      </c>
      <c r="AF330" s="119">
        <f t="shared" si="269"/>
        <v>6186399</v>
      </c>
      <c r="AG330" s="119"/>
      <c r="AH330" s="119">
        <f t="shared" si="269"/>
        <v>4886659.8905429104</v>
      </c>
      <c r="AI330" s="119">
        <f t="shared" si="269"/>
        <v>5191143.3475418277</v>
      </c>
      <c r="AJ330" s="119">
        <f t="shared" si="269"/>
        <v>6382723</v>
      </c>
      <c r="AK330" s="119">
        <f t="shared" si="269"/>
        <v>6509894</v>
      </c>
      <c r="AL330" s="119">
        <f t="shared" si="269"/>
        <v>6136313.3173999991</v>
      </c>
      <c r="AM330" s="119">
        <f t="shared" si="269"/>
        <v>5821347</v>
      </c>
      <c r="AN330" s="119"/>
      <c r="AO330" s="119">
        <f t="shared" si="269"/>
        <v>5516711.4103356116</v>
      </c>
      <c r="AP330" s="119">
        <f t="shared" si="269"/>
        <v>5191143.3475418277</v>
      </c>
      <c r="AQ330" s="119">
        <f t="shared" si="269"/>
        <v>6781052</v>
      </c>
      <c r="AR330" s="119">
        <f t="shared" si="269"/>
        <v>6916631</v>
      </c>
      <c r="AS330" s="119">
        <f t="shared" si="269"/>
        <v>6519949.9679999994</v>
      </c>
      <c r="AT330" s="119">
        <f t="shared" si="269"/>
        <v>6185098</v>
      </c>
      <c r="AU330" s="119"/>
      <c r="AV330" s="119">
        <f t="shared" si="269"/>
        <v>6254284.6663383935</v>
      </c>
      <c r="AW330" s="119">
        <f t="shared" si="269"/>
        <v>5191143.3475418277</v>
      </c>
      <c r="AX330" s="119">
        <f t="shared" si="269"/>
        <v>7246645</v>
      </c>
      <c r="AY330" s="119">
        <f t="shared" si="269"/>
        <v>7391683</v>
      </c>
      <c r="AZ330" s="119">
        <f t="shared" si="269"/>
        <v>6969049.2045999989</v>
      </c>
      <c r="BA330" s="119">
        <f t="shared" si="269"/>
        <v>6610561</v>
      </c>
      <c r="BB330" s="119"/>
      <c r="BC330" s="119">
        <f t="shared" si="269"/>
        <v>4230710.2337408522</v>
      </c>
      <c r="BD330" s="119">
        <f t="shared" si="269"/>
        <v>3254392.4874929637</v>
      </c>
      <c r="BE330" s="119">
        <f t="shared" si="269"/>
        <v>4741061</v>
      </c>
      <c r="BF330" s="119">
        <f t="shared" si="269"/>
        <v>4741061</v>
      </c>
      <c r="BG330" s="119">
        <f t="shared" si="269"/>
        <v>4557633.5433999989</v>
      </c>
      <c r="BH330" s="119">
        <f t="shared" si="269"/>
        <v>4304970</v>
      </c>
      <c r="BI330" s="119"/>
      <c r="BJ330" s="119">
        <f t="shared" si="269"/>
        <v>6101542.0322352629</v>
      </c>
      <c r="BK330" s="119">
        <f t="shared" si="269"/>
        <v>5191143.3475418277</v>
      </c>
      <c r="BL330" s="119">
        <f t="shared" si="269"/>
        <v>7152055</v>
      </c>
      <c r="BM330" s="119">
        <f t="shared" si="269"/>
        <v>7152055</v>
      </c>
      <c r="BN330" s="119">
        <f t="shared" si="269"/>
        <v>6876046.4247999992</v>
      </c>
      <c r="BO330" s="119">
        <f t="shared" si="269"/>
        <v>6494568</v>
      </c>
      <c r="BP330" s="119"/>
      <c r="BQ330" s="119">
        <f t="shared" si="269"/>
        <v>5964815.0315557281</v>
      </c>
      <c r="BR330" s="119">
        <f t="shared" si="269"/>
        <v>5191143.3475418277</v>
      </c>
      <c r="BS330" s="119">
        <f t="shared" si="269"/>
        <v>7063771</v>
      </c>
      <c r="BT330" s="119">
        <f t="shared" si="269"/>
        <v>7063771</v>
      </c>
      <c r="BU330" s="119">
        <f t="shared" si="269"/>
        <v>6792796.0842000004</v>
      </c>
      <c r="BV330" s="119">
        <f t="shared" si="269"/>
        <v>6415260</v>
      </c>
      <c r="BW330" s="119"/>
      <c r="BX330" s="119">
        <f t="shared" si="269"/>
        <v>4769730.7010177886</v>
      </c>
      <c r="BY330" s="119">
        <f t="shared" si="269"/>
        <v>3669023.6161675295</v>
      </c>
      <c r="BZ330" s="119">
        <f t="shared" si="269"/>
        <v>5343284</v>
      </c>
      <c r="CA330" s="119">
        <f t="shared" si="269"/>
        <v>5343284</v>
      </c>
      <c r="CB330" s="119">
        <f t="shared" si="269"/>
        <v>5138306.8393999999</v>
      </c>
      <c r="CC330" s="119">
        <f t="shared" ref="CC330" si="270">+SUM(CC331:CC339)</f>
        <v>4852726</v>
      </c>
      <c r="CD330" s="455"/>
      <c r="CE330" s="45"/>
      <c r="CF330" s="9"/>
      <c r="CG330" s="9"/>
      <c r="CH330" s="9"/>
      <c r="CI330" s="10"/>
      <c r="CJ330" s="10"/>
    </row>
    <row r="331" spans="1:198" s="46" customFormat="1" ht="50" customHeight="1" x14ac:dyDescent="0.35">
      <c r="A331" s="291"/>
      <c r="B331" s="31">
        <v>298</v>
      </c>
      <c r="C331" s="47" t="s">
        <v>338</v>
      </c>
      <c r="D331" s="31" t="s">
        <v>283</v>
      </c>
      <c r="E331" s="6"/>
      <c r="F331" s="157">
        <f>+'ESTUDIO DE MERCADO 2023'!F331*(1 + 0.0928) * (1 + 0.052) * (1 + 0.051)</f>
        <v>140013.47378003789</v>
      </c>
      <c r="G331" s="157">
        <f>+'ESTUDIO DE MERCADO 2023'!G331*(1 + 0.0928) * (1 + 0.052) * (1 + 0.051)</f>
        <v>132474.28673034353</v>
      </c>
      <c r="H331" s="7">
        <f>+'ESTUDIO DE MERCADO 2025'!H331*1.051</f>
        <v>172364</v>
      </c>
      <c r="I331" s="7">
        <f>+'ESTUDIO DE MERCADO 2025'!I331*1.051</f>
        <v>175517</v>
      </c>
      <c r="J331" s="13">
        <f>+'ESTUDIO DE MERCADO 2025'!J331*1.051</f>
        <v>165916.53539999999</v>
      </c>
      <c r="K331" s="8">
        <f t="shared" si="259"/>
        <v>157257</v>
      </c>
      <c r="L331" s="450"/>
      <c r="M331" s="157">
        <f>+'ESTUDIO DE MERCADO 2023'!I331*(1 + 0.0928) * (1 + 0.052) * (1 + 0.051)</f>
        <v>140013.47378003789</v>
      </c>
      <c r="N331" s="157">
        <f>+'ESTUDIO DE MERCADO 2023'!J331*(1 + 0.0928) * (1 + 0.052) * (1 + 0.051)</f>
        <v>132474.28673034353</v>
      </c>
      <c r="O331" s="7">
        <f>+'ESTUDIO DE MERCADO 2025'!N331*1.051</f>
        <v>172364</v>
      </c>
      <c r="P331" s="7">
        <f>+'ESTUDIO DE MERCADO 2025'!O331*1.051</f>
        <v>175517</v>
      </c>
      <c r="Q331" s="7">
        <f>+'ESTUDIO DE MERCADO 2025'!P331*1.051</f>
        <v>165916.53539999999</v>
      </c>
      <c r="R331" s="8">
        <f t="shared" si="260"/>
        <v>157257</v>
      </c>
      <c r="S331" s="450"/>
      <c r="T331" s="157">
        <f>+'ESTUDIO DE MERCADO 2023'!O331*(1 + 0.0928) * (1 + 0.052) * (1 + 0.051)</f>
        <v>223447.36685127774</v>
      </c>
      <c r="U331" s="157">
        <f>+'ESTUDIO DE MERCADO 2023'!P331*(1 + 0.0928) * (1 + 0.052) * (1 + 0.051)</f>
        <v>211415.58555928589</v>
      </c>
      <c r="V331" s="7">
        <f>+'ESTUDIO DE MERCADO 2025'!T331*1.051</f>
        <v>275362</v>
      </c>
      <c r="W331" s="7">
        <f>+'ESTUDIO DE MERCADO 2025'!U331*1.051</f>
        <v>275362</v>
      </c>
      <c r="X331" s="7">
        <f>+'ESTUDIO DE MERCADO 2025'!V331*1.051</f>
        <v>264785.78700000001</v>
      </c>
      <c r="Y331" s="8">
        <f t="shared" si="261"/>
        <v>250075</v>
      </c>
      <c r="Z331" s="450"/>
      <c r="AA331" s="157">
        <f>+'ESTUDIO DE MERCADO 2023'!AD331*(1 + 0.0928) * (1 + 0.052) * (1 + 0.051)</f>
        <v>248989.51989817715</v>
      </c>
      <c r="AB331" s="157">
        <f>+'ESTUDIO DE MERCADO 2023'!AE331*(1 + 0.0928) * (1 + 0.052) * (1 + 0.051)</f>
        <v>248841.20103537335</v>
      </c>
      <c r="AC331" s="7">
        <f>+'ESTUDIO DE MERCADO 2025'!Z331*1.051</f>
        <v>315300</v>
      </c>
      <c r="AD331" s="7">
        <f>+'ESTUDIO DE MERCADO 2025'!AA331*1.051</f>
        <v>315300</v>
      </c>
      <c r="AE331" s="7">
        <f>+'ESTUDIO DE MERCADO 2025'!AB331*1.051</f>
        <v>303126.05679999996</v>
      </c>
      <c r="AF331" s="8">
        <f t="shared" si="262"/>
        <v>286311</v>
      </c>
      <c r="AG331" s="450"/>
      <c r="AH331" s="157">
        <f>+'ESTUDIO DE MERCADO 2023'!AG331*(1 + 0.0928) * (1 + 0.052) * (1 + 0.051)</f>
        <v>238251.68283265387</v>
      </c>
      <c r="AI331" s="157">
        <f>+'ESTUDIO DE MERCADO 2023'!AH331*(1 + 0.0928) * (1 + 0.052) * (1 + 0.051)</f>
        <v>248841.20103537335</v>
      </c>
      <c r="AJ331" s="7">
        <f>+'ESTUDIO DE MERCADO 2025'!AF331*1.051</f>
        <v>307943</v>
      </c>
      <c r="AK331" s="7">
        <f>+'ESTUDIO DE MERCADO 2025'!AG331*1.051</f>
        <v>314249</v>
      </c>
      <c r="AL331" s="7">
        <f>+'ESTUDIO DE MERCADO 2025'!AH331*1.051</f>
        <v>296587.15519999998</v>
      </c>
      <c r="AM331" s="8">
        <f t="shared" si="263"/>
        <v>281174</v>
      </c>
      <c r="AN331" s="450"/>
      <c r="AO331" s="157">
        <f>+'ESTUDIO DE MERCADO 2023'!AJ331*(1 + 0.0928) * (1 + 0.052) * (1 + 0.051)</f>
        <v>251475.3328237329</v>
      </c>
      <c r="AP331" s="157">
        <f>+'ESTUDIO DE MERCADO 2023'!AK331*(1 + 0.0928) * (1 + 0.052) * (1 + 0.051)</f>
        <v>248841.20103537335</v>
      </c>
      <c r="AQ331" s="7">
        <f>+'ESTUDIO DE MERCADO 2025'!AL331*1.051</f>
        <v>316351</v>
      </c>
      <c r="AR331" s="7">
        <f>+'ESTUDIO DE MERCADO 2025'!AM331*1.051</f>
        <v>322657</v>
      </c>
      <c r="AS331" s="7">
        <f>+'ESTUDIO DE MERCADO 2025'!AN331*1.051</f>
        <v>304640.1274</v>
      </c>
      <c r="AT331" s="8">
        <f>ROUND(((AO331+AP331+AQ331+AR331+AS331)/5),0)</f>
        <v>288793</v>
      </c>
      <c r="AU331" s="450"/>
      <c r="AV331" s="157">
        <f>+'ESTUDIO DE MERCADO 2023'!AM331*(1 + 0.0928) * (1 + 0.052) * (1 + 0.051)</f>
        <v>297856.519741175</v>
      </c>
      <c r="AW331" s="157">
        <f>+'ESTUDIO DE MERCADO 2023'!AN331*(1 + 0.0928) * (1 + 0.052) * (1 + 0.051)</f>
        <v>248841.20103537335</v>
      </c>
      <c r="AX331" s="7">
        <f>+'ESTUDIO DE MERCADO 2025'!AR331*1.051</f>
        <v>345779</v>
      </c>
      <c r="AY331" s="7">
        <f>+'ESTUDIO DE MERCADO 2025'!AS331*1.051</f>
        <v>353136</v>
      </c>
      <c r="AZ331" s="7">
        <f>+'ESTUDIO DE MERCADO 2025'!AT331*1.051</f>
        <v>332880.70759999997</v>
      </c>
      <c r="BA331" s="8">
        <f t="shared" si="264"/>
        <v>315699</v>
      </c>
      <c r="BB331" s="450"/>
      <c r="BC331" s="157">
        <f>+'ESTUDIO DE MERCADO 2023'!AP331*(1 + 0.0928) * (1 + 0.052) * (1 + 0.051)</f>
        <v>202214.68518607237</v>
      </c>
      <c r="BD331" s="157">
        <f>+'ESTUDIO DE MERCADO 2023'!AQ331*(1 + 0.0928) * (1 + 0.052) * (1 + 0.051)</f>
        <v>155549.75783544022</v>
      </c>
      <c r="BE331" s="7">
        <f>+'ESTUDIO DE MERCADO 2025'!AX331*1.051</f>
        <v>227016</v>
      </c>
      <c r="BF331" s="7">
        <f>+'ESTUDIO DE MERCADO 2025'!AY331*1.051</f>
        <v>227016</v>
      </c>
      <c r="BG331" s="7">
        <f>+'ESTUDIO DE MERCADO 2025'!AZ331*1.051</f>
        <v>217840.77</v>
      </c>
      <c r="BH331" s="8">
        <f t="shared" si="265"/>
        <v>205927</v>
      </c>
      <c r="BI331" s="450"/>
      <c r="BJ331" s="157">
        <f>+'ESTUDIO DE MERCADO 2023'!AV331*(1 + 0.0928) * (1 + 0.052) * (1 + 0.051)</f>
        <v>288468.50582339958</v>
      </c>
      <c r="BK331" s="157">
        <f>+'ESTUDIO DE MERCADO 2023'!AW331*(1 + 0.0928) * (1 + 0.052) * (1 + 0.051)</f>
        <v>248841.20103537335</v>
      </c>
      <c r="BL331" s="7">
        <f>+'ESTUDIO DE MERCADO 2025'!BD331*1.051</f>
        <v>340524</v>
      </c>
      <c r="BM331" s="7">
        <f>+'ESTUDIO DE MERCADO 2025'!BE331*1.051</f>
        <v>340524</v>
      </c>
      <c r="BN331" s="7">
        <f>+'ESTUDIO DE MERCADO 2025'!BF331*1.051</f>
        <v>327164.31859999994</v>
      </c>
      <c r="BO331" s="8">
        <f t="shared" si="266"/>
        <v>309104</v>
      </c>
      <c r="BP331" s="450"/>
      <c r="BQ331" s="157">
        <f>+'ESTUDIO DE MERCADO 2023'!AY331*(1 + 0.0928) * (1 + 0.052) * (1 + 0.051)</f>
        <v>193215.4592136429</v>
      </c>
      <c r="BR331" s="157">
        <f>+'ESTUDIO DE MERCADO 2023'!AZ331*(1 + 0.0928) * (1 + 0.052) * (1 + 0.051)</f>
        <v>248841.20103537335</v>
      </c>
      <c r="BS331" s="7">
        <f>+'ESTUDIO DE MERCADO 2025'!BJ331*1.051</f>
        <v>279566</v>
      </c>
      <c r="BT331" s="7">
        <f>+'ESTUDIO DE MERCADO 2025'!BK331*1.051</f>
        <v>279566</v>
      </c>
      <c r="BU331" s="7">
        <f>+'ESTUDIO DE MERCADO 2025'!BL331*1.051</f>
        <v>269166.14479999995</v>
      </c>
      <c r="BV331" s="8">
        <f t="shared" si="267"/>
        <v>254071</v>
      </c>
      <c r="BW331" s="450"/>
      <c r="BX331" s="157">
        <f>+'ESTUDIO DE MERCADO 2023'!BB331*(1 + 0.0928) * (1 + 0.052) * (1 + 0.051)</f>
        <v>235049.04213286666</v>
      </c>
      <c r="BY331" s="157">
        <f>+'ESTUDIO DE MERCADO 2023'!BC331*(1 + 0.0928) * (1 + 0.052) * (1 + 0.051)</f>
        <v>180806.95548682049</v>
      </c>
      <c r="BZ331" s="7">
        <f>+'ESTUDIO DE MERCADO 2025'!BP331*1.051</f>
        <v>263801</v>
      </c>
      <c r="CA331" s="7">
        <f>+'ESTUDIO DE MERCADO 2025'!BQ331*1.051</f>
        <v>263801</v>
      </c>
      <c r="CB331" s="7">
        <f>+'ESTUDIO DE MERCADO 2025'!BR331*1.051</f>
        <v>253211.75459999999</v>
      </c>
      <c r="CC331" s="8">
        <f t="shared" si="268"/>
        <v>239334</v>
      </c>
      <c r="CD331" s="453"/>
      <c r="CE331" s="45"/>
      <c r="CF331" s="9"/>
      <c r="CG331" s="9"/>
      <c r="CH331" s="9"/>
      <c r="CI331" s="10"/>
      <c r="CJ331" s="10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</row>
    <row r="332" spans="1:198" s="46" customFormat="1" ht="50" customHeight="1" x14ac:dyDescent="0.35">
      <c r="A332" s="291"/>
      <c r="B332" s="31">
        <v>299</v>
      </c>
      <c r="C332" s="48" t="s">
        <v>339</v>
      </c>
      <c r="D332" s="11" t="s">
        <v>283</v>
      </c>
      <c r="E332" s="6"/>
      <c r="F332" s="157">
        <f>+'ESTUDIO DE MERCADO 2023'!F332*(1 + 0.0928) * (1 + 0.052) * (1 + 0.051)</f>
        <v>225579.62573903444</v>
      </c>
      <c r="G332" s="157">
        <f>+'ESTUDIO DE MERCADO 2023'!G332*(1 + 0.0928) * (1 + 0.052) * (1 + 0.051)</f>
        <v>213433.03050693258</v>
      </c>
      <c r="H332" s="7">
        <f>+'ESTUDIO DE MERCADO 2025'!H332*1.051</f>
        <v>278515</v>
      </c>
      <c r="I332" s="7">
        <f>+'ESTUDIO DE MERCADO 2025'!I332*1.051</f>
        <v>283770</v>
      </c>
      <c r="J332" s="13">
        <f>+'ESTUDIO DE MERCADO 2025'!J332*1.051</f>
        <v>267312.18079999997</v>
      </c>
      <c r="K332" s="8">
        <f t="shared" si="259"/>
        <v>253722</v>
      </c>
      <c r="L332" s="450"/>
      <c r="M332" s="157">
        <f>+'ESTUDIO DE MERCADO 2023'!I332*(1 + 0.0928) * (1 + 0.052) * (1 + 0.051)</f>
        <v>225579.62573903444</v>
      </c>
      <c r="N332" s="157">
        <f>+'ESTUDIO DE MERCADO 2023'!J332*(1 + 0.0928) * (1 + 0.052) * (1 + 0.051)</f>
        <v>213433.03050693258</v>
      </c>
      <c r="O332" s="7">
        <f>+'ESTUDIO DE MERCADO 2025'!N332*1.051</f>
        <v>278515</v>
      </c>
      <c r="P332" s="7">
        <f>+'ESTUDIO DE MERCADO 2025'!O332*1.051</f>
        <v>283770</v>
      </c>
      <c r="Q332" s="7">
        <f>+'ESTUDIO DE MERCADO 2025'!P332*1.051</f>
        <v>267312.18079999997</v>
      </c>
      <c r="R332" s="8">
        <f t="shared" si="260"/>
        <v>253722</v>
      </c>
      <c r="S332" s="450"/>
      <c r="T332" s="157">
        <f>+'ESTUDIO DE MERCADO 2023'!O332*(1 + 0.0928) * (1 + 0.052) * (1 + 0.051)</f>
        <v>373275.30632664234</v>
      </c>
      <c r="U332" s="157">
        <f>+'ESTUDIO DE MERCADO 2023'!P332*(1 + 0.0928) * (1 + 0.052) * (1 + 0.051)</f>
        <v>353175.86675520783</v>
      </c>
      <c r="V332" s="7">
        <f>+'ESTUDIO DE MERCADO 2025'!T332*1.051</f>
        <v>460338</v>
      </c>
      <c r="W332" s="7">
        <f>+'ESTUDIO DE MERCADO 2025'!U332*1.051</f>
        <v>460338</v>
      </c>
      <c r="X332" s="7">
        <f>+'ESTUDIO DE MERCADO 2025'!V332*1.051</f>
        <v>442332.26799999998</v>
      </c>
      <c r="Y332" s="8">
        <f t="shared" si="261"/>
        <v>417892</v>
      </c>
      <c r="Z332" s="450"/>
      <c r="AA332" s="157">
        <f>+'ESTUDIO DE MERCADO 2023'!AD332*(1 + 0.0928) * (1 + 0.052) * (1 + 0.051)</f>
        <v>450657.4720361068</v>
      </c>
      <c r="AB332" s="157">
        <f>+'ESTUDIO DE MERCADO 2023'!AE332*(1 + 0.0928) * (1 + 0.052) * (1 + 0.051)</f>
        <v>428425.98853178922</v>
      </c>
      <c r="AC332" s="7">
        <f>+'ESTUDIO DE MERCADO 2025'!Z332*1.051</f>
        <v>557030</v>
      </c>
      <c r="AD332" s="7">
        <f>+'ESTUDIO DE MERCADO 2025'!AA332*1.051</f>
        <v>557030</v>
      </c>
      <c r="AE332" s="7">
        <f>+'ESTUDIO DE MERCADO 2025'!AB332*1.051</f>
        <v>535268.83480000007</v>
      </c>
      <c r="AF332" s="8">
        <f t="shared" si="262"/>
        <v>505682</v>
      </c>
      <c r="AG332" s="450"/>
      <c r="AH332" s="157">
        <f>+'ESTUDIO DE MERCADO 2023'!AG332*(1 + 0.0928) * (1 + 0.052) * (1 + 0.051)</f>
        <v>394758.27023166436</v>
      </c>
      <c r="AI332" s="157">
        <f>+'ESTUDIO DE MERCADO 2023'!AH332*(1 + 0.0928) * (1 + 0.052) * (1 + 0.051)</f>
        <v>428425.98853178922</v>
      </c>
      <c r="AJ332" s="7">
        <f>+'ESTUDIO DE MERCADO 2025'!AF332*1.051</f>
        <v>521295.99999999994</v>
      </c>
      <c r="AK332" s="7">
        <f>+'ESTUDIO DE MERCADO 2025'!AG332*1.051</f>
        <v>531806</v>
      </c>
      <c r="AL332" s="7">
        <f>+'ESTUDIO DE MERCADO 2025'!AH332*1.051</f>
        <v>501232.41</v>
      </c>
      <c r="AM332" s="8">
        <f t="shared" si="263"/>
        <v>475504</v>
      </c>
      <c r="AN332" s="450"/>
      <c r="AO332" s="157">
        <f>+'ESTUDIO DE MERCADO 2023'!AJ332*(1 + 0.0928) * (1 + 0.052) * (1 + 0.051)</f>
        <v>448052.59280228894</v>
      </c>
      <c r="AP332" s="157">
        <f>+'ESTUDIO DE MERCADO 2023'!AK332*(1 + 0.0928) * (1 + 0.052) * (1 + 0.051)</f>
        <v>428425.98853178922</v>
      </c>
      <c r="AQ332" s="7">
        <f>+'ESTUDIO DE MERCADO 2025'!AL332*1.051</f>
        <v>554928</v>
      </c>
      <c r="AR332" s="7">
        <f>+'ESTUDIO DE MERCADO 2025'!AM332*1.051</f>
        <v>566489</v>
      </c>
      <c r="AS332" s="7">
        <f>+'ESTUDIO DE MERCADO 2025'!AN332*1.051</f>
        <v>533682.66559999995</v>
      </c>
      <c r="AT332" s="8">
        <f>ROUND(((AO332+AP332+AQ332+AR332+AS332)/5),0)</f>
        <v>506316</v>
      </c>
      <c r="AU332" s="450"/>
      <c r="AV332" s="157">
        <f>+'ESTUDIO DE MERCADO 2023'!AM332*(1 + 0.0928) * (1 + 0.052) * (1 + 0.051)</f>
        <v>501451.40213322535</v>
      </c>
      <c r="AW332" s="157">
        <f>+'ESTUDIO DE MERCADO 2023'!AN332*(1 + 0.0928) * (1 + 0.052) * (1 + 0.051)</f>
        <v>428425.98853178922</v>
      </c>
      <c r="AX332" s="7">
        <f>+'ESTUDIO DE MERCADO 2025'!AR332*1.051</f>
        <v>588560</v>
      </c>
      <c r="AY332" s="7">
        <f>+'ESTUDIO DE MERCADO 2025'!AS332*1.051</f>
        <v>600121</v>
      </c>
      <c r="AZ332" s="7">
        <f>+'ESTUDIO DE MERCADO 2025'!AT332*1.051</f>
        <v>566196.19140000001</v>
      </c>
      <c r="BA332" s="8">
        <f t="shared" si="264"/>
        <v>536951</v>
      </c>
      <c r="BB332" s="450"/>
      <c r="BC332" s="157">
        <f>+'ESTUDIO DE MERCADO 2023'!AP332*(1 + 0.0928) * (1 + 0.052) * (1 + 0.051)</f>
        <v>340228.33097223705</v>
      </c>
      <c r="BD332" s="157">
        <f>+'ESTUDIO DE MERCADO 2023'!AQ332*(1 + 0.0928) * (1 + 0.052) * (1 + 0.051)</f>
        <v>261714.10074787468</v>
      </c>
      <c r="BE332" s="7">
        <f>+'ESTUDIO DE MERCADO 2025'!AX332*1.051</f>
        <v>381513</v>
      </c>
      <c r="BF332" s="7">
        <f>+'ESTUDIO DE MERCADO 2025'!AY332*1.051</f>
        <v>381513</v>
      </c>
      <c r="BG332" s="7">
        <f>+'ESTUDIO DE MERCADO 2025'!AZ332*1.051</f>
        <v>366518.38299999997</v>
      </c>
      <c r="BH332" s="8">
        <f t="shared" si="265"/>
        <v>346297</v>
      </c>
      <c r="BI332" s="450"/>
      <c r="BJ332" s="157">
        <f>+'ESTUDIO DE MERCADO 2023'!AV332*(1 + 0.0928) * (1 + 0.052) * (1 + 0.051)</f>
        <v>494500.60264783748</v>
      </c>
      <c r="BK332" s="157">
        <f>+'ESTUDIO DE MERCADO 2023'!AW332*(1 + 0.0928) * (1 + 0.052) * (1 + 0.051)</f>
        <v>428425.98853178922</v>
      </c>
      <c r="BL332" s="7">
        <f>+'ESTUDIO DE MERCADO 2025'!BD332*1.051</f>
        <v>584356</v>
      </c>
      <c r="BM332" s="7">
        <f>+'ESTUDIO DE MERCADO 2025'!BE332*1.051</f>
        <v>584356</v>
      </c>
      <c r="BN332" s="7">
        <f>+'ESTUDIO DE MERCADO 2025'!BF332*1.051</f>
        <v>561964.44499999995</v>
      </c>
      <c r="BO332" s="8">
        <f t="shared" si="266"/>
        <v>530721</v>
      </c>
      <c r="BP332" s="450"/>
      <c r="BQ332" s="157">
        <f>+'ESTUDIO DE MERCADO 2023'!AY332*(1 + 0.0928) * (1 + 0.052) * (1 + 0.051)</f>
        <v>395556.50048195268</v>
      </c>
      <c r="BR332" s="157">
        <f>+'ESTUDIO DE MERCADO 2023'!AZ332*(1 + 0.0928) * (1 + 0.052) * (1 + 0.051)</f>
        <v>428425.98853178922</v>
      </c>
      <c r="BS332" s="7">
        <f>+'ESTUDIO DE MERCADO 2025'!BJ332*1.051</f>
        <v>521295.99999999994</v>
      </c>
      <c r="BT332" s="7">
        <f>+'ESTUDIO DE MERCADO 2025'!BK332*1.051</f>
        <v>521295.99999999994</v>
      </c>
      <c r="BU332" s="7">
        <f>+'ESTUDIO DE MERCADO 2025'!BL332*1.051</f>
        <v>501717.97199999995</v>
      </c>
      <c r="BV332" s="8">
        <f t="shared" si="267"/>
        <v>473658</v>
      </c>
      <c r="BW332" s="450"/>
      <c r="BX332" s="157">
        <f>+'ESTUDIO DE MERCADO 2023'!BB332*(1 + 0.0928) * (1 + 0.052) * (1 + 0.051)</f>
        <v>378694.03831490147</v>
      </c>
      <c r="BY332" s="157">
        <f>+'ESTUDIO DE MERCADO 2023'!BC332*(1 + 0.0928) * (1 + 0.052) * (1 + 0.051)</f>
        <v>291303.10639607807</v>
      </c>
      <c r="BZ332" s="7">
        <f>+'ESTUDIO DE MERCADO 2025'!BP332*1.051</f>
        <v>424604</v>
      </c>
      <c r="CA332" s="7">
        <f>+'ESTUDIO DE MERCADO 2025'!BQ332*1.051</f>
        <v>424604</v>
      </c>
      <c r="CB332" s="7">
        <f>+'ESTUDIO DE MERCADO 2025'!BR332*1.051</f>
        <v>407957.42119999998</v>
      </c>
      <c r="CC332" s="8">
        <f t="shared" si="268"/>
        <v>385433</v>
      </c>
      <c r="CD332" s="453"/>
      <c r="CE332" s="45"/>
      <c r="CF332" s="9"/>
      <c r="CG332" s="9"/>
      <c r="CH332" s="9"/>
      <c r="CI332" s="10"/>
      <c r="CJ332" s="10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</row>
    <row r="333" spans="1:198" s="46" customFormat="1" ht="50" customHeight="1" x14ac:dyDescent="0.35">
      <c r="A333" s="291"/>
      <c r="B333" s="31">
        <v>300</v>
      </c>
      <c r="C333" s="48" t="s">
        <v>340</v>
      </c>
      <c r="D333" s="11" t="s">
        <v>272</v>
      </c>
      <c r="E333" s="6"/>
      <c r="F333" s="157">
        <f>+'ESTUDIO DE MERCADO 2023'!F333*(1 + 0.0928) * (1 + 0.052) * (1 + 0.051)</f>
        <v>296122.76849739795</v>
      </c>
      <c r="G333" s="157">
        <f>+'ESTUDIO DE MERCADO 2023'!G333*(1 + 0.0928) * (1 + 0.052) * (1 + 0.051)</f>
        <v>280177.69634753797</v>
      </c>
      <c r="H333" s="7">
        <f>+'ESTUDIO DE MERCADO 2025'!H333*1.051</f>
        <v>364697</v>
      </c>
      <c r="I333" s="7">
        <f>+'ESTUDIO DE MERCADO 2025'!I333*1.051</f>
        <v>372054</v>
      </c>
      <c r="J333" s="13">
        <f>+'ESTUDIO DE MERCADO 2025'!J333*1.051</f>
        <v>350905.35759999993</v>
      </c>
      <c r="K333" s="8">
        <f t="shared" si="259"/>
        <v>332791</v>
      </c>
      <c r="L333" s="450"/>
      <c r="M333" s="157">
        <f>+'ESTUDIO DE MERCADO 2023'!I333*(1 + 0.0928) * (1 + 0.052) * (1 + 0.051)</f>
        <v>296122.76849739795</v>
      </c>
      <c r="N333" s="157">
        <f>+'ESTUDIO DE MERCADO 2023'!J333*(1 + 0.0928) * (1 + 0.052) * (1 + 0.051)</f>
        <v>280177.69634753797</v>
      </c>
      <c r="O333" s="7">
        <f>+'ESTUDIO DE MERCADO 2025'!N333*1.051</f>
        <v>364697</v>
      </c>
      <c r="P333" s="7">
        <f>+'ESTUDIO DE MERCADO 2025'!O333*1.051</f>
        <v>372054</v>
      </c>
      <c r="Q333" s="7">
        <f>+'ESTUDIO DE MERCADO 2025'!P333*1.051</f>
        <v>350905.35759999993</v>
      </c>
      <c r="R333" s="8">
        <f t="shared" si="260"/>
        <v>332791</v>
      </c>
      <c r="S333" s="450"/>
      <c r="T333" s="157">
        <f>+'ESTUDIO DE MERCADO 2023'!O333*(1 + 0.0928) * (1 + 0.052) * (1 + 0.051)</f>
        <v>475232.51506895816</v>
      </c>
      <c r="U333" s="157">
        <f>+'ESTUDIO DE MERCADO 2023'!P333*(1 + 0.0928) * (1 + 0.052) * (1 + 0.051)</f>
        <v>449643.07194986043</v>
      </c>
      <c r="V333" s="7">
        <f>+'ESTUDIO DE MERCADO 2025'!T333*1.051</f>
        <v>585407</v>
      </c>
      <c r="W333" s="7">
        <f>+'ESTUDIO DE MERCADO 2025'!U333*1.051</f>
        <v>585407</v>
      </c>
      <c r="X333" s="7">
        <f>+'ESTUDIO DE MERCADO 2025'!V333*1.051</f>
        <v>563150.39339999994</v>
      </c>
      <c r="Y333" s="8">
        <f t="shared" si="261"/>
        <v>531768</v>
      </c>
      <c r="Z333" s="450"/>
      <c r="AA333" s="157">
        <f>+'ESTUDIO DE MERCADO 2023'!AD333*(1 + 0.0928) * (1 + 0.052) * (1 + 0.051)</f>
        <v>611121.19174134138</v>
      </c>
      <c r="AB333" s="157">
        <f>+'ESTUDIO DE MERCADO 2023'!AE333*(1 + 0.0928) * (1 + 0.052) * (1 + 0.051)</f>
        <v>568819.46514494647</v>
      </c>
      <c r="AC333" s="7">
        <f>+'ESTUDIO DE MERCADO 2025'!Z333*1.051</f>
        <v>747261</v>
      </c>
      <c r="AD333" s="7">
        <f>+'ESTUDIO DE MERCADO 2025'!AA333*1.051</f>
        <v>747261</v>
      </c>
      <c r="AE333" s="7">
        <f>+'ESTUDIO DE MERCADO 2025'!AB333*1.051</f>
        <v>718458.1348</v>
      </c>
      <c r="AF333" s="8">
        <f t="shared" si="262"/>
        <v>678584</v>
      </c>
      <c r="AG333" s="450"/>
      <c r="AH333" s="157">
        <f>+'ESTUDIO DE MERCADO 2023'!AG333*(1 + 0.0928) * (1 + 0.052) * (1 + 0.051)</f>
        <v>521402.29854111845</v>
      </c>
      <c r="AI333" s="157">
        <f>+'ESTUDIO DE MERCADO 2023'!AH333*(1 + 0.0928) * (1 + 0.052) * (1 + 0.051)</f>
        <v>568819.46514494647</v>
      </c>
      <c r="AJ333" s="7">
        <f>+'ESTUDIO DE MERCADO 2025'!AF333*1.051</f>
        <v>690507</v>
      </c>
      <c r="AK333" s="7">
        <f>+'ESTUDIO DE MERCADO 2025'!AG333*1.051</f>
        <v>704170</v>
      </c>
      <c r="AL333" s="7">
        <f>+'ESTUDIO DE MERCADO 2025'!AH333*1.051</f>
        <v>663829.46699999995</v>
      </c>
      <c r="AM333" s="8">
        <f t="shared" si="263"/>
        <v>629746</v>
      </c>
      <c r="AN333" s="450"/>
      <c r="AO333" s="157">
        <f>+'ESTUDIO DE MERCADO 2023'!AJ333*(1 + 0.0928) * (1 + 0.052) * (1 + 0.051)</f>
        <v>594116.57898177311</v>
      </c>
      <c r="AP333" s="157">
        <f>+'ESTUDIO DE MERCADO 2023'!AK333*(1 + 0.0928) * (1 + 0.052) * (1 + 0.051)</f>
        <v>568819.46514494647</v>
      </c>
      <c r="AQ333" s="7">
        <f>+'ESTUDIO DE MERCADO 2025'!AL333*1.051</f>
        <v>736751</v>
      </c>
      <c r="AR333" s="7">
        <f>+'ESTUDIO DE MERCADO 2025'!AM333*1.051</f>
        <v>751465</v>
      </c>
      <c r="AS333" s="7">
        <f>+'ESTUDIO DE MERCADO 2025'!AN333*1.051</f>
        <v>708105.36439999996</v>
      </c>
      <c r="AT333" s="8">
        <f>ROUND(((AO333+AP333+AQ333+AR333+AS333)/5),0)</f>
        <v>671851</v>
      </c>
      <c r="AU333" s="450"/>
      <c r="AV333" s="157">
        <f>+'ESTUDIO DE MERCADO 2023'!AM333*(1 + 0.0928) * (1 + 0.052) * (1 + 0.051)</f>
        <v>682642.37917471572</v>
      </c>
      <c r="AW333" s="157">
        <f>+'ESTUDIO DE MERCADO 2023'!AN333*(1 + 0.0928) * (1 + 0.052) * (1 + 0.051)</f>
        <v>568819.46514494647</v>
      </c>
      <c r="AX333" s="7">
        <f>+'ESTUDIO DE MERCADO 2025'!AR333*1.051</f>
        <v>792454</v>
      </c>
      <c r="AY333" s="7">
        <f>+'ESTUDIO DE MERCADO 2025'!AS333*1.051</f>
        <v>808219</v>
      </c>
      <c r="AZ333" s="7">
        <f>+'ESTUDIO DE MERCADO 2025'!AT333*1.051</f>
        <v>762007.16059999994</v>
      </c>
      <c r="BA333" s="8">
        <f t="shared" si="264"/>
        <v>722828</v>
      </c>
      <c r="BB333" s="450"/>
      <c r="BC333" s="157">
        <f>+'ESTUDIO DE MERCADO 2023'!AP333*(1 + 0.0928) * (1 + 0.052) * (1 + 0.051)</f>
        <v>467869.84335396928</v>
      </c>
      <c r="BD333" s="157">
        <f>+'ESTUDIO DE MERCADO 2023'!AQ333*(1 + 0.0928) * (1 + 0.052) * (1 + 0.051)</f>
        <v>359899.87950305338</v>
      </c>
      <c r="BE333" s="7">
        <f>+'ESTUDIO DE MERCADO 2025'!AX333*1.051</f>
        <v>524449</v>
      </c>
      <c r="BF333" s="7">
        <f>+'ESTUDIO DE MERCADO 2025'!AY333*1.051</f>
        <v>524449</v>
      </c>
      <c r="BG333" s="7">
        <f>+'ESTUDIO DE MERCADO 2025'!AZ333*1.051</f>
        <v>504023.65580000001</v>
      </c>
      <c r="BH333" s="8">
        <f t="shared" si="265"/>
        <v>476138</v>
      </c>
      <c r="BI333" s="450"/>
      <c r="BJ333" s="157">
        <f>+'ESTUDIO DE MERCADO 2023'!AV333*(1 + 0.0928) * (1 + 0.052) * (1 + 0.051)</f>
        <v>666958.43046699464</v>
      </c>
      <c r="BK333" s="157">
        <f>+'ESTUDIO DE MERCADO 2023'!AW333*(1 + 0.0928) * (1 + 0.052) * (1 + 0.051)</f>
        <v>568819.46514494647</v>
      </c>
      <c r="BL333" s="7">
        <f>+'ESTUDIO DE MERCADO 2025'!BD333*1.051</f>
        <v>782995</v>
      </c>
      <c r="BM333" s="7">
        <f>+'ESTUDIO DE MERCADO 2025'!BE333*1.051</f>
        <v>782995</v>
      </c>
      <c r="BN333" s="7">
        <f>+'ESTUDIO DE MERCADO 2025'!BF333*1.051</f>
        <v>752457.77459999989</v>
      </c>
      <c r="BO333" s="8">
        <f t="shared" si="266"/>
        <v>710845</v>
      </c>
      <c r="BP333" s="450"/>
      <c r="BQ333" s="157">
        <f>+'ESTUDIO DE MERCADO 2023'!AY333*(1 + 0.0928) * (1 + 0.052) * (1 + 0.051)</f>
        <v>504302.91871987213</v>
      </c>
      <c r="BR333" s="157">
        <f>+'ESTUDIO DE MERCADO 2023'!AZ333*(1 + 0.0928) * (1 + 0.052) * (1 + 0.051)</f>
        <v>568819.46514494647</v>
      </c>
      <c r="BS333" s="7">
        <f>+'ESTUDIO DE MERCADO 2025'!BJ333*1.051</f>
        <v>679997</v>
      </c>
      <c r="BT333" s="7">
        <f>+'ESTUDIO DE MERCADO 2025'!BK333*1.051</f>
        <v>679997</v>
      </c>
      <c r="BU333" s="7">
        <f>+'ESTUDIO DE MERCADO 2025'!BL333*1.051</f>
        <v>653417.84059999988</v>
      </c>
      <c r="BV333" s="8">
        <f t="shared" si="267"/>
        <v>617307</v>
      </c>
      <c r="BW333" s="450"/>
      <c r="BX333" s="157">
        <f>+'ESTUDIO DE MERCADO 2023'!BB333*(1 + 0.0928) * (1 + 0.052) * (1 + 0.051)</f>
        <v>497118.84646727663</v>
      </c>
      <c r="BY333" s="157">
        <f>+'ESTUDIO DE MERCADO 2023'!BC333*(1 + 0.0928) * (1 + 0.052) * (1 + 0.051)</f>
        <v>382399.11266713578</v>
      </c>
      <c r="BZ333" s="7">
        <f>+'ESTUDIO DE MERCADO 2025'!BP333*1.051</f>
        <v>557030</v>
      </c>
      <c r="CA333" s="7">
        <f>+'ESTUDIO DE MERCADO 2025'!BQ333*1.051</f>
        <v>557030</v>
      </c>
      <c r="CB333" s="7">
        <f>+'ESTUDIO DE MERCADO 2025'!BR333*1.051</f>
        <v>535533.68680000002</v>
      </c>
      <c r="CC333" s="8">
        <f t="shared" si="268"/>
        <v>505822</v>
      </c>
      <c r="CD333" s="453"/>
      <c r="CE333" s="45"/>
      <c r="CF333" s="9"/>
      <c r="CG333" s="9"/>
      <c r="CH333" s="9"/>
      <c r="CI333" s="10"/>
      <c r="CJ333" s="10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</row>
    <row r="334" spans="1:198" s="46" customFormat="1" ht="50" customHeight="1" x14ac:dyDescent="0.35">
      <c r="A334" s="291"/>
      <c r="B334" s="31">
        <v>301</v>
      </c>
      <c r="C334" s="49" t="s">
        <v>341</v>
      </c>
      <c r="D334" s="11" t="s">
        <v>283</v>
      </c>
      <c r="E334" s="6"/>
      <c r="F334" s="157">
        <f>+'ESTUDIO DE MERCADO 2023'!F334*(1 + 0.0928) * (1 + 0.052) * (1 + 0.051)</f>
        <v>307588.36799811566</v>
      </c>
      <c r="G334" s="157">
        <f>+'ESTUDIO DE MERCADO 2023'!G334*(1 + 0.0928) * (1 + 0.052) * (1 + 0.051)</f>
        <v>291025.91741360177</v>
      </c>
      <c r="H334" s="7">
        <f>+'ESTUDIO DE MERCADO 2025'!H334*1.051</f>
        <v>379411</v>
      </c>
      <c r="I334" s="7">
        <f>+'ESTUDIO DE MERCADO 2025'!I334*1.051</f>
        <v>386768</v>
      </c>
      <c r="J334" s="13">
        <f>+'ESTUDIO DE MERCADO 2025'!J334*1.051</f>
        <v>364492.26519999997</v>
      </c>
      <c r="K334" s="8">
        <f t="shared" si="259"/>
        <v>345857</v>
      </c>
      <c r="L334" s="450"/>
      <c r="M334" s="157">
        <f>+'ESTUDIO DE MERCADO 2023'!I334*(1 + 0.0928) * (1 + 0.052) * (1 + 0.051)</f>
        <v>307588.36799811566</v>
      </c>
      <c r="N334" s="157">
        <f>+'ESTUDIO DE MERCADO 2023'!J334*(1 + 0.0928) * (1 + 0.052) * (1 + 0.051)</f>
        <v>291025.91741360177</v>
      </c>
      <c r="O334" s="7">
        <f>+'ESTUDIO DE MERCADO 2025'!N334*1.051</f>
        <v>379411</v>
      </c>
      <c r="P334" s="7">
        <f>+'ESTUDIO DE MERCADO 2025'!O334*1.051</f>
        <v>386768</v>
      </c>
      <c r="Q334" s="7">
        <f>+'ESTUDIO DE MERCADO 2025'!P334*1.051</f>
        <v>364492.26519999997</v>
      </c>
      <c r="R334" s="8">
        <f t="shared" si="260"/>
        <v>345857</v>
      </c>
      <c r="S334" s="450"/>
      <c r="T334" s="157">
        <f>+'ESTUDIO DE MERCADO 2023'!O334*(1 + 0.0928) * (1 + 0.052) * (1 + 0.051)</f>
        <v>532294.43582245102</v>
      </c>
      <c r="U334" s="157">
        <f>+'ESTUDIO DE MERCADO 2023'!P334*(1 + 0.0928) * (1 + 0.052) * (1 + 0.051)</f>
        <v>503632.42773970362</v>
      </c>
      <c r="V334" s="7">
        <f>+'ESTUDIO DE MERCADO 2025'!T334*1.051</f>
        <v>655824</v>
      </c>
      <c r="W334" s="7">
        <f>+'ESTUDIO DE MERCADO 2025'!U334*1.051</f>
        <v>655824</v>
      </c>
      <c r="X334" s="7">
        <f>+'ESTUDIO DE MERCADO 2025'!V334*1.051</f>
        <v>630770.05180000002</v>
      </c>
      <c r="Y334" s="8">
        <f t="shared" si="261"/>
        <v>595669</v>
      </c>
      <c r="Z334" s="450"/>
      <c r="AA334" s="157">
        <f>+'ESTUDIO DE MERCADO 2023'!AD334*(1 + 0.0928) * (1 + 0.052) * (1 + 0.051)</f>
        <v>605946.66718125262</v>
      </c>
      <c r="AB334" s="157">
        <f>+'ESTUDIO DE MERCADO 2023'!AE334*(1 + 0.0928) * (1 + 0.052) * (1 + 0.051)</f>
        <v>573318.76971764676</v>
      </c>
      <c r="AC334" s="7">
        <f>+'ESTUDIO DE MERCADO 2025'!Z334*1.051</f>
        <v>747261</v>
      </c>
      <c r="AD334" s="7">
        <f>+'ESTUDIO DE MERCADO 2025'!AA334*1.051</f>
        <v>747261</v>
      </c>
      <c r="AE334" s="7">
        <f>+'ESTUDIO DE MERCADO 2025'!AB334*1.051</f>
        <v>718047.61419999995</v>
      </c>
      <c r="AF334" s="8">
        <f t="shared" si="262"/>
        <v>678367</v>
      </c>
      <c r="AG334" s="450"/>
      <c r="AH334" s="157">
        <f>+'ESTUDIO DE MERCADO 2023'!AG334*(1 + 0.0928) * (1 + 0.052) * (1 + 0.051)</f>
        <v>521797.1612981105</v>
      </c>
      <c r="AI334" s="157">
        <f>+'ESTUDIO DE MERCADO 2023'!AH334*(1 + 0.0928) * (1 + 0.052) * (1 + 0.051)</f>
        <v>573318.76971764676</v>
      </c>
      <c r="AJ334" s="7">
        <f>+'ESTUDIO DE MERCADO 2025'!AF334*1.051</f>
        <v>693660</v>
      </c>
      <c r="AK334" s="7">
        <f>+'ESTUDIO DE MERCADO 2025'!AG334*1.051</f>
        <v>707323</v>
      </c>
      <c r="AL334" s="7">
        <f>+'ESTUDIO DE MERCADO 2025'!AH334*1.051</f>
        <v>666809.05199999991</v>
      </c>
      <c r="AM334" s="8">
        <f t="shared" si="263"/>
        <v>632582</v>
      </c>
      <c r="AN334" s="450"/>
      <c r="AO334" s="157">
        <f>+'ESTUDIO DE MERCADO 2023'!AJ334*(1 + 0.0928) * (1 + 0.052) * (1 + 0.051)</f>
        <v>598773.52958961995</v>
      </c>
      <c r="AP334" s="157">
        <f>+'ESTUDIO DE MERCADO 2023'!AK334*(1 + 0.0928) * (1 + 0.052) * (1 + 0.051)</f>
        <v>573318.76971764676</v>
      </c>
      <c r="AQ334" s="7">
        <f>+'ESTUDIO DE MERCADO 2025'!AL334*1.051</f>
        <v>742006</v>
      </c>
      <c r="AR334" s="7">
        <f>+'ESTUDIO DE MERCADO 2025'!AM334*1.051</f>
        <v>756720</v>
      </c>
      <c r="AS334" s="7">
        <f>+'ESTUDIO DE MERCADO 2025'!AN334*1.051</f>
        <v>713680.49899999995</v>
      </c>
      <c r="AT334" s="8">
        <f>ROUND(((AO334+AP334+AQ334+AR334+AS334)/5),0)</f>
        <v>676900</v>
      </c>
      <c r="AU334" s="450"/>
      <c r="AV334" s="157">
        <f>+'ESTUDIO DE MERCADO 2023'!AM334*(1 + 0.0928) * (1 + 0.052) * (1 + 0.051)</f>
        <v>688169.24281027413</v>
      </c>
      <c r="AW334" s="157">
        <f>+'ESTUDIO DE MERCADO 2023'!AN334*(1 + 0.0928) * (1 + 0.052) * (1 + 0.051)</f>
        <v>573318.76971764676</v>
      </c>
      <c r="AX334" s="7">
        <f>+'ESTUDIO DE MERCADO 2025'!AR334*1.051</f>
        <v>798760</v>
      </c>
      <c r="AY334" s="7">
        <f>+'ESTUDIO DE MERCADO 2025'!AS334*1.051</f>
        <v>814525</v>
      </c>
      <c r="AZ334" s="7">
        <f>+'ESTUDIO DE MERCADO 2025'!AT334*1.051</f>
        <v>768111.99919999985</v>
      </c>
      <c r="BA334" s="8">
        <f t="shared" si="264"/>
        <v>728577</v>
      </c>
      <c r="BB334" s="450"/>
      <c r="BC334" s="157">
        <f>+'ESTUDIO DE MERCADO 2023'!AP334*(1 + 0.0928) * (1 + 0.052) * (1 + 0.051)</f>
        <v>478499.54877219343</v>
      </c>
      <c r="BD334" s="157">
        <f>+'ESTUDIO DE MERCADO 2023'!AQ334*(1 + 0.0928) * (1 + 0.052) * (1 + 0.051)</f>
        <v>368076.57597861026</v>
      </c>
      <c r="BE334" s="7">
        <f>+'ESTUDIO DE MERCADO 2025'!AX334*1.051</f>
        <v>536010</v>
      </c>
      <c r="BF334" s="7">
        <f>+'ESTUDIO DE MERCADO 2025'!AY334*1.051</f>
        <v>536010</v>
      </c>
      <c r="BG334" s="7">
        <f>+'ESTUDIO DE MERCADO 2025'!AZ334*1.051</f>
        <v>515475.56199999998</v>
      </c>
      <c r="BH334" s="8">
        <f t="shared" si="265"/>
        <v>486814</v>
      </c>
      <c r="BI334" s="450"/>
      <c r="BJ334" s="157">
        <f>+'ESTUDIO DE MERCADO 2023'!AV334*(1 + 0.0928) * (1 + 0.052) * (1 + 0.051)</f>
        <v>672650.52897932485</v>
      </c>
      <c r="BK334" s="157">
        <f>+'ESTUDIO DE MERCADO 2023'!AW334*(1 + 0.0928) * (1 + 0.052) * (1 + 0.051)</f>
        <v>573318.76971764676</v>
      </c>
      <c r="BL334" s="7">
        <f>+'ESTUDIO DE MERCADO 2025'!BD334*1.051</f>
        <v>789301</v>
      </c>
      <c r="BM334" s="7">
        <f>+'ESTUDIO DE MERCADO 2025'!BE334*1.051</f>
        <v>789301</v>
      </c>
      <c r="BN334" s="7">
        <f>+'ESTUDIO DE MERCADO 2025'!BF334*1.051</f>
        <v>758662.66839999997</v>
      </c>
      <c r="BO334" s="8">
        <f t="shared" si="266"/>
        <v>716647</v>
      </c>
      <c r="BP334" s="450"/>
      <c r="BQ334" s="157">
        <f>+'ESTUDIO DE MERCADO 2023'!AY334*(1 + 0.0928) * (1 + 0.052) * (1 + 0.051)</f>
        <v>529018.89738291129</v>
      </c>
      <c r="BR334" s="157">
        <f>+'ESTUDIO DE MERCADO 2023'!AZ334*(1 + 0.0928) * (1 + 0.052) * (1 + 0.051)</f>
        <v>573318.76971764676</v>
      </c>
      <c r="BS334" s="7">
        <f>+'ESTUDIO DE MERCADO 2025'!BJ334*1.051</f>
        <v>697864</v>
      </c>
      <c r="BT334" s="7">
        <f>+'ESTUDIO DE MERCADO 2025'!BK334*1.051</f>
        <v>697864</v>
      </c>
      <c r="BU334" s="7">
        <f>+'ESTUDIO DE MERCADO 2025'!BL334*1.051</f>
        <v>671207.0665999999</v>
      </c>
      <c r="BV334" s="8">
        <f t="shared" si="267"/>
        <v>633855</v>
      </c>
      <c r="BW334" s="450"/>
      <c r="BX334" s="157">
        <f>+'ESTUDIO DE MERCADO 2023'!BB334*(1 + 0.0928) * (1 + 0.052) * (1 + 0.051)</f>
        <v>516368.70961121767</v>
      </c>
      <c r="BY334" s="157">
        <f>+'ESTUDIO DE MERCADO 2023'!BC334*(1 + 0.0928) * (1 + 0.052) * (1 + 0.051)</f>
        <v>397206.69970093668</v>
      </c>
      <c r="BZ334" s="7">
        <f>+'ESTUDIO DE MERCADO 2025'!BP334*1.051</f>
        <v>578050</v>
      </c>
      <c r="CA334" s="7">
        <f>+'ESTUDIO DE MERCADO 2025'!BQ334*1.051</f>
        <v>578050</v>
      </c>
      <c r="CB334" s="7">
        <f>+'ESTUDIO DE MERCADO 2025'!BR334*1.051</f>
        <v>556270.12699999998</v>
      </c>
      <c r="CC334" s="8">
        <f t="shared" si="268"/>
        <v>525189</v>
      </c>
      <c r="CD334" s="453"/>
      <c r="CE334" s="45"/>
      <c r="CF334" s="9"/>
      <c r="CG334" s="9"/>
      <c r="CH334" s="9"/>
      <c r="CI334" s="10"/>
      <c r="CJ334" s="10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</row>
    <row r="335" spans="1:198" s="46" customFormat="1" ht="50" customHeight="1" x14ac:dyDescent="0.35">
      <c r="A335" s="291"/>
      <c r="B335" s="31">
        <v>302</v>
      </c>
      <c r="C335" s="49" t="s">
        <v>342</v>
      </c>
      <c r="D335" s="11" t="s">
        <v>283</v>
      </c>
      <c r="E335" s="6"/>
      <c r="F335" s="157">
        <f>+'ESTUDIO DE MERCADO 2023'!F335*(1 + 0.0928) * (1 + 0.052) * (1 + 0.051)</f>
        <v>158284.0772866389</v>
      </c>
      <c r="G335" s="157">
        <f>+'ESTUDIO DE MERCADO 2023'!G335*(1 + 0.0928) * (1 + 0.052) * (1 + 0.051)</f>
        <v>149761.08850966603</v>
      </c>
      <c r="H335" s="7">
        <f>+'ESTUDIO DE MERCADO 2025'!H335*1.051</f>
        <v>195486</v>
      </c>
      <c r="I335" s="7">
        <f>+'ESTUDIO DE MERCADO 2025'!I335*1.051</f>
        <v>199690</v>
      </c>
      <c r="J335" s="13">
        <f>+'ESTUDIO DE MERCADO 2025'!J335*1.051</f>
        <v>187566.715</v>
      </c>
      <c r="K335" s="8">
        <f t="shared" si="259"/>
        <v>178158</v>
      </c>
      <c r="L335" s="450"/>
      <c r="M335" s="157">
        <f>+'ESTUDIO DE MERCADO 2023'!I335*(1 + 0.0928) * (1 + 0.052) * (1 + 0.051)</f>
        <v>158284.0772866389</v>
      </c>
      <c r="N335" s="157">
        <f>+'ESTUDIO DE MERCADO 2023'!J335*(1 + 0.0928) * (1 + 0.052) * (1 + 0.051)</f>
        <v>149761.08850966603</v>
      </c>
      <c r="O335" s="7">
        <f>+'ESTUDIO DE MERCADO 2025'!N335*1.051</f>
        <v>195486</v>
      </c>
      <c r="P335" s="7">
        <f>+'ESTUDIO DE MERCADO 2025'!O335*1.051</f>
        <v>199690</v>
      </c>
      <c r="Q335" s="7">
        <f>+'ESTUDIO DE MERCADO 2025'!P335*1.051</f>
        <v>187566.715</v>
      </c>
      <c r="R335" s="8">
        <f t="shared" si="260"/>
        <v>178158</v>
      </c>
      <c r="S335" s="450"/>
      <c r="T335" s="157">
        <f>+'ESTUDIO DE MERCADO 2023'!O335*(1 + 0.0928) * (1 + 0.052) * (1 + 0.051)</f>
        <v>266540.86570588831</v>
      </c>
      <c r="U335" s="157">
        <f>+'ESTUDIO DE MERCADO 2023'!P335*(1 + 0.0928) * (1 + 0.052) * (1 + 0.051)</f>
        <v>252188.66524480199</v>
      </c>
      <c r="V335" s="7">
        <f>+'ESTUDIO DE MERCADO 2025'!T335*1.051</f>
        <v>328963</v>
      </c>
      <c r="W335" s="7">
        <f>+'ESTUDIO DE MERCADO 2025'!U335*1.051</f>
        <v>328963</v>
      </c>
      <c r="X335" s="7">
        <f>+'ESTUDIO DE MERCADO 2025'!V335*1.051</f>
        <v>315850.72399999999</v>
      </c>
      <c r="Y335" s="8">
        <f t="shared" si="261"/>
        <v>298501</v>
      </c>
      <c r="Z335" s="450"/>
      <c r="AA335" s="157">
        <f>+'ESTUDIO DE MERCADO 2023'!AD335*(1 + 0.0928) * (1 + 0.052) * (1 + 0.051)</f>
        <v>297875.95913844224</v>
      </c>
      <c r="AB335" s="157">
        <f>+'ESTUDIO DE MERCADO 2023'!AE335*(1 + 0.0928) * (1 + 0.052) * (1 + 0.051)</f>
        <v>291233.98438541032</v>
      </c>
      <c r="AC335" s="7">
        <f>+'ESTUDIO DE MERCADO 2025'!Z335*1.051</f>
        <v>373105</v>
      </c>
      <c r="AD335" s="7">
        <f>+'ESTUDIO DE MERCADO 2025'!AA335*1.051</f>
        <v>373105</v>
      </c>
      <c r="AE335" s="7">
        <f>+'ESTUDIO DE MERCADO 2025'!AB335*1.051</f>
        <v>358705.24899999995</v>
      </c>
      <c r="AF335" s="8">
        <f t="shared" si="262"/>
        <v>338805</v>
      </c>
      <c r="AG335" s="450"/>
      <c r="AH335" s="157">
        <f>+'ESTUDIO DE MERCADO 2023'!AG335*(1 + 0.0928) * (1 + 0.052) * (1 + 0.051)</f>
        <v>264236.08216738427</v>
      </c>
      <c r="AI335" s="157">
        <f>+'ESTUDIO DE MERCADO 2023'!AH335*(1 + 0.0928) * (1 + 0.052) * (1 + 0.051)</f>
        <v>291233.98438541032</v>
      </c>
      <c r="AJ335" s="7">
        <f>+'ESTUDIO DE MERCADO 2025'!AF335*1.051</f>
        <v>352085</v>
      </c>
      <c r="AK335" s="7">
        <f>+'ESTUDIO DE MERCADO 2025'!AG335*1.051</f>
        <v>359442</v>
      </c>
      <c r="AL335" s="7">
        <f>+'ESTUDIO DE MERCADO 2025'!AH335*1.051</f>
        <v>338221.88959999994</v>
      </c>
      <c r="AM335" s="8">
        <f t="shared" si="263"/>
        <v>321044</v>
      </c>
      <c r="AN335" s="450"/>
      <c r="AO335" s="157">
        <f>+'ESTUDIO DE MERCADO 2023'!AJ335*(1 + 0.0928) * (1 + 0.052) * (1 + 0.051)</f>
        <v>305852.18682968017</v>
      </c>
      <c r="AP335" s="157">
        <f>+'ESTUDIO DE MERCADO 2023'!AK335*(1 + 0.0928) * (1 + 0.052) * (1 + 0.051)</f>
        <v>291233.98438541032</v>
      </c>
      <c r="AQ335" s="7">
        <f>+'ESTUDIO DE MERCADO 2025'!AL335*1.051</f>
        <v>378360</v>
      </c>
      <c r="AR335" s="7">
        <f>+'ESTUDIO DE MERCADO 2025'!AM335*1.051</f>
        <v>385717</v>
      </c>
      <c r="AS335" s="7">
        <f>+'ESTUDIO DE MERCADO 2025'!AN335*1.051</f>
        <v>363562.34039999999</v>
      </c>
      <c r="AT335" s="8">
        <f>ROUND(((AO335+AP335+AQ335+AR335+AS335)/5),0)</f>
        <v>344945</v>
      </c>
      <c r="AU335" s="450"/>
      <c r="AV335" s="157">
        <f>+'ESTUDIO DE MERCADO 2023'!AM335*(1 + 0.0928) * (1 + 0.052) * (1 + 0.051)</f>
        <v>340699.73635596898</v>
      </c>
      <c r="AW335" s="157">
        <f>+'ESTUDIO DE MERCADO 2023'!AN335*(1 + 0.0928) * (1 + 0.052) * (1 + 0.051)</f>
        <v>291233.98438541032</v>
      </c>
      <c r="AX335" s="7">
        <f>+'ESTUDIO DE MERCADO 2025'!AR335*1.051</f>
        <v>400431</v>
      </c>
      <c r="AY335" s="7">
        <f>+'ESTUDIO DE MERCADO 2025'!AS335*1.051</f>
        <v>408839</v>
      </c>
      <c r="AZ335" s="7">
        <f>+'ESTUDIO DE MERCADO 2025'!AT335*1.051</f>
        <v>384779.92839999998</v>
      </c>
      <c r="BA335" s="8">
        <f t="shared" si="264"/>
        <v>365197</v>
      </c>
      <c r="BB335" s="450"/>
      <c r="BC335" s="157">
        <f>+'ESTUDIO DE MERCADO 2023'!AP335*(1 + 0.0928) * (1 + 0.052) * (1 + 0.051)</f>
        <v>234204.64331406838</v>
      </c>
      <c r="BD335" s="157">
        <f>+'ESTUDIO DE MERCADO 2023'!AQ335*(1 + 0.0928) * (1 + 0.052) * (1 + 0.051)</f>
        <v>180157.4179338988</v>
      </c>
      <c r="BE335" s="7">
        <f>+'ESTUDIO DE MERCADO 2025'!AX335*1.051</f>
        <v>262750</v>
      </c>
      <c r="BF335" s="7">
        <f>+'ESTUDIO DE MERCADO 2025'!AY335*1.051</f>
        <v>262750</v>
      </c>
      <c r="BG335" s="7">
        <f>+'ESTUDIO DE MERCADO 2025'!AZ335*1.051</f>
        <v>252302.42940000002</v>
      </c>
      <c r="BH335" s="8">
        <f t="shared" si="265"/>
        <v>238433</v>
      </c>
      <c r="BI335" s="450"/>
      <c r="BJ335" s="157">
        <f>+'ESTUDIO DE MERCADO 2023'!AV335*(1 + 0.0928) * (1 + 0.052) * (1 + 0.051)</f>
        <v>329989.84342401731</v>
      </c>
      <c r="BK335" s="157">
        <f>+'ESTUDIO DE MERCADO 2023'!AW335*(1 + 0.0928) * (1 + 0.052) * (1 + 0.051)</f>
        <v>291233.98438541032</v>
      </c>
      <c r="BL335" s="7">
        <f>+'ESTUDIO DE MERCADO 2025'!BD335*1.051</f>
        <v>393074</v>
      </c>
      <c r="BM335" s="7">
        <f>+'ESTUDIO DE MERCADO 2025'!BE335*1.051</f>
        <v>393074</v>
      </c>
      <c r="BN335" s="7">
        <f>+'ESTUDIO DE MERCADO 2025'!BF335*1.051</f>
        <v>378258.68359999993</v>
      </c>
      <c r="BO335" s="8">
        <f t="shared" si="266"/>
        <v>357126</v>
      </c>
      <c r="BP335" s="450"/>
      <c r="BQ335" s="157">
        <f>+'ESTUDIO DE MERCADO 2023'!AY335*(1 + 0.0928) * (1 + 0.052) * (1 + 0.051)</f>
        <v>267159.28153145412</v>
      </c>
      <c r="BR335" s="157">
        <f>+'ESTUDIO DE MERCADO 2023'!AZ335*(1 + 0.0928) * (1 + 0.052) * (1 + 0.051)</f>
        <v>291233.98438541032</v>
      </c>
      <c r="BS335" s="7">
        <f>+'ESTUDIO DE MERCADO 2025'!BJ335*1.051</f>
        <v>353136</v>
      </c>
      <c r="BT335" s="7">
        <f>+'ESTUDIO DE MERCADO 2025'!BK335*1.051</f>
        <v>353136</v>
      </c>
      <c r="BU335" s="7">
        <f>+'ESTUDIO DE MERCADO 2025'!BL335*1.051</f>
        <v>340002.28359999997</v>
      </c>
      <c r="BV335" s="8">
        <f t="shared" si="267"/>
        <v>320934</v>
      </c>
      <c r="BW335" s="450"/>
      <c r="BX335" s="157">
        <f>+'ESTUDIO DE MERCADO 2023'!BB335*(1 + 0.0928) * (1 + 0.052) * (1 + 0.051)</f>
        <v>265720.76613367419</v>
      </c>
      <c r="BY335" s="157">
        <f>+'ESTUDIO DE MERCADO 2023'!BC335*(1 + 0.0928) * (1 + 0.052) * (1 + 0.051)</f>
        <v>204400.58933359553</v>
      </c>
      <c r="BZ335" s="7">
        <f>+'ESTUDIO DE MERCADO 2025'!BP335*1.051</f>
        <v>297433</v>
      </c>
      <c r="CA335" s="7">
        <f>+'ESTUDIO DE MERCADO 2025'!BQ335*1.051</f>
        <v>297433</v>
      </c>
      <c r="CB335" s="7">
        <f>+'ESTUDIO DE MERCADO 2025'!BR335*1.051</f>
        <v>286253.51299999998</v>
      </c>
      <c r="CC335" s="8">
        <f t="shared" si="268"/>
        <v>270248</v>
      </c>
      <c r="CD335" s="453"/>
      <c r="CE335" s="45"/>
      <c r="CF335" s="9"/>
      <c r="CG335" s="9"/>
      <c r="CH335" s="9"/>
      <c r="CI335" s="10"/>
      <c r="CJ335" s="10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</row>
    <row r="336" spans="1:198" s="46" customFormat="1" ht="50" customHeight="1" x14ac:dyDescent="0.35">
      <c r="A336" s="291"/>
      <c r="B336" s="31">
        <v>303</v>
      </c>
      <c r="C336" s="49" t="s">
        <v>343</v>
      </c>
      <c r="D336" s="11" t="s">
        <v>272</v>
      </c>
      <c r="E336" s="6"/>
      <c r="F336" s="157">
        <f>+'ESTUDIO DE MERCADO 2023'!F336*(1 + 0.0928) * (1 + 0.052) * (1 + 0.051)</f>
        <v>344331.25875796599</v>
      </c>
      <c r="G336" s="157">
        <f>+'ESTUDIO DE MERCADO 2023'!G336*(1 + 0.0928) * (1 + 0.052) * (1 + 0.051)</f>
        <v>325790.34482484474</v>
      </c>
      <c r="H336" s="7">
        <f>+'ESTUDIO DE MERCADO 2025'!H336*1.051</f>
        <v>424604</v>
      </c>
      <c r="I336" s="7">
        <f>+'ESTUDIO DE MERCADO 2025'!I336*1.051</f>
        <v>433012</v>
      </c>
      <c r="J336" s="13">
        <f>+'ESTUDIO DE MERCADO 2025'!J336*1.051</f>
        <v>408032.46259999997</v>
      </c>
      <c r="K336" s="8">
        <f t="shared" si="259"/>
        <v>387154</v>
      </c>
      <c r="L336" s="450"/>
      <c r="M336" s="157">
        <f>+'ESTUDIO DE MERCADO 2023'!I336*(1 + 0.0928) * (1 + 0.052) * (1 + 0.051)</f>
        <v>344331.25875796599</v>
      </c>
      <c r="N336" s="157">
        <f>+'ESTUDIO DE MERCADO 2023'!J336*(1 + 0.0928) * (1 + 0.052) * (1 + 0.051)</f>
        <v>325790.34482484474</v>
      </c>
      <c r="O336" s="7">
        <f>+'ESTUDIO DE MERCADO 2025'!N336*1.051</f>
        <v>424604</v>
      </c>
      <c r="P336" s="7">
        <f>+'ESTUDIO DE MERCADO 2025'!O336*1.051</f>
        <v>433012</v>
      </c>
      <c r="Q336" s="7">
        <f>+'ESTUDIO DE MERCADO 2025'!P336*1.051</f>
        <v>408032.46259999997</v>
      </c>
      <c r="R336" s="8">
        <f t="shared" si="260"/>
        <v>387154</v>
      </c>
      <c r="S336" s="450"/>
      <c r="T336" s="157">
        <f>+'ESTUDIO DE MERCADO 2023'!O336*(1 + 0.0928) * (1 + 0.052) * (1 + 0.051)</f>
        <v>554241.51533722959</v>
      </c>
      <c r="U336" s="157">
        <f>+'ESTUDIO DE MERCADO 2023'!P336*(1 + 0.0928) * (1 + 0.052) * (1 + 0.051)</f>
        <v>524397.74143445562</v>
      </c>
      <c r="V336" s="7">
        <f>+'ESTUDIO DE MERCADO 2025'!T336*1.051</f>
        <v>683150</v>
      </c>
      <c r="W336" s="7">
        <f>+'ESTUDIO DE MERCADO 2025'!U336*1.051</f>
        <v>683150</v>
      </c>
      <c r="X336" s="7">
        <f>+'ESTUDIO DE MERCADO 2025'!V336*1.051</f>
        <v>656777.04680000001</v>
      </c>
      <c r="Y336" s="8">
        <f t="shared" si="261"/>
        <v>620343</v>
      </c>
      <c r="Z336" s="450"/>
      <c r="AA336" s="157">
        <f>+'ESTUDIO DE MERCADO 2023'!AD336*(1 + 0.0928) * (1 + 0.052) * (1 + 0.051)</f>
        <v>645861.82458265999</v>
      </c>
      <c r="AB336" s="157">
        <f>+'ESTUDIO DE MERCADO 2023'!AE336*(1 + 0.0928) * (1 + 0.052) * (1 + 0.051)</f>
        <v>621214.40717844432</v>
      </c>
      <c r="AC336" s="7">
        <f>+'ESTUDIO DE MERCADO 2025'!Z336*1.051</f>
        <v>801913</v>
      </c>
      <c r="AD336" s="7">
        <f>+'ESTUDIO DE MERCADO 2025'!AA336*1.051</f>
        <v>801913</v>
      </c>
      <c r="AE336" s="7">
        <f>+'ESTUDIO DE MERCADO 2025'!AB336*1.051</f>
        <v>771515.34739999997</v>
      </c>
      <c r="AF336" s="8">
        <f t="shared" si="262"/>
        <v>728484</v>
      </c>
      <c r="AG336" s="450"/>
      <c r="AH336" s="157">
        <f>+'ESTUDIO DE MERCADO 2023'!AG336*(1 + 0.0928) * (1 + 0.052) * (1 + 0.051)</f>
        <v>553640.10898427246</v>
      </c>
      <c r="AI336" s="157">
        <f>+'ESTUDIO DE MERCADO 2023'!AH336*(1 + 0.0928) * (1 + 0.052) * (1 + 0.051)</f>
        <v>621214.40717844432</v>
      </c>
      <c r="AJ336" s="7">
        <f>+'ESTUDIO DE MERCADO 2025'!AF336*1.051</f>
        <v>744108</v>
      </c>
      <c r="AK336" s="7">
        <f>+'ESTUDIO DE MERCADO 2025'!AG336*1.051</f>
        <v>758822</v>
      </c>
      <c r="AL336" s="7">
        <f>+'ESTUDIO DE MERCADO 2025'!AH336*1.051</f>
        <v>715362.3091999999</v>
      </c>
      <c r="AM336" s="8">
        <f t="shared" si="263"/>
        <v>678629</v>
      </c>
      <c r="AN336" s="450"/>
      <c r="AO336" s="157">
        <f>+'ESTUDIO DE MERCADO 2023'!AJ336*(1 + 0.0928) * (1 + 0.052) * (1 + 0.051)</f>
        <v>648781.37905974232</v>
      </c>
      <c r="AP336" s="157">
        <f>+'ESTUDIO DE MERCADO 2023'!AK336*(1 + 0.0928) * (1 + 0.052) * (1 + 0.051)</f>
        <v>621214.40717844432</v>
      </c>
      <c r="AQ336" s="7">
        <f>+'ESTUDIO DE MERCADO 2025'!AL336*1.051</f>
        <v>804015</v>
      </c>
      <c r="AR336" s="7">
        <f>+'ESTUDIO DE MERCADO 2025'!AM336*1.051</f>
        <v>819780</v>
      </c>
      <c r="AS336" s="7">
        <f>+'ESTUDIO DE MERCADO 2025'!AN336*1.051</f>
        <v>773292.79859999998</v>
      </c>
      <c r="AT336" s="8">
        <f>ROUND(((AO336+AP336+AQ336+AR336+AS336)/5),0)</f>
        <v>733417</v>
      </c>
      <c r="AU336" s="450"/>
      <c r="AV336" s="157">
        <f>+'ESTUDIO DE MERCADO 2023'!AM336*(1 + 0.0928) * (1 + 0.052) * (1 + 0.051)</f>
        <v>686976.14980299375</v>
      </c>
      <c r="AW336" s="157">
        <f>+'ESTUDIO DE MERCADO 2023'!AN336*(1 + 0.0928) * (1 + 0.052) * (1 + 0.051)</f>
        <v>621214.40717844432</v>
      </c>
      <c r="AX336" s="7">
        <f>+'ESTUDIO DE MERCADO 2025'!AR336*1.051</f>
        <v>828188</v>
      </c>
      <c r="AY336" s="7">
        <f>+'ESTUDIO DE MERCADO 2025'!AS336*1.051</f>
        <v>845004</v>
      </c>
      <c r="AZ336" s="7">
        <f>+'ESTUDIO DE MERCADO 2025'!AT336*1.051</f>
        <v>796549.74699999997</v>
      </c>
      <c r="BA336" s="8">
        <f t="shared" si="264"/>
        <v>755586</v>
      </c>
      <c r="BB336" s="450"/>
      <c r="BC336" s="157">
        <f>+'ESTUDIO DE MERCADO 2023'!AP336*(1 + 0.0928) * (1 + 0.052) * (1 + 0.051)</f>
        <v>496125.00728198595</v>
      </c>
      <c r="BD336" s="157">
        <f>+'ESTUDIO DE MERCADO 2023'!AQ336*(1 + 0.0928) * (1 + 0.052) * (1 + 0.051)</f>
        <v>381634.62098614307</v>
      </c>
      <c r="BE336" s="7">
        <f>+'ESTUDIO DE MERCADO 2025'!AX336*1.051</f>
        <v>555979</v>
      </c>
      <c r="BF336" s="7">
        <f>+'ESTUDIO DE MERCADO 2025'!AY336*1.051</f>
        <v>555979</v>
      </c>
      <c r="BG336" s="7">
        <f>+'ESTUDIO DE MERCADO 2025'!AZ336*1.051</f>
        <v>534462.5075999999</v>
      </c>
      <c r="BH336" s="8">
        <f t="shared" si="265"/>
        <v>504836</v>
      </c>
      <c r="BI336" s="450"/>
      <c r="BJ336" s="157">
        <f>+'ESTUDIO DE MERCADO 2023'!AV336*(1 + 0.0928) * (1 + 0.052) * (1 + 0.051)</f>
        <v>692746.0059043935</v>
      </c>
      <c r="BK336" s="157">
        <f>+'ESTUDIO DE MERCADO 2023'!AW336*(1 + 0.0928) * (1 + 0.052) * (1 + 0.051)</f>
        <v>621214.40717844432</v>
      </c>
      <c r="BL336" s="7">
        <f>+'ESTUDIO DE MERCADO 2025'!BD336*1.051</f>
        <v>832392</v>
      </c>
      <c r="BM336" s="7">
        <f>+'ESTUDIO DE MERCADO 2025'!BE336*1.051</f>
        <v>832392</v>
      </c>
      <c r="BN336" s="7">
        <f>+'ESTUDIO DE MERCADO 2025'!BF336*1.051</f>
        <v>800061.97880000004</v>
      </c>
      <c r="BO336" s="8">
        <f t="shared" si="266"/>
        <v>755761</v>
      </c>
      <c r="BP336" s="450"/>
      <c r="BQ336" s="157">
        <f>+'ESTUDIO DE MERCADO 2023'!AY336*(1 + 0.0928) * (1 + 0.052) * (1 + 0.051)</f>
        <v>600385.78460047662</v>
      </c>
      <c r="BR336" s="157">
        <f>+'ESTUDIO DE MERCADO 2023'!AZ336*(1 + 0.0928) * (1 + 0.052) * (1 + 0.051)</f>
        <v>621214.40717844432</v>
      </c>
      <c r="BS336" s="7">
        <f>+'ESTUDIO DE MERCADO 2025'!BJ336*1.051</f>
        <v>773536</v>
      </c>
      <c r="BT336" s="7">
        <f>+'ESTUDIO DE MERCADO 2025'!BK336*1.051</f>
        <v>773536</v>
      </c>
      <c r="BU336" s="7">
        <f>+'ESTUDIO DE MERCADO 2025'!BL336*1.051</f>
        <v>743825.07079999999</v>
      </c>
      <c r="BV336" s="8">
        <f t="shared" si="267"/>
        <v>702499</v>
      </c>
      <c r="BW336" s="450"/>
      <c r="BX336" s="157">
        <f>+'ESTUDIO DE MERCADO 2023'!BB336*(1 + 0.0928) * (1 + 0.052) * (1 + 0.051)</f>
        <v>578051.13210268109</v>
      </c>
      <c r="BY336" s="157">
        <f>+'ESTUDIO DE MERCADO 2023'!BC336*(1 + 0.0928) * (1 + 0.052) * (1 + 0.051)</f>
        <v>444654.71700206236</v>
      </c>
      <c r="BZ336" s="7">
        <f>+'ESTUDIO DE MERCADO 2025'!BP336*1.051</f>
        <v>647416</v>
      </c>
      <c r="CA336" s="7">
        <f>+'ESTUDIO DE MERCADO 2025'!BQ336*1.051</f>
        <v>647416</v>
      </c>
      <c r="CB336" s="7">
        <f>+'ESTUDIO DE MERCADO 2025'!BR336*1.051</f>
        <v>622720.02240000002</v>
      </c>
      <c r="CC336" s="8">
        <f t="shared" si="268"/>
        <v>588052</v>
      </c>
      <c r="CD336" s="453"/>
      <c r="CE336" s="45"/>
      <c r="CF336" s="9"/>
      <c r="CG336" s="9"/>
      <c r="CH336" s="9"/>
      <c r="CI336" s="10"/>
      <c r="CJ336" s="10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</row>
    <row r="337" spans="1:88" s="6" customFormat="1" ht="50" customHeight="1" x14ac:dyDescent="0.35">
      <c r="A337" s="291"/>
      <c r="B337" s="31">
        <v>304</v>
      </c>
      <c r="C337" s="49" t="s">
        <v>344</v>
      </c>
      <c r="D337" s="11" t="s">
        <v>272</v>
      </c>
      <c r="F337" s="157">
        <f>+'ESTUDIO DE MERCADO 2023'!F337*(1 + 0.0928) * (1 + 0.052) * (1 + 0.051)</f>
        <v>233581.36763918569</v>
      </c>
      <c r="G337" s="157">
        <f>+'ESTUDIO DE MERCADO 2023'!G337*(1 + 0.0928) * (1 + 0.052) * (1 + 0.051)</f>
        <v>221003.90938169113</v>
      </c>
      <c r="H337" s="7">
        <f>+'ESTUDIO DE MERCADO 2025'!H337*1.051</f>
        <v>287974</v>
      </c>
      <c r="I337" s="7">
        <f>+'ESTUDIO DE MERCADO 2025'!I337*1.051</f>
        <v>293229</v>
      </c>
      <c r="J337" s="13">
        <f>+'ESTUDIO DE MERCADO 2025'!J337*1.051</f>
        <v>276793.8824</v>
      </c>
      <c r="K337" s="8">
        <f t="shared" si="259"/>
        <v>262516</v>
      </c>
      <c r="L337" s="450"/>
      <c r="M337" s="157">
        <f>+'ESTUDIO DE MERCADO 2023'!I337*(1 + 0.0928) * (1 + 0.052) * (1 + 0.051)</f>
        <v>233581.36763918569</v>
      </c>
      <c r="N337" s="157">
        <f>+'ESTUDIO DE MERCADO 2023'!J337*(1 + 0.0928) * (1 + 0.052) * (1 + 0.051)</f>
        <v>221003.90938169113</v>
      </c>
      <c r="O337" s="7">
        <f>+'ESTUDIO DE MERCADO 2025'!N337*1.051</f>
        <v>287974</v>
      </c>
      <c r="P337" s="7">
        <f>+'ESTUDIO DE MERCADO 2025'!O337*1.051</f>
        <v>293229</v>
      </c>
      <c r="Q337" s="7">
        <f>+'ESTUDIO DE MERCADO 2025'!P337*1.051</f>
        <v>276793.8824</v>
      </c>
      <c r="R337" s="8">
        <f t="shared" si="260"/>
        <v>262516</v>
      </c>
      <c r="S337" s="450"/>
      <c r="T337" s="157">
        <f>+'ESTUDIO DE MERCADO 2023'!O337*(1 + 0.0928) * (1 + 0.052) * (1 + 0.051)</f>
        <v>425585.50941061013</v>
      </c>
      <c r="U337" s="157">
        <f>+'ESTUDIO DE MERCADO 2023'!P337*(1 + 0.0928) * (1 + 0.052) * (1 + 0.051)</f>
        <v>402669.36659619276</v>
      </c>
      <c r="V337" s="7">
        <f>+'ESTUDIO DE MERCADO 2025'!T337*1.051</f>
        <v>524449</v>
      </c>
      <c r="W337" s="7">
        <f>+'ESTUDIO DE MERCADO 2025'!U337*1.051</f>
        <v>524449</v>
      </c>
      <c r="X337" s="7">
        <f>+'ESTUDIO DE MERCADO 2025'!V337*1.051</f>
        <v>504319.40719999996</v>
      </c>
      <c r="Y337" s="8">
        <f t="shared" si="261"/>
        <v>476294</v>
      </c>
      <c r="Z337" s="450"/>
      <c r="AA337" s="157">
        <f>+'ESTUDIO DE MERCADO 2023'!AD337*(1 + 0.0928) * (1 + 0.052) * (1 + 0.051)</f>
        <v>508646.40904678381</v>
      </c>
      <c r="AB337" s="157">
        <f>+'ESTUDIO DE MERCADO 2023'!AE337*(1 + 0.0928) * (1 + 0.052) * (1 + 0.051)</f>
        <v>479057.53424067737</v>
      </c>
      <c r="AC337" s="7">
        <f>+'ESTUDIO DE MERCADO 2025'!Z337*1.051</f>
        <v>625345</v>
      </c>
      <c r="AD337" s="7">
        <f>+'ESTUDIO DE MERCADO 2025'!AA337*1.051</f>
        <v>625345</v>
      </c>
      <c r="AE337" s="7">
        <f>+'ESTUDIO DE MERCADO 2025'!AB337*1.051</f>
        <v>601406.79339999997</v>
      </c>
      <c r="AF337" s="8">
        <f t="shared" si="262"/>
        <v>567960</v>
      </c>
      <c r="AG337" s="450"/>
      <c r="AH337" s="157">
        <f>+'ESTUDIO DE MERCADO 2023'!AG337*(1 + 0.0928) * (1 + 0.052) * (1 + 0.051)</f>
        <v>463019.71373577864</v>
      </c>
      <c r="AI337" s="157">
        <f>+'ESTUDIO DE MERCADO 2023'!AH337*(1 + 0.0928) * (1 + 0.052) * (1 + 0.051)</f>
        <v>479057.53424067737</v>
      </c>
      <c r="AJ337" s="7">
        <f>+'ESTUDIO DE MERCADO 2025'!AF337*1.051</f>
        <v>596968</v>
      </c>
      <c r="AK337" s="7">
        <f>+'ESTUDIO DE MERCADO 2025'!AG337*1.051</f>
        <v>608529</v>
      </c>
      <c r="AL337" s="7">
        <f>+'ESTUDIO DE MERCADO 2025'!AH337*1.051</f>
        <v>573625.28999999992</v>
      </c>
      <c r="AM337" s="8">
        <f t="shared" si="263"/>
        <v>544240</v>
      </c>
      <c r="AN337" s="450"/>
      <c r="AO337" s="157">
        <f>+'ESTUDIO DE MERCADO 2023'!AJ337*(1 + 0.0928) * (1 + 0.052) * (1 + 0.051)</f>
        <v>501582.61806477961</v>
      </c>
      <c r="AP337" s="157">
        <f>+'ESTUDIO DE MERCADO 2023'!AK337*(1 + 0.0928) * (1 + 0.052) * (1 + 0.051)</f>
        <v>479057.53424067737</v>
      </c>
      <c r="AQ337" s="7">
        <f>+'ESTUDIO DE MERCADO 2025'!AL337*1.051</f>
        <v>621141</v>
      </c>
      <c r="AR337" s="7">
        <f>+'ESTUDIO DE MERCADO 2025'!AM337*1.051</f>
        <v>633753</v>
      </c>
      <c r="AS337" s="7">
        <f>+'ESTUDIO DE MERCADO 2025'!AN337*1.051</f>
        <v>597105.89119999995</v>
      </c>
      <c r="AT337" s="8">
        <f>ROUND(((AO337+AP337+AQ337+AR337+AS337)/5),0)</f>
        <v>566528</v>
      </c>
      <c r="AU337" s="450"/>
      <c r="AV337" s="157">
        <f>+'ESTUDIO DE MERCADO 2023'!AM337*(1 + 0.0928) * (1 + 0.052) * (1 + 0.051)</f>
        <v>598568.2009559843</v>
      </c>
      <c r="AW337" s="157">
        <f>+'ESTUDIO DE MERCADO 2023'!AN337*(1 + 0.0928) * (1 + 0.052) * (1 + 0.051)</f>
        <v>479057.53424067737</v>
      </c>
      <c r="AX337" s="7">
        <f>+'ESTUDIO DE MERCADO 2025'!AR337*1.051</f>
        <v>682099</v>
      </c>
      <c r="AY337" s="7">
        <f>+'ESTUDIO DE MERCADO 2025'!AS337*1.051</f>
        <v>695762</v>
      </c>
      <c r="AZ337" s="7">
        <f>+'ESTUDIO DE MERCADO 2025'!AT337*1.051</f>
        <v>656159.0588</v>
      </c>
      <c r="BA337" s="8">
        <f t="shared" si="264"/>
        <v>622329</v>
      </c>
      <c r="BB337" s="450"/>
      <c r="BC337" s="157">
        <f>+'ESTUDIO DE MERCADO 2023'!AP337*(1 + 0.0928) * (1 + 0.052) * (1 + 0.051)</f>
        <v>346238.74961481948</v>
      </c>
      <c r="BD337" s="157">
        <f>+'ESTUDIO DE MERCADO 2023'!AQ337*(1 + 0.0928) * (1 + 0.052) * (1 + 0.051)</f>
        <v>266337.49970370735</v>
      </c>
      <c r="BE337" s="7">
        <f>+'ESTUDIO DE MERCADO 2025'!AX337*1.051</f>
        <v>387819</v>
      </c>
      <c r="BF337" s="7">
        <f>+'ESTUDIO DE MERCADO 2025'!AY337*1.051</f>
        <v>387819</v>
      </c>
      <c r="BG337" s="7">
        <f>+'ESTUDIO DE MERCADO 2025'!AZ337*1.051</f>
        <v>372994.01439999999</v>
      </c>
      <c r="BH337" s="8">
        <f t="shared" si="265"/>
        <v>352242</v>
      </c>
      <c r="BI337" s="450"/>
      <c r="BJ337" s="157">
        <f>+'ESTUDIO DE MERCADO 2023'!AV337*(1 + 0.0928) * (1 + 0.052) * (1 + 0.051)</f>
        <v>542364.04360691109</v>
      </c>
      <c r="BK337" s="157">
        <f>+'ESTUDIO DE MERCADO 2023'!AW337*(1 + 0.0928) * (1 + 0.052) * (1 + 0.051)</f>
        <v>479057.53424067737</v>
      </c>
      <c r="BL337" s="7">
        <f>+'ESTUDIO DE MERCADO 2025'!BD337*1.051</f>
        <v>646365</v>
      </c>
      <c r="BM337" s="7">
        <f>+'ESTUDIO DE MERCADO 2025'!BE337*1.051</f>
        <v>646365</v>
      </c>
      <c r="BN337" s="7">
        <f>+'ESTUDIO DE MERCADO 2025'!BF337*1.051</f>
        <v>621937.23759999999</v>
      </c>
      <c r="BO337" s="8">
        <f t="shared" si="266"/>
        <v>587218</v>
      </c>
      <c r="BP337" s="450"/>
      <c r="BQ337" s="157">
        <f>+'ESTUDIO DE MERCADO 2023'!AY337*(1 + 0.0928) * (1 + 0.052) * (1 + 0.051)</f>
        <v>718423.01976983482</v>
      </c>
      <c r="BR337" s="157">
        <f>+'ESTUDIO DE MERCADO 2023'!AZ337*(1 + 0.0928) * (1 + 0.052) * (1 + 0.051)</f>
        <v>479057.53424067737</v>
      </c>
      <c r="BS337" s="7">
        <f>+'ESTUDIO DE MERCADO 2025'!BJ337*1.051</f>
        <v>758822</v>
      </c>
      <c r="BT337" s="7">
        <f>+'ESTUDIO DE MERCADO 2025'!BK337*1.051</f>
        <v>758822</v>
      </c>
      <c r="BU337" s="7">
        <f>+'ESTUDIO DE MERCADO 2025'!BL337*1.051</f>
        <v>729139.02740000002</v>
      </c>
      <c r="BV337" s="8">
        <f t="shared" si="267"/>
        <v>688853</v>
      </c>
      <c r="BW337" s="450"/>
      <c r="BX337" s="157">
        <f>+'ESTUDIO DE MERCADO 2023'!BB337*(1 + 0.0928) * (1 + 0.052) * (1 + 0.051)</f>
        <v>392127.87678893312</v>
      </c>
      <c r="BY337" s="157">
        <f>+'ESTUDIO DE MERCADO 2023'!BC337*(1 + 0.0928) * (1 + 0.052) * (1 + 0.051)</f>
        <v>301636.82829917927</v>
      </c>
      <c r="BZ337" s="7">
        <f>+'ESTUDIO DE MERCADO 2025'!BP337*1.051</f>
        <v>439318</v>
      </c>
      <c r="CA337" s="7">
        <f>+'ESTUDIO DE MERCADO 2025'!BQ337*1.051</f>
        <v>439318</v>
      </c>
      <c r="CB337" s="7">
        <f>+'ESTUDIO DE MERCADO 2025'!BR337*1.051</f>
        <v>422428.64019999997</v>
      </c>
      <c r="CC337" s="8">
        <f t="shared" si="268"/>
        <v>398966</v>
      </c>
      <c r="CD337" s="453"/>
      <c r="CE337" s="45"/>
      <c r="CF337" s="9"/>
      <c r="CG337" s="9"/>
      <c r="CH337" s="9"/>
      <c r="CI337" s="10"/>
      <c r="CJ337" s="10"/>
    </row>
    <row r="338" spans="1:88" s="6" customFormat="1" ht="50" customHeight="1" x14ac:dyDescent="0.35">
      <c r="A338" s="291"/>
      <c r="B338" s="31">
        <v>305</v>
      </c>
      <c r="C338" s="49" t="s">
        <v>345</v>
      </c>
      <c r="D338" s="11" t="s">
        <v>283</v>
      </c>
      <c r="F338" s="157">
        <f>+'ESTUDIO DE MERCADO 2023'!F338*(1 + 0.0928) * (1 + 0.052) * (1 + 0.051)</f>
        <v>286740.82939126855</v>
      </c>
      <c r="G338" s="157">
        <f>+'ESTUDIO DE MERCADO 2023'!G338*(1 + 0.0928) * (1 + 0.052) * (1 + 0.051)</f>
        <v>271300.93857789255</v>
      </c>
      <c r="H338" s="7">
        <f>+'ESTUDIO DE MERCADO 2025'!H338*1.051</f>
        <v>353136</v>
      </c>
      <c r="I338" s="7">
        <f>+'ESTUDIO DE MERCADO 2025'!I338*1.051</f>
        <v>360493</v>
      </c>
      <c r="J338" s="13">
        <f>+'ESTUDIO DE MERCADO 2025'!J338*1.051</f>
        <v>339788.93059999996</v>
      </c>
      <c r="K338" s="8">
        <f t="shared" si="259"/>
        <v>322292</v>
      </c>
      <c r="L338" s="450"/>
      <c r="M338" s="157">
        <f>+'ESTUDIO DE MERCADO 2023'!I338*(1 + 0.0928) * (1 + 0.052) * (1 + 0.051)</f>
        <v>286740.82939126855</v>
      </c>
      <c r="N338" s="157">
        <f>+'ESTUDIO DE MERCADO 2023'!J338*(1 + 0.0928) * (1 + 0.052) * (1 + 0.051)</f>
        <v>271300.93857789255</v>
      </c>
      <c r="O338" s="7">
        <f>+'ESTUDIO DE MERCADO 2025'!N338*1.051</f>
        <v>353136</v>
      </c>
      <c r="P338" s="7">
        <f>+'ESTUDIO DE MERCADO 2025'!O338*1.051</f>
        <v>360493</v>
      </c>
      <c r="Q338" s="7">
        <f>+'ESTUDIO DE MERCADO 2025'!P338*1.051</f>
        <v>339788.93059999996</v>
      </c>
      <c r="R338" s="8">
        <f t="shared" si="260"/>
        <v>322292</v>
      </c>
      <c r="S338" s="450"/>
      <c r="T338" s="157">
        <f>+'ESTUDIO DE MERCADO 2023'!O338*(1 + 0.0928) * (1 + 0.052) * (1 + 0.051)</f>
        <v>462025.87455048808</v>
      </c>
      <c r="U338" s="157">
        <f>+'ESTUDIO DE MERCADO 2023'!P338*(1 + 0.0928) * (1 + 0.052) * (1 + 0.051)</f>
        <v>437147.55822853866</v>
      </c>
      <c r="V338" s="7">
        <f>+'ESTUDIO DE MERCADO 2025'!T338*1.051</f>
        <v>569642</v>
      </c>
      <c r="W338" s="7">
        <f>+'ESTUDIO DE MERCADO 2025'!U338*1.051</f>
        <v>569642</v>
      </c>
      <c r="X338" s="7">
        <f>+'ESTUDIO DE MERCADO 2025'!V338*1.051</f>
        <v>547500.58299999998</v>
      </c>
      <c r="Y338" s="8">
        <f t="shared" si="261"/>
        <v>517192</v>
      </c>
      <c r="Z338" s="450"/>
      <c r="AA338" s="157">
        <f>+'ESTUDIO DE MERCADO 2023'!AD338*(1 + 0.0928) * (1 + 0.052) * (1 + 0.051)</f>
        <v>536261.28782730876</v>
      </c>
      <c r="AB338" s="157">
        <f>+'ESTUDIO DE MERCADO 2023'!AE338*(1 + 0.0928) * (1 + 0.052) * (1 + 0.051)</f>
        <v>496099.48372720863</v>
      </c>
      <c r="AC338" s="7">
        <f>+'ESTUDIO DE MERCADO 2025'!Z338*1.051</f>
        <v>653722</v>
      </c>
      <c r="AD338" s="7">
        <f>+'ESTUDIO DE MERCADO 2025'!AA338*1.051</f>
        <v>653722</v>
      </c>
      <c r="AE338" s="7">
        <f>+'ESTUDIO DE MERCADO 2025'!AB338*1.051</f>
        <v>628598.26540000003</v>
      </c>
      <c r="AF338" s="8">
        <f t="shared" si="262"/>
        <v>593681</v>
      </c>
      <c r="AG338" s="450"/>
      <c r="AH338" s="157">
        <f>+'ESTUDIO DE MERCADO 2023'!AG338*(1 + 0.0928) * (1 + 0.052) * (1 + 0.051)</f>
        <v>480990.22154706583</v>
      </c>
      <c r="AI338" s="157">
        <f>+'ESTUDIO DE MERCADO 2023'!AH338*(1 + 0.0928) * (1 + 0.052) * (1 + 0.051)</f>
        <v>496099.48372720863</v>
      </c>
      <c r="AJ338" s="7">
        <f>+'ESTUDIO DE MERCADO 2025'!AF338*1.051</f>
        <v>619039</v>
      </c>
      <c r="AK338" s="7">
        <f>+'ESTUDIO DE MERCADO 2025'!AG338*1.051</f>
        <v>631651</v>
      </c>
      <c r="AL338" s="7">
        <f>+'ESTUDIO DE MERCADO 2025'!AH338*1.051</f>
        <v>594944.40459999989</v>
      </c>
      <c r="AM338" s="8">
        <f t="shared" si="263"/>
        <v>564545</v>
      </c>
      <c r="AN338" s="450"/>
      <c r="AO338" s="157">
        <f>+'ESTUDIO DE MERCADO 2023'!AJ338*(1 + 0.0928) * (1 + 0.052) * (1 + 0.051)</f>
        <v>535884.64950525493</v>
      </c>
      <c r="AP338" s="157">
        <f>+'ESTUDIO DE MERCADO 2023'!AK338*(1 + 0.0928) * (1 + 0.052) * (1 + 0.051)</f>
        <v>496099.48372720863</v>
      </c>
      <c r="AQ338" s="7">
        <f>+'ESTUDIO DE MERCADO 2025'!AL338*1.051</f>
        <v>653722</v>
      </c>
      <c r="AR338" s="7">
        <f>+'ESTUDIO DE MERCADO 2025'!AM338*1.051</f>
        <v>666334</v>
      </c>
      <c r="AS338" s="7">
        <f>+'ESTUDIO DE MERCADO 2025'!AN338*1.051</f>
        <v>628368.72699999996</v>
      </c>
      <c r="AT338" s="8">
        <f>ROUND(((AO338+AP338+AQ338+AR338+AS338)/5),0)</f>
        <v>596082</v>
      </c>
      <c r="AU338" s="450"/>
      <c r="AV338" s="157">
        <f>+'ESTUDIO DE MERCADO 2023'!AM338*(1 + 0.0928) * (1 + 0.052) * (1 + 0.051)</f>
        <v>618981.99801130488</v>
      </c>
      <c r="AW338" s="157">
        <f>+'ESTUDIO DE MERCADO 2023'!AN338*(1 + 0.0928) * (1 + 0.052) * (1 + 0.051)</f>
        <v>496099.48372720863</v>
      </c>
      <c r="AX338" s="7">
        <f>+'ESTUDIO DE MERCADO 2025'!AR338*1.051</f>
        <v>706272</v>
      </c>
      <c r="AY338" s="7">
        <f>+'ESTUDIO DE MERCADO 2025'!AS338*1.051</f>
        <v>719935</v>
      </c>
      <c r="AZ338" s="7">
        <f>+'ESTUDIO DE MERCADO 2025'!AT338*1.051</f>
        <v>678965.75879999995</v>
      </c>
      <c r="BA338" s="8">
        <f t="shared" si="264"/>
        <v>644051</v>
      </c>
      <c r="BB338" s="450"/>
      <c r="BC338" s="157">
        <f>+'ESTUDIO DE MERCADO 2023'!AP338*(1 + 0.0928) * (1 + 0.052) * (1 + 0.051)</f>
        <v>412975.41539578023</v>
      </c>
      <c r="BD338" s="157">
        <f>+'ESTUDIO DE MERCADO 2023'!AQ338*(1 + 0.0928) * (1 + 0.052) * (1 + 0.051)</f>
        <v>317673.3964582925</v>
      </c>
      <c r="BE338" s="7">
        <f>+'ESTUDIO DE MERCADO 2025'!AX338*1.051</f>
        <v>462440</v>
      </c>
      <c r="BF338" s="7">
        <f>+'ESTUDIO DE MERCADO 2025'!AY338*1.051</f>
        <v>462440</v>
      </c>
      <c r="BG338" s="7">
        <f>+'ESTUDIO DE MERCADO 2025'!AZ338*1.051</f>
        <v>444888.08979999996</v>
      </c>
      <c r="BH338" s="8">
        <f t="shared" si="265"/>
        <v>420083</v>
      </c>
      <c r="BI338" s="450"/>
      <c r="BJ338" s="157">
        <f>+'ESTUDIO DE MERCADO 2023'!AV338*(1 + 0.0928) * (1 + 0.052) * (1 + 0.051)</f>
        <v>564154.39298122202</v>
      </c>
      <c r="BK338" s="157">
        <f>+'ESTUDIO DE MERCADO 2023'!AW338*(1 + 0.0928) * (1 + 0.052) * (1 + 0.051)</f>
        <v>496099.48372720863</v>
      </c>
      <c r="BL338" s="7">
        <f>+'ESTUDIO DE MERCADO 2025'!BD338*1.051</f>
        <v>671589</v>
      </c>
      <c r="BM338" s="7">
        <f>+'ESTUDIO DE MERCADO 2025'!BE338*1.051</f>
        <v>671589</v>
      </c>
      <c r="BN338" s="7">
        <f>+'ESTUDIO DE MERCADO 2025'!BF338*1.051</f>
        <v>645582.63559999992</v>
      </c>
      <c r="BO338" s="8">
        <f t="shared" si="266"/>
        <v>609803</v>
      </c>
      <c r="BP338" s="450"/>
      <c r="BQ338" s="157">
        <f>+'ESTUDIO DE MERCADO 2023'!AY338*(1 + 0.0928) * (1 + 0.052) * (1 + 0.051)</f>
        <v>488177.93868664897</v>
      </c>
      <c r="BR338" s="157">
        <f>+'ESTUDIO DE MERCADO 2023'!AZ338*(1 + 0.0928) * (1 + 0.052) * (1 + 0.051)</f>
        <v>496099.48372720863</v>
      </c>
      <c r="BS338" s="7">
        <f>+'ESTUDIO DE MERCADO 2025'!BJ338*1.051</f>
        <v>623243</v>
      </c>
      <c r="BT338" s="7">
        <f>+'ESTUDIO DE MERCADO 2025'!BK338*1.051</f>
        <v>623243</v>
      </c>
      <c r="BU338" s="7">
        <f>+'ESTUDIO DE MERCADO 2025'!BL338*1.051</f>
        <v>599320.34819999989</v>
      </c>
      <c r="BV338" s="8">
        <f t="shared" si="267"/>
        <v>566017</v>
      </c>
      <c r="BW338" s="450"/>
      <c r="BX338" s="157">
        <f>+'ESTUDIO DE MERCADO 2023'!BB338*(1 + 0.0928) * (1 + 0.052) * (1 + 0.051)</f>
        <v>481369.28979377815</v>
      </c>
      <c r="BY338" s="157">
        <f>+'ESTUDIO DE MERCADO 2023'!BC338*(1 + 0.0928) * (1 + 0.052) * (1 + 0.051)</f>
        <v>370284.069072137</v>
      </c>
      <c r="BZ338" s="7">
        <f>+'ESTUDIO DE MERCADO 2025'!BP338*1.051</f>
        <v>539163</v>
      </c>
      <c r="CA338" s="7">
        <f>+'ESTUDIO DE MERCADO 2025'!BQ338*1.051</f>
        <v>539163</v>
      </c>
      <c r="CB338" s="7">
        <f>+'ESTUDIO DE MERCADO 2025'!BR338*1.051</f>
        <v>518566.97340000002</v>
      </c>
      <c r="CC338" s="8">
        <f t="shared" si="268"/>
        <v>489709</v>
      </c>
      <c r="CD338" s="453"/>
      <c r="CE338" s="45"/>
      <c r="CF338" s="9"/>
      <c r="CG338" s="9"/>
      <c r="CH338" s="9"/>
      <c r="CI338" s="10"/>
      <c r="CJ338" s="10"/>
    </row>
    <row r="339" spans="1:88" s="6" customFormat="1" ht="50" customHeight="1" thickBot="1" x14ac:dyDescent="0.4">
      <c r="A339" s="291"/>
      <c r="B339" s="31">
        <v>306</v>
      </c>
      <c r="C339" s="49" t="s">
        <v>346</v>
      </c>
      <c r="D339" s="11" t="s">
        <v>272</v>
      </c>
      <c r="F339" s="157">
        <f>+'ESTUDIO DE MERCADO 2023'!F339*(1 + 0.0928) * (1 + 0.052) * (1 + 0.051)</f>
        <v>848978.01181700325</v>
      </c>
      <c r="G339" s="157">
        <f>+'ESTUDIO DE MERCADO 2023'!G339*(1 + 0.0928) * (1 + 0.052) * (1 + 0.051)</f>
        <v>803263.81118070323</v>
      </c>
      <c r="H339" s="7">
        <f>+'ESTUDIO DE MERCADO 2025'!H339*1.051</f>
        <v>1046795.9999999999</v>
      </c>
      <c r="I339" s="7">
        <f>+'ESTUDIO DE MERCADO 2025'!I339*1.051</f>
        <v>1067816</v>
      </c>
      <c r="J339" s="13">
        <f>+'ESTUDIO DE MERCADO 2025'!J339*1.051</f>
        <v>1006040.3219999999</v>
      </c>
      <c r="K339" s="8">
        <f t="shared" si="259"/>
        <v>954579</v>
      </c>
      <c r="L339" s="450"/>
      <c r="M339" s="157">
        <f>+'ESTUDIO DE MERCADO 2023'!I339*(1 + 0.0928) * (1 + 0.052) * (1 + 0.051)</f>
        <v>848978.01181700325</v>
      </c>
      <c r="N339" s="157">
        <f>+'ESTUDIO DE MERCADO 2023'!J339*(1 + 0.0928) * (1 + 0.052) * (1 + 0.051)</f>
        <v>803263.81118070323</v>
      </c>
      <c r="O339" s="7">
        <f>+'ESTUDIO DE MERCADO 2025'!N339*1.051</f>
        <v>1046795.9999999999</v>
      </c>
      <c r="P339" s="7">
        <f>+'ESTUDIO DE MERCADO 2025'!O339*1.051</f>
        <v>1067816</v>
      </c>
      <c r="Q339" s="7">
        <f>+'ESTUDIO DE MERCADO 2025'!P339*1.051</f>
        <v>1006040.3219999999</v>
      </c>
      <c r="R339" s="8">
        <f t="shared" si="260"/>
        <v>954579</v>
      </c>
      <c r="S339" s="450"/>
      <c r="T339" s="157">
        <f>+'ESTUDIO DE MERCADO 2023'!O339*(1 + 0.0928) * (1 + 0.052) * (1 + 0.051)</f>
        <v>1387534.3634841824</v>
      </c>
      <c r="U339" s="157">
        <f>+'ESTUDIO DE MERCADO 2023'!P339*(1 + 0.0928) * (1 + 0.052) * (1 + 0.051)</f>
        <v>1312820.9746811879</v>
      </c>
      <c r="V339" s="7">
        <f>+'ESTUDIO DE MERCADO 2025'!T339*1.051</f>
        <v>1709977</v>
      </c>
      <c r="W339" s="7">
        <f>+'ESTUDIO DE MERCADO 2025'!U339*1.051</f>
        <v>1709977</v>
      </c>
      <c r="X339" s="7">
        <f>+'ESTUDIO DE MERCADO 2025'!V339*1.051</f>
        <v>1644229.1725999999</v>
      </c>
      <c r="Y339" s="8">
        <f t="shared" si="261"/>
        <v>1552908</v>
      </c>
      <c r="Z339" s="450"/>
      <c r="AA339" s="157">
        <f>+'ESTUDIO DE MERCADO 2023'!AD339*(1 + 0.0928) * (1 + 0.052) * (1 + 0.051)</f>
        <v>1660470.7908910115</v>
      </c>
      <c r="AB339" s="157">
        <f>+'ESTUDIO DE MERCADO 2023'!AE339*(1 + 0.0928) * (1 + 0.052) * (1 + 0.051)</f>
        <v>1484132.5135803313</v>
      </c>
      <c r="AC339" s="7">
        <f>+'ESTUDIO DE MERCADO 2025'!Z339*1.051</f>
        <v>1991644.9999999998</v>
      </c>
      <c r="AD339" s="7">
        <f>+'ESTUDIO DE MERCADO 2025'!AA339*1.051</f>
        <v>1991644.9999999998</v>
      </c>
      <c r="AE339" s="7">
        <f>+'ESTUDIO DE MERCADO 2025'!AB339*1.051</f>
        <v>1914729.8771999998</v>
      </c>
      <c r="AF339" s="8">
        <f t="shared" si="262"/>
        <v>1808525</v>
      </c>
      <c r="AG339" s="450"/>
      <c r="AH339" s="157">
        <f>+'ESTUDIO DE MERCADO 2023'!AG339*(1 + 0.0928) * (1 + 0.052) * (1 + 0.051)</f>
        <v>1448564.3512048619</v>
      </c>
      <c r="AI339" s="157">
        <f>+'ESTUDIO DE MERCADO 2023'!AH339*(1 + 0.0928) * (1 + 0.052) * (1 + 0.051)</f>
        <v>1484132.5135803313</v>
      </c>
      <c r="AJ339" s="7">
        <f>+'ESTUDIO DE MERCADO 2025'!AF339*1.051</f>
        <v>1857117</v>
      </c>
      <c r="AK339" s="7">
        <f>+'ESTUDIO DE MERCADO 2025'!AG339*1.051</f>
        <v>1893901.9999999998</v>
      </c>
      <c r="AL339" s="7">
        <f>+'ESTUDIO DE MERCADO 2025'!AH339*1.051</f>
        <v>1785701.3398</v>
      </c>
      <c r="AM339" s="8">
        <f t="shared" si="263"/>
        <v>1693883</v>
      </c>
      <c r="AN339" s="450"/>
      <c r="AO339" s="157">
        <f>+'ESTUDIO DE MERCADO 2023'!AJ339*(1 + 0.0928) * (1 + 0.052) * (1 + 0.051)</f>
        <v>1632192.5426787399</v>
      </c>
      <c r="AP339" s="157">
        <f>+'ESTUDIO DE MERCADO 2023'!AK339*(1 + 0.0928) * (1 + 0.052) * (1 + 0.051)</f>
        <v>1484132.5135803313</v>
      </c>
      <c r="AQ339" s="7">
        <f>+'ESTUDIO DE MERCADO 2025'!AL339*1.051</f>
        <v>1973777.9999999998</v>
      </c>
      <c r="AR339" s="7">
        <f>+'ESTUDIO DE MERCADO 2025'!AM339*1.051</f>
        <v>2013715.9999999998</v>
      </c>
      <c r="AS339" s="7">
        <f>+'ESTUDIO DE MERCADO 2025'!AN339*1.051</f>
        <v>1897511.5543999998</v>
      </c>
      <c r="AT339" s="8">
        <f>ROUND(((AO339+AP339+AQ339+AR339+AS339)/5),0)</f>
        <v>1800266</v>
      </c>
      <c r="AU339" s="450"/>
      <c r="AV339" s="157">
        <f>+'ESTUDIO DE MERCADO 2023'!AM339*(1 + 0.0928) * (1 + 0.052) * (1 + 0.051)</f>
        <v>1838939.0373527508</v>
      </c>
      <c r="AW339" s="157">
        <f>+'ESTUDIO DE MERCADO 2023'!AN339*(1 + 0.0928) * (1 + 0.052) * (1 + 0.051)</f>
        <v>1484132.5135803313</v>
      </c>
      <c r="AX339" s="7">
        <f>+'ESTUDIO DE MERCADO 2025'!AR339*1.051</f>
        <v>2104102</v>
      </c>
      <c r="AY339" s="7">
        <f>+'ESTUDIO DE MERCADO 2025'!AS339*1.051</f>
        <v>2146142</v>
      </c>
      <c r="AZ339" s="7">
        <f>+'ESTUDIO DE MERCADO 2025'!AT339*1.051</f>
        <v>2023398.6527999998</v>
      </c>
      <c r="BA339" s="8">
        <f t="shared" si="264"/>
        <v>1919343</v>
      </c>
      <c r="BB339" s="450"/>
      <c r="BC339" s="157">
        <f>+'ESTUDIO DE MERCADO 2023'!AP339*(1 + 0.0928) * (1 + 0.052) * (1 + 0.051)</f>
        <v>1252354.0098497262</v>
      </c>
      <c r="BD339" s="157">
        <f>+'ESTUDIO DE MERCADO 2023'!AQ339*(1 + 0.0928) * (1 + 0.052) * (1 + 0.051)</f>
        <v>963349.23834594339</v>
      </c>
      <c r="BE339" s="7">
        <f>+'ESTUDIO DE MERCADO 2025'!AX339*1.051</f>
        <v>1403085</v>
      </c>
      <c r="BF339" s="7">
        <f>+'ESTUDIO DE MERCADO 2025'!AY339*1.051</f>
        <v>1403085</v>
      </c>
      <c r="BG339" s="7">
        <f>+'ESTUDIO DE MERCADO 2025'!AZ339*1.051</f>
        <v>1349128.1313999998</v>
      </c>
      <c r="BH339" s="8">
        <f t="shared" si="265"/>
        <v>1274200</v>
      </c>
      <c r="BI339" s="450"/>
      <c r="BJ339" s="157">
        <f>+'ESTUDIO DE MERCADO 2023'!AV339*(1 + 0.0928) * (1 + 0.052) * (1 + 0.051)</f>
        <v>1849709.6784011626</v>
      </c>
      <c r="BK339" s="157">
        <f>+'ESTUDIO DE MERCADO 2023'!AW339*(1 + 0.0928) * (1 + 0.052) * (1 + 0.051)</f>
        <v>1484132.5135803313</v>
      </c>
      <c r="BL339" s="7">
        <f>+'ESTUDIO DE MERCADO 2025'!BD339*1.051</f>
        <v>2111459</v>
      </c>
      <c r="BM339" s="7">
        <f>+'ESTUDIO DE MERCADO 2025'!BE339*1.051</f>
        <v>2111459</v>
      </c>
      <c r="BN339" s="7">
        <f>+'ESTUDIO DE MERCADO 2025'!BF339*1.051</f>
        <v>2029956.6825999999</v>
      </c>
      <c r="BO339" s="8">
        <f t="shared" si="266"/>
        <v>1917343</v>
      </c>
      <c r="BP339" s="450"/>
      <c r="BQ339" s="157">
        <f>+'ESTUDIO DE MERCADO 2023'!AY339*(1 + 0.0928) * (1 + 0.052) * (1 + 0.051)</f>
        <v>2268575.2311689346</v>
      </c>
      <c r="BR339" s="157">
        <f>+'ESTUDIO DE MERCADO 2023'!AZ339*(1 + 0.0928) * (1 + 0.052) * (1 + 0.051)</f>
        <v>1484132.5135803313</v>
      </c>
      <c r="BS339" s="7">
        <f>+'ESTUDIO DE MERCADO 2025'!BJ339*1.051</f>
        <v>2376311</v>
      </c>
      <c r="BT339" s="7">
        <f>+'ESTUDIO DE MERCADO 2025'!BK339*1.051</f>
        <v>2376311</v>
      </c>
      <c r="BU339" s="7">
        <f>+'ESTUDIO DE MERCADO 2025'!BL339*1.051</f>
        <v>2285000.3302000002</v>
      </c>
      <c r="BV339" s="8">
        <f t="shared" si="267"/>
        <v>2158066</v>
      </c>
      <c r="BW339" s="450"/>
      <c r="BX339" s="157">
        <f>+'ESTUDIO DE MERCADO 2023'!BB339*(1 + 0.0928) * (1 + 0.052) * (1 + 0.051)</f>
        <v>1425230.9996724594</v>
      </c>
      <c r="BY339" s="157">
        <f>+'ESTUDIO DE MERCADO 2023'!BC339*(1 + 0.0928) * (1 + 0.052) * (1 + 0.051)</f>
        <v>1096331.5382095841</v>
      </c>
      <c r="BZ339" s="7">
        <f>+'ESTUDIO DE MERCADO 2025'!BP339*1.051</f>
        <v>1596469</v>
      </c>
      <c r="CA339" s="7">
        <f>+'ESTUDIO DE MERCADO 2025'!BQ339*1.051</f>
        <v>1596469</v>
      </c>
      <c r="CB339" s="7">
        <f>+'ESTUDIO DE MERCADO 2025'!BR339*1.051</f>
        <v>1535364.7008</v>
      </c>
      <c r="CC339" s="8">
        <f t="shared" si="268"/>
        <v>1449973</v>
      </c>
      <c r="CD339" s="453"/>
      <c r="CE339" s="45"/>
      <c r="CF339" s="9"/>
      <c r="CG339" s="9"/>
      <c r="CH339" s="9"/>
      <c r="CI339" s="10"/>
      <c r="CJ339" s="10"/>
    </row>
    <row r="340" spans="1:88" s="6" customFormat="1" ht="50" customHeight="1" thickBot="1" x14ac:dyDescent="0.4">
      <c r="A340" s="291"/>
      <c r="B340" s="289" t="s">
        <v>115</v>
      </c>
      <c r="C340" s="272"/>
      <c r="D340" s="273"/>
      <c r="F340" s="170">
        <f>+SUM(F341:F355)</f>
        <v>5067384.415508626</v>
      </c>
      <c r="G340" s="170">
        <f t="shared" ref="G340:CB340" si="271">+SUM(G341:G355)</f>
        <v>4794525.2546735462</v>
      </c>
      <c r="H340" s="170">
        <f t="shared" si="271"/>
        <v>6247144</v>
      </c>
      <c r="I340" s="170">
        <f t="shared" si="271"/>
        <v>6372213</v>
      </c>
      <c r="J340" s="170">
        <f t="shared" si="271"/>
        <v>6004856.9700000007</v>
      </c>
      <c r="K340" s="170">
        <f t="shared" si="271"/>
        <v>5697223</v>
      </c>
      <c r="L340" s="170"/>
      <c r="M340" s="170">
        <f t="shared" si="271"/>
        <v>5067384.415508626</v>
      </c>
      <c r="N340" s="170">
        <f t="shared" si="271"/>
        <v>4794525.2546735462</v>
      </c>
      <c r="O340" s="170">
        <f t="shared" si="271"/>
        <v>6247144</v>
      </c>
      <c r="P340" s="170">
        <f t="shared" si="271"/>
        <v>6372213</v>
      </c>
      <c r="Q340" s="170">
        <f t="shared" si="271"/>
        <v>6004856.9700000007</v>
      </c>
      <c r="R340" s="170">
        <f t="shared" si="271"/>
        <v>5697223</v>
      </c>
      <c r="S340" s="170"/>
      <c r="T340" s="170">
        <f t="shared" si="271"/>
        <v>7442990.5381066417</v>
      </c>
      <c r="U340" s="170">
        <f t="shared" si="271"/>
        <v>7042214.1245162832</v>
      </c>
      <c r="V340" s="170">
        <f t="shared" si="271"/>
        <v>9172077</v>
      </c>
      <c r="W340" s="170">
        <f t="shared" si="271"/>
        <v>9172077</v>
      </c>
      <c r="X340" s="170">
        <f t="shared" si="271"/>
        <v>8819951.2211999986</v>
      </c>
      <c r="Y340" s="170">
        <f t="shared" si="271"/>
        <v>8329861</v>
      </c>
      <c r="Z340" s="170"/>
      <c r="AA340" s="170">
        <f t="shared" si="271"/>
        <v>8601972.2630322222</v>
      </c>
      <c r="AB340" s="170">
        <f t="shared" si="271"/>
        <v>8211545.9079153622</v>
      </c>
      <c r="AC340" s="170">
        <f t="shared" si="271"/>
        <v>10647681</v>
      </c>
      <c r="AD340" s="170">
        <f t="shared" si="271"/>
        <v>10647681</v>
      </c>
      <c r="AE340" s="170">
        <f t="shared" si="271"/>
        <v>10237643.649800001</v>
      </c>
      <c r="AF340" s="170">
        <f t="shared" si="271"/>
        <v>9669304</v>
      </c>
      <c r="AG340" s="170"/>
      <c r="AH340" s="170">
        <f t="shared" si="271"/>
        <v>7735807.3941062689</v>
      </c>
      <c r="AI340" s="170">
        <f t="shared" si="271"/>
        <v>8211545.9079153622</v>
      </c>
      <c r="AJ340" s="170">
        <f t="shared" si="271"/>
        <v>10098008</v>
      </c>
      <c r="AK340" s="170">
        <f t="shared" si="271"/>
        <v>10301902</v>
      </c>
      <c r="AL340" s="170">
        <f t="shared" si="271"/>
        <v>9710246.8050000016</v>
      </c>
      <c r="AM340" s="170">
        <f t="shared" si="271"/>
        <v>9211501</v>
      </c>
      <c r="AN340" s="170"/>
      <c r="AO340" s="170">
        <f t="shared" si="271"/>
        <v>8409388.5842297636</v>
      </c>
      <c r="AP340" s="170">
        <f t="shared" si="271"/>
        <v>8211545.9079153622</v>
      </c>
      <c r="AQ340" s="170">
        <f t="shared" si="271"/>
        <v>10525765</v>
      </c>
      <c r="AR340" s="170">
        <f t="shared" si="271"/>
        <v>10737016</v>
      </c>
      <c r="AS340" s="170">
        <f t="shared" si="271"/>
        <v>10120386.3124</v>
      </c>
      <c r="AT340" s="170">
        <f t="shared" si="271"/>
        <v>9600821</v>
      </c>
      <c r="AU340" s="170"/>
      <c r="AV340" s="170">
        <f t="shared" si="271"/>
        <v>9816632.0666183289</v>
      </c>
      <c r="AW340" s="170">
        <f t="shared" si="271"/>
        <v>8211545.9079153622</v>
      </c>
      <c r="AX340" s="170">
        <f t="shared" si="271"/>
        <v>11413860</v>
      </c>
      <c r="AY340" s="170">
        <f t="shared" si="271"/>
        <v>11639825</v>
      </c>
      <c r="AZ340" s="170">
        <f t="shared" si="271"/>
        <v>10977245.802600002</v>
      </c>
      <c r="BA340" s="170">
        <f t="shared" si="271"/>
        <v>10411822</v>
      </c>
      <c r="BB340" s="170"/>
      <c r="BC340" s="170">
        <f t="shared" si="271"/>
        <v>7308044.6722017219</v>
      </c>
      <c r="BD340" s="170">
        <f t="shared" si="271"/>
        <v>5621572.8247705558</v>
      </c>
      <c r="BE340" s="170">
        <f t="shared" si="271"/>
        <v>8188341</v>
      </c>
      <c r="BF340" s="170">
        <f t="shared" si="271"/>
        <v>8188341</v>
      </c>
      <c r="BG340" s="170">
        <f t="shared" si="271"/>
        <v>7872763.9563999996</v>
      </c>
      <c r="BH340" s="170">
        <f t="shared" si="271"/>
        <v>7435811</v>
      </c>
      <c r="BI340" s="170"/>
      <c r="BJ340" s="170">
        <f t="shared" si="271"/>
        <v>9831636.8513840251</v>
      </c>
      <c r="BK340" s="170">
        <f t="shared" si="271"/>
        <v>8211545.9079153622</v>
      </c>
      <c r="BL340" s="170">
        <f t="shared" si="271"/>
        <v>11426472</v>
      </c>
      <c r="BM340" s="170">
        <f t="shared" si="271"/>
        <v>11426472</v>
      </c>
      <c r="BN340" s="170">
        <f t="shared" si="271"/>
        <v>10986383.196600001</v>
      </c>
      <c r="BO340" s="170">
        <f t="shared" si="271"/>
        <v>10376502</v>
      </c>
      <c r="BP340" s="170"/>
      <c r="BQ340" s="170">
        <f t="shared" si="271"/>
        <v>9655432.0797415972</v>
      </c>
      <c r="BR340" s="170">
        <f t="shared" si="271"/>
        <v>8211545.9079153622</v>
      </c>
      <c r="BS340" s="170">
        <f t="shared" si="271"/>
        <v>11316117</v>
      </c>
      <c r="BT340" s="170">
        <f t="shared" si="271"/>
        <v>11316117</v>
      </c>
      <c r="BU340" s="170">
        <f t="shared" si="271"/>
        <v>10879090.179999996</v>
      </c>
      <c r="BV340" s="170">
        <f t="shared" si="271"/>
        <v>10275659</v>
      </c>
      <c r="BW340" s="170"/>
      <c r="BX340" s="170">
        <f t="shared" si="271"/>
        <v>8278559.010696196</v>
      </c>
      <c r="BY340" s="170">
        <f t="shared" si="271"/>
        <v>6368122.3159201499</v>
      </c>
      <c r="BZ340" s="170">
        <f t="shared" si="271"/>
        <v>9278228</v>
      </c>
      <c r="CA340" s="170">
        <f t="shared" si="271"/>
        <v>9278228</v>
      </c>
      <c r="CB340" s="170">
        <f t="shared" si="271"/>
        <v>8918273.1119999979</v>
      </c>
      <c r="CC340" s="119">
        <f t="shared" ref="CC340" si="272">+SUM(CC341:CC355)</f>
        <v>8424284</v>
      </c>
      <c r="CD340" s="455"/>
      <c r="CE340" s="45"/>
      <c r="CF340" s="9"/>
      <c r="CG340" s="9"/>
      <c r="CH340" s="9"/>
      <c r="CI340" s="10"/>
      <c r="CJ340" s="10"/>
    </row>
    <row r="341" spans="1:88" s="6" customFormat="1" ht="50" customHeight="1" x14ac:dyDescent="0.35">
      <c r="A341" s="291"/>
      <c r="B341" s="31">
        <v>307</v>
      </c>
      <c r="C341" s="50" t="s">
        <v>347</v>
      </c>
      <c r="D341" s="31" t="s">
        <v>283</v>
      </c>
      <c r="F341" s="157">
        <f>+'ESTUDIO DE MERCADO 2023'!F341*(1 + 0.0928) * (1 + 0.052) * (1 + 0.051)</f>
        <v>395805.56775943987</v>
      </c>
      <c r="G341" s="157">
        <f>+'ESTUDIO DE MERCADO 2023'!G341*(1 + 0.0928) * (1 + 0.052) * (1 + 0.051)</f>
        <v>374492.96026470081</v>
      </c>
      <c r="H341" s="7">
        <f>+'ESTUDIO DE MERCADO 2025'!H341*1.051</f>
        <v>487663.99999999994</v>
      </c>
      <c r="I341" s="7">
        <f>+'ESTUDIO DE MERCADO 2025'!I341*1.051</f>
        <v>497122.99999999994</v>
      </c>
      <c r="J341" s="13">
        <f>+'ESTUDIO DE MERCADO 2025'!J341*1.051</f>
        <v>469029.34959999996</v>
      </c>
      <c r="K341" s="8">
        <f t="shared" si="259"/>
        <v>444823</v>
      </c>
      <c r="L341" s="450"/>
      <c r="M341" s="157">
        <f>+'ESTUDIO DE MERCADO 2023'!I341*(1 + 0.0928) * (1 + 0.052) * (1 + 0.051)</f>
        <v>395805.56775943987</v>
      </c>
      <c r="N341" s="157">
        <f>+'ESTUDIO DE MERCADO 2023'!J341*(1 + 0.0928) * (1 + 0.052) * (1 + 0.051)</f>
        <v>374492.96026470081</v>
      </c>
      <c r="O341" s="7">
        <f>+'ESTUDIO DE MERCADO 2025'!N341*1.051</f>
        <v>487663.99999999994</v>
      </c>
      <c r="P341" s="7">
        <f>+'ESTUDIO DE MERCADO 2025'!O341*1.051</f>
        <v>497122.99999999994</v>
      </c>
      <c r="Q341" s="7">
        <f>+'ESTUDIO DE MERCADO 2025'!P341*1.051</f>
        <v>469029.34959999996</v>
      </c>
      <c r="R341" s="8">
        <f t="shared" si="260"/>
        <v>444823</v>
      </c>
      <c r="S341" s="450"/>
      <c r="T341" s="157">
        <f>+'ESTUDIO DE MERCADO 2023'!O341*(1 + 0.0928) * (1 + 0.052) * (1 + 0.051)</f>
        <v>636149.41572298657</v>
      </c>
      <c r="U341" s="157">
        <f>+'ESTUDIO DE MERCADO 2023'!P341*(1 + 0.0928) * (1 + 0.052) * (1 + 0.051)</f>
        <v>601895.21641482599</v>
      </c>
      <c r="V341" s="7">
        <f>+'ESTUDIO DE MERCADO 2025'!T341*1.051</f>
        <v>784046</v>
      </c>
      <c r="W341" s="7">
        <f>+'ESTUDIO DE MERCADO 2025'!U341*1.051</f>
        <v>784046</v>
      </c>
      <c r="X341" s="7">
        <f>+'ESTUDIO DE MERCADO 2025'!V341*1.051</f>
        <v>753837.94779999997</v>
      </c>
      <c r="Y341" s="8">
        <f t="shared" si="261"/>
        <v>711995</v>
      </c>
      <c r="Z341" s="450"/>
      <c r="AA341" s="157">
        <f>+'ESTUDIO DE MERCADO 2023'!AD341*(1 + 0.0928) * (1 + 0.052) * (1 + 0.051)</f>
        <v>770967.71058333945</v>
      </c>
      <c r="AB341" s="157">
        <f>+'ESTUDIO DE MERCADO 2023'!AE341*(1 + 0.0928) * (1 + 0.052) * (1 + 0.051)</f>
        <v>701901.85921278561</v>
      </c>
      <c r="AC341" s="7">
        <f>+'ESTUDIO DE MERCADO 2025'!Z341*1.051</f>
        <v>932236.99999999988</v>
      </c>
      <c r="AD341" s="7">
        <f>+'ESTUDIO DE MERCADO 2025'!AA341*1.051</f>
        <v>932236.99999999988</v>
      </c>
      <c r="AE341" s="7">
        <f>+'ESTUDIO DE MERCADO 2025'!AB341*1.051</f>
        <v>896821.24280000001</v>
      </c>
      <c r="AF341" s="8">
        <f t="shared" si="262"/>
        <v>846833</v>
      </c>
      <c r="AG341" s="450"/>
      <c r="AH341" s="157">
        <f>+'ESTUDIO DE MERCADO 2023'!AG341*(1 + 0.0928) * (1 + 0.052) * (1 + 0.051)</f>
        <v>677023.17840213771</v>
      </c>
      <c r="AI341" s="157">
        <f>+'ESTUDIO DE MERCADO 2023'!AH341*(1 + 0.0928) * (1 + 0.052) * (1 + 0.051)</f>
        <v>701901.85921278561</v>
      </c>
      <c r="AJ341" s="7">
        <f>+'ESTUDIO DE MERCADO 2025'!AF341*1.051</f>
        <v>873381</v>
      </c>
      <c r="AK341" s="7">
        <f>+'ESTUDIO DE MERCADO 2025'!AG341*1.051</f>
        <v>891248</v>
      </c>
      <c r="AL341" s="7">
        <f>+'ESTUDIO DE MERCADO 2025'!AH341*1.051</f>
        <v>839619.09639999992</v>
      </c>
      <c r="AM341" s="8">
        <f t="shared" si="263"/>
        <v>796635</v>
      </c>
      <c r="AN341" s="450"/>
      <c r="AO341" s="157">
        <f>+'ESTUDIO DE MERCADO 2023'!AJ341*(1 + 0.0928) * (1 + 0.052) * (1 + 0.051)</f>
        <v>754264.40848141408</v>
      </c>
      <c r="AP341" s="157">
        <f>+'ESTUDIO DE MERCADO 2023'!AK341*(1 + 0.0928) * (1 + 0.052) * (1 + 0.051)</f>
        <v>701901.85921278561</v>
      </c>
      <c r="AQ341" s="7">
        <f>+'ESTUDIO DE MERCADO 2025'!AL341*1.051</f>
        <v>921727</v>
      </c>
      <c r="AR341" s="7">
        <f>+'ESTUDIO DE MERCADO 2025'!AM341*1.051</f>
        <v>940644.99999999988</v>
      </c>
      <c r="AS341" s="7">
        <f>+'ESTUDIO DE MERCADO 2025'!AN341*1.051</f>
        <v>886650.92599999998</v>
      </c>
      <c r="AT341" s="8">
        <f>ROUND(((AO341+AP341+AQ341+AR341+AS341)/5),0)</f>
        <v>841038</v>
      </c>
      <c r="AU341" s="450"/>
      <c r="AV341" s="157">
        <f>+'ESTUDIO DE MERCADO 2023'!AM341*(1 + 0.0928) * (1 + 0.052) * (1 + 0.051)</f>
        <v>881997.04303783679</v>
      </c>
      <c r="AW341" s="157">
        <f>+'ESTUDIO DE MERCADO 2023'!AN341*(1 + 0.0928) * (1 + 0.052) * (1 + 0.051)</f>
        <v>701901.85921278561</v>
      </c>
      <c r="AX341" s="7">
        <f>+'ESTUDIO DE MERCADO 2025'!AR341*1.051</f>
        <v>1002653.9999999999</v>
      </c>
      <c r="AY341" s="7">
        <f>+'ESTUDIO DE MERCADO 2025'!AS341*1.051</f>
        <v>1022622.9999999999</v>
      </c>
      <c r="AZ341" s="7">
        <f>+'ESTUDIO DE MERCADO 2025'!AT341*1.051</f>
        <v>964426.18719999993</v>
      </c>
      <c r="BA341" s="8">
        <f t="shared" si="264"/>
        <v>914720</v>
      </c>
      <c r="BB341" s="450"/>
      <c r="BC341" s="157">
        <f>+'ESTUDIO DE MERCADO 2023'!AP341*(1 + 0.0928) * (1 + 0.052) * (1 + 0.051)</f>
        <v>596537.99890388094</v>
      </c>
      <c r="BD341" s="157">
        <f>+'ESTUDIO DE MERCADO 2023'!AQ341*(1 + 0.0928) * (1 + 0.052) * (1 + 0.051)</f>
        <v>458875.38377221604</v>
      </c>
      <c r="BE341" s="7">
        <f>+'ESTUDIO DE MERCADO 2025'!AX341*1.051</f>
        <v>668436</v>
      </c>
      <c r="BF341" s="7">
        <f>+'ESTUDIO DE MERCADO 2025'!AY341*1.051</f>
        <v>668436</v>
      </c>
      <c r="BG341" s="7">
        <f>+'ESTUDIO DE MERCADO 2025'!AZ341*1.051</f>
        <v>642635.42139999999</v>
      </c>
      <c r="BH341" s="8">
        <f t="shared" si="265"/>
        <v>606984</v>
      </c>
      <c r="BI341" s="450"/>
      <c r="BJ341" s="157">
        <f>+'ESTUDIO DE MERCADO 2023'!AV341*(1 + 0.0928) * (1 + 0.052) * (1 + 0.051)</f>
        <v>850025.30934477912</v>
      </c>
      <c r="BK341" s="157">
        <f>+'ESTUDIO DE MERCADO 2023'!AW341*(1 + 0.0928) * (1 + 0.052) * (1 + 0.051)</f>
        <v>701901.85921278561</v>
      </c>
      <c r="BL341" s="7">
        <f>+'ESTUDIO DE MERCADO 2025'!BD341*1.051</f>
        <v>982684.99999999988</v>
      </c>
      <c r="BM341" s="7">
        <f>+'ESTUDIO DE MERCADO 2025'!BE341*1.051</f>
        <v>982684.99999999988</v>
      </c>
      <c r="BN341" s="7">
        <f>+'ESTUDIO DE MERCADO 2025'!BF341*1.051</f>
        <v>944959.56519999984</v>
      </c>
      <c r="BO341" s="8">
        <f t="shared" si="266"/>
        <v>892451</v>
      </c>
      <c r="BP341" s="450"/>
      <c r="BQ341" s="157">
        <f>+'ESTUDIO DE MERCADO 2023'!AY341*(1 + 0.0928) * (1 + 0.052) * (1 + 0.051)</f>
        <v>804680.48529414961</v>
      </c>
      <c r="BR341" s="157">
        <f>+'ESTUDIO DE MERCADO 2023'!AZ341*(1 + 0.0928) * (1 + 0.052) * (1 + 0.051)</f>
        <v>701901.85921278561</v>
      </c>
      <c r="BS341" s="7">
        <f>+'ESTUDIO DE MERCADO 2025'!BJ341*1.051</f>
        <v>954307.99999999988</v>
      </c>
      <c r="BT341" s="7">
        <f>+'ESTUDIO DE MERCADO 2025'!BK341*1.051</f>
        <v>954307.99999999988</v>
      </c>
      <c r="BU341" s="7">
        <f>+'ESTUDIO DE MERCADO 2025'!BL341*1.051</f>
        <v>917348.74419999984</v>
      </c>
      <c r="BV341" s="8">
        <f t="shared" si="267"/>
        <v>866509</v>
      </c>
      <c r="BW341" s="450"/>
      <c r="BX341" s="157">
        <f>+'ESTUDIO DE MERCADO 2023'!BB341*(1 + 0.0928) * (1 + 0.052) * (1 + 0.051)</f>
        <v>664461.68288047588</v>
      </c>
      <c r="BY341" s="157">
        <f>+'ESTUDIO DE MERCADO 2023'!BC341*(1 + 0.0928) * (1 + 0.052) * (1 + 0.051)</f>
        <v>511124.37144651992</v>
      </c>
      <c r="BZ341" s="7">
        <f>+'ESTUDIO DE MERCADO 2025'!BP341*1.051</f>
        <v>744108</v>
      </c>
      <c r="CA341" s="7">
        <f>+'ESTUDIO DE MERCADO 2025'!BQ341*1.051</f>
        <v>744108</v>
      </c>
      <c r="CB341" s="7">
        <f>+'ESTUDIO DE MERCADO 2025'!BR341*1.051</f>
        <v>715806.6719999999</v>
      </c>
      <c r="CC341" s="8">
        <f t="shared" si="268"/>
        <v>675922</v>
      </c>
      <c r="CD341" s="453"/>
      <c r="CE341" s="45"/>
      <c r="CF341" s="9"/>
      <c r="CG341" s="9"/>
      <c r="CH341" s="9"/>
      <c r="CI341" s="10"/>
      <c r="CJ341" s="10"/>
    </row>
    <row r="342" spans="1:88" s="6" customFormat="1" ht="50" customHeight="1" x14ac:dyDescent="0.35">
      <c r="A342" s="291"/>
      <c r="B342" s="11">
        <v>308</v>
      </c>
      <c r="C342" s="51" t="s">
        <v>348</v>
      </c>
      <c r="D342" s="11" t="s">
        <v>283</v>
      </c>
      <c r="F342" s="157">
        <f>+'ESTUDIO DE MERCADO 2023'!F342*(1 + 0.0928) * (1 + 0.052) * (1 + 0.051)</f>
        <v>390260.47968894336</v>
      </c>
      <c r="G342" s="157">
        <f>+'ESTUDIO DE MERCADO 2023'!G342*(1 + 0.0928) * (1 + 0.052) * (1 + 0.051)</f>
        <v>369246.45385953877</v>
      </c>
      <c r="H342" s="7">
        <f>+'ESTUDIO DE MERCADO 2025'!H342*1.051</f>
        <v>481357.99999999994</v>
      </c>
      <c r="I342" s="7">
        <f>+'ESTUDIO DE MERCADO 2025'!I342*1.051</f>
        <v>490816.99999999994</v>
      </c>
      <c r="J342" s="13">
        <f>+'ESTUDIO DE MERCADO 2025'!J342*1.051</f>
        <v>462459.54859999992</v>
      </c>
      <c r="K342" s="8">
        <f t="shared" si="259"/>
        <v>438828</v>
      </c>
      <c r="L342" s="450"/>
      <c r="M342" s="157">
        <f>+'ESTUDIO DE MERCADO 2023'!I342*(1 + 0.0928) * (1 + 0.052) * (1 + 0.051)</f>
        <v>390260.47968894336</v>
      </c>
      <c r="N342" s="157">
        <f>+'ESTUDIO DE MERCADO 2023'!J342*(1 + 0.0928) * (1 + 0.052) * (1 + 0.051)</f>
        <v>369246.45385953877</v>
      </c>
      <c r="O342" s="7">
        <f>+'ESTUDIO DE MERCADO 2025'!N342*1.051</f>
        <v>481357.99999999994</v>
      </c>
      <c r="P342" s="7">
        <f>+'ESTUDIO DE MERCADO 2025'!O342*1.051</f>
        <v>490816.99999999994</v>
      </c>
      <c r="Q342" s="7">
        <f>+'ESTUDIO DE MERCADO 2025'!P342*1.051</f>
        <v>462459.54859999992</v>
      </c>
      <c r="R342" s="8">
        <f t="shared" si="260"/>
        <v>438828</v>
      </c>
      <c r="S342" s="450"/>
      <c r="T342" s="157">
        <f>+'ESTUDIO DE MERCADO 2023'!O342*(1 + 0.0928) * (1 + 0.052) * (1 + 0.051)</f>
        <v>620637.99166601279</v>
      </c>
      <c r="U342" s="157">
        <f>+'ESTUDIO DE MERCADO 2023'!P342*(1 + 0.0928) * (1 + 0.052) * (1 + 0.051)</f>
        <v>587219.0228839966</v>
      </c>
      <c r="V342" s="7">
        <f>+'ESTUDIO DE MERCADO 2025'!T342*1.051</f>
        <v>765128</v>
      </c>
      <c r="W342" s="7">
        <f>+'ESTUDIO DE MERCADO 2025'!U342*1.051</f>
        <v>765128</v>
      </c>
      <c r="X342" s="7">
        <f>+'ESTUDIO DE MERCADO 2025'!V342*1.051</f>
        <v>735457.21899999992</v>
      </c>
      <c r="Y342" s="8">
        <f t="shared" si="261"/>
        <v>694714</v>
      </c>
      <c r="Z342" s="450"/>
      <c r="AA342" s="157">
        <f>+'ESTUDIO DE MERCADO 2023'!AD342*(1 + 0.0928) * (1 + 0.052) * (1 + 0.051)</f>
        <v>735342.58516635862</v>
      </c>
      <c r="AB342" s="157">
        <f>+'ESTUDIO DE MERCADO 2023'!AE342*(1 + 0.0928) * (1 + 0.052) * (1 + 0.051)</f>
        <v>721970.55089142744</v>
      </c>
      <c r="AC342" s="7">
        <f>+'ESTUDIO DE MERCADO 2025'!Z342*1.051</f>
        <v>922778</v>
      </c>
      <c r="AD342" s="7">
        <f>+'ESTUDIO DE MERCADO 2025'!AA342*1.051</f>
        <v>922778</v>
      </c>
      <c r="AE342" s="7">
        <f>+'ESTUDIO DE MERCADO 2025'!AB342*1.051</f>
        <v>887348.36959999998</v>
      </c>
      <c r="AF342" s="8">
        <f t="shared" si="262"/>
        <v>838044</v>
      </c>
      <c r="AG342" s="450"/>
      <c r="AH342" s="157">
        <f>+'ESTUDIO DE MERCADO 2023'!AG342*(1 + 0.0928) * (1 + 0.052) * (1 + 0.051)</f>
        <v>638631.58376155479</v>
      </c>
      <c r="AI342" s="157">
        <f>+'ESTUDIO DE MERCADO 2023'!AH342*(1 + 0.0928) * (1 + 0.052) * (1 + 0.051)</f>
        <v>721970.55089142744</v>
      </c>
      <c r="AJ342" s="7">
        <f>+'ESTUDIO DE MERCADO 2025'!AF342*1.051</f>
        <v>861820</v>
      </c>
      <c r="AK342" s="7">
        <f>+'ESTUDIO DE MERCADO 2025'!AG342*1.051</f>
        <v>878636</v>
      </c>
      <c r="AL342" s="7">
        <f>+'ESTUDIO DE MERCADO 2025'!AH342*1.051</f>
        <v>828462.9415999999</v>
      </c>
      <c r="AM342" s="8">
        <f t="shared" si="263"/>
        <v>785904</v>
      </c>
      <c r="AN342" s="450"/>
      <c r="AO342" s="157">
        <f>+'ESTUDIO DE MERCADO 2023'!AJ342*(1 + 0.0928) * (1 + 0.052) * (1 + 0.051)</f>
        <v>711566.98734612495</v>
      </c>
      <c r="AP342" s="157">
        <f>+'ESTUDIO DE MERCADO 2023'!AK342*(1 + 0.0928) * (1 + 0.052) * (1 + 0.051)</f>
        <v>721970.55089142744</v>
      </c>
      <c r="AQ342" s="7">
        <f>+'ESTUDIO DE MERCADO 2025'!AL342*1.051</f>
        <v>908064</v>
      </c>
      <c r="AR342" s="7">
        <f>+'ESTUDIO DE MERCADO 2025'!AM342*1.051</f>
        <v>925931</v>
      </c>
      <c r="AS342" s="7">
        <f>+'ESTUDIO DE MERCADO 2025'!AN342*1.051</f>
        <v>872872.73639999994</v>
      </c>
      <c r="AT342" s="8">
        <f>ROUND(((AO342+AP342+AQ342+AR342+AS342)/5),0)</f>
        <v>828081</v>
      </c>
      <c r="AU342" s="450"/>
      <c r="AV342" s="157">
        <f>+'ESTUDIO DE MERCADO 2023'!AM342*(1 + 0.0928) * (1 + 0.052) * (1 + 0.051)</f>
        <v>850788.3056875203</v>
      </c>
      <c r="AW342" s="157">
        <f>+'ESTUDIO DE MERCADO 2023'!AN342*(1 + 0.0928) * (1 + 0.052) * (1 + 0.051)</f>
        <v>721970.55089142744</v>
      </c>
      <c r="AX342" s="7">
        <f>+'ESTUDIO DE MERCADO 2025'!AR342*1.051</f>
        <v>996347.99999999988</v>
      </c>
      <c r="AY342" s="7">
        <f>+'ESTUDIO DE MERCADO 2025'!AS342*1.051</f>
        <v>1016316.9999999999</v>
      </c>
      <c r="AZ342" s="7">
        <f>+'ESTUDIO DE MERCADO 2025'!AT342*1.051</f>
        <v>957643.03319999995</v>
      </c>
      <c r="BA342" s="8">
        <f t="shared" si="264"/>
        <v>908613</v>
      </c>
      <c r="BB342" s="450"/>
      <c r="BC342" s="157">
        <f>+'ESTUDIO DE MERCADO 2023'!AP342*(1 + 0.0928) * (1 + 0.052) * (1 + 0.051)</f>
        <v>591493.47531301738</v>
      </c>
      <c r="BD342" s="157">
        <f>+'ESTUDIO DE MERCADO 2023'!AQ342*(1 + 0.0928) * (1 + 0.052) * (1 + 0.051)</f>
        <v>454994.98101001326</v>
      </c>
      <c r="BE342" s="7">
        <f>+'ESTUDIO DE MERCADO 2025'!AX342*1.051</f>
        <v>663181</v>
      </c>
      <c r="BF342" s="7">
        <f>+'ESTUDIO DE MERCADO 2025'!AY342*1.051</f>
        <v>663181</v>
      </c>
      <c r="BG342" s="7">
        <f>+'ESTUDIO DE MERCADO 2025'!AZ342*1.051</f>
        <v>637200.06980000006</v>
      </c>
      <c r="BH342" s="8">
        <f t="shared" si="265"/>
        <v>602010</v>
      </c>
      <c r="BI342" s="450"/>
      <c r="BJ342" s="157">
        <f>+'ESTUDIO DE MERCADO 2023'!AV342*(1 + 0.0928) * (1 + 0.052) * (1 + 0.051)</f>
        <v>814465.79189357546</v>
      </c>
      <c r="BK342" s="157">
        <f>+'ESTUDIO DE MERCADO 2023'!AW342*(1 + 0.0928) * (1 + 0.052) * (1 + 0.051)</f>
        <v>721970.55089142744</v>
      </c>
      <c r="BL342" s="7">
        <f>+'ESTUDIO DE MERCADO 2025'!BD342*1.051</f>
        <v>973225.99999999988</v>
      </c>
      <c r="BM342" s="7">
        <f>+'ESTUDIO DE MERCADO 2025'!BE342*1.051</f>
        <v>973225.99999999988</v>
      </c>
      <c r="BN342" s="7">
        <f>+'ESTUDIO DE MERCADO 2025'!BF342*1.051</f>
        <v>935526.41980000003</v>
      </c>
      <c r="BO342" s="8">
        <f t="shared" si="266"/>
        <v>883683</v>
      </c>
      <c r="BP342" s="450"/>
      <c r="BQ342" s="157">
        <f>+'ESTUDIO DE MERCADO 2023'!AY342*(1 + 0.0928) * (1 + 0.052) * (1 + 0.051)</f>
        <v>784293.41741007171</v>
      </c>
      <c r="BR342" s="157">
        <f>+'ESTUDIO DE MERCADO 2023'!AZ342*(1 + 0.0928) * (1 + 0.052) * (1 + 0.051)</f>
        <v>721970.55089142744</v>
      </c>
      <c r="BS342" s="7">
        <f>+'ESTUDIO DE MERCADO 2025'!BJ342*1.051</f>
        <v>954307.99999999988</v>
      </c>
      <c r="BT342" s="7">
        <f>+'ESTUDIO DE MERCADO 2025'!BK342*1.051</f>
        <v>954307.99999999988</v>
      </c>
      <c r="BU342" s="7">
        <f>+'ESTUDIO DE MERCADO 2025'!BL342*1.051</f>
        <v>917154.51939999999</v>
      </c>
      <c r="BV342" s="8">
        <f t="shared" si="267"/>
        <v>866407</v>
      </c>
      <c r="BW342" s="450"/>
      <c r="BX342" s="157">
        <f>+'ESTUDIO DE MERCADO 2023'!BB342*(1 + 0.0928) * (1 + 0.052) * (1 + 0.051)</f>
        <v>655153.8564764281</v>
      </c>
      <c r="BY342" s="157">
        <f>+'ESTUDIO DE MERCADO 2023'!BC342*(1 + 0.0928) * (1 + 0.052) * (1 + 0.051)</f>
        <v>503964.50498186779</v>
      </c>
      <c r="BZ342" s="7">
        <f>+'ESTUDIO DE MERCADO 2025'!BP342*1.051</f>
        <v>733598</v>
      </c>
      <c r="CA342" s="7">
        <f>+'ESTUDIO DE MERCADO 2025'!BQ342*1.051</f>
        <v>733598</v>
      </c>
      <c r="CB342" s="7">
        <f>+'ESTUDIO DE MERCADO 2025'!BR342*1.051</f>
        <v>705780.55239999993</v>
      </c>
      <c r="CC342" s="8">
        <f t="shared" si="268"/>
        <v>666419</v>
      </c>
      <c r="CD342" s="453"/>
      <c r="CE342" s="45"/>
      <c r="CF342" s="9"/>
      <c r="CG342" s="9"/>
      <c r="CH342" s="9"/>
      <c r="CI342" s="10"/>
      <c r="CJ342" s="10"/>
    </row>
    <row r="343" spans="1:88" s="6" customFormat="1" ht="50" customHeight="1" x14ac:dyDescent="0.35">
      <c r="A343" s="291"/>
      <c r="B343" s="31">
        <v>309</v>
      </c>
      <c r="C343" s="51" t="s">
        <v>349</v>
      </c>
      <c r="D343" s="11" t="s">
        <v>272</v>
      </c>
      <c r="F343" s="157">
        <f>+'ESTUDIO DE MERCADO 2023'!F343*(1 + 0.0928) * (1 + 0.052) * (1 + 0.051)</f>
        <v>559180.33720545238</v>
      </c>
      <c r="G343" s="157">
        <f>+'ESTUDIO DE MERCADO 2023'!G343*(1 + 0.0928) * (1 + 0.052) * (1 + 0.051)</f>
        <v>529070.62674054329</v>
      </c>
      <c r="H343" s="7">
        <f>+'ESTUDIO DE MERCADO 2025'!H343*1.051</f>
        <v>689456</v>
      </c>
      <c r="I343" s="7">
        <f>+'ESTUDIO DE MERCADO 2025'!I343*1.051</f>
        <v>703119</v>
      </c>
      <c r="J343" s="13">
        <f>+'ESTUDIO DE MERCADO 2025'!J343*1.051</f>
        <v>662628.80459999992</v>
      </c>
      <c r="K343" s="8">
        <f t="shared" si="259"/>
        <v>628691</v>
      </c>
      <c r="L343" s="450"/>
      <c r="M343" s="157">
        <f>+'ESTUDIO DE MERCADO 2023'!I343*(1 + 0.0928) * (1 + 0.052) * (1 + 0.051)</f>
        <v>559180.33720545238</v>
      </c>
      <c r="N343" s="157">
        <f>+'ESTUDIO DE MERCADO 2023'!J343*(1 + 0.0928) * (1 + 0.052) * (1 + 0.051)</f>
        <v>529070.62674054329</v>
      </c>
      <c r="O343" s="7">
        <f>+'ESTUDIO DE MERCADO 2025'!N343*1.051</f>
        <v>689456</v>
      </c>
      <c r="P343" s="7">
        <f>+'ESTUDIO DE MERCADO 2025'!O343*1.051</f>
        <v>703119</v>
      </c>
      <c r="Q343" s="7">
        <f>+'ESTUDIO DE MERCADO 2025'!P343*1.051</f>
        <v>662628.80459999992</v>
      </c>
      <c r="R343" s="8">
        <f t="shared" si="260"/>
        <v>628691</v>
      </c>
      <c r="S343" s="450"/>
      <c r="T343" s="157">
        <f>+'ESTUDIO DE MERCADO 2023'!O343*(1 + 0.0928) * (1 + 0.052) * (1 + 0.051)</f>
        <v>852053.08147222386</v>
      </c>
      <c r="U343" s="157">
        <f>+'ESTUDIO DE MERCADO 2023'!P343*(1 + 0.0928) * (1 + 0.052) * (1 + 0.051)</f>
        <v>806173.30016218103</v>
      </c>
      <c r="V343" s="7">
        <f>+'ESTUDIO DE MERCADO 2025'!T343*1.051</f>
        <v>1049949</v>
      </c>
      <c r="W343" s="7">
        <f>+'ESTUDIO DE MERCADO 2025'!U343*1.051</f>
        <v>1049949</v>
      </c>
      <c r="X343" s="7">
        <f>+'ESTUDIO DE MERCADO 2025'!V343*1.051</f>
        <v>1009683.5083999999</v>
      </c>
      <c r="Y343" s="8">
        <f t="shared" si="261"/>
        <v>953562</v>
      </c>
      <c r="Z343" s="450"/>
      <c r="AA343" s="157">
        <f>+'ESTUDIO DE MERCADO 2023'!AD343*(1 + 0.0928) * (1 + 0.052) * (1 + 0.051)</f>
        <v>995353.02835276432</v>
      </c>
      <c r="AB343" s="157">
        <f>+'ESTUDIO DE MERCADO 2023'!AE343*(1 + 0.0928) * (1 + 0.052) * (1 + 0.051)</f>
        <v>994525.63900657487</v>
      </c>
      <c r="AC343" s="7">
        <f>+'ESTUDIO DE MERCADO 2025'!Z343*1.051</f>
        <v>1260149</v>
      </c>
      <c r="AD343" s="7">
        <f>+'ESTUDIO DE MERCADO 2025'!AA343*1.051</f>
        <v>1260149</v>
      </c>
      <c r="AE343" s="7">
        <f>+'ESTUDIO DE MERCADO 2025'!AB343*1.051</f>
        <v>1211624.3299999998</v>
      </c>
      <c r="AF343" s="8">
        <f t="shared" si="262"/>
        <v>1144360</v>
      </c>
      <c r="AG343" s="450"/>
      <c r="AH343" s="157">
        <f>+'ESTUDIO DE MERCADO 2023'!AG343*(1 + 0.0928) * (1 + 0.052) * (1 + 0.051)</f>
        <v>892901.32994246145</v>
      </c>
      <c r="AI343" s="157">
        <f>+'ESTUDIO DE MERCADO 2023'!AH343*(1 + 0.0928) * (1 + 0.052) * (1 + 0.051)</f>
        <v>994525.63900657487</v>
      </c>
      <c r="AJ343" s="7">
        <f>+'ESTUDIO DE MERCADO 2025'!AF343*1.051</f>
        <v>1194987</v>
      </c>
      <c r="AK343" s="7">
        <f>+'ESTUDIO DE MERCADO 2025'!AG343*1.051</f>
        <v>1219160</v>
      </c>
      <c r="AL343" s="7">
        <f>+'ESTUDIO DE MERCADO 2025'!AH343*1.051</f>
        <v>1149242.8556000001</v>
      </c>
      <c r="AM343" s="8">
        <f t="shared" si="263"/>
        <v>1090163</v>
      </c>
      <c r="AN343" s="450"/>
      <c r="AO343" s="157">
        <f>+'ESTUDIO DE MERCADO 2023'!AJ343*(1 + 0.0928) * (1 + 0.052) * (1 + 0.051)</f>
        <v>1001607.6544235169</v>
      </c>
      <c r="AP343" s="157">
        <f>+'ESTUDIO DE MERCADO 2023'!AK343*(1 + 0.0928) * (1 + 0.052) * (1 + 0.051)</f>
        <v>994525.63900657487</v>
      </c>
      <c r="AQ343" s="7">
        <f>+'ESTUDIO DE MERCADO 2025'!AL343*1.051</f>
        <v>1264353</v>
      </c>
      <c r="AR343" s="7">
        <f>+'ESTUDIO DE MERCADO 2025'!AM343*1.051</f>
        <v>1289577</v>
      </c>
      <c r="AS343" s="7">
        <f>+'ESTUDIO DE MERCADO 2025'!AN343*1.051</f>
        <v>1215433.7846000001</v>
      </c>
      <c r="AT343" s="8">
        <f>ROUND(((AO343+AP343+AQ343+AR343+AS343)/5),0)</f>
        <v>1153099</v>
      </c>
      <c r="AU343" s="450"/>
      <c r="AV343" s="157">
        <f>+'ESTUDIO DE MERCADO 2023'!AM343*(1 + 0.0928) * (1 + 0.052) * (1 + 0.051)</f>
        <v>1193650.6749894763</v>
      </c>
      <c r="AW343" s="157">
        <f>+'ESTUDIO DE MERCADO 2023'!AN343*(1 + 0.0928) * (1 + 0.052) * (1 + 0.051)</f>
        <v>994525.63900657487</v>
      </c>
      <c r="AX343" s="7">
        <f>+'ESTUDIO DE MERCADO 2025'!AR343*1.051</f>
        <v>1385218</v>
      </c>
      <c r="AY343" s="7">
        <f>+'ESTUDIO DE MERCADO 2025'!AS343*1.051</f>
        <v>1412544</v>
      </c>
      <c r="AZ343" s="7">
        <f>+'ESTUDIO DE MERCADO 2025'!AT343*1.051</f>
        <v>1332367.4139999999</v>
      </c>
      <c r="BA343" s="8">
        <f t="shared" si="264"/>
        <v>1263661</v>
      </c>
      <c r="BB343" s="450"/>
      <c r="BC343" s="157">
        <f>+'ESTUDIO DE MERCADO 2023'!AP343*(1 + 0.0928) * (1 + 0.052) * (1 + 0.051)</f>
        <v>817853.10686740186</v>
      </c>
      <c r="BD343" s="157">
        <f>+'ESTUDIO DE MERCADO 2023'!AQ343*(1 + 0.0928) * (1 + 0.052) * (1 + 0.051)</f>
        <v>629117.77451338619</v>
      </c>
      <c r="BE343" s="7">
        <f>+'ESTUDIO DE MERCADO 2025'!AX343*1.051</f>
        <v>916472</v>
      </c>
      <c r="BF343" s="7">
        <f>+'ESTUDIO DE MERCADO 2025'!AY343*1.051</f>
        <v>916472</v>
      </c>
      <c r="BG343" s="7">
        <f>+'ESTUDIO DE MERCADO 2025'!AZ343*1.051</f>
        <v>881052.24899999995</v>
      </c>
      <c r="BH343" s="8">
        <f t="shared" si="265"/>
        <v>832193</v>
      </c>
      <c r="BI343" s="450"/>
      <c r="BJ343" s="157">
        <f>+'ESTUDIO DE MERCADO 2023'!AV343*(1 + 0.0928) * (1 + 0.052) * (1 + 0.051)</f>
        <v>1184847.057952049</v>
      </c>
      <c r="BK343" s="157">
        <f>+'ESTUDIO DE MERCADO 2023'!AW343*(1 + 0.0928) * (1 + 0.052) * (1 + 0.051)</f>
        <v>994525.63900657487</v>
      </c>
      <c r="BL343" s="7">
        <f>+'ESTUDIO DE MERCADO 2025'!BD343*1.051</f>
        <v>1379963</v>
      </c>
      <c r="BM343" s="7">
        <f>+'ESTUDIO DE MERCADO 2025'!BE343*1.051</f>
        <v>1379963</v>
      </c>
      <c r="BN343" s="7">
        <f>+'ESTUDIO DE MERCADO 2025'!BF343*1.051</f>
        <v>1327007.1037999999</v>
      </c>
      <c r="BO343" s="8">
        <f t="shared" si="266"/>
        <v>1253261</v>
      </c>
      <c r="BP343" s="450"/>
      <c r="BQ343" s="157">
        <f>+'ESTUDIO DE MERCADO 2023'!AY343*(1 + 0.0928) * (1 + 0.052) * (1 + 0.051)</f>
        <v>1130199.2673466885</v>
      </c>
      <c r="BR343" s="157">
        <f>+'ESTUDIO DE MERCADO 2023'!AZ343*(1 + 0.0928) * (1 + 0.052) * (1 + 0.051)</f>
        <v>994525.63900657487</v>
      </c>
      <c r="BS343" s="7">
        <f>+'ESTUDIO DE MERCADO 2025'!BJ343*1.051</f>
        <v>1345280</v>
      </c>
      <c r="BT343" s="7">
        <f>+'ESTUDIO DE MERCADO 2025'!BK343*1.051</f>
        <v>1345280</v>
      </c>
      <c r="BU343" s="7">
        <f>+'ESTUDIO DE MERCADO 2025'!BL343*1.051</f>
        <v>1293731.3928</v>
      </c>
      <c r="BV343" s="8">
        <f t="shared" si="267"/>
        <v>1221803</v>
      </c>
      <c r="BW343" s="450"/>
      <c r="BX343" s="157">
        <f>+'ESTUDIO DE MERCADO 2023'!BB343*(1 + 0.0928) * (1 + 0.052) * (1 + 0.051)</f>
        <v>938730.92396244407</v>
      </c>
      <c r="BY343" s="157">
        <f>+'ESTUDIO DE MERCADO 2023'!BC343*(1 + 0.0928) * (1 + 0.052) * (1 + 0.051)</f>
        <v>722100.71074034146</v>
      </c>
      <c r="BZ343" s="7">
        <f>+'ESTUDIO DE MERCADO 2025'!BP343*1.051</f>
        <v>1052051</v>
      </c>
      <c r="CA343" s="7">
        <f>+'ESTUDIO DE MERCADO 2025'!BQ343*1.051</f>
        <v>1052051</v>
      </c>
      <c r="CB343" s="7">
        <f>+'ESTUDIO DE MERCADO 2025'!BR343*1.051</f>
        <v>1011269.6776000001</v>
      </c>
      <c r="CC343" s="8">
        <f t="shared" si="268"/>
        <v>955241</v>
      </c>
      <c r="CD343" s="453"/>
      <c r="CE343" s="45"/>
      <c r="CF343" s="9"/>
      <c r="CG343" s="9"/>
      <c r="CH343" s="9"/>
      <c r="CI343" s="10"/>
      <c r="CJ343" s="10"/>
    </row>
    <row r="344" spans="1:88" s="6" customFormat="1" ht="50" customHeight="1" x14ac:dyDescent="0.35">
      <c r="A344" s="291"/>
      <c r="B344" s="11">
        <v>310</v>
      </c>
      <c r="C344" s="51" t="s">
        <v>350</v>
      </c>
      <c r="D344" s="11" t="s">
        <v>272</v>
      </c>
      <c r="F344" s="157">
        <f>+'ESTUDIO DE MERCADO 2023'!F344*(1 + 0.0928) * (1 + 0.052) * (1 + 0.051)</f>
        <v>1052931.3080961697</v>
      </c>
      <c r="G344" s="157">
        <f>+'ESTUDIO DE MERCADO 2023'!G344*(1 + 0.0928) * (1 + 0.052) * (1 + 0.051)</f>
        <v>996235.00689099124</v>
      </c>
      <c r="H344" s="7">
        <f>+'ESTUDIO DE MERCADO 2025'!H344*1.051</f>
        <v>1297985</v>
      </c>
      <c r="I344" s="7">
        <f>+'ESTUDIO DE MERCADO 2025'!I344*1.051</f>
        <v>1324260</v>
      </c>
      <c r="J344" s="13">
        <f>+'ESTUDIO DE MERCADO 2025'!J344*1.051</f>
        <v>1247725.129</v>
      </c>
      <c r="K344" s="8">
        <f t="shared" si="259"/>
        <v>1183827</v>
      </c>
      <c r="L344" s="450"/>
      <c r="M344" s="157">
        <f>+'ESTUDIO DE MERCADO 2023'!I344*(1 + 0.0928) * (1 + 0.052) * (1 + 0.051)</f>
        <v>1052931.3080961697</v>
      </c>
      <c r="N344" s="157">
        <f>+'ESTUDIO DE MERCADO 2023'!J344*(1 + 0.0928) * (1 + 0.052) * (1 + 0.051)</f>
        <v>996235.00689099124</v>
      </c>
      <c r="O344" s="7">
        <f>+'ESTUDIO DE MERCADO 2025'!N344*1.051</f>
        <v>1297985</v>
      </c>
      <c r="P344" s="7">
        <f>+'ESTUDIO DE MERCADO 2025'!O344*1.051</f>
        <v>1324260</v>
      </c>
      <c r="Q344" s="7">
        <f>+'ESTUDIO DE MERCADO 2025'!P344*1.051</f>
        <v>1247725.129</v>
      </c>
      <c r="R344" s="8">
        <f t="shared" si="260"/>
        <v>1183827</v>
      </c>
      <c r="S344" s="450"/>
      <c r="T344" s="157">
        <f>+'ESTUDIO DE MERCADO 2023'!O344*(1 + 0.0928) * (1 + 0.052) * (1 + 0.051)</f>
        <v>1739176.0505769814</v>
      </c>
      <c r="U344" s="157">
        <f>+'ESTUDIO DE MERCADO 2023'!P344*(1 + 0.0928) * (1 + 0.052) * (1 + 0.051)</f>
        <v>1645528.109392067</v>
      </c>
      <c r="V344" s="7">
        <f>+'ESTUDIO DE MERCADO 2025'!T344*1.051</f>
        <v>2142989</v>
      </c>
      <c r="W344" s="7">
        <f>+'ESTUDIO DE MERCADO 2025'!U344*1.051</f>
        <v>2142989</v>
      </c>
      <c r="X344" s="7">
        <f>+'ESTUDIO DE MERCADO 2025'!V344*1.051</f>
        <v>2060925.2383999997</v>
      </c>
      <c r="Y344" s="8">
        <f t="shared" si="261"/>
        <v>1946321</v>
      </c>
      <c r="Z344" s="450"/>
      <c r="AA344" s="157">
        <f>+'ESTUDIO DE MERCADO 2023'!AD344*(1 + 0.0928) * (1 + 0.052) * (1 + 0.051)</f>
        <v>1983463.6662611314</v>
      </c>
      <c r="AB344" s="157">
        <f>+'ESTUDIO DE MERCADO 2023'!AE344*(1 + 0.0928) * (1 + 0.052) * (1 + 0.051)</f>
        <v>1904745.0700271325</v>
      </c>
      <c r="AC344" s="7">
        <f>+'ESTUDIO DE MERCADO 2025'!Z344*1.051</f>
        <v>2462493</v>
      </c>
      <c r="AD344" s="7">
        <f>+'ESTUDIO DE MERCADO 2025'!AA344*1.051</f>
        <v>2462493</v>
      </c>
      <c r="AE344" s="7">
        <f>+'ESTUDIO DE MERCADO 2025'!AB344*1.051</f>
        <v>2367506.1423999998</v>
      </c>
      <c r="AF344" s="8">
        <f t="shared" si="262"/>
        <v>2236140</v>
      </c>
      <c r="AG344" s="450"/>
      <c r="AH344" s="157">
        <f>+'ESTUDIO DE MERCADO 2023'!AG344*(1 + 0.0928) * (1 + 0.052) * (1 + 0.051)</f>
        <v>1798039.7604646869</v>
      </c>
      <c r="AI344" s="157">
        <f>+'ESTUDIO DE MERCADO 2023'!AH344*(1 + 0.0928) * (1 + 0.052) * (1 + 0.051)</f>
        <v>1904745.0700271325</v>
      </c>
      <c r="AJ344" s="7">
        <f>+'ESTUDIO DE MERCADO 2025'!AF344*1.051</f>
        <v>2344781</v>
      </c>
      <c r="AK344" s="7">
        <f>+'ESTUDIO DE MERCADO 2025'!AG344*1.051</f>
        <v>2392076</v>
      </c>
      <c r="AL344" s="7">
        <f>+'ESTUDIO DE MERCADO 2025'!AH344*1.051</f>
        <v>2254602.6776000001</v>
      </c>
      <c r="AM344" s="8">
        <f t="shared" si="263"/>
        <v>2138849</v>
      </c>
      <c r="AN344" s="450"/>
      <c r="AO344" s="157">
        <f>+'ESTUDIO DE MERCADO 2023'!AJ344*(1 + 0.0928) * (1 + 0.052) * (1 + 0.051)</f>
        <v>1923664.4353799371</v>
      </c>
      <c r="AP344" s="157">
        <f>+'ESTUDIO DE MERCADO 2023'!AK344*(1 + 0.0928) * (1 + 0.052) * (1 + 0.051)</f>
        <v>1904745.0700271325</v>
      </c>
      <c r="AQ344" s="7">
        <f>+'ESTUDIO DE MERCADO 2025'!AL344*1.051</f>
        <v>2424657</v>
      </c>
      <c r="AR344" s="7">
        <f>+'ESTUDIO DE MERCADO 2025'!AM344*1.051</f>
        <v>2473003</v>
      </c>
      <c r="AS344" s="7">
        <f>+'ESTUDIO DE MERCADO 2025'!AN344*1.051</f>
        <v>2331094.878</v>
      </c>
      <c r="AT344" s="8">
        <f>ROUND(((AO344+AP344+AQ344+AR344+AS344)/5),0)</f>
        <v>2211433</v>
      </c>
      <c r="AU344" s="450"/>
      <c r="AV344" s="157">
        <f>+'ESTUDIO DE MERCADO 2023'!AM344*(1 + 0.0928) * (1 + 0.052) * (1 + 0.051)</f>
        <v>2319777.3886086661</v>
      </c>
      <c r="AW344" s="157">
        <f>+'ESTUDIO DE MERCADO 2023'!AN344*(1 + 0.0928) * (1 + 0.052) * (1 + 0.051)</f>
        <v>1904745.0700271325</v>
      </c>
      <c r="AX344" s="7">
        <f>+'ESTUDIO DE MERCADO 2025'!AR344*1.051</f>
        <v>2674795</v>
      </c>
      <c r="AY344" s="7">
        <f>+'ESTUDIO DE MERCADO 2025'!AS344*1.051</f>
        <v>2728396</v>
      </c>
      <c r="AZ344" s="7">
        <f>+'ESTUDIO DE MERCADO 2025'!AT344*1.051</f>
        <v>2572285.2946000001</v>
      </c>
      <c r="BA344" s="8">
        <f t="shared" si="264"/>
        <v>2440000</v>
      </c>
      <c r="BB344" s="450"/>
      <c r="BC344" s="157">
        <f>+'ESTUDIO DE MERCADO 2023'!AP344*(1 + 0.0928) * (1 + 0.052) * (1 + 0.051)</f>
        <v>1512307.3498066592</v>
      </c>
      <c r="BD344" s="157">
        <f>+'ESTUDIO DE MERCADO 2023'!AQ344*(1 + 0.0928) * (1 + 0.052) * (1 + 0.051)</f>
        <v>1163313.3460051226</v>
      </c>
      <c r="BE344" s="7">
        <f>+'ESTUDIO DE MERCADO 2025'!AX344*1.051</f>
        <v>1694212</v>
      </c>
      <c r="BF344" s="7">
        <f>+'ESTUDIO DE MERCADO 2025'!AY344*1.051</f>
        <v>1694212</v>
      </c>
      <c r="BG344" s="7">
        <f>+'ESTUDIO DE MERCADO 2025'!AZ344*1.051</f>
        <v>1629169.3936000001</v>
      </c>
      <c r="BH344" s="8">
        <f t="shared" si="265"/>
        <v>1538643</v>
      </c>
      <c r="BI344" s="450"/>
      <c r="BJ344" s="157">
        <f>+'ESTUDIO DE MERCADO 2023'!AV344*(1 + 0.0928) * (1 + 0.052) * (1 + 0.051)</f>
        <v>2239509.6873673368</v>
      </c>
      <c r="BK344" s="157">
        <f>+'ESTUDIO DE MERCADO 2023'!AW344*(1 + 0.0928) * (1 + 0.052) * (1 + 0.051)</f>
        <v>1904745.0700271325</v>
      </c>
      <c r="BL344" s="7">
        <f>+'ESTUDIO DE MERCADO 2025'!BD344*1.051</f>
        <v>2624347</v>
      </c>
      <c r="BM344" s="7">
        <f>+'ESTUDIO DE MERCADO 2025'!BE344*1.051</f>
        <v>2624347</v>
      </c>
      <c r="BN344" s="7">
        <f>+'ESTUDIO DE MERCADO 2025'!BF344*1.051</f>
        <v>2523411.2722</v>
      </c>
      <c r="BO344" s="8">
        <f t="shared" si="266"/>
        <v>2383272</v>
      </c>
      <c r="BP344" s="450"/>
      <c r="BQ344" s="157">
        <f>+'ESTUDIO DE MERCADO 2023'!AY344*(1 + 0.0928) * (1 + 0.052) * (1 + 0.051)</f>
        <v>2227812.0300617414</v>
      </c>
      <c r="BR344" s="157">
        <f>+'ESTUDIO DE MERCADO 2023'!AZ344*(1 + 0.0928) * (1 + 0.052) * (1 + 0.051)</f>
        <v>1904745.0700271325</v>
      </c>
      <c r="BS344" s="7">
        <f>+'ESTUDIO DE MERCADO 2025'!BJ344*1.051</f>
        <v>2616990</v>
      </c>
      <c r="BT344" s="7">
        <f>+'ESTUDIO DE MERCADO 2025'!BK344*1.051</f>
        <v>2616990</v>
      </c>
      <c r="BU344" s="7">
        <f>+'ESTUDIO DE MERCADO 2025'!BL344*1.051</f>
        <v>2516288.2247999995</v>
      </c>
      <c r="BV344" s="8">
        <f t="shared" si="267"/>
        <v>2376565</v>
      </c>
      <c r="BW344" s="450"/>
      <c r="BX344" s="157">
        <f>+'ESTUDIO DE MERCADO 2023'!BB344*(1 + 0.0928) * (1 + 0.052) * (1 + 0.051)</f>
        <v>1767620.7486283542</v>
      </c>
      <c r="BY344" s="157">
        <f>+'ESTUDIO DE MERCADO 2023'!BC344*(1 + 0.0928) * (1 + 0.052) * (1 + 0.051)</f>
        <v>1359708.2681756569</v>
      </c>
      <c r="BZ344" s="7">
        <f>+'ESTUDIO DE MERCADO 2025'!BP344*1.051</f>
        <v>1980083.9999999998</v>
      </c>
      <c r="CA344" s="7">
        <f>+'ESTUDIO DE MERCADO 2025'!BQ344*1.051</f>
        <v>1980083.9999999998</v>
      </c>
      <c r="CB344" s="7">
        <f>+'ESTUDIO DE MERCADO 2025'!BR344*1.051</f>
        <v>1904210.8385999999</v>
      </c>
      <c r="CC344" s="8">
        <f t="shared" si="268"/>
        <v>1798342</v>
      </c>
      <c r="CD344" s="453"/>
      <c r="CE344" s="45"/>
      <c r="CF344" s="9"/>
      <c r="CG344" s="9"/>
      <c r="CH344" s="9"/>
      <c r="CI344" s="10"/>
      <c r="CJ344" s="10"/>
    </row>
    <row r="345" spans="1:88" s="6" customFormat="1" ht="50" customHeight="1" x14ac:dyDescent="0.35">
      <c r="A345" s="291"/>
      <c r="B345" s="31">
        <v>311</v>
      </c>
      <c r="C345" s="51" t="s">
        <v>351</v>
      </c>
      <c r="D345" s="11" t="s">
        <v>283</v>
      </c>
      <c r="F345" s="157">
        <f>+'ESTUDIO DE MERCADO 2023'!F345*(1 + 0.0928) * (1 + 0.052) * (1 + 0.051)</f>
        <v>224952.70517716411</v>
      </c>
      <c r="G345" s="157">
        <f>+'ESTUDIO DE MERCADO 2023'!G345*(1 + 0.0928) * (1 + 0.052) * (1 + 0.051)</f>
        <v>212839.86720608608</v>
      </c>
      <c r="H345" s="7">
        <f>+'ESTUDIO DE MERCADO 2025'!H345*1.051</f>
        <v>277464</v>
      </c>
      <c r="I345" s="7">
        <f>+'ESTUDIO DE MERCADO 2025'!I345*1.051</f>
        <v>282719</v>
      </c>
      <c r="J345" s="13">
        <f>+'ESTUDIO DE MERCADO 2025'!J345*1.051</f>
        <v>266569.12379999994</v>
      </c>
      <c r="K345" s="8">
        <f t="shared" si="259"/>
        <v>252909</v>
      </c>
      <c r="L345" s="450"/>
      <c r="M345" s="157">
        <f>+'ESTUDIO DE MERCADO 2023'!I345*(1 + 0.0928) * (1 + 0.052) * (1 + 0.051)</f>
        <v>224952.70517716411</v>
      </c>
      <c r="N345" s="157">
        <f>+'ESTUDIO DE MERCADO 2023'!J345*(1 + 0.0928) * (1 + 0.052) * (1 + 0.051)</f>
        <v>212839.86720608608</v>
      </c>
      <c r="O345" s="7">
        <f>+'ESTUDIO DE MERCADO 2025'!N345*1.051</f>
        <v>277464</v>
      </c>
      <c r="P345" s="7">
        <f>+'ESTUDIO DE MERCADO 2025'!O345*1.051</f>
        <v>282719</v>
      </c>
      <c r="Q345" s="7">
        <f>+'ESTUDIO DE MERCADO 2025'!P345*1.051</f>
        <v>266569.12379999994</v>
      </c>
      <c r="R345" s="8">
        <f t="shared" si="260"/>
        <v>252909</v>
      </c>
      <c r="S345" s="450"/>
      <c r="T345" s="157">
        <f>+'ESTUDIO DE MERCADO 2023'!O345*(1 + 0.0928) * (1 + 0.052) * (1 + 0.051)</f>
        <v>357720.14362581691</v>
      </c>
      <c r="U345" s="157">
        <f>+'ESTUDIO DE MERCADO 2023'!P345*(1 + 0.0928) * (1 + 0.052) * (1 + 0.051)</f>
        <v>338458.28973827302</v>
      </c>
      <c r="V345" s="7">
        <f>+'ESTUDIO DE MERCADO 2025'!T345*1.051</f>
        <v>440369</v>
      </c>
      <c r="W345" s="7">
        <f>+'ESTUDIO DE MERCADO 2025'!U345*1.051</f>
        <v>440369</v>
      </c>
      <c r="X345" s="7">
        <f>+'ESTUDIO DE MERCADO 2025'!V345*1.051</f>
        <v>423898.56879999995</v>
      </c>
      <c r="Y345" s="8">
        <f t="shared" si="261"/>
        <v>400163</v>
      </c>
      <c r="Z345" s="450"/>
      <c r="AA345" s="157">
        <f>+'ESTUDIO DE MERCADO 2023'!AD345*(1 + 0.0928) * (1 + 0.052) * (1 + 0.051)</f>
        <v>390718.52048705408</v>
      </c>
      <c r="AB345" s="157">
        <f>+'ESTUDIO DE MERCADO 2023'!AE345*(1 + 0.0928) * (1 + 0.052) * (1 + 0.051)</f>
        <v>380945.33547332813</v>
      </c>
      <c r="AC345" s="7">
        <f>+'ESTUDIO DE MERCADO 2025'!Z345*1.051</f>
        <v>488714.99999999994</v>
      </c>
      <c r="AD345" s="7">
        <f>+'ESTUDIO DE MERCADO 2025'!AA345*1.051</f>
        <v>488714.99999999994</v>
      </c>
      <c r="AE345" s="7">
        <f>+'ESTUDIO DE MERCADO 2025'!AB345*1.051</f>
        <v>469860.69059999997</v>
      </c>
      <c r="AF345" s="8">
        <f t="shared" si="262"/>
        <v>443791</v>
      </c>
      <c r="AG345" s="450"/>
      <c r="AH345" s="157">
        <f>+'ESTUDIO DE MERCADO 2023'!AG345*(1 + 0.0928) * (1 + 0.052) * (1 + 0.051)</f>
        <v>373679.88878226798</v>
      </c>
      <c r="AI345" s="157">
        <f>+'ESTUDIO DE MERCADO 2023'!AH345*(1 + 0.0928) * (1 + 0.052) * (1 + 0.051)</f>
        <v>380945.33547332813</v>
      </c>
      <c r="AJ345" s="7">
        <f>+'ESTUDIO DE MERCADO 2025'!AF345*1.051</f>
        <v>478204.99999999994</v>
      </c>
      <c r="AK345" s="7">
        <f>+'ESTUDIO DE MERCADO 2025'!AG345*1.051</f>
        <v>487663.99999999994</v>
      </c>
      <c r="AL345" s="7">
        <f>+'ESTUDIO DE MERCADO 2025'!AH345*1.051</f>
        <v>459487.32059999992</v>
      </c>
      <c r="AM345" s="8">
        <f t="shared" si="263"/>
        <v>435996</v>
      </c>
      <c r="AN345" s="450"/>
      <c r="AO345" s="157">
        <f>+'ESTUDIO DE MERCADO 2023'!AJ345*(1 + 0.0928) * (1 + 0.052) * (1 + 0.051)</f>
        <v>414047.01217013993</v>
      </c>
      <c r="AP345" s="157">
        <f>+'ESTUDIO DE MERCADO 2023'!AK345*(1 + 0.0928) * (1 + 0.052) * (1 + 0.051)</f>
        <v>380945.33547332813</v>
      </c>
      <c r="AQ345" s="7">
        <f>+'ESTUDIO DE MERCADO 2025'!AL345*1.051</f>
        <v>503428.99999999994</v>
      </c>
      <c r="AR345" s="7">
        <f>+'ESTUDIO DE MERCADO 2025'!AM345*1.051</f>
        <v>513938.99999999994</v>
      </c>
      <c r="AS345" s="7">
        <f>+'ESTUDIO DE MERCADO 2025'!AN345*1.051</f>
        <v>484065.58619999996</v>
      </c>
      <c r="AT345" s="8">
        <f>ROUND(((AO345+AP345+AQ345+AR345+AS345)/5),0)</f>
        <v>459285</v>
      </c>
      <c r="AU345" s="450"/>
      <c r="AV345" s="157">
        <f>+'ESTUDIO DE MERCADO 2023'!AM345*(1 + 0.0928) * (1 + 0.052) * (1 + 0.051)</f>
        <v>460458.57314581226</v>
      </c>
      <c r="AW345" s="157">
        <f>+'ESTUDIO DE MERCADO 2023'!AN345*(1 + 0.0928) * (1 + 0.052) * (1 + 0.051)</f>
        <v>380945.33547332813</v>
      </c>
      <c r="AX345" s="7">
        <f>+'ESTUDIO DE MERCADO 2025'!AR345*1.051</f>
        <v>532857</v>
      </c>
      <c r="AY345" s="7">
        <f>+'ESTUDIO DE MERCADO 2025'!AS345*1.051</f>
        <v>543367</v>
      </c>
      <c r="AZ345" s="7">
        <f>+'ESTUDIO DE MERCADO 2025'!AT345*1.051</f>
        <v>512325.29459999996</v>
      </c>
      <c r="BA345" s="8">
        <f t="shared" si="264"/>
        <v>485991</v>
      </c>
      <c r="BB345" s="450"/>
      <c r="BC345" s="157">
        <f>+'ESTUDIO DE MERCADO 2023'!AP345*(1 + 0.0928) * (1 + 0.052) * (1 + 0.051)</f>
        <v>313297.47598305502</v>
      </c>
      <c r="BD345" s="157">
        <f>+'ESTUDIO DE MERCADO 2023'!AQ345*(1 + 0.0928) * (1 + 0.052) * (1 + 0.051)</f>
        <v>240998.05844850384</v>
      </c>
      <c r="BE345" s="7">
        <f>+'ESTUDIO DE MERCADO 2025'!AX345*1.051</f>
        <v>351034</v>
      </c>
      <c r="BF345" s="7">
        <f>+'ESTUDIO DE MERCADO 2025'!AY345*1.051</f>
        <v>351034</v>
      </c>
      <c r="BG345" s="7">
        <f>+'ESTUDIO DE MERCADO 2025'!AZ345*1.051</f>
        <v>337506.7892</v>
      </c>
      <c r="BH345" s="8">
        <f t="shared" si="265"/>
        <v>318774</v>
      </c>
      <c r="BI345" s="450"/>
      <c r="BJ345" s="157">
        <f>+'ESTUDIO DE MERCADO 2023'!AV345*(1 + 0.0928) * (1 + 0.052) * (1 + 0.051)</f>
        <v>453929.36558865884</v>
      </c>
      <c r="BK345" s="157">
        <f>+'ESTUDIO DE MERCADO 2023'!AW345*(1 + 0.0928) * (1 + 0.052) * (1 + 0.051)</f>
        <v>380945.33547332813</v>
      </c>
      <c r="BL345" s="7">
        <f>+'ESTUDIO DE MERCADO 2025'!BD345*1.051</f>
        <v>528653</v>
      </c>
      <c r="BM345" s="7">
        <f>+'ESTUDIO DE MERCADO 2025'!BE345*1.051</f>
        <v>528653</v>
      </c>
      <c r="BN345" s="7">
        <f>+'ESTUDIO DE MERCADO 2025'!BF345*1.051</f>
        <v>508349.57180000003</v>
      </c>
      <c r="BO345" s="8">
        <f t="shared" si="266"/>
        <v>480106</v>
      </c>
      <c r="BP345" s="450"/>
      <c r="BQ345" s="157">
        <f>+'ESTUDIO DE MERCADO 2023'!AY345*(1 + 0.0928) * (1 + 0.052) * (1 + 0.051)</f>
        <v>453906.28130440391</v>
      </c>
      <c r="BR345" s="157">
        <f>+'ESTUDIO DE MERCADO 2023'!AZ345*(1 + 0.0928) * (1 + 0.052) * (1 + 0.051)</f>
        <v>380945.33547332813</v>
      </c>
      <c r="BS345" s="7">
        <f>+'ESTUDIO DE MERCADO 2025'!BJ345*1.051</f>
        <v>528653</v>
      </c>
      <c r="BT345" s="7">
        <f>+'ESTUDIO DE MERCADO 2025'!BK345*1.051</f>
        <v>528653</v>
      </c>
      <c r="BU345" s="7">
        <f>+'ESTUDIO DE MERCADO 2025'!BL345*1.051</f>
        <v>508336.32919999998</v>
      </c>
      <c r="BV345" s="8">
        <f t="shared" si="267"/>
        <v>480099</v>
      </c>
      <c r="BW345" s="450"/>
      <c r="BX345" s="157">
        <f>+'ESTUDIO DE MERCADO 2023'!BB345*(1 + 0.0928) * (1 + 0.052) * (1 + 0.051)</f>
        <v>377641.88093780901</v>
      </c>
      <c r="BY345" s="157">
        <f>+'ESTUDIO DE MERCADO 2023'!BC345*(1 + 0.0928) * (1 + 0.052) * (1 + 0.051)</f>
        <v>290493.75456754543</v>
      </c>
      <c r="BZ345" s="7">
        <f>+'ESTUDIO DE MERCADO 2025'!BP345*1.051</f>
        <v>423553</v>
      </c>
      <c r="CA345" s="7">
        <f>+'ESTUDIO DE MERCADO 2025'!BQ345*1.051</f>
        <v>423553</v>
      </c>
      <c r="CB345" s="7">
        <f>+'ESTUDIO DE MERCADO 2025'!BR345*1.051</f>
        <v>406822.97179999994</v>
      </c>
      <c r="CC345" s="8">
        <f t="shared" si="268"/>
        <v>384413</v>
      </c>
      <c r="CD345" s="453"/>
      <c r="CE345" s="45"/>
      <c r="CF345" s="9"/>
      <c r="CG345" s="9"/>
      <c r="CH345" s="9"/>
      <c r="CI345" s="10"/>
      <c r="CJ345" s="10"/>
    </row>
    <row r="346" spans="1:88" s="6" customFormat="1" ht="50" customHeight="1" x14ac:dyDescent="0.35">
      <c r="A346" s="291"/>
      <c r="B346" s="11">
        <v>312</v>
      </c>
      <c r="C346" s="51" t="s">
        <v>352</v>
      </c>
      <c r="D346" s="11" t="s">
        <v>283</v>
      </c>
      <c r="F346" s="157">
        <f>+'ESTUDIO DE MERCADO 2023'!F346*(1 + 0.0928) * (1 + 0.052) * (1 + 0.051)</f>
        <v>213771.40686148056</v>
      </c>
      <c r="G346" s="157">
        <f>+'ESTUDIO DE MERCADO 2023'!G346*(1 + 0.0928) * (1 + 0.052) * (1 + 0.051)</f>
        <v>202260.63879970854</v>
      </c>
      <c r="H346" s="7">
        <f>+'ESTUDIO DE MERCADO 2025'!H346*1.051</f>
        <v>263801</v>
      </c>
      <c r="I346" s="7">
        <f>+'ESTUDIO DE MERCADO 2025'!I346*1.051</f>
        <v>269056</v>
      </c>
      <c r="J346" s="13">
        <f>+'ESTUDIO DE MERCADO 2025'!J346*1.051</f>
        <v>253319.16679999998</v>
      </c>
      <c r="K346" s="8">
        <f t="shared" si="259"/>
        <v>240442</v>
      </c>
      <c r="L346" s="450"/>
      <c r="M346" s="157">
        <f>+'ESTUDIO DE MERCADO 2023'!I346*(1 + 0.0928) * (1 + 0.052) * (1 + 0.051)</f>
        <v>213771.40686148056</v>
      </c>
      <c r="N346" s="157">
        <f>+'ESTUDIO DE MERCADO 2023'!J346*(1 + 0.0928) * (1 + 0.052) * (1 + 0.051)</f>
        <v>202260.63879970854</v>
      </c>
      <c r="O346" s="7">
        <f>+'ESTUDIO DE MERCADO 2025'!N346*1.051</f>
        <v>263801</v>
      </c>
      <c r="P346" s="7">
        <f>+'ESTUDIO DE MERCADO 2025'!O346*1.051</f>
        <v>269056</v>
      </c>
      <c r="Q346" s="7">
        <f>+'ESTUDIO DE MERCADO 2025'!P346*1.051</f>
        <v>253319.16679999998</v>
      </c>
      <c r="R346" s="8">
        <f t="shared" si="260"/>
        <v>240442</v>
      </c>
      <c r="S346" s="450"/>
      <c r="T346" s="157">
        <f>+'ESTUDIO DE MERCADO 2023'!O346*(1 + 0.0928) * (1 + 0.052) * (1 + 0.051)</f>
        <v>351511.68612357386</v>
      </c>
      <c r="U346" s="157">
        <f>+'ESTUDIO DE MERCADO 2023'!P346*(1 + 0.0928) * (1 + 0.052) * (1 + 0.051)</f>
        <v>332584.13379384298</v>
      </c>
      <c r="V346" s="7">
        <f>+'ESTUDIO DE MERCADO 2025'!T346*1.051</f>
        <v>433012</v>
      </c>
      <c r="W346" s="7">
        <f>+'ESTUDIO DE MERCADO 2025'!U346*1.051</f>
        <v>433012</v>
      </c>
      <c r="X346" s="7">
        <f>+'ESTUDIO DE MERCADO 2025'!V346*1.051</f>
        <v>416541.56879999995</v>
      </c>
      <c r="Y346" s="8">
        <f t="shared" si="261"/>
        <v>393332</v>
      </c>
      <c r="Z346" s="450"/>
      <c r="AA346" s="157">
        <f>+'ESTUDIO DE MERCADO 2023'!AD346*(1 + 0.0928) * (1 + 0.052) * (1 + 0.051)</f>
        <v>419213.03199392423</v>
      </c>
      <c r="AB346" s="157">
        <f>+'ESTUDIO DE MERCADO 2023'!AE346*(1 + 0.0928) * (1 + 0.052) * (1 + 0.051)</f>
        <v>396640.0225788668</v>
      </c>
      <c r="AC346" s="7">
        <f>+'ESTUDIO DE MERCADO 2025'!Z346*1.051</f>
        <v>517091.99999999994</v>
      </c>
      <c r="AD346" s="7">
        <f>+'ESTUDIO DE MERCADO 2025'!AA346*1.051</f>
        <v>517091.99999999994</v>
      </c>
      <c r="AE346" s="7">
        <f>+'ESTUDIO DE MERCADO 2025'!AB346*1.051</f>
        <v>496768.18239999999</v>
      </c>
      <c r="AF346" s="8">
        <f t="shared" si="262"/>
        <v>469361</v>
      </c>
      <c r="AG346" s="450"/>
      <c r="AH346" s="157">
        <f>+'ESTUDIO DE MERCADO 2023'!AG346*(1 + 0.0928) * (1 + 0.052) * (1 + 0.051)</f>
        <v>369467.61438691051</v>
      </c>
      <c r="AI346" s="157">
        <f>+'ESTUDIO DE MERCADO 2023'!AH346*(1 + 0.0928) * (1 + 0.052) * (1 + 0.051)</f>
        <v>396640.0225788668</v>
      </c>
      <c r="AJ346" s="7">
        <f>+'ESTUDIO DE MERCADO 2025'!AF346*1.051</f>
        <v>485561.99999999994</v>
      </c>
      <c r="AK346" s="7">
        <f>+'ESTUDIO DE MERCADO 2025'!AG346*1.051</f>
        <v>495020.99999999994</v>
      </c>
      <c r="AL346" s="7">
        <f>+'ESTUDIO DE MERCADO 2025'!AH346*1.051</f>
        <v>466477.94199999998</v>
      </c>
      <c r="AM346" s="8">
        <f t="shared" si="263"/>
        <v>442634</v>
      </c>
      <c r="AN346" s="450"/>
      <c r="AO346" s="157">
        <f>+'ESTUDIO DE MERCADO 2023'!AJ346*(1 + 0.0928) * (1 + 0.052) * (1 + 0.051)</f>
        <v>409381.55682598863</v>
      </c>
      <c r="AP346" s="157">
        <f>+'ESTUDIO DE MERCADO 2023'!AK346*(1 + 0.0928) * (1 + 0.052) * (1 + 0.051)</f>
        <v>396640.0225788668</v>
      </c>
      <c r="AQ346" s="7">
        <f>+'ESTUDIO DE MERCADO 2025'!AL346*1.051</f>
        <v>510785.99999999994</v>
      </c>
      <c r="AR346" s="7">
        <f>+'ESTUDIO DE MERCADO 2025'!AM346*1.051</f>
        <v>521295.99999999994</v>
      </c>
      <c r="AS346" s="7">
        <f>+'ESTUDIO DE MERCADO 2025'!AN346*1.051</f>
        <v>490781.05580000003</v>
      </c>
      <c r="AT346" s="8">
        <f>ROUND(((AO346+AP346+AQ346+AR346+AS346)/5),0)</f>
        <v>465777</v>
      </c>
      <c r="AU346" s="450"/>
      <c r="AV346" s="157">
        <f>+'ESTUDIO DE MERCADO 2023'!AM346*(1 + 0.0928) * (1 + 0.052) * (1 + 0.051)</f>
        <v>455112.73889730551</v>
      </c>
      <c r="AW346" s="157">
        <f>+'ESTUDIO DE MERCADO 2023'!AN346*(1 + 0.0928) * (1 + 0.052) * (1 + 0.051)</f>
        <v>396640.0225788668</v>
      </c>
      <c r="AX346" s="7">
        <f>+'ESTUDIO DE MERCADO 2025'!AR346*1.051</f>
        <v>539163</v>
      </c>
      <c r="AY346" s="7">
        <f>+'ESTUDIO DE MERCADO 2025'!AS346*1.051</f>
        <v>549673</v>
      </c>
      <c r="AZ346" s="7">
        <f>+'ESTUDIO DE MERCADO 2025'!AT346*1.051</f>
        <v>518627.30080000003</v>
      </c>
      <c r="BA346" s="8">
        <f t="shared" si="264"/>
        <v>491843</v>
      </c>
      <c r="BB346" s="450"/>
      <c r="BC346" s="157">
        <f>+'ESTUDIO DE MERCADO 2023'!AP346*(1 + 0.0928) * (1 + 0.052) * (1 + 0.051)</f>
        <v>313845.42399352702</v>
      </c>
      <c r="BD346" s="157">
        <f>+'ESTUDIO DE MERCADO 2023'!AQ346*(1 + 0.0928) * (1 + 0.052) * (1 + 0.051)</f>
        <v>241419.55691809769</v>
      </c>
      <c r="BE346" s="7">
        <f>+'ESTUDIO DE MERCADO 2025'!AX346*1.051</f>
        <v>352085</v>
      </c>
      <c r="BF346" s="7">
        <f>+'ESTUDIO DE MERCADO 2025'!AY346*1.051</f>
        <v>352085</v>
      </c>
      <c r="BG346" s="7">
        <f>+'ESTUDIO DE MERCADO 2025'!AZ346*1.051</f>
        <v>338096.82059999998</v>
      </c>
      <c r="BH346" s="8">
        <f t="shared" si="265"/>
        <v>319506</v>
      </c>
      <c r="BI346" s="450"/>
      <c r="BJ346" s="157">
        <f>+'ESTUDIO DE MERCADO 2023'!AV346*(1 + 0.0928) * (1 + 0.052) * (1 + 0.051)</f>
        <v>464590.66002744221</v>
      </c>
      <c r="BK346" s="157">
        <f>+'ESTUDIO DE MERCADO 2023'!AW346*(1 + 0.0928) * (1 + 0.052) * (1 + 0.051)</f>
        <v>396640.0225788668</v>
      </c>
      <c r="BL346" s="7">
        <f>+'ESTUDIO DE MERCADO 2025'!BD346*1.051</f>
        <v>545469</v>
      </c>
      <c r="BM346" s="7">
        <f>+'ESTUDIO DE MERCADO 2025'!BE346*1.051</f>
        <v>545469</v>
      </c>
      <c r="BN346" s="7">
        <f>+'ESTUDIO DE MERCADO 2025'!BF346*1.051</f>
        <v>524398.13159999996</v>
      </c>
      <c r="BO346" s="8">
        <f t="shared" si="266"/>
        <v>495313</v>
      </c>
      <c r="BP346" s="450"/>
      <c r="BQ346" s="157">
        <f>+'ESTUDIO DE MERCADO 2023'!AY346*(1 + 0.0928) * (1 + 0.052) * (1 + 0.051)</f>
        <v>461737.92847846629</v>
      </c>
      <c r="BR346" s="157">
        <f>+'ESTUDIO DE MERCADO 2023'!AZ346*(1 + 0.0928) * (1 + 0.052) * (1 + 0.051)</f>
        <v>396640.0225788668</v>
      </c>
      <c r="BS346" s="7">
        <f>+'ESTUDIO DE MERCADO 2025'!BJ346*1.051</f>
        <v>543367</v>
      </c>
      <c r="BT346" s="7">
        <f>+'ESTUDIO DE MERCADO 2025'!BK346*1.051</f>
        <v>543367</v>
      </c>
      <c r="BU346" s="7">
        <f>+'ESTUDIO DE MERCADO 2025'!BL346*1.051</f>
        <v>522660.40820000001</v>
      </c>
      <c r="BV346" s="8">
        <f t="shared" si="267"/>
        <v>493554</v>
      </c>
      <c r="BW346" s="450"/>
      <c r="BX346" s="157">
        <f>+'ESTUDIO DE MERCADO 2023'!BB346*(1 + 0.0928) * (1 + 0.052) * (1 + 0.051)</f>
        <v>358871.92791390431</v>
      </c>
      <c r="BY346" s="157">
        <f>+'ESTUDIO DE MERCADO 2023'!BC346*(1 + 0.0928) * (1 + 0.052) * (1 + 0.051)</f>
        <v>276055.32916454179</v>
      </c>
      <c r="BZ346" s="7">
        <f>+'ESTUDIO DE MERCADO 2025'!BP346*1.051</f>
        <v>402533</v>
      </c>
      <c r="CA346" s="7">
        <f>+'ESTUDIO DE MERCADO 2025'!BQ346*1.051</f>
        <v>402533</v>
      </c>
      <c r="CB346" s="7">
        <f>+'ESTUDIO DE MERCADO 2025'!BR346*1.051</f>
        <v>386602.99299999996</v>
      </c>
      <c r="CC346" s="8">
        <f t="shared" si="268"/>
        <v>365319</v>
      </c>
      <c r="CD346" s="453"/>
      <c r="CE346" s="45"/>
      <c r="CF346" s="9"/>
      <c r="CG346" s="9"/>
      <c r="CH346" s="9"/>
      <c r="CI346" s="10"/>
      <c r="CJ346" s="10"/>
    </row>
    <row r="347" spans="1:88" s="6" customFormat="1" ht="50" customHeight="1" x14ac:dyDescent="0.35">
      <c r="A347" s="291"/>
      <c r="B347" s="31">
        <v>313</v>
      </c>
      <c r="C347" s="51" t="s">
        <v>353</v>
      </c>
      <c r="D347" s="11" t="s">
        <v>272</v>
      </c>
      <c r="F347" s="157">
        <f>+'ESTUDIO DE MERCADO 2023'!F347*(1 + 0.0928) * (1 + 0.052) * (1 + 0.051)</f>
        <v>179686.85367793316</v>
      </c>
      <c r="G347" s="157">
        <f>+'ESTUDIO DE MERCADO 2023'!G347*(1 + 0.0928) * (1 + 0.052) * (1 + 0.051)</f>
        <v>170011.40771065984</v>
      </c>
      <c r="H347" s="7">
        <f>+'ESTUDIO DE MERCADO 2025'!H347*1.051</f>
        <v>221761</v>
      </c>
      <c r="I347" s="7">
        <f>+'ESTUDIO DE MERCADO 2025'!I347*1.051</f>
        <v>225965</v>
      </c>
      <c r="J347" s="13">
        <f>+'ESTUDIO DE MERCADO 2025'!J347*1.051</f>
        <v>212929.23679999998</v>
      </c>
      <c r="K347" s="8">
        <f t="shared" si="259"/>
        <v>202071</v>
      </c>
      <c r="L347" s="450"/>
      <c r="M347" s="157">
        <f>+'ESTUDIO DE MERCADO 2023'!I347*(1 + 0.0928) * (1 + 0.052) * (1 + 0.051)</f>
        <v>179686.85367793316</v>
      </c>
      <c r="N347" s="157">
        <f>+'ESTUDIO DE MERCADO 2023'!J347*(1 + 0.0928) * (1 + 0.052) * (1 + 0.051)</f>
        <v>170011.40771065984</v>
      </c>
      <c r="O347" s="7">
        <f>+'ESTUDIO DE MERCADO 2025'!N347*1.051</f>
        <v>221761</v>
      </c>
      <c r="P347" s="7">
        <f>+'ESTUDIO DE MERCADO 2025'!O347*1.051</f>
        <v>225965</v>
      </c>
      <c r="Q347" s="7">
        <f>+'ESTUDIO DE MERCADO 2025'!P347*1.051</f>
        <v>212929.23679999998</v>
      </c>
      <c r="R347" s="8">
        <f t="shared" si="260"/>
        <v>202071</v>
      </c>
      <c r="S347" s="450"/>
      <c r="T347" s="157">
        <f>+'ESTUDIO DE MERCADO 2023'!O347*(1 + 0.0928) * (1 + 0.052) * (1 + 0.051)</f>
        <v>289767.30055332091</v>
      </c>
      <c r="U347" s="157">
        <f>+'ESTUDIO DE MERCADO 2023'!P347*(1 + 0.0928) * (1 + 0.052) * (1 + 0.051)</f>
        <v>274164.44590814208</v>
      </c>
      <c r="V347" s="7">
        <f>+'ESTUDIO DE MERCADO 2025'!T347*1.051</f>
        <v>357340</v>
      </c>
      <c r="W347" s="7">
        <f>+'ESTUDIO DE MERCADO 2025'!U347*1.051</f>
        <v>357340</v>
      </c>
      <c r="X347" s="7">
        <f>+'ESTUDIO DE MERCADO 2025'!V347*1.051</f>
        <v>343374.73239999998</v>
      </c>
      <c r="Y347" s="8">
        <f t="shared" si="261"/>
        <v>324397</v>
      </c>
      <c r="Z347" s="450"/>
      <c r="AA347" s="157">
        <f>+'ESTUDIO DE MERCADO 2023'!AD347*(1 + 0.0928) * (1 + 0.052) * (1 + 0.051)</f>
        <v>342466.29158263461</v>
      </c>
      <c r="AB347" s="157">
        <f>+'ESTUDIO DE MERCADO 2023'!AE347*(1 + 0.0928) * (1 + 0.052) * (1 + 0.051)</f>
        <v>324025.79895895428</v>
      </c>
      <c r="AC347" s="7">
        <f>+'ESTUDIO DE MERCADO 2025'!Z347*1.051</f>
        <v>422502</v>
      </c>
      <c r="AD347" s="7">
        <f>+'ESTUDIO DE MERCADO 2025'!AA347*1.051</f>
        <v>422502</v>
      </c>
      <c r="AE347" s="7">
        <f>+'ESTUDIO DE MERCADO 2025'!AB347*1.051</f>
        <v>405822.41979999997</v>
      </c>
      <c r="AF347" s="8">
        <f t="shared" si="262"/>
        <v>383464</v>
      </c>
      <c r="AG347" s="450"/>
      <c r="AH347" s="157">
        <f>+'ESTUDIO DE MERCADO 2023'!AG347*(1 + 0.0928) * (1 + 0.052) * (1 + 0.051)</f>
        <v>310363.34195802233</v>
      </c>
      <c r="AI347" s="157">
        <f>+'ESTUDIO DE MERCADO 2023'!AH347*(1 + 0.0928) * (1 + 0.052) * (1 + 0.051)</f>
        <v>324025.79895895428</v>
      </c>
      <c r="AJ347" s="7">
        <f>+'ESTUDIO DE MERCADO 2025'!AF347*1.051</f>
        <v>401482</v>
      </c>
      <c r="AK347" s="7">
        <f>+'ESTUDIO DE MERCADO 2025'!AG347*1.051</f>
        <v>409890</v>
      </c>
      <c r="AL347" s="7">
        <f>+'ESTUDIO DE MERCADO 2025'!AH347*1.051</f>
        <v>386276.34220000001</v>
      </c>
      <c r="AM347" s="8">
        <f t="shared" si="263"/>
        <v>366407</v>
      </c>
      <c r="AN347" s="450"/>
      <c r="AO347" s="157">
        <f>+'ESTUDIO DE MERCADO 2023'!AJ347*(1 + 0.0928) * (1 + 0.052) * (1 + 0.051)</f>
        <v>334002.86399738508</v>
      </c>
      <c r="AP347" s="157">
        <f>+'ESTUDIO DE MERCADO 2023'!AK347*(1 + 0.0928) * (1 + 0.052) * (1 + 0.051)</f>
        <v>324025.79895895428</v>
      </c>
      <c r="AQ347" s="7">
        <f>+'ESTUDIO DE MERCADO 2025'!AL347*1.051</f>
        <v>416196</v>
      </c>
      <c r="AR347" s="7">
        <f>+'ESTUDIO DE MERCADO 2025'!AM347*1.051</f>
        <v>424604</v>
      </c>
      <c r="AS347" s="7">
        <f>+'ESTUDIO DE MERCADO 2025'!AN347*1.051</f>
        <v>400669.57699999999</v>
      </c>
      <c r="AT347" s="8">
        <f>ROUND(((AO347+AP347+AQ347+AR347+AS347)/5),0)</f>
        <v>379900</v>
      </c>
      <c r="AU347" s="450"/>
      <c r="AV347" s="157">
        <f>+'ESTUDIO DE MERCADO 2023'!AM347*(1 + 0.0928) * (1 + 0.052) * (1 + 0.051)</f>
        <v>371123.60804161837</v>
      </c>
      <c r="AW347" s="157">
        <f>+'ESTUDIO DE MERCADO 2023'!AN347*(1 + 0.0928) * (1 + 0.052) * (1 + 0.051)</f>
        <v>324025.79895895428</v>
      </c>
      <c r="AX347" s="7">
        <f>+'ESTUDIO DE MERCADO 2025'!AR347*1.051</f>
        <v>440369</v>
      </c>
      <c r="AY347" s="7">
        <f>+'ESTUDIO DE MERCADO 2025'!AS347*1.051</f>
        <v>448777</v>
      </c>
      <c r="AZ347" s="7">
        <f>+'ESTUDIO DE MERCADO 2025'!AT347*1.051</f>
        <v>423271.7524</v>
      </c>
      <c r="BA347" s="8">
        <f t="shared" si="264"/>
        <v>401513</v>
      </c>
      <c r="BB347" s="450"/>
      <c r="BC347" s="157">
        <f>+'ESTUDIO DE MERCADO 2023'!AP347*(1 + 0.0928) * (1 + 0.052) * (1 + 0.051)</f>
        <v>248079.51311360189</v>
      </c>
      <c r="BD347" s="157">
        <f>+'ESTUDIO DE MERCADO 2023'!AQ347*(1 + 0.0928) * (1 + 0.052) * (1 + 0.051)</f>
        <v>190830.39470277066</v>
      </c>
      <c r="BE347" s="7">
        <f>+'ESTUDIO DE MERCADO 2025'!AX347*1.051</f>
        <v>277464</v>
      </c>
      <c r="BF347" s="7">
        <f>+'ESTUDIO DE MERCADO 2025'!AY347*1.051</f>
        <v>277464</v>
      </c>
      <c r="BG347" s="7">
        <f>+'ESTUDIO DE MERCADO 2025'!AZ347*1.051</f>
        <v>267248.9106</v>
      </c>
      <c r="BH347" s="8">
        <f t="shared" si="265"/>
        <v>252217</v>
      </c>
      <c r="BI347" s="450"/>
      <c r="BJ347" s="157">
        <f>+'ESTUDIO DE MERCADO 2023'!AV347*(1 + 0.0928) * (1 + 0.052) * (1 + 0.051)</f>
        <v>374995.69298479822</v>
      </c>
      <c r="BK347" s="157">
        <f>+'ESTUDIO DE MERCADO 2023'!AW347*(1 + 0.0928) * (1 + 0.052) * (1 + 0.051)</f>
        <v>324025.79895895428</v>
      </c>
      <c r="BL347" s="7">
        <f>+'ESTUDIO DE MERCADO 2025'!BD347*1.051</f>
        <v>442471</v>
      </c>
      <c r="BM347" s="7">
        <f>+'ESTUDIO DE MERCADO 2025'!BE347*1.051</f>
        <v>442471</v>
      </c>
      <c r="BN347" s="7">
        <f>+'ESTUDIO DE MERCADO 2025'!BF347*1.051</f>
        <v>425630.40659999993</v>
      </c>
      <c r="BO347" s="8">
        <f t="shared" si="266"/>
        <v>401919</v>
      </c>
      <c r="BP347" s="450"/>
      <c r="BQ347" s="157">
        <f>+'ESTUDIO DE MERCADO 2023'!AY347*(1 + 0.0928) * (1 + 0.052) * (1 + 0.051)</f>
        <v>365851.88649519323</v>
      </c>
      <c r="BR347" s="157">
        <f>+'ESTUDIO DE MERCADO 2023'!AZ347*(1 + 0.0928) * (1 + 0.052) * (1 + 0.051)</f>
        <v>324025.79895895428</v>
      </c>
      <c r="BS347" s="7">
        <f>+'ESTUDIO DE MERCADO 2025'!BJ347*1.051</f>
        <v>437216</v>
      </c>
      <c r="BT347" s="7">
        <f>+'ESTUDIO DE MERCADO 2025'!BK347*1.051</f>
        <v>437216</v>
      </c>
      <c r="BU347" s="7">
        <f>+'ESTUDIO DE MERCADO 2025'!BL347*1.051</f>
        <v>420062.62899999996</v>
      </c>
      <c r="BV347" s="8">
        <f t="shared" si="267"/>
        <v>396874</v>
      </c>
      <c r="BW347" s="450"/>
      <c r="BX347" s="157">
        <f>+'ESTUDIO DE MERCADO 2023'!BB347*(1 + 0.0928) * (1 + 0.052) * (1 + 0.051)</f>
        <v>301650.84709528554</v>
      </c>
      <c r="BY347" s="157">
        <f>+'ESTUDIO DE MERCADO 2023'!BC347*(1 + 0.0928) * (1 + 0.052) * (1 + 0.051)</f>
        <v>232039.11315021967</v>
      </c>
      <c r="BZ347" s="7">
        <f>+'ESTUDIO DE MERCADO 2025'!BP347*1.051</f>
        <v>338422</v>
      </c>
      <c r="CA347" s="7">
        <f>+'ESTUDIO DE MERCADO 2025'!BQ347*1.051</f>
        <v>338422</v>
      </c>
      <c r="CB347" s="7">
        <f>+'ESTUDIO DE MERCADO 2025'!BR347*1.051</f>
        <v>324960.16139999998</v>
      </c>
      <c r="CC347" s="8">
        <f t="shared" si="268"/>
        <v>307099</v>
      </c>
      <c r="CD347" s="453"/>
      <c r="CE347" s="45"/>
      <c r="CF347" s="9"/>
      <c r="CG347" s="9"/>
      <c r="CH347" s="9"/>
      <c r="CI347" s="10"/>
      <c r="CJ347" s="10"/>
    </row>
    <row r="348" spans="1:88" s="6" customFormat="1" ht="50" customHeight="1" x14ac:dyDescent="0.35">
      <c r="A348" s="291"/>
      <c r="B348" s="11">
        <v>314</v>
      </c>
      <c r="C348" s="51" t="s">
        <v>354</v>
      </c>
      <c r="D348" s="11" t="s">
        <v>283</v>
      </c>
      <c r="F348" s="157">
        <f>+'ESTUDIO DE MERCADO 2023'!F348*(1 + 0.0928) * (1 + 0.052) * (1 + 0.051)</f>
        <v>634573.60958200635</v>
      </c>
      <c r="G348" s="157">
        <f>+'ESTUDIO DE MERCADO 2023'!G348*(1 + 0.0928) * (1 + 0.052) * (1 + 0.051)</f>
        <v>600404.26137374458</v>
      </c>
      <c r="H348" s="7">
        <f>+'ESTUDIO DE MERCADO 2025'!H348*1.051</f>
        <v>781944</v>
      </c>
      <c r="I348" s="7">
        <f>+'ESTUDIO DE MERCADO 2025'!I348*1.051</f>
        <v>797709</v>
      </c>
      <c r="J348" s="13">
        <f>+'ESTUDIO DE MERCADO 2025'!J348*1.051</f>
        <v>751970.74119999993</v>
      </c>
      <c r="K348" s="8">
        <f t="shared" si="259"/>
        <v>713320</v>
      </c>
      <c r="L348" s="450"/>
      <c r="M348" s="157">
        <f>+'ESTUDIO DE MERCADO 2023'!I348*(1 + 0.0928) * (1 + 0.052) * (1 + 0.051)</f>
        <v>634573.60958200635</v>
      </c>
      <c r="N348" s="157">
        <f>+'ESTUDIO DE MERCADO 2023'!J348*(1 + 0.0928) * (1 + 0.052) * (1 + 0.051)</f>
        <v>600404.26137374458</v>
      </c>
      <c r="O348" s="7">
        <f>+'ESTUDIO DE MERCADO 2025'!N348*1.051</f>
        <v>781944</v>
      </c>
      <c r="P348" s="7">
        <f>+'ESTUDIO DE MERCADO 2025'!O348*1.051</f>
        <v>797709</v>
      </c>
      <c r="Q348" s="7">
        <f>+'ESTUDIO DE MERCADO 2025'!P348*1.051</f>
        <v>751970.74119999993</v>
      </c>
      <c r="R348" s="8">
        <f t="shared" si="260"/>
        <v>713320</v>
      </c>
      <c r="S348" s="450"/>
      <c r="T348" s="157">
        <f>+'ESTUDIO DE MERCADO 2023'!O348*(1 + 0.0928) * (1 + 0.052) * (1 + 0.051)</f>
        <v>1007978.9168778739</v>
      </c>
      <c r="U348" s="157">
        <f>+'ESTUDIO DE MERCADO 2023'!P348*(1 + 0.0928) * (1 + 0.052) * (1 + 0.051)</f>
        <v>953703.12904598843</v>
      </c>
      <c r="V348" s="7">
        <f>+'ESTUDIO DE MERCADO 2025'!T348*1.051</f>
        <v>1242282</v>
      </c>
      <c r="W348" s="7">
        <f>+'ESTUDIO DE MERCADO 2025'!U348*1.051</f>
        <v>1242282</v>
      </c>
      <c r="X348" s="7">
        <f>+'ESTUDIO DE MERCADO 2025'!V348*1.051</f>
        <v>1194456.0348</v>
      </c>
      <c r="Y348" s="8">
        <f t="shared" si="261"/>
        <v>1128140</v>
      </c>
      <c r="Z348" s="450"/>
      <c r="AA348" s="157">
        <f>+'ESTUDIO DE MERCADO 2023'!AD348*(1 + 0.0928) * (1 + 0.052) * (1 + 0.051)</f>
        <v>1135997.0675816601</v>
      </c>
      <c r="AB348" s="157">
        <f>+'ESTUDIO DE MERCADO 2023'!AE348*(1 + 0.0928) * (1 + 0.052) * (1 + 0.051)</f>
        <v>1074827.9947118785</v>
      </c>
      <c r="AC348" s="7">
        <f>+'ESTUDIO DE MERCADO 2025'!Z348*1.051</f>
        <v>1399932</v>
      </c>
      <c r="AD348" s="7">
        <f>+'ESTUDIO DE MERCADO 2025'!AA348*1.051</f>
        <v>1399932</v>
      </c>
      <c r="AE348" s="7">
        <f>+'ESTUDIO DE MERCADO 2025'!AB348*1.051</f>
        <v>1346157.3747999999</v>
      </c>
      <c r="AF348" s="8">
        <f t="shared" si="262"/>
        <v>1271369</v>
      </c>
      <c r="AG348" s="450"/>
      <c r="AH348" s="157">
        <f>+'ESTUDIO DE MERCADO 2023'!AG348*(1 + 0.0928) * (1 + 0.052) * (1 + 0.051)</f>
        <v>1018193.1051795094</v>
      </c>
      <c r="AI348" s="157">
        <f>+'ESTUDIO DE MERCADO 2023'!AH348*(1 + 0.0928) * (1 + 0.052) * (1 + 0.051)</f>
        <v>1074827.9947118785</v>
      </c>
      <c r="AJ348" s="7">
        <f>+'ESTUDIO DE MERCADO 2025'!AF348*1.051</f>
        <v>1325311</v>
      </c>
      <c r="AK348" s="7">
        <f>+'ESTUDIO DE MERCADO 2025'!AG348*1.051</f>
        <v>1351586</v>
      </c>
      <c r="AL348" s="7">
        <f>+'ESTUDIO DE MERCADO 2025'!AH348*1.051</f>
        <v>1274428.0961999998</v>
      </c>
      <c r="AM348" s="8">
        <f t="shared" si="263"/>
        <v>1208869</v>
      </c>
      <c r="AN348" s="450"/>
      <c r="AO348" s="157">
        <f>+'ESTUDIO DE MERCADO 2023'!AJ348*(1 + 0.0928) * (1 + 0.052) * (1 + 0.051)</f>
        <v>1085043.9774194155</v>
      </c>
      <c r="AP348" s="157">
        <f>+'ESTUDIO DE MERCADO 2023'!AK348*(1 + 0.0928) * (1 + 0.052) * (1 + 0.051)</f>
        <v>1074827.9947118785</v>
      </c>
      <c r="AQ348" s="7">
        <f>+'ESTUDIO DE MERCADO 2025'!AL348*1.051</f>
        <v>1367351</v>
      </c>
      <c r="AR348" s="7">
        <f>+'ESTUDIO DE MERCADO 2025'!AM348*1.051</f>
        <v>1394677</v>
      </c>
      <c r="AS348" s="7">
        <f>+'ESTUDIO DE MERCADO 2025'!AN348*1.051</f>
        <v>1315132.9058000001</v>
      </c>
      <c r="AT348" s="8">
        <f>ROUND(((AO348+AP348+AQ348+AR348+AS348)/5),0)</f>
        <v>1247407</v>
      </c>
      <c r="AU348" s="450"/>
      <c r="AV348" s="157">
        <f>+'ESTUDIO DE MERCADO 2023'!AM348*(1 + 0.0928) * (1 + 0.052) * (1 + 0.051)</f>
        <v>1265132.9836283159</v>
      </c>
      <c r="AW348" s="157">
        <f>+'ESTUDIO DE MERCADO 2023'!AN348*(1 + 0.0928) * (1 + 0.052) * (1 + 0.051)</f>
        <v>1074827.9947118785</v>
      </c>
      <c r="AX348" s="7">
        <f>+'ESTUDIO DE MERCADO 2025'!AR348*1.051</f>
        <v>1481910</v>
      </c>
      <c r="AY348" s="7">
        <f>+'ESTUDIO DE MERCADO 2025'!AS348*1.051</f>
        <v>1511338</v>
      </c>
      <c r="AZ348" s="7">
        <f>+'ESTUDIO DE MERCADO 2025'!AT348*1.051</f>
        <v>1424787.5193999999</v>
      </c>
      <c r="BA348" s="8">
        <f t="shared" si="264"/>
        <v>1351599</v>
      </c>
      <c r="BB348" s="450"/>
      <c r="BC348" s="157">
        <f>+'ESTUDIO DE MERCADO 2023'!AP348*(1 + 0.0928) * (1 + 0.052) * (1 + 0.051)</f>
        <v>1032753.2137327151</v>
      </c>
      <c r="BD348" s="157">
        <f>+'ESTUDIO DE MERCADO 2023'!AQ348*(1 + 0.0928) * (1 + 0.052) * (1 + 0.051)</f>
        <v>794425.54902516527</v>
      </c>
      <c r="BE348" s="7">
        <f>+'ESTUDIO DE MERCADO 2025'!AX348*1.051</f>
        <v>1157151</v>
      </c>
      <c r="BF348" s="7">
        <f>+'ESTUDIO DE MERCADO 2025'!AY348*1.051</f>
        <v>1157151</v>
      </c>
      <c r="BG348" s="7">
        <f>+'ESTUDIO DE MERCADO 2025'!AZ348*1.051</f>
        <v>1112557.9108</v>
      </c>
      <c r="BH348" s="8">
        <f t="shared" si="265"/>
        <v>1050808</v>
      </c>
      <c r="BI348" s="450"/>
      <c r="BJ348" s="157">
        <f>+'ESTUDIO DE MERCADO 2023'!AV348*(1 + 0.0928) * (1 + 0.052) * (1 + 0.051)</f>
        <v>1265478.0329298107</v>
      </c>
      <c r="BK348" s="157">
        <f>+'ESTUDIO DE MERCADO 2023'!AW348*(1 + 0.0928) * (1 + 0.052) * (1 + 0.051)</f>
        <v>1074827.9947118785</v>
      </c>
      <c r="BL348" s="7">
        <f>+'ESTUDIO DE MERCADO 2025'!BD348*1.051</f>
        <v>1481910</v>
      </c>
      <c r="BM348" s="7">
        <f>+'ESTUDIO DE MERCADO 2025'!BE348*1.051</f>
        <v>1481910</v>
      </c>
      <c r="BN348" s="7">
        <f>+'ESTUDIO DE MERCADO 2025'!BF348*1.051</f>
        <v>1424997.9295999999</v>
      </c>
      <c r="BO348" s="8">
        <f t="shared" si="266"/>
        <v>1345825</v>
      </c>
      <c r="BP348" s="450"/>
      <c r="BQ348" s="157">
        <f>+'ESTUDIO DE MERCADO 2023'!AY348*(1 + 0.0928) * (1 + 0.052) * (1 + 0.051)</f>
        <v>1236744.1738440869</v>
      </c>
      <c r="BR348" s="157">
        <f>+'ESTUDIO DE MERCADO 2023'!AZ348*(1 + 0.0928) * (1 + 0.052) * (1 + 0.051)</f>
        <v>1074827.9947118785</v>
      </c>
      <c r="BS348" s="7">
        <f>+'ESTUDIO DE MERCADO 2025'!BJ348*1.051</f>
        <v>1464043</v>
      </c>
      <c r="BT348" s="7">
        <f>+'ESTUDIO DE MERCADO 2025'!BK348*1.051</f>
        <v>1464043</v>
      </c>
      <c r="BU348" s="7">
        <f>+'ESTUDIO DE MERCADO 2025'!BL348*1.051</f>
        <v>1407501.5121999998</v>
      </c>
      <c r="BV348" s="8">
        <f t="shared" si="267"/>
        <v>1329432</v>
      </c>
      <c r="BW348" s="450"/>
      <c r="BX348" s="157">
        <f>+'ESTUDIO DE MERCADO 2023'!BB348*(1 + 0.0928) * (1 + 0.052) * (1 + 0.051)</f>
        <v>1065295.9797204998</v>
      </c>
      <c r="BY348" s="157">
        <f>+'ESTUDIO DE MERCADO 2023'!BC348*(1 + 0.0928) * (1 + 0.052) * (1 + 0.051)</f>
        <v>819458.44593884598</v>
      </c>
      <c r="BZ348" s="7">
        <f>+'ESTUDIO DE MERCADO 2025'!BP348*1.051</f>
        <v>1193936</v>
      </c>
      <c r="CA348" s="7">
        <f>+'ESTUDIO DE MERCADO 2025'!BQ348*1.051</f>
        <v>1193936</v>
      </c>
      <c r="CB348" s="7">
        <f>+'ESTUDIO DE MERCADO 2025'!BR348*1.051</f>
        <v>1147615.4871999999</v>
      </c>
      <c r="CC348" s="8">
        <f t="shared" si="268"/>
        <v>1084048</v>
      </c>
      <c r="CD348" s="453"/>
      <c r="CE348" s="45"/>
      <c r="CF348" s="9"/>
      <c r="CG348" s="9"/>
      <c r="CH348" s="9"/>
      <c r="CI348" s="10"/>
      <c r="CJ348" s="10"/>
    </row>
    <row r="349" spans="1:88" s="6" customFormat="1" ht="50" customHeight="1" x14ac:dyDescent="0.35">
      <c r="A349" s="291"/>
      <c r="B349" s="31">
        <v>315</v>
      </c>
      <c r="C349" s="51" t="s">
        <v>355</v>
      </c>
      <c r="D349" s="11" t="s">
        <v>272</v>
      </c>
      <c r="F349" s="157">
        <f>+'ESTUDIO DE MERCADO 2023'!F349*(1 + 0.0928) * (1 + 0.052) * (1 + 0.051)</f>
        <v>109126.70144696088</v>
      </c>
      <c r="G349" s="157">
        <f>+'ESTUDIO DE MERCADO 2023'!G349*(1 + 0.0928) * (1 + 0.052) * (1 + 0.051)</f>
        <v>103250.64829212453</v>
      </c>
      <c r="H349" s="7">
        <f>+'ESTUDIO DE MERCADO 2025'!H349*1.051</f>
        <v>134528</v>
      </c>
      <c r="I349" s="7">
        <f>+'ESTUDIO DE MERCADO 2025'!I349*1.051</f>
        <v>137681</v>
      </c>
      <c r="J349" s="13">
        <f>+'ESTUDIO DE MERCADO 2025'!J349*1.051</f>
        <v>129315.46039999998</v>
      </c>
      <c r="K349" s="8">
        <f t="shared" si="259"/>
        <v>122780</v>
      </c>
      <c r="L349" s="450"/>
      <c r="M349" s="157">
        <f>+'ESTUDIO DE MERCADO 2023'!I349*(1 + 0.0928) * (1 + 0.052) * (1 + 0.051)</f>
        <v>109126.70144696088</v>
      </c>
      <c r="N349" s="157">
        <f>+'ESTUDIO DE MERCADO 2023'!J349*(1 + 0.0928) * (1 + 0.052) * (1 + 0.051)</f>
        <v>103250.64829212453</v>
      </c>
      <c r="O349" s="7">
        <f>+'ESTUDIO DE MERCADO 2025'!N349*1.051</f>
        <v>134528</v>
      </c>
      <c r="P349" s="7">
        <f>+'ESTUDIO DE MERCADO 2025'!O349*1.051</f>
        <v>137681</v>
      </c>
      <c r="Q349" s="7">
        <f>+'ESTUDIO DE MERCADO 2025'!P349*1.051</f>
        <v>129315.46039999998</v>
      </c>
      <c r="R349" s="8">
        <f t="shared" si="260"/>
        <v>122780</v>
      </c>
      <c r="S349" s="450"/>
      <c r="T349" s="157">
        <f>+'ESTUDIO DE MERCADO 2023'!O349*(1 + 0.0928) * (1 + 0.052) * (1 + 0.051)</f>
        <v>177983.47649238628</v>
      </c>
      <c r="U349" s="157">
        <f>+'ESTUDIO DE MERCADO 2023'!P349*(1 + 0.0928) * (1 + 0.052) * (1 + 0.051)</f>
        <v>168399.75083510389</v>
      </c>
      <c r="V349" s="7">
        <f>+'ESTUDIO DE MERCADO 2025'!T349*1.051</f>
        <v>219659</v>
      </c>
      <c r="W349" s="7">
        <f>+'ESTUDIO DE MERCADO 2025'!U349*1.051</f>
        <v>219659</v>
      </c>
      <c r="X349" s="7">
        <f>+'ESTUDIO DE MERCADO 2025'!V349*1.051</f>
        <v>210910.476</v>
      </c>
      <c r="Y349" s="8">
        <f t="shared" si="261"/>
        <v>199322</v>
      </c>
      <c r="Z349" s="450"/>
      <c r="AA349" s="157">
        <f>+'ESTUDIO DE MERCADO 2023'!AD349*(1 + 0.0928) * (1 + 0.052) * (1 + 0.051)</f>
        <v>217496.48136282637</v>
      </c>
      <c r="AB349" s="157">
        <f>+'ESTUDIO DE MERCADO 2023'!AE349*(1 + 0.0928) * (1 + 0.052) * (1 + 0.051)</f>
        <v>205785.13236636651</v>
      </c>
      <c r="AC349" s="7">
        <f>+'ESTUDIO DE MERCADO 2025'!Z349*1.051</f>
        <v>268005</v>
      </c>
      <c r="AD349" s="7">
        <f>+'ESTUDIO DE MERCADO 2025'!AA349*1.051</f>
        <v>268005</v>
      </c>
      <c r="AE349" s="7">
        <f>+'ESTUDIO DE MERCADO 2025'!AB349*1.051</f>
        <v>257733.36679999996</v>
      </c>
      <c r="AF349" s="8">
        <f t="shared" si="262"/>
        <v>243405</v>
      </c>
      <c r="AG349" s="450"/>
      <c r="AH349" s="157">
        <f>+'ESTUDIO DE MERCADO 2023'!AG349*(1 + 0.0928) * (1 + 0.052) * (1 + 0.051)</f>
        <v>190026.18309947697</v>
      </c>
      <c r="AI349" s="157">
        <f>+'ESTUDIO DE MERCADO 2023'!AH349*(1 + 0.0928) * (1 + 0.052) * (1 + 0.051)</f>
        <v>205785.13236636651</v>
      </c>
      <c r="AJ349" s="7">
        <f>+'ESTUDIO DE MERCADO 2025'!AF349*1.051</f>
        <v>250137.99999999997</v>
      </c>
      <c r="AK349" s="7">
        <f>+'ESTUDIO DE MERCADO 2025'!AG349*1.051</f>
        <v>255392.99999999997</v>
      </c>
      <c r="AL349" s="7">
        <f>+'ESTUDIO DE MERCADO 2025'!AH349*1.051</f>
        <v>241006.49159999998</v>
      </c>
      <c r="AM349" s="8">
        <f t="shared" si="263"/>
        <v>228470</v>
      </c>
      <c r="AN349" s="450"/>
      <c r="AO349" s="157">
        <f>+'ESTUDIO DE MERCADO 2023'!AJ349*(1 + 0.0928) * (1 + 0.052) * (1 + 0.051)</f>
        <v>208593.23741440428</v>
      </c>
      <c r="AP349" s="157">
        <f>+'ESTUDIO DE MERCADO 2023'!AK349*(1 + 0.0928) * (1 + 0.052) * (1 + 0.051)</f>
        <v>205785.13236636651</v>
      </c>
      <c r="AQ349" s="7">
        <f>+'ESTUDIO DE MERCADO 2025'!AL349*1.051</f>
        <v>262750</v>
      </c>
      <c r="AR349" s="7">
        <f>+'ESTUDIO DE MERCADO 2025'!AM349*1.051</f>
        <v>268005</v>
      </c>
      <c r="AS349" s="7">
        <f>+'ESTUDIO DE MERCADO 2025'!AN349*1.051</f>
        <v>252312.7292</v>
      </c>
      <c r="AT349" s="8">
        <f>ROUND(((AO349+AP349+AQ349+AR349+AS349)/5),0)</f>
        <v>239489</v>
      </c>
      <c r="AU349" s="450"/>
      <c r="AV349" s="157">
        <f>+'ESTUDIO DE MERCADO 2023'!AM349*(1 + 0.0928) * (1 + 0.052) * (1 + 0.051)</f>
        <v>234742.87162590676</v>
      </c>
      <c r="AW349" s="157">
        <f>+'ESTUDIO DE MERCADO 2023'!AN349*(1 + 0.0928) * (1 + 0.052) * (1 + 0.051)</f>
        <v>205785.13236636651</v>
      </c>
      <c r="AX349" s="7">
        <f>+'ESTUDIO DE MERCADO 2025'!AR349*1.051</f>
        <v>278515</v>
      </c>
      <c r="AY349" s="7">
        <f>+'ESTUDIO DE MERCADO 2025'!AS349*1.051</f>
        <v>283770</v>
      </c>
      <c r="AZ349" s="7">
        <f>+'ESTUDIO DE MERCADO 2025'!AT349*1.051</f>
        <v>268234.74859999999</v>
      </c>
      <c r="BA349" s="8">
        <f t="shared" si="264"/>
        <v>254210</v>
      </c>
      <c r="BB349" s="450"/>
      <c r="BC349" s="157">
        <f>+'ESTUDIO DE MERCADO 2023'!AP349*(1 + 0.0928) * (1 + 0.052) * (1 + 0.051)</f>
        <v>162932.52315818137</v>
      </c>
      <c r="BD349" s="157">
        <f>+'ESTUDIO DE MERCADO 2023'!AQ349*(1 + 0.0928) * (1 + 0.052) * (1 + 0.051)</f>
        <v>125332.71012167797</v>
      </c>
      <c r="BE349" s="7">
        <f>+'ESTUDIO DE MERCADO 2025'!AX349*1.051</f>
        <v>182874</v>
      </c>
      <c r="BF349" s="7">
        <f>+'ESTUDIO DE MERCADO 2025'!AY349*1.051</f>
        <v>182874</v>
      </c>
      <c r="BG349" s="7">
        <f>+'ESTUDIO DE MERCADO 2025'!AZ349*1.051</f>
        <v>175523.30599999998</v>
      </c>
      <c r="BH349" s="8">
        <f t="shared" si="265"/>
        <v>165907</v>
      </c>
      <c r="BI349" s="450"/>
      <c r="BJ349" s="157">
        <f>+'ESTUDIO DE MERCADO 2023'!AV349*(1 + 0.0928) * (1 + 0.052) * (1 + 0.051)</f>
        <v>230056.76192215882</v>
      </c>
      <c r="BK349" s="157">
        <f>+'ESTUDIO DE MERCADO 2023'!AW349*(1 + 0.0928) * (1 + 0.052) * (1 + 0.051)</f>
        <v>205785.13236636651</v>
      </c>
      <c r="BL349" s="7">
        <f>+'ESTUDIO DE MERCADO 2025'!BD349*1.051</f>
        <v>276413</v>
      </c>
      <c r="BM349" s="7">
        <f>+'ESTUDIO DE MERCADO 2025'!BE349*1.051</f>
        <v>276413</v>
      </c>
      <c r="BN349" s="7">
        <f>+'ESTUDIO DE MERCADO 2025'!BF349*1.051</f>
        <v>265381.70399999997</v>
      </c>
      <c r="BO349" s="8">
        <f t="shared" si="266"/>
        <v>250810</v>
      </c>
      <c r="BP349" s="450"/>
      <c r="BQ349" s="157">
        <f>+'ESTUDIO DE MERCADO 2023'!AY349*(1 + 0.0928) * (1 + 0.052) * (1 + 0.051)</f>
        <v>230178.25815507947</v>
      </c>
      <c r="BR349" s="157">
        <f>+'ESTUDIO DE MERCADO 2023'!AZ349*(1 + 0.0928) * (1 + 0.052) * (1 + 0.051)</f>
        <v>205785.13236636651</v>
      </c>
      <c r="BS349" s="7">
        <f>+'ESTUDIO DE MERCADO 2025'!BJ349*1.051</f>
        <v>276413</v>
      </c>
      <c r="BT349" s="7">
        <f>+'ESTUDIO DE MERCADO 2025'!BK349*1.051</f>
        <v>276413</v>
      </c>
      <c r="BU349" s="7">
        <f>+'ESTUDIO DE MERCADO 2025'!BL349*1.051</f>
        <v>265455.27399999998</v>
      </c>
      <c r="BV349" s="8">
        <f t="shared" si="267"/>
        <v>250849</v>
      </c>
      <c r="BW349" s="450"/>
      <c r="BX349" s="157">
        <f>+'ESTUDIO DE MERCADO 2023'!BB349*(1 + 0.0928) * (1 + 0.052) * (1 + 0.051)</f>
        <v>183198.0948093388</v>
      </c>
      <c r="BY349" s="157">
        <f>+'ESTUDIO DE MERCADO 2023'!BC349*(1 + 0.0928) * (1 + 0.052) * (1 + 0.051)</f>
        <v>140921.61139179906</v>
      </c>
      <c r="BZ349" s="7">
        <f>+'ESTUDIO DE MERCADO 2025'!BP349*1.051</f>
        <v>204945</v>
      </c>
      <c r="CA349" s="7">
        <f>+'ESTUDIO DE MERCADO 2025'!BQ349*1.051</f>
        <v>204945</v>
      </c>
      <c r="CB349" s="7">
        <f>+'ESTUDIO DE MERCADO 2025'!BR349*1.051</f>
        <v>197354.46779999998</v>
      </c>
      <c r="CC349" s="8">
        <f t="shared" si="268"/>
        <v>186273</v>
      </c>
      <c r="CD349" s="453"/>
      <c r="CE349" s="45"/>
      <c r="CF349" s="9"/>
      <c r="CG349" s="9"/>
      <c r="CH349" s="9"/>
      <c r="CI349" s="10"/>
      <c r="CJ349" s="10"/>
    </row>
    <row r="350" spans="1:88" s="6" customFormat="1" ht="50" customHeight="1" x14ac:dyDescent="0.35">
      <c r="A350" s="291"/>
      <c r="B350" s="11">
        <v>316</v>
      </c>
      <c r="C350" s="51" t="s">
        <v>356</v>
      </c>
      <c r="D350" s="11" t="s">
        <v>357</v>
      </c>
      <c r="F350" s="157">
        <f>+'ESTUDIO DE MERCADO 2023'!F350*(1 + 0.0928) * (1 + 0.052) * (1 + 0.051)</f>
        <v>261852.32607748196</v>
      </c>
      <c r="G350" s="157">
        <f>+'ESTUDIO DE MERCADO 2023'!G350*(1 + 0.0928) * (1 + 0.052) * (1 + 0.051)</f>
        <v>247752.58544254059</v>
      </c>
      <c r="H350" s="7">
        <f>+'ESTUDIO DE MERCADO 2025'!H350*1.051</f>
        <v>322657</v>
      </c>
      <c r="I350" s="7">
        <f>+'ESTUDIO DE MERCADO 2025'!I350*1.051</f>
        <v>328963</v>
      </c>
      <c r="J350" s="13">
        <f>+'ESTUDIO DE MERCADO 2025'!J350*1.051</f>
        <v>310294.71759999997</v>
      </c>
      <c r="K350" s="8">
        <f t="shared" si="259"/>
        <v>294304</v>
      </c>
      <c r="L350" s="450"/>
      <c r="M350" s="157">
        <f>+'ESTUDIO DE MERCADO 2023'!I350*(1 + 0.0928) * (1 + 0.052) * (1 + 0.051)</f>
        <v>261852.32607748196</v>
      </c>
      <c r="N350" s="157">
        <f>+'ESTUDIO DE MERCADO 2023'!J350*(1 + 0.0928) * (1 + 0.052) * (1 + 0.051)</f>
        <v>247752.58544254059</v>
      </c>
      <c r="O350" s="7">
        <f>+'ESTUDIO DE MERCADO 2025'!N350*1.051</f>
        <v>322657</v>
      </c>
      <c r="P350" s="7">
        <f>+'ESTUDIO DE MERCADO 2025'!O350*1.051</f>
        <v>328963</v>
      </c>
      <c r="Q350" s="7">
        <f>+'ESTUDIO DE MERCADO 2025'!P350*1.051</f>
        <v>310294.71759999997</v>
      </c>
      <c r="R350" s="8">
        <f t="shared" si="260"/>
        <v>294304</v>
      </c>
      <c r="S350" s="450"/>
      <c r="T350" s="157">
        <f>+'ESTUDIO DE MERCADO 2023'!O350*(1 + 0.0928) * (1 + 0.052) * (1 + 0.051)</f>
        <v>451548.0394234148</v>
      </c>
      <c r="U350" s="157">
        <f>+'ESTUDIO DE MERCADO 2023'!P350*(1 + 0.0928) * (1 + 0.052) * (1 + 0.051)</f>
        <v>427233.9142236925</v>
      </c>
      <c r="V350" s="7">
        <f>+'ESTUDIO DE MERCADO 2025'!T350*1.051</f>
        <v>555979</v>
      </c>
      <c r="W350" s="7">
        <f>+'ESTUDIO DE MERCADO 2025'!U350*1.051</f>
        <v>555979</v>
      </c>
      <c r="X350" s="7">
        <f>+'ESTUDIO DE MERCADO 2025'!V350*1.051</f>
        <v>535084.90980000002</v>
      </c>
      <c r="Y350" s="8">
        <f t="shared" si="261"/>
        <v>505165</v>
      </c>
      <c r="Z350" s="450"/>
      <c r="AA350" s="157">
        <f>+'ESTUDIO DE MERCADO 2023'!AD350*(1 + 0.0928) * (1 + 0.052) * (1 + 0.051)</f>
        <v>528263.19081414514</v>
      </c>
      <c r="AB350" s="157">
        <f>+'ESTUDIO DE MERCADO 2023'!AE350*(1 + 0.0928) * (1 + 0.052) * (1 + 0.051)</f>
        <v>494357.92868693243</v>
      </c>
      <c r="AC350" s="7">
        <f>+'ESTUDIO DE MERCADO 2025'!Z350*1.051</f>
        <v>647416</v>
      </c>
      <c r="AD350" s="7">
        <f>+'ESTUDIO DE MERCADO 2025'!AA350*1.051</f>
        <v>647416</v>
      </c>
      <c r="AE350" s="7">
        <f>+'ESTUDIO DE MERCADO 2025'!AB350*1.051</f>
        <v>622667.05199999991</v>
      </c>
      <c r="AF350" s="8">
        <f t="shared" si="262"/>
        <v>588024</v>
      </c>
      <c r="AG350" s="450"/>
      <c r="AH350" s="157">
        <f>+'ESTUDIO DE MERCADO 2023'!AG350*(1 + 0.0928) * (1 + 0.052) * (1 + 0.051)</f>
        <v>460756.2389164677</v>
      </c>
      <c r="AI350" s="157">
        <f>+'ESTUDIO DE MERCADO 2023'!AH350*(1 + 0.0928) * (1 + 0.052) * (1 + 0.051)</f>
        <v>494357.92868693243</v>
      </c>
      <c r="AJ350" s="7">
        <f>+'ESTUDIO DE MERCADO 2025'!AF350*1.051</f>
        <v>604325</v>
      </c>
      <c r="AK350" s="7">
        <f>+'ESTUDIO DE MERCADO 2025'!AG350*1.051</f>
        <v>616937</v>
      </c>
      <c r="AL350" s="7">
        <f>+'ESTUDIO DE MERCADO 2025'!AH350*1.051</f>
        <v>581563.49300000002</v>
      </c>
      <c r="AM350" s="8">
        <f t="shared" si="263"/>
        <v>551588</v>
      </c>
      <c r="AN350" s="450"/>
      <c r="AO350" s="157">
        <f>+'ESTUDIO DE MERCADO 2023'!AJ350*(1 + 0.0928) * (1 + 0.052) * (1 + 0.051)</f>
        <v>487608.12135425134</v>
      </c>
      <c r="AP350" s="157">
        <f>+'ESTUDIO DE MERCADO 2023'!AK350*(1 + 0.0928) * (1 + 0.052) * (1 + 0.051)</f>
        <v>494357.92868693243</v>
      </c>
      <c r="AQ350" s="7">
        <f>+'ESTUDIO DE MERCADO 2025'!AL350*1.051</f>
        <v>622192</v>
      </c>
      <c r="AR350" s="7">
        <f>+'ESTUDIO DE MERCADO 2025'!AM350*1.051</f>
        <v>634804</v>
      </c>
      <c r="AS350" s="7">
        <f>+'ESTUDIO DE MERCADO 2025'!AN350*1.051</f>
        <v>597913.68980000005</v>
      </c>
      <c r="AT350" s="8">
        <f>ROUND(((AO350+AP350+AQ350+AR350+AS350)/5),0)</f>
        <v>567375</v>
      </c>
      <c r="AU350" s="450"/>
      <c r="AV350" s="157">
        <f>+'ESTUDIO DE MERCADO 2023'!AM350*(1 + 0.0928) * (1 + 0.052) * (1 + 0.051)</f>
        <v>597941.28039411386</v>
      </c>
      <c r="AW350" s="157">
        <f>+'ESTUDIO DE MERCADO 2023'!AN350*(1 + 0.0928) * (1 + 0.052) * (1 + 0.051)</f>
        <v>494357.92868693243</v>
      </c>
      <c r="AX350" s="7">
        <f>+'ESTUDIO DE MERCADO 2025'!AR350*1.051</f>
        <v>691558</v>
      </c>
      <c r="AY350" s="7">
        <f>+'ESTUDIO DE MERCADO 2025'!AS350*1.051</f>
        <v>705221</v>
      </c>
      <c r="AZ350" s="7">
        <f>+'ESTUDIO DE MERCADO 2025'!AT350*1.051</f>
        <v>665094.87099999993</v>
      </c>
      <c r="BA350" s="8">
        <f t="shared" si="264"/>
        <v>630835</v>
      </c>
      <c r="BB350" s="450"/>
      <c r="BC350" s="157">
        <f>+'ESTUDIO DE MERCADO 2023'!AP350*(1 + 0.0928) * (1 + 0.052) * (1 + 0.051)</f>
        <v>393041.52846049611</v>
      </c>
      <c r="BD350" s="157">
        <f>+'ESTUDIO DE MERCADO 2023'!AQ350*(1 + 0.0928) * (1 + 0.052) * (1 + 0.051)</f>
        <v>302339.63727730466</v>
      </c>
      <c r="BE350" s="7">
        <f>+'ESTUDIO DE MERCADO 2025'!AX350*1.051</f>
        <v>440369</v>
      </c>
      <c r="BF350" s="7">
        <f>+'ESTUDIO DE MERCADO 2025'!AY350*1.051</f>
        <v>440369</v>
      </c>
      <c r="BG350" s="7">
        <f>+'ESTUDIO DE MERCADO 2025'!AZ350*1.051</f>
        <v>423413.00679999997</v>
      </c>
      <c r="BH350" s="8">
        <f t="shared" si="265"/>
        <v>399906</v>
      </c>
      <c r="BI350" s="450"/>
      <c r="BJ350" s="157">
        <f>+'ESTUDIO DE MERCADO 2023'!AV350*(1 + 0.0928) * (1 + 0.052) * (1 + 0.051)</f>
        <v>551317.10101083049</v>
      </c>
      <c r="BK350" s="157">
        <f>+'ESTUDIO DE MERCADO 2023'!AW350*(1 + 0.0928) * (1 + 0.052) * (1 + 0.051)</f>
        <v>494357.92868693243</v>
      </c>
      <c r="BL350" s="7">
        <f>+'ESTUDIO DE MERCADO 2025'!BD350*1.051</f>
        <v>662130</v>
      </c>
      <c r="BM350" s="7">
        <f>+'ESTUDIO DE MERCADO 2025'!BE350*1.051</f>
        <v>662130</v>
      </c>
      <c r="BN350" s="7">
        <f>+'ESTUDIO DE MERCADO 2025'!BF350*1.051</f>
        <v>636705.67940000002</v>
      </c>
      <c r="BO350" s="8">
        <f t="shared" si="266"/>
        <v>601328</v>
      </c>
      <c r="BP350" s="450"/>
      <c r="BQ350" s="157">
        <f>+'ESTUDIO DE MERCADO 2023'!AY350*(1 + 0.0928) * (1 + 0.052) * (1 + 0.051)</f>
        <v>567621.89546877611</v>
      </c>
      <c r="BR350" s="157">
        <f>+'ESTUDIO DE MERCADO 2023'!AZ350*(1 + 0.0928) * (1 + 0.052) * (1 + 0.051)</f>
        <v>494357.92868693243</v>
      </c>
      <c r="BS350" s="7">
        <f>+'ESTUDIO DE MERCADO 2025'!BJ350*1.051</f>
        <v>672640</v>
      </c>
      <c r="BT350" s="7">
        <f>+'ESTUDIO DE MERCADO 2025'!BK350*1.051</f>
        <v>672640</v>
      </c>
      <c r="BU350" s="7">
        <f>+'ESTUDIO DE MERCADO 2025'!BL350*1.051</f>
        <v>646633.21519999986</v>
      </c>
      <c r="BV350" s="8">
        <f t="shared" si="267"/>
        <v>610779</v>
      </c>
      <c r="BW350" s="450"/>
      <c r="BX350" s="157">
        <f>+'ESTUDIO DE MERCADO 2023'!BB350*(1 + 0.0928) * (1 + 0.052) * (1 + 0.051)</f>
        <v>439587.95025471027</v>
      </c>
      <c r="BY350" s="157">
        <f>+'ESTUDIO DE MERCADO 2023'!BC350*(1 + 0.0928) * (1 + 0.052) * (1 + 0.051)</f>
        <v>338144.57711900788</v>
      </c>
      <c r="BZ350" s="7">
        <f>+'ESTUDIO DE MERCADO 2025'!BP350*1.051</f>
        <v>492918.99999999994</v>
      </c>
      <c r="CA350" s="7">
        <f>+'ESTUDIO DE MERCADO 2025'!BQ350*1.051</f>
        <v>492918.99999999994</v>
      </c>
      <c r="CB350" s="7">
        <f>+'ESTUDIO DE MERCADO 2025'!BR350*1.051</f>
        <v>473556.84739999997</v>
      </c>
      <c r="CC350" s="8">
        <f t="shared" si="268"/>
        <v>447425</v>
      </c>
      <c r="CD350" s="453"/>
      <c r="CE350" s="45"/>
      <c r="CF350" s="9"/>
      <c r="CG350" s="9"/>
      <c r="CH350" s="9"/>
      <c r="CI350" s="10"/>
      <c r="CJ350" s="10"/>
    </row>
    <row r="351" spans="1:88" s="6" customFormat="1" ht="50" customHeight="1" x14ac:dyDescent="0.35">
      <c r="A351" s="291"/>
      <c r="B351" s="31">
        <v>317</v>
      </c>
      <c r="C351" s="51" t="s">
        <v>358</v>
      </c>
      <c r="D351" s="11" t="s">
        <v>272</v>
      </c>
      <c r="F351" s="157">
        <f>+'ESTUDIO DE MERCADO 2023'!F351*(1 + 0.0928) * (1 + 0.052) * (1 + 0.051)</f>
        <v>22819.422467148597</v>
      </c>
      <c r="G351" s="157">
        <f>+'ESTUDIO DE MERCADO 2023'!G351*(1 + 0.0928) * (1 + 0.052) * (1 + 0.051)</f>
        <v>21590.684334302136</v>
      </c>
      <c r="H351" s="7">
        <f>+'ESTUDIO DE MERCADO 2025'!H351*1.051</f>
        <v>28377</v>
      </c>
      <c r="I351" s="7">
        <f>+'ESTUDIO DE MERCADO 2025'!I351*1.051</f>
        <v>29427.999999999996</v>
      </c>
      <c r="J351" s="13">
        <f>+'ESTUDIO DE MERCADO 2025'!J351*1.051</f>
        <v>27041.389199999998</v>
      </c>
      <c r="K351" s="8">
        <f t="shared" si="259"/>
        <v>25851</v>
      </c>
      <c r="L351" s="450"/>
      <c r="M351" s="157">
        <f>+'ESTUDIO DE MERCADO 2023'!I351*(1 + 0.0928) * (1 + 0.052) * (1 + 0.051)</f>
        <v>22819.422467148597</v>
      </c>
      <c r="N351" s="157">
        <f>+'ESTUDIO DE MERCADO 2023'!J351*(1 + 0.0928) * (1 + 0.052) * (1 + 0.051)</f>
        <v>21590.684334302136</v>
      </c>
      <c r="O351" s="7">
        <f>+'ESTUDIO DE MERCADO 2025'!N351*1.051</f>
        <v>28377</v>
      </c>
      <c r="P351" s="7">
        <f>+'ESTUDIO DE MERCADO 2025'!O351*1.051</f>
        <v>29427.999999999996</v>
      </c>
      <c r="Q351" s="7">
        <f>+'ESTUDIO DE MERCADO 2025'!P351*1.051</f>
        <v>27041.389199999998</v>
      </c>
      <c r="R351" s="8">
        <f t="shared" si="260"/>
        <v>25851</v>
      </c>
      <c r="S351" s="450"/>
      <c r="T351" s="157">
        <f>+'ESTUDIO DE MERCADO 2023'!O351*(1 + 0.0928) * (1 + 0.052) * (1 + 0.051)</f>
        <v>29069.188688584669</v>
      </c>
      <c r="U351" s="157">
        <f>+'ESTUDIO DE MERCADO 2023'!P351*(1 + 0.0928) * (1 + 0.052) * (1 + 0.051)</f>
        <v>27503.924682276265</v>
      </c>
      <c r="V351" s="7">
        <f>+'ESTUDIO DE MERCADO 2025'!T351*1.051</f>
        <v>35734</v>
      </c>
      <c r="W351" s="7">
        <f>+'ESTUDIO DE MERCADO 2025'!U351*1.051</f>
        <v>35734</v>
      </c>
      <c r="X351" s="7">
        <f>+'ESTUDIO DE MERCADO 2025'!V351*1.051</f>
        <v>34446.945399999997</v>
      </c>
      <c r="Y351" s="8">
        <f t="shared" si="261"/>
        <v>32498</v>
      </c>
      <c r="Z351" s="450"/>
      <c r="AA351" s="157">
        <f>+'ESTUDIO DE MERCADO 2023'!AD351*(1 + 0.0928) * (1 + 0.052) * (1 + 0.051)</f>
        <v>38013.741356199833</v>
      </c>
      <c r="AB351" s="157">
        <f>+'ESTUDIO DE MERCADO 2023'!AE351*(1 + 0.0928) * (1 + 0.052) * (1 + 0.051)</f>
        <v>35966.847590865989</v>
      </c>
      <c r="AC351" s="7">
        <f>+'ESTUDIO DE MERCADO 2025'!Z351*1.051</f>
        <v>47295</v>
      </c>
      <c r="AD351" s="7">
        <f>+'ESTUDIO DE MERCADO 2025'!AA351*1.051</f>
        <v>47295</v>
      </c>
      <c r="AE351" s="7">
        <f>+'ESTUDIO DE MERCADO 2025'!AB351*1.051</f>
        <v>45046.911</v>
      </c>
      <c r="AF351" s="8">
        <f t="shared" si="262"/>
        <v>42723</v>
      </c>
      <c r="AG351" s="450"/>
      <c r="AH351" s="157">
        <f>+'ESTUDIO DE MERCADO 2023'!AG351*(1 + 0.0928) * (1 + 0.052) * (1 + 0.051)</f>
        <v>34564.463303583776</v>
      </c>
      <c r="AI351" s="157">
        <f>+'ESTUDIO DE MERCADO 2023'!AH351*(1 + 0.0928) * (1 + 0.052) * (1 + 0.051)</f>
        <v>35966.847590865989</v>
      </c>
      <c r="AJ351" s="7">
        <f>+'ESTUDIO DE MERCADO 2025'!AF351*1.051</f>
        <v>44142</v>
      </c>
      <c r="AK351" s="7">
        <f>+'ESTUDIO DE MERCADO 2025'!AG351*1.051</f>
        <v>45193</v>
      </c>
      <c r="AL351" s="7">
        <f>+'ESTUDIO DE MERCADO 2025'!AH351*1.051</f>
        <v>42945.751799999998</v>
      </c>
      <c r="AM351" s="8">
        <f t="shared" si="263"/>
        <v>40562</v>
      </c>
      <c r="AN351" s="450"/>
      <c r="AO351" s="157">
        <f>+'ESTUDIO DE MERCADO 2023'!AJ351*(1 + 0.0928) * (1 + 0.052) * (1 + 0.051)</f>
        <v>38773.092811953626</v>
      </c>
      <c r="AP351" s="157">
        <f>+'ESTUDIO DE MERCADO 2023'!AK351*(1 + 0.0928) * (1 + 0.052) * (1 + 0.051)</f>
        <v>35966.847590865989</v>
      </c>
      <c r="AQ351" s="7">
        <f>+'ESTUDIO DE MERCADO 2025'!AL351*1.051</f>
        <v>47295</v>
      </c>
      <c r="AR351" s="7">
        <f>+'ESTUDIO DE MERCADO 2025'!AM351*1.051</f>
        <v>48346</v>
      </c>
      <c r="AS351" s="7">
        <f>+'ESTUDIO DE MERCADO 2025'!AN351*1.051</f>
        <v>45508.930599999992</v>
      </c>
      <c r="AT351" s="8">
        <f>ROUND(((AO351+AP351+AQ351+AR351+AS351)/5),0)</f>
        <v>43178</v>
      </c>
      <c r="AU351" s="450"/>
      <c r="AV351" s="157">
        <f>+'ESTUDIO DE MERCADO 2023'!AM351*(1 + 0.0928) * (1 + 0.052) * (1 + 0.051)</f>
        <v>41149.559127880726</v>
      </c>
      <c r="AW351" s="157">
        <f>+'ESTUDIO DE MERCADO 2023'!AN351*(1 + 0.0928) * (1 + 0.052) * (1 + 0.051)</f>
        <v>35966.847590865989</v>
      </c>
      <c r="AX351" s="7">
        <f>+'ESTUDIO DE MERCADO 2025'!AR351*1.051</f>
        <v>48346</v>
      </c>
      <c r="AY351" s="7">
        <f>+'ESTUDIO DE MERCADO 2025'!AS351*1.051</f>
        <v>49397</v>
      </c>
      <c r="AZ351" s="7">
        <f>+'ESTUDIO DE MERCADO 2025'!AT351*1.051</f>
        <v>46955.316800000001</v>
      </c>
      <c r="BA351" s="8">
        <f t="shared" si="264"/>
        <v>44363</v>
      </c>
      <c r="BB351" s="450"/>
      <c r="BC351" s="157">
        <f>+'ESTUDIO DE MERCADO 2023'!AP351*(1 + 0.0928) * (1 + 0.052) * (1 + 0.051)</f>
        <v>32152.763080109704</v>
      </c>
      <c r="BD351" s="157">
        <f>+'ESTUDIO DE MERCADO 2023'!AQ351*(1 + 0.0928) * (1 + 0.052) * (1 + 0.051)</f>
        <v>24732.894677007465</v>
      </c>
      <c r="BE351" s="7">
        <f>+'ESTUDIO DE MERCADO 2025'!AX351*1.051</f>
        <v>35734</v>
      </c>
      <c r="BF351" s="7">
        <f>+'ESTUDIO DE MERCADO 2025'!AY351*1.051</f>
        <v>35734</v>
      </c>
      <c r="BG351" s="7">
        <f>+'ESTUDIO DE MERCADO 2025'!AZ351*1.051</f>
        <v>34636.756000000001</v>
      </c>
      <c r="BH351" s="8">
        <f t="shared" si="265"/>
        <v>32598</v>
      </c>
      <c r="BI351" s="450"/>
      <c r="BJ351" s="157">
        <f>+'ESTUDIO DE MERCADO 2023'!AV351*(1 + 0.0928) * (1 + 0.052) * (1 + 0.051)</f>
        <v>37273.829297713339</v>
      </c>
      <c r="BK351" s="157">
        <f>+'ESTUDIO DE MERCADO 2023'!AW351*(1 + 0.0928) * (1 + 0.052) * (1 + 0.051)</f>
        <v>35966.847590865989</v>
      </c>
      <c r="BL351" s="7">
        <f>+'ESTUDIO DE MERCADO 2025'!BD351*1.051</f>
        <v>46244</v>
      </c>
      <c r="BM351" s="7">
        <f>+'ESTUDIO DE MERCADO 2025'!BE351*1.051</f>
        <v>46244</v>
      </c>
      <c r="BN351" s="7">
        <f>+'ESTUDIO DE MERCADO 2025'!BF351*1.051</f>
        <v>44595.191199999994</v>
      </c>
      <c r="BO351" s="8">
        <f t="shared" si="266"/>
        <v>42065</v>
      </c>
      <c r="BP351" s="450"/>
      <c r="BQ351" s="157">
        <f>+'ESTUDIO DE MERCADO 2023'!AY351*(1 + 0.0928) * (1 + 0.052) * (1 + 0.051)</f>
        <v>38200.845554897562</v>
      </c>
      <c r="BR351" s="157">
        <f>+'ESTUDIO DE MERCADO 2023'!AZ351*(1 + 0.0928) * (1 + 0.052) * (1 + 0.051)</f>
        <v>35966.847590865989</v>
      </c>
      <c r="BS351" s="7">
        <f>+'ESTUDIO DE MERCADO 2025'!BJ351*1.051</f>
        <v>47295</v>
      </c>
      <c r="BT351" s="7">
        <f>+'ESTUDIO DE MERCADO 2025'!BK351*1.051</f>
        <v>47295</v>
      </c>
      <c r="BU351" s="7">
        <f>+'ESTUDIO DE MERCADO 2025'!BL351*1.051</f>
        <v>45160.2088</v>
      </c>
      <c r="BV351" s="8">
        <f t="shared" si="267"/>
        <v>42784</v>
      </c>
      <c r="BW351" s="450"/>
      <c r="BX351" s="157">
        <f>+'ESTUDIO DE MERCADO 2023'!BB351*(1 + 0.0928) * (1 + 0.052) * (1 + 0.051)</f>
        <v>38308.977202196904</v>
      </c>
      <c r="BY351" s="157">
        <f>+'ESTUDIO DE MERCADO 2023'!BC351*(1 + 0.0928) * (1 + 0.052) * (1 + 0.051)</f>
        <v>29468.444001689932</v>
      </c>
      <c r="BZ351" s="7">
        <f>+'ESTUDIO DE MERCADO 2025'!BP351*1.051</f>
        <v>43091</v>
      </c>
      <c r="CA351" s="7">
        <f>+'ESTUDIO DE MERCADO 2025'!BQ351*1.051</f>
        <v>43091</v>
      </c>
      <c r="CB351" s="7">
        <f>+'ESTUDIO DE MERCADO 2025'!BR351*1.051</f>
        <v>41269.827199999992</v>
      </c>
      <c r="CC351" s="8">
        <f t="shared" si="268"/>
        <v>39046</v>
      </c>
      <c r="CD351" s="453"/>
      <c r="CE351" s="45"/>
      <c r="CF351" s="9"/>
      <c r="CG351" s="9"/>
      <c r="CH351" s="9"/>
      <c r="CI351" s="10"/>
      <c r="CJ351" s="10"/>
    </row>
    <row r="352" spans="1:88" s="6" customFormat="1" ht="50" customHeight="1" x14ac:dyDescent="0.35">
      <c r="A352" s="291"/>
      <c r="B352" s="11">
        <v>318</v>
      </c>
      <c r="C352" s="51" t="s">
        <v>359</v>
      </c>
      <c r="D352" s="11" t="s">
        <v>272</v>
      </c>
      <c r="F352" s="157">
        <f>+'ESTUDIO DE MERCADO 2023'!F352*(1 + 0.0928) * (1 + 0.052) * (1 + 0.051)</f>
        <v>112069.34020829803</v>
      </c>
      <c r="G352" s="157">
        <f>+'ESTUDIO DE MERCADO 2023'!G352*(1 + 0.0928) * (1 + 0.052) * (1 + 0.051)</f>
        <v>106034.83727400505</v>
      </c>
      <c r="H352" s="7">
        <f>+'ESTUDIO DE MERCADO 2025'!H352*1.051</f>
        <v>137681</v>
      </c>
      <c r="I352" s="7">
        <f>+'ESTUDIO DE MERCADO 2025'!I352*1.051</f>
        <v>140834</v>
      </c>
      <c r="J352" s="13">
        <f>+'ESTUDIO DE MERCADO 2025'!J352*1.051</f>
        <v>132802.67839999998</v>
      </c>
      <c r="K352" s="8">
        <f t="shared" si="259"/>
        <v>125884</v>
      </c>
      <c r="L352" s="450"/>
      <c r="M352" s="157">
        <f>+'ESTUDIO DE MERCADO 2023'!I352*(1 + 0.0928) * (1 + 0.052) * (1 + 0.051)</f>
        <v>112069.34020829803</v>
      </c>
      <c r="N352" s="157">
        <f>+'ESTUDIO DE MERCADO 2023'!J352*(1 + 0.0928) * (1 + 0.052) * (1 + 0.051)</f>
        <v>106034.83727400505</v>
      </c>
      <c r="O352" s="7">
        <f>+'ESTUDIO DE MERCADO 2025'!N352*1.051</f>
        <v>137681</v>
      </c>
      <c r="P352" s="7">
        <f>+'ESTUDIO DE MERCADO 2025'!O352*1.051</f>
        <v>140834</v>
      </c>
      <c r="Q352" s="7">
        <f>+'ESTUDIO DE MERCADO 2025'!P352*1.051</f>
        <v>132802.67839999998</v>
      </c>
      <c r="R352" s="8">
        <f t="shared" si="260"/>
        <v>125884</v>
      </c>
      <c r="S352" s="450"/>
      <c r="T352" s="157">
        <f>+'ESTUDIO DE MERCADO 2023'!O352*(1 + 0.0928) * (1 + 0.052) * (1 + 0.051)</f>
        <v>187151.58222857534</v>
      </c>
      <c r="U352" s="157">
        <f>+'ESTUDIO DE MERCADO 2023'!P352*(1 + 0.0928) * (1 + 0.052) * (1 + 0.051)</f>
        <v>177074.18933934439</v>
      </c>
      <c r="V352" s="7">
        <f>+'ESTUDIO DE MERCADO 2025'!T352*1.051</f>
        <v>230169</v>
      </c>
      <c r="W352" s="7">
        <f>+'ESTUDIO DE MERCADO 2025'!U352*1.051</f>
        <v>230169</v>
      </c>
      <c r="X352" s="7">
        <f>+'ESTUDIO DE MERCADO 2025'!V352*1.051</f>
        <v>221775.2936</v>
      </c>
      <c r="Y352" s="8">
        <f t="shared" si="261"/>
        <v>209268</v>
      </c>
      <c r="Z352" s="450"/>
      <c r="AA352" s="157">
        <f>+'ESTUDIO DE MERCADO 2023'!AD352*(1 + 0.0928) * (1 + 0.052) * (1 + 0.051)</f>
        <v>224365.87837215757</v>
      </c>
      <c r="AB352" s="157">
        <f>+'ESTUDIO DE MERCADO 2023'!AE352*(1 + 0.0928) * (1 + 0.052) * (1 + 0.051)</f>
        <v>206165.63053028166</v>
      </c>
      <c r="AC352" s="7">
        <f>+'ESTUDIO DE MERCADO 2025'!Z352*1.051</f>
        <v>272209</v>
      </c>
      <c r="AD352" s="7">
        <f>+'ESTUDIO DE MERCADO 2025'!AA352*1.051</f>
        <v>272209</v>
      </c>
      <c r="AE352" s="7">
        <f>+'ESTUDIO DE MERCADO 2025'!AB352*1.051</f>
        <v>262147.56679999997</v>
      </c>
      <c r="AF352" s="8">
        <f t="shared" si="262"/>
        <v>247419</v>
      </c>
      <c r="AG352" s="450"/>
      <c r="AH352" s="157">
        <f>+'ESTUDIO DE MERCADO 2023'!AG352*(1 + 0.0928) * (1 + 0.052) * (1 + 0.051)</f>
        <v>199455.50573644537</v>
      </c>
      <c r="AI352" s="157">
        <f>+'ESTUDIO DE MERCADO 2023'!AH352*(1 + 0.0928) * (1 + 0.052) * (1 + 0.051)</f>
        <v>206165.63053028166</v>
      </c>
      <c r="AJ352" s="7">
        <f>+'ESTUDIO DE MERCADO 2025'!AF352*1.051</f>
        <v>256443.99999999997</v>
      </c>
      <c r="AK352" s="7">
        <f>+'ESTUDIO DE MERCADO 2025'!AG352*1.051</f>
        <v>261698.99999999997</v>
      </c>
      <c r="AL352" s="7">
        <f>+'ESTUDIO DE MERCADO 2025'!AH352*1.051</f>
        <v>246980.3756</v>
      </c>
      <c r="AM352" s="8">
        <f t="shared" si="263"/>
        <v>234149</v>
      </c>
      <c r="AN352" s="450"/>
      <c r="AO352" s="157">
        <f>+'ESTUDIO DE MERCADO 2023'!AJ352*(1 + 0.0928) * (1 + 0.052) * (1 + 0.051)</f>
        <v>221002.86264491512</v>
      </c>
      <c r="AP352" s="157">
        <f>+'ESTUDIO DE MERCADO 2023'!AK352*(1 + 0.0928) * (1 + 0.052) * (1 + 0.051)</f>
        <v>206165.63053028166</v>
      </c>
      <c r="AQ352" s="7">
        <f>+'ESTUDIO DE MERCADO 2025'!AL352*1.051</f>
        <v>270107</v>
      </c>
      <c r="AR352" s="7">
        <f>+'ESTUDIO DE MERCADO 2025'!AM352*1.051</f>
        <v>275362</v>
      </c>
      <c r="AS352" s="7">
        <f>+'ESTUDIO DE MERCADO 2025'!AN352*1.051</f>
        <v>260100.84940000001</v>
      </c>
      <c r="AT352" s="8">
        <f>ROUND(((AO352+AP352+AQ352+AR352+AS352)/5),0)</f>
        <v>246548</v>
      </c>
      <c r="AU352" s="450"/>
      <c r="AV352" s="157">
        <f>+'ESTUDIO DE MERCADO 2023'!AM352*(1 + 0.0928) * (1 + 0.052) * (1 + 0.051)</f>
        <v>249405.03701476569</v>
      </c>
      <c r="AW352" s="157">
        <f>+'ESTUDIO DE MERCADO 2023'!AN352*(1 + 0.0928) * (1 + 0.052) * (1 + 0.051)</f>
        <v>206165.63053028166</v>
      </c>
      <c r="AX352" s="7">
        <f>+'ESTUDIO DE MERCADO 2025'!AR352*1.051</f>
        <v>287974</v>
      </c>
      <c r="AY352" s="7">
        <f>+'ESTUDIO DE MERCADO 2025'!AS352*1.051</f>
        <v>293229</v>
      </c>
      <c r="AZ352" s="7">
        <f>+'ESTUDIO DE MERCADO 2025'!AT352*1.051</f>
        <v>277394.21359999996</v>
      </c>
      <c r="BA352" s="8">
        <f t="shared" si="264"/>
        <v>262834</v>
      </c>
      <c r="BB352" s="450"/>
      <c r="BC352" s="157">
        <f>+'ESTUDIO DE MERCADO 2023'!AP352*(1 + 0.0928) * (1 + 0.052) * (1 + 0.051)</f>
        <v>170420.33599307839</v>
      </c>
      <c r="BD352" s="157">
        <f>+'ESTUDIO DE MERCADO 2023'!AQ352*(1 + 0.0928) * (1 + 0.052) * (1 + 0.051)</f>
        <v>131092.56614852187</v>
      </c>
      <c r="BE352" s="7">
        <f>+'ESTUDIO DE MERCADO 2025'!AX352*1.051</f>
        <v>191282</v>
      </c>
      <c r="BF352" s="7">
        <f>+'ESTUDIO DE MERCADO 2025'!AY352*1.051</f>
        <v>191282</v>
      </c>
      <c r="BG352" s="7">
        <f>+'ESTUDIO DE MERCADO 2025'!AZ352*1.051</f>
        <v>183589.52079999997</v>
      </c>
      <c r="BH352" s="8">
        <f t="shared" si="265"/>
        <v>173533</v>
      </c>
      <c r="BI352" s="450"/>
      <c r="BJ352" s="157">
        <f>+'ESTUDIO DE MERCADO 2023'!AV352*(1 + 0.0928) * (1 + 0.052) * (1 + 0.051)</f>
        <v>232451.45267302406</v>
      </c>
      <c r="BK352" s="157">
        <f>+'ESTUDIO DE MERCADO 2023'!AW352*(1 + 0.0928) * (1 + 0.052) * (1 + 0.051)</f>
        <v>206165.63053028166</v>
      </c>
      <c r="BL352" s="7">
        <f>+'ESTUDIO DE MERCADO 2025'!BD352*1.051</f>
        <v>277464</v>
      </c>
      <c r="BM352" s="7">
        <f>+'ESTUDIO DE MERCADO 2025'!BE352*1.051</f>
        <v>277464</v>
      </c>
      <c r="BN352" s="7">
        <f>+'ESTUDIO DE MERCADO 2025'!BF352*1.051</f>
        <v>267070.87119999999</v>
      </c>
      <c r="BO352" s="8">
        <f t="shared" si="266"/>
        <v>252123</v>
      </c>
      <c r="BP352" s="450"/>
      <c r="BQ352" s="157">
        <f>+'ESTUDIO DE MERCADO 2023'!AY352*(1 + 0.0928) * (1 + 0.052) * (1 + 0.051)</f>
        <v>242100.68349157876</v>
      </c>
      <c r="BR352" s="157">
        <f>+'ESTUDIO DE MERCADO 2023'!AZ352*(1 + 0.0928) * (1 + 0.052) * (1 + 0.051)</f>
        <v>206165.63053028166</v>
      </c>
      <c r="BS352" s="7">
        <f>+'ESTUDIO DE MERCADO 2025'!BJ352*1.051</f>
        <v>283770</v>
      </c>
      <c r="BT352" s="7">
        <f>+'ESTUDIO DE MERCADO 2025'!BK352*1.051</f>
        <v>283770</v>
      </c>
      <c r="BU352" s="7">
        <f>+'ESTUDIO DE MERCADO 2025'!BL352*1.051</f>
        <v>272946.17139999999</v>
      </c>
      <c r="BV352" s="8">
        <f t="shared" si="267"/>
        <v>257750</v>
      </c>
      <c r="BW352" s="450"/>
      <c r="BX352" s="157">
        <f>+'ESTUDIO DE MERCADO 2023'!BB352*(1 + 0.0928) * (1 + 0.052) * (1 + 0.051)</f>
        <v>188138.13163989072</v>
      </c>
      <c r="BY352" s="157">
        <f>+'ESTUDIO DE MERCADO 2023'!BC352*(1 + 0.0928) * (1 + 0.052) * (1 + 0.051)</f>
        <v>144721.63972299287</v>
      </c>
      <c r="BZ352" s="7">
        <f>+'ESTUDIO DE MERCADO 2025'!BP352*1.051</f>
        <v>211251</v>
      </c>
      <c r="CA352" s="7">
        <f>+'ESTUDIO DE MERCADO 2025'!BQ352*1.051</f>
        <v>211251</v>
      </c>
      <c r="CB352" s="7">
        <f>+'ESTUDIO DE MERCADO 2025'!BR352*1.051</f>
        <v>202676.52160000001</v>
      </c>
      <c r="CC352" s="8">
        <f t="shared" si="268"/>
        <v>191608</v>
      </c>
      <c r="CD352" s="453"/>
      <c r="CE352" s="45"/>
      <c r="CF352" s="9"/>
      <c r="CG352" s="9"/>
      <c r="CH352" s="9"/>
      <c r="CI352" s="10"/>
      <c r="CJ352" s="10"/>
    </row>
    <row r="353" spans="1:88" s="6" customFormat="1" ht="50" customHeight="1" x14ac:dyDescent="0.35">
      <c r="A353" s="291"/>
      <c r="B353" s="31">
        <v>319</v>
      </c>
      <c r="C353" s="51" t="s">
        <v>360</v>
      </c>
      <c r="D353" s="11" t="s">
        <v>283</v>
      </c>
      <c r="F353" s="157">
        <f>+'ESTUDIO DE MERCADO 2023'!F353*(1 + 0.0928) * (1 + 0.052) * (1 + 0.051)</f>
        <v>442299.74617349816</v>
      </c>
      <c r="G353" s="157">
        <f>+'ESTUDIO DE MERCADO 2023'!G353*(1 + 0.0928) * (1 + 0.052) * (1 + 0.051)</f>
        <v>418483.60599492519</v>
      </c>
      <c r="H353" s="7">
        <f>+'ESTUDIO DE MERCADO 2025'!H353*1.051</f>
        <v>545469</v>
      </c>
      <c r="I353" s="7">
        <f>+'ESTUDIO DE MERCADO 2025'!I353*1.051</f>
        <v>555979</v>
      </c>
      <c r="J353" s="13">
        <f>+'ESTUDIO DE MERCADO 2025'!J353*1.051</f>
        <v>524125.92259999993</v>
      </c>
      <c r="K353" s="8">
        <f t="shared" si="259"/>
        <v>497271</v>
      </c>
      <c r="L353" s="450"/>
      <c r="M353" s="157">
        <f>+'ESTUDIO DE MERCADO 2023'!I353*(1 + 0.0928) * (1 + 0.052) * (1 + 0.051)</f>
        <v>442299.74617349816</v>
      </c>
      <c r="N353" s="157">
        <f>+'ESTUDIO DE MERCADO 2023'!J353*(1 + 0.0928) * (1 + 0.052) * (1 + 0.051)</f>
        <v>418483.60599492519</v>
      </c>
      <c r="O353" s="7">
        <f>+'ESTUDIO DE MERCADO 2025'!N353*1.051</f>
        <v>545469</v>
      </c>
      <c r="P353" s="7">
        <f>+'ESTUDIO DE MERCADO 2025'!O353*1.051</f>
        <v>555979</v>
      </c>
      <c r="Q353" s="7">
        <f>+'ESTUDIO DE MERCADO 2025'!P353*1.051</f>
        <v>524125.92259999993</v>
      </c>
      <c r="R353" s="8">
        <f t="shared" si="260"/>
        <v>497271</v>
      </c>
      <c r="S353" s="450"/>
      <c r="T353" s="157">
        <f>+'ESTUDIO DE MERCADO 2023'!O353*(1 + 0.0928) * (1 + 0.052) * (1 + 0.051)</f>
        <v>189425.99170884915</v>
      </c>
      <c r="U353" s="157">
        <f>+'ESTUDIO DE MERCADO 2023'!P353*(1 + 0.0928) * (1 + 0.052) * (1 + 0.051)</f>
        <v>179226.13061683421</v>
      </c>
      <c r="V353" s="7">
        <f>+'ESTUDIO DE MERCADO 2025'!T353*1.051</f>
        <v>233321.99999999997</v>
      </c>
      <c r="W353" s="7">
        <f>+'ESTUDIO DE MERCADO 2025'!U353*1.051</f>
        <v>233321.99999999997</v>
      </c>
      <c r="X353" s="7">
        <f>+'ESTUDIO DE MERCADO 2025'!V353*1.051</f>
        <v>224469.427</v>
      </c>
      <c r="Y353" s="8">
        <f t="shared" si="261"/>
        <v>211953</v>
      </c>
      <c r="Z353" s="450"/>
      <c r="AA353" s="157">
        <f>+'ESTUDIO DE MERCADO 2023'!AD353*(1 + 0.0928) * (1 + 0.052) * (1 + 0.051)</f>
        <v>231265.64943971892</v>
      </c>
      <c r="AB353" s="157">
        <f>+'ESTUDIO DE MERCADO 2023'!AE353*(1 + 0.0928) * (1 + 0.052) * (1 + 0.051)</f>
        <v>218812.88370065711</v>
      </c>
      <c r="AC353" s="7">
        <f>+'ESTUDIO DE MERCADO 2025'!Z353*1.051</f>
        <v>284821</v>
      </c>
      <c r="AD353" s="7">
        <f>+'ESTUDIO DE MERCADO 2025'!AA353*1.051</f>
        <v>284821</v>
      </c>
      <c r="AE353" s="7">
        <f>+'ESTUDIO DE MERCADO 2025'!AB353*1.051</f>
        <v>274049.72139999998</v>
      </c>
      <c r="AF353" s="8">
        <f t="shared" si="262"/>
        <v>258754</v>
      </c>
      <c r="AG353" s="450"/>
      <c r="AH353" s="157">
        <f>+'ESTUDIO DE MERCADO 2023'!AG353*(1 + 0.0928) * (1 + 0.052) * (1 + 0.051)</f>
        <v>207222.75990705981</v>
      </c>
      <c r="AI353" s="157">
        <f>+'ESTUDIO DE MERCADO 2023'!AH353*(1 + 0.0928) * (1 + 0.052) * (1 + 0.051)</f>
        <v>218812.88370065711</v>
      </c>
      <c r="AJ353" s="7">
        <f>+'ESTUDIO DE MERCADO 2025'!AF353*1.051</f>
        <v>270107</v>
      </c>
      <c r="AK353" s="7">
        <f>+'ESTUDIO DE MERCADO 2025'!AG353*1.051</f>
        <v>275362</v>
      </c>
      <c r="AL353" s="7">
        <f>+'ESTUDIO DE MERCADO 2025'!AH353*1.051</f>
        <v>259410.76279999997</v>
      </c>
      <c r="AM353" s="8">
        <f t="shared" si="263"/>
        <v>246183</v>
      </c>
      <c r="AN353" s="450"/>
      <c r="AO353" s="157">
        <f>+'ESTUDIO DE MERCADO 2023'!AJ353*(1 + 0.0928) * (1 + 0.052) * (1 + 0.051)</f>
        <v>229608.44082268185</v>
      </c>
      <c r="AP353" s="157">
        <f>+'ESTUDIO DE MERCADO 2023'!AK353*(1 + 0.0928) * (1 + 0.052) * (1 + 0.051)</f>
        <v>218812.88370065711</v>
      </c>
      <c r="AQ353" s="7">
        <f>+'ESTUDIO DE MERCADO 2025'!AL353*1.051</f>
        <v>283770</v>
      </c>
      <c r="AR353" s="7">
        <f>+'ESTUDIO DE MERCADO 2025'!AM353*1.051</f>
        <v>289025</v>
      </c>
      <c r="AS353" s="7">
        <f>+'ESTUDIO DE MERCADO 2025'!AN353*1.051</f>
        <v>273040.34099999996</v>
      </c>
      <c r="AT353" s="8">
        <f>ROUND(((AO353+AP353+AQ353+AR353+AS353)/5),0)</f>
        <v>258851</v>
      </c>
      <c r="AU353" s="450"/>
      <c r="AV353" s="157">
        <f>+'ESTUDIO DE MERCADO 2023'!AM353*(1 + 0.0928) * (1 + 0.052) * (1 + 0.051)</f>
        <v>268279.47679898213</v>
      </c>
      <c r="AW353" s="157">
        <f>+'ESTUDIO DE MERCADO 2023'!AN353*(1 + 0.0928) * (1 + 0.052) * (1 + 0.051)</f>
        <v>218812.88370065711</v>
      </c>
      <c r="AX353" s="7">
        <f>+'ESTUDIO DE MERCADO 2025'!AR353*1.051</f>
        <v>307943</v>
      </c>
      <c r="AY353" s="7">
        <f>+'ESTUDIO DE MERCADO 2025'!AS353*1.051</f>
        <v>314249</v>
      </c>
      <c r="AZ353" s="7">
        <f>+'ESTUDIO DE MERCADO 2025'!AT353*1.051</f>
        <v>296587.15519999998</v>
      </c>
      <c r="BA353" s="8">
        <f t="shared" si="264"/>
        <v>281174</v>
      </c>
      <c r="BB353" s="450"/>
      <c r="BC353" s="157">
        <f>+'ESTUDIO DE MERCADO 2023'!AP353*(1 + 0.0928) * (1 + 0.052) * (1 + 0.051)</f>
        <v>589412.24484308728</v>
      </c>
      <c r="BD353" s="157">
        <f>+'ESTUDIO DE MERCADO 2023'!AQ353*(1 + 0.0928) * (1 + 0.052) * (1 + 0.051)</f>
        <v>453394.03449468245</v>
      </c>
      <c r="BE353" s="7">
        <f>+'ESTUDIO DE MERCADO 2025'!AX353*1.051</f>
        <v>660028</v>
      </c>
      <c r="BF353" s="7">
        <f>+'ESTUDIO DE MERCADO 2025'!AY353*1.051</f>
        <v>660028</v>
      </c>
      <c r="BG353" s="7">
        <f>+'ESTUDIO DE MERCADO 2025'!AZ353*1.051</f>
        <v>634957.65619999997</v>
      </c>
      <c r="BH353" s="8">
        <f t="shared" si="265"/>
        <v>599564</v>
      </c>
      <c r="BI353" s="450"/>
      <c r="BJ353" s="157">
        <f>+'ESTUDIO DE MERCADO 2023'!AV353*(1 + 0.0928) * (1 + 0.052) * (1 + 0.051)</f>
        <v>515699.26536782505</v>
      </c>
      <c r="BK353" s="157">
        <f>+'ESTUDIO DE MERCADO 2023'!AW353*(1 + 0.0928) * (1 + 0.052) * (1 + 0.051)</f>
        <v>218812.88370065711</v>
      </c>
      <c r="BL353" s="7">
        <f>+'ESTUDIO DE MERCADO 2025'!BD353*1.051</f>
        <v>465593</v>
      </c>
      <c r="BM353" s="7">
        <f>+'ESTUDIO DE MERCADO 2025'!BE353*1.051</f>
        <v>465593</v>
      </c>
      <c r="BN353" s="7">
        <f>+'ESTUDIO DE MERCADO 2025'!BF353*1.051</f>
        <v>447239.38699999999</v>
      </c>
      <c r="BO353" s="8">
        <f t="shared" si="266"/>
        <v>422588</v>
      </c>
      <c r="BP353" s="450"/>
      <c r="BQ353" s="157">
        <f>+'ESTUDIO DE MERCADO 2023'!AY353*(1 + 0.0928) * (1 + 0.052) * (1 + 0.051)</f>
        <v>507093.68719005852</v>
      </c>
      <c r="BR353" s="157">
        <f>+'ESTUDIO DE MERCADO 2023'!AZ353*(1 + 0.0928) * (1 + 0.052) * (1 + 0.051)</f>
        <v>218812.88370065711</v>
      </c>
      <c r="BS353" s="7">
        <f>+'ESTUDIO DE MERCADO 2025'!BJ353*1.051</f>
        <v>459287</v>
      </c>
      <c r="BT353" s="7">
        <f>+'ESTUDIO DE MERCADO 2025'!BK353*1.051</f>
        <v>459287</v>
      </c>
      <c r="BU353" s="7">
        <f>+'ESTUDIO DE MERCADO 2025'!BL353*1.051</f>
        <v>441999.73159999994</v>
      </c>
      <c r="BV353" s="8">
        <f t="shared" si="267"/>
        <v>417296</v>
      </c>
      <c r="BW353" s="450"/>
      <c r="BX353" s="157">
        <f>+'ESTUDIO DE MERCADO 2023'!BB353*(1 + 0.0928) * (1 + 0.052) * (1 + 0.051)</f>
        <v>742515.7227579914</v>
      </c>
      <c r="BY353" s="157">
        <f>+'ESTUDIO DE MERCADO 2023'!BC353*(1 + 0.0928) * (1 + 0.052) * (1 + 0.051)</f>
        <v>571165.94058307027</v>
      </c>
      <c r="BZ353" s="7">
        <f>+'ESTUDIO DE MERCADO 2025'!BP353*1.051</f>
        <v>832392</v>
      </c>
      <c r="CA353" s="7">
        <f>+'ESTUDIO DE MERCADO 2025'!BQ353*1.051</f>
        <v>832392</v>
      </c>
      <c r="CB353" s="7">
        <f>+'ESTUDIO DE MERCADO 2025'!BR353*1.051</f>
        <v>799892.76780000003</v>
      </c>
      <c r="CC353" s="8">
        <f t="shared" si="268"/>
        <v>755672</v>
      </c>
      <c r="CD353" s="453"/>
      <c r="CE353" s="45"/>
      <c r="CF353" s="9"/>
      <c r="CG353" s="9"/>
      <c r="CH353" s="9"/>
      <c r="CI353" s="10"/>
      <c r="CJ353" s="10"/>
    </row>
    <row r="354" spans="1:88" s="6" customFormat="1" ht="50" customHeight="1" x14ac:dyDescent="0.35">
      <c r="A354" s="291"/>
      <c r="B354" s="11">
        <v>320</v>
      </c>
      <c r="C354" s="51" t="s">
        <v>361</v>
      </c>
      <c r="D354" s="11" t="s">
        <v>283</v>
      </c>
      <c r="F354" s="157">
        <f>+'ESTUDIO DE MERCADO 2023'!F354*(1 + 0.0928) * (1 + 0.052) * (1 + 0.051)</f>
        <v>336451.10654937598</v>
      </c>
      <c r="G354" s="157">
        <f>+'ESTUDIO DE MERCADO 2023'!G354*(1 + 0.0928) * (1 + 0.052) * (1 + 0.051)</f>
        <v>318334.50850440963</v>
      </c>
      <c r="H354" s="7">
        <f>+'ESTUDIO DE MERCADO 2025'!H354*1.051</f>
        <v>415145</v>
      </c>
      <c r="I354" s="7">
        <f>+'ESTUDIO DE MERCADO 2025'!I354*1.051</f>
        <v>423553</v>
      </c>
      <c r="J354" s="13">
        <f>+'ESTUDIO DE MERCADO 2025'!J354*1.051</f>
        <v>398694.95819999999</v>
      </c>
      <c r="K354" s="8">
        <f t="shared" si="259"/>
        <v>378436</v>
      </c>
      <c r="L354" s="450"/>
      <c r="M354" s="157">
        <f>+'ESTUDIO DE MERCADO 2023'!I354*(1 + 0.0928) * (1 + 0.052) * (1 + 0.051)</f>
        <v>336451.10654937598</v>
      </c>
      <c r="N354" s="157">
        <f>+'ESTUDIO DE MERCADO 2023'!J354*(1 + 0.0928) * (1 + 0.052) * (1 + 0.051)</f>
        <v>318334.50850440963</v>
      </c>
      <c r="O354" s="7">
        <f>+'ESTUDIO DE MERCADO 2025'!N354*1.051</f>
        <v>415145</v>
      </c>
      <c r="P354" s="7">
        <f>+'ESTUDIO DE MERCADO 2025'!O354*1.051</f>
        <v>423553</v>
      </c>
      <c r="Q354" s="7">
        <f>+'ESTUDIO DE MERCADO 2025'!P354*1.051</f>
        <v>398694.95819999999</v>
      </c>
      <c r="R354" s="8">
        <f t="shared" si="260"/>
        <v>378436</v>
      </c>
      <c r="S354" s="450"/>
      <c r="T354" s="157">
        <f>+'ESTUDIO DE MERCADO 2023'!O354*(1 + 0.0928) * (1 + 0.052) * (1 + 0.051)</f>
        <v>336451.10654937598</v>
      </c>
      <c r="U354" s="157">
        <f>+'ESTUDIO DE MERCADO 2023'!P354*(1 + 0.0928) * (1 + 0.052) * (1 + 0.051)</f>
        <v>318334.50850440963</v>
      </c>
      <c r="V354" s="7">
        <f>+'ESTUDIO DE MERCADO 2025'!T354*1.051</f>
        <v>415145</v>
      </c>
      <c r="W354" s="7">
        <f>+'ESTUDIO DE MERCADO 2025'!U354*1.051</f>
        <v>415145</v>
      </c>
      <c r="X354" s="7">
        <f>+'ESTUDIO DE MERCADO 2025'!V354*1.051</f>
        <v>398694.95819999999</v>
      </c>
      <c r="Y354" s="8">
        <f t="shared" si="261"/>
        <v>376754</v>
      </c>
      <c r="Z354" s="450"/>
      <c r="AA354" s="157">
        <f>+'ESTUDIO DE MERCADO 2023'!AD354*(1 + 0.0928) * (1 + 0.052) * (1 + 0.051)</f>
        <v>336451.10654937598</v>
      </c>
      <c r="AB354" s="157">
        <f>+'ESTUDIO DE MERCADO 2023'!AE354*(1 + 0.0928) * (1 + 0.052) * (1 + 0.051)</f>
        <v>318334.50850440963</v>
      </c>
      <c r="AC354" s="7">
        <f>+'ESTUDIO DE MERCADO 2025'!Z354*1.051</f>
        <v>415145</v>
      </c>
      <c r="AD354" s="7">
        <f>+'ESTUDIO DE MERCADO 2025'!AA354*1.051</f>
        <v>415145</v>
      </c>
      <c r="AE354" s="7">
        <f>+'ESTUDIO DE MERCADO 2025'!AB354*1.051</f>
        <v>398694.95819999999</v>
      </c>
      <c r="AF354" s="8">
        <f t="shared" si="262"/>
        <v>376754</v>
      </c>
      <c r="AG354" s="450"/>
      <c r="AH354" s="157">
        <f>+'ESTUDIO DE MERCADO 2023'!AG354*(1 + 0.0928) * (1 + 0.052) * (1 + 0.051)</f>
        <v>336451.10654937598</v>
      </c>
      <c r="AI354" s="157">
        <f>+'ESTUDIO DE MERCADO 2023'!AH354*(1 + 0.0928) * (1 + 0.052) * (1 + 0.051)</f>
        <v>318334.50850440963</v>
      </c>
      <c r="AJ354" s="7">
        <f>+'ESTUDIO DE MERCADO 2025'!AF354*1.051</f>
        <v>415145</v>
      </c>
      <c r="AK354" s="7">
        <f>+'ESTUDIO DE MERCADO 2025'!AG354*1.051</f>
        <v>423553</v>
      </c>
      <c r="AL354" s="7">
        <f>+'ESTUDIO DE MERCADO 2025'!AH354*1.051</f>
        <v>398694.95819999999</v>
      </c>
      <c r="AM354" s="8">
        <f t="shared" si="263"/>
        <v>378436</v>
      </c>
      <c r="AN354" s="450"/>
      <c r="AO354" s="157">
        <f>+'ESTUDIO DE MERCADO 2023'!AJ354*(1 + 0.0928) * (1 + 0.052) * (1 + 0.051)</f>
        <v>336451.10654937598</v>
      </c>
      <c r="AP354" s="157">
        <f>+'ESTUDIO DE MERCADO 2023'!AK354*(1 + 0.0928) * (1 + 0.052) * (1 + 0.051)</f>
        <v>318334.50850440963</v>
      </c>
      <c r="AQ354" s="7">
        <f>+'ESTUDIO DE MERCADO 2025'!AL354*1.051</f>
        <v>415145</v>
      </c>
      <c r="AR354" s="7">
        <f>+'ESTUDIO DE MERCADO 2025'!AM354*1.051</f>
        <v>423553</v>
      </c>
      <c r="AS354" s="7">
        <f>+'ESTUDIO DE MERCADO 2025'!AN354*1.051</f>
        <v>398694.95819999999</v>
      </c>
      <c r="AT354" s="8">
        <f>ROUND(((AO354+AP354+AQ354+AR354+AS354)/5),0)</f>
        <v>378436</v>
      </c>
      <c r="AU354" s="450"/>
      <c r="AV354" s="157">
        <f>+'ESTUDIO DE MERCADO 2023'!AM354*(1 + 0.0928) * (1 + 0.052) * (1 + 0.051)</f>
        <v>336451.10654937598</v>
      </c>
      <c r="AW354" s="157">
        <f>+'ESTUDIO DE MERCADO 2023'!AN354*(1 + 0.0928) * (1 + 0.052) * (1 + 0.051)</f>
        <v>318334.50850440963</v>
      </c>
      <c r="AX354" s="7">
        <f>+'ESTUDIO DE MERCADO 2025'!AR354*1.051</f>
        <v>415145</v>
      </c>
      <c r="AY354" s="7">
        <f>+'ESTUDIO DE MERCADO 2025'!AS354*1.051</f>
        <v>423553</v>
      </c>
      <c r="AZ354" s="7">
        <f>+'ESTUDIO DE MERCADO 2025'!AT354*1.051</f>
        <v>398694.95819999999</v>
      </c>
      <c r="BA354" s="8">
        <f t="shared" si="264"/>
        <v>378436</v>
      </c>
      <c r="BB354" s="450"/>
      <c r="BC354" s="157">
        <f>+'ESTUDIO DE MERCADO 2023'!AP354*(1 + 0.0928) * (1 + 0.052) * (1 + 0.051)</f>
        <v>336451.10654937598</v>
      </c>
      <c r="BD354" s="157">
        <f>+'ESTUDIO DE MERCADO 2023'!AQ354*(1 + 0.0928) * (1 + 0.052) * (1 + 0.051)</f>
        <v>258808.54349951999</v>
      </c>
      <c r="BE354" s="7">
        <f>+'ESTUDIO DE MERCADO 2025'!AX354*1.051</f>
        <v>377309</v>
      </c>
      <c r="BF354" s="7">
        <f>+'ESTUDIO DE MERCADO 2025'!AY354*1.051</f>
        <v>377309</v>
      </c>
      <c r="BG354" s="7">
        <f>+'ESTUDIO DE MERCADO 2025'!AZ354*1.051</f>
        <v>362449.962</v>
      </c>
      <c r="BH354" s="8">
        <f t="shared" si="265"/>
        <v>342466</v>
      </c>
      <c r="BI354" s="450"/>
      <c r="BJ354" s="157">
        <f>+'ESTUDIO DE MERCADO 2023'!AV354*(1 + 0.0928) * (1 + 0.052) * (1 + 0.051)</f>
        <v>336451.10654937598</v>
      </c>
      <c r="BK354" s="157">
        <f>+'ESTUDIO DE MERCADO 2023'!AW354*(1 + 0.0928) * (1 + 0.052) * (1 + 0.051)</f>
        <v>318334.50850440963</v>
      </c>
      <c r="BL354" s="7">
        <f>+'ESTUDIO DE MERCADO 2025'!BD354*1.051</f>
        <v>415145</v>
      </c>
      <c r="BM354" s="7">
        <f>+'ESTUDIO DE MERCADO 2025'!BE354*1.051</f>
        <v>415145</v>
      </c>
      <c r="BN354" s="7">
        <f>+'ESTUDIO DE MERCADO 2025'!BF354*1.051</f>
        <v>398694.95819999999</v>
      </c>
      <c r="BO354" s="8">
        <f t="shared" si="266"/>
        <v>376754</v>
      </c>
      <c r="BP354" s="450"/>
      <c r="BQ354" s="157">
        <f>+'ESTUDIO DE MERCADO 2023'!AY354*(1 + 0.0928) * (1 + 0.052) * (1 + 0.051)</f>
        <v>336451.10654937598</v>
      </c>
      <c r="BR354" s="157">
        <f>+'ESTUDIO DE MERCADO 2023'!AZ354*(1 + 0.0928) * (1 + 0.052) * (1 + 0.051)</f>
        <v>318334.50850440963</v>
      </c>
      <c r="BS354" s="7">
        <f>+'ESTUDIO DE MERCADO 2025'!BJ354*1.051</f>
        <v>415145</v>
      </c>
      <c r="BT354" s="7">
        <f>+'ESTUDIO DE MERCADO 2025'!BK354*1.051</f>
        <v>415145</v>
      </c>
      <c r="BU354" s="7">
        <f>+'ESTUDIO DE MERCADO 2025'!BL354*1.051</f>
        <v>398694.95819999999</v>
      </c>
      <c r="BV354" s="8">
        <f t="shared" si="267"/>
        <v>376754</v>
      </c>
      <c r="BW354" s="450"/>
      <c r="BX354" s="157">
        <f>+'ESTUDIO DE MERCADO 2023'!BB354*(1 + 0.0928) * (1 + 0.052) * (1 + 0.051)</f>
        <v>336451.10654937598</v>
      </c>
      <c r="BY354" s="157">
        <f>+'ESTUDIO DE MERCADO 2023'!BC354*(1 + 0.0928) * (1 + 0.052) * (1 + 0.051)</f>
        <v>258808.54349951999</v>
      </c>
      <c r="BZ354" s="7">
        <f>+'ESTUDIO DE MERCADO 2025'!BP354*1.051</f>
        <v>377309</v>
      </c>
      <c r="CA354" s="7">
        <f>+'ESTUDIO DE MERCADO 2025'!BQ354*1.051</f>
        <v>377309</v>
      </c>
      <c r="CB354" s="7">
        <f>+'ESTUDIO DE MERCADO 2025'!BR354*1.051</f>
        <v>362449.962</v>
      </c>
      <c r="CC354" s="8">
        <f t="shared" si="268"/>
        <v>342466</v>
      </c>
      <c r="CD354" s="453"/>
      <c r="CE354" s="45"/>
      <c r="CF354" s="9"/>
      <c r="CG354" s="9"/>
      <c r="CH354" s="9"/>
      <c r="CI354" s="10"/>
      <c r="CJ354" s="10"/>
    </row>
    <row r="355" spans="1:88" s="6" customFormat="1" ht="50" customHeight="1" thickBot="1" x14ac:dyDescent="0.4">
      <c r="A355" s="291"/>
      <c r="B355" s="31">
        <v>321</v>
      </c>
      <c r="C355" s="51" t="s">
        <v>362</v>
      </c>
      <c r="D355" s="11" t="s">
        <v>272</v>
      </c>
      <c r="F355" s="157">
        <f>+'ESTUDIO DE MERCADO 2023'!F355*(1 + 0.0928) * (1 + 0.052) * (1 + 0.051)</f>
        <v>131603.50453727337</v>
      </c>
      <c r="G355" s="157">
        <f>+'ESTUDIO DE MERCADO 2023'!G355*(1 + 0.0928) * (1 + 0.052) * (1 + 0.051)</f>
        <v>124517.16198526636</v>
      </c>
      <c r="H355" s="7">
        <f>+'ESTUDIO DE MERCADO 2025'!H355*1.051</f>
        <v>161854</v>
      </c>
      <c r="I355" s="7">
        <f>+'ESTUDIO DE MERCADO 2025'!I355*1.051</f>
        <v>165007</v>
      </c>
      <c r="J355" s="13">
        <f>+'ESTUDIO DE MERCADO 2025'!J355*1.051</f>
        <v>155950.7432</v>
      </c>
      <c r="K355" s="8">
        <f t="shared" si="259"/>
        <v>147786</v>
      </c>
      <c r="L355" s="450"/>
      <c r="M355" s="157">
        <f>+'ESTUDIO DE MERCADO 2023'!I355*(1 + 0.0928) * (1 + 0.052) * (1 + 0.051)</f>
        <v>131603.50453727337</v>
      </c>
      <c r="N355" s="157">
        <f>+'ESTUDIO DE MERCADO 2023'!J355*(1 + 0.0928) * (1 + 0.052) * (1 + 0.051)</f>
        <v>124517.16198526636</v>
      </c>
      <c r="O355" s="7">
        <f>+'ESTUDIO DE MERCADO 2025'!N355*1.051</f>
        <v>161854</v>
      </c>
      <c r="P355" s="7">
        <f>+'ESTUDIO DE MERCADO 2025'!O355*1.051</f>
        <v>165007</v>
      </c>
      <c r="Q355" s="7">
        <f>+'ESTUDIO DE MERCADO 2025'!P355*1.051</f>
        <v>155950.7432</v>
      </c>
      <c r="R355" s="8">
        <f t="shared" si="260"/>
        <v>147786</v>
      </c>
      <c r="S355" s="450"/>
      <c r="T355" s="157">
        <f>+'ESTUDIO DE MERCADO 2023'!O355*(1 + 0.0928) * (1 + 0.052) * (1 + 0.051)</f>
        <v>216366.56639666477</v>
      </c>
      <c r="U355" s="157">
        <f>+'ESTUDIO DE MERCADO 2023'!P355*(1 + 0.0928) * (1 + 0.052) * (1 + 0.051)</f>
        <v>204716.05897530584</v>
      </c>
      <c r="V355" s="7">
        <f>+'ESTUDIO DE MERCADO 2025'!T355*1.051</f>
        <v>266954</v>
      </c>
      <c r="W355" s="7">
        <f>+'ESTUDIO DE MERCADO 2025'!U355*1.051</f>
        <v>266954</v>
      </c>
      <c r="X355" s="7">
        <f>+'ESTUDIO DE MERCADO 2025'!V355*1.051</f>
        <v>256394.39279999997</v>
      </c>
      <c r="Y355" s="8">
        <f t="shared" si="261"/>
        <v>242277</v>
      </c>
      <c r="Z355" s="450"/>
      <c r="AA355" s="157">
        <f>+'ESTUDIO DE MERCADO 2023'!AD355*(1 + 0.0928) * (1 + 0.052) * (1 + 0.051)</f>
        <v>252594.31312893165</v>
      </c>
      <c r="AB355" s="157">
        <f>+'ESTUDIO DE MERCADO 2023'!AE355*(1 + 0.0928) * (1 + 0.052) * (1 + 0.051)</f>
        <v>232540.70567490035</v>
      </c>
      <c r="AC355" s="7">
        <f>+'ESTUDIO DE MERCADO 2025'!Z355*1.051</f>
        <v>306892</v>
      </c>
      <c r="AD355" s="7">
        <f>+'ESTUDIO DE MERCADO 2025'!AA355*1.051</f>
        <v>306892</v>
      </c>
      <c r="AE355" s="7">
        <f>+'ESTUDIO DE MERCADO 2025'!AB355*1.051</f>
        <v>295395.32120000001</v>
      </c>
      <c r="AF355" s="8">
        <f t="shared" si="262"/>
        <v>278863</v>
      </c>
      <c r="AG355" s="450"/>
      <c r="AH355" s="157">
        <f>+'ESTUDIO DE MERCADO 2023'!AG355*(1 + 0.0928) * (1 + 0.052) * (1 + 0.051)</f>
        <v>229031.33371630893</v>
      </c>
      <c r="AI355" s="157">
        <f>+'ESTUDIO DE MERCADO 2023'!AH355*(1 + 0.0928) * (1 + 0.052) * (1 + 0.051)</f>
        <v>232540.70567490035</v>
      </c>
      <c r="AJ355" s="7">
        <f>+'ESTUDIO DE MERCADO 2025'!AF355*1.051</f>
        <v>292178</v>
      </c>
      <c r="AK355" s="7">
        <f>+'ESTUDIO DE MERCADO 2025'!AG355*1.051</f>
        <v>298484</v>
      </c>
      <c r="AL355" s="7">
        <f>+'ESTUDIO DE MERCADO 2025'!AH355*1.051</f>
        <v>281047.69979999994</v>
      </c>
      <c r="AM355" s="8">
        <f t="shared" si="263"/>
        <v>266656</v>
      </c>
      <c r="AN355" s="450"/>
      <c r="AO355" s="157">
        <f>+'ESTUDIO DE MERCADO 2023'!AJ355*(1 + 0.0928) * (1 + 0.052) * (1 + 0.051)</f>
        <v>253772.82658826155</v>
      </c>
      <c r="AP355" s="157">
        <f>+'ESTUDIO DE MERCADO 2023'!AK355*(1 + 0.0928) * (1 + 0.052) * (1 + 0.051)</f>
        <v>232540.70567490035</v>
      </c>
      <c r="AQ355" s="7">
        <f>+'ESTUDIO DE MERCADO 2025'!AL355*1.051</f>
        <v>307943</v>
      </c>
      <c r="AR355" s="7">
        <f>+'ESTUDIO DE MERCADO 2025'!AM355*1.051</f>
        <v>314249</v>
      </c>
      <c r="AS355" s="7">
        <f>+'ESTUDIO DE MERCADO 2025'!AN355*1.051</f>
        <v>296113.36440000002</v>
      </c>
      <c r="AT355" s="8">
        <f>ROUND(((AO355+AP355+AQ355+AR355+AS355)/5),0)</f>
        <v>280924</v>
      </c>
      <c r="AU355" s="450"/>
      <c r="AV355" s="157">
        <f>+'ESTUDIO DE MERCADO 2023'!AM355*(1 + 0.0928) * (1 + 0.052) * (1 + 0.051)</f>
        <v>290621.4190707528</v>
      </c>
      <c r="AW355" s="157">
        <f>+'ESTUDIO DE MERCADO 2023'!AN355*(1 + 0.0928) * (1 + 0.052) * (1 + 0.051)</f>
        <v>232540.70567490035</v>
      </c>
      <c r="AX355" s="7">
        <f>+'ESTUDIO DE MERCADO 2025'!AR355*1.051</f>
        <v>331065</v>
      </c>
      <c r="AY355" s="7">
        <f>+'ESTUDIO DE MERCADO 2025'!AS355*1.051</f>
        <v>337371</v>
      </c>
      <c r="AZ355" s="7">
        <f>+'ESTUDIO DE MERCADO 2025'!AT355*1.051</f>
        <v>318550.74299999996</v>
      </c>
      <c r="BA355" s="8">
        <f t="shared" si="264"/>
        <v>302030</v>
      </c>
      <c r="BB355" s="450"/>
      <c r="BC355" s="157">
        <f>+'ESTUDIO DE MERCADO 2023'!AP355*(1 + 0.0928) * (1 + 0.052) * (1 + 0.051)</f>
        <v>197466.61240353493</v>
      </c>
      <c r="BD355" s="157">
        <f>+'ESTUDIO DE MERCADO 2023'!AQ355*(1 + 0.0928) * (1 + 0.052) * (1 + 0.051)</f>
        <v>151897.39415656537</v>
      </c>
      <c r="BE355" s="7">
        <f>+'ESTUDIO DE MERCADO 2025'!AX355*1.051</f>
        <v>220710</v>
      </c>
      <c r="BF355" s="7">
        <f>+'ESTUDIO DE MERCADO 2025'!AY355*1.051</f>
        <v>220710</v>
      </c>
      <c r="BG355" s="7">
        <f>+'ESTUDIO DE MERCADO 2025'!AZ355*1.051</f>
        <v>212726.18359999999</v>
      </c>
      <c r="BH355" s="8">
        <f t="shared" si="265"/>
        <v>200702</v>
      </c>
      <c r="BI355" s="450"/>
      <c r="BJ355" s="157">
        <f>+'ESTUDIO DE MERCADO 2023'!AV355*(1 + 0.0928) * (1 + 0.052) * (1 + 0.051)</f>
        <v>280545.73647464672</v>
      </c>
      <c r="BK355" s="157">
        <f>+'ESTUDIO DE MERCADO 2023'!AW355*(1 + 0.0928) * (1 + 0.052) * (1 + 0.051)</f>
        <v>232540.70567490035</v>
      </c>
      <c r="BL355" s="7">
        <f>+'ESTUDIO DE MERCADO 2025'!BD355*1.051</f>
        <v>324759</v>
      </c>
      <c r="BM355" s="7">
        <f>+'ESTUDIO DE MERCADO 2025'!BE355*1.051</f>
        <v>324759</v>
      </c>
      <c r="BN355" s="7">
        <f>+'ESTUDIO DE MERCADO 2025'!BF355*1.051</f>
        <v>312415.005</v>
      </c>
      <c r="BO355" s="8">
        <f t="shared" si="266"/>
        <v>295004</v>
      </c>
      <c r="BP355" s="450"/>
      <c r="BQ355" s="157">
        <f>+'ESTUDIO DE MERCADO 2023'!AY355*(1 + 0.0928) * (1 + 0.052) * (1 + 0.051)</f>
        <v>268560.13309702871</v>
      </c>
      <c r="BR355" s="157">
        <f>+'ESTUDIO DE MERCADO 2023'!AZ355*(1 + 0.0928) * (1 + 0.052) * (1 + 0.051)</f>
        <v>232540.70567490035</v>
      </c>
      <c r="BS355" s="7">
        <f>+'ESTUDIO DE MERCADO 2025'!BJ355*1.051</f>
        <v>317402</v>
      </c>
      <c r="BT355" s="7">
        <f>+'ESTUDIO DE MERCADO 2025'!BK355*1.051</f>
        <v>317402</v>
      </c>
      <c r="BU355" s="7">
        <f>+'ESTUDIO DE MERCADO 2025'!BL355*1.051</f>
        <v>305116.86099999998</v>
      </c>
      <c r="BV355" s="8">
        <f t="shared" si="267"/>
        <v>288204</v>
      </c>
      <c r="BW355" s="450"/>
      <c r="BX355" s="157">
        <f>+'ESTUDIO DE MERCADO 2023'!BB355*(1 + 0.0928) * (1 + 0.052) * (1 + 0.051)</f>
        <v>220931.179867492</v>
      </c>
      <c r="BY355" s="157">
        <f>+'ESTUDIO DE MERCADO 2023'!BC355*(1 + 0.0928) * (1 + 0.052) * (1 + 0.051)</f>
        <v>169947.06143653233</v>
      </c>
      <c r="BZ355" s="7">
        <f>+'ESTUDIO DE MERCADO 2025'!BP355*1.051</f>
        <v>248035.99999999997</v>
      </c>
      <c r="CA355" s="7">
        <f>+'ESTUDIO DE MERCADO 2025'!BQ355*1.051</f>
        <v>248035.99999999997</v>
      </c>
      <c r="CB355" s="7">
        <f>+'ESTUDIO DE MERCADO 2025'!BR355*1.051</f>
        <v>238003.36420000001</v>
      </c>
      <c r="CC355" s="8">
        <f t="shared" si="268"/>
        <v>224991</v>
      </c>
      <c r="CD355" s="453"/>
      <c r="CE355" s="45"/>
      <c r="CF355" s="9"/>
      <c r="CG355" s="9"/>
      <c r="CH355" s="9"/>
      <c r="CI355" s="10"/>
      <c r="CJ355" s="10"/>
    </row>
    <row r="356" spans="1:88" s="6" customFormat="1" ht="50" customHeight="1" thickBot="1" x14ac:dyDescent="0.4">
      <c r="A356" s="291"/>
      <c r="B356" s="289" t="s">
        <v>131</v>
      </c>
      <c r="C356" s="272"/>
      <c r="D356" s="273"/>
      <c r="F356" s="170">
        <f>+SUM(F357:F370)</f>
        <v>9637493.1609508693</v>
      </c>
      <c r="G356" s="170">
        <f t="shared" ref="G356:CB356" si="273">+SUM(G357:G370)</f>
        <v>9118551.221515052</v>
      </c>
      <c r="H356" s="170">
        <f t="shared" si="273"/>
        <v>11877351</v>
      </c>
      <c r="I356" s="170">
        <f t="shared" si="273"/>
        <v>12115928</v>
      </c>
      <c r="J356" s="170">
        <f t="shared" si="273"/>
        <v>11420443.253799999</v>
      </c>
      <c r="K356" s="170">
        <f t="shared" si="273"/>
        <v>10833955</v>
      </c>
      <c r="L356" s="170"/>
      <c r="M356" s="170">
        <f t="shared" si="273"/>
        <v>9637493.1609508693</v>
      </c>
      <c r="N356" s="170">
        <f t="shared" si="273"/>
        <v>9118551.221515052</v>
      </c>
      <c r="O356" s="170">
        <f t="shared" si="273"/>
        <v>11877351</v>
      </c>
      <c r="P356" s="170">
        <f t="shared" si="273"/>
        <v>12115928</v>
      </c>
      <c r="Q356" s="170">
        <f t="shared" si="273"/>
        <v>11420443.253799999</v>
      </c>
      <c r="R356" s="170">
        <f t="shared" si="273"/>
        <v>10833955</v>
      </c>
      <c r="S356" s="170"/>
      <c r="T356" s="170">
        <f t="shared" si="273"/>
        <v>17834012.961871114</v>
      </c>
      <c r="U356" s="170">
        <f t="shared" si="273"/>
        <v>16873719.9562319</v>
      </c>
      <c r="V356" s="170">
        <f t="shared" si="273"/>
        <v>21978512</v>
      </c>
      <c r="W356" s="170">
        <f t="shared" si="273"/>
        <v>21978512</v>
      </c>
      <c r="X356" s="170">
        <f t="shared" si="273"/>
        <v>21133328.279000003</v>
      </c>
      <c r="Y356" s="170">
        <f t="shared" si="273"/>
        <v>19959615</v>
      </c>
      <c r="Z356" s="170"/>
      <c r="AA356" s="170">
        <f t="shared" si="273"/>
        <v>15944363.826821957</v>
      </c>
      <c r="AB356" s="170">
        <f t="shared" si="273"/>
        <v>15130149.770090606</v>
      </c>
      <c r="AC356" s="170">
        <f t="shared" si="273"/>
        <v>19676822</v>
      </c>
      <c r="AD356" s="170">
        <f t="shared" si="273"/>
        <v>19676822</v>
      </c>
      <c r="AE356" s="170">
        <f t="shared" si="273"/>
        <v>18921082.793199997</v>
      </c>
      <c r="AF356" s="170">
        <f t="shared" si="273"/>
        <v>17869849</v>
      </c>
      <c r="AG356" s="170"/>
      <c r="AH356" s="170">
        <f t="shared" si="273"/>
        <v>14776918.674311128</v>
      </c>
      <c r="AI356" s="170">
        <f t="shared" si="273"/>
        <v>15130149.770090606</v>
      </c>
      <c r="AJ356" s="170">
        <f t="shared" si="273"/>
        <v>18937969</v>
      </c>
      <c r="AK356" s="170">
        <f t="shared" si="273"/>
        <v>19316329</v>
      </c>
      <c r="AL356" s="170">
        <f t="shared" si="273"/>
        <v>18210231.796399999</v>
      </c>
      <c r="AM356" s="170">
        <f t="shared" si="273"/>
        <v>17274321</v>
      </c>
      <c r="AN356" s="170"/>
      <c r="AO356" s="170">
        <f t="shared" si="273"/>
        <v>15863624.720196897</v>
      </c>
      <c r="AP356" s="170">
        <f t="shared" si="273"/>
        <v>15130149.770090606</v>
      </c>
      <c r="AQ356" s="170">
        <f t="shared" si="273"/>
        <v>19627425</v>
      </c>
      <c r="AR356" s="170">
        <f t="shared" si="273"/>
        <v>20019448</v>
      </c>
      <c r="AS356" s="170">
        <f t="shared" si="273"/>
        <v>18871921.847799998</v>
      </c>
      <c r="AT356" s="170">
        <f t="shared" si="273"/>
        <v>17902514</v>
      </c>
      <c r="AU356" s="170"/>
      <c r="AV356" s="170">
        <f t="shared" si="273"/>
        <v>24426967.162513368</v>
      </c>
      <c r="AW356" s="170">
        <f t="shared" si="273"/>
        <v>15130149.770090606</v>
      </c>
      <c r="AX356" s="170">
        <f t="shared" si="273"/>
        <v>25048483</v>
      </c>
      <c r="AY356" s="170">
        <f t="shared" si="273"/>
        <v>25547708</v>
      </c>
      <c r="AZ356" s="170">
        <f t="shared" si="273"/>
        <v>24086088.185599998</v>
      </c>
      <c r="BA356" s="170">
        <f t="shared" si="273"/>
        <v>22847881</v>
      </c>
      <c r="BB356" s="170"/>
      <c r="BC356" s="170">
        <f t="shared" si="273"/>
        <v>12673166.44768462</v>
      </c>
      <c r="BD356" s="170">
        <f t="shared" si="273"/>
        <v>9748589.5751420166</v>
      </c>
      <c r="BE356" s="170">
        <f t="shared" si="273"/>
        <v>14200061</v>
      </c>
      <c r="BF356" s="170">
        <f t="shared" si="273"/>
        <v>14200061</v>
      </c>
      <c r="BG356" s="170">
        <f t="shared" si="273"/>
        <v>13652470.2412</v>
      </c>
      <c r="BH356" s="170">
        <f t="shared" si="273"/>
        <v>12894869</v>
      </c>
      <c r="BI356" s="170"/>
      <c r="BJ356" s="170">
        <f t="shared" si="273"/>
        <v>16583519.059347399</v>
      </c>
      <c r="BK356" s="170">
        <f t="shared" si="273"/>
        <v>15130149.770090606</v>
      </c>
      <c r="BL356" s="170">
        <f t="shared" si="273"/>
        <v>20081457</v>
      </c>
      <c r="BM356" s="170">
        <f t="shared" si="273"/>
        <v>20081457</v>
      </c>
      <c r="BN356" s="170">
        <f t="shared" si="273"/>
        <v>19310260.736199997</v>
      </c>
      <c r="BO356" s="170">
        <f t="shared" si="273"/>
        <v>18237368</v>
      </c>
      <c r="BP356" s="170"/>
      <c r="BQ356" s="170">
        <f t="shared" si="273"/>
        <v>16572528.510117402</v>
      </c>
      <c r="BR356" s="170">
        <f t="shared" si="273"/>
        <v>15130149.770090606</v>
      </c>
      <c r="BS356" s="170">
        <f t="shared" si="273"/>
        <v>20075151</v>
      </c>
      <c r="BT356" s="170">
        <f t="shared" si="273"/>
        <v>20075151</v>
      </c>
      <c r="BU356" s="170">
        <f t="shared" si="273"/>
        <v>19303568.808999997</v>
      </c>
      <c r="BV356" s="170">
        <f t="shared" si="273"/>
        <v>18231309</v>
      </c>
      <c r="BW356" s="170"/>
      <c r="BX356" s="170">
        <f t="shared" si="273"/>
        <v>13641601.985633824</v>
      </c>
      <c r="BY356" s="170">
        <f t="shared" si="273"/>
        <v>10493539.988949096</v>
      </c>
      <c r="BZ356" s="170">
        <f t="shared" si="273"/>
        <v>15282591</v>
      </c>
      <c r="CA356" s="170">
        <f t="shared" si="273"/>
        <v>15282591</v>
      </c>
      <c r="CB356" s="170">
        <f t="shared" si="273"/>
        <v>14695739.925999999</v>
      </c>
      <c r="CC356" s="119">
        <f t="shared" ref="CC356" si="274">+SUM(CC357:CC370)</f>
        <v>13879213</v>
      </c>
      <c r="CD356" s="455"/>
      <c r="CE356" s="45"/>
      <c r="CF356" s="9"/>
      <c r="CG356" s="9"/>
      <c r="CH356" s="9"/>
      <c r="CI356" s="10"/>
      <c r="CJ356" s="10"/>
    </row>
    <row r="357" spans="1:88" s="6" customFormat="1" ht="50" customHeight="1" x14ac:dyDescent="0.35">
      <c r="A357" s="291"/>
      <c r="B357" s="31">
        <v>322</v>
      </c>
      <c r="C357" s="50" t="s">
        <v>363</v>
      </c>
      <c r="D357" s="31" t="s">
        <v>272</v>
      </c>
      <c r="F357" s="157">
        <f>+'ESTUDIO DE MERCADO 2023'!F357*(1 + 0.0928) * (1 + 0.052) * (1 + 0.051)</f>
        <v>1219294.8848720288</v>
      </c>
      <c r="G357" s="157">
        <f>+'ESTUDIO DE MERCADO 2023'!G357*(1 + 0.0928) * (1 + 0.052) * (1 + 0.051)</f>
        <v>1153640.5449173811</v>
      </c>
      <c r="H357" s="7">
        <f>+'ESTUDIO DE MERCADO 2025'!H357*1.051</f>
        <v>1502930</v>
      </c>
      <c r="I357" s="7">
        <f>+'ESTUDIO DE MERCADO 2025'!I357*1.051</f>
        <v>1533409</v>
      </c>
      <c r="J357" s="13">
        <f>+'ESTUDIO DE MERCADO 2025'!J357*1.051</f>
        <v>1444866.2438000001</v>
      </c>
      <c r="K357" s="8">
        <f t="shared" si="259"/>
        <v>1370828</v>
      </c>
      <c r="L357" s="450"/>
      <c r="M357" s="157">
        <f>+'ESTUDIO DE MERCADO 2023'!I357*(1 + 0.0928) * (1 + 0.052) * (1 + 0.051)</f>
        <v>1219294.8848720288</v>
      </c>
      <c r="N357" s="157">
        <f>+'ESTUDIO DE MERCADO 2023'!J357*(1 + 0.0928) * (1 + 0.052) * (1 + 0.051)</f>
        <v>1153640.5449173811</v>
      </c>
      <c r="O357" s="7">
        <f>+'ESTUDIO DE MERCADO 2025'!N357*1.051</f>
        <v>1502930</v>
      </c>
      <c r="P357" s="7">
        <f>+'ESTUDIO DE MERCADO 2025'!O357*1.051</f>
        <v>1533409</v>
      </c>
      <c r="Q357" s="7">
        <f>+'ESTUDIO DE MERCADO 2025'!P357*1.051</f>
        <v>1444866.2438000001</v>
      </c>
      <c r="R357" s="8">
        <f t="shared" si="260"/>
        <v>1370828</v>
      </c>
      <c r="S357" s="450"/>
      <c r="T357" s="157">
        <f>+'ESTUDIO DE MERCADO 2023'!O357*(1 + 0.0928) * (1 + 0.052) * (1 + 0.051)</f>
        <v>3743209.0290715718</v>
      </c>
      <c r="U357" s="157">
        <f>+'ESTUDIO DE MERCADO 2023'!P357*(1 + 0.0928) * (1 + 0.052) * (1 + 0.051)</f>
        <v>3541651.6198138716</v>
      </c>
      <c r="V357" s="7">
        <f>+'ESTUDIO DE MERCADO 2025'!T357*1.051</f>
        <v>4612839</v>
      </c>
      <c r="W357" s="7">
        <f>+'ESTUDIO DE MERCADO 2025'!U357*1.051</f>
        <v>4612839</v>
      </c>
      <c r="X357" s="7">
        <f>+'ESTUDIO DE MERCADO 2025'!V357*1.051</f>
        <v>4435707.4537999993</v>
      </c>
      <c r="Y357" s="8">
        <f t="shared" si="261"/>
        <v>4189249</v>
      </c>
      <c r="Z357" s="450"/>
      <c r="AA357" s="157">
        <f>+'ESTUDIO DE MERCADO 2023'!AD357*(1 + 0.0928) * (1 + 0.052) * (1 + 0.051)</f>
        <v>2474977.8915037797</v>
      </c>
      <c r="AB357" s="157">
        <f>+'ESTUDIO DE MERCADO 2023'!AE357*(1 + 0.0928) * (1 + 0.052) * (1 + 0.051)</f>
        <v>2390164.1657152609</v>
      </c>
      <c r="AC357" s="7">
        <f>+'ESTUDIO DE MERCADO 2025'!Z357*1.051</f>
        <v>3080481</v>
      </c>
      <c r="AD357" s="7">
        <f>+'ESTUDIO DE MERCADO 2025'!AA357*1.051</f>
        <v>3080481</v>
      </c>
      <c r="AE357" s="7">
        <f>+'ESTUDIO DE MERCADO 2025'!AB357*1.051</f>
        <v>2962354.906</v>
      </c>
      <c r="AF357" s="8">
        <f t="shared" si="262"/>
        <v>2797692</v>
      </c>
      <c r="AG357" s="450"/>
      <c r="AH357" s="157">
        <f>+'ESTUDIO DE MERCADO 2023'!AG357*(1 + 0.0928) * (1 + 0.052) * (1 + 0.051)</f>
        <v>2243714.6719887196</v>
      </c>
      <c r="AI357" s="157">
        <f>+'ESTUDIO DE MERCADO 2023'!AH357*(1 + 0.0928) * (1 + 0.052) * (1 + 0.051)</f>
        <v>2390164.1657152609</v>
      </c>
      <c r="AJ357" s="7">
        <f>+'ESTUDIO DE MERCADO 2025'!AF357*1.051</f>
        <v>2934392</v>
      </c>
      <c r="AK357" s="7">
        <f>+'ESTUDIO DE MERCADO 2025'!AG357*1.051</f>
        <v>2993248</v>
      </c>
      <c r="AL357" s="7">
        <f>+'ESTUDIO DE MERCADO 2025'!AH357*1.051</f>
        <v>2821540.4545999998</v>
      </c>
      <c r="AM357" s="8">
        <f t="shared" si="263"/>
        <v>2676612</v>
      </c>
      <c r="AN357" s="450"/>
      <c r="AO357" s="157">
        <f>+'ESTUDIO DE MERCADO 2023'!AJ357*(1 + 0.0928) * (1 + 0.052) * (1 + 0.051)</f>
        <v>2445713.0938801928</v>
      </c>
      <c r="AP357" s="157">
        <f>+'ESTUDIO DE MERCADO 2023'!AK357*(1 + 0.0928) * (1 + 0.052) * (1 + 0.051)</f>
        <v>2390164.1657152609</v>
      </c>
      <c r="AQ357" s="7">
        <f>+'ESTUDIO DE MERCADO 2025'!AL357*1.051</f>
        <v>3062614</v>
      </c>
      <c r="AR357" s="7">
        <f>+'ESTUDIO DE MERCADO 2025'!AM357*1.051</f>
        <v>3123572</v>
      </c>
      <c r="AS357" s="7">
        <f>+'ESTUDIO DE MERCADO 2025'!AN357*1.051</f>
        <v>2944536.2519999999</v>
      </c>
      <c r="AT357" s="8">
        <f>ROUND(((AO357+AP357+AQ357+AR357+AS357)/5),0)</f>
        <v>2793320</v>
      </c>
      <c r="AU357" s="450"/>
      <c r="AV357" s="157">
        <f>+'ESTUDIO DE MERCADO 2023'!AM357*(1 + 0.0928) * (1 + 0.052) * (1 + 0.051)</f>
        <v>5266460.7595397178</v>
      </c>
      <c r="AW357" s="157">
        <f>+'ESTUDIO DE MERCADO 2023'!AN357*(1 + 0.0928) * (1 + 0.052) * (1 + 0.051)</f>
        <v>2390164.1657152609</v>
      </c>
      <c r="AX357" s="7">
        <f>+'ESTUDIO DE MERCADO 2025'!AR357*1.051</f>
        <v>4848263</v>
      </c>
      <c r="AY357" s="7">
        <f>+'ESTUDIO DE MERCADO 2025'!AS357*1.051</f>
        <v>4944955</v>
      </c>
      <c r="AZ357" s="7">
        <f>+'ESTUDIO DE MERCADO 2025'!AT357*1.051</f>
        <v>4662072.0439999998</v>
      </c>
      <c r="BA357" s="8">
        <f t="shared" si="264"/>
        <v>4422383</v>
      </c>
      <c r="BB357" s="450"/>
      <c r="BC357" s="157">
        <f>+'ESTUDIO DE MERCADO 2023'!AP357*(1 + 0.0928) * (1 + 0.052) * (1 + 0.051)</f>
        <v>1866738.5904073152</v>
      </c>
      <c r="BD357" s="157">
        <f>+'ESTUDIO DE MERCADO 2023'!AQ357*(1 + 0.0928) * (1 + 0.052) * (1 + 0.051)</f>
        <v>1435952.7618517808</v>
      </c>
      <c r="BE357" s="7">
        <f>+'ESTUDIO DE MERCADO 2025'!AX357*1.051</f>
        <v>2091489.9999999998</v>
      </c>
      <c r="BF357" s="7">
        <f>+'ESTUDIO DE MERCADO 2025'!AY357*1.051</f>
        <v>2091489.9999999998</v>
      </c>
      <c r="BG357" s="7">
        <f>+'ESTUDIO DE MERCADO 2025'!AZ357*1.051</f>
        <v>2010988.8652000001</v>
      </c>
      <c r="BH357" s="8">
        <f t="shared" si="265"/>
        <v>1899332</v>
      </c>
      <c r="BI357" s="450"/>
      <c r="BJ357" s="157">
        <f>+'ESTUDIO DE MERCADO 2023'!AV357*(1 + 0.0928) * (1 + 0.052) * (1 + 0.051)</f>
        <v>2654200.6295719557</v>
      </c>
      <c r="BK357" s="157">
        <f>+'ESTUDIO DE MERCADO 2023'!AW357*(1 + 0.0928) * (1 + 0.052) * (1 + 0.051)</f>
        <v>2390164.1657152609</v>
      </c>
      <c r="BL357" s="7">
        <f>+'ESTUDIO DE MERCADO 2025'!BD357*1.051</f>
        <v>3193989</v>
      </c>
      <c r="BM357" s="7">
        <f>+'ESTUDIO DE MERCADO 2025'!BE357*1.051</f>
        <v>3193989</v>
      </c>
      <c r="BN357" s="7">
        <f>+'ESTUDIO DE MERCADO 2025'!BF357*1.051</f>
        <v>3071482.7583999997</v>
      </c>
      <c r="BO357" s="8">
        <f t="shared" si="266"/>
        <v>2900765</v>
      </c>
      <c r="BP357" s="450"/>
      <c r="BQ357" s="157">
        <f>+'ESTUDIO DE MERCADO 2023'!AY357*(1 + 0.0928) * (1 + 0.052) * (1 + 0.051)</f>
        <v>2612402.2805602793</v>
      </c>
      <c r="BR357" s="157">
        <f>+'ESTUDIO DE MERCADO 2023'!AZ357*(1 + 0.0928) * (1 + 0.052) * (1 + 0.051)</f>
        <v>2390164.1657152609</v>
      </c>
      <c r="BS357" s="7">
        <f>+'ESTUDIO DE MERCADO 2025'!BJ357*1.051</f>
        <v>3167714</v>
      </c>
      <c r="BT357" s="7">
        <f>+'ESTUDIO DE MERCADO 2025'!BK357*1.051</f>
        <v>3167714</v>
      </c>
      <c r="BU357" s="7">
        <f>+'ESTUDIO DE MERCADO 2025'!BL357*1.051</f>
        <v>3046031.9526</v>
      </c>
      <c r="BV357" s="8">
        <f t="shared" si="267"/>
        <v>2876805</v>
      </c>
      <c r="BW357" s="450"/>
      <c r="BX357" s="157">
        <f>+'ESTUDIO DE MERCADO 2023'!BB357*(1 + 0.0928) * (1 + 0.052) * (1 + 0.051)</f>
        <v>2046904.1392429557</v>
      </c>
      <c r="BY357" s="157">
        <f>+'ESTUDIO DE MERCADO 2023'!BC357*(1 + 0.0928) * (1 + 0.052) * (1 + 0.051)</f>
        <v>1574541.6455715043</v>
      </c>
      <c r="BZ357" s="7">
        <f>+'ESTUDIO DE MERCADO 2025'!BP357*1.051</f>
        <v>2293282</v>
      </c>
      <c r="CA357" s="7">
        <f>+'ESTUDIO DE MERCADO 2025'!BQ357*1.051</f>
        <v>2293282</v>
      </c>
      <c r="CB357" s="7">
        <f>+'ESTUDIO DE MERCADO 2025'!BR357*1.051</f>
        <v>2205076.8249999997</v>
      </c>
      <c r="CC357" s="8">
        <f t="shared" si="268"/>
        <v>2082617</v>
      </c>
      <c r="CD357" s="453"/>
      <c r="CE357" s="45"/>
      <c r="CF357" s="9"/>
      <c r="CG357" s="9"/>
      <c r="CH357" s="9"/>
      <c r="CI357" s="10"/>
      <c r="CJ357" s="10"/>
    </row>
    <row r="358" spans="1:88" s="6" customFormat="1" ht="50" customHeight="1" x14ac:dyDescent="0.35">
      <c r="A358" s="291"/>
      <c r="B358" s="11">
        <v>323</v>
      </c>
      <c r="C358" s="51" t="s">
        <v>364</v>
      </c>
      <c r="D358" s="11" t="s">
        <v>272</v>
      </c>
      <c r="F358" s="157">
        <f>+'ESTUDIO DE MERCADO 2023'!F358*(1 + 0.0928) * (1 + 0.052) * (1 + 0.051)</f>
        <v>654210.48495711992</v>
      </c>
      <c r="G358" s="157">
        <f>+'ESTUDIO DE MERCADO 2023'!G358*(1 + 0.0928) * (1 + 0.052) * (1 + 0.051)</f>
        <v>618983.76653635199</v>
      </c>
      <c r="H358" s="7">
        <f>+'ESTUDIO DE MERCADO 2025'!H358*1.051</f>
        <v>806117</v>
      </c>
      <c r="I358" s="7">
        <f>+'ESTUDIO DE MERCADO 2025'!I358*1.051</f>
        <v>821882</v>
      </c>
      <c r="J358" s="13">
        <f>+'ESTUDIO DE MERCADO 2025'!J358*1.051</f>
        <v>775240.93219999992</v>
      </c>
      <c r="K358" s="8">
        <f t="shared" si="259"/>
        <v>735287</v>
      </c>
      <c r="L358" s="450"/>
      <c r="M358" s="157">
        <f>+'ESTUDIO DE MERCADO 2023'!I358*(1 + 0.0928) * (1 + 0.052) * (1 + 0.051)</f>
        <v>654210.48495711992</v>
      </c>
      <c r="N358" s="157">
        <f>+'ESTUDIO DE MERCADO 2023'!J358*(1 + 0.0928) * (1 + 0.052) * (1 + 0.051)</f>
        <v>618983.76653635199</v>
      </c>
      <c r="O358" s="7">
        <f>+'ESTUDIO DE MERCADO 2025'!N358*1.051</f>
        <v>806117</v>
      </c>
      <c r="P358" s="7">
        <f>+'ESTUDIO DE MERCADO 2025'!O358*1.051</f>
        <v>821882</v>
      </c>
      <c r="Q358" s="7">
        <f>+'ESTUDIO DE MERCADO 2025'!P358*1.051</f>
        <v>775240.93219999992</v>
      </c>
      <c r="R358" s="8">
        <f t="shared" si="260"/>
        <v>735287</v>
      </c>
      <c r="S358" s="450"/>
      <c r="T358" s="157">
        <f>+'ESTUDIO DE MERCADO 2023'!O358*(1 + 0.0928) * (1 + 0.052) * (1 + 0.051)</f>
        <v>654210.48495711992</v>
      </c>
      <c r="U358" s="157">
        <f>+'ESTUDIO DE MERCADO 2023'!P358*(1 + 0.0928) * (1 + 0.052) * (1 + 0.051)</f>
        <v>618983.76653635199</v>
      </c>
      <c r="V358" s="7">
        <f>+'ESTUDIO DE MERCADO 2025'!T358*1.051</f>
        <v>806117</v>
      </c>
      <c r="W358" s="7">
        <f>+'ESTUDIO DE MERCADO 2025'!U358*1.051</f>
        <v>806117</v>
      </c>
      <c r="X358" s="7">
        <f>+'ESTUDIO DE MERCADO 2025'!V358*1.051</f>
        <v>775240.93219999992</v>
      </c>
      <c r="Y358" s="8">
        <f t="shared" si="261"/>
        <v>732134</v>
      </c>
      <c r="Z358" s="450"/>
      <c r="AA358" s="157">
        <f>+'ESTUDIO DE MERCADO 2023'!AD358*(1 + 0.0928) * (1 + 0.052) * (1 + 0.051)</f>
        <v>654210.48495711992</v>
      </c>
      <c r="AB358" s="157">
        <f>+'ESTUDIO DE MERCADO 2023'!AE358*(1 + 0.0928) * (1 + 0.052) * (1 + 0.051)</f>
        <v>618983.76653635199</v>
      </c>
      <c r="AC358" s="7">
        <f>+'ESTUDIO DE MERCADO 2025'!Z358*1.051</f>
        <v>806117</v>
      </c>
      <c r="AD358" s="7">
        <f>+'ESTUDIO DE MERCADO 2025'!AA358*1.051</f>
        <v>806117</v>
      </c>
      <c r="AE358" s="7">
        <f>+'ESTUDIO DE MERCADO 2025'!AB358*1.051</f>
        <v>775240.93219999992</v>
      </c>
      <c r="AF358" s="8">
        <f t="shared" si="262"/>
        <v>732134</v>
      </c>
      <c r="AG358" s="450"/>
      <c r="AH358" s="157">
        <f>+'ESTUDIO DE MERCADO 2023'!AG358*(1 + 0.0928) * (1 + 0.052) * (1 + 0.051)</f>
        <v>654210.48495711992</v>
      </c>
      <c r="AI358" s="157">
        <f>+'ESTUDIO DE MERCADO 2023'!AH358*(1 + 0.0928) * (1 + 0.052) * (1 + 0.051)</f>
        <v>618983.76653635199</v>
      </c>
      <c r="AJ358" s="7">
        <f>+'ESTUDIO DE MERCADO 2025'!AF358*1.051</f>
        <v>806117</v>
      </c>
      <c r="AK358" s="7">
        <f>+'ESTUDIO DE MERCADO 2025'!AG358*1.051</f>
        <v>821882</v>
      </c>
      <c r="AL358" s="7">
        <f>+'ESTUDIO DE MERCADO 2025'!AH358*1.051</f>
        <v>775240.93219999992</v>
      </c>
      <c r="AM358" s="8">
        <f t="shared" si="263"/>
        <v>735287</v>
      </c>
      <c r="AN358" s="450"/>
      <c r="AO358" s="157">
        <f>+'ESTUDIO DE MERCADO 2023'!AJ358*(1 + 0.0928) * (1 + 0.052) * (1 + 0.051)</f>
        <v>654210.48495711992</v>
      </c>
      <c r="AP358" s="157">
        <f>+'ESTUDIO DE MERCADO 2023'!AK358*(1 + 0.0928) * (1 + 0.052) * (1 + 0.051)</f>
        <v>618983.76653635199</v>
      </c>
      <c r="AQ358" s="7">
        <f>+'ESTUDIO DE MERCADO 2025'!AL358*1.051</f>
        <v>806117</v>
      </c>
      <c r="AR358" s="7">
        <f>+'ESTUDIO DE MERCADO 2025'!AM358*1.051</f>
        <v>821882</v>
      </c>
      <c r="AS358" s="7">
        <f>+'ESTUDIO DE MERCADO 2025'!AN358*1.051</f>
        <v>775240.93219999992</v>
      </c>
      <c r="AT358" s="8">
        <f>ROUND(((AO358+AP358+AQ358+AR358+AS358)/5),0)</f>
        <v>735287</v>
      </c>
      <c r="AU358" s="450"/>
      <c r="AV358" s="157">
        <f>+'ESTUDIO DE MERCADO 2023'!AM358*(1 + 0.0928) * (1 + 0.052) * (1 + 0.051)</f>
        <v>654210.48495711992</v>
      </c>
      <c r="AW358" s="157">
        <f>+'ESTUDIO DE MERCADO 2023'!AN358*(1 + 0.0928) * (1 + 0.052) * (1 + 0.051)</f>
        <v>618983.76653635199</v>
      </c>
      <c r="AX358" s="7">
        <f>+'ESTUDIO DE MERCADO 2025'!AR358*1.051</f>
        <v>806117</v>
      </c>
      <c r="AY358" s="7">
        <f>+'ESTUDIO DE MERCADO 2025'!AS358*1.051</f>
        <v>821882</v>
      </c>
      <c r="AZ358" s="7">
        <f>+'ESTUDIO DE MERCADO 2025'!AT358*1.051</f>
        <v>775240.93219999992</v>
      </c>
      <c r="BA358" s="8">
        <f t="shared" si="264"/>
        <v>735287</v>
      </c>
      <c r="BB358" s="450"/>
      <c r="BC358" s="157">
        <f>+'ESTUDIO DE MERCADO 2023'!AP358*(1 + 0.0928) * (1 + 0.052) * (1 + 0.051)</f>
        <v>654210.48495711992</v>
      </c>
      <c r="BD358" s="157">
        <f>+'ESTUDIO DE MERCADO 2023'!AQ358*(1 + 0.0928) * (1 + 0.052) * (1 + 0.051)</f>
        <v>503238.83458240004</v>
      </c>
      <c r="BE358" s="7">
        <f>+'ESTUDIO DE MERCADO 2025'!AX358*1.051</f>
        <v>732547</v>
      </c>
      <c r="BF358" s="7">
        <f>+'ESTUDIO DE MERCADO 2025'!AY358*1.051</f>
        <v>732547</v>
      </c>
      <c r="BG358" s="7">
        <f>+'ESTUDIO DE MERCADO 2025'!AZ358*1.051</f>
        <v>704763.81499999994</v>
      </c>
      <c r="BH358" s="8">
        <f t="shared" si="265"/>
        <v>665461</v>
      </c>
      <c r="BI358" s="450"/>
      <c r="BJ358" s="157">
        <f>+'ESTUDIO DE MERCADO 2023'!AV358*(1 + 0.0928) * (1 + 0.052) * (1 + 0.051)</f>
        <v>654210.48495711992</v>
      </c>
      <c r="BK358" s="157">
        <f>+'ESTUDIO DE MERCADO 2023'!AW358*(1 + 0.0928) * (1 + 0.052) * (1 + 0.051)</f>
        <v>618983.76653635199</v>
      </c>
      <c r="BL358" s="7">
        <f>+'ESTUDIO DE MERCADO 2025'!BD358*1.051</f>
        <v>806117</v>
      </c>
      <c r="BM358" s="7">
        <f>+'ESTUDIO DE MERCADO 2025'!BE358*1.051</f>
        <v>806117</v>
      </c>
      <c r="BN358" s="7">
        <f>+'ESTUDIO DE MERCADO 2025'!BF358*1.051</f>
        <v>775240.93219999992</v>
      </c>
      <c r="BO358" s="8">
        <f t="shared" si="266"/>
        <v>732134</v>
      </c>
      <c r="BP358" s="450"/>
      <c r="BQ358" s="157">
        <f>+'ESTUDIO DE MERCADO 2023'!AY358*(1 + 0.0928) * (1 + 0.052) * (1 + 0.051)</f>
        <v>654210.48495711992</v>
      </c>
      <c r="BR358" s="157">
        <f>+'ESTUDIO DE MERCADO 2023'!AZ358*(1 + 0.0928) * (1 + 0.052) * (1 + 0.051)</f>
        <v>618983.76653635199</v>
      </c>
      <c r="BS358" s="7">
        <f>+'ESTUDIO DE MERCADO 2025'!BJ358*1.051</f>
        <v>806117</v>
      </c>
      <c r="BT358" s="7">
        <f>+'ESTUDIO DE MERCADO 2025'!BK358*1.051</f>
        <v>806117</v>
      </c>
      <c r="BU358" s="7">
        <f>+'ESTUDIO DE MERCADO 2025'!BL358*1.051</f>
        <v>775240.93219999992</v>
      </c>
      <c r="BV358" s="8">
        <f t="shared" si="267"/>
        <v>732134</v>
      </c>
      <c r="BW358" s="450"/>
      <c r="BX358" s="157">
        <f>+'ESTUDIO DE MERCADO 2023'!BB358*(1 + 0.0928) * (1 + 0.052) * (1 + 0.051)</f>
        <v>654210.48495711992</v>
      </c>
      <c r="BY358" s="157">
        <f>+'ESTUDIO DE MERCADO 2023'!BC358*(1 + 0.0928) * (1 + 0.052) * (1 + 0.051)</f>
        <v>503238.83458240004</v>
      </c>
      <c r="BZ358" s="7">
        <f>+'ESTUDIO DE MERCADO 2025'!BP358*1.051</f>
        <v>732547</v>
      </c>
      <c r="CA358" s="7">
        <f>+'ESTUDIO DE MERCADO 2025'!BQ358*1.051</f>
        <v>732547</v>
      </c>
      <c r="CB358" s="7">
        <f>+'ESTUDIO DE MERCADO 2025'!BR358*1.051</f>
        <v>704763.81499999994</v>
      </c>
      <c r="CC358" s="8">
        <f t="shared" si="268"/>
        <v>665461</v>
      </c>
      <c r="CD358" s="453"/>
      <c r="CE358" s="45"/>
      <c r="CF358" s="9"/>
      <c r="CG358" s="9"/>
      <c r="CH358" s="9"/>
      <c r="CI358" s="10"/>
      <c r="CJ358" s="10"/>
    </row>
    <row r="359" spans="1:88" s="6" customFormat="1" ht="50" customHeight="1" x14ac:dyDescent="0.35">
      <c r="A359" s="291"/>
      <c r="B359" s="31">
        <v>324</v>
      </c>
      <c r="C359" s="51" t="s">
        <v>365</v>
      </c>
      <c r="D359" s="11" t="s">
        <v>272</v>
      </c>
      <c r="F359" s="157">
        <f>+'ESTUDIO DE MERCADO 2023'!F359*(1 + 0.0928) * (1 + 0.052) * (1 + 0.051)</f>
        <v>202806.3718403957</v>
      </c>
      <c r="G359" s="157">
        <f>+'ESTUDIO DE MERCADO 2023'!G359*(1 + 0.0928) * (1 + 0.052) * (1 + 0.051)</f>
        <v>191886.02874129752</v>
      </c>
      <c r="H359" s="7">
        <f>+'ESTUDIO DE MERCADO 2025'!H359*1.051</f>
        <v>250137.99999999997</v>
      </c>
      <c r="I359" s="7">
        <f>+'ESTUDIO DE MERCADO 2025'!I359*1.051</f>
        <v>255392.99999999997</v>
      </c>
      <c r="J359" s="13">
        <f>+'ESTUDIO DE MERCADO 2025'!J359*1.051</f>
        <v>240325.23339999997</v>
      </c>
      <c r="K359" s="8">
        <f t="shared" si="259"/>
        <v>228110</v>
      </c>
      <c r="L359" s="450"/>
      <c r="M359" s="157">
        <f>+'ESTUDIO DE MERCADO 2023'!I359*(1 + 0.0928) * (1 + 0.052) * (1 + 0.051)</f>
        <v>202806.3718403957</v>
      </c>
      <c r="N359" s="157">
        <f>+'ESTUDIO DE MERCADO 2023'!J359*(1 + 0.0928) * (1 + 0.052) * (1 + 0.051)</f>
        <v>191886.02874129752</v>
      </c>
      <c r="O359" s="7">
        <f>+'ESTUDIO DE MERCADO 2025'!N359*1.051</f>
        <v>250137.99999999997</v>
      </c>
      <c r="P359" s="7">
        <f>+'ESTUDIO DE MERCADO 2025'!O359*1.051</f>
        <v>255392.99999999997</v>
      </c>
      <c r="Q359" s="7">
        <f>+'ESTUDIO DE MERCADO 2025'!P359*1.051</f>
        <v>240325.23339999997</v>
      </c>
      <c r="R359" s="8">
        <f t="shared" si="260"/>
        <v>228110</v>
      </c>
      <c r="S359" s="450"/>
      <c r="T359" s="157">
        <f>+'ESTUDIO DE MERCADO 2023'!O359*(1 + 0.0928) * (1 + 0.052) * (1 + 0.051)</f>
        <v>316837.87621036154</v>
      </c>
      <c r="U359" s="157">
        <f>+'ESTUDIO DE MERCADO 2023'!P359*(1 + 0.0928) * (1 + 0.052) * (1 + 0.051)</f>
        <v>299777.37518364971</v>
      </c>
      <c r="V359" s="7">
        <f>+'ESTUDIO DE MERCADO 2025'!T359*1.051</f>
        <v>390972</v>
      </c>
      <c r="W359" s="7">
        <f>+'ESTUDIO DE MERCADO 2025'!U359*1.051</f>
        <v>390972</v>
      </c>
      <c r="X359" s="7">
        <f>+'ESTUDIO DE MERCADO 2025'!V359*1.051</f>
        <v>375452.72379999998</v>
      </c>
      <c r="Y359" s="8">
        <f t="shared" si="261"/>
        <v>354802</v>
      </c>
      <c r="Z359" s="450"/>
      <c r="AA359" s="157">
        <f>+'ESTUDIO DE MERCADO 2023'!AD359*(1 + 0.0928) * (1 + 0.052) * (1 + 0.051)</f>
        <v>413793.08504333592</v>
      </c>
      <c r="AB359" s="157">
        <f>+'ESTUDIO DE MERCADO 2023'!AE359*(1 + 0.0928) * (1 + 0.052) * (1 + 0.051)</f>
        <v>387172.40059093625</v>
      </c>
      <c r="AC359" s="7">
        <f>+'ESTUDIO DE MERCADO 2025'!Z359*1.051</f>
        <v>507632.99999999994</v>
      </c>
      <c r="AD359" s="7">
        <f>+'ESTUDIO DE MERCADO 2025'!AA359*1.051</f>
        <v>507632.99999999994</v>
      </c>
      <c r="AE359" s="7">
        <f>+'ESTUDIO DE MERCADO 2025'!AB359*1.051</f>
        <v>487702.88699999999</v>
      </c>
      <c r="AF359" s="8">
        <f t="shared" si="262"/>
        <v>460787</v>
      </c>
      <c r="AG359" s="450"/>
      <c r="AH359" s="157">
        <f>+'ESTUDIO DE MERCADO 2023'!AG359*(1 + 0.0928) * (1 + 0.052) * (1 + 0.051)</f>
        <v>370478.46304480999</v>
      </c>
      <c r="AI359" s="157">
        <f>+'ESTUDIO DE MERCADO 2023'!AH359*(1 + 0.0928) * (1 + 0.052) * (1 + 0.051)</f>
        <v>387172.40059093625</v>
      </c>
      <c r="AJ359" s="7">
        <f>+'ESTUDIO DE MERCADO 2025'!AF359*1.051</f>
        <v>480306.99999999994</v>
      </c>
      <c r="AK359" s="7">
        <f>+'ESTUDIO DE MERCADO 2025'!AG359*1.051</f>
        <v>489765.99999999994</v>
      </c>
      <c r="AL359" s="7">
        <f>+'ESTUDIO DE MERCADO 2025'!AH359*1.051</f>
        <v>461329.5134</v>
      </c>
      <c r="AM359" s="8">
        <f t="shared" si="263"/>
        <v>437811</v>
      </c>
      <c r="AN359" s="450"/>
      <c r="AO359" s="157">
        <f>+'ESTUDIO DE MERCADO 2023'!AJ359*(1 + 0.0928) * (1 + 0.052) * (1 + 0.051)</f>
        <v>410500.53713118745</v>
      </c>
      <c r="AP359" s="157">
        <f>+'ESTUDIO DE MERCADO 2023'!AK359*(1 + 0.0928) * (1 + 0.052) * (1 + 0.051)</f>
        <v>387172.40059093625</v>
      </c>
      <c r="AQ359" s="7">
        <f>+'ESTUDIO DE MERCADO 2025'!AL359*1.051</f>
        <v>505530.99999999994</v>
      </c>
      <c r="AR359" s="7">
        <f>+'ESTUDIO DE MERCADO 2025'!AM359*1.051</f>
        <v>516040.99999999994</v>
      </c>
      <c r="AS359" s="7">
        <f>+'ESTUDIO DE MERCADO 2025'!AN359*1.051</f>
        <v>485698.84019999998</v>
      </c>
      <c r="AT359" s="8">
        <f>ROUND(((AO359+AP359+AQ359+AR359+AS359)/5),0)</f>
        <v>460989</v>
      </c>
      <c r="AU359" s="450"/>
      <c r="AV359" s="157">
        <f>+'ESTUDIO DE MERCADO 2023'!AM359*(1 + 0.0928) * (1 + 0.052) * (1 + 0.051)</f>
        <v>468562.37188161683</v>
      </c>
      <c r="AW359" s="157">
        <f>+'ESTUDIO DE MERCADO 2023'!AN359*(1 + 0.0928) * (1 + 0.052) * (1 + 0.051)</f>
        <v>387172.40059093625</v>
      </c>
      <c r="AX359" s="7">
        <f>+'ESTUDIO DE MERCADO 2025'!AR359*1.051</f>
        <v>542316</v>
      </c>
      <c r="AY359" s="7">
        <f>+'ESTUDIO DE MERCADO 2025'!AS359*1.051</f>
        <v>552826</v>
      </c>
      <c r="AZ359" s="7">
        <f>+'ESTUDIO DE MERCADO 2025'!AT359*1.051</f>
        <v>521052.16799999995</v>
      </c>
      <c r="BA359" s="8">
        <f t="shared" si="264"/>
        <v>494386</v>
      </c>
      <c r="BB359" s="450"/>
      <c r="BC359" s="157">
        <f>+'ESTUDIO DE MERCADO 2023'!AP359*(1 + 0.0928) * (1 + 0.052) * (1 + 0.051)</f>
        <v>304414.88639422937</v>
      </c>
      <c r="BD359" s="157">
        <f>+'ESTUDIO DE MERCADO 2023'!AQ359*(1 + 0.0928) * (1 + 0.052) * (1 + 0.051)</f>
        <v>234165.29722633029</v>
      </c>
      <c r="BE359" s="7">
        <f>+'ESTUDIO DE MERCADO 2025'!AX359*1.051</f>
        <v>341575</v>
      </c>
      <c r="BF359" s="7">
        <f>+'ESTUDIO DE MERCADO 2025'!AY359*1.051</f>
        <v>341575</v>
      </c>
      <c r="BG359" s="7">
        <f>+'ESTUDIO DE MERCADO 2025'!AZ359*1.051</f>
        <v>327938.27499999997</v>
      </c>
      <c r="BH359" s="8">
        <f t="shared" si="265"/>
        <v>309934</v>
      </c>
      <c r="BI359" s="450"/>
      <c r="BJ359" s="157">
        <f>+'ESTUDIO DE MERCADO 2023'!AV359*(1 + 0.0928) * (1 + 0.052) * (1 + 0.051)</f>
        <v>431411.25377915328</v>
      </c>
      <c r="BK359" s="157">
        <f>+'ESTUDIO DE MERCADO 2023'!AW359*(1 + 0.0928) * (1 + 0.052) * (1 + 0.051)</f>
        <v>387172.40059093625</v>
      </c>
      <c r="BL359" s="7">
        <f>+'ESTUDIO DE MERCADO 2025'!BD359*1.051</f>
        <v>518142.99999999994</v>
      </c>
      <c r="BM359" s="7">
        <f>+'ESTUDIO DE MERCADO 2025'!BE359*1.051</f>
        <v>518142.99999999994</v>
      </c>
      <c r="BN359" s="7">
        <f>+'ESTUDIO DE MERCADO 2025'!BF359*1.051</f>
        <v>498430.86440000002</v>
      </c>
      <c r="BO359" s="8">
        <f t="shared" si="266"/>
        <v>470660</v>
      </c>
      <c r="BP359" s="450"/>
      <c r="BQ359" s="157">
        <f>+'ESTUDIO DE MERCADO 2023'!AY359*(1 + 0.0928) * (1 + 0.052) * (1 + 0.051)</f>
        <v>430580.21954597626</v>
      </c>
      <c r="BR359" s="157">
        <f>+'ESTUDIO DE MERCADO 2023'!AZ359*(1 + 0.0928) * (1 + 0.052) * (1 + 0.051)</f>
        <v>387172.40059093625</v>
      </c>
      <c r="BS359" s="7">
        <f>+'ESTUDIO DE MERCADO 2025'!BJ359*1.051</f>
        <v>518142.99999999994</v>
      </c>
      <c r="BT359" s="7">
        <f>+'ESTUDIO DE MERCADO 2025'!BK359*1.051</f>
        <v>518142.99999999994</v>
      </c>
      <c r="BU359" s="7">
        <f>+'ESTUDIO DE MERCADO 2025'!BL359*1.051</f>
        <v>497924.70280000003</v>
      </c>
      <c r="BV359" s="8">
        <f t="shared" si="267"/>
        <v>470393</v>
      </c>
      <c r="BW359" s="450"/>
      <c r="BX359" s="157">
        <f>+'ESTUDIO DE MERCADO 2023'!BB359*(1 + 0.0928) * (1 + 0.052) * (1 + 0.051)</f>
        <v>340462.81870177377</v>
      </c>
      <c r="BY359" s="157">
        <f>+'ESTUDIO DE MERCADO 2023'!BC359*(1 + 0.0928) * (1 + 0.052) * (1 + 0.051)</f>
        <v>261894.47592444136</v>
      </c>
      <c r="BZ359" s="7">
        <f>+'ESTUDIO DE MERCADO 2025'!BP359*1.051</f>
        <v>381513</v>
      </c>
      <c r="CA359" s="7">
        <f>+'ESTUDIO DE MERCADO 2025'!BQ359*1.051</f>
        <v>381513</v>
      </c>
      <c r="CB359" s="7">
        <f>+'ESTUDIO DE MERCADO 2025'!BR359*1.051</f>
        <v>366771.46379999997</v>
      </c>
      <c r="CC359" s="8">
        <f t="shared" si="268"/>
        <v>346431</v>
      </c>
      <c r="CD359" s="453"/>
      <c r="CE359" s="45"/>
      <c r="CF359" s="9"/>
      <c r="CG359" s="9"/>
      <c r="CH359" s="9"/>
      <c r="CI359" s="10"/>
      <c r="CJ359" s="10"/>
    </row>
    <row r="360" spans="1:88" s="6" customFormat="1" ht="50" customHeight="1" x14ac:dyDescent="0.35">
      <c r="A360" s="291"/>
      <c r="B360" s="11">
        <v>325</v>
      </c>
      <c r="C360" s="51" t="s">
        <v>366</v>
      </c>
      <c r="D360" s="11" t="s">
        <v>272</v>
      </c>
      <c r="F360" s="157">
        <f>+'ESTUDIO DE MERCADO 2023'!F360*(1 + 0.0928) * (1 + 0.052) * (1 + 0.051)</f>
        <v>747669.12566528004</v>
      </c>
      <c r="G360" s="157">
        <f>+'ESTUDIO DE MERCADO 2023'!G360*(1 + 0.0928) * (1 + 0.052) * (1 + 0.051)</f>
        <v>707410.01889868802</v>
      </c>
      <c r="H360" s="7">
        <f>+'ESTUDIO DE MERCADO 2025'!H360*1.051</f>
        <v>921727</v>
      </c>
      <c r="I360" s="7">
        <f>+'ESTUDIO DE MERCADO 2025'!I360*1.051</f>
        <v>940644.99999999988</v>
      </c>
      <c r="J360" s="13">
        <f>+'ESTUDIO DE MERCADO 2025'!J360*1.051</f>
        <v>885988.79599999997</v>
      </c>
      <c r="K360" s="8">
        <f t="shared" si="259"/>
        <v>840688</v>
      </c>
      <c r="L360" s="450"/>
      <c r="M360" s="157">
        <f>+'ESTUDIO DE MERCADO 2023'!I360*(1 + 0.0928) * (1 + 0.052) * (1 + 0.051)</f>
        <v>747669.12566528004</v>
      </c>
      <c r="N360" s="157">
        <f>+'ESTUDIO DE MERCADO 2023'!J360*(1 + 0.0928) * (1 + 0.052) * (1 + 0.051)</f>
        <v>707410.01889868802</v>
      </c>
      <c r="O360" s="7">
        <f>+'ESTUDIO DE MERCADO 2025'!N360*1.051</f>
        <v>921727</v>
      </c>
      <c r="P360" s="7">
        <f>+'ESTUDIO DE MERCADO 2025'!O360*1.051</f>
        <v>940644.99999999988</v>
      </c>
      <c r="Q360" s="7">
        <f>+'ESTUDIO DE MERCADO 2025'!P360*1.051</f>
        <v>885988.79599999997</v>
      </c>
      <c r="R360" s="8">
        <f t="shared" si="260"/>
        <v>840688</v>
      </c>
      <c r="S360" s="450"/>
      <c r="T360" s="157">
        <f>+'ESTUDIO DE MERCADO 2023'!O360*(1 + 0.0928) * (1 + 0.052) * (1 + 0.051)</f>
        <v>934586.40708160005</v>
      </c>
      <c r="U360" s="157">
        <f>+'ESTUDIO DE MERCADO 2023'!P360*(1 + 0.0928) * (1 + 0.052) * (1 + 0.051)</f>
        <v>884262.52362335997</v>
      </c>
      <c r="V360" s="7">
        <f>+'ESTUDIO DE MERCADO 2025'!T360*1.051</f>
        <v>1151896</v>
      </c>
      <c r="W360" s="7">
        <f>+'ESTUDIO DE MERCADO 2025'!U360*1.051</f>
        <v>1151896</v>
      </c>
      <c r="X360" s="7">
        <f>+'ESTUDIO DE MERCADO 2025'!V360*1.051</f>
        <v>1107485.9949999999</v>
      </c>
      <c r="Y360" s="8">
        <f t="shared" si="261"/>
        <v>1046025</v>
      </c>
      <c r="Z360" s="450"/>
      <c r="AA360" s="157">
        <f>+'ESTUDIO DE MERCADO 2023'!AD360*(1 + 0.0928) * (1 + 0.052) * (1 + 0.051)</f>
        <v>934586.40708160005</v>
      </c>
      <c r="AB360" s="157">
        <f>+'ESTUDIO DE MERCADO 2023'!AE360*(1 + 0.0928) * (1 + 0.052) * (1 + 0.051)</f>
        <v>884262.52362335997</v>
      </c>
      <c r="AC360" s="7">
        <f>+'ESTUDIO DE MERCADO 2025'!Z360*1.051</f>
        <v>1151896</v>
      </c>
      <c r="AD360" s="7">
        <f>+'ESTUDIO DE MERCADO 2025'!AA360*1.051</f>
        <v>1151896</v>
      </c>
      <c r="AE360" s="7">
        <f>+'ESTUDIO DE MERCADO 2025'!AB360*1.051</f>
        <v>1107485.9949999999</v>
      </c>
      <c r="AF360" s="8">
        <f t="shared" si="262"/>
        <v>1046025</v>
      </c>
      <c r="AG360" s="450"/>
      <c r="AH360" s="157">
        <f>+'ESTUDIO DE MERCADO 2023'!AG360*(1 + 0.0928) * (1 + 0.052) * (1 + 0.051)</f>
        <v>934586.40708160005</v>
      </c>
      <c r="AI360" s="157">
        <f>+'ESTUDIO DE MERCADO 2023'!AH360*(1 + 0.0928) * (1 + 0.052) * (1 + 0.051)</f>
        <v>884262.52362335997</v>
      </c>
      <c r="AJ360" s="7">
        <f>+'ESTUDIO DE MERCADO 2025'!AF360*1.051</f>
        <v>1151896</v>
      </c>
      <c r="AK360" s="7">
        <f>+'ESTUDIO DE MERCADO 2025'!AG360*1.051</f>
        <v>1175018</v>
      </c>
      <c r="AL360" s="7">
        <f>+'ESTUDIO DE MERCADO 2025'!AH360*1.051</f>
        <v>1107485.9949999999</v>
      </c>
      <c r="AM360" s="8">
        <f t="shared" si="263"/>
        <v>1050650</v>
      </c>
      <c r="AN360" s="450"/>
      <c r="AO360" s="157">
        <f>+'ESTUDIO DE MERCADO 2023'!AJ360*(1 + 0.0928) * (1 + 0.052) * (1 + 0.051)</f>
        <v>934586.40708160005</v>
      </c>
      <c r="AP360" s="157">
        <f>+'ESTUDIO DE MERCADO 2023'!AK360*(1 + 0.0928) * (1 + 0.052) * (1 + 0.051)</f>
        <v>884262.52362335997</v>
      </c>
      <c r="AQ360" s="7">
        <f>+'ESTUDIO DE MERCADO 2025'!AL360*1.051</f>
        <v>1151896</v>
      </c>
      <c r="AR360" s="7">
        <f>+'ESTUDIO DE MERCADO 2025'!AM360*1.051</f>
        <v>1175018</v>
      </c>
      <c r="AS360" s="7">
        <f>+'ESTUDIO DE MERCADO 2025'!AN360*1.051</f>
        <v>1107485.9949999999</v>
      </c>
      <c r="AT360" s="8">
        <f>ROUND(((AO360+AP360+AQ360+AR360+AS360)/5),0)</f>
        <v>1050650</v>
      </c>
      <c r="AU360" s="450"/>
      <c r="AV360" s="157">
        <f>+'ESTUDIO DE MERCADO 2023'!AM360*(1 + 0.0928) * (1 + 0.052) * (1 + 0.051)</f>
        <v>934586.40708160005</v>
      </c>
      <c r="AW360" s="157">
        <f>+'ESTUDIO DE MERCADO 2023'!AN360*(1 + 0.0928) * (1 + 0.052) * (1 + 0.051)</f>
        <v>884262.52362335997</v>
      </c>
      <c r="AX360" s="7">
        <f>+'ESTUDIO DE MERCADO 2025'!AR360*1.051</f>
        <v>1151896</v>
      </c>
      <c r="AY360" s="7">
        <f>+'ESTUDIO DE MERCADO 2025'!AS360*1.051</f>
        <v>1175018</v>
      </c>
      <c r="AZ360" s="7">
        <f>+'ESTUDIO DE MERCADO 2025'!AT360*1.051</f>
        <v>1107485.9949999999</v>
      </c>
      <c r="BA360" s="8">
        <f t="shared" si="264"/>
        <v>1050650</v>
      </c>
      <c r="BB360" s="450"/>
      <c r="BC360" s="157">
        <f>+'ESTUDIO DE MERCADO 2023'!AP360*(1 + 0.0928) * (1 + 0.052) * (1 + 0.051)</f>
        <v>747669.12566528004</v>
      </c>
      <c r="BD360" s="157">
        <f>+'ESTUDIO DE MERCADO 2023'!AQ360*(1 + 0.0928) * (1 + 0.052) * (1 + 0.051)</f>
        <v>575130.09666560008</v>
      </c>
      <c r="BE360" s="7">
        <f>+'ESTUDIO DE MERCADO 2025'!AX360*1.051</f>
        <v>837647</v>
      </c>
      <c r="BF360" s="7">
        <f>+'ESTUDIO DE MERCADO 2025'!AY360*1.051</f>
        <v>837647</v>
      </c>
      <c r="BG360" s="7">
        <f>+'ESTUDIO DE MERCADO 2025'!AZ360*1.051</f>
        <v>805444.36</v>
      </c>
      <c r="BH360" s="8">
        <f t="shared" si="265"/>
        <v>760708</v>
      </c>
      <c r="BI360" s="450"/>
      <c r="BJ360" s="157">
        <f>+'ESTUDIO DE MERCADO 2023'!AV360*(1 + 0.0928) * (1 + 0.052) * (1 + 0.051)</f>
        <v>934586.40708160005</v>
      </c>
      <c r="BK360" s="157">
        <f>+'ESTUDIO DE MERCADO 2023'!AW360*(1 + 0.0928) * (1 + 0.052) * (1 + 0.051)</f>
        <v>884262.52362335997</v>
      </c>
      <c r="BL360" s="7">
        <f>+'ESTUDIO DE MERCADO 2025'!BD360*1.051</f>
        <v>1151896</v>
      </c>
      <c r="BM360" s="7">
        <f>+'ESTUDIO DE MERCADO 2025'!BE360*1.051</f>
        <v>1151896</v>
      </c>
      <c r="BN360" s="7">
        <f>+'ESTUDIO DE MERCADO 2025'!BF360*1.051</f>
        <v>1107485.9949999999</v>
      </c>
      <c r="BO360" s="8">
        <f t="shared" si="266"/>
        <v>1046025</v>
      </c>
      <c r="BP360" s="450"/>
      <c r="BQ360" s="157">
        <f>+'ESTUDIO DE MERCADO 2023'!AY360*(1 + 0.0928) * (1 + 0.052) * (1 + 0.051)</f>
        <v>934586.40708160005</v>
      </c>
      <c r="BR360" s="157">
        <f>+'ESTUDIO DE MERCADO 2023'!AZ360*(1 + 0.0928) * (1 + 0.052) * (1 + 0.051)</f>
        <v>884262.52362335997</v>
      </c>
      <c r="BS360" s="7">
        <f>+'ESTUDIO DE MERCADO 2025'!BJ360*1.051</f>
        <v>1151896</v>
      </c>
      <c r="BT360" s="7">
        <f>+'ESTUDIO DE MERCADO 2025'!BK360*1.051</f>
        <v>1151896</v>
      </c>
      <c r="BU360" s="7">
        <f>+'ESTUDIO DE MERCADO 2025'!BL360*1.051</f>
        <v>1107485.9949999999</v>
      </c>
      <c r="BV360" s="8">
        <f t="shared" si="267"/>
        <v>1046025</v>
      </c>
      <c r="BW360" s="450"/>
      <c r="BX360" s="157">
        <f>+'ESTUDIO DE MERCADO 2023'!BB360*(1 + 0.0928) * (1 + 0.052) * (1 + 0.051)</f>
        <v>747669.12566528004</v>
      </c>
      <c r="BY360" s="157">
        <f>+'ESTUDIO DE MERCADO 2023'!BC360*(1 + 0.0928) * (1 + 0.052) * (1 + 0.051)</f>
        <v>575130.09666560008</v>
      </c>
      <c r="BZ360" s="7">
        <f>+'ESTUDIO DE MERCADO 2025'!BP360*1.051</f>
        <v>837647</v>
      </c>
      <c r="CA360" s="7">
        <f>+'ESTUDIO DE MERCADO 2025'!BQ360*1.051</f>
        <v>837647</v>
      </c>
      <c r="CB360" s="7">
        <f>+'ESTUDIO DE MERCADO 2025'!BR360*1.051</f>
        <v>805444.36</v>
      </c>
      <c r="CC360" s="8">
        <f t="shared" si="268"/>
        <v>760708</v>
      </c>
      <c r="CD360" s="453"/>
      <c r="CE360" s="45"/>
      <c r="CF360" s="9"/>
      <c r="CG360" s="9"/>
      <c r="CH360" s="9"/>
      <c r="CI360" s="10"/>
      <c r="CJ360" s="10"/>
    </row>
    <row r="361" spans="1:88" s="6" customFormat="1" ht="50" customHeight="1" x14ac:dyDescent="0.35">
      <c r="A361" s="291"/>
      <c r="B361" s="31">
        <v>326</v>
      </c>
      <c r="C361" s="51" t="s">
        <v>367</v>
      </c>
      <c r="D361" s="11" t="s">
        <v>272</v>
      </c>
      <c r="F361" s="157">
        <f>+'ESTUDIO DE MERCADO 2023'!F361*(1 + 0.0928) * (1 + 0.052) * (1 + 0.051)</f>
        <v>355142.83469100803</v>
      </c>
      <c r="G361" s="157">
        <f>+'ESTUDIO DE MERCADO 2023'!G361*(1 + 0.0928) * (1 + 0.052) * (1 + 0.051)</f>
        <v>336019.75897687679</v>
      </c>
      <c r="H361" s="7">
        <f>+'ESTUDIO DE MERCADO 2025'!H361*1.051</f>
        <v>437216</v>
      </c>
      <c r="I361" s="7">
        <f>+'ESTUDIO DE MERCADO 2025'!I361*1.051</f>
        <v>445624</v>
      </c>
      <c r="J361" s="13">
        <f>+'ESTUDIO DE MERCADO 2025'!J361*1.051</f>
        <v>420845.41379999998</v>
      </c>
      <c r="K361" s="8">
        <f t="shared" si="259"/>
        <v>398970</v>
      </c>
      <c r="L361" s="450"/>
      <c r="M361" s="157">
        <f>+'ESTUDIO DE MERCADO 2023'!I361*(1 + 0.0928) * (1 + 0.052) * (1 + 0.051)</f>
        <v>355142.83469100803</v>
      </c>
      <c r="N361" s="157">
        <f>+'ESTUDIO DE MERCADO 2023'!J361*(1 + 0.0928) * (1 + 0.052) * (1 + 0.051)</f>
        <v>336019.75897687679</v>
      </c>
      <c r="O361" s="7">
        <f>+'ESTUDIO DE MERCADO 2025'!N361*1.051</f>
        <v>437216</v>
      </c>
      <c r="P361" s="7">
        <f>+'ESTUDIO DE MERCADO 2025'!O361*1.051</f>
        <v>445624</v>
      </c>
      <c r="Q361" s="7">
        <f>+'ESTUDIO DE MERCADO 2025'!P361*1.051</f>
        <v>420845.41379999998</v>
      </c>
      <c r="R361" s="8">
        <f t="shared" si="260"/>
        <v>398970</v>
      </c>
      <c r="S361" s="450"/>
      <c r="T361" s="157">
        <f>+'ESTUDIO DE MERCADO 2023'!O361*(1 + 0.0928) * (1 + 0.052) * (1 + 0.051)</f>
        <v>411218.01911590406</v>
      </c>
      <c r="U361" s="157">
        <f>+'ESTUDIO DE MERCADO 2023'!P361*(1 + 0.0928) * (1 + 0.052) * (1 + 0.051)</f>
        <v>389075.51039427833</v>
      </c>
      <c r="V361" s="7">
        <f>+'ESTUDIO DE MERCADO 2025'!T361*1.051</f>
        <v>506581.99999999994</v>
      </c>
      <c r="W361" s="7">
        <f>+'ESTUDIO DE MERCADO 2025'!U361*1.051</f>
        <v>506581.99999999994</v>
      </c>
      <c r="X361" s="7">
        <f>+'ESTUDIO DE MERCADO 2025'!V361*1.051</f>
        <v>487293.83780000004</v>
      </c>
      <c r="Y361" s="8">
        <f t="shared" si="261"/>
        <v>460150</v>
      </c>
      <c r="Z361" s="450"/>
      <c r="AA361" s="157">
        <f>+'ESTUDIO DE MERCADO 2023'!AD361*(1 + 0.0928) * (1 + 0.052) * (1 + 0.051)</f>
        <v>411218.01911590406</v>
      </c>
      <c r="AB361" s="157">
        <f>+'ESTUDIO DE MERCADO 2023'!AE361*(1 + 0.0928) * (1 + 0.052) * (1 + 0.051)</f>
        <v>389075.51039427833</v>
      </c>
      <c r="AC361" s="7">
        <f>+'ESTUDIO DE MERCADO 2025'!Z361*1.051</f>
        <v>506581.99999999994</v>
      </c>
      <c r="AD361" s="7">
        <f>+'ESTUDIO DE MERCADO 2025'!AA361*1.051</f>
        <v>506581.99999999994</v>
      </c>
      <c r="AE361" s="7">
        <f>+'ESTUDIO DE MERCADO 2025'!AB361*1.051</f>
        <v>487293.83780000004</v>
      </c>
      <c r="AF361" s="8">
        <f t="shared" si="262"/>
        <v>460150</v>
      </c>
      <c r="AG361" s="450"/>
      <c r="AH361" s="157">
        <f>+'ESTUDIO DE MERCADO 2023'!AG361*(1 + 0.0928) * (1 + 0.052) * (1 + 0.051)</f>
        <v>411218.01911590406</v>
      </c>
      <c r="AI361" s="157">
        <f>+'ESTUDIO DE MERCADO 2023'!AH361*(1 + 0.0928) * (1 + 0.052) * (1 + 0.051)</f>
        <v>389075.51039427833</v>
      </c>
      <c r="AJ361" s="7">
        <f>+'ESTUDIO DE MERCADO 2025'!AF361*1.051</f>
        <v>506581.99999999994</v>
      </c>
      <c r="AK361" s="7">
        <f>+'ESTUDIO DE MERCADO 2025'!AG361*1.051</f>
        <v>517091.99999999994</v>
      </c>
      <c r="AL361" s="7">
        <f>+'ESTUDIO DE MERCADO 2025'!AH361*1.051</f>
        <v>487293.83780000004</v>
      </c>
      <c r="AM361" s="8">
        <f t="shared" si="263"/>
        <v>462252</v>
      </c>
      <c r="AN361" s="450"/>
      <c r="AO361" s="157">
        <f>+'ESTUDIO DE MERCADO 2023'!AJ361*(1 + 0.0928) * (1 + 0.052) * (1 + 0.051)</f>
        <v>411218.01911590406</v>
      </c>
      <c r="AP361" s="157">
        <f>+'ESTUDIO DE MERCADO 2023'!AK361*(1 + 0.0928) * (1 + 0.052) * (1 + 0.051)</f>
        <v>389075.51039427833</v>
      </c>
      <c r="AQ361" s="7">
        <f>+'ESTUDIO DE MERCADO 2025'!AL361*1.051</f>
        <v>506581.99999999994</v>
      </c>
      <c r="AR361" s="7">
        <f>+'ESTUDIO DE MERCADO 2025'!AM361*1.051</f>
        <v>517091.99999999994</v>
      </c>
      <c r="AS361" s="7">
        <f>+'ESTUDIO DE MERCADO 2025'!AN361*1.051</f>
        <v>487293.83780000004</v>
      </c>
      <c r="AT361" s="8">
        <f>ROUND(((AO361+AP361+AQ361+AR361+AS361)/5),0)</f>
        <v>462252</v>
      </c>
      <c r="AU361" s="450"/>
      <c r="AV361" s="157">
        <f>+'ESTUDIO DE MERCADO 2023'!AM361*(1 + 0.0928) * (1 + 0.052) * (1 + 0.051)</f>
        <v>411218.01911590406</v>
      </c>
      <c r="AW361" s="157">
        <f>+'ESTUDIO DE MERCADO 2023'!AN361*(1 + 0.0928) * (1 + 0.052) * (1 + 0.051)</f>
        <v>389075.51039427833</v>
      </c>
      <c r="AX361" s="7">
        <f>+'ESTUDIO DE MERCADO 2025'!AR361*1.051</f>
        <v>506581.99999999994</v>
      </c>
      <c r="AY361" s="7">
        <f>+'ESTUDIO DE MERCADO 2025'!AS361*1.051</f>
        <v>517091.99999999994</v>
      </c>
      <c r="AZ361" s="7">
        <f>+'ESTUDIO DE MERCADO 2025'!AT361*1.051</f>
        <v>487293.83780000004</v>
      </c>
      <c r="BA361" s="8">
        <f t="shared" si="264"/>
        <v>462252</v>
      </c>
      <c r="BB361" s="450"/>
      <c r="BC361" s="157">
        <f>+'ESTUDIO DE MERCADO 2023'!AP361*(1 + 0.0928) * (1 + 0.052) * (1 + 0.051)</f>
        <v>355142.83469100803</v>
      </c>
      <c r="BD361" s="157">
        <f>+'ESTUDIO DE MERCADO 2023'!AQ361*(1 + 0.0928) * (1 + 0.052) * (1 + 0.051)</f>
        <v>273186.79591615999</v>
      </c>
      <c r="BE361" s="7">
        <f>+'ESTUDIO DE MERCADO 2025'!AX361*1.051</f>
        <v>398329</v>
      </c>
      <c r="BF361" s="7">
        <f>+'ESTUDIO DE MERCADO 2025'!AY361*1.051</f>
        <v>398329</v>
      </c>
      <c r="BG361" s="7">
        <f>+'ESTUDIO DE MERCADO 2025'!AZ361*1.051</f>
        <v>382586.071</v>
      </c>
      <c r="BH361" s="8">
        <f t="shared" si="265"/>
        <v>361515</v>
      </c>
      <c r="BI361" s="450"/>
      <c r="BJ361" s="157">
        <f>+'ESTUDIO DE MERCADO 2023'!AV361*(1 + 0.0928) * (1 + 0.052) * (1 + 0.051)</f>
        <v>411218.01911590406</v>
      </c>
      <c r="BK361" s="157">
        <f>+'ESTUDIO DE MERCADO 2023'!AW361*(1 + 0.0928) * (1 + 0.052) * (1 + 0.051)</f>
        <v>389075.51039427833</v>
      </c>
      <c r="BL361" s="7">
        <f>+'ESTUDIO DE MERCADO 2025'!BD361*1.051</f>
        <v>506581.99999999994</v>
      </c>
      <c r="BM361" s="7">
        <f>+'ESTUDIO DE MERCADO 2025'!BE361*1.051</f>
        <v>506581.99999999994</v>
      </c>
      <c r="BN361" s="7">
        <f>+'ESTUDIO DE MERCADO 2025'!BF361*1.051</f>
        <v>487293.83780000004</v>
      </c>
      <c r="BO361" s="8">
        <f t="shared" si="266"/>
        <v>460150</v>
      </c>
      <c r="BP361" s="450"/>
      <c r="BQ361" s="157">
        <f>+'ESTUDIO DE MERCADO 2023'!AY361*(1 + 0.0928) * (1 + 0.052) * (1 + 0.051)</f>
        <v>411218.01911590406</v>
      </c>
      <c r="BR361" s="157">
        <f>+'ESTUDIO DE MERCADO 2023'!AZ361*(1 + 0.0928) * (1 + 0.052) * (1 + 0.051)</f>
        <v>389075.51039427833</v>
      </c>
      <c r="BS361" s="7">
        <f>+'ESTUDIO DE MERCADO 2025'!BJ361*1.051</f>
        <v>506581.99999999994</v>
      </c>
      <c r="BT361" s="7">
        <f>+'ESTUDIO DE MERCADO 2025'!BK361*1.051</f>
        <v>506581.99999999994</v>
      </c>
      <c r="BU361" s="7">
        <f>+'ESTUDIO DE MERCADO 2025'!BL361*1.051</f>
        <v>487293.83780000004</v>
      </c>
      <c r="BV361" s="8">
        <f t="shared" si="267"/>
        <v>460150</v>
      </c>
      <c r="BW361" s="450"/>
      <c r="BX361" s="157">
        <f>+'ESTUDIO DE MERCADO 2023'!BB361*(1 + 0.0928) * (1 + 0.052) * (1 + 0.051)</f>
        <v>355142.83469100803</v>
      </c>
      <c r="BY361" s="157">
        <f>+'ESTUDIO DE MERCADO 2023'!BC361*(1 + 0.0928) * (1 + 0.052) * (1 + 0.051)</f>
        <v>273186.79591615999</v>
      </c>
      <c r="BZ361" s="7">
        <f>+'ESTUDIO DE MERCADO 2025'!BP361*1.051</f>
        <v>398329</v>
      </c>
      <c r="CA361" s="7">
        <f>+'ESTUDIO DE MERCADO 2025'!BQ361*1.051</f>
        <v>398329</v>
      </c>
      <c r="CB361" s="7">
        <f>+'ESTUDIO DE MERCADO 2025'!BR361*1.051</f>
        <v>382586.071</v>
      </c>
      <c r="CC361" s="8">
        <f t="shared" si="268"/>
        <v>361515</v>
      </c>
      <c r="CD361" s="453"/>
      <c r="CE361" s="45"/>
      <c r="CF361" s="9"/>
      <c r="CG361" s="9"/>
      <c r="CH361" s="9"/>
      <c r="CI361" s="10"/>
      <c r="CJ361" s="10"/>
    </row>
    <row r="362" spans="1:88" s="6" customFormat="1" ht="50" customHeight="1" x14ac:dyDescent="0.35">
      <c r="A362" s="291"/>
      <c r="B362" s="11">
        <v>327</v>
      </c>
      <c r="C362" s="51" t="s">
        <v>368</v>
      </c>
      <c r="D362" s="11" t="s">
        <v>272</v>
      </c>
      <c r="F362" s="157">
        <f>+'ESTUDIO DE MERCADO 2023'!F362*(1 + 0.0928) * (1 + 0.052) * (1 + 0.051)</f>
        <v>706585.64179638005</v>
      </c>
      <c r="G362" s="157">
        <f>+'ESTUDIO DE MERCADO 2023'!G362*(1 + 0.0928) * (1 + 0.052) * (1 + 0.051)</f>
        <v>668538.72262272867</v>
      </c>
      <c r="H362" s="7">
        <f>+'ESTUDIO DE MERCADO 2025'!H362*1.051</f>
        <v>871279</v>
      </c>
      <c r="I362" s="7">
        <f>+'ESTUDIO DE MERCADO 2025'!I362*1.051</f>
        <v>889146</v>
      </c>
      <c r="J362" s="13">
        <f>+'ESTUDIO DE MERCADO 2025'!J362*1.051</f>
        <v>837304.58419999992</v>
      </c>
      <c r="K362" s="8">
        <f t="shared" si="259"/>
        <v>794571</v>
      </c>
      <c r="L362" s="450"/>
      <c r="M362" s="157">
        <f>+'ESTUDIO DE MERCADO 2023'!I362*(1 + 0.0928) * (1 + 0.052) * (1 + 0.051)</f>
        <v>706585.64179638005</v>
      </c>
      <c r="N362" s="157">
        <f>+'ESTUDIO DE MERCADO 2023'!J362*(1 + 0.0928) * (1 + 0.052) * (1 + 0.051)</f>
        <v>668538.72262272867</v>
      </c>
      <c r="O362" s="7">
        <f>+'ESTUDIO DE MERCADO 2025'!N362*1.051</f>
        <v>871279</v>
      </c>
      <c r="P362" s="7">
        <f>+'ESTUDIO DE MERCADO 2025'!O362*1.051</f>
        <v>889146</v>
      </c>
      <c r="Q362" s="7">
        <f>+'ESTUDIO DE MERCADO 2025'!P362*1.051</f>
        <v>837304.58419999992</v>
      </c>
      <c r="R362" s="8">
        <f t="shared" si="260"/>
        <v>794571</v>
      </c>
      <c r="S362" s="450"/>
      <c r="T362" s="157">
        <f>+'ESTUDIO DE MERCADO 2023'!O362*(1 + 0.0928) * (1 + 0.052) * (1 + 0.051)</f>
        <v>1186671.9313705165</v>
      </c>
      <c r="U362" s="157">
        <f>+'ESTUDIO DE MERCADO 2023'!P362*(1 + 0.0928) * (1 + 0.052) * (1 + 0.051)</f>
        <v>1122774.2119890272</v>
      </c>
      <c r="V362" s="7">
        <f>+'ESTUDIO DE MERCADO 2025'!T362*1.051</f>
        <v>1461941</v>
      </c>
      <c r="W362" s="7">
        <f>+'ESTUDIO DE MERCADO 2025'!U362*1.051</f>
        <v>1461941</v>
      </c>
      <c r="X362" s="7">
        <f>+'ESTUDIO DE MERCADO 2025'!V362*1.051</f>
        <v>1406208.1516</v>
      </c>
      <c r="Y362" s="8">
        <f t="shared" si="261"/>
        <v>1327907</v>
      </c>
      <c r="Z362" s="450"/>
      <c r="AA362" s="157">
        <f>+'ESTUDIO DE MERCADO 2023'!AD362*(1 + 0.0928) * (1 + 0.052) * (1 + 0.051)</f>
        <v>1486093.3225917087</v>
      </c>
      <c r="AB362" s="157">
        <f>+'ESTUDIO DE MERCADO 2023'!AE362*(1 + 0.0928) * (1 + 0.052) * (1 + 0.051)</f>
        <v>1385849.0331621564</v>
      </c>
      <c r="AC362" s="7">
        <f>+'ESTUDIO DE MERCADO 2025'!Z362*1.051</f>
        <v>1818230</v>
      </c>
      <c r="AD362" s="7">
        <f>+'ESTUDIO DE MERCADO 2025'!AA362*1.051</f>
        <v>1818230</v>
      </c>
      <c r="AE362" s="7">
        <f>+'ESTUDIO DE MERCADO 2025'!AB362*1.051</f>
        <v>1748708.8723999998</v>
      </c>
      <c r="AF362" s="8">
        <f t="shared" si="262"/>
        <v>1651422</v>
      </c>
      <c r="AG362" s="450"/>
      <c r="AH362" s="157">
        <f>+'ESTUDIO DE MERCADO 2023'!AG362*(1 + 0.0928) * (1 + 0.052) * (1 + 0.051)</f>
        <v>1341550.4692483903</v>
      </c>
      <c r="AI362" s="157">
        <f>+'ESTUDIO DE MERCADO 2023'!AH362*(1 + 0.0928) * (1 + 0.052) * (1 + 0.051)</f>
        <v>1385849.0331621564</v>
      </c>
      <c r="AJ362" s="7">
        <f>+'ESTUDIO DE MERCADO 2025'!AF362*1.051</f>
        <v>1726793</v>
      </c>
      <c r="AK362" s="7">
        <f>+'ESTUDIO DE MERCADO 2025'!AG362*1.051</f>
        <v>1761476</v>
      </c>
      <c r="AL362" s="7">
        <f>+'ESTUDIO DE MERCADO 2025'!AH362*1.051</f>
        <v>1660697.0813999998</v>
      </c>
      <c r="AM362" s="8">
        <f t="shared" si="263"/>
        <v>1575273</v>
      </c>
      <c r="AN362" s="450"/>
      <c r="AO362" s="157">
        <f>+'ESTUDIO DE MERCADO 2023'!AJ362*(1 + 0.0928) * (1 + 0.052) * (1 + 0.051)</f>
        <v>1449601.9290340042</v>
      </c>
      <c r="AP362" s="157">
        <f>+'ESTUDIO DE MERCADO 2023'!AK362*(1 + 0.0928) * (1 + 0.052) * (1 + 0.051)</f>
        <v>1385849.0331621564</v>
      </c>
      <c r="AQ362" s="7">
        <f>+'ESTUDIO DE MERCADO 2025'!AL362*1.051</f>
        <v>1795108</v>
      </c>
      <c r="AR362" s="7">
        <f>+'ESTUDIO DE MERCADO 2025'!AM362*1.051</f>
        <v>1830842</v>
      </c>
      <c r="AS362" s="7">
        <f>+'ESTUDIO DE MERCADO 2025'!AN362*1.051</f>
        <v>1726489.2609999999</v>
      </c>
      <c r="AT362" s="8">
        <f>ROUND(((AO362+AP362+AQ362+AR362+AS362)/5),0)</f>
        <v>1637578</v>
      </c>
      <c r="AU362" s="450"/>
      <c r="AV362" s="157">
        <f>+'ESTUDIO DE MERCADO 2023'!AM362*(1 + 0.0928) * (1 + 0.052) * (1 + 0.051)</f>
        <v>1679913.8330452966</v>
      </c>
      <c r="AW362" s="157">
        <f>+'ESTUDIO DE MERCADO 2023'!AN362*(1 + 0.0928) * (1 + 0.052) * (1 + 0.051)</f>
        <v>1385849.0331621564</v>
      </c>
      <c r="AX362" s="7">
        <f>+'ESTUDIO DE MERCADO 2025'!AR362*1.051</f>
        <v>1941196.9999999998</v>
      </c>
      <c r="AY362" s="7">
        <f>+'ESTUDIO DE MERCADO 2025'!AS362*1.051</f>
        <v>1980083.9999999998</v>
      </c>
      <c r="AZ362" s="7">
        <f>+'ESTUDIO DE MERCADO 2025'!AT362*1.051</f>
        <v>1866723.9808</v>
      </c>
      <c r="BA362" s="8">
        <f t="shared" si="264"/>
        <v>1770754</v>
      </c>
      <c r="BB362" s="450"/>
      <c r="BC362" s="157">
        <f>+'ESTUDIO DE MERCADO 2023'!AP362*(1 + 0.0928) * (1 + 0.052) * (1 + 0.051)</f>
        <v>1132999.7555155086</v>
      </c>
      <c r="BD362" s="157">
        <f>+'ESTUDIO DE MERCADO 2023'!AQ362*(1 + 0.0928) * (1 + 0.052) * (1 + 0.051)</f>
        <v>871538.27347346803</v>
      </c>
      <c r="BE362" s="7">
        <f>+'ESTUDIO DE MERCADO 2025'!AX362*1.051</f>
        <v>1269608</v>
      </c>
      <c r="BF362" s="7">
        <f>+'ESTUDIO DE MERCADO 2025'!AY362*1.051</f>
        <v>1269608</v>
      </c>
      <c r="BG362" s="7">
        <f>+'ESTUDIO DE MERCADO 2025'!AZ362*1.051</f>
        <v>1220551.3137999999</v>
      </c>
      <c r="BH362" s="8">
        <f t="shared" si="265"/>
        <v>1152861</v>
      </c>
      <c r="BI362" s="450"/>
      <c r="BJ362" s="157">
        <f>+'ESTUDIO DE MERCADO 2023'!AV362*(1 + 0.0928) * (1 + 0.052) * (1 + 0.051)</f>
        <v>1556796.8403775273</v>
      </c>
      <c r="BK362" s="157">
        <f>+'ESTUDIO DE MERCADO 2023'!AW362*(1 + 0.0928) * (1 + 0.052) * (1 + 0.051)</f>
        <v>1385849.0331621564</v>
      </c>
      <c r="BL362" s="7">
        <f>+'ESTUDIO DE MERCADO 2025'!BD362*1.051</f>
        <v>1863422.9999999998</v>
      </c>
      <c r="BM362" s="7">
        <f>+'ESTUDIO DE MERCADO 2025'!BE362*1.051</f>
        <v>1863422.9999999998</v>
      </c>
      <c r="BN362" s="7">
        <f>+'ESTUDIO DE MERCADO 2025'!BF362*1.051</f>
        <v>1791759.0936</v>
      </c>
      <c r="BO362" s="8">
        <f t="shared" si="266"/>
        <v>1692250</v>
      </c>
      <c r="BP362" s="450"/>
      <c r="BQ362" s="157">
        <f>+'ESTUDIO DE MERCADO 2023'!AY362*(1 + 0.0928) * (1 + 0.052) * (1 + 0.051)</f>
        <v>1564915.2186612822</v>
      </c>
      <c r="BR362" s="157">
        <f>+'ESTUDIO DE MERCADO 2023'!AZ362*(1 + 0.0928) * (1 + 0.052) * (1 + 0.051)</f>
        <v>1385849.0331621564</v>
      </c>
      <c r="BS362" s="7">
        <f>+'ESTUDIO DE MERCADO 2025'!BJ362*1.051</f>
        <v>1868677.9999999998</v>
      </c>
      <c r="BT362" s="7">
        <f>+'ESTUDIO DE MERCADO 2025'!BK362*1.051</f>
        <v>1868677.9999999998</v>
      </c>
      <c r="BU362" s="7">
        <f>+'ESTUDIO DE MERCADO 2025'!BL362*1.051</f>
        <v>1796702.9975999999</v>
      </c>
      <c r="BV362" s="8">
        <f t="shared" si="267"/>
        <v>1696965</v>
      </c>
      <c r="BW362" s="450"/>
      <c r="BX362" s="157">
        <f>+'ESTUDIO DE MERCADO 2023'!BB362*(1 + 0.0928) * (1 + 0.052) * (1 + 0.051)</f>
        <v>1186188.3763634923</v>
      </c>
      <c r="BY362" s="157">
        <f>+'ESTUDIO DE MERCADO 2023'!BC362*(1 + 0.0928) * (1 + 0.052) * (1 + 0.051)</f>
        <v>912452.59720268659</v>
      </c>
      <c r="BZ362" s="7">
        <f>+'ESTUDIO DE MERCADO 2025'!BP362*1.051</f>
        <v>1328464</v>
      </c>
      <c r="CA362" s="7">
        <f>+'ESTUDIO DE MERCADO 2025'!BQ362*1.051</f>
        <v>1328464</v>
      </c>
      <c r="CB362" s="7">
        <f>+'ESTUDIO DE MERCADO 2025'!BR362*1.051</f>
        <v>1277849.1011999999</v>
      </c>
      <c r="CC362" s="8">
        <f t="shared" si="268"/>
        <v>1206684</v>
      </c>
      <c r="CD362" s="453"/>
      <c r="CE362" s="45"/>
      <c r="CF362" s="9"/>
      <c r="CG362" s="9"/>
      <c r="CH362" s="9"/>
      <c r="CI362" s="10"/>
      <c r="CJ362" s="10"/>
    </row>
    <row r="363" spans="1:88" s="6" customFormat="1" ht="50" customHeight="1" x14ac:dyDescent="0.35">
      <c r="A363" s="291"/>
      <c r="B363" s="31">
        <v>328</v>
      </c>
      <c r="C363" s="51" t="s">
        <v>369</v>
      </c>
      <c r="D363" s="11" t="s">
        <v>272</v>
      </c>
      <c r="F363" s="157">
        <f>+'ESTUDIO DE MERCADO 2023'!F363*(1 + 0.0928) * (1 + 0.052) * (1 + 0.051)</f>
        <v>653723.84581495263</v>
      </c>
      <c r="G363" s="157">
        <f>+'ESTUDIO DE MERCADO 2023'!G363*(1 + 0.0928) * (1 + 0.052) * (1 + 0.051)</f>
        <v>618523.33104030148</v>
      </c>
      <c r="H363" s="7">
        <f>+'ESTUDIO DE MERCADO 2025'!H363*1.051</f>
        <v>806117</v>
      </c>
      <c r="I363" s="7">
        <f>+'ESTUDIO DE MERCADO 2025'!I363*1.051</f>
        <v>821882</v>
      </c>
      <c r="J363" s="13">
        <f>+'ESTUDIO DE MERCADO 2025'!J363*1.051</f>
        <v>774664.14339999994</v>
      </c>
      <c r="K363" s="8">
        <f t="shared" si="259"/>
        <v>734982</v>
      </c>
      <c r="L363" s="450"/>
      <c r="M363" s="157">
        <f>+'ESTUDIO DE MERCADO 2023'!I363*(1 + 0.0928) * (1 + 0.052) * (1 + 0.051)</f>
        <v>653723.84581495263</v>
      </c>
      <c r="N363" s="157">
        <f>+'ESTUDIO DE MERCADO 2023'!J363*(1 + 0.0928) * (1 + 0.052) * (1 + 0.051)</f>
        <v>618523.33104030148</v>
      </c>
      <c r="O363" s="7">
        <f>+'ESTUDIO DE MERCADO 2025'!N363*1.051</f>
        <v>806117</v>
      </c>
      <c r="P363" s="7">
        <f>+'ESTUDIO DE MERCADO 2025'!O363*1.051</f>
        <v>821882</v>
      </c>
      <c r="Q363" s="7">
        <f>+'ESTUDIO DE MERCADO 2025'!P363*1.051</f>
        <v>774664.14339999994</v>
      </c>
      <c r="R363" s="8">
        <f t="shared" si="260"/>
        <v>734982</v>
      </c>
      <c r="S363" s="450"/>
      <c r="T363" s="157">
        <f>+'ESTUDIO DE MERCADO 2023'!O363*(1 + 0.0928) * (1 + 0.052) * (1 + 0.051)</f>
        <v>2019465.4300001655</v>
      </c>
      <c r="U363" s="157">
        <f>+'ESTUDIO DE MERCADO 2023'!P363*(1 + 0.0928) * (1 + 0.052) * (1 + 0.051)</f>
        <v>1910724.9837693877</v>
      </c>
      <c r="V363" s="7">
        <f>+'ESTUDIO DE MERCADO 2025'!T363*1.051</f>
        <v>2488768</v>
      </c>
      <c r="W363" s="7">
        <f>+'ESTUDIO DE MERCADO 2025'!U363*1.051</f>
        <v>2488768</v>
      </c>
      <c r="X363" s="7">
        <f>+'ESTUDIO DE MERCADO 2025'!V363*1.051</f>
        <v>2393068.7746000001</v>
      </c>
      <c r="Y363" s="8">
        <f t="shared" si="261"/>
        <v>2260159</v>
      </c>
      <c r="Z363" s="450"/>
      <c r="AA363" s="157">
        <f>+'ESTUDIO DE MERCADO 2023'!AD363*(1 + 0.0928) * (1 + 0.052) * (1 + 0.051)</f>
        <v>1319428.4351582066</v>
      </c>
      <c r="AB363" s="157">
        <f>+'ESTUDIO DE MERCADO 2023'!AE363*(1 + 0.0928) * (1 + 0.052) * (1 + 0.051)</f>
        <v>1236944.3529066199</v>
      </c>
      <c r="AC363" s="7">
        <f>+'ESTUDIO DE MERCADO 2025'!Z363*1.051</f>
        <v>1618540</v>
      </c>
      <c r="AD363" s="7">
        <f>+'ESTUDIO DE MERCADO 2025'!AA363*1.051</f>
        <v>1618540</v>
      </c>
      <c r="AE363" s="7">
        <f>+'ESTUDIO DE MERCADO 2025'!AB363*1.051</f>
        <v>1556560.2178</v>
      </c>
      <c r="AF363" s="8">
        <f t="shared" si="262"/>
        <v>1470003</v>
      </c>
      <c r="AG363" s="450"/>
      <c r="AH363" s="157">
        <f>+'ESTUDIO DE MERCADO 2023'!AG363*(1 + 0.0928) * (1 + 0.052) * (1 + 0.051)</f>
        <v>1187360.8150111763</v>
      </c>
      <c r="AI363" s="157">
        <f>+'ESTUDIO DE MERCADO 2023'!AH363*(1 + 0.0928) * (1 + 0.052) * (1 + 0.051)</f>
        <v>1236944.3529066199</v>
      </c>
      <c r="AJ363" s="7">
        <f>+'ESTUDIO DE MERCADO 2025'!AF363*1.051</f>
        <v>1535511</v>
      </c>
      <c r="AK363" s="7">
        <f>+'ESTUDIO DE MERCADO 2025'!AG363*1.051</f>
        <v>1565990</v>
      </c>
      <c r="AL363" s="7">
        <f>+'ESTUDIO DE MERCADO 2025'!AH363*1.051</f>
        <v>1476145.2649999999</v>
      </c>
      <c r="AM363" s="8">
        <f t="shared" si="263"/>
        <v>1400390</v>
      </c>
      <c r="AN363" s="450"/>
      <c r="AO363" s="157">
        <f>+'ESTUDIO DE MERCADO 2023'!AJ363*(1 + 0.0928) * (1 + 0.052) * (1 + 0.051)</f>
        <v>1287821.1901639104</v>
      </c>
      <c r="AP363" s="157">
        <f>+'ESTUDIO DE MERCADO 2023'!AK363*(1 + 0.0928) * (1 + 0.052) * (1 + 0.051)</f>
        <v>1236944.3529066199</v>
      </c>
      <c r="AQ363" s="7">
        <f>+'ESTUDIO DE MERCADO 2025'!AL363*1.051</f>
        <v>1598571</v>
      </c>
      <c r="AR363" s="7">
        <f>+'ESTUDIO DE MERCADO 2025'!AM363*1.051</f>
        <v>1630101</v>
      </c>
      <c r="AS363" s="7">
        <f>+'ESTUDIO DE MERCADO 2025'!AN363*1.051</f>
        <v>1537314.3058</v>
      </c>
      <c r="AT363" s="8">
        <f>ROUND(((AO363+AP363+AQ363+AR363+AS363)/5),0)</f>
        <v>1458150</v>
      </c>
      <c r="AU363" s="450"/>
      <c r="AV363" s="157">
        <f>+'ESTUDIO DE MERCADO 2023'!AM363*(1 + 0.0928) * (1 + 0.052) * (1 + 0.051)</f>
        <v>3106156.8963379846</v>
      </c>
      <c r="AW363" s="157">
        <f>+'ESTUDIO DE MERCADO 2023'!AN363*(1 + 0.0928) * (1 + 0.052) * (1 + 0.051)</f>
        <v>1236944.3529066199</v>
      </c>
      <c r="AX363" s="7">
        <f>+'ESTUDIO DE MERCADO 2025'!AR363*1.051</f>
        <v>2750467</v>
      </c>
      <c r="AY363" s="7">
        <f>+'ESTUDIO DE MERCADO 2025'!AS363*1.051</f>
        <v>2805119</v>
      </c>
      <c r="AZ363" s="7">
        <f>+'ESTUDIO DE MERCADO 2025'!AT363*1.051</f>
        <v>2644488.3640000001</v>
      </c>
      <c r="BA363" s="8">
        <f t="shared" si="264"/>
        <v>2508635</v>
      </c>
      <c r="BB363" s="450"/>
      <c r="BC363" s="157">
        <f>+'ESTUDIO DE MERCADO 2023'!AP363*(1 + 0.0928) * (1 + 0.052) * (1 + 0.051)</f>
        <v>970765.83569662063</v>
      </c>
      <c r="BD363" s="157">
        <f>+'ESTUDIO DE MERCADO 2023'!AQ363*(1 + 0.0928) * (1 + 0.052) * (1 + 0.051)</f>
        <v>746742.95053586224</v>
      </c>
      <c r="BE363" s="7">
        <f>+'ESTUDIO DE MERCADO 2025'!AX363*1.051</f>
        <v>1087785</v>
      </c>
      <c r="BF363" s="7">
        <f>+'ESTUDIO DE MERCADO 2025'!AY363*1.051</f>
        <v>1087785</v>
      </c>
      <c r="BG363" s="7">
        <f>+'ESTUDIO DE MERCADO 2025'!AZ363*1.051</f>
        <v>1045779.8931999999</v>
      </c>
      <c r="BH363" s="8">
        <f t="shared" si="265"/>
        <v>987772</v>
      </c>
      <c r="BI363" s="450"/>
      <c r="BJ363" s="157">
        <f>+'ESTUDIO DE MERCADO 2023'!AV363*(1 + 0.0928) * (1 + 0.052) * (1 + 0.051)</f>
        <v>1392102.6218419974</v>
      </c>
      <c r="BK363" s="157">
        <f>+'ESTUDIO DE MERCADO 2023'!AW363*(1 + 0.0928) * (1 + 0.052) * (1 + 0.051)</f>
        <v>1236944.3529066199</v>
      </c>
      <c r="BL363" s="7">
        <f>+'ESTUDIO DE MERCADO 2025'!BD363*1.051</f>
        <v>1664784</v>
      </c>
      <c r="BM363" s="7">
        <f>+'ESTUDIO DE MERCADO 2025'!BE363*1.051</f>
        <v>1664784</v>
      </c>
      <c r="BN363" s="7">
        <f>+'ESTUDIO DE MERCADO 2025'!BF363*1.051</f>
        <v>1600811.1013999998</v>
      </c>
      <c r="BO363" s="8">
        <f t="shared" si="266"/>
        <v>1511885</v>
      </c>
      <c r="BP363" s="450"/>
      <c r="BQ363" s="157">
        <f>+'ESTUDIO DE MERCADO 2023'!AY363*(1 + 0.0928) * (1 + 0.052) * (1 + 0.051)</f>
        <v>1379767.1093135679</v>
      </c>
      <c r="BR363" s="157">
        <f>+'ESTUDIO DE MERCADO 2023'!AZ363*(1 + 0.0928) * (1 + 0.052) * (1 + 0.051)</f>
        <v>1236944.3529066199</v>
      </c>
      <c r="BS363" s="7">
        <f>+'ESTUDIO DE MERCADO 2025'!BJ363*1.051</f>
        <v>1657427</v>
      </c>
      <c r="BT363" s="7">
        <f>+'ESTUDIO DE MERCADO 2025'!BK363*1.051</f>
        <v>1657427</v>
      </c>
      <c r="BU363" s="7">
        <f>+'ESTUDIO DE MERCADO 2025'!BL363*1.051</f>
        <v>1593299.6043999998</v>
      </c>
      <c r="BV363" s="8">
        <f t="shared" si="267"/>
        <v>1504973</v>
      </c>
      <c r="BW363" s="450"/>
      <c r="BX363" s="157">
        <f>+'ESTUDIO DE MERCADO 2023'!BB363*(1 + 0.0928) * (1 + 0.052) * (1 + 0.051)</f>
        <v>1097445.0979136219</v>
      </c>
      <c r="BY363" s="157">
        <f>+'ESTUDIO DE MERCADO 2023'!BC363*(1 + 0.0928) * (1 + 0.052) * (1 + 0.051)</f>
        <v>844188.53685663233</v>
      </c>
      <c r="BZ363" s="7">
        <f>+'ESTUDIO DE MERCADO 2025'!BP363*1.051</f>
        <v>1229670</v>
      </c>
      <c r="CA363" s="7">
        <f>+'ESTUDIO DE MERCADO 2025'!BQ363*1.051</f>
        <v>1229670</v>
      </c>
      <c r="CB363" s="7">
        <f>+'ESTUDIO DE MERCADO 2025'!BR363*1.051</f>
        <v>1182249.3003999998</v>
      </c>
      <c r="CC363" s="8">
        <f t="shared" si="268"/>
        <v>1116645</v>
      </c>
      <c r="CD363" s="453"/>
      <c r="CE363" s="45"/>
      <c r="CF363" s="9"/>
      <c r="CG363" s="9"/>
      <c r="CH363" s="9"/>
      <c r="CI363" s="10"/>
      <c r="CJ363" s="10"/>
    </row>
    <row r="364" spans="1:88" s="6" customFormat="1" ht="50" customHeight="1" x14ac:dyDescent="0.35">
      <c r="A364" s="291"/>
      <c r="B364" s="11">
        <v>329</v>
      </c>
      <c r="C364" s="51" t="s">
        <v>370</v>
      </c>
      <c r="D364" s="11" t="s">
        <v>272</v>
      </c>
      <c r="F364" s="157">
        <f>+'ESTUDIO DE MERCADO 2023'!F364*(1 + 0.0928) * (1 + 0.052) * (1 + 0.051)</f>
        <v>448601.47539916798</v>
      </c>
      <c r="G364" s="157">
        <f>+'ESTUDIO DE MERCADO 2023'!G364*(1 + 0.0928) * (1 + 0.052) * (1 + 0.051)</f>
        <v>424446.01133921277</v>
      </c>
      <c r="H364" s="7">
        <f>+'ESTUDIO DE MERCADO 2025'!H364*1.051</f>
        <v>552826</v>
      </c>
      <c r="I364" s="7">
        <f>+'ESTUDIO DE MERCADO 2025'!I364*1.051</f>
        <v>564387</v>
      </c>
      <c r="J364" s="13">
        <f>+'ESTUDIO DE MERCADO 2025'!J364*1.051</f>
        <v>531593.27759999991</v>
      </c>
      <c r="K364" s="8">
        <f t="shared" si="259"/>
        <v>504371</v>
      </c>
      <c r="L364" s="450"/>
      <c r="M364" s="157">
        <f>+'ESTUDIO DE MERCADO 2023'!I364*(1 + 0.0928) * (1 + 0.052) * (1 + 0.051)</f>
        <v>448601.47539916798</v>
      </c>
      <c r="N364" s="157">
        <f>+'ESTUDIO DE MERCADO 2023'!J364*(1 + 0.0928) * (1 + 0.052) * (1 + 0.051)</f>
        <v>424446.01133921277</v>
      </c>
      <c r="O364" s="7">
        <f>+'ESTUDIO DE MERCADO 2025'!N364*1.051</f>
        <v>552826</v>
      </c>
      <c r="P364" s="7">
        <f>+'ESTUDIO DE MERCADO 2025'!O364*1.051</f>
        <v>564387</v>
      </c>
      <c r="Q364" s="7">
        <f>+'ESTUDIO DE MERCADO 2025'!P364*1.051</f>
        <v>531593.27759999991</v>
      </c>
      <c r="R364" s="8">
        <f t="shared" si="260"/>
        <v>504371</v>
      </c>
      <c r="S364" s="450"/>
      <c r="T364" s="157">
        <f>+'ESTUDIO DE MERCADO 2023'!O364*(1 + 0.0928) * (1 + 0.052) * (1 + 0.051)</f>
        <v>448601.47539916798</v>
      </c>
      <c r="U364" s="157">
        <f>+'ESTUDIO DE MERCADO 2023'!P364*(1 + 0.0928) * (1 + 0.052) * (1 + 0.051)</f>
        <v>424446.01133921277</v>
      </c>
      <c r="V364" s="7">
        <f>+'ESTUDIO DE MERCADO 2025'!T364*1.051</f>
        <v>552826</v>
      </c>
      <c r="W364" s="7">
        <f>+'ESTUDIO DE MERCADO 2025'!U364*1.051</f>
        <v>552826</v>
      </c>
      <c r="X364" s="7">
        <f>+'ESTUDIO DE MERCADO 2025'!V364*1.051</f>
        <v>531593.27759999991</v>
      </c>
      <c r="Y364" s="8">
        <f t="shared" si="261"/>
        <v>502059</v>
      </c>
      <c r="Z364" s="450"/>
      <c r="AA364" s="157">
        <f>+'ESTUDIO DE MERCADO 2023'!AD364*(1 + 0.0928) * (1 + 0.052) * (1 + 0.051)</f>
        <v>448601.47539916798</v>
      </c>
      <c r="AB364" s="157">
        <f>+'ESTUDIO DE MERCADO 2023'!AE364*(1 + 0.0928) * (1 + 0.052) * (1 + 0.051)</f>
        <v>424446.01133921277</v>
      </c>
      <c r="AC364" s="7">
        <f>+'ESTUDIO DE MERCADO 2025'!Z364*1.051</f>
        <v>552826</v>
      </c>
      <c r="AD364" s="7">
        <f>+'ESTUDIO DE MERCADO 2025'!AA364*1.051</f>
        <v>552826</v>
      </c>
      <c r="AE364" s="7">
        <f>+'ESTUDIO DE MERCADO 2025'!AB364*1.051</f>
        <v>531593.27759999991</v>
      </c>
      <c r="AF364" s="8">
        <f t="shared" si="262"/>
        <v>502059</v>
      </c>
      <c r="AG364" s="450"/>
      <c r="AH364" s="157">
        <f>+'ESTUDIO DE MERCADO 2023'!AG364*(1 + 0.0928) * (1 + 0.052) * (1 + 0.051)</f>
        <v>448601.47539916798</v>
      </c>
      <c r="AI364" s="157">
        <f>+'ESTUDIO DE MERCADO 2023'!AH364*(1 + 0.0928) * (1 + 0.052) * (1 + 0.051)</f>
        <v>424446.01133921277</v>
      </c>
      <c r="AJ364" s="7">
        <f>+'ESTUDIO DE MERCADO 2025'!AF364*1.051</f>
        <v>552826</v>
      </c>
      <c r="AK364" s="7">
        <f>+'ESTUDIO DE MERCADO 2025'!AG364*1.051</f>
        <v>564387</v>
      </c>
      <c r="AL364" s="7">
        <f>+'ESTUDIO DE MERCADO 2025'!AH364*1.051</f>
        <v>531593.27759999991</v>
      </c>
      <c r="AM364" s="8">
        <f t="shared" si="263"/>
        <v>504371</v>
      </c>
      <c r="AN364" s="450"/>
      <c r="AO364" s="157">
        <f>+'ESTUDIO DE MERCADO 2023'!AJ364*(1 + 0.0928) * (1 + 0.052) * (1 + 0.051)</f>
        <v>448601.47539916798</v>
      </c>
      <c r="AP364" s="157">
        <f>+'ESTUDIO DE MERCADO 2023'!AK364*(1 + 0.0928) * (1 + 0.052) * (1 + 0.051)</f>
        <v>424446.01133921277</v>
      </c>
      <c r="AQ364" s="7">
        <f>+'ESTUDIO DE MERCADO 2025'!AL364*1.051</f>
        <v>552826</v>
      </c>
      <c r="AR364" s="7">
        <f>+'ESTUDIO DE MERCADO 2025'!AM364*1.051</f>
        <v>564387</v>
      </c>
      <c r="AS364" s="7">
        <f>+'ESTUDIO DE MERCADO 2025'!AN364*1.051</f>
        <v>531593.27759999991</v>
      </c>
      <c r="AT364" s="8">
        <f>ROUND(((AO364+AP364+AQ364+AR364+AS364)/5),0)</f>
        <v>504371</v>
      </c>
      <c r="AU364" s="450"/>
      <c r="AV364" s="157">
        <f>+'ESTUDIO DE MERCADO 2023'!AM364*(1 + 0.0928) * (1 + 0.052) * (1 + 0.051)</f>
        <v>448601.47539916798</v>
      </c>
      <c r="AW364" s="157">
        <f>+'ESTUDIO DE MERCADO 2023'!AN364*(1 + 0.0928) * (1 + 0.052) * (1 + 0.051)</f>
        <v>424446.01133921277</v>
      </c>
      <c r="AX364" s="7">
        <f>+'ESTUDIO DE MERCADO 2025'!AR364*1.051</f>
        <v>552826</v>
      </c>
      <c r="AY364" s="7">
        <f>+'ESTUDIO DE MERCADO 2025'!AS364*1.051</f>
        <v>564387</v>
      </c>
      <c r="AZ364" s="7">
        <f>+'ESTUDIO DE MERCADO 2025'!AT364*1.051</f>
        <v>531593.27759999991</v>
      </c>
      <c r="BA364" s="8">
        <f t="shared" si="264"/>
        <v>504371</v>
      </c>
      <c r="BB364" s="450"/>
      <c r="BC364" s="157">
        <f>+'ESTUDIO DE MERCADO 2023'!AP364*(1 + 0.0928) * (1 + 0.052) * (1 + 0.051)</f>
        <v>448601.47539916798</v>
      </c>
      <c r="BD364" s="157">
        <f>+'ESTUDIO DE MERCADO 2023'!AQ364*(1 + 0.0928) * (1 + 0.052) * (1 + 0.051)</f>
        <v>345078.05799935997</v>
      </c>
      <c r="BE364" s="7">
        <f>+'ESTUDIO DE MERCADO 2025'!AX364*1.051</f>
        <v>502377.99999999994</v>
      </c>
      <c r="BF364" s="7">
        <f>+'ESTUDIO DE MERCADO 2025'!AY364*1.051</f>
        <v>502377.99999999994</v>
      </c>
      <c r="BG364" s="7">
        <f>+'ESTUDIO DE MERCADO 2025'!AZ364*1.051</f>
        <v>483266.61599999998</v>
      </c>
      <c r="BH364" s="8">
        <f t="shared" si="265"/>
        <v>456340</v>
      </c>
      <c r="BI364" s="450"/>
      <c r="BJ364" s="157">
        <f>+'ESTUDIO DE MERCADO 2023'!AV364*(1 + 0.0928) * (1 + 0.052) * (1 + 0.051)</f>
        <v>448601.47539916798</v>
      </c>
      <c r="BK364" s="157">
        <f>+'ESTUDIO DE MERCADO 2023'!AW364*(1 + 0.0928) * (1 + 0.052) * (1 + 0.051)</f>
        <v>424446.01133921277</v>
      </c>
      <c r="BL364" s="7">
        <f>+'ESTUDIO DE MERCADO 2025'!BD364*1.051</f>
        <v>552826</v>
      </c>
      <c r="BM364" s="7">
        <f>+'ESTUDIO DE MERCADO 2025'!BE364*1.051</f>
        <v>552826</v>
      </c>
      <c r="BN364" s="7">
        <f>+'ESTUDIO DE MERCADO 2025'!BF364*1.051</f>
        <v>531593.27759999991</v>
      </c>
      <c r="BO364" s="8">
        <f t="shared" si="266"/>
        <v>502059</v>
      </c>
      <c r="BP364" s="450"/>
      <c r="BQ364" s="157">
        <f>+'ESTUDIO DE MERCADO 2023'!AY364*(1 + 0.0928) * (1 + 0.052) * (1 + 0.051)</f>
        <v>448601.47539916798</v>
      </c>
      <c r="BR364" s="157">
        <f>+'ESTUDIO DE MERCADO 2023'!AZ364*(1 + 0.0928) * (1 + 0.052) * (1 + 0.051)</f>
        <v>424446.01133921277</v>
      </c>
      <c r="BS364" s="7">
        <f>+'ESTUDIO DE MERCADO 2025'!BJ364*1.051</f>
        <v>552826</v>
      </c>
      <c r="BT364" s="7">
        <f>+'ESTUDIO DE MERCADO 2025'!BK364*1.051</f>
        <v>552826</v>
      </c>
      <c r="BU364" s="7">
        <f>+'ESTUDIO DE MERCADO 2025'!BL364*1.051</f>
        <v>531593.27759999991</v>
      </c>
      <c r="BV364" s="8">
        <f t="shared" si="267"/>
        <v>502059</v>
      </c>
      <c r="BW364" s="450"/>
      <c r="BX364" s="157">
        <f>+'ESTUDIO DE MERCADO 2023'!BB364*(1 + 0.0928) * (1 + 0.052) * (1 + 0.051)</f>
        <v>448601.47539916798</v>
      </c>
      <c r="BY364" s="157">
        <f>+'ESTUDIO DE MERCADO 2023'!BC364*(1 + 0.0928) * (1 + 0.052) * (1 + 0.051)</f>
        <v>345078.05799935997</v>
      </c>
      <c r="BZ364" s="7">
        <f>+'ESTUDIO DE MERCADO 2025'!BP364*1.051</f>
        <v>502377.99999999994</v>
      </c>
      <c r="CA364" s="7">
        <f>+'ESTUDIO DE MERCADO 2025'!BQ364*1.051</f>
        <v>502377.99999999994</v>
      </c>
      <c r="CB364" s="7">
        <f>+'ESTUDIO DE MERCADO 2025'!BR364*1.051</f>
        <v>483266.61599999998</v>
      </c>
      <c r="CC364" s="8">
        <f t="shared" si="268"/>
        <v>456340</v>
      </c>
      <c r="CD364" s="453"/>
      <c r="CE364" s="45"/>
      <c r="CF364" s="9"/>
      <c r="CG364" s="9"/>
      <c r="CH364" s="9"/>
      <c r="CI364" s="10"/>
      <c r="CJ364" s="10"/>
    </row>
    <row r="365" spans="1:88" s="6" customFormat="1" ht="50" customHeight="1" x14ac:dyDescent="0.35">
      <c r="A365" s="291"/>
      <c r="B365" s="31">
        <v>330</v>
      </c>
      <c r="C365" s="51" t="s">
        <v>371</v>
      </c>
      <c r="D365" s="11" t="s">
        <v>272</v>
      </c>
      <c r="F365" s="157">
        <f>+'ESTUDIO DE MERCADO 2023'!F365*(1 + 0.0928) * (1 + 0.052) * (1 + 0.051)</f>
        <v>430233.95528215257</v>
      </c>
      <c r="G365" s="157">
        <f>+'ESTUDIO DE MERCADO 2023'!G365*(1 + 0.0928) * (1 + 0.052) * (1 + 0.051)</f>
        <v>407067.51153619064</v>
      </c>
      <c r="H365" s="7">
        <f>+'ESTUDIO DE MERCADO 2025'!H365*1.051</f>
        <v>529704</v>
      </c>
      <c r="I365" s="7">
        <f>+'ESTUDIO DE MERCADO 2025'!I365*1.051</f>
        <v>540214</v>
      </c>
      <c r="J365" s="13">
        <f>+'ESTUDIO DE MERCADO 2025'!J365*1.051</f>
        <v>509828.32880000002</v>
      </c>
      <c r="K365" s="8">
        <f t="shared" si="259"/>
        <v>483410</v>
      </c>
      <c r="L365" s="450"/>
      <c r="M365" s="157">
        <f>+'ESTUDIO DE MERCADO 2023'!I365*(1 + 0.0928) * (1 + 0.052) * (1 + 0.051)</f>
        <v>430233.95528215257</v>
      </c>
      <c r="N365" s="157">
        <f>+'ESTUDIO DE MERCADO 2023'!J365*(1 + 0.0928) * (1 + 0.052) * (1 + 0.051)</f>
        <v>407067.51153619064</v>
      </c>
      <c r="O365" s="7">
        <f>+'ESTUDIO DE MERCADO 2025'!N365*1.051</f>
        <v>529704</v>
      </c>
      <c r="P365" s="7">
        <f>+'ESTUDIO DE MERCADO 2025'!O365*1.051</f>
        <v>540214</v>
      </c>
      <c r="Q365" s="7">
        <f>+'ESTUDIO DE MERCADO 2025'!P365*1.051</f>
        <v>509828.32880000002</v>
      </c>
      <c r="R365" s="8">
        <f t="shared" si="260"/>
        <v>483410</v>
      </c>
      <c r="S365" s="450"/>
      <c r="T365" s="157">
        <f>+'ESTUDIO DE MERCADO 2023'!O365*(1 + 0.0928) * (1 + 0.052) * (1 + 0.051)</f>
        <v>1375232.869900971</v>
      </c>
      <c r="U365" s="157">
        <f>+'ESTUDIO DE MERCADO 2023'!P365*(1 + 0.0928) * (1 + 0.052) * (1 + 0.051)</f>
        <v>1301181.8692139955</v>
      </c>
      <c r="V365" s="7">
        <f>+'ESTUDIO DE MERCADO 2025'!T365*1.051</f>
        <v>1695263</v>
      </c>
      <c r="W365" s="7">
        <f>+'ESTUDIO DE MERCADO 2025'!U365*1.051</f>
        <v>1695263</v>
      </c>
      <c r="X365" s="7">
        <f>+'ESTUDIO DE MERCADO 2025'!V365*1.051</f>
        <v>1629652.0127999999</v>
      </c>
      <c r="Y365" s="8">
        <f t="shared" si="261"/>
        <v>1539319</v>
      </c>
      <c r="Z365" s="450"/>
      <c r="AA365" s="157">
        <f>+'ESTUDIO DE MERCADO 2023'!AD365*(1 + 0.0928) * (1 + 0.052) * (1 + 0.051)</f>
        <v>798063.80044929334</v>
      </c>
      <c r="AB365" s="157">
        <f>+'ESTUDIO DE MERCADO 2023'!AE365*(1 + 0.0928) * (1 + 0.052) * (1 + 0.051)</f>
        <v>750467.67924023757</v>
      </c>
      <c r="AC365" s="7">
        <f>+'ESTUDIO DE MERCADO 2025'!Z365*1.051</f>
        <v>980582.99999999988</v>
      </c>
      <c r="AD365" s="7">
        <f>+'ESTUDIO DE MERCADO 2025'!AA365*1.051</f>
        <v>980582.99999999988</v>
      </c>
      <c r="AE365" s="7">
        <f>+'ESTUDIO DE MERCADO 2025'!AB365*1.051</f>
        <v>942890.77679999999</v>
      </c>
      <c r="AF365" s="8">
        <f t="shared" si="262"/>
        <v>890518</v>
      </c>
      <c r="AG365" s="450"/>
      <c r="AH365" s="157">
        <f>+'ESTUDIO DE MERCADO 2023'!AG365*(1 + 0.0928) * (1 + 0.052) * (1 + 0.051)</f>
        <v>698768.57417026802</v>
      </c>
      <c r="AI365" s="157">
        <f>+'ESTUDIO DE MERCADO 2023'!AH365*(1 + 0.0928) * (1 + 0.052) * (1 + 0.051)</f>
        <v>750467.67924023757</v>
      </c>
      <c r="AJ365" s="7">
        <f>+'ESTUDIO DE MERCADO 2025'!AF365*1.051</f>
        <v>917523</v>
      </c>
      <c r="AK365" s="7">
        <f>+'ESTUDIO DE MERCADO 2025'!AG365*1.051</f>
        <v>935389.99999999988</v>
      </c>
      <c r="AL365" s="7">
        <f>+'ESTUDIO DE MERCADO 2025'!AH365*1.051</f>
        <v>882430.95079999999</v>
      </c>
      <c r="AM365" s="8">
        <f t="shared" si="263"/>
        <v>836916</v>
      </c>
      <c r="AN365" s="450"/>
      <c r="AO365" s="157">
        <f>+'ESTUDIO DE MERCADO 2023'!AJ365*(1 + 0.0928) * (1 + 0.052) * (1 + 0.051)</f>
        <v>779072.72428147309</v>
      </c>
      <c r="AP365" s="157">
        <f>+'ESTUDIO DE MERCADO 2023'!AK365*(1 + 0.0928) * (1 + 0.052) * (1 + 0.051)</f>
        <v>750467.67924023757</v>
      </c>
      <c r="AQ365" s="7">
        <f>+'ESTUDIO DE MERCADO 2025'!AL365*1.051</f>
        <v>969021.99999999988</v>
      </c>
      <c r="AR365" s="7">
        <f>+'ESTUDIO DE MERCADO 2025'!AM365*1.051</f>
        <v>987939.99999999988</v>
      </c>
      <c r="AS365" s="7">
        <f>+'ESTUDIO DE MERCADO 2025'!AN365*1.051</f>
        <v>931328.51559999993</v>
      </c>
      <c r="AT365" s="8">
        <f>ROUND(((AO365+AP365+AQ365+AR365+AS365)/5),0)</f>
        <v>883566</v>
      </c>
      <c r="AU365" s="450"/>
      <c r="AV365" s="157">
        <f>+'ESTUDIO DE MERCADO 2023'!AM365*(1 + 0.0928) * (1 + 0.052) * (1 + 0.051)</f>
        <v>2013322.5804636995</v>
      </c>
      <c r="AW365" s="157">
        <f>+'ESTUDIO DE MERCADO 2023'!AN365*(1 + 0.0928) * (1 + 0.052) * (1 + 0.051)</f>
        <v>750467.67924023757</v>
      </c>
      <c r="AX365" s="7">
        <f>+'ESTUDIO DE MERCADO 2025'!AR365*1.051</f>
        <v>1749915</v>
      </c>
      <c r="AY365" s="7">
        <f>+'ESTUDIO DE MERCADO 2025'!AS365*1.051</f>
        <v>1784598</v>
      </c>
      <c r="AZ365" s="7">
        <f>+'ESTUDIO DE MERCADO 2025'!AT365*1.051</f>
        <v>1682854.8939999999</v>
      </c>
      <c r="BA365" s="8">
        <f t="shared" si="264"/>
        <v>1596232</v>
      </c>
      <c r="BB365" s="450"/>
      <c r="BC365" s="157">
        <f>+'ESTUDIO DE MERCADO 2023'!AP365*(1 + 0.0928) * (1 + 0.052) * (1 + 0.051)</f>
        <v>637737.37148725905</v>
      </c>
      <c r="BD365" s="157">
        <f>+'ESTUDIO DE MERCADO 2023'!AQ365*(1 + 0.0928) * (1 + 0.052) * (1 + 0.051)</f>
        <v>490567.20883635309</v>
      </c>
      <c r="BE365" s="7">
        <f>+'ESTUDIO DE MERCADO 2025'!AX365*1.051</f>
        <v>714680</v>
      </c>
      <c r="BF365" s="7">
        <f>+'ESTUDIO DE MERCADO 2025'!AY365*1.051</f>
        <v>714680</v>
      </c>
      <c r="BG365" s="7">
        <f>+'ESTUDIO DE MERCADO 2025'!AZ365*1.051</f>
        <v>687017.25959999999</v>
      </c>
      <c r="BH365" s="8">
        <f t="shared" si="265"/>
        <v>648936</v>
      </c>
      <c r="BI365" s="450"/>
      <c r="BJ365" s="157">
        <f>+'ESTUDIO DE MERCADO 2023'!AV365*(1 + 0.0928) * (1 + 0.052) * (1 + 0.051)</f>
        <v>863382.60519207048</v>
      </c>
      <c r="BK365" s="157">
        <f>+'ESTUDIO DE MERCADO 2023'!AW365*(1 + 0.0928) * (1 + 0.052) * (1 + 0.051)</f>
        <v>750467.67924023757</v>
      </c>
      <c r="BL365" s="7">
        <f>+'ESTUDIO DE MERCADO 2025'!BD365*1.051</f>
        <v>1021571.9999999999</v>
      </c>
      <c r="BM365" s="7">
        <f>+'ESTUDIO DE MERCADO 2025'!BE365*1.051</f>
        <v>1021571.9999999999</v>
      </c>
      <c r="BN365" s="7">
        <f>+'ESTUDIO DE MERCADO 2025'!BF365*1.051</f>
        <v>982664.19019999984</v>
      </c>
      <c r="BO365" s="8">
        <f t="shared" si="266"/>
        <v>927932</v>
      </c>
      <c r="BP365" s="450"/>
      <c r="BQ365" s="157">
        <f>+'ESTUDIO DE MERCADO 2023'!AY365*(1 + 0.0928) * (1 + 0.052) * (1 + 0.051)</f>
        <v>870694.24848923273</v>
      </c>
      <c r="BR365" s="157">
        <f>+'ESTUDIO DE MERCADO 2023'!AZ365*(1 + 0.0928) * (1 + 0.052) * (1 + 0.051)</f>
        <v>750467.67924023757</v>
      </c>
      <c r="BS365" s="7">
        <f>+'ESTUDIO DE MERCADO 2025'!BJ365*1.051</f>
        <v>1026826.9999999999</v>
      </c>
      <c r="BT365" s="7">
        <f>+'ESTUDIO DE MERCADO 2025'!BK365*1.051</f>
        <v>1026826.9999999999</v>
      </c>
      <c r="BU365" s="7">
        <f>+'ESTUDIO DE MERCADO 2025'!BL365*1.051</f>
        <v>987115.17519999994</v>
      </c>
      <c r="BV365" s="8">
        <f t="shared" si="267"/>
        <v>932386</v>
      </c>
      <c r="BW365" s="450"/>
      <c r="BX365" s="157">
        <f>+'ESTUDIO DE MERCADO 2023'!BB365*(1 + 0.0928) * (1 + 0.052) * (1 + 0.051)</f>
        <v>722259.87080546771</v>
      </c>
      <c r="BY365" s="157">
        <f>+'ESTUDIO DE MERCADO 2023'!BC365*(1 + 0.0928) * (1 + 0.052) * (1 + 0.051)</f>
        <v>555584.51600420591</v>
      </c>
      <c r="BZ365" s="7">
        <f>+'ESTUDIO DE MERCADO 2025'!BP365*1.051</f>
        <v>809270</v>
      </c>
      <c r="CA365" s="7">
        <f>+'ESTUDIO DE MERCADO 2025'!BQ365*1.051</f>
        <v>809270</v>
      </c>
      <c r="CB365" s="7">
        <f>+'ESTUDIO DE MERCADO 2025'!BR365*1.051</f>
        <v>778071.90579999995</v>
      </c>
      <c r="CC365" s="8">
        <f t="shared" si="268"/>
        <v>734891</v>
      </c>
      <c r="CD365" s="453"/>
      <c r="CE365" s="45"/>
      <c r="CF365" s="9"/>
      <c r="CG365" s="9"/>
      <c r="CH365" s="9"/>
      <c r="CI365" s="10"/>
      <c r="CJ365" s="10"/>
    </row>
    <row r="366" spans="1:88" s="6" customFormat="1" ht="50" customHeight="1" x14ac:dyDescent="0.35">
      <c r="A366" s="291"/>
      <c r="B366" s="11">
        <v>331</v>
      </c>
      <c r="C366" s="51" t="s">
        <v>372</v>
      </c>
      <c r="D366" s="11" t="s">
        <v>272</v>
      </c>
      <c r="F366" s="157">
        <f>+'ESTUDIO DE MERCADO 2023'!F366*(1 + 0.0928) * (1 + 0.052) * (1 + 0.051)</f>
        <v>182975.75670309403</v>
      </c>
      <c r="G366" s="157">
        <f>+'ESTUDIO DE MERCADO 2023'!G366*(1 + 0.0928) * (1 + 0.052) * (1 + 0.051)</f>
        <v>173123.21595754282</v>
      </c>
      <c r="H366" s="7">
        <f>+'ESTUDIO DE MERCADO 2025'!H366*1.051</f>
        <v>225965</v>
      </c>
      <c r="I366" s="7">
        <f>+'ESTUDIO DE MERCADO 2025'!I366*1.051</f>
        <v>230169</v>
      </c>
      <c r="J366" s="13">
        <f>+'ESTUDIO DE MERCADO 2025'!J366*1.051</f>
        <v>216826.97539999997</v>
      </c>
      <c r="K366" s="8">
        <f t="shared" si="259"/>
        <v>205812</v>
      </c>
      <c r="L366" s="450"/>
      <c r="M366" s="157">
        <f>+'ESTUDIO DE MERCADO 2023'!I366*(1 + 0.0928) * (1 + 0.052) * (1 + 0.051)</f>
        <v>182975.75670309403</v>
      </c>
      <c r="N366" s="157">
        <f>+'ESTUDIO DE MERCADO 2023'!J366*(1 + 0.0928) * (1 + 0.052) * (1 + 0.051)</f>
        <v>173123.21595754282</v>
      </c>
      <c r="O366" s="7">
        <f>+'ESTUDIO DE MERCADO 2025'!N366*1.051</f>
        <v>225965</v>
      </c>
      <c r="P366" s="7">
        <f>+'ESTUDIO DE MERCADO 2025'!O366*1.051</f>
        <v>230169</v>
      </c>
      <c r="Q366" s="7">
        <f>+'ESTUDIO DE MERCADO 2025'!P366*1.051</f>
        <v>216826.97539999997</v>
      </c>
      <c r="R366" s="8">
        <f t="shared" si="260"/>
        <v>205812</v>
      </c>
      <c r="S366" s="450"/>
      <c r="T366" s="157">
        <f>+'ESTUDIO DE MERCADO 2023'!O366*(1 + 0.0928) * (1 + 0.052) * (1 + 0.051)</f>
        <v>286732.32465496403</v>
      </c>
      <c r="U366" s="157">
        <f>+'ESTUDIO DE MERCADO 2023'!P366*(1 + 0.0928) * (1 + 0.052) * (1 + 0.051)</f>
        <v>271292.89178892749</v>
      </c>
      <c r="V366" s="7">
        <f>+'ESTUDIO DE MERCADO 2025'!T366*1.051</f>
        <v>353136</v>
      </c>
      <c r="W366" s="7">
        <f>+'ESTUDIO DE MERCADO 2025'!U366*1.051</f>
        <v>353136</v>
      </c>
      <c r="X366" s="7">
        <f>+'ESTUDIO DE MERCADO 2025'!V366*1.051</f>
        <v>339778.63079999998</v>
      </c>
      <c r="Y366" s="8">
        <f t="shared" si="261"/>
        <v>320815</v>
      </c>
      <c r="Z366" s="450"/>
      <c r="AA366" s="157">
        <f>+'ESTUDIO DE MERCADO 2023'!AD366*(1 + 0.0928) * (1 + 0.052) * (1 + 0.051)</f>
        <v>378790.02033890877</v>
      </c>
      <c r="AB366" s="157">
        <f>+'ESTUDIO DE MERCADO 2023'!AE366*(1 + 0.0928) * (1 + 0.052) * (1 + 0.051)</f>
        <v>354285.1740910933</v>
      </c>
      <c r="AC366" s="7">
        <f>+'ESTUDIO DE MERCADO 2025'!Z366*1.051</f>
        <v>464542</v>
      </c>
      <c r="AD366" s="7">
        <f>+'ESTUDIO DE MERCADO 2025'!AA366*1.051</f>
        <v>464542</v>
      </c>
      <c r="AE366" s="7">
        <f>+'ESTUDIO DE MERCADO 2025'!AB366*1.051</f>
        <v>446365.37540000002</v>
      </c>
      <c r="AF366" s="8">
        <f t="shared" si="262"/>
        <v>421705</v>
      </c>
      <c r="AG366" s="450"/>
      <c r="AH366" s="157">
        <f>+'ESTUDIO DE MERCADO 2023'!AG366*(1 + 0.0928) * (1 + 0.052) * (1 + 0.051)</f>
        <v>341132.26294516632</v>
      </c>
      <c r="AI366" s="157">
        <f>+'ESTUDIO DE MERCADO 2023'!AH366*(1 + 0.0928) * (1 + 0.052) * (1 + 0.051)</f>
        <v>354285.1740910933</v>
      </c>
      <c r="AJ366" s="7">
        <f>+'ESTUDIO DE MERCADO 2025'!AF366*1.051</f>
        <v>440369</v>
      </c>
      <c r="AK366" s="7">
        <f>+'ESTUDIO DE MERCADO 2025'!AG366*1.051</f>
        <v>448777</v>
      </c>
      <c r="AL366" s="7">
        <f>+'ESTUDIO DE MERCADO 2025'!AH366*1.051</f>
        <v>423435.07779999997</v>
      </c>
      <c r="AM366" s="8">
        <f t="shared" si="263"/>
        <v>401600</v>
      </c>
      <c r="AN366" s="450"/>
      <c r="AO366" s="157">
        <f>+'ESTUDIO DE MERCADO 2023'!AJ366*(1 + 0.0928) * (1 + 0.052) * (1 + 0.051)</f>
        <v>376271.4034304645</v>
      </c>
      <c r="AP366" s="157">
        <f>+'ESTUDIO DE MERCADO 2023'!AK366*(1 + 0.0928) * (1 + 0.052) * (1 + 0.051)</f>
        <v>354285.1740910933</v>
      </c>
      <c r="AQ366" s="7">
        <f>+'ESTUDIO DE MERCADO 2025'!AL366*1.051</f>
        <v>462440</v>
      </c>
      <c r="AR366" s="7">
        <f>+'ESTUDIO DE MERCADO 2025'!AM366*1.051</f>
        <v>471898.99999999994</v>
      </c>
      <c r="AS366" s="7">
        <f>+'ESTUDIO DE MERCADO 2025'!AN366*1.051</f>
        <v>444830.70519999997</v>
      </c>
      <c r="AT366" s="8">
        <f>ROUND(((AO366+AP366+AQ366+AR366+AS366)/5),0)</f>
        <v>421945</v>
      </c>
      <c r="AU366" s="450"/>
      <c r="AV366" s="157">
        <f>+'ESTUDIO DE MERCADO 2023'!AM366*(1 + 0.0928) * (1 + 0.052) * (1 + 0.051)</f>
        <v>430283.76873765007</v>
      </c>
      <c r="AW366" s="157">
        <f>+'ESTUDIO DE MERCADO 2023'!AN366*(1 + 0.0928) * (1 + 0.052) * (1 + 0.051)</f>
        <v>354285.1740910933</v>
      </c>
      <c r="AX366" s="7">
        <f>+'ESTUDIO DE MERCADO 2025'!AR366*1.051</f>
        <v>497122.99999999994</v>
      </c>
      <c r="AY366" s="7">
        <f>+'ESTUDIO DE MERCADO 2025'!AS366*1.051</f>
        <v>506581.99999999994</v>
      </c>
      <c r="AZ366" s="7">
        <f>+'ESTUDIO DE MERCADO 2025'!AT366*1.051</f>
        <v>477719.43799999997</v>
      </c>
      <c r="BA366" s="8">
        <f t="shared" si="264"/>
        <v>453199</v>
      </c>
      <c r="BB366" s="450"/>
      <c r="BC366" s="157">
        <f>+'ESTUDIO DE MERCADO 2023'!AP366*(1 + 0.0928) * (1 + 0.052) * (1 + 0.051)</f>
        <v>276348.04162723973</v>
      </c>
      <c r="BD366" s="157">
        <f>+'ESTUDIO DE MERCADO 2023'!AQ366*(1 + 0.0928) * (1 + 0.052) * (1 + 0.051)</f>
        <v>212575.41663633825</v>
      </c>
      <c r="BE366" s="7">
        <f>+'ESTUDIO DE MERCADO 2025'!AX366*1.051</f>
        <v>310045</v>
      </c>
      <c r="BF366" s="7">
        <f>+'ESTUDIO DE MERCADO 2025'!AY366*1.051</f>
        <v>310045</v>
      </c>
      <c r="BG366" s="7">
        <f>+'ESTUDIO DE MERCADO 2025'!AZ366*1.051</f>
        <v>297702.47639999999</v>
      </c>
      <c r="BH366" s="8">
        <f t="shared" si="265"/>
        <v>281343</v>
      </c>
      <c r="BI366" s="450"/>
      <c r="BJ366" s="157">
        <f>+'ESTUDIO DE MERCADO 2023'!AV366*(1 + 0.0928) * (1 + 0.052) * (1 + 0.051)</f>
        <v>394334.2483787713</v>
      </c>
      <c r="BK366" s="157">
        <f>+'ESTUDIO DE MERCADO 2023'!AW366*(1 + 0.0928) * (1 + 0.052) * (1 + 0.051)</f>
        <v>354285.1740910933</v>
      </c>
      <c r="BL366" s="7">
        <f>+'ESTUDIO DE MERCADO 2025'!BD366*1.051</f>
        <v>474000.99999999994</v>
      </c>
      <c r="BM366" s="7">
        <f>+'ESTUDIO DE MERCADO 2025'!BE366*1.051</f>
        <v>474000.99999999994</v>
      </c>
      <c r="BN366" s="7">
        <f>+'ESTUDIO DE MERCADO 2025'!BF366*1.051</f>
        <v>455829.42019999999</v>
      </c>
      <c r="BO366" s="8">
        <f t="shared" si="266"/>
        <v>430490</v>
      </c>
      <c r="BP366" s="450"/>
      <c r="BQ366" s="157">
        <f>+'ESTUDIO DE MERCADO 2023'!AY366*(1 + 0.0928) * (1 + 0.052) * (1 + 0.051)</f>
        <v>389765.99002095644</v>
      </c>
      <c r="BR366" s="157">
        <f>+'ESTUDIO DE MERCADO 2023'!AZ366*(1 + 0.0928) * (1 + 0.052) * (1 + 0.051)</f>
        <v>354285.1740910933</v>
      </c>
      <c r="BS366" s="7">
        <f>+'ESTUDIO DE MERCADO 2025'!BJ366*1.051</f>
        <v>470847.99999999994</v>
      </c>
      <c r="BT366" s="7">
        <f>+'ESTUDIO DE MERCADO 2025'!BK366*1.051</f>
        <v>470847.99999999994</v>
      </c>
      <c r="BU366" s="7">
        <f>+'ESTUDIO DE MERCADO 2025'!BL366*1.051</f>
        <v>453048.4742</v>
      </c>
      <c r="BV366" s="8">
        <f t="shared" si="267"/>
        <v>427759</v>
      </c>
      <c r="BW366" s="450"/>
      <c r="BX366" s="157">
        <f>+'ESTUDIO DE MERCADO 2023'!BB366*(1 + 0.0928) * (1 + 0.052) * (1 + 0.051)</f>
        <v>307172.85088152718</v>
      </c>
      <c r="BY366" s="157">
        <f>+'ESTUDIO DE MERCADO 2023'!BC366*(1 + 0.0928) * (1 + 0.052) * (1 + 0.051)</f>
        <v>236286.80837040555</v>
      </c>
      <c r="BZ366" s="7">
        <f>+'ESTUDIO DE MERCADO 2025'!BP366*1.051</f>
        <v>343677</v>
      </c>
      <c r="CA366" s="7">
        <f>+'ESTUDIO DE MERCADO 2025'!BQ366*1.051</f>
        <v>343677</v>
      </c>
      <c r="CB366" s="7">
        <f>+'ESTUDIO DE MERCADO 2025'!BR366*1.051</f>
        <v>330909.03159999993</v>
      </c>
      <c r="CC366" s="8">
        <f t="shared" si="268"/>
        <v>312345</v>
      </c>
      <c r="CD366" s="453"/>
      <c r="CE366" s="45"/>
      <c r="CF366" s="9"/>
      <c r="CG366" s="9"/>
      <c r="CH366" s="9"/>
      <c r="CI366" s="10"/>
      <c r="CJ366" s="10"/>
    </row>
    <row r="367" spans="1:88" s="6" customFormat="1" ht="50" customHeight="1" x14ac:dyDescent="0.35">
      <c r="A367" s="291"/>
      <c r="B367" s="31">
        <v>332</v>
      </c>
      <c r="C367" s="51" t="s">
        <v>373</v>
      </c>
      <c r="D367" s="11" t="s">
        <v>272</v>
      </c>
      <c r="F367" s="157">
        <f>+'ESTUDIO DE MERCADO 2023'!F367*(1 + 0.0928) * (1 + 0.052) * (1 + 0.051)</f>
        <v>224300.73769958399</v>
      </c>
      <c r="G367" s="157">
        <f>+'ESTUDIO DE MERCADO 2023'!G367*(1 + 0.0928) * (1 + 0.052) * (1 + 0.051)</f>
        <v>212223.00566960638</v>
      </c>
      <c r="H367" s="7">
        <f>+'ESTUDIO DE MERCADO 2025'!H367*1.051</f>
        <v>276413</v>
      </c>
      <c r="I367" s="7">
        <f>+'ESTUDIO DE MERCADO 2025'!I367*1.051</f>
        <v>281668</v>
      </c>
      <c r="J367" s="13">
        <f>+'ESTUDIO DE MERCADO 2025'!J367*1.051</f>
        <v>265796.63879999996</v>
      </c>
      <c r="K367" s="8">
        <f t="shared" si="259"/>
        <v>252080</v>
      </c>
      <c r="L367" s="450"/>
      <c r="M367" s="157">
        <f>+'ESTUDIO DE MERCADO 2023'!I367*(1 + 0.0928) * (1 + 0.052) * (1 + 0.051)</f>
        <v>224300.73769958399</v>
      </c>
      <c r="N367" s="157">
        <f>+'ESTUDIO DE MERCADO 2023'!J367*(1 + 0.0928) * (1 + 0.052) * (1 + 0.051)</f>
        <v>212223.00566960638</v>
      </c>
      <c r="O367" s="7">
        <f>+'ESTUDIO DE MERCADO 2025'!N367*1.051</f>
        <v>276413</v>
      </c>
      <c r="P367" s="7">
        <f>+'ESTUDIO DE MERCADO 2025'!O367*1.051</f>
        <v>281668</v>
      </c>
      <c r="Q367" s="7">
        <f>+'ESTUDIO DE MERCADO 2025'!P367*1.051</f>
        <v>265796.63879999996</v>
      </c>
      <c r="R367" s="8">
        <f t="shared" si="260"/>
        <v>252080</v>
      </c>
      <c r="S367" s="450"/>
      <c r="T367" s="157">
        <f>+'ESTUDIO DE MERCADO 2023'!O367*(1 + 0.0928) * (1 + 0.052) * (1 + 0.051)</f>
        <v>224300.73769958399</v>
      </c>
      <c r="U367" s="157">
        <f>+'ESTUDIO DE MERCADO 2023'!P367*(1 + 0.0928) * (1 + 0.052) * (1 + 0.051)</f>
        <v>212223.00566960638</v>
      </c>
      <c r="V367" s="7">
        <f>+'ESTUDIO DE MERCADO 2025'!T367*1.051</f>
        <v>276413</v>
      </c>
      <c r="W367" s="7">
        <f>+'ESTUDIO DE MERCADO 2025'!U367*1.051</f>
        <v>276413</v>
      </c>
      <c r="X367" s="7">
        <f>+'ESTUDIO DE MERCADO 2025'!V367*1.051</f>
        <v>265796.63879999996</v>
      </c>
      <c r="Y367" s="8">
        <f t="shared" si="261"/>
        <v>251029</v>
      </c>
      <c r="Z367" s="450"/>
      <c r="AA367" s="157">
        <f>+'ESTUDIO DE MERCADO 2023'!AD367*(1 + 0.0928) * (1 + 0.052) * (1 + 0.051)</f>
        <v>224300.73769958399</v>
      </c>
      <c r="AB367" s="157">
        <f>+'ESTUDIO DE MERCADO 2023'!AE367*(1 + 0.0928) * (1 + 0.052) * (1 + 0.051)</f>
        <v>212223.00566960638</v>
      </c>
      <c r="AC367" s="7">
        <f>+'ESTUDIO DE MERCADO 2025'!Z367*1.051</f>
        <v>276413</v>
      </c>
      <c r="AD367" s="7">
        <f>+'ESTUDIO DE MERCADO 2025'!AA367*1.051</f>
        <v>276413</v>
      </c>
      <c r="AE367" s="7">
        <f>+'ESTUDIO DE MERCADO 2025'!AB367*1.051</f>
        <v>265796.63879999996</v>
      </c>
      <c r="AF367" s="8">
        <f t="shared" si="262"/>
        <v>251029</v>
      </c>
      <c r="AG367" s="450"/>
      <c r="AH367" s="157">
        <f>+'ESTUDIO DE MERCADO 2023'!AG367*(1 + 0.0928) * (1 + 0.052) * (1 + 0.051)</f>
        <v>224300.73769958399</v>
      </c>
      <c r="AI367" s="157">
        <f>+'ESTUDIO DE MERCADO 2023'!AH367*(1 + 0.0928) * (1 + 0.052) * (1 + 0.051)</f>
        <v>212223.00566960638</v>
      </c>
      <c r="AJ367" s="7">
        <f>+'ESTUDIO DE MERCADO 2025'!AF367*1.051</f>
        <v>276413</v>
      </c>
      <c r="AK367" s="7">
        <f>+'ESTUDIO DE MERCADO 2025'!AG367*1.051</f>
        <v>281668</v>
      </c>
      <c r="AL367" s="7">
        <f>+'ESTUDIO DE MERCADO 2025'!AH367*1.051</f>
        <v>265796.63879999996</v>
      </c>
      <c r="AM367" s="8">
        <f t="shared" si="263"/>
        <v>252080</v>
      </c>
      <c r="AN367" s="450"/>
      <c r="AO367" s="157">
        <f>+'ESTUDIO DE MERCADO 2023'!AJ367*(1 + 0.0928) * (1 + 0.052) * (1 + 0.051)</f>
        <v>224300.73769958399</v>
      </c>
      <c r="AP367" s="157">
        <f>+'ESTUDIO DE MERCADO 2023'!AK367*(1 + 0.0928) * (1 + 0.052) * (1 + 0.051)</f>
        <v>212223.00566960638</v>
      </c>
      <c r="AQ367" s="7">
        <f>+'ESTUDIO DE MERCADO 2025'!AL367*1.051</f>
        <v>276413</v>
      </c>
      <c r="AR367" s="7">
        <f>+'ESTUDIO DE MERCADO 2025'!AM367*1.051</f>
        <v>281668</v>
      </c>
      <c r="AS367" s="7">
        <f>+'ESTUDIO DE MERCADO 2025'!AN367*1.051</f>
        <v>265796.63879999996</v>
      </c>
      <c r="AT367" s="8">
        <f>ROUND(((AO367+AP367+AQ367+AR367+AS367)/5),0)</f>
        <v>252080</v>
      </c>
      <c r="AU367" s="450"/>
      <c r="AV367" s="157">
        <f>+'ESTUDIO DE MERCADO 2023'!AM367*(1 + 0.0928) * (1 + 0.052) * (1 + 0.051)</f>
        <v>224300.73769958399</v>
      </c>
      <c r="AW367" s="157">
        <f>+'ESTUDIO DE MERCADO 2023'!AN367*(1 + 0.0928) * (1 + 0.052) * (1 + 0.051)</f>
        <v>212223.00566960638</v>
      </c>
      <c r="AX367" s="7">
        <f>+'ESTUDIO DE MERCADO 2025'!AR367*1.051</f>
        <v>276413</v>
      </c>
      <c r="AY367" s="7">
        <f>+'ESTUDIO DE MERCADO 2025'!AS367*1.051</f>
        <v>281668</v>
      </c>
      <c r="AZ367" s="7">
        <f>+'ESTUDIO DE MERCADO 2025'!AT367*1.051</f>
        <v>265796.63879999996</v>
      </c>
      <c r="BA367" s="8">
        <f t="shared" si="264"/>
        <v>252080</v>
      </c>
      <c r="BB367" s="450"/>
      <c r="BC367" s="157">
        <f>+'ESTUDIO DE MERCADO 2023'!AP367*(1 + 0.0928) * (1 + 0.052) * (1 + 0.051)</f>
        <v>224300.73769958399</v>
      </c>
      <c r="BD367" s="157">
        <f>+'ESTUDIO DE MERCADO 2023'!AQ367*(1 + 0.0928) * (1 + 0.052) * (1 + 0.051)</f>
        <v>172539.02899967998</v>
      </c>
      <c r="BE367" s="7">
        <f>+'ESTUDIO DE MERCADO 2025'!AX367*1.051</f>
        <v>251188.99999999997</v>
      </c>
      <c r="BF367" s="7">
        <f>+'ESTUDIO DE MERCADO 2025'!AY367*1.051</f>
        <v>251188.99999999997</v>
      </c>
      <c r="BG367" s="7">
        <f>+'ESTUDIO DE MERCADO 2025'!AZ367*1.051</f>
        <v>241633.30799999999</v>
      </c>
      <c r="BH367" s="8">
        <f t="shared" si="265"/>
        <v>228170</v>
      </c>
      <c r="BI367" s="450"/>
      <c r="BJ367" s="157">
        <f>+'ESTUDIO DE MERCADO 2023'!AV367*(1 + 0.0928) * (1 + 0.052) * (1 + 0.051)</f>
        <v>224300.73769958399</v>
      </c>
      <c r="BK367" s="157">
        <f>+'ESTUDIO DE MERCADO 2023'!AW367*(1 + 0.0928) * (1 + 0.052) * (1 + 0.051)</f>
        <v>212223.00566960638</v>
      </c>
      <c r="BL367" s="7">
        <f>+'ESTUDIO DE MERCADO 2025'!BD367*1.051</f>
        <v>276413</v>
      </c>
      <c r="BM367" s="7">
        <f>+'ESTUDIO DE MERCADO 2025'!BE367*1.051</f>
        <v>276413</v>
      </c>
      <c r="BN367" s="7">
        <f>+'ESTUDIO DE MERCADO 2025'!BF367*1.051</f>
        <v>265796.63879999996</v>
      </c>
      <c r="BO367" s="8">
        <f t="shared" si="266"/>
        <v>251029</v>
      </c>
      <c r="BP367" s="450"/>
      <c r="BQ367" s="157">
        <f>+'ESTUDIO DE MERCADO 2023'!AY367*(1 + 0.0928) * (1 + 0.052) * (1 + 0.051)</f>
        <v>224300.73769958399</v>
      </c>
      <c r="BR367" s="157">
        <f>+'ESTUDIO DE MERCADO 2023'!AZ367*(1 + 0.0928) * (1 + 0.052) * (1 + 0.051)</f>
        <v>212223.00566960638</v>
      </c>
      <c r="BS367" s="7">
        <f>+'ESTUDIO DE MERCADO 2025'!BJ367*1.051</f>
        <v>276413</v>
      </c>
      <c r="BT367" s="7">
        <f>+'ESTUDIO DE MERCADO 2025'!BK367*1.051</f>
        <v>276413</v>
      </c>
      <c r="BU367" s="7">
        <f>+'ESTUDIO DE MERCADO 2025'!BL367*1.051</f>
        <v>265796.63879999996</v>
      </c>
      <c r="BV367" s="8">
        <f t="shared" si="267"/>
        <v>251029</v>
      </c>
      <c r="BW367" s="450"/>
      <c r="BX367" s="157">
        <f>+'ESTUDIO DE MERCADO 2023'!BB367*(1 + 0.0928) * (1 + 0.052) * (1 + 0.051)</f>
        <v>224300.73769958399</v>
      </c>
      <c r="BY367" s="157">
        <f>+'ESTUDIO DE MERCADO 2023'!BC367*(1 + 0.0928) * (1 + 0.052) * (1 + 0.051)</f>
        <v>172539.02899967998</v>
      </c>
      <c r="BZ367" s="7">
        <f>+'ESTUDIO DE MERCADO 2025'!BP367*1.051</f>
        <v>251188.99999999997</v>
      </c>
      <c r="CA367" s="7">
        <f>+'ESTUDIO DE MERCADO 2025'!BQ367*1.051</f>
        <v>251188.99999999997</v>
      </c>
      <c r="CB367" s="7">
        <f>+'ESTUDIO DE MERCADO 2025'!BR367*1.051</f>
        <v>241633.30799999999</v>
      </c>
      <c r="CC367" s="8">
        <f t="shared" si="268"/>
        <v>228170</v>
      </c>
      <c r="CD367" s="453"/>
      <c r="CE367" s="45"/>
      <c r="CF367" s="9"/>
      <c r="CG367" s="9"/>
      <c r="CH367" s="9"/>
      <c r="CI367" s="10"/>
      <c r="CJ367" s="10"/>
    </row>
    <row r="368" spans="1:88" s="6" customFormat="1" ht="50" customHeight="1" x14ac:dyDescent="0.35">
      <c r="A368" s="291"/>
      <c r="B368" s="11">
        <v>333</v>
      </c>
      <c r="C368" s="51" t="s">
        <v>374</v>
      </c>
      <c r="D368" s="11" t="s">
        <v>272</v>
      </c>
      <c r="F368" s="157">
        <f>+'ESTUDIO DE MERCADO 2023'!F368*(1 + 0.0928) * (1 + 0.052) * (1 + 0.051)</f>
        <v>713215.69122685748</v>
      </c>
      <c r="G368" s="157">
        <f>+'ESTUDIO DE MERCADO 2023'!G368*(1 + 0.0928) * (1 + 0.052) * (1 + 0.051)</f>
        <v>674811.769391565</v>
      </c>
      <c r="H368" s="7">
        <f>+'ESTUDIO DE MERCADO 2025'!H368*1.051</f>
        <v>878636</v>
      </c>
      <c r="I368" s="7">
        <f>+'ESTUDIO DE MERCADO 2025'!I368*1.051</f>
        <v>896503</v>
      </c>
      <c r="J368" s="13">
        <f>+'ESTUDIO DE MERCADO 2025'!J368*1.051</f>
        <v>845161.86019999988</v>
      </c>
      <c r="K368" s="8">
        <f t="shared" si="259"/>
        <v>801666</v>
      </c>
      <c r="L368" s="450"/>
      <c r="M368" s="157">
        <f>+'ESTUDIO DE MERCADO 2023'!I368*(1 + 0.0928) * (1 + 0.052) * (1 + 0.051)</f>
        <v>713215.69122685748</v>
      </c>
      <c r="N368" s="157">
        <f>+'ESTUDIO DE MERCADO 2023'!J368*(1 + 0.0928) * (1 + 0.052) * (1 + 0.051)</f>
        <v>674811.769391565</v>
      </c>
      <c r="O368" s="7">
        <f>+'ESTUDIO DE MERCADO 2025'!N368*1.051</f>
        <v>878636</v>
      </c>
      <c r="P368" s="7">
        <f>+'ESTUDIO DE MERCADO 2025'!O368*1.051</f>
        <v>896503</v>
      </c>
      <c r="Q368" s="7">
        <f>+'ESTUDIO DE MERCADO 2025'!P368*1.051</f>
        <v>845161.86019999988</v>
      </c>
      <c r="R368" s="8">
        <f t="shared" si="260"/>
        <v>801666</v>
      </c>
      <c r="S368" s="450"/>
      <c r="T368" s="157">
        <f>+'ESTUDIO DE MERCADO 2023'!O368*(1 + 0.0928) * (1 + 0.052) * (1 + 0.051)</f>
        <v>2156658.976214116</v>
      </c>
      <c r="U368" s="157">
        <f>+'ESTUDIO DE MERCADO 2023'!P368*(1 + 0.0928) * (1 + 0.052) * (1 + 0.051)</f>
        <v>2040531.1851872022</v>
      </c>
      <c r="V368" s="7">
        <f>+'ESTUDIO DE MERCADO 2025'!T368*1.051</f>
        <v>2657979</v>
      </c>
      <c r="W368" s="7">
        <f>+'ESTUDIO DE MERCADO 2025'!U368*1.051</f>
        <v>2657979</v>
      </c>
      <c r="X368" s="7">
        <f>+'ESTUDIO DE MERCADO 2025'!V368*1.051</f>
        <v>2555643.7606000002</v>
      </c>
      <c r="Y368" s="8">
        <f t="shared" si="261"/>
        <v>2413758</v>
      </c>
      <c r="Z368" s="450"/>
      <c r="AA368" s="157">
        <f>+'ESTUDIO DE MERCADO 2023'!AD368*(1 + 0.0928) * (1 + 0.052) * (1 + 0.051)</f>
        <v>1438944.2794822087</v>
      </c>
      <c r="AB368" s="157">
        <f>+'ESTUDIO DE MERCADO 2023'!AE368*(1 + 0.0928) * (1 + 0.052) * (1 + 0.051)</f>
        <v>1366255.1020324482</v>
      </c>
      <c r="AC368" s="7">
        <f>+'ESTUDIO DE MERCADO 2025'!Z368*1.051</f>
        <v>1776190</v>
      </c>
      <c r="AD368" s="7">
        <f>+'ESTUDIO DE MERCADO 2025'!AA368*1.051</f>
        <v>1776190</v>
      </c>
      <c r="AE368" s="7">
        <f>+'ESTUDIO DE MERCADO 2025'!AB368*1.051</f>
        <v>1708068.8043999998</v>
      </c>
      <c r="AF368" s="8">
        <f t="shared" si="262"/>
        <v>1613130</v>
      </c>
      <c r="AG368" s="450"/>
      <c r="AH368" s="157">
        <f>+'ESTUDIO DE MERCADO 2023'!AG368*(1 + 0.0928) * (1 + 0.052) * (1 + 0.051)</f>
        <v>1294604.3248478677</v>
      </c>
      <c r="AI368" s="157">
        <f>+'ESTUDIO DE MERCADO 2023'!AH368*(1 + 0.0928) * (1 + 0.052) * (1 + 0.051)</f>
        <v>1366255.1020324482</v>
      </c>
      <c r="AJ368" s="7">
        <f>+'ESTUDIO DE MERCADO 2025'!AF368*1.051</f>
        <v>1684753</v>
      </c>
      <c r="AK368" s="7">
        <f>+'ESTUDIO DE MERCADO 2025'!AG368*1.051</f>
        <v>1718385</v>
      </c>
      <c r="AL368" s="7">
        <f>+'ESTUDIO DE MERCADO 2025'!AH368*1.051</f>
        <v>1620180.6109999998</v>
      </c>
      <c r="AM368" s="8">
        <f t="shared" si="263"/>
        <v>1536836</v>
      </c>
      <c r="AN368" s="450"/>
      <c r="AO368" s="157">
        <f>+'ESTUDIO DE MERCADO 2023'!AJ368*(1 + 0.0928) * (1 + 0.052) * (1 + 0.051)</f>
        <v>1449437.9091195613</v>
      </c>
      <c r="AP368" s="157">
        <f>+'ESTUDIO DE MERCADO 2023'!AK368*(1 + 0.0928) * (1 + 0.052) * (1 + 0.051)</f>
        <v>1366255.1020324482</v>
      </c>
      <c r="AQ368" s="7">
        <f>+'ESTUDIO DE MERCADO 2025'!AL368*1.051</f>
        <v>1783547</v>
      </c>
      <c r="AR368" s="7">
        <f>+'ESTUDIO DE MERCADO 2025'!AM368*1.051</f>
        <v>1819281</v>
      </c>
      <c r="AS368" s="7">
        <f>+'ESTUDIO DE MERCADO 2025'!AN368*1.051</f>
        <v>1714457.6231999998</v>
      </c>
      <c r="AT368" s="8">
        <f>ROUND(((AO368+AP368+AQ368+AR368+AS368)/5),0)</f>
        <v>1626596</v>
      </c>
      <c r="AU368" s="450"/>
      <c r="AV368" s="157">
        <f>+'ESTUDIO DE MERCADO 2023'!AM368*(1 + 0.0928) * (1 + 0.052) * (1 + 0.051)</f>
        <v>3312687.1277173967</v>
      </c>
      <c r="AW368" s="157">
        <f>+'ESTUDIO DE MERCADO 2023'!AN368*(1 + 0.0928) * (1 + 0.052) * (1 + 0.051)</f>
        <v>1366255.1020324482</v>
      </c>
      <c r="AX368" s="7">
        <f>+'ESTUDIO DE MERCADO 2025'!AR368*1.051</f>
        <v>2962769</v>
      </c>
      <c r="AY368" s="7">
        <f>+'ESTUDIO DE MERCADO 2025'!AS368*1.051</f>
        <v>3021625</v>
      </c>
      <c r="AZ368" s="7">
        <f>+'ESTUDIO DE MERCADO 2025'!AT368*1.051</f>
        <v>2848979.1217999998</v>
      </c>
      <c r="BA368" s="8">
        <f t="shared" si="264"/>
        <v>2702463</v>
      </c>
      <c r="BB368" s="450"/>
      <c r="BC368" s="157">
        <f>+'ESTUDIO DE MERCADO 2023'!AP368*(1 + 0.0928) * (1 + 0.052) * (1 + 0.051)</f>
        <v>1073007.345623971</v>
      </c>
      <c r="BD368" s="157">
        <f>+'ESTUDIO DE MERCADO 2023'!AQ368*(1 + 0.0928) * (1 + 0.052) * (1 + 0.051)</f>
        <v>825390.26586459298</v>
      </c>
      <c r="BE368" s="7">
        <f>+'ESTUDIO DE MERCADO 2025'!AX368*1.051</f>
        <v>1202344</v>
      </c>
      <c r="BF368" s="7">
        <f>+'ESTUDIO DE MERCADO 2025'!AY368*1.051</f>
        <v>1202344</v>
      </c>
      <c r="BG368" s="7">
        <f>+'ESTUDIO DE MERCADO 2025'!AZ368*1.051</f>
        <v>1155923.0116000001</v>
      </c>
      <c r="BH368" s="8">
        <f t="shared" si="265"/>
        <v>1091802</v>
      </c>
      <c r="BI368" s="450"/>
      <c r="BJ368" s="157">
        <f>+'ESTUDIO DE MERCADO 2023'!AV368*(1 + 0.0928) * (1 + 0.052) * (1 + 0.051)</f>
        <v>1527581.8562094381</v>
      </c>
      <c r="BK368" s="157">
        <f>+'ESTUDIO DE MERCADO 2023'!AW368*(1 + 0.0928) * (1 + 0.052) * (1 + 0.051)</f>
        <v>1366255.1020324482</v>
      </c>
      <c r="BL368" s="7">
        <f>+'ESTUDIO DE MERCADO 2025'!BD368*1.051</f>
        <v>1832944</v>
      </c>
      <c r="BM368" s="7">
        <f>+'ESTUDIO DE MERCADO 2025'!BE368*1.051</f>
        <v>1832944</v>
      </c>
      <c r="BN368" s="7">
        <f>+'ESTUDIO DE MERCADO 2025'!BF368*1.051</f>
        <v>1762039.7563999998</v>
      </c>
      <c r="BO368" s="8">
        <f t="shared" si="266"/>
        <v>1664353</v>
      </c>
      <c r="BP368" s="450"/>
      <c r="BQ368" s="157">
        <f>+'ESTUDIO DE MERCADO 2023'!AY368*(1 + 0.0928) * (1 + 0.052) * (1 + 0.051)</f>
        <v>1523792.3887046443</v>
      </c>
      <c r="BR368" s="157">
        <f>+'ESTUDIO DE MERCADO 2023'!AZ368*(1 + 0.0928) * (1 + 0.052) * (1 + 0.051)</f>
        <v>1366255.1020324482</v>
      </c>
      <c r="BS368" s="7">
        <f>+'ESTUDIO DE MERCADO 2025'!BJ368*1.051</f>
        <v>1829791</v>
      </c>
      <c r="BT368" s="7">
        <f>+'ESTUDIO DE MERCADO 2025'!BK368*1.051</f>
        <v>1829791</v>
      </c>
      <c r="BU368" s="7">
        <f>+'ESTUDIO DE MERCADO 2025'!BL368*1.051</f>
        <v>1759732.6011999999</v>
      </c>
      <c r="BV368" s="8">
        <f t="shared" si="267"/>
        <v>1661872</v>
      </c>
      <c r="BW368" s="450"/>
      <c r="BX368" s="157">
        <f>+'ESTUDIO DE MERCADO 2023'!BB368*(1 + 0.0928) * (1 + 0.052) * (1 + 0.051)</f>
        <v>1197319.8612236786</v>
      </c>
      <c r="BY368" s="157">
        <f>+'ESTUDIO DE MERCADO 2023'!BC368*(1 + 0.0928) * (1 + 0.052) * (1 + 0.051)</f>
        <v>921015.27786436805</v>
      </c>
      <c r="BZ368" s="7">
        <f>+'ESTUDIO DE MERCADO 2025'!BP368*1.051</f>
        <v>1341076</v>
      </c>
      <c r="CA368" s="7">
        <f>+'ESTUDIO DE MERCADO 2025'!BQ368*1.051</f>
        <v>1341076</v>
      </c>
      <c r="CB368" s="7">
        <f>+'ESTUDIO DE MERCADO 2025'!BR368*1.051</f>
        <v>1289841.0111999998</v>
      </c>
      <c r="CC368" s="8">
        <f t="shared" si="268"/>
        <v>1218066</v>
      </c>
      <c r="CD368" s="453"/>
      <c r="CE368" s="45"/>
      <c r="CF368" s="9"/>
      <c r="CG368" s="9"/>
      <c r="CH368" s="9"/>
      <c r="CI368" s="10"/>
      <c r="CJ368" s="10"/>
    </row>
    <row r="369" spans="1:88" s="6" customFormat="1" ht="50" customHeight="1" x14ac:dyDescent="0.35">
      <c r="A369" s="291"/>
      <c r="B369" s="31">
        <v>334</v>
      </c>
      <c r="C369" s="51" t="s">
        <v>375</v>
      </c>
      <c r="D369" s="11" t="s">
        <v>272</v>
      </c>
      <c r="F369" s="157">
        <f>+'ESTUDIO DE MERCADO 2023'!F369*(1 + 0.0928) * (1 + 0.052) * (1 + 0.051)</f>
        <v>1308420.9699142398</v>
      </c>
      <c r="G369" s="157">
        <f>+'ESTUDIO DE MERCADO 2023'!G369*(1 + 0.0928) * (1 + 0.052) * (1 + 0.051)</f>
        <v>1237967.533072704</v>
      </c>
      <c r="H369" s="7">
        <f>+'ESTUDIO DE MERCADO 2025'!H369*1.051</f>
        <v>1612234</v>
      </c>
      <c r="I369" s="7">
        <f>+'ESTUDIO DE MERCADO 2025'!I369*1.051</f>
        <v>1644815</v>
      </c>
      <c r="J369" s="13">
        <f>+'ESTUDIO DE MERCADO 2025'!J369*1.051</f>
        <v>1550480.3929999999</v>
      </c>
      <c r="K369" s="8">
        <f t="shared" si="259"/>
        <v>1470784</v>
      </c>
      <c r="L369" s="450"/>
      <c r="M369" s="157">
        <f>+'ESTUDIO DE MERCADO 2023'!I369*(1 + 0.0928) * (1 + 0.052) * (1 + 0.051)</f>
        <v>1308420.9699142398</v>
      </c>
      <c r="N369" s="157">
        <f>+'ESTUDIO DE MERCADO 2023'!J369*(1 + 0.0928) * (1 + 0.052) * (1 + 0.051)</f>
        <v>1237967.533072704</v>
      </c>
      <c r="O369" s="7">
        <f>+'ESTUDIO DE MERCADO 2025'!N369*1.051</f>
        <v>1612234</v>
      </c>
      <c r="P369" s="7">
        <f>+'ESTUDIO DE MERCADO 2025'!O369*1.051</f>
        <v>1644815</v>
      </c>
      <c r="Q369" s="7">
        <f>+'ESTUDIO DE MERCADO 2025'!P369*1.051</f>
        <v>1550480.3929999999</v>
      </c>
      <c r="R369" s="8">
        <f t="shared" si="260"/>
        <v>1470784</v>
      </c>
      <c r="S369" s="450"/>
      <c r="T369" s="157">
        <f>+'ESTUDIO DE MERCADO 2023'!O369*(1 + 0.0928) * (1 + 0.052) * (1 + 0.051)</f>
        <v>1308420.9699142398</v>
      </c>
      <c r="U369" s="157">
        <f>+'ESTUDIO DE MERCADO 2023'!P369*(1 + 0.0928) * (1 + 0.052) * (1 + 0.051)</f>
        <v>1237967.533072704</v>
      </c>
      <c r="V369" s="7">
        <f>+'ESTUDIO DE MERCADO 2025'!T369*1.051</f>
        <v>1612234</v>
      </c>
      <c r="W369" s="7">
        <f>+'ESTUDIO DE MERCADO 2025'!U369*1.051</f>
        <v>1612234</v>
      </c>
      <c r="X369" s="7">
        <f>+'ESTUDIO DE MERCADO 2025'!V369*1.051</f>
        <v>1550480.3929999999</v>
      </c>
      <c r="Y369" s="8">
        <f t="shared" si="261"/>
        <v>1464267</v>
      </c>
      <c r="Z369" s="450"/>
      <c r="AA369" s="157">
        <f>+'ESTUDIO DE MERCADO 2023'!AD369*(1 + 0.0928) * (1 + 0.052) * (1 + 0.051)</f>
        <v>1308420.9699142398</v>
      </c>
      <c r="AB369" s="157">
        <f>+'ESTUDIO DE MERCADO 2023'!AE369*(1 + 0.0928) * (1 + 0.052) * (1 + 0.051)</f>
        <v>1237967.533072704</v>
      </c>
      <c r="AC369" s="7">
        <f>+'ESTUDIO DE MERCADO 2025'!Z369*1.051</f>
        <v>1612234</v>
      </c>
      <c r="AD369" s="7">
        <f>+'ESTUDIO DE MERCADO 2025'!AA369*1.051</f>
        <v>1612234</v>
      </c>
      <c r="AE369" s="7">
        <f>+'ESTUDIO DE MERCADO 2025'!AB369*1.051</f>
        <v>1550480.3929999999</v>
      </c>
      <c r="AF369" s="8">
        <f t="shared" si="262"/>
        <v>1464267</v>
      </c>
      <c r="AG369" s="450"/>
      <c r="AH369" s="157">
        <f>+'ESTUDIO DE MERCADO 2023'!AG369*(1 + 0.0928) * (1 + 0.052) * (1 + 0.051)</f>
        <v>1308420.9699142398</v>
      </c>
      <c r="AI369" s="157">
        <f>+'ESTUDIO DE MERCADO 2023'!AH369*(1 + 0.0928) * (1 + 0.052) * (1 + 0.051)</f>
        <v>1237967.533072704</v>
      </c>
      <c r="AJ369" s="7">
        <f>+'ESTUDIO DE MERCADO 2025'!AF369*1.051</f>
        <v>1612234</v>
      </c>
      <c r="AK369" s="7">
        <f>+'ESTUDIO DE MERCADO 2025'!AG369*1.051</f>
        <v>1644815</v>
      </c>
      <c r="AL369" s="7">
        <f>+'ESTUDIO DE MERCADO 2025'!AH369*1.051</f>
        <v>1550480.3929999999</v>
      </c>
      <c r="AM369" s="8">
        <f t="shared" si="263"/>
        <v>1470784</v>
      </c>
      <c r="AN369" s="450"/>
      <c r="AO369" s="157">
        <f>+'ESTUDIO DE MERCADO 2023'!AJ369*(1 + 0.0928) * (1 + 0.052) * (1 + 0.051)</f>
        <v>1308420.9699142398</v>
      </c>
      <c r="AP369" s="157">
        <f>+'ESTUDIO DE MERCADO 2023'!AK369*(1 + 0.0928) * (1 + 0.052) * (1 + 0.051)</f>
        <v>1237967.533072704</v>
      </c>
      <c r="AQ369" s="7">
        <f>+'ESTUDIO DE MERCADO 2025'!AL369*1.051</f>
        <v>1612234</v>
      </c>
      <c r="AR369" s="7">
        <f>+'ESTUDIO DE MERCADO 2025'!AM369*1.051</f>
        <v>1644815</v>
      </c>
      <c r="AS369" s="7">
        <f>+'ESTUDIO DE MERCADO 2025'!AN369*1.051</f>
        <v>1550480.3929999999</v>
      </c>
      <c r="AT369" s="8">
        <f>ROUND(((AO369+AP369+AQ369+AR369+AS369)/5),0)</f>
        <v>1470784</v>
      </c>
      <c r="AU369" s="450"/>
      <c r="AV369" s="157">
        <f>+'ESTUDIO DE MERCADO 2023'!AM369*(1 + 0.0928) * (1 + 0.052) * (1 + 0.051)</f>
        <v>1308420.9699142398</v>
      </c>
      <c r="AW369" s="157">
        <f>+'ESTUDIO DE MERCADO 2023'!AN369*(1 + 0.0928) * (1 + 0.052) * (1 + 0.051)</f>
        <v>1237967.533072704</v>
      </c>
      <c r="AX369" s="7">
        <f>+'ESTUDIO DE MERCADO 2025'!AR369*1.051</f>
        <v>1612234</v>
      </c>
      <c r="AY369" s="7">
        <f>+'ESTUDIO DE MERCADO 2025'!AS369*1.051</f>
        <v>1644815</v>
      </c>
      <c r="AZ369" s="7">
        <f>+'ESTUDIO DE MERCADO 2025'!AT369*1.051</f>
        <v>1550480.3929999999</v>
      </c>
      <c r="BA369" s="8">
        <f t="shared" si="264"/>
        <v>1470784</v>
      </c>
      <c r="BB369" s="450"/>
      <c r="BC369" s="157">
        <f>+'ESTUDIO DE MERCADO 2023'!AP369*(1 + 0.0928) * (1 + 0.052) * (1 + 0.051)</f>
        <v>1308420.9699142398</v>
      </c>
      <c r="BD369" s="157">
        <f>+'ESTUDIO DE MERCADO 2023'!AQ369*(1 + 0.0928) * (1 + 0.052) * (1 + 0.051)</f>
        <v>1006477.6691648001</v>
      </c>
      <c r="BE369" s="7">
        <f>+'ESTUDIO DE MERCADO 2025'!AX369*1.051</f>
        <v>1466145</v>
      </c>
      <c r="BF369" s="7">
        <f>+'ESTUDIO DE MERCADO 2025'!AY369*1.051</f>
        <v>1466145</v>
      </c>
      <c r="BG369" s="7">
        <f>+'ESTUDIO DE MERCADO 2025'!AZ369*1.051</f>
        <v>1409527.63</v>
      </c>
      <c r="BH369" s="8">
        <f t="shared" si="265"/>
        <v>1331343</v>
      </c>
      <c r="BI369" s="450"/>
      <c r="BJ369" s="157">
        <f>+'ESTUDIO DE MERCADO 2023'!AV369*(1 + 0.0928) * (1 + 0.052) * (1 + 0.051)</f>
        <v>1308420.9699142398</v>
      </c>
      <c r="BK369" s="157">
        <f>+'ESTUDIO DE MERCADO 2023'!AW369*(1 + 0.0928) * (1 + 0.052) * (1 + 0.051)</f>
        <v>1237967.533072704</v>
      </c>
      <c r="BL369" s="7">
        <f>+'ESTUDIO DE MERCADO 2025'!BD369*1.051</f>
        <v>1612234</v>
      </c>
      <c r="BM369" s="7">
        <f>+'ESTUDIO DE MERCADO 2025'!BE369*1.051</f>
        <v>1612234</v>
      </c>
      <c r="BN369" s="7">
        <f>+'ESTUDIO DE MERCADO 2025'!BF369*1.051</f>
        <v>1550480.3929999999</v>
      </c>
      <c r="BO369" s="8">
        <f t="shared" si="266"/>
        <v>1464267</v>
      </c>
      <c r="BP369" s="450"/>
      <c r="BQ369" s="157">
        <f>+'ESTUDIO DE MERCADO 2023'!AY369*(1 + 0.0928) * (1 + 0.052) * (1 + 0.051)</f>
        <v>1308420.9699142398</v>
      </c>
      <c r="BR369" s="157">
        <f>+'ESTUDIO DE MERCADO 2023'!AZ369*(1 + 0.0928) * (1 + 0.052) * (1 + 0.051)</f>
        <v>1237967.533072704</v>
      </c>
      <c r="BS369" s="7">
        <f>+'ESTUDIO DE MERCADO 2025'!BJ369*1.051</f>
        <v>1612234</v>
      </c>
      <c r="BT369" s="7">
        <f>+'ESTUDIO DE MERCADO 2025'!BK369*1.051</f>
        <v>1612234</v>
      </c>
      <c r="BU369" s="7">
        <f>+'ESTUDIO DE MERCADO 2025'!BL369*1.051</f>
        <v>1550480.3929999999</v>
      </c>
      <c r="BV369" s="8">
        <f t="shared" si="267"/>
        <v>1464267</v>
      </c>
      <c r="BW369" s="450"/>
      <c r="BX369" s="157">
        <f>+'ESTUDIO DE MERCADO 2023'!BB369*(1 + 0.0928) * (1 + 0.052) * (1 + 0.051)</f>
        <v>1308420.9699142398</v>
      </c>
      <c r="BY369" s="157">
        <f>+'ESTUDIO DE MERCADO 2023'!BC369*(1 + 0.0928) * (1 + 0.052) * (1 + 0.051)</f>
        <v>1006477.6691648001</v>
      </c>
      <c r="BZ369" s="7">
        <f>+'ESTUDIO DE MERCADO 2025'!BP369*1.051</f>
        <v>1466145</v>
      </c>
      <c r="CA369" s="7">
        <f>+'ESTUDIO DE MERCADO 2025'!BQ369*1.051</f>
        <v>1466145</v>
      </c>
      <c r="CB369" s="7">
        <f>+'ESTUDIO DE MERCADO 2025'!BR369*1.051</f>
        <v>1409527.63</v>
      </c>
      <c r="CC369" s="8">
        <f t="shared" si="268"/>
        <v>1331343</v>
      </c>
      <c r="CD369" s="453"/>
      <c r="CE369" s="45"/>
      <c r="CF369" s="9"/>
      <c r="CG369" s="9"/>
      <c r="CH369" s="9"/>
      <c r="CI369" s="10"/>
      <c r="CJ369" s="10"/>
    </row>
    <row r="370" spans="1:88" s="6" customFormat="1" ht="49.75" customHeight="1" thickBot="1" x14ac:dyDescent="0.4">
      <c r="A370" s="291"/>
      <c r="B370" s="11">
        <v>335</v>
      </c>
      <c r="C370" s="51" t="s">
        <v>376</v>
      </c>
      <c r="D370" s="11" t="s">
        <v>272</v>
      </c>
      <c r="F370" s="157">
        <f>+'ESTUDIO DE MERCADO 2023'!F370*(1 + 0.0928) * (1 + 0.052) * (1 + 0.051)</f>
        <v>1790311.385088607</v>
      </c>
      <c r="G370" s="157">
        <f>+'ESTUDIO DE MERCADO 2023'!G370*(1 + 0.0928) * (1 + 0.052) * (1 + 0.051)</f>
        <v>1693910.0028146051</v>
      </c>
      <c r="H370" s="7">
        <f>+'ESTUDIO DE MERCADO 2025'!H370*1.051</f>
        <v>2206049</v>
      </c>
      <c r="I370" s="7">
        <f>+'ESTUDIO DE MERCADO 2025'!I370*1.051</f>
        <v>2250191</v>
      </c>
      <c r="J370" s="13">
        <f>+'ESTUDIO DE MERCADO 2025'!J370*1.051</f>
        <v>2121520.4331999999</v>
      </c>
      <c r="K370" s="8">
        <f t="shared" si="259"/>
        <v>2012396</v>
      </c>
      <c r="L370" s="450"/>
      <c r="M370" s="157">
        <f>+'ESTUDIO DE MERCADO 2023'!I370*(1 + 0.0928) * (1 + 0.052) * (1 + 0.051)</f>
        <v>1790311.385088607</v>
      </c>
      <c r="N370" s="157">
        <f>+'ESTUDIO DE MERCADO 2023'!J370*(1 + 0.0928) * (1 + 0.052) * (1 + 0.051)</f>
        <v>1693910.0028146051</v>
      </c>
      <c r="O370" s="7">
        <f>+'ESTUDIO DE MERCADO 2025'!N370*1.051</f>
        <v>2206049</v>
      </c>
      <c r="P370" s="7">
        <f>+'ESTUDIO DE MERCADO 2025'!O370*1.051</f>
        <v>2250191</v>
      </c>
      <c r="Q370" s="7">
        <f>+'ESTUDIO DE MERCADO 2025'!P370*1.051</f>
        <v>2121520.4331999999</v>
      </c>
      <c r="R370" s="8">
        <f t="shared" si="260"/>
        <v>2012396</v>
      </c>
      <c r="S370" s="450"/>
      <c r="T370" s="157">
        <f>+'ESTUDIO DE MERCADO 2023'!O370*(1 + 0.0928) * (1 + 0.052) * (1 + 0.051)</f>
        <v>2767866.4302808312</v>
      </c>
      <c r="U370" s="157">
        <f>+'ESTUDIO DE MERCADO 2023'!P370*(1 + 0.0928) * (1 + 0.052) * (1 + 0.051)</f>
        <v>2618827.4686503247</v>
      </c>
      <c r="V370" s="7">
        <f>+'ESTUDIO DE MERCADO 2025'!T370*1.051</f>
        <v>3411546</v>
      </c>
      <c r="W370" s="7">
        <f>+'ESTUDIO DE MERCADO 2025'!U370*1.051</f>
        <v>3411546</v>
      </c>
      <c r="X370" s="7">
        <f>+'ESTUDIO DE MERCADO 2025'!V370*1.051</f>
        <v>3279925.6965999999</v>
      </c>
      <c r="Y370" s="8">
        <f t="shared" si="261"/>
        <v>3097942</v>
      </c>
      <c r="Z370" s="450"/>
      <c r="AA370" s="157">
        <f>+'ESTUDIO DE MERCADO 2023'!AD370*(1 + 0.0928) * (1 + 0.052) * (1 + 0.051)</f>
        <v>3652934.8980869013</v>
      </c>
      <c r="AB370" s="157">
        <f>+'ESTUDIO DE MERCADO 2023'!AE370*(1 + 0.0928) * (1 + 0.052) * (1 + 0.051)</f>
        <v>3492053.5117163416</v>
      </c>
      <c r="AC370" s="7">
        <f>+'ESTUDIO DE MERCADO 2025'!Z370*1.051</f>
        <v>4524555</v>
      </c>
      <c r="AD370" s="7">
        <f>+'ESTUDIO DE MERCADO 2025'!AA370*1.051</f>
        <v>4524555</v>
      </c>
      <c r="AE370" s="7">
        <f>+'ESTUDIO DE MERCADO 2025'!AB370*1.051</f>
        <v>4350539.8789999997</v>
      </c>
      <c r="AF370" s="8">
        <f t="shared" si="262"/>
        <v>4108928</v>
      </c>
      <c r="AG370" s="450"/>
      <c r="AH370" s="157">
        <f>+'ESTUDIO DE MERCADO 2023'!AG370*(1 + 0.0928) * (1 + 0.052) * (1 + 0.051)</f>
        <v>3317970.9988871142</v>
      </c>
      <c r="AI370" s="157">
        <f>+'ESTUDIO DE MERCADO 2023'!AH370*(1 + 0.0928) * (1 + 0.052) * (1 + 0.051)</f>
        <v>3492053.5117163416</v>
      </c>
      <c r="AJ370" s="7">
        <f>+'ESTUDIO DE MERCADO 2025'!AF370*1.051</f>
        <v>4312253</v>
      </c>
      <c r="AK370" s="7">
        <f>+'ESTUDIO DE MERCADO 2025'!AG370*1.051</f>
        <v>4398435</v>
      </c>
      <c r="AL370" s="7">
        <f>+'ESTUDIO DE MERCADO 2025'!AH370*1.051</f>
        <v>4146581.7679999997</v>
      </c>
      <c r="AM370" s="8">
        <f t="shared" si="263"/>
        <v>3933459</v>
      </c>
      <c r="AN370" s="450"/>
      <c r="AO370" s="157">
        <f>+'ESTUDIO DE MERCADO 2023'!AJ370*(1 + 0.0928) * (1 + 0.052) * (1 + 0.051)</f>
        <v>3683867.8389884885</v>
      </c>
      <c r="AP370" s="157">
        <f>+'ESTUDIO DE MERCADO 2023'!AK370*(1 + 0.0928) * (1 + 0.052) * (1 + 0.051)</f>
        <v>3492053.5117163416</v>
      </c>
      <c r="AQ370" s="7">
        <f>+'ESTUDIO DE MERCADO 2025'!AL370*1.051</f>
        <v>4544524</v>
      </c>
      <c r="AR370" s="7">
        <f>+'ESTUDIO DE MERCADO 2025'!AM370*1.051</f>
        <v>4634910</v>
      </c>
      <c r="AS370" s="7">
        <f>+'ESTUDIO DE MERCADO 2025'!AN370*1.051</f>
        <v>4369375.2703999998</v>
      </c>
      <c r="AT370" s="8">
        <f>ROUND(((AO370+AP370+AQ370+AR370+AS370)/5),0)</f>
        <v>4144946</v>
      </c>
      <c r="AU370" s="450"/>
      <c r="AV370" s="157">
        <f>+'ESTUDIO DE MERCADO 2023'!AM370*(1 + 0.0928) * (1 + 0.052) * (1 + 0.051)</f>
        <v>4168241.7306223935</v>
      </c>
      <c r="AW370" s="157">
        <f>+'ESTUDIO DE MERCADO 2023'!AN370*(1 + 0.0928) * (1 + 0.052) * (1 + 0.051)</f>
        <v>3492053.5117163416</v>
      </c>
      <c r="AX370" s="7">
        <f>+'ESTUDIO DE MERCADO 2025'!AR370*1.051</f>
        <v>4850365</v>
      </c>
      <c r="AY370" s="7">
        <f>+'ESTUDIO DE MERCADO 2025'!AS370*1.051</f>
        <v>4947057</v>
      </c>
      <c r="AZ370" s="7">
        <f>+'ESTUDIO DE MERCADO 2025'!AT370*1.051</f>
        <v>4664307.1005999995</v>
      </c>
      <c r="BA370" s="8">
        <f t="shared" si="264"/>
        <v>4424405</v>
      </c>
      <c r="BB370" s="450"/>
      <c r="BC370" s="157">
        <f>+'ESTUDIO DE MERCADO 2023'!AP370*(1 + 0.0928) * (1 + 0.052) * (1 + 0.051)</f>
        <v>2672808.9926060764</v>
      </c>
      <c r="BD370" s="157">
        <f>+'ESTUDIO DE MERCADO 2023'!AQ370*(1 + 0.0928) * (1 + 0.052) * (1 + 0.051)</f>
        <v>2056006.9173892899</v>
      </c>
      <c r="BE370" s="7">
        <f>+'ESTUDIO DE MERCADO 2025'!AX370*1.051</f>
        <v>2994299</v>
      </c>
      <c r="BF370" s="7">
        <f>+'ESTUDIO DE MERCADO 2025'!AY370*1.051</f>
        <v>2994299</v>
      </c>
      <c r="BG370" s="7">
        <f>+'ESTUDIO DE MERCADO 2025'!AZ370*1.051</f>
        <v>2879347.3463999997</v>
      </c>
      <c r="BH370" s="8">
        <f t="shared" si="265"/>
        <v>2719352</v>
      </c>
      <c r="BI370" s="450"/>
      <c r="BJ370" s="157">
        <f>+'ESTUDIO DE MERCADO 2023'!AV370*(1 + 0.0928) * (1 + 0.052) * (1 + 0.051)</f>
        <v>3782370.9098288706</v>
      </c>
      <c r="BK370" s="157">
        <f>+'ESTUDIO DE MERCADO 2023'!AW370*(1 + 0.0928) * (1 + 0.052) * (1 + 0.051)</f>
        <v>3492053.5117163416</v>
      </c>
      <c r="BL370" s="7">
        <f>+'ESTUDIO DE MERCADO 2025'!BD370*1.051</f>
        <v>4606533</v>
      </c>
      <c r="BM370" s="7">
        <f>+'ESTUDIO DE MERCADO 2025'!BE370*1.051</f>
        <v>4606533</v>
      </c>
      <c r="BN370" s="7">
        <f>+'ESTUDIO DE MERCADO 2025'!BF370*1.051</f>
        <v>4429352.4771999996</v>
      </c>
      <c r="BO370" s="8">
        <f t="shared" si="266"/>
        <v>4183369</v>
      </c>
      <c r="BP370" s="450"/>
      <c r="BQ370" s="157">
        <f>+'ESTUDIO DE MERCADO 2023'!AY370*(1 + 0.0928) * (1 + 0.052) * (1 + 0.051)</f>
        <v>3819272.9606538471</v>
      </c>
      <c r="BR370" s="157">
        <f>+'ESTUDIO DE MERCADO 2023'!AZ370*(1 + 0.0928) * (1 + 0.052) * (1 + 0.051)</f>
        <v>3492053.5117163416</v>
      </c>
      <c r="BS370" s="7">
        <f>+'ESTUDIO DE MERCADO 2025'!BJ370*1.051</f>
        <v>4629655</v>
      </c>
      <c r="BT370" s="7">
        <f>+'ESTUDIO DE MERCADO 2025'!BK370*1.051</f>
        <v>4629655</v>
      </c>
      <c r="BU370" s="7">
        <f>+'ESTUDIO DE MERCADO 2025'!BL370*1.051</f>
        <v>4451822.2265999997</v>
      </c>
      <c r="BV370" s="8">
        <f t="shared" si="267"/>
        <v>4204492</v>
      </c>
      <c r="BW370" s="450"/>
      <c r="BX370" s="157">
        <f>+'ESTUDIO DE MERCADO 2023'!BB370*(1 + 0.0928) * (1 + 0.052) * (1 + 0.051)</f>
        <v>3005503.3421749067</v>
      </c>
      <c r="BY370" s="157">
        <f>+'ESTUDIO DE MERCADO 2023'!BC370*(1 + 0.0928) * (1 + 0.052) * (1 + 0.051)</f>
        <v>2311925.6478268513</v>
      </c>
      <c r="BZ370" s="7">
        <f>+'ESTUDIO DE MERCADO 2025'!BP370*1.051</f>
        <v>3367404</v>
      </c>
      <c r="CA370" s="7">
        <f>+'ESTUDIO DE MERCADO 2025'!BQ370*1.051</f>
        <v>3367404</v>
      </c>
      <c r="CB370" s="7">
        <f>+'ESTUDIO DE MERCADO 2025'!BR370*1.051</f>
        <v>3237749.4869999997</v>
      </c>
      <c r="CC370" s="8">
        <f t="shared" si="268"/>
        <v>3057997</v>
      </c>
      <c r="CD370" s="453"/>
      <c r="CE370" s="45"/>
      <c r="CF370" s="9"/>
      <c r="CG370" s="9"/>
      <c r="CH370" s="9"/>
      <c r="CI370" s="10"/>
      <c r="CJ370" s="10"/>
    </row>
    <row r="371" spans="1:88" s="6" customFormat="1" ht="50" customHeight="1" thickBot="1" x14ac:dyDescent="0.4">
      <c r="A371" s="291"/>
      <c r="B371" s="271" t="s">
        <v>147</v>
      </c>
      <c r="C371" s="272"/>
      <c r="D371" s="273"/>
      <c r="F371" s="170">
        <f>+SUM(F372:F410)</f>
        <v>22718364.79782309</v>
      </c>
      <c r="G371" s="170">
        <f t="shared" ref="G371:CB371" si="275">+SUM(G372:G410)</f>
        <v>21495068.231786467</v>
      </c>
      <c r="H371" s="170">
        <f t="shared" si="275"/>
        <v>27996538</v>
      </c>
      <c r="I371" s="170">
        <f t="shared" si="275"/>
        <v>28557772</v>
      </c>
      <c r="J371" s="170">
        <f t="shared" si="275"/>
        <v>26921289.117799994</v>
      </c>
      <c r="K371" s="170">
        <f t="shared" si="275"/>
        <v>25537807</v>
      </c>
      <c r="L371" s="170"/>
      <c r="M371" s="170">
        <f t="shared" si="275"/>
        <v>22718364.79782309</v>
      </c>
      <c r="N371" s="170">
        <f t="shared" si="275"/>
        <v>21495068.231786467</v>
      </c>
      <c r="O371" s="170">
        <f t="shared" si="275"/>
        <v>27996538</v>
      </c>
      <c r="P371" s="170">
        <f t="shared" si="275"/>
        <v>28557772</v>
      </c>
      <c r="Q371" s="170">
        <f t="shared" si="275"/>
        <v>26921289.117799994</v>
      </c>
      <c r="R371" s="170">
        <f t="shared" si="275"/>
        <v>25537807</v>
      </c>
      <c r="S371" s="170"/>
      <c r="T371" s="170">
        <f t="shared" si="275"/>
        <v>45524969.412398562</v>
      </c>
      <c r="U371" s="170">
        <f t="shared" si="275"/>
        <v>43073624.905577108</v>
      </c>
      <c r="V371" s="170">
        <f t="shared" si="275"/>
        <v>58446110</v>
      </c>
      <c r="W371" s="170">
        <f t="shared" si="275"/>
        <v>58446110</v>
      </c>
      <c r="X371" s="170">
        <f t="shared" si="275"/>
        <v>56198385.276599988</v>
      </c>
      <c r="Y371" s="170">
        <f t="shared" si="275"/>
        <v>52337841</v>
      </c>
      <c r="Z371" s="170"/>
      <c r="AA371" s="170">
        <f t="shared" si="275"/>
        <v>53427631.134603053</v>
      </c>
      <c r="AB371" s="170">
        <f t="shared" si="275"/>
        <v>50117841.442578137</v>
      </c>
      <c r="AC371" s="170">
        <f t="shared" si="275"/>
        <v>68689156</v>
      </c>
      <c r="AD371" s="170">
        <f t="shared" si="275"/>
        <v>68689156</v>
      </c>
      <c r="AE371" s="170">
        <f t="shared" si="275"/>
        <v>66049862.939199999</v>
      </c>
      <c r="AF371" s="170">
        <f t="shared" si="275"/>
        <v>61394727</v>
      </c>
      <c r="AG371" s="170"/>
      <c r="AH371" s="170">
        <f t="shared" si="275"/>
        <v>47520302.045653716</v>
      </c>
      <c r="AI371" s="170">
        <f t="shared" si="275"/>
        <v>50117841.442578137</v>
      </c>
      <c r="AJ371" s="170">
        <f t="shared" si="275"/>
        <v>64945494</v>
      </c>
      <c r="AK371" s="170">
        <f t="shared" si="275"/>
        <v>66245581</v>
      </c>
      <c r="AL371" s="170">
        <f t="shared" si="275"/>
        <v>62452927.055400006</v>
      </c>
      <c r="AM371" s="170">
        <f t="shared" si="275"/>
        <v>58256431</v>
      </c>
      <c r="AN371" s="170"/>
      <c r="AO371" s="170">
        <f t="shared" si="275"/>
        <v>52615919.662309796</v>
      </c>
      <c r="AP371" s="170">
        <f t="shared" si="275"/>
        <v>50117841.442578137</v>
      </c>
      <c r="AQ371" s="170">
        <f t="shared" si="275"/>
        <v>68502078</v>
      </c>
      <c r="AR371" s="170">
        <f t="shared" si="275"/>
        <v>69872582</v>
      </c>
      <c r="AS371" s="170">
        <f t="shared" si="275"/>
        <v>65868814.736399993</v>
      </c>
      <c r="AT371" s="170">
        <f t="shared" si="275"/>
        <v>61395449</v>
      </c>
      <c r="AU371" s="170"/>
      <c r="AV371" s="170">
        <f t="shared" si="275"/>
        <v>60220961.782427289</v>
      </c>
      <c r="AW371" s="170">
        <f t="shared" si="275"/>
        <v>50117841.442578137</v>
      </c>
      <c r="AX371" s="170">
        <f t="shared" si="275"/>
        <v>72018724</v>
      </c>
      <c r="AY371" s="170">
        <f t="shared" si="275"/>
        <v>73458594</v>
      </c>
      <c r="AZ371" s="170">
        <f t="shared" si="275"/>
        <v>69248792.690200001</v>
      </c>
      <c r="BA371" s="170">
        <f t="shared" si="275"/>
        <v>65012985</v>
      </c>
      <c r="BB371" s="170"/>
      <c r="BC371" s="170">
        <f t="shared" si="275"/>
        <v>31622711.932040166</v>
      </c>
      <c r="BD371" s="170">
        <f t="shared" si="275"/>
        <v>24325163.024646282</v>
      </c>
      <c r="BE371" s="170">
        <f t="shared" si="275"/>
        <v>35431312</v>
      </c>
      <c r="BF371" s="170">
        <f t="shared" si="275"/>
        <v>35431312</v>
      </c>
      <c r="BG371" s="170">
        <f t="shared" si="275"/>
        <v>34066314.819600008</v>
      </c>
      <c r="BH371" s="170">
        <f t="shared" si="275"/>
        <v>32175362</v>
      </c>
      <c r="BI371" s="170"/>
      <c r="BJ371" s="170">
        <f t="shared" si="275"/>
        <v>58476550.459173769</v>
      </c>
      <c r="BK371" s="170">
        <f t="shared" si="275"/>
        <v>50117841.442578137</v>
      </c>
      <c r="BL371" s="170">
        <f t="shared" si="275"/>
        <v>72394982</v>
      </c>
      <c r="BM371" s="170">
        <f t="shared" si="275"/>
        <v>72394982</v>
      </c>
      <c r="BN371" s="170">
        <f t="shared" si="275"/>
        <v>69611783.286599994</v>
      </c>
      <c r="BO371" s="170">
        <f t="shared" si="275"/>
        <v>64599230</v>
      </c>
      <c r="BP371" s="170"/>
      <c r="BQ371" s="170">
        <f t="shared" si="275"/>
        <v>57955302.460848451</v>
      </c>
      <c r="BR371" s="170">
        <f t="shared" si="275"/>
        <v>50117841.442578137</v>
      </c>
      <c r="BS371" s="170">
        <f t="shared" si="275"/>
        <v>72067070</v>
      </c>
      <c r="BT371" s="170">
        <f t="shared" si="275"/>
        <v>72067070</v>
      </c>
      <c r="BU371" s="170">
        <f t="shared" si="275"/>
        <v>69294397.892400011</v>
      </c>
      <c r="BV371" s="170">
        <f t="shared" si="275"/>
        <v>64300334</v>
      </c>
      <c r="BW371" s="170"/>
      <c r="BX371" s="170">
        <f t="shared" si="275"/>
        <v>37656575.702689335</v>
      </c>
      <c r="BY371" s="170">
        <f t="shared" si="275"/>
        <v>28966596.694376409</v>
      </c>
      <c r="BZ371" s="170">
        <f t="shared" si="275"/>
        <v>42190293</v>
      </c>
      <c r="CA371" s="170">
        <f t="shared" si="275"/>
        <v>42190293</v>
      </c>
      <c r="CB371" s="170">
        <f t="shared" si="275"/>
        <v>40566439.143999986</v>
      </c>
      <c r="CC371" s="170">
        <f t="shared" ref="CC371" si="276">+SUM(CC372:CC410)</f>
        <v>38314043</v>
      </c>
      <c r="CD371" s="456"/>
      <c r="CE371" s="45"/>
      <c r="CF371" s="9"/>
      <c r="CG371" s="9"/>
      <c r="CH371" s="9"/>
      <c r="CI371" s="10"/>
      <c r="CJ371" s="10"/>
    </row>
    <row r="372" spans="1:88" s="6" customFormat="1" ht="50" customHeight="1" x14ac:dyDescent="0.35">
      <c r="A372" s="291"/>
      <c r="B372" s="4">
        <v>336</v>
      </c>
      <c r="C372" s="51" t="s">
        <v>377</v>
      </c>
      <c r="D372" s="11" t="s">
        <v>283</v>
      </c>
      <c r="F372" s="157">
        <f>+'ESTUDIO DE MERCADO 2023'!F372*(1 + 0.0928) * (1 + 0.052) * (1 + 0.051)</f>
        <v>1134924.2558449712</v>
      </c>
      <c r="G372" s="157">
        <f>+'ESTUDIO DE MERCADO 2023'!G372*(1 + 0.0928) * (1 + 0.052) * (1 + 0.051)</f>
        <v>1073812.9497610112</v>
      </c>
      <c r="H372" s="7">
        <f>+'ESTUDIO DE MERCADO 2025'!H372*1.051</f>
        <v>1398881</v>
      </c>
      <c r="I372" s="7">
        <f>+'ESTUDIO DE MERCADO 2025'!I372*1.051</f>
        <v>1427258</v>
      </c>
      <c r="J372" s="13">
        <f>+'ESTUDIO DE MERCADO 2025'!J372*1.051</f>
        <v>1344886.0851999999</v>
      </c>
      <c r="K372" s="8">
        <f t="shared" si="259"/>
        <v>1275952</v>
      </c>
      <c r="L372" s="450"/>
      <c r="M372" s="157">
        <f>+'ESTUDIO DE MERCADO 2023'!I372*(1 + 0.0928) * (1 + 0.052) * (1 + 0.051)</f>
        <v>1134924.2558449712</v>
      </c>
      <c r="N372" s="157">
        <f>+'ESTUDIO DE MERCADO 2023'!J372*(1 + 0.0928) * (1 + 0.052) * (1 + 0.051)</f>
        <v>1073812.9497610112</v>
      </c>
      <c r="O372" s="7">
        <f>+'ESTUDIO DE MERCADO 2025'!N372*1.051</f>
        <v>1398881</v>
      </c>
      <c r="P372" s="7">
        <f>+'ESTUDIO DE MERCADO 2025'!O372*1.051</f>
        <v>1427258</v>
      </c>
      <c r="Q372" s="7">
        <f>+'ESTUDIO DE MERCADO 2025'!P372*1.051</f>
        <v>1344886.0851999999</v>
      </c>
      <c r="R372" s="8">
        <f t="shared" si="260"/>
        <v>1275952</v>
      </c>
      <c r="S372" s="450"/>
      <c r="T372" s="157">
        <f>+'ESTUDIO DE MERCADO 2023'!O372*(1 + 0.0928) * (1 + 0.052) * (1 + 0.051)</f>
        <v>1902510.7262661299</v>
      </c>
      <c r="U372" s="157">
        <f>+'ESTUDIO DE MERCADO 2023'!P372*(1 + 0.0928) * (1 + 0.052) * (1 + 0.051)</f>
        <v>1800067.8410056459</v>
      </c>
      <c r="V372" s="7">
        <f>+'ESTUDIO DE MERCADO 2025'!T372*1.051</f>
        <v>2344781</v>
      </c>
      <c r="W372" s="7">
        <f>+'ESTUDIO DE MERCADO 2025'!U372*1.051</f>
        <v>2344781</v>
      </c>
      <c r="X372" s="7">
        <f>+'ESTUDIO DE MERCADO 2025'!V372*1.051</f>
        <v>2254477.6085999999</v>
      </c>
      <c r="Y372" s="8">
        <f t="shared" si="261"/>
        <v>2129324</v>
      </c>
      <c r="Z372" s="450"/>
      <c r="AA372" s="157">
        <f>+'ESTUDIO DE MERCADO 2023'!AD372*(1 + 0.0928) * (1 + 0.052) * (1 + 0.051)</f>
        <v>2196417.4034750559</v>
      </c>
      <c r="AB372" s="157">
        <f>+'ESTUDIO DE MERCADO 2023'!AE372*(1 + 0.0928) * (1 + 0.052) * (1 + 0.051)</f>
        <v>2102390.3005847884</v>
      </c>
      <c r="AC372" s="7">
        <f>+'ESTUDIO DE MERCADO 2025'!Z372*1.051</f>
        <v>2722090</v>
      </c>
      <c r="AD372" s="7">
        <f>+'ESTUDIO DE MERCADO 2025'!AA372*1.051</f>
        <v>2722090</v>
      </c>
      <c r="AE372" s="7">
        <f>+'ESTUDIO DE MERCADO 2025'!AB372*1.051</f>
        <v>2617517.602</v>
      </c>
      <c r="AF372" s="8">
        <f t="shared" si="262"/>
        <v>2472101</v>
      </c>
      <c r="AG372" s="450"/>
      <c r="AH372" s="157">
        <f>+'ESTUDIO DE MERCADO 2023'!AG372*(1 + 0.0928) * (1 + 0.052) * (1 + 0.051)</f>
        <v>1981031.3116780603</v>
      </c>
      <c r="AI372" s="157">
        <f>+'ESTUDIO DE MERCADO 2023'!AH372*(1 + 0.0928) * (1 + 0.052) * (1 + 0.051)</f>
        <v>2102390.3005847884</v>
      </c>
      <c r="AJ372" s="7">
        <f>+'ESTUDIO DE MERCADO 2025'!AF372*1.051</f>
        <v>2585460</v>
      </c>
      <c r="AK372" s="7">
        <f>+'ESTUDIO DE MERCADO 2025'!AG372*1.051</f>
        <v>2636959</v>
      </c>
      <c r="AL372" s="7">
        <f>+'ESTUDIO DE MERCADO 2025'!AH372*1.051</f>
        <v>2486370.2486</v>
      </c>
      <c r="AM372" s="8">
        <f t="shared" si="263"/>
        <v>2358442</v>
      </c>
      <c r="AN372" s="450"/>
      <c r="AO372" s="157">
        <f>+'ESTUDIO DE MERCADO 2023'!AJ372*(1 + 0.0928) * (1 + 0.052) * (1 + 0.051)</f>
        <v>2131768.0429756711</v>
      </c>
      <c r="AP372" s="157">
        <f>+'ESTUDIO DE MERCADO 2023'!AK372*(1 + 0.0928) * (1 + 0.052) * (1 + 0.051)</f>
        <v>2102390.3005847884</v>
      </c>
      <c r="AQ372" s="7">
        <f>+'ESTUDIO DE MERCADO 2025'!AL372*1.051</f>
        <v>2681101</v>
      </c>
      <c r="AR372" s="7">
        <f>+'ESTUDIO DE MERCADO 2025'!AM372*1.051</f>
        <v>2734702</v>
      </c>
      <c r="AS372" s="7">
        <f>+'ESTUDIO DE MERCADO 2025'!AN372*1.051</f>
        <v>2578153.2377999998</v>
      </c>
      <c r="AT372" s="8">
        <f>ROUND(((AO372+AP372+AQ372+AR372+AS372)/5),0)</f>
        <v>2445623</v>
      </c>
      <c r="AU372" s="450"/>
      <c r="AV372" s="157">
        <f>+'ESTUDIO DE MERCADO 2023'!AM372*(1 + 0.0928) * (1 + 0.052) * (1 + 0.051)</f>
        <v>2481545.9778554677</v>
      </c>
      <c r="AW372" s="157">
        <f>+'ESTUDIO DE MERCADO 2023'!AN372*(1 + 0.0928) * (1 + 0.052) * (1 + 0.051)</f>
        <v>2102390.3005847884</v>
      </c>
      <c r="AX372" s="7">
        <f>+'ESTUDIO DE MERCADO 2025'!AR372*1.051</f>
        <v>2902862</v>
      </c>
      <c r="AY372" s="7">
        <f>+'ESTUDIO DE MERCADO 2025'!AS372*1.051</f>
        <v>2960667</v>
      </c>
      <c r="AZ372" s="7">
        <f>+'ESTUDIO DE MERCADO 2025'!AT372*1.051</f>
        <v>2791131.0307999998</v>
      </c>
      <c r="BA372" s="8">
        <f t="shared" si="264"/>
        <v>2647719</v>
      </c>
      <c r="BB372" s="450"/>
      <c r="BC372" s="157">
        <f>+'ESTUDIO DE MERCADO 2023'!AP372*(1 + 0.0928) * (1 + 0.052) * (1 + 0.051)</f>
        <v>1728590.0838026085</v>
      </c>
      <c r="BD372" s="157">
        <f>+'ESTUDIO DE MERCADO 2023'!AQ372*(1 + 0.0928) * (1 + 0.052) * (1 + 0.051)</f>
        <v>1329684.6798481606</v>
      </c>
      <c r="BE372" s="7">
        <f>+'ESTUDIO DE MERCADO 2025'!AX372*1.051</f>
        <v>1936992.9999999998</v>
      </c>
      <c r="BF372" s="7">
        <f>+'ESTUDIO DE MERCADO 2025'!AY372*1.051</f>
        <v>1936992.9999999998</v>
      </c>
      <c r="BG372" s="7">
        <f>+'ESTUDIO DE MERCADO 2025'!AZ372*1.051</f>
        <v>1862164.1121999999</v>
      </c>
      <c r="BH372" s="8">
        <f t="shared" si="265"/>
        <v>1758885</v>
      </c>
      <c r="BI372" s="450"/>
      <c r="BJ372" s="157">
        <f>+'ESTUDIO DE MERCADO 2023'!AV372*(1 + 0.0928) * (1 + 0.052) * (1 + 0.051)</f>
        <v>2444449.5330578187</v>
      </c>
      <c r="BK372" s="157">
        <f>+'ESTUDIO DE MERCADO 2023'!AW372*(1 + 0.0928) * (1 + 0.052) * (1 + 0.051)</f>
        <v>2102390.3005847884</v>
      </c>
      <c r="BL372" s="7">
        <f>+'ESTUDIO DE MERCADO 2025'!BD372*1.051</f>
        <v>2879740</v>
      </c>
      <c r="BM372" s="7">
        <f>+'ESTUDIO DE MERCADO 2025'!BE372*1.051</f>
        <v>2879740</v>
      </c>
      <c r="BN372" s="7">
        <f>+'ESTUDIO DE MERCADO 2025'!BF372*1.051</f>
        <v>2768543.5693999999</v>
      </c>
      <c r="BO372" s="8">
        <f t="shared" si="266"/>
        <v>2614973</v>
      </c>
      <c r="BP372" s="450"/>
      <c r="BQ372" s="157">
        <f>+'ESTUDIO DE MERCADO 2023'!AY372*(1 + 0.0928) * (1 + 0.052) * (1 + 0.051)</f>
        <v>2388347.4325443991</v>
      </c>
      <c r="BR372" s="157">
        <f>+'ESTUDIO DE MERCADO 2023'!AZ372*(1 + 0.0928) * (1 + 0.052) * (1 + 0.051)</f>
        <v>2102390.3005847884</v>
      </c>
      <c r="BS372" s="7">
        <f>+'ESTUDIO DE MERCADO 2025'!BJ372*1.051</f>
        <v>2844006</v>
      </c>
      <c r="BT372" s="7">
        <f>+'ESTUDIO DE MERCADO 2025'!BK372*1.051</f>
        <v>2844006</v>
      </c>
      <c r="BU372" s="7">
        <f>+'ESTUDIO DE MERCADO 2025'!BL372*1.051</f>
        <v>2734382.0756000001</v>
      </c>
      <c r="BV372" s="8">
        <f t="shared" si="267"/>
        <v>2582626</v>
      </c>
      <c r="BW372" s="450"/>
      <c r="BX372" s="157">
        <f>+'ESTUDIO DE MERCADO 2023'!BB372*(1 + 0.0928) * (1 + 0.052) * (1 + 0.051)</f>
        <v>1905266.2608287691</v>
      </c>
      <c r="BY372" s="157">
        <f>+'ESTUDIO DE MERCADO 2023'!BC372*(1 + 0.0928) * (1 + 0.052) * (1 + 0.051)</f>
        <v>1465589.4314067455</v>
      </c>
      <c r="BZ372" s="7">
        <f>+'ESTUDIO DE MERCADO 2025'!BP372*1.051</f>
        <v>2134581</v>
      </c>
      <c r="CA372" s="7">
        <f>+'ESTUDIO DE MERCADO 2025'!BQ372*1.051</f>
        <v>2134581</v>
      </c>
      <c r="CB372" s="7">
        <f>+'ESTUDIO DE MERCADO 2025'!BR372*1.051</f>
        <v>2052494.1163999997</v>
      </c>
      <c r="CC372" s="8">
        <f t="shared" si="268"/>
        <v>1938502</v>
      </c>
      <c r="CD372" s="453"/>
      <c r="CE372" s="45"/>
      <c r="CF372" s="9"/>
      <c r="CG372" s="9"/>
      <c r="CH372" s="9"/>
      <c r="CI372" s="10"/>
      <c r="CJ372" s="10"/>
    </row>
    <row r="373" spans="1:88" s="6" customFormat="1" ht="50" customHeight="1" thickBot="1" x14ac:dyDescent="0.4">
      <c r="A373" s="291"/>
      <c r="B373" s="11">
        <v>337</v>
      </c>
      <c r="C373" s="51" t="s">
        <v>378</v>
      </c>
      <c r="D373" s="11" t="s">
        <v>272</v>
      </c>
      <c r="F373" s="157">
        <f>+'ESTUDIO DE MERCADO 2023'!F373*(1 + 0.0928) * (1 + 0.052) * (1 + 0.051)</f>
        <v>557883.97240018938</v>
      </c>
      <c r="G373" s="157">
        <f>+'ESTUDIO DE MERCADO 2023'!G373*(1 + 0.0928) * (1 + 0.052) * (1 + 0.051)</f>
        <v>527844.06619402533</v>
      </c>
      <c r="H373" s="7">
        <f>+'ESTUDIO DE MERCADO 2025'!H373*1.051</f>
        <v>687354</v>
      </c>
      <c r="I373" s="7">
        <f>+'ESTUDIO DE MERCADO 2025'!I373*1.051</f>
        <v>701017</v>
      </c>
      <c r="J373" s="13">
        <f>+'ESTUDIO DE MERCADO 2025'!J373*1.051</f>
        <v>661092.66299999994</v>
      </c>
      <c r="K373" s="8">
        <f t="shared" si="259"/>
        <v>627038</v>
      </c>
      <c r="L373" s="450"/>
      <c r="M373" s="157">
        <f>+'ESTUDIO DE MERCADO 2023'!I373*(1 + 0.0928) * (1 + 0.052) * (1 + 0.051)</f>
        <v>557883.97240018938</v>
      </c>
      <c r="N373" s="157">
        <f>+'ESTUDIO DE MERCADO 2023'!J373*(1 + 0.0928) * (1 + 0.052) * (1 + 0.051)</f>
        <v>527844.06619402533</v>
      </c>
      <c r="O373" s="7">
        <f>+'ESTUDIO DE MERCADO 2025'!N373*1.051</f>
        <v>687354</v>
      </c>
      <c r="P373" s="7">
        <f>+'ESTUDIO DE MERCADO 2025'!O373*1.051</f>
        <v>701017</v>
      </c>
      <c r="Q373" s="7">
        <f>+'ESTUDIO DE MERCADO 2025'!P373*1.051</f>
        <v>661092.66299999994</v>
      </c>
      <c r="R373" s="8">
        <f t="shared" si="260"/>
        <v>627038</v>
      </c>
      <c r="S373" s="450"/>
      <c r="T373" s="157">
        <f>+'ESTUDIO DE MERCADO 2023'!O373*(1 + 0.0928) * (1 + 0.052) * (1 + 0.051)</f>
        <v>2041369.9858334218</v>
      </c>
      <c r="U373" s="157">
        <f>+'ESTUDIO DE MERCADO 2023'!P373*(1 + 0.0928) * (1 + 0.052) * (1 + 0.051)</f>
        <v>1931450.0635193149</v>
      </c>
      <c r="V373" s="7">
        <f>+'ESTUDIO DE MERCADO 2025'!T373*1.051</f>
        <v>2516094</v>
      </c>
      <c r="W373" s="7">
        <f>+'ESTUDIO DE MERCADO 2025'!U373*1.051</f>
        <v>2516094</v>
      </c>
      <c r="X373" s="7">
        <f>+'ESTUDIO DE MERCADO 2025'!V373*1.051</f>
        <v>2419025.7419999996</v>
      </c>
      <c r="Y373" s="8">
        <f t="shared" si="261"/>
        <v>2284807</v>
      </c>
      <c r="Z373" s="450"/>
      <c r="AA373" s="157">
        <f>+'ESTUDIO DE MERCADO 2023'!AD373*(1 + 0.0928) * (1 + 0.052) * (1 + 0.051)</f>
        <v>2362940.1403160412</v>
      </c>
      <c r="AB373" s="157">
        <f>+'ESTUDIO DE MERCADO 2023'!AE373*(1 + 0.0928) * (1 + 0.052) * (1 + 0.051)</f>
        <v>2208978.0672148149</v>
      </c>
      <c r="AC373" s="7">
        <f>+'ESTUDIO DE MERCADO 2025'!Z373*1.051</f>
        <v>2895505</v>
      </c>
      <c r="AD373" s="7">
        <f>+'ESTUDIO DE MERCADO 2025'!AA373*1.051</f>
        <v>2895505</v>
      </c>
      <c r="AE373" s="7">
        <f>+'ESTUDIO DE MERCADO 2025'!AB373*1.051</f>
        <v>2783813.7585999998</v>
      </c>
      <c r="AF373" s="8">
        <f t="shared" si="262"/>
        <v>2629348</v>
      </c>
      <c r="AG373" s="450"/>
      <c r="AH373" s="157">
        <f>+'ESTUDIO DE MERCADO 2023'!AG373*(1 + 0.0928) * (1 + 0.052) * (1 + 0.051)</f>
        <v>2054593.6358245013</v>
      </c>
      <c r="AI373" s="157">
        <f>+'ESTUDIO DE MERCADO 2023'!AH373*(1 + 0.0928) * (1 + 0.052) * (1 + 0.051)</f>
        <v>2208978.0672148149</v>
      </c>
      <c r="AJ373" s="7">
        <f>+'ESTUDIO DE MERCADO 2025'!AF373*1.051</f>
        <v>2700019</v>
      </c>
      <c r="AK373" s="7">
        <f>+'ESTUDIO DE MERCADO 2025'!AG373*1.051</f>
        <v>2753620</v>
      </c>
      <c r="AL373" s="7">
        <f>+'ESTUDIO DE MERCADO 2025'!AH373*1.051</f>
        <v>2596063.1186000002</v>
      </c>
      <c r="AM373" s="8">
        <f t="shared" si="263"/>
        <v>2462655</v>
      </c>
      <c r="AN373" s="450"/>
      <c r="AO373" s="157">
        <f>+'ESTUDIO DE MERCADO 2023'!AJ373*(1 + 0.0928) * (1 + 0.052) * (1 + 0.051)</f>
        <v>2193904.8613782576</v>
      </c>
      <c r="AP373" s="157">
        <f>+'ESTUDIO DE MERCADO 2023'!AK373*(1 + 0.0928) * (1 + 0.052) * (1 + 0.051)</f>
        <v>2208978.0672148149</v>
      </c>
      <c r="AQ373" s="7">
        <f>+'ESTUDIO DE MERCADO 2025'!AL373*1.051</f>
        <v>2788303</v>
      </c>
      <c r="AR373" s="7">
        <f>+'ESTUDIO DE MERCADO 2025'!AM373*1.051</f>
        <v>2844006</v>
      </c>
      <c r="AS373" s="7">
        <f>+'ESTUDIO DE MERCADO 2025'!AN373*1.051</f>
        <v>2680887.8572</v>
      </c>
      <c r="AT373" s="8">
        <f>ROUND(((AO373+AP373+AQ373+AR373+AS373)/5),0)</f>
        <v>2543216</v>
      </c>
      <c r="AU373" s="450"/>
      <c r="AV373" s="157">
        <f>+'ESTUDIO DE MERCADO 2023'!AM373*(1 + 0.0928) * (1 + 0.052) * (1 + 0.051)</f>
        <v>3132073.2577822795</v>
      </c>
      <c r="AW373" s="157">
        <f>+'ESTUDIO DE MERCADO 2023'!AN373*(1 + 0.0928) * (1 + 0.052) * (1 + 0.051)</f>
        <v>2208978.0672148149</v>
      </c>
      <c r="AX373" s="7">
        <f>+'ESTUDIO DE MERCADO 2025'!AR373*1.051</f>
        <v>3382118</v>
      </c>
      <c r="AY373" s="7">
        <f>+'ESTUDIO DE MERCADO 2025'!AS373*1.051</f>
        <v>3449382</v>
      </c>
      <c r="AZ373" s="7">
        <f>+'ESTUDIO DE MERCADO 2025'!AT373*1.051</f>
        <v>3252133.8933999995</v>
      </c>
      <c r="BA373" s="8">
        <f t="shared" si="264"/>
        <v>3084937</v>
      </c>
      <c r="BB373" s="450"/>
      <c r="BC373" s="157">
        <f>+'ESTUDIO DE MERCADO 2023'!AP373*(1 + 0.0928) * (1 + 0.052) * (1 + 0.051)</f>
        <v>779823.57100092247</v>
      </c>
      <c r="BD373" s="157">
        <f>+'ESTUDIO DE MERCADO 2023'!AQ373*(1 + 0.0928) * (1 + 0.052) * (1 + 0.051)</f>
        <v>599864.28538532497</v>
      </c>
      <c r="BE373" s="7">
        <f>+'ESTUDIO DE MERCADO 2025'!AX373*1.051</f>
        <v>873381</v>
      </c>
      <c r="BF373" s="7">
        <f>+'ESTUDIO DE MERCADO 2025'!AY373*1.051</f>
        <v>873381</v>
      </c>
      <c r="BG373" s="7">
        <f>+'ESTUDIO DE MERCADO 2025'!AZ373*1.051</f>
        <v>840084.0588</v>
      </c>
      <c r="BH373" s="8">
        <f t="shared" si="265"/>
        <v>793307</v>
      </c>
      <c r="BI373" s="450"/>
      <c r="BJ373" s="157">
        <f>+'ESTUDIO DE MERCADO 2023'!AV373*(1 + 0.0928) * (1 + 0.052) * (1 + 0.051)</f>
        <v>2597901.705161205</v>
      </c>
      <c r="BK373" s="157">
        <f>+'ESTUDIO DE MERCADO 2023'!AW373*(1 + 0.0928) * (1 + 0.052) * (1 + 0.051)</f>
        <v>2208978.0672148149</v>
      </c>
      <c r="BL373" s="7">
        <f>+'ESTUDIO DE MERCADO 2025'!BD373*1.051</f>
        <v>3043696</v>
      </c>
      <c r="BM373" s="7">
        <f>+'ESTUDIO DE MERCADO 2025'!BE373*1.051</f>
        <v>3043696</v>
      </c>
      <c r="BN373" s="7">
        <f>+'ESTUDIO DE MERCADO 2025'!BF373*1.051</f>
        <v>2926879.452</v>
      </c>
      <c r="BO373" s="8">
        <f t="shared" si="266"/>
        <v>2764230</v>
      </c>
      <c r="BP373" s="450"/>
      <c r="BQ373" s="157">
        <f>+'ESTUDIO DE MERCADO 2023'!AY373*(1 + 0.0928) * (1 + 0.052) * (1 + 0.051)</f>
        <v>2535069.9283063128</v>
      </c>
      <c r="BR373" s="157">
        <f>+'ESTUDIO DE MERCADO 2023'!AZ373*(1 + 0.0928) * (1 + 0.052) * (1 + 0.051)</f>
        <v>2208978.0672148149</v>
      </c>
      <c r="BS373" s="7">
        <f>+'ESTUDIO DE MERCADO 2025'!BJ373*1.051</f>
        <v>3003758</v>
      </c>
      <c r="BT373" s="7">
        <f>+'ESTUDIO DE MERCADO 2025'!BK373*1.051</f>
        <v>3003758</v>
      </c>
      <c r="BU373" s="7">
        <f>+'ESTUDIO DE MERCADO 2025'!BL373*1.051</f>
        <v>2888621.5806</v>
      </c>
      <c r="BV373" s="8">
        <f t="shared" si="267"/>
        <v>2728037</v>
      </c>
      <c r="BW373" s="450"/>
      <c r="BX373" s="157">
        <f>+'ESTUDIO DE MERCADO 2023'!BB373*(1 + 0.0928) * (1 + 0.052) * (1 + 0.051)</f>
        <v>936553.71146850672</v>
      </c>
      <c r="BY373" s="157">
        <f>+'ESTUDIO DE MERCADO 2023'!BC373*(1 + 0.0928) * (1 + 0.052) * (1 + 0.051)</f>
        <v>720425.9318988513</v>
      </c>
      <c r="BZ373" s="7">
        <f>+'ESTUDIO DE MERCADO 2025'!BP373*1.051</f>
        <v>1048898</v>
      </c>
      <c r="CA373" s="7">
        <f>+'ESTUDIO DE MERCADO 2025'!BQ373*1.051</f>
        <v>1048898</v>
      </c>
      <c r="CB373" s="7">
        <f>+'ESTUDIO DE MERCADO 2025'!BR373*1.051</f>
        <v>1008924.2659999999</v>
      </c>
      <c r="CC373" s="8">
        <f t="shared" si="268"/>
        <v>952740</v>
      </c>
      <c r="CD373" s="453"/>
      <c r="CE373" s="45"/>
      <c r="CF373" s="9"/>
      <c r="CG373" s="9"/>
      <c r="CH373" s="9"/>
      <c r="CI373" s="10"/>
      <c r="CJ373" s="10"/>
    </row>
    <row r="374" spans="1:88" s="6" customFormat="1" ht="50" customHeight="1" x14ac:dyDescent="0.35">
      <c r="A374" s="291"/>
      <c r="B374" s="4">
        <v>338</v>
      </c>
      <c r="C374" s="51" t="s">
        <v>379</v>
      </c>
      <c r="D374" s="11" t="s">
        <v>272</v>
      </c>
      <c r="F374" s="157">
        <f>+'ESTUDIO DE MERCADO 2023'!F374*(1 + 0.0928) * (1 + 0.052) * (1 + 0.051)</f>
        <v>1364674.8472601702</v>
      </c>
      <c r="G374" s="157">
        <f>+'ESTUDIO DE MERCADO 2023'!G374*(1 + 0.0928) * (1 + 0.052) * (1 + 0.051)</f>
        <v>1291192.3554846223</v>
      </c>
      <c r="H374" s="7">
        <f>+'ESTUDIO DE MERCADO 2025'!H374*1.051</f>
        <v>1681600</v>
      </c>
      <c r="I374" s="7">
        <f>+'ESTUDIO DE MERCADO 2025'!I374*1.051</f>
        <v>1715232</v>
      </c>
      <c r="J374" s="13">
        <f>+'ESTUDIO DE MERCADO 2025'!J374*1.051</f>
        <v>1617140.6986</v>
      </c>
      <c r="K374" s="8">
        <f t="shared" si="259"/>
        <v>1533968</v>
      </c>
      <c r="L374" s="450"/>
      <c r="M374" s="157">
        <f>+'ESTUDIO DE MERCADO 2023'!I374*(1 + 0.0928) * (1 + 0.052) * (1 + 0.051)</f>
        <v>1364674.8472601702</v>
      </c>
      <c r="N374" s="157">
        <f>+'ESTUDIO DE MERCADO 2023'!J374*(1 + 0.0928) * (1 + 0.052) * (1 + 0.051)</f>
        <v>1291192.3554846223</v>
      </c>
      <c r="O374" s="7">
        <f>+'ESTUDIO DE MERCADO 2025'!N374*1.051</f>
        <v>1681600</v>
      </c>
      <c r="P374" s="7">
        <f>+'ESTUDIO DE MERCADO 2025'!O374*1.051</f>
        <v>1715232</v>
      </c>
      <c r="Q374" s="7">
        <f>+'ESTUDIO DE MERCADO 2025'!P374*1.051</f>
        <v>1617140.6986</v>
      </c>
      <c r="R374" s="8">
        <f t="shared" si="260"/>
        <v>1533968</v>
      </c>
      <c r="S374" s="450"/>
      <c r="T374" s="157">
        <f>+'ESTUDIO DE MERCADO 2023'!O374*(1 + 0.0928) * (1 + 0.052) * (1 + 0.051)</f>
        <v>2272492.2697182945</v>
      </c>
      <c r="U374" s="157">
        <f>+'ESTUDIO DE MERCADO 2023'!P374*(1 + 0.0928) * (1 + 0.052) * (1 + 0.051)</f>
        <v>2150127.3013488478</v>
      </c>
      <c r="V374" s="7">
        <f>+'ESTUDIO DE MERCADO 2025'!T374*1.051</f>
        <v>2800915</v>
      </c>
      <c r="W374" s="7">
        <f>+'ESTUDIO DE MERCADO 2025'!U374*1.051</f>
        <v>2800915</v>
      </c>
      <c r="X374" s="7">
        <f>+'ESTUDIO DE MERCADO 2025'!V374*1.051</f>
        <v>2692906.2523999996</v>
      </c>
      <c r="Y374" s="8">
        <f t="shared" si="261"/>
        <v>2543471</v>
      </c>
      <c r="Z374" s="450"/>
      <c r="AA374" s="157">
        <f>+'ESTUDIO DE MERCADO 2023'!AD374*(1 + 0.0928) * (1 + 0.052) * (1 + 0.051)</f>
        <v>2675145.36516514</v>
      </c>
      <c r="AB374" s="157">
        <f>+'ESTUDIO DE MERCADO 2023'!AE374*(1 + 0.0928) * (1 + 0.052) * (1 + 0.051)</f>
        <v>2446826.2049827548</v>
      </c>
      <c r="AC374" s="7">
        <f>+'ESTUDIO DE MERCADO 2025'!Z374*1.051</f>
        <v>3243386</v>
      </c>
      <c r="AD374" s="7">
        <f>+'ESTUDIO DE MERCADO 2025'!AA374*1.051</f>
        <v>3243386</v>
      </c>
      <c r="AE374" s="7">
        <f>+'ESTUDIO DE MERCADO 2025'!AB374*1.051</f>
        <v>3118736.7693999996</v>
      </c>
      <c r="AF374" s="8">
        <f t="shared" si="262"/>
        <v>2945496</v>
      </c>
      <c r="AG374" s="450"/>
      <c r="AH374" s="157">
        <f>+'ESTUDIO DE MERCADO 2023'!AG374*(1 + 0.0928) * (1 + 0.052) * (1 + 0.051)</f>
        <v>2333654.6883328571</v>
      </c>
      <c r="AI374" s="157">
        <f>+'ESTUDIO DE MERCADO 2023'!AH374*(1 + 0.0928) * (1 + 0.052) * (1 + 0.051)</f>
        <v>2446826.2049827548</v>
      </c>
      <c r="AJ374" s="7">
        <f>+'ESTUDIO DE MERCADO 2025'!AF374*1.051</f>
        <v>3026880</v>
      </c>
      <c r="AK374" s="7">
        <f>+'ESTUDIO DE MERCADO 2025'!AG374*1.051</f>
        <v>3087838</v>
      </c>
      <c r="AL374" s="7">
        <f>+'ESTUDIO DE MERCADO 2025'!AH374*1.051</f>
        <v>2910805.8783999998</v>
      </c>
      <c r="AM374" s="8">
        <f t="shared" si="263"/>
        <v>2761201</v>
      </c>
      <c r="AN374" s="450"/>
      <c r="AO374" s="157">
        <f>+'ESTUDIO DE MERCADO 2023'!AJ374*(1 + 0.0928) * (1 + 0.052) * (1 + 0.051)</f>
        <v>2541703.6226237779</v>
      </c>
      <c r="AP374" s="157">
        <f>+'ESTUDIO DE MERCADO 2023'!AK374*(1 + 0.0928) * (1 + 0.052) * (1 + 0.051)</f>
        <v>2446826.2049827548</v>
      </c>
      <c r="AQ374" s="7">
        <f>+'ESTUDIO DE MERCADO 2025'!AL374*1.051</f>
        <v>3159306</v>
      </c>
      <c r="AR374" s="7">
        <f>+'ESTUDIO DE MERCADO 2025'!AM374*1.051</f>
        <v>3222366</v>
      </c>
      <c r="AS374" s="7">
        <f>+'ESTUDIO DE MERCADO 2025'!AN374*1.051</f>
        <v>3037484.59</v>
      </c>
      <c r="AT374" s="8">
        <f>ROUND(((AO374+AP374+AQ374+AR374+AS374)/5),0)</f>
        <v>2881537</v>
      </c>
      <c r="AU374" s="450"/>
      <c r="AV374" s="157">
        <f>+'ESTUDIO DE MERCADO 2023'!AM374*(1 + 0.0928) * (1 + 0.052) * (1 + 0.051)</f>
        <v>3026489.3864872828</v>
      </c>
      <c r="AW374" s="157">
        <f>+'ESTUDIO DE MERCADO 2023'!AN374*(1 + 0.0928) * (1 + 0.052) * (1 + 0.051)</f>
        <v>2446826.2049827548</v>
      </c>
      <c r="AX374" s="7">
        <f>+'ESTUDIO DE MERCADO 2025'!AR374*1.051</f>
        <v>3466198</v>
      </c>
      <c r="AY374" s="7">
        <f>+'ESTUDIO DE MERCADO 2025'!AS374*1.051</f>
        <v>3535564</v>
      </c>
      <c r="AZ374" s="7">
        <f>+'ESTUDIO DE MERCADO 2025'!AT374*1.051</f>
        <v>3332668.0296</v>
      </c>
      <c r="BA374" s="8">
        <f t="shared" si="264"/>
        <v>3161549</v>
      </c>
      <c r="BB374" s="450"/>
      <c r="BC374" s="157">
        <f>+'ESTUDIO DE MERCADO 2023'!AP374*(1 + 0.0928) * (1 + 0.052) * (1 + 0.051)</f>
        <v>2061642.8472585543</v>
      </c>
      <c r="BD374" s="157">
        <f>+'ESTUDIO DE MERCADO 2023'!AQ374*(1 + 0.0928) * (1 + 0.052) * (1 + 0.051)</f>
        <v>1585879.1132758111</v>
      </c>
      <c r="BE374" s="7">
        <f>+'ESTUDIO DE MERCADO 2025'!AX374*1.051</f>
        <v>2310098</v>
      </c>
      <c r="BF374" s="7">
        <f>+'ESTUDIO DE MERCADO 2025'!AY374*1.051</f>
        <v>2310098</v>
      </c>
      <c r="BG374" s="7">
        <f>+'ESTUDIO DE MERCADO 2025'!AZ374*1.051</f>
        <v>2220953.2309999997</v>
      </c>
      <c r="BH374" s="8">
        <f t="shared" si="265"/>
        <v>2097734</v>
      </c>
      <c r="BI374" s="450"/>
      <c r="BJ374" s="157">
        <f>+'ESTUDIO DE MERCADO 2023'!AV374*(1 + 0.0928) * (1 + 0.052) * (1 + 0.051)</f>
        <v>2961903.2040290176</v>
      </c>
      <c r="BK374" s="157">
        <f>+'ESTUDIO DE MERCADO 2023'!AW374*(1 + 0.0928) * (1 + 0.052) * (1 + 0.051)</f>
        <v>2446826.2049827548</v>
      </c>
      <c r="BL374" s="7">
        <f>+'ESTUDIO DE MERCADO 2025'!BD374*1.051</f>
        <v>3425209</v>
      </c>
      <c r="BM374" s="7">
        <f>+'ESTUDIO DE MERCADO 2025'!BE374*1.051</f>
        <v>3425209</v>
      </c>
      <c r="BN374" s="7">
        <f>+'ESTUDIO DE MERCADO 2025'!BF374*1.051</f>
        <v>3293341.9217999997</v>
      </c>
      <c r="BO374" s="8">
        <f t="shared" si="266"/>
        <v>3110498</v>
      </c>
      <c r="BP374" s="450"/>
      <c r="BQ374" s="157">
        <f>+'ESTUDIO DE MERCADO 2023'!AY374*(1 + 0.0928) * (1 + 0.052) * (1 + 0.051)</f>
        <v>2749694.2387228962</v>
      </c>
      <c r="BR374" s="157">
        <f>+'ESTUDIO DE MERCADO 2023'!AZ374*(1 + 0.0928) * (1 + 0.052) * (1 + 0.051)</f>
        <v>2446826.2049827548</v>
      </c>
      <c r="BS374" s="7">
        <f>+'ESTUDIO DE MERCADO 2025'!BJ374*1.051</f>
        <v>3290681</v>
      </c>
      <c r="BT374" s="7">
        <f>+'ESTUDIO DE MERCADO 2025'!BK374*1.051</f>
        <v>3290681</v>
      </c>
      <c r="BU374" s="7">
        <f>+'ESTUDIO DE MERCADO 2025'!BL374*1.051</f>
        <v>3164129.4593999996</v>
      </c>
      <c r="BV374" s="8">
        <f t="shared" si="267"/>
        <v>2988402</v>
      </c>
      <c r="BW374" s="450"/>
      <c r="BX374" s="157">
        <f>+'ESTUDIO DE MERCADO 2023'!BB374*(1 + 0.0928) * (1 + 0.052) * (1 + 0.051)</f>
        <v>2290962.1270468854</v>
      </c>
      <c r="BY374" s="157">
        <f>+'ESTUDIO DE MERCADO 2023'!BC374*(1 + 0.0928) * (1 + 0.052) * (1 + 0.051)</f>
        <v>1762278.559266835</v>
      </c>
      <c r="BZ374" s="7">
        <f>+'ESTUDIO DE MERCADO 2025'!BP374*1.051</f>
        <v>2566542</v>
      </c>
      <c r="CA374" s="7">
        <f>+'ESTUDIO DE MERCADO 2025'!BQ374*1.051</f>
        <v>2566542</v>
      </c>
      <c r="CB374" s="7">
        <f>+'ESTUDIO DE MERCADO 2025'!BR374*1.051</f>
        <v>2467993.9339999999</v>
      </c>
      <c r="CC374" s="8">
        <f t="shared" si="268"/>
        <v>2330864</v>
      </c>
      <c r="CD374" s="453"/>
      <c r="CE374" s="45"/>
      <c r="CF374" s="9"/>
      <c r="CG374" s="9"/>
      <c r="CH374" s="9"/>
      <c r="CI374" s="10"/>
      <c r="CJ374" s="10"/>
    </row>
    <row r="375" spans="1:88" s="6" customFormat="1" ht="50" customHeight="1" thickBot="1" x14ac:dyDescent="0.4">
      <c r="A375" s="291"/>
      <c r="B375" s="11">
        <v>339</v>
      </c>
      <c r="C375" s="51" t="s">
        <v>380</v>
      </c>
      <c r="D375" s="11" t="s">
        <v>272</v>
      </c>
      <c r="F375" s="157">
        <f>+'ESTUDIO DE MERCADO 2023'!F375*(1 + 0.0928) * (1 + 0.052) * (1 + 0.051)</f>
        <v>691661.04454441252</v>
      </c>
      <c r="G375" s="157">
        <f>+'ESTUDIO DE MERCADO 2023'!G375*(1 + 0.0928) * (1 + 0.052) * (1 + 0.051)</f>
        <v>654417.7575304826</v>
      </c>
      <c r="H375" s="7">
        <f>+'ESTUDIO DE MERCADO 2025'!H375*1.051</f>
        <v>852361</v>
      </c>
      <c r="I375" s="7">
        <f>+'ESTUDIO DE MERCADO 2025'!I375*1.051</f>
        <v>869177</v>
      </c>
      <c r="J375" s="13">
        <f>+'ESTUDIO DE MERCADO 2025'!J375*1.051</f>
        <v>819619.82759999996</v>
      </c>
      <c r="K375" s="8">
        <f t="shared" si="259"/>
        <v>777447</v>
      </c>
      <c r="L375" s="450"/>
      <c r="M375" s="157">
        <f>+'ESTUDIO DE MERCADO 2023'!I375*(1 + 0.0928) * (1 + 0.052) * (1 + 0.051)</f>
        <v>691661.04454441252</v>
      </c>
      <c r="N375" s="157">
        <f>+'ESTUDIO DE MERCADO 2023'!J375*(1 + 0.0928) * (1 + 0.052) * (1 + 0.051)</f>
        <v>654417.7575304826</v>
      </c>
      <c r="O375" s="7">
        <f>+'ESTUDIO DE MERCADO 2025'!N375*1.051</f>
        <v>852361</v>
      </c>
      <c r="P375" s="7">
        <f>+'ESTUDIO DE MERCADO 2025'!O375*1.051</f>
        <v>869177</v>
      </c>
      <c r="Q375" s="7">
        <f>+'ESTUDIO DE MERCADO 2025'!P375*1.051</f>
        <v>819619.82759999996</v>
      </c>
      <c r="R375" s="8">
        <f t="shared" si="260"/>
        <v>777447</v>
      </c>
      <c r="S375" s="450"/>
      <c r="T375" s="157">
        <f>+'ESTUDIO DE MERCADO 2023'!O375*(1 + 0.0928) * (1 + 0.052) * (1 + 0.051)</f>
        <v>371782.11762404809</v>
      </c>
      <c r="U375" s="157">
        <f>+'ESTUDIO DE MERCADO 2023'!P375*(1 + 0.0928) * (1 + 0.052) * (1 + 0.051)</f>
        <v>351763.08052121475</v>
      </c>
      <c r="V375" s="7">
        <f>+'ESTUDIO DE MERCADO 2025'!T375*1.051</f>
        <v>458236</v>
      </c>
      <c r="W375" s="7">
        <f>+'ESTUDIO DE MERCADO 2025'!U375*1.051</f>
        <v>458236</v>
      </c>
      <c r="X375" s="7">
        <f>+'ESTUDIO DE MERCADO 2025'!V375*1.051</f>
        <v>440562.17379999993</v>
      </c>
      <c r="Y375" s="8">
        <f t="shared" si="261"/>
        <v>416116</v>
      </c>
      <c r="Z375" s="450"/>
      <c r="AA375" s="157">
        <f>+'ESTUDIO DE MERCADO 2023'!AD375*(1 + 0.0928) * (1 + 0.052) * (1 + 0.051)</f>
        <v>494343.87250736979</v>
      </c>
      <c r="AB375" s="157">
        <f>+'ESTUDIO DE MERCADO 2023'!AE375*(1 + 0.0928) * (1 + 0.052) * (1 + 0.051)</f>
        <v>467725.35629543453</v>
      </c>
      <c r="AC375" s="7">
        <f>+'ESTUDIO DE MERCADO 2025'!Z375*1.051</f>
        <v>609580</v>
      </c>
      <c r="AD375" s="7">
        <f>+'ESTUDIO DE MERCADO 2025'!AA375*1.051</f>
        <v>609580</v>
      </c>
      <c r="AE375" s="7">
        <f>+'ESTUDIO DE MERCADO 2025'!AB375*1.051</f>
        <v>585798.18219999992</v>
      </c>
      <c r="AF375" s="8">
        <f t="shared" si="262"/>
        <v>553405</v>
      </c>
      <c r="AG375" s="450"/>
      <c r="AH375" s="157">
        <f>+'ESTUDIO DE MERCADO 2023'!AG375*(1 + 0.0928) * (1 + 0.052) * (1 + 0.051)</f>
        <v>445712.57535623806</v>
      </c>
      <c r="AI375" s="157">
        <f>+'ESTUDIO DE MERCADO 2023'!AH375*(1 + 0.0928) * (1 + 0.052) * (1 + 0.051)</f>
        <v>467725.35629543453</v>
      </c>
      <c r="AJ375" s="7">
        <f>+'ESTUDIO DE MERCADO 2025'!AF375*1.051</f>
        <v>578050</v>
      </c>
      <c r="AK375" s="7">
        <f>+'ESTUDIO DE MERCADO 2025'!AG375*1.051</f>
        <v>589611</v>
      </c>
      <c r="AL375" s="7">
        <f>+'ESTUDIO DE MERCADO 2025'!AH375*1.051</f>
        <v>556186.25719999988</v>
      </c>
      <c r="AM375" s="8">
        <f t="shared" si="263"/>
        <v>527457</v>
      </c>
      <c r="AN375" s="450"/>
      <c r="AO375" s="157">
        <f>+'ESTUDIO DE MERCADO 2023'!AJ375*(1 + 0.0928) * (1 + 0.052) * (1 + 0.051)</f>
        <v>493862.74742500432</v>
      </c>
      <c r="AP375" s="157">
        <f>+'ESTUDIO DE MERCADO 2023'!AK375*(1 + 0.0928) * (1 + 0.052) * (1 + 0.051)</f>
        <v>467725.35629543453</v>
      </c>
      <c r="AQ375" s="7">
        <f>+'ESTUDIO DE MERCADO 2025'!AL375*1.051</f>
        <v>608529</v>
      </c>
      <c r="AR375" s="7">
        <f>+'ESTUDIO DE MERCADO 2025'!AM375*1.051</f>
        <v>621141</v>
      </c>
      <c r="AS375" s="7">
        <f>+'ESTUDIO DE MERCADO 2025'!AN375*1.051</f>
        <v>585505.37359999993</v>
      </c>
      <c r="AT375" s="8">
        <f>ROUND(((AO375+AP375+AQ375+AR375+AS375)/5),0)</f>
        <v>555353</v>
      </c>
      <c r="AU375" s="450"/>
      <c r="AV375" s="157">
        <f>+'ESTUDIO DE MERCADO 2023'!AM375*(1 + 0.0928) * (1 + 0.052) * (1 + 0.051)</f>
        <v>571066.3136720754</v>
      </c>
      <c r="AW375" s="157">
        <f>+'ESTUDIO DE MERCADO 2023'!AN375*(1 + 0.0928) * (1 + 0.052) * (1 + 0.051)</f>
        <v>467725.35629543453</v>
      </c>
      <c r="AX375" s="7">
        <f>+'ESTUDIO DE MERCADO 2025'!AR375*1.051</f>
        <v>657926</v>
      </c>
      <c r="AY375" s="7">
        <f>+'ESTUDIO DE MERCADO 2025'!AS375*1.051</f>
        <v>671589</v>
      </c>
      <c r="AZ375" s="7">
        <f>+'ESTUDIO DE MERCADO 2025'!AT375*1.051</f>
        <v>632513.66079999995</v>
      </c>
      <c r="BA375" s="8">
        <f t="shared" si="264"/>
        <v>600164</v>
      </c>
      <c r="BB375" s="450"/>
      <c r="BC375" s="157">
        <f>+'ESTUDIO DE MERCADO 2023'!AP375*(1 + 0.0928) * (1 + 0.052) * (1 + 0.051)</f>
        <v>309972.12408801803</v>
      </c>
      <c r="BD375" s="157">
        <f>+'ESTUDIO DE MERCADO 2023'!AQ375*(1 + 0.0928) * (1 + 0.052) * (1 + 0.051)</f>
        <v>238440.09545232152</v>
      </c>
      <c r="BE375" s="7">
        <f>+'ESTUDIO DE MERCADO 2025'!AX375*1.051</f>
        <v>346830</v>
      </c>
      <c r="BF375" s="7">
        <f>+'ESTUDIO DE MERCADO 2025'!AY375*1.051</f>
        <v>346830</v>
      </c>
      <c r="BG375" s="7">
        <f>+'ESTUDIO DE MERCADO 2025'!AZ375*1.051</f>
        <v>333925.40159999998</v>
      </c>
      <c r="BH375" s="8">
        <f t="shared" si="265"/>
        <v>315200</v>
      </c>
      <c r="BI375" s="450"/>
      <c r="BJ375" s="157">
        <f>+'ESTUDIO DE MERCADO 2023'!AV375*(1 + 0.0928) * (1 + 0.052) * (1 + 0.051)</f>
        <v>498831.94335145713</v>
      </c>
      <c r="BK375" s="157">
        <f>+'ESTUDIO DE MERCADO 2023'!AW375*(1 + 0.0928) * (1 + 0.052) * (1 + 0.051)</f>
        <v>467725.35629543453</v>
      </c>
      <c r="BL375" s="7">
        <f>+'ESTUDIO DE MERCADO 2025'!BD375*1.051</f>
        <v>611682</v>
      </c>
      <c r="BM375" s="7">
        <f>+'ESTUDIO DE MERCADO 2025'!BE375*1.051</f>
        <v>611682</v>
      </c>
      <c r="BN375" s="7">
        <f>+'ESTUDIO DE MERCADO 2025'!BF375*1.051</f>
        <v>588530.57199999993</v>
      </c>
      <c r="BO375" s="8">
        <f t="shared" si="266"/>
        <v>555690</v>
      </c>
      <c r="BP375" s="450"/>
      <c r="BQ375" s="157">
        <f>+'ESTUDIO DE MERCADO 2023'!AY375*(1 + 0.0928) * (1 + 0.052) * (1 + 0.051)</f>
        <v>498072.59189570328</v>
      </c>
      <c r="BR375" s="157">
        <f>+'ESTUDIO DE MERCADO 2023'!AZ375*(1 + 0.0928) * (1 + 0.052) * (1 + 0.051)</f>
        <v>467725.35629543453</v>
      </c>
      <c r="BS375" s="7">
        <f>+'ESTUDIO DE MERCADO 2025'!BJ375*1.051</f>
        <v>611682</v>
      </c>
      <c r="BT375" s="7">
        <f>+'ESTUDIO DE MERCADO 2025'!BK375*1.051</f>
        <v>611682</v>
      </c>
      <c r="BU375" s="7">
        <f>+'ESTUDIO DE MERCADO 2025'!BL375*1.051</f>
        <v>588068.55240000004</v>
      </c>
      <c r="BV375" s="8">
        <f t="shared" si="267"/>
        <v>555446</v>
      </c>
      <c r="BW375" s="450"/>
      <c r="BX375" s="157">
        <f>+'ESTUDIO DE MERCADO 2023'!BB375*(1 + 0.0928) * (1 + 0.052) * (1 + 0.051)</f>
        <v>1161132.2082482753</v>
      </c>
      <c r="BY375" s="157">
        <f>+'ESTUDIO DE MERCADO 2023'!BC375*(1 + 0.0928) * (1 + 0.052) * (1 + 0.051)</f>
        <v>893178.6217294425</v>
      </c>
      <c r="BZ375" s="7">
        <f>+'ESTUDIO DE MERCADO 2025'!BP375*1.051</f>
        <v>1301138</v>
      </c>
      <c r="CA375" s="7">
        <f>+'ESTUDIO DE MERCADO 2025'!BQ375*1.051</f>
        <v>1301138</v>
      </c>
      <c r="CB375" s="7">
        <f>+'ESTUDIO DE MERCADO 2025'!BR375*1.051</f>
        <v>1250857.7396</v>
      </c>
      <c r="CC375" s="8">
        <f t="shared" si="268"/>
        <v>1181489</v>
      </c>
      <c r="CD375" s="453"/>
      <c r="CE375" s="45"/>
      <c r="CF375" s="9"/>
      <c r="CG375" s="9"/>
      <c r="CH375" s="9"/>
      <c r="CI375" s="10"/>
      <c r="CJ375" s="10"/>
    </row>
    <row r="376" spans="1:88" s="6" customFormat="1" ht="50" customHeight="1" x14ac:dyDescent="0.35">
      <c r="A376" s="291"/>
      <c r="B376" s="4">
        <v>340</v>
      </c>
      <c r="C376" s="51" t="s">
        <v>381</v>
      </c>
      <c r="D376" s="11" t="s">
        <v>283</v>
      </c>
      <c r="F376" s="157">
        <f>+'ESTUDIO DE MERCADO 2023'!F376*(1 + 0.0928) * (1 + 0.052) * (1 + 0.051)</f>
        <v>30873.407747455698</v>
      </c>
      <c r="G376" s="157">
        <f>+'ESTUDIO DE MERCADO 2023'!G376*(1 + 0.0928) * (1 + 0.052) * (1 + 0.051)</f>
        <v>29210.993484131166</v>
      </c>
      <c r="H376" s="7">
        <f>+'ESTUDIO DE MERCADO 2025'!H376*1.051</f>
        <v>37836</v>
      </c>
      <c r="I376" s="7">
        <f>+'ESTUDIO DE MERCADO 2025'!I376*1.051</f>
        <v>38887</v>
      </c>
      <c r="J376" s="13">
        <f>+'ESTUDIO DE MERCADO 2025'!J376*1.051</f>
        <v>36584.889599999995</v>
      </c>
      <c r="K376" s="8">
        <f t="shared" si="259"/>
        <v>34678</v>
      </c>
      <c r="L376" s="450"/>
      <c r="M376" s="157">
        <f>+'ESTUDIO DE MERCADO 2023'!I376*(1 + 0.0928) * (1 + 0.052) * (1 + 0.051)</f>
        <v>30873.407747455698</v>
      </c>
      <c r="N376" s="157">
        <f>+'ESTUDIO DE MERCADO 2023'!J376*(1 + 0.0928) * (1 + 0.052) * (1 + 0.051)</f>
        <v>29210.993484131166</v>
      </c>
      <c r="O376" s="7">
        <f>+'ESTUDIO DE MERCADO 2025'!N376*1.051</f>
        <v>37836</v>
      </c>
      <c r="P376" s="7">
        <f>+'ESTUDIO DE MERCADO 2025'!O376*1.051</f>
        <v>38887</v>
      </c>
      <c r="Q376" s="7">
        <f>+'ESTUDIO DE MERCADO 2025'!P376*1.051</f>
        <v>36584.889599999995</v>
      </c>
      <c r="R376" s="8">
        <f t="shared" si="260"/>
        <v>34678</v>
      </c>
      <c r="S376" s="450"/>
      <c r="T376" s="157">
        <f>+'ESTUDIO DE MERCADO 2023'!O376*(1 + 0.0928) * (1 + 0.052) * (1 + 0.051)</f>
        <v>53896.943885910907</v>
      </c>
      <c r="U376" s="157">
        <f>+'ESTUDIO DE MERCADO 2023'!P376*(1 + 0.0928) * (1 + 0.052) * (1 + 0.051)</f>
        <v>50994.800753592623</v>
      </c>
      <c r="V376" s="7">
        <f>+'ESTUDIO DE MERCADO 2025'!T376*1.051</f>
        <v>66213</v>
      </c>
      <c r="W376" s="7">
        <f>+'ESTUDIO DE MERCADO 2025'!U376*1.051</f>
        <v>66213</v>
      </c>
      <c r="X376" s="7">
        <f>+'ESTUDIO DE MERCADO 2025'!V376*1.051</f>
        <v>63867.588400000001</v>
      </c>
      <c r="Y376" s="8">
        <f t="shared" si="261"/>
        <v>60237</v>
      </c>
      <c r="Z376" s="450"/>
      <c r="AA376" s="157">
        <f>+'ESTUDIO DE MERCADO 2023'!AD376*(1 + 0.0928) * (1 + 0.052) * (1 + 0.051)</f>
        <v>64385.713673947008</v>
      </c>
      <c r="AB376" s="157">
        <f>+'ESTUDIO DE MERCADO 2023'!AE376*(1 + 0.0928) * (1 + 0.052) * (1 + 0.051)</f>
        <v>59906.044761659417</v>
      </c>
      <c r="AC376" s="7">
        <f>+'ESTUDIO DE MERCADO 2025'!Z376*1.051</f>
        <v>78825</v>
      </c>
      <c r="AD376" s="7">
        <f>+'ESTUDIO DE MERCADO 2025'!AA376*1.051</f>
        <v>78825</v>
      </c>
      <c r="AE376" s="7">
        <f>+'ESTUDIO DE MERCADO 2025'!AB376*1.051</f>
        <v>75679.987600000008</v>
      </c>
      <c r="AF376" s="8">
        <f t="shared" si="262"/>
        <v>71524</v>
      </c>
      <c r="AG376" s="450"/>
      <c r="AH376" s="157">
        <f>+'ESTUDIO DE MERCADO 2023'!AG376*(1 + 0.0928) * (1 + 0.052) * (1 + 0.051)</f>
        <v>56839.58264724804</v>
      </c>
      <c r="AI376" s="157">
        <f>+'ESTUDIO DE MERCADO 2023'!AH376*(1 + 0.0928) * (1 + 0.052) * (1 + 0.051)</f>
        <v>59906.044761659417</v>
      </c>
      <c r="AJ376" s="7">
        <f>+'ESTUDIO DE MERCADO 2025'!AF376*1.051</f>
        <v>73570</v>
      </c>
      <c r="AK376" s="7">
        <f>+'ESTUDIO DE MERCADO 2025'!AG376*1.051</f>
        <v>74621</v>
      </c>
      <c r="AL376" s="7">
        <f>+'ESTUDIO DE MERCADO 2025'!AH376*1.051</f>
        <v>71086.276799999992</v>
      </c>
      <c r="AM376" s="8">
        <f t="shared" si="263"/>
        <v>67205</v>
      </c>
      <c r="AN376" s="450"/>
      <c r="AO376" s="157">
        <f>+'ESTUDIO DE MERCADO 2023'!AJ376*(1 + 0.0928) * (1 + 0.052) * (1 + 0.051)</f>
        <v>65442.730900356291</v>
      </c>
      <c r="AP376" s="157">
        <f>+'ESTUDIO DE MERCADO 2023'!AK376*(1 + 0.0928) * (1 + 0.052) * (1 + 0.051)</f>
        <v>59906.044761659417</v>
      </c>
      <c r="AQ376" s="7">
        <f>+'ESTUDIO DE MERCADO 2025'!AL376*1.051</f>
        <v>79876</v>
      </c>
      <c r="AR376" s="7">
        <f>+'ESTUDIO DE MERCADO 2025'!AM376*1.051</f>
        <v>81978</v>
      </c>
      <c r="AS376" s="7">
        <f>+'ESTUDIO DE MERCADO 2025'!AN376*1.051</f>
        <v>76324.460800000001</v>
      </c>
      <c r="AT376" s="8">
        <f>ROUND(((AO376+AP376+AQ376+AR376+AS376)/5),0)</f>
        <v>72705</v>
      </c>
      <c r="AU376" s="450"/>
      <c r="AV376" s="157">
        <f>+'ESTUDIO DE MERCADO 2023'!AM376*(1 + 0.0928) * (1 + 0.052) * (1 + 0.051)</f>
        <v>72732.504875592771</v>
      </c>
      <c r="AW376" s="157">
        <f>+'ESTUDIO DE MERCADO 2023'!AN376*(1 + 0.0928) * (1 + 0.052) * (1 + 0.051)</f>
        <v>59906.044761659417</v>
      </c>
      <c r="AX376" s="7">
        <f>+'ESTUDIO DE MERCADO 2025'!AR376*1.051</f>
        <v>84080</v>
      </c>
      <c r="AY376" s="7">
        <f>+'ESTUDIO DE MERCADO 2025'!AS376*1.051</f>
        <v>86182</v>
      </c>
      <c r="AZ376" s="7">
        <f>+'ESTUDIO DE MERCADO 2025'!AT376*1.051</f>
        <v>80762.203199999989</v>
      </c>
      <c r="BA376" s="8">
        <f t="shared" si="264"/>
        <v>76733</v>
      </c>
      <c r="BB376" s="450"/>
      <c r="BC376" s="157">
        <f>+'ESTUDIO DE MERCADO 2023'!AP376*(1 + 0.0928) * (1 + 0.052) * (1 + 0.051)</f>
        <v>45285.290896498213</v>
      </c>
      <c r="BD376" s="157">
        <f>+'ESTUDIO DE MERCADO 2023'!AQ376*(1 + 0.0928) * (1 + 0.052) * (1 + 0.051)</f>
        <v>34834.839151152475</v>
      </c>
      <c r="BE376" s="7">
        <f>+'ESTUDIO DE MERCADO 2025'!AX376*1.051</f>
        <v>50448</v>
      </c>
      <c r="BF376" s="7">
        <f>+'ESTUDIO DE MERCADO 2025'!AY376*1.051</f>
        <v>50448</v>
      </c>
      <c r="BG376" s="7">
        <f>+'ESTUDIO DE MERCADO 2025'!AZ376*1.051</f>
        <v>48784.267</v>
      </c>
      <c r="BH376" s="8">
        <f t="shared" si="265"/>
        <v>45960</v>
      </c>
      <c r="BI376" s="450"/>
      <c r="BJ376" s="157">
        <f>+'ESTUDIO DE MERCADO 2023'!AV376*(1 + 0.0928) * (1 + 0.052) * (1 + 0.051)</f>
        <v>70901.556645479213</v>
      </c>
      <c r="BK376" s="157">
        <f>+'ESTUDIO DE MERCADO 2023'!AW376*(1 + 0.0928) * (1 + 0.052) * (1 + 0.051)</f>
        <v>59906.044761659417</v>
      </c>
      <c r="BL376" s="7">
        <f>+'ESTUDIO DE MERCADO 2025'!BD376*1.051</f>
        <v>83029</v>
      </c>
      <c r="BM376" s="7">
        <f>+'ESTUDIO DE MERCADO 2025'!BE376*1.051</f>
        <v>83029</v>
      </c>
      <c r="BN376" s="7">
        <f>+'ESTUDIO DE MERCADO 2025'!BF376*1.051</f>
        <v>79648.353399999993</v>
      </c>
      <c r="BO376" s="8">
        <f t="shared" si="266"/>
        <v>75303</v>
      </c>
      <c r="BP376" s="450"/>
      <c r="BQ376" s="157">
        <f>+'ESTUDIO DE MERCADO 2023'!AY376*(1 + 0.0928) * (1 + 0.052) * (1 + 0.051)</f>
        <v>67047.696137237523</v>
      </c>
      <c r="BR376" s="157">
        <f>+'ESTUDIO DE MERCADO 2023'!AZ376*(1 + 0.0928) * (1 + 0.052) * (1 + 0.051)</f>
        <v>59906.044761659417</v>
      </c>
      <c r="BS376" s="7">
        <f>+'ESTUDIO DE MERCADO 2025'!BJ376*1.051</f>
        <v>79876</v>
      </c>
      <c r="BT376" s="7">
        <f>+'ESTUDIO DE MERCADO 2025'!BK376*1.051</f>
        <v>79876</v>
      </c>
      <c r="BU376" s="7">
        <f>+'ESTUDIO DE MERCADO 2025'!BL376*1.051</f>
        <v>77301.470399999991</v>
      </c>
      <c r="BV376" s="8">
        <f t="shared" si="267"/>
        <v>72801</v>
      </c>
      <c r="BW376" s="450"/>
      <c r="BX376" s="157">
        <f>+'ESTUDIO DE MERCADO 2023'!BB376*(1 + 0.0928) * (1 + 0.052) * (1 + 0.051)</f>
        <v>51827.863039272954</v>
      </c>
      <c r="BY376" s="157">
        <f>+'ESTUDIO DE MERCADO 2023'!BC376*(1 + 0.0928) * (1 + 0.052) * (1 + 0.051)</f>
        <v>39867.586953286896</v>
      </c>
      <c r="BZ376" s="7">
        <f>+'ESTUDIO DE MERCADO 2025'!BP376*1.051</f>
        <v>57805</v>
      </c>
      <c r="CA376" s="7">
        <f>+'ESTUDIO DE MERCADO 2025'!BQ376*1.051</f>
        <v>57805</v>
      </c>
      <c r="CB376" s="7">
        <f>+'ESTUDIO DE MERCADO 2025'!BR376*1.051</f>
        <v>55832.272999999994</v>
      </c>
      <c r="CC376" s="8">
        <f t="shared" si="268"/>
        <v>52628</v>
      </c>
      <c r="CD376" s="453"/>
      <c r="CE376" s="45"/>
      <c r="CF376" s="9"/>
      <c r="CG376" s="9"/>
      <c r="CH376" s="9"/>
      <c r="CI376" s="10"/>
      <c r="CJ376" s="10"/>
    </row>
    <row r="377" spans="1:88" s="6" customFormat="1" ht="50" customHeight="1" thickBot="1" x14ac:dyDescent="0.4">
      <c r="A377" s="291"/>
      <c r="B377" s="11">
        <v>341</v>
      </c>
      <c r="C377" s="51" t="s">
        <v>382</v>
      </c>
      <c r="D377" s="11" t="s">
        <v>272</v>
      </c>
      <c r="F377" s="157">
        <f>+'ESTUDIO DE MERCADO 2023'!F377*(1 + 0.0928) * (1 + 0.052) * (1 + 0.051)</f>
        <v>1066605.7091113839</v>
      </c>
      <c r="G377" s="157">
        <f>+'ESTUDIO DE MERCADO 2023'!G377*(1 + 0.0928) * (1 + 0.052) * (1 + 0.051)</f>
        <v>1009173.0940053865</v>
      </c>
      <c r="H377" s="7">
        <f>+'ESTUDIO DE MERCADO 2025'!H377*1.051</f>
        <v>1314801</v>
      </c>
      <c r="I377" s="7">
        <f>+'ESTUDIO DE MERCADO 2025'!I377*1.051</f>
        <v>1341076</v>
      </c>
      <c r="J377" s="13">
        <f>+'ESTUDIO DE MERCADO 2025'!J377*1.051</f>
        <v>1263929.6571999998</v>
      </c>
      <c r="K377" s="8">
        <f t="shared" si="259"/>
        <v>1199117</v>
      </c>
      <c r="L377" s="450"/>
      <c r="M377" s="157">
        <f>+'ESTUDIO DE MERCADO 2023'!I377*(1 + 0.0928) * (1 + 0.052) * (1 + 0.051)</f>
        <v>1066605.7091113839</v>
      </c>
      <c r="N377" s="157">
        <f>+'ESTUDIO DE MERCADO 2023'!J377*(1 + 0.0928) * (1 + 0.052) * (1 + 0.051)</f>
        <v>1009173.0940053865</v>
      </c>
      <c r="O377" s="7">
        <f>+'ESTUDIO DE MERCADO 2025'!N377*1.051</f>
        <v>1314801</v>
      </c>
      <c r="P377" s="7">
        <f>+'ESTUDIO DE MERCADO 2025'!O377*1.051</f>
        <v>1341076</v>
      </c>
      <c r="Q377" s="7">
        <f>+'ESTUDIO DE MERCADO 2025'!P377*1.051</f>
        <v>1263929.6571999998</v>
      </c>
      <c r="R377" s="8">
        <f t="shared" si="260"/>
        <v>1199117</v>
      </c>
      <c r="S377" s="450"/>
      <c r="T377" s="157">
        <f>+'ESTUDIO DE MERCADO 2023'!O377*(1 + 0.0928) * (1 + 0.052) * (1 + 0.051)</f>
        <v>2012569.3038195921</v>
      </c>
      <c r="U377" s="157">
        <f>+'ESTUDIO DE MERCADO 2023'!P377*(1 + 0.0928) * (1 + 0.052) * (1 + 0.051)</f>
        <v>1904200.1874600754</v>
      </c>
      <c r="V377" s="7">
        <f>+'ESTUDIO DE MERCADO 2025'!T377*1.051</f>
        <v>2480360</v>
      </c>
      <c r="W377" s="7">
        <f>+'ESTUDIO DE MERCADO 2025'!U377*1.051</f>
        <v>2480360</v>
      </c>
      <c r="X377" s="7">
        <f>+'ESTUDIO DE MERCADO 2025'!V377*1.051</f>
        <v>2384896.6189999999</v>
      </c>
      <c r="Y377" s="8">
        <f t="shared" si="261"/>
        <v>2252477</v>
      </c>
      <c r="Z377" s="450"/>
      <c r="AA377" s="157">
        <f>+'ESTUDIO DE MERCADO 2023'!AD377*(1 + 0.0928) * (1 + 0.052) * (1 + 0.051)</f>
        <v>2607078.3156336993</v>
      </c>
      <c r="AB377" s="157">
        <f>+'ESTUDIO DE MERCADO 2023'!AE377*(1 + 0.0928) * (1 + 0.052) * (1 + 0.051)</f>
        <v>2398167.2721115663</v>
      </c>
      <c r="AC377" s="7">
        <f>+'ESTUDIO DE MERCADO 2025'!Z377*1.051</f>
        <v>3169816</v>
      </c>
      <c r="AD377" s="7">
        <f>+'ESTUDIO DE MERCADO 2025'!AA377*1.051</f>
        <v>3169816</v>
      </c>
      <c r="AE377" s="7">
        <f>+'ESTUDIO DE MERCADO 2025'!AB377*1.051</f>
        <v>3047663.7352</v>
      </c>
      <c r="AF377" s="8">
        <f t="shared" si="262"/>
        <v>2878508</v>
      </c>
      <c r="AG377" s="450"/>
      <c r="AH377" s="157">
        <f>+'ESTUDIO DE MERCADO 2023'!AG377*(1 + 0.0928) * (1 + 0.052) * (1 + 0.051)</f>
        <v>2391859.8886381332</v>
      </c>
      <c r="AI377" s="157">
        <f>+'ESTUDIO DE MERCADO 2023'!AH377*(1 + 0.0928) * (1 + 0.052) * (1 + 0.051)</f>
        <v>2398167.2721115663</v>
      </c>
      <c r="AJ377" s="7">
        <f>+'ESTUDIO DE MERCADO 2025'!AF377*1.051</f>
        <v>3033186</v>
      </c>
      <c r="AK377" s="7">
        <f>+'ESTUDIO DE MERCADO 2025'!AG377*1.051</f>
        <v>3094144</v>
      </c>
      <c r="AL377" s="7">
        <f>+'ESTUDIO DE MERCADO 2025'!AH377*1.051</f>
        <v>2916617.9083999996</v>
      </c>
      <c r="AM377" s="8">
        <f t="shared" si="263"/>
        <v>2766795</v>
      </c>
      <c r="AN377" s="450"/>
      <c r="AO377" s="157">
        <f>+'ESTUDIO DE MERCADO 2023'!AJ377*(1 + 0.0928) * (1 + 0.052) * (1 + 0.051)</f>
        <v>2615176.039557857</v>
      </c>
      <c r="AP377" s="157">
        <f>+'ESTUDIO DE MERCADO 2023'!AK377*(1 + 0.0928) * (1 + 0.052) * (1 + 0.051)</f>
        <v>2398167.2721115663</v>
      </c>
      <c r="AQ377" s="7">
        <f>+'ESTUDIO DE MERCADO 2025'!AL377*1.051</f>
        <v>3175071</v>
      </c>
      <c r="AR377" s="7">
        <f>+'ESTUDIO DE MERCADO 2025'!AM377*1.051</f>
        <v>3238131</v>
      </c>
      <c r="AS377" s="7">
        <f>+'ESTUDIO DE MERCADO 2025'!AN377*1.051</f>
        <v>3052594.3966000001</v>
      </c>
      <c r="AT377" s="8">
        <f>ROUND(((AO377+AP377+AQ377+AR377+AS377)/5),0)</f>
        <v>2895828</v>
      </c>
      <c r="AU377" s="450"/>
      <c r="AV377" s="157">
        <f>+'ESTUDIO DE MERCADO 2023'!AM377*(1 + 0.0928) * (1 + 0.052) * (1 + 0.051)</f>
        <v>3014995.8428529934</v>
      </c>
      <c r="AW377" s="157">
        <f>+'ESTUDIO DE MERCADO 2023'!AN377*(1 + 0.0928) * (1 + 0.052) * (1 + 0.051)</f>
        <v>2398167.2721115663</v>
      </c>
      <c r="AX377" s="7">
        <f>+'ESTUDIO DE MERCADO 2025'!AR377*1.051</f>
        <v>3428362</v>
      </c>
      <c r="AY377" s="7">
        <f>+'ESTUDIO DE MERCADO 2025'!AS377*1.051</f>
        <v>3496677</v>
      </c>
      <c r="AZ377" s="7">
        <f>+'ESTUDIO DE MERCADO 2025'!AT377*1.051</f>
        <v>3296041.9407999995</v>
      </c>
      <c r="BA377" s="8">
        <f t="shared" si="264"/>
        <v>3126849</v>
      </c>
      <c r="BB377" s="450"/>
      <c r="BC377" s="157">
        <f>+'ESTUDIO DE MERCADO 2023'!AP377*(1 + 0.0928) * (1 + 0.052) * (1 + 0.051)</f>
        <v>1192258.3281602059</v>
      </c>
      <c r="BD377" s="157">
        <f>+'ESTUDIO DE MERCADO 2023'!AQ377*(1 + 0.0928) * (1 + 0.052) * (1 + 0.051)</f>
        <v>917121.79089246609</v>
      </c>
      <c r="BE377" s="7">
        <f>+'ESTUDIO DE MERCADO 2025'!AX377*1.051</f>
        <v>1335821</v>
      </c>
      <c r="BF377" s="7">
        <f>+'ESTUDIO DE MERCADO 2025'!AY377*1.051</f>
        <v>1335821</v>
      </c>
      <c r="BG377" s="7">
        <f>+'ESTUDIO DE MERCADO 2025'!AZ377*1.051</f>
        <v>1284388.0027999999</v>
      </c>
      <c r="BH377" s="8">
        <f t="shared" si="265"/>
        <v>1213082</v>
      </c>
      <c r="BI377" s="450"/>
      <c r="BJ377" s="157">
        <f>+'ESTUDIO DE MERCADO 2023'!AV377*(1 + 0.0928) * (1 + 0.052) * (1 + 0.051)</f>
        <v>2669757.0072351107</v>
      </c>
      <c r="BK377" s="157">
        <f>+'ESTUDIO DE MERCADO 2023'!AW377*(1 + 0.0928) * (1 + 0.052) * (1 + 0.051)</f>
        <v>2398167.2721115663</v>
      </c>
      <c r="BL377" s="7">
        <f>+'ESTUDIO DE MERCADO 2025'!BD377*1.051</f>
        <v>3209754</v>
      </c>
      <c r="BM377" s="7">
        <f>+'ESTUDIO DE MERCADO 2025'!BE377*1.051</f>
        <v>3209754</v>
      </c>
      <c r="BN377" s="7">
        <f>+'ESTUDIO DE MERCADO 2025'!BF377*1.051</f>
        <v>3085827.4369999999</v>
      </c>
      <c r="BO377" s="8">
        <f t="shared" si="266"/>
        <v>2914652</v>
      </c>
      <c r="BP377" s="450"/>
      <c r="BQ377" s="157">
        <f>+'ESTUDIO DE MERCADO 2023'!AY377*(1 + 0.0928) * (1 + 0.052) * (1 + 0.051)</f>
        <v>2773178.2455841205</v>
      </c>
      <c r="BR377" s="157">
        <f>+'ESTUDIO DE MERCADO 2023'!AZ377*(1 + 0.0928) * (1 + 0.052) * (1 + 0.051)</f>
        <v>2398167.2721115663</v>
      </c>
      <c r="BS377" s="7">
        <f>+'ESTUDIO DE MERCADO 2025'!BJ377*1.051</f>
        <v>3274916</v>
      </c>
      <c r="BT377" s="7">
        <f>+'ESTUDIO DE MERCADO 2025'!BK377*1.051</f>
        <v>3274916</v>
      </c>
      <c r="BU377" s="7">
        <f>+'ESTUDIO DE MERCADO 2025'!BL377*1.051</f>
        <v>3148800.4142</v>
      </c>
      <c r="BV377" s="8">
        <f t="shared" si="267"/>
        <v>2973996</v>
      </c>
      <c r="BW377" s="450"/>
      <c r="BX377" s="157">
        <f>+'ESTUDIO DE MERCADO 2023'!BB377*(1 + 0.0928) * (1 + 0.052) * (1 + 0.051)</f>
        <v>1790575.0319140444</v>
      </c>
      <c r="BY377" s="157">
        <f>+'ESTUDIO DE MERCADO 2023'!BC377*(1 + 0.0928) * (1 + 0.052) * (1 + 0.051)</f>
        <v>1377365.4091646494</v>
      </c>
      <c r="BZ377" s="7">
        <f>+'ESTUDIO DE MERCADO 2025'!BP377*1.051</f>
        <v>2006358.9999999998</v>
      </c>
      <c r="CA377" s="7">
        <f>+'ESTUDIO DE MERCADO 2025'!BQ377*1.051</f>
        <v>2006358.9999999998</v>
      </c>
      <c r="CB377" s="7">
        <f>+'ESTUDIO DE MERCADO 2025'!BR377*1.051</f>
        <v>1928939.1869999999</v>
      </c>
      <c r="CC377" s="8">
        <f t="shared" si="268"/>
        <v>1821920</v>
      </c>
      <c r="CD377" s="453"/>
      <c r="CE377" s="45"/>
      <c r="CF377" s="9"/>
      <c r="CG377" s="9"/>
      <c r="CH377" s="9"/>
      <c r="CI377" s="10"/>
      <c r="CJ377" s="10"/>
    </row>
    <row r="378" spans="1:88" s="6" customFormat="1" ht="50" customHeight="1" x14ac:dyDescent="0.35">
      <c r="A378" s="291"/>
      <c r="B378" s="4">
        <v>342</v>
      </c>
      <c r="C378" s="51" t="s">
        <v>383</v>
      </c>
      <c r="D378" s="11" t="s">
        <v>272</v>
      </c>
      <c r="F378" s="157">
        <f>+'ESTUDIO DE MERCADO 2023'!F378*(1 + 0.0928) * (1 + 0.052) * (1 + 0.051)</f>
        <v>506885.92863176425</v>
      </c>
      <c r="G378" s="157">
        <f>+'ESTUDIO DE MERCADO 2023'!G378*(1 + 0.0928) * (1 + 0.052) * (1 + 0.051)</f>
        <v>479592.07093620772</v>
      </c>
      <c r="H378" s="7">
        <f>+'ESTUDIO DE MERCADO 2025'!H378*1.051</f>
        <v>624294</v>
      </c>
      <c r="I378" s="7">
        <f>+'ESTUDIO DE MERCADO 2025'!I378*1.051</f>
        <v>636906</v>
      </c>
      <c r="J378" s="13">
        <f>+'ESTUDIO DE MERCADO 2025'!J378*1.051</f>
        <v>600660.79359999998</v>
      </c>
      <c r="K378" s="8">
        <f t="shared" si="259"/>
        <v>569668</v>
      </c>
      <c r="L378" s="450"/>
      <c r="M378" s="157">
        <f>+'ESTUDIO DE MERCADO 2023'!I378*(1 + 0.0928) * (1 + 0.052) * (1 + 0.051)</f>
        <v>506885.92863176425</v>
      </c>
      <c r="N378" s="157">
        <f>+'ESTUDIO DE MERCADO 2023'!J378*(1 + 0.0928) * (1 + 0.052) * (1 + 0.051)</f>
        <v>479592.07093620772</v>
      </c>
      <c r="O378" s="7">
        <f>+'ESTUDIO DE MERCADO 2025'!N378*1.051</f>
        <v>624294</v>
      </c>
      <c r="P378" s="7">
        <f>+'ESTUDIO DE MERCADO 2025'!O378*1.051</f>
        <v>636906</v>
      </c>
      <c r="Q378" s="7">
        <f>+'ESTUDIO DE MERCADO 2025'!P378*1.051</f>
        <v>600660.79359999998</v>
      </c>
      <c r="R378" s="8">
        <f t="shared" si="260"/>
        <v>569668</v>
      </c>
      <c r="S378" s="450"/>
      <c r="T378" s="157">
        <f>+'ESTUDIO DE MERCADO 2023'!O378*(1 + 0.0928) * (1 + 0.052) * (1 + 0.051)</f>
        <v>201742.06484001118</v>
      </c>
      <c r="U378" s="157">
        <f>+'ESTUDIO DE MERCADO 2023'!P378*(1 + 0.0928) * (1 + 0.052) * (1 + 0.051)</f>
        <v>190879.03057939513</v>
      </c>
      <c r="V378" s="7">
        <f>+'ESTUDIO DE MERCADO 2025'!T378*1.051</f>
        <v>249086.99999999997</v>
      </c>
      <c r="W378" s="7">
        <f>+'ESTUDIO DE MERCADO 2025'!U378*1.051</f>
        <v>249086.99999999997</v>
      </c>
      <c r="X378" s="7">
        <f>+'ESTUDIO DE MERCADO 2025'!V378*1.051</f>
        <v>239064.24359999999</v>
      </c>
      <c r="Y378" s="8">
        <f t="shared" si="261"/>
        <v>225972</v>
      </c>
      <c r="Z378" s="450"/>
      <c r="AA378" s="157">
        <f>+'ESTUDIO DE MERCADO 2023'!AD378*(1 + 0.0928) * (1 + 0.052) * (1 + 0.051)</f>
        <v>246302.02322597336</v>
      </c>
      <c r="AB378" s="157">
        <f>+'ESTUDIO DE MERCADO 2023'!AE378*(1 + 0.0928) * (1 + 0.052) * (1 + 0.051)</f>
        <v>233039.60659072865</v>
      </c>
      <c r="AC378" s="7">
        <f>+'ESTUDIO DE MERCADO 2025'!Z378*1.051</f>
        <v>303739</v>
      </c>
      <c r="AD378" s="7">
        <f>+'ESTUDIO DE MERCADO 2025'!AA378*1.051</f>
        <v>303739</v>
      </c>
      <c r="AE378" s="7">
        <f>+'ESTUDIO DE MERCADO 2025'!AB378*1.051</f>
        <v>291868.37540000002</v>
      </c>
      <c r="AF378" s="8">
        <f t="shared" si="262"/>
        <v>275738</v>
      </c>
      <c r="AG378" s="450"/>
      <c r="AH378" s="157">
        <f>+'ESTUDIO DE MERCADO 2023'!AG378*(1 + 0.0928) * (1 + 0.052) * (1 + 0.051)</f>
        <v>220694.26221329681</v>
      </c>
      <c r="AI378" s="157">
        <f>+'ESTUDIO DE MERCADO 2023'!AH378*(1 + 0.0928) * (1 + 0.052) * (1 + 0.051)</f>
        <v>233039.60659072865</v>
      </c>
      <c r="AJ378" s="7">
        <f>+'ESTUDIO DE MERCADO 2025'!AF378*1.051</f>
        <v>286923</v>
      </c>
      <c r="AK378" s="7">
        <f>+'ESTUDIO DE MERCADO 2025'!AG378*1.051</f>
        <v>292178</v>
      </c>
      <c r="AL378" s="7">
        <f>+'ESTUDIO DE MERCADO 2025'!AH378*1.051</f>
        <v>276275.94959999993</v>
      </c>
      <c r="AM378" s="8">
        <f t="shared" si="263"/>
        <v>261822</v>
      </c>
      <c r="AN378" s="450"/>
      <c r="AO378" s="157">
        <f>+'ESTUDIO DE MERCADO 2023'!AJ378*(1 + 0.0928) * (1 + 0.052) * (1 + 0.051)</f>
        <v>244535.4679993077</v>
      </c>
      <c r="AP378" s="157">
        <f>+'ESTUDIO DE MERCADO 2023'!AK378*(1 + 0.0928) * (1 + 0.052) * (1 + 0.051)</f>
        <v>233039.60659072865</v>
      </c>
      <c r="AQ378" s="7">
        <f>+'ESTUDIO DE MERCADO 2025'!AL378*1.051</f>
        <v>302688</v>
      </c>
      <c r="AR378" s="7">
        <f>+'ESTUDIO DE MERCADO 2025'!AM378*1.051</f>
        <v>308994</v>
      </c>
      <c r="AS378" s="7">
        <f>+'ESTUDIO DE MERCADO 2025'!AN378*1.051</f>
        <v>290792.78200000001</v>
      </c>
      <c r="AT378" s="8">
        <f>ROUND(((AO378+AP378+AQ378+AR378+AS378)/5),0)</f>
        <v>276010</v>
      </c>
      <c r="AU378" s="450"/>
      <c r="AV378" s="157">
        <f>+'ESTUDIO DE MERCADO 2023'!AM378*(1 + 0.0928) * (1 + 0.052) * (1 + 0.051)</f>
        <v>285721.47599706461</v>
      </c>
      <c r="AW378" s="157">
        <f>+'ESTUDIO DE MERCADO 2023'!AN378*(1 + 0.0928) * (1 + 0.052) * (1 + 0.051)</f>
        <v>233039.60659072865</v>
      </c>
      <c r="AX378" s="7">
        <f>+'ESTUDIO DE MERCADO 2025'!AR378*1.051</f>
        <v>328963</v>
      </c>
      <c r="AY378" s="7">
        <f>+'ESTUDIO DE MERCADO 2025'!AS378*1.051</f>
        <v>335269</v>
      </c>
      <c r="AZ378" s="7">
        <f>+'ESTUDIO DE MERCADO 2025'!AT378*1.051</f>
        <v>315869.85219999996</v>
      </c>
      <c r="BA378" s="8">
        <f t="shared" si="264"/>
        <v>299773</v>
      </c>
      <c r="BB378" s="450"/>
      <c r="BC378" s="157">
        <f>+'ESTUDIO DE MERCADO 2023'!AP378*(1 + 0.0928) * (1 + 0.052) * (1 + 0.051)</f>
        <v>750556.34345267725</v>
      </c>
      <c r="BD378" s="157">
        <f>+'ESTUDIO DE MERCADO 2023'!AQ378*(1 + 0.0928) * (1 + 0.052) * (1 + 0.051)</f>
        <v>577351.03342513624</v>
      </c>
      <c r="BE378" s="7">
        <f>+'ESTUDIO DE MERCADO 2025'!AX378*1.051</f>
        <v>840800</v>
      </c>
      <c r="BF378" s="7">
        <f>+'ESTUDIO DE MERCADO 2025'!AY378*1.051</f>
        <v>840800</v>
      </c>
      <c r="BG378" s="7">
        <f>+'ESTUDIO DE MERCADO 2025'!AZ378*1.051</f>
        <v>808554.89959999989</v>
      </c>
      <c r="BH378" s="8">
        <f t="shared" si="265"/>
        <v>763612</v>
      </c>
      <c r="BI378" s="450"/>
      <c r="BJ378" s="157">
        <f>+'ESTUDIO DE MERCADO 2023'!AV378*(1 + 0.0928) * (1 + 0.052) * (1 + 0.051)</f>
        <v>262236.25417351112</v>
      </c>
      <c r="BK378" s="157">
        <f>+'ESTUDIO DE MERCADO 2023'!AW378*(1 + 0.0928) * (1 + 0.052) * (1 + 0.051)</f>
        <v>233039.60659072865</v>
      </c>
      <c r="BL378" s="7">
        <f>+'ESTUDIO DE MERCADO 2025'!BD378*1.051</f>
        <v>313198</v>
      </c>
      <c r="BM378" s="7">
        <f>+'ESTUDIO DE MERCADO 2025'!BE378*1.051</f>
        <v>313198</v>
      </c>
      <c r="BN378" s="7">
        <f>+'ESTUDIO DE MERCADO 2025'!BF378*1.051</f>
        <v>301570.78699999995</v>
      </c>
      <c r="BO378" s="8">
        <f t="shared" si="266"/>
        <v>284649</v>
      </c>
      <c r="BP378" s="450"/>
      <c r="BQ378" s="157">
        <f>+'ESTUDIO DE MERCADO 2023'!AY378*(1 + 0.0928) * (1 + 0.052) * (1 + 0.051)</f>
        <v>259599.78591913386</v>
      </c>
      <c r="BR378" s="157">
        <f>+'ESTUDIO DE MERCADO 2023'!AZ378*(1 + 0.0928) * (1 + 0.052) * (1 + 0.051)</f>
        <v>233039.60659072865</v>
      </c>
      <c r="BS378" s="7">
        <f>+'ESTUDIO DE MERCADO 2025'!BJ378*1.051</f>
        <v>312147</v>
      </c>
      <c r="BT378" s="7">
        <f>+'ESTUDIO DE MERCADO 2025'!BK378*1.051</f>
        <v>312147</v>
      </c>
      <c r="BU378" s="7">
        <f>+'ESTUDIO DE MERCADO 2025'!BL378*1.051</f>
        <v>299965.48959999997</v>
      </c>
      <c r="BV378" s="8">
        <f t="shared" si="267"/>
        <v>283380</v>
      </c>
      <c r="BW378" s="450"/>
      <c r="BX378" s="157">
        <f>+'ESTUDIO DE MERCADO 2023'!BB378*(1 + 0.0928) * (1 + 0.052) * (1 + 0.051)</f>
        <v>850940.17597867118</v>
      </c>
      <c r="BY378" s="157">
        <f>+'ESTUDIO DE MERCADO 2023'!BC378*(1 + 0.0928) * (1 + 0.052) * (1 + 0.051)</f>
        <v>654569.3661374395</v>
      </c>
      <c r="BZ378" s="7">
        <f>+'ESTUDIO DE MERCADO 2025'!BP378*1.051</f>
        <v>953256.99999999988</v>
      </c>
      <c r="CA378" s="7">
        <f>+'ESTUDIO DE MERCADO 2025'!BQ378*1.051</f>
        <v>953256.99999999988</v>
      </c>
      <c r="CB378" s="7">
        <f>+'ESTUDIO DE MERCADO 2025'!BR378*1.051</f>
        <v>916695.44259999995</v>
      </c>
      <c r="CC378" s="8">
        <f t="shared" si="268"/>
        <v>865744</v>
      </c>
      <c r="CD378" s="453"/>
      <c r="CE378" s="45"/>
      <c r="CF378" s="9"/>
      <c r="CG378" s="9"/>
      <c r="CH378" s="9"/>
      <c r="CI378" s="10"/>
      <c r="CJ378" s="10"/>
    </row>
    <row r="379" spans="1:88" s="6" customFormat="1" ht="50" customHeight="1" thickBot="1" x14ac:dyDescent="0.4">
      <c r="A379" s="291"/>
      <c r="B379" s="11">
        <v>343</v>
      </c>
      <c r="C379" s="51" t="s">
        <v>384</v>
      </c>
      <c r="D379" s="11" t="s">
        <v>272</v>
      </c>
      <c r="F379" s="157">
        <f>+'ESTUDIO DE MERCADO 2023'!F379*(1 + 0.0928) * (1 + 0.052) * (1 + 0.051)</f>
        <v>127308.6127035299</v>
      </c>
      <c r="G379" s="157">
        <f>+'ESTUDIO DE MERCADO 2023'!G379*(1 + 0.0928) * (1 + 0.052) * (1 + 0.051)</f>
        <v>120453.5335579552</v>
      </c>
      <c r="H379" s="7">
        <f>+'ESTUDIO DE MERCADO 2025'!H379*1.051</f>
        <v>156599</v>
      </c>
      <c r="I379" s="7">
        <f>+'ESTUDIO DE MERCADO 2025'!I379*1.051</f>
        <v>159752</v>
      </c>
      <c r="J379" s="13">
        <f>+'ESTUDIO DE MERCADO 2025'!J379*1.051</f>
        <v>150861.17059999998</v>
      </c>
      <c r="K379" s="8">
        <f t="shared" si="259"/>
        <v>142995</v>
      </c>
      <c r="L379" s="450"/>
      <c r="M379" s="157">
        <f>+'ESTUDIO DE MERCADO 2023'!I379*(1 + 0.0928) * (1 + 0.052) * (1 + 0.051)</f>
        <v>127308.6127035299</v>
      </c>
      <c r="N379" s="157">
        <f>+'ESTUDIO DE MERCADO 2023'!J379*(1 + 0.0928) * (1 + 0.052) * (1 + 0.051)</f>
        <v>120453.5335579552</v>
      </c>
      <c r="O379" s="7">
        <f>+'ESTUDIO DE MERCADO 2025'!N379*1.051</f>
        <v>156599</v>
      </c>
      <c r="P379" s="7">
        <f>+'ESTUDIO DE MERCADO 2025'!O379*1.051</f>
        <v>159752</v>
      </c>
      <c r="Q379" s="7">
        <f>+'ESTUDIO DE MERCADO 2025'!P379*1.051</f>
        <v>150861.17059999998</v>
      </c>
      <c r="R379" s="8">
        <f t="shared" si="260"/>
        <v>142995</v>
      </c>
      <c r="S379" s="450"/>
      <c r="T379" s="157">
        <f>+'ESTUDIO DE MERCADO 2023'!O379*(1 + 0.0928) * (1 + 0.052) * (1 + 0.051)</f>
        <v>176949.5435502319</v>
      </c>
      <c r="U379" s="157">
        <f>+'ESTUDIO DE MERCADO 2023'!P379*(1 + 0.0928) * (1 + 0.052) * (1 + 0.051)</f>
        <v>167421.49120521944</v>
      </c>
      <c r="V379" s="7">
        <f>+'ESTUDIO DE MERCADO 2025'!T379*1.051</f>
        <v>217557</v>
      </c>
      <c r="W379" s="7">
        <f>+'ESTUDIO DE MERCADO 2025'!U379*1.051</f>
        <v>217557</v>
      </c>
      <c r="X379" s="7">
        <f>+'ESTUDIO DE MERCADO 2025'!V379*1.051</f>
        <v>209684.79979999998</v>
      </c>
      <c r="Y379" s="8">
        <f t="shared" si="261"/>
        <v>197834</v>
      </c>
      <c r="Z379" s="450"/>
      <c r="AA379" s="157">
        <f>+'ESTUDIO DE MERCADO 2023'!AD379*(1 + 0.0928) * (1 + 0.052) * (1 + 0.051)</f>
        <v>212539.43505966561</v>
      </c>
      <c r="AB379" s="157">
        <f>+'ESTUDIO DE MERCADO 2023'!AE379*(1 + 0.0928) * (1 + 0.052) * (1 + 0.051)</f>
        <v>207881.89566238222</v>
      </c>
      <c r="AC379" s="7">
        <f>+'ESTUDIO DE MERCADO 2025'!Z379*1.051</f>
        <v>265903</v>
      </c>
      <c r="AD379" s="7">
        <f>+'ESTUDIO DE MERCADO 2025'!AA379*1.051</f>
        <v>265903</v>
      </c>
      <c r="AE379" s="7">
        <f>+'ESTUDIO DE MERCADO 2025'!AB379*1.051</f>
        <v>255992.70059999998</v>
      </c>
      <c r="AF379" s="8">
        <f t="shared" si="262"/>
        <v>241644</v>
      </c>
      <c r="AG379" s="450"/>
      <c r="AH379" s="157">
        <f>+'ESTUDIO DE MERCADO 2023'!AG379*(1 + 0.0928) * (1 + 0.052) * (1 + 0.051)</f>
        <v>197114.27332806523</v>
      </c>
      <c r="AI379" s="157">
        <f>+'ESTUDIO DE MERCADO 2023'!AH379*(1 + 0.0928) * (1 + 0.052) * (1 + 0.051)</f>
        <v>207881.89566238222</v>
      </c>
      <c r="AJ379" s="7">
        <f>+'ESTUDIO DE MERCADO 2025'!AF379*1.051</f>
        <v>256443.99999999997</v>
      </c>
      <c r="AK379" s="7">
        <f>+'ESTUDIO DE MERCADO 2025'!AG379*1.051</f>
        <v>261698.99999999997</v>
      </c>
      <c r="AL379" s="7">
        <f>+'ESTUDIO DE MERCADO 2025'!AH379*1.051</f>
        <v>246599.283</v>
      </c>
      <c r="AM379" s="8">
        <f t="shared" si="263"/>
        <v>233948</v>
      </c>
      <c r="AN379" s="450"/>
      <c r="AO379" s="157">
        <f>+'ESTUDIO DE MERCADO 2023'!AJ379*(1 + 0.0928) * (1 + 0.052) * (1 + 0.051)</f>
        <v>218408.91807206019</v>
      </c>
      <c r="AP379" s="157">
        <f>+'ESTUDIO DE MERCADO 2023'!AK379*(1 + 0.0928) * (1 + 0.052) * (1 + 0.051)</f>
        <v>207881.89566238222</v>
      </c>
      <c r="AQ379" s="7">
        <f>+'ESTUDIO DE MERCADO 2025'!AL379*1.051</f>
        <v>270107</v>
      </c>
      <c r="AR379" s="7">
        <f>+'ESTUDIO DE MERCADO 2025'!AM379*1.051</f>
        <v>275362</v>
      </c>
      <c r="AS379" s="7">
        <f>+'ESTUDIO DE MERCADO 2025'!AN379*1.051</f>
        <v>259565.25979999997</v>
      </c>
      <c r="AT379" s="8">
        <f>ROUND(((AO379+AP379+AQ379+AR379+AS379)/5),0)</f>
        <v>246265</v>
      </c>
      <c r="AU379" s="450"/>
      <c r="AV379" s="157">
        <f>+'ESTUDIO DE MERCADO 2023'!AM379*(1 + 0.0928) * (1 + 0.052) * (1 + 0.051)</f>
        <v>249662.60902855737</v>
      </c>
      <c r="AW379" s="157">
        <f>+'ESTUDIO DE MERCADO 2023'!AN379*(1 + 0.0928) * (1 + 0.052) * (1 + 0.051)</f>
        <v>207881.89566238222</v>
      </c>
      <c r="AX379" s="7">
        <f>+'ESTUDIO DE MERCADO 2025'!AR379*1.051</f>
        <v>290076</v>
      </c>
      <c r="AY379" s="7">
        <f>+'ESTUDIO DE MERCADO 2025'!AS379*1.051</f>
        <v>296382</v>
      </c>
      <c r="AZ379" s="7">
        <f>+'ESTUDIO DE MERCADO 2025'!AT379*1.051</f>
        <v>278596.34740000003</v>
      </c>
      <c r="BA379" s="8">
        <f t="shared" si="264"/>
        <v>264520</v>
      </c>
      <c r="BB379" s="450"/>
      <c r="BC379" s="157">
        <f>+'ESTUDIO DE MERCADO 2023'!AP379*(1 + 0.0928) * (1 + 0.052) * (1 + 0.051)</f>
        <v>160823.34855467963</v>
      </c>
      <c r="BD379" s="157">
        <f>+'ESTUDIO DE MERCADO 2023'!AQ379*(1 + 0.0928) * (1 + 0.052) * (1 + 0.051)</f>
        <v>123710.26811898431</v>
      </c>
      <c r="BE379" s="7">
        <f>+'ESTUDIO DE MERCADO 2025'!AX379*1.051</f>
        <v>179721</v>
      </c>
      <c r="BF379" s="7">
        <f>+'ESTUDIO DE MERCADO 2025'!AY379*1.051</f>
        <v>179721</v>
      </c>
      <c r="BG379" s="7">
        <f>+'ESTUDIO DE MERCADO 2025'!AZ379*1.051</f>
        <v>173251.4644</v>
      </c>
      <c r="BH379" s="8">
        <f t="shared" si="265"/>
        <v>163445</v>
      </c>
      <c r="BI379" s="450"/>
      <c r="BJ379" s="157">
        <f>+'ESTUDIO DE MERCADO 2023'!AV379*(1 + 0.0928) * (1 + 0.052) * (1 + 0.051)</f>
        <v>234735.58185193146</v>
      </c>
      <c r="BK379" s="157">
        <f>+'ESTUDIO DE MERCADO 2023'!AW379*(1 + 0.0928) * (1 + 0.052) * (1 + 0.051)</f>
        <v>207881.89566238222</v>
      </c>
      <c r="BL379" s="7">
        <f>+'ESTUDIO DE MERCADO 2025'!BD379*1.051</f>
        <v>280617</v>
      </c>
      <c r="BM379" s="7">
        <f>+'ESTUDIO DE MERCADO 2025'!BE379*1.051</f>
        <v>280617</v>
      </c>
      <c r="BN379" s="7">
        <f>+'ESTUDIO DE MERCADO 2025'!BF379*1.051</f>
        <v>269507.50959999999</v>
      </c>
      <c r="BO379" s="8">
        <f t="shared" si="266"/>
        <v>254672</v>
      </c>
      <c r="BP379" s="450"/>
      <c r="BQ379" s="157">
        <f>+'ESTUDIO DE MERCADO 2023'!AY379*(1 + 0.0928) * (1 + 0.052) * (1 + 0.051)</f>
        <v>234936.05063625047</v>
      </c>
      <c r="BR379" s="157">
        <f>+'ESTUDIO DE MERCADO 2023'!AZ379*(1 + 0.0928) * (1 + 0.052) * (1 + 0.051)</f>
        <v>207881.89566238222</v>
      </c>
      <c r="BS379" s="7">
        <f>+'ESTUDIO DE MERCADO 2025'!BJ379*1.051</f>
        <v>280617</v>
      </c>
      <c r="BT379" s="7">
        <f>+'ESTUDIO DE MERCADO 2025'!BK379*1.051</f>
        <v>280617</v>
      </c>
      <c r="BU379" s="7">
        <f>+'ESTUDIO DE MERCADO 2025'!BL379*1.051</f>
        <v>269629.63579999999</v>
      </c>
      <c r="BV379" s="8">
        <f t="shared" si="267"/>
        <v>254736</v>
      </c>
      <c r="BW379" s="450"/>
      <c r="BX379" s="157">
        <f>+'ESTUDIO DE MERCADO 2023'!BB379*(1 + 0.0928) * (1 + 0.052) * (1 + 0.051)</f>
        <v>213720.3784436539</v>
      </c>
      <c r="BY379" s="157">
        <f>+'ESTUDIO DE MERCADO 2023'!BC379*(1 + 0.0928) * (1 + 0.052) * (1 + 0.051)</f>
        <v>164400.29111050305</v>
      </c>
      <c r="BZ379" s="7">
        <f>+'ESTUDIO DE MERCADO 2025'!BP379*1.051</f>
        <v>239627.99999999997</v>
      </c>
      <c r="CA379" s="7">
        <f>+'ESTUDIO DE MERCADO 2025'!BQ379*1.051</f>
        <v>239627.99999999997</v>
      </c>
      <c r="CB379" s="7">
        <f>+'ESTUDIO DE MERCADO 2025'!BR379*1.051</f>
        <v>230235.84359999999</v>
      </c>
      <c r="CC379" s="8">
        <f t="shared" si="268"/>
        <v>217523</v>
      </c>
      <c r="CD379" s="453"/>
      <c r="CE379" s="45"/>
      <c r="CF379" s="9"/>
      <c r="CG379" s="9"/>
      <c r="CH379" s="9"/>
      <c r="CI379" s="10"/>
      <c r="CJ379" s="10"/>
    </row>
    <row r="380" spans="1:88" s="6" customFormat="1" ht="50" customHeight="1" x14ac:dyDescent="0.35">
      <c r="A380" s="291"/>
      <c r="B380" s="4">
        <v>344</v>
      </c>
      <c r="C380" s="51" t="s">
        <v>367</v>
      </c>
      <c r="D380" s="11" t="s">
        <v>272</v>
      </c>
      <c r="F380" s="157">
        <f>+'ESTUDIO DE MERCADO 2023'!F380*(1 + 0.0928) * (1 + 0.052) * (1 + 0.051)</f>
        <v>131619.29904755307</v>
      </c>
      <c r="G380" s="157">
        <f>+'ESTUDIO DE MERCADO 2023'!G380*(1 + 0.0928) * (1 + 0.052) * (1 + 0.051)</f>
        <v>124532.10602191559</v>
      </c>
      <c r="H380" s="7">
        <f>+'ESTUDIO DE MERCADO 2025'!H380*1.051</f>
        <v>161854</v>
      </c>
      <c r="I380" s="7">
        <f>+'ESTUDIO DE MERCADO 2025'!I380*1.051</f>
        <v>165007</v>
      </c>
      <c r="J380" s="13">
        <f>+'ESTUDIO DE MERCADO 2025'!J380*1.051</f>
        <v>155968.4</v>
      </c>
      <c r="K380" s="8">
        <f t="shared" si="259"/>
        <v>147796</v>
      </c>
      <c r="L380" s="450"/>
      <c r="M380" s="157">
        <f>+'ESTUDIO DE MERCADO 2023'!I380*(1 + 0.0928) * (1 + 0.052) * (1 + 0.051)</f>
        <v>131619.29904755307</v>
      </c>
      <c r="N380" s="157">
        <f>+'ESTUDIO DE MERCADO 2023'!J380*(1 + 0.0928) * (1 + 0.052) * (1 + 0.051)</f>
        <v>124532.10602191559</v>
      </c>
      <c r="O380" s="7">
        <f>+'ESTUDIO DE MERCADO 2025'!N380*1.051</f>
        <v>161854</v>
      </c>
      <c r="P380" s="7">
        <f>+'ESTUDIO DE MERCADO 2025'!O380*1.051</f>
        <v>165007</v>
      </c>
      <c r="Q380" s="7">
        <f>+'ESTUDIO DE MERCADO 2025'!P380*1.051</f>
        <v>155968.4</v>
      </c>
      <c r="R380" s="8">
        <f t="shared" si="260"/>
        <v>147796</v>
      </c>
      <c r="S380" s="450"/>
      <c r="T380" s="157">
        <f>+'ESTUDIO DE MERCADO 2023'!O380*(1 + 0.0928) * (1 + 0.052) * (1 + 0.051)</f>
        <v>217790.50224649429</v>
      </c>
      <c r="U380" s="157">
        <f>+'ESTUDIO DE MERCADO 2023'!P380*(1 + 0.0928) * (1 + 0.052) * (1 + 0.051)</f>
        <v>206063.32135629843</v>
      </c>
      <c r="V380" s="7">
        <f>+'ESTUDIO DE MERCADO 2025'!T380*1.051</f>
        <v>268005</v>
      </c>
      <c r="W380" s="7">
        <f>+'ESTUDIO DE MERCADO 2025'!U380*1.051</f>
        <v>268005</v>
      </c>
      <c r="X380" s="7">
        <f>+'ESTUDIO DE MERCADO 2025'!V380*1.051</f>
        <v>258082.08859999999</v>
      </c>
      <c r="Y380" s="8">
        <f t="shared" si="261"/>
        <v>243589</v>
      </c>
      <c r="Z380" s="450"/>
      <c r="AA380" s="157">
        <f>+'ESTUDIO DE MERCADO 2023'!AD380*(1 + 0.0928) * (1 + 0.052) * (1 + 0.051)</f>
        <v>238509.25484644558</v>
      </c>
      <c r="AB380" s="157">
        <f>+'ESTUDIO DE MERCADO 2023'!AE380*(1 + 0.0928) * (1 + 0.052) * (1 + 0.051)</f>
        <v>234894.96621779524</v>
      </c>
      <c r="AC380" s="7">
        <f>+'ESTUDIO DE MERCADO 2025'!Z380*1.051</f>
        <v>299535</v>
      </c>
      <c r="AD380" s="7">
        <f>+'ESTUDIO DE MERCADO 2025'!AA380*1.051</f>
        <v>299535</v>
      </c>
      <c r="AE380" s="7">
        <f>+'ESTUDIO DE MERCADO 2025'!AB380*1.051</f>
        <v>288253.14559999993</v>
      </c>
      <c r="AF380" s="8">
        <f t="shared" si="262"/>
        <v>272145</v>
      </c>
      <c r="AG380" s="450"/>
      <c r="AH380" s="157">
        <f>+'ESTUDIO DE MERCADO 2023'!AG380*(1 + 0.0928) * (1 + 0.052) * (1 + 0.051)</f>
        <v>225222.42681424785</v>
      </c>
      <c r="AI380" s="157">
        <f>+'ESTUDIO DE MERCADO 2023'!AH380*(1 + 0.0928) * (1 + 0.052) * (1 + 0.051)</f>
        <v>234894.96621779524</v>
      </c>
      <c r="AJ380" s="7">
        <f>+'ESTUDIO DE MERCADO 2025'!AF380*1.051</f>
        <v>291127</v>
      </c>
      <c r="AK380" s="7">
        <f>+'ESTUDIO DE MERCADO 2025'!AG380*1.051</f>
        <v>297433</v>
      </c>
      <c r="AL380" s="7">
        <f>+'ESTUDIO DE MERCADO 2025'!AH380*1.051</f>
        <v>280163.3884</v>
      </c>
      <c r="AM380" s="8">
        <f t="shared" si="263"/>
        <v>265768</v>
      </c>
      <c r="AN380" s="450"/>
      <c r="AO380" s="157">
        <f>+'ESTUDIO DE MERCADO 2023'!AJ380*(1 + 0.0928) * (1 + 0.052) * (1 + 0.051)</f>
        <v>252283.2827726549</v>
      </c>
      <c r="AP380" s="157">
        <f>+'ESTUDIO DE MERCADO 2023'!AK380*(1 + 0.0928) * (1 + 0.052) * (1 + 0.051)</f>
        <v>234894.96621779524</v>
      </c>
      <c r="AQ380" s="7">
        <f>+'ESTUDIO DE MERCADO 2025'!AL380*1.051</f>
        <v>308994</v>
      </c>
      <c r="AR380" s="7">
        <f>+'ESTUDIO DE MERCADO 2025'!AM380*1.051</f>
        <v>315300</v>
      </c>
      <c r="AS380" s="7">
        <f>+'ESTUDIO DE MERCADO 2025'!AN380*1.051</f>
        <v>296640.12559999997</v>
      </c>
      <c r="AT380" s="8">
        <f>ROUND(((AO380+AP380+AQ380+AR380+AS380)/5),0)</f>
        <v>281622</v>
      </c>
      <c r="AU380" s="450"/>
      <c r="AV380" s="157">
        <f>+'ESTUDIO DE MERCADO 2023'!AM380*(1 + 0.0928) * (1 + 0.052) * (1 + 0.051)</f>
        <v>285341.19278802315</v>
      </c>
      <c r="AW380" s="157">
        <f>+'ESTUDIO DE MERCADO 2023'!AN380*(1 + 0.0928) * (1 + 0.052) * (1 + 0.051)</f>
        <v>234894.96621779524</v>
      </c>
      <c r="AX380" s="7">
        <f>+'ESTUDIO DE MERCADO 2025'!AR380*1.051</f>
        <v>328963</v>
      </c>
      <c r="AY380" s="7">
        <f>+'ESTUDIO DE MERCADO 2025'!AS380*1.051</f>
        <v>335269</v>
      </c>
      <c r="AZ380" s="7">
        <f>+'ESTUDIO DE MERCADO 2025'!AT380*1.051</f>
        <v>316768.87759999995</v>
      </c>
      <c r="BA380" s="8">
        <f t="shared" si="264"/>
        <v>300247</v>
      </c>
      <c r="BB380" s="450"/>
      <c r="BC380" s="157">
        <f>+'ESTUDIO DE MERCADO 2023'!AP380*(1 + 0.0928) * (1 + 0.052) * (1 + 0.051)</f>
        <v>198191.94491407101</v>
      </c>
      <c r="BD380" s="157">
        <f>+'ESTUDIO DE MERCADO 2023'!AQ380*(1 + 0.0928) * (1 + 0.052) * (1 + 0.051)</f>
        <v>152455.34224159308</v>
      </c>
      <c r="BE380" s="7">
        <f>+'ESTUDIO DE MERCADO 2025'!AX380*1.051</f>
        <v>221761</v>
      </c>
      <c r="BF380" s="7">
        <f>+'ESTUDIO DE MERCADO 2025'!AY380*1.051</f>
        <v>221761</v>
      </c>
      <c r="BG380" s="7">
        <f>+'ESTUDIO DE MERCADO 2025'!AZ380*1.051</f>
        <v>213507.49699999997</v>
      </c>
      <c r="BH380" s="8">
        <f t="shared" si="265"/>
        <v>201535</v>
      </c>
      <c r="BI380" s="450"/>
      <c r="BJ380" s="157">
        <f>+'ESTUDIO DE MERCADO 2023'!AV380*(1 + 0.0928) * (1 + 0.052) * (1 + 0.051)</f>
        <v>263520.46935548191</v>
      </c>
      <c r="BK380" s="157">
        <f>+'ESTUDIO DE MERCADO 2023'!AW380*(1 + 0.0928) * (1 + 0.052) * (1 + 0.051)</f>
        <v>234894.96621779524</v>
      </c>
      <c r="BL380" s="7">
        <f>+'ESTUDIO DE MERCADO 2025'!BD380*1.051</f>
        <v>315300</v>
      </c>
      <c r="BM380" s="7">
        <f>+'ESTUDIO DE MERCADO 2025'!BE380*1.051</f>
        <v>315300</v>
      </c>
      <c r="BN380" s="7">
        <f>+'ESTUDIO DE MERCADO 2025'!BF380*1.051</f>
        <v>303482.13559999998</v>
      </c>
      <c r="BO380" s="8">
        <f t="shared" si="266"/>
        <v>286500</v>
      </c>
      <c r="BP380" s="450"/>
      <c r="BQ380" s="157">
        <f>+'ESTUDIO DE MERCADO 2023'!AY380*(1 + 0.0928) * (1 + 0.052) * (1 + 0.051)</f>
        <v>276125.70352099498</v>
      </c>
      <c r="BR380" s="157">
        <f>+'ESTUDIO DE MERCADO 2023'!AZ380*(1 + 0.0928) * (1 + 0.052) * (1 + 0.051)</f>
        <v>234894.96621779524</v>
      </c>
      <c r="BS380" s="7">
        <f>+'ESTUDIO DE MERCADO 2025'!BJ380*1.051</f>
        <v>323708</v>
      </c>
      <c r="BT380" s="7">
        <f>+'ESTUDIO DE MERCADO 2025'!BK380*1.051</f>
        <v>323708</v>
      </c>
      <c r="BU380" s="7">
        <f>+'ESTUDIO DE MERCADO 2025'!BL380*1.051</f>
        <v>311156.95799999998</v>
      </c>
      <c r="BV380" s="8">
        <f t="shared" si="267"/>
        <v>293919</v>
      </c>
      <c r="BW380" s="450"/>
      <c r="BX380" s="157">
        <f>+'ESTUDIO DE MERCADO 2023'!BB380*(1 + 0.0928) * (1 + 0.052) * (1 + 0.051)</f>
        <v>220957.90903873456</v>
      </c>
      <c r="BY380" s="157">
        <f>+'ESTUDIO DE MERCADO 2023'!BC380*(1 + 0.0928) * (1 + 0.052) * (1 + 0.051)</f>
        <v>169967.62233748811</v>
      </c>
      <c r="BZ380" s="7">
        <f>+'ESTUDIO DE MERCADO 2025'!BP380*1.051</f>
        <v>248035.99999999997</v>
      </c>
      <c r="CA380" s="7">
        <f>+'ESTUDIO DE MERCADO 2025'!BQ380*1.051</f>
        <v>248035.99999999997</v>
      </c>
      <c r="CB380" s="7">
        <f>+'ESTUDIO DE MERCADO 2025'!BR380*1.051</f>
        <v>238032.7922</v>
      </c>
      <c r="CC380" s="8">
        <f t="shared" si="268"/>
        <v>225006</v>
      </c>
      <c r="CD380" s="453"/>
      <c r="CE380" s="45"/>
      <c r="CF380" s="9"/>
      <c r="CG380" s="9"/>
      <c r="CH380" s="9"/>
      <c r="CI380" s="10"/>
      <c r="CJ380" s="10"/>
    </row>
    <row r="381" spans="1:88" s="6" customFormat="1" ht="50" customHeight="1" thickBot="1" x14ac:dyDescent="0.4">
      <c r="A381" s="291"/>
      <c r="B381" s="11">
        <v>345</v>
      </c>
      <c r="C381" s="51" t="s">
        <v>385</v>
      </c>
      <c r="D381" s="11" t="s">
        <v>272</v>
      </c>
      <c r="F381" s="157">
        <f>+'ESTUDIO DE MERCADO 2023'!F381*(1 + 0.0928) * (1 + 0.052) * (1 + 0.051)</f>
        <v>132995.85136654356</v>
      </c>
      <c r="G381" s="157">
        <f>+'ESTUDIO DE MERCADO 2023'!G381*(1 + 0.0928) * (1 + 0.052) * (1 + 0.051)</f>
        <v>125834.53629296045</v>
      </c>
      <c r="H381" s="7">
        <f>+'ESTUDIO DE MERCADO 2025'!H381*1.051</f>
        <v>163956</v>
      </c>
      <c r="I381" s="7">
        <f>+'ESTUDIO DE MERCADO 2025'!I381*1.051</f>
        <v>167109</v>
      </c>
      <c r="J381" s="13">
        <f>+'ESTUDIO DE MERCADO 2025'!J381*1.051</f>
        <v>157600.1826</v>
      </c>
      <c r="K381" s="8">
        <f t="shared" si="259"/>
        <v>149499</v>
      </c>
      <c r="L381" s="450"/>
      <c r="M381" s="157">
        <f>+'ESTUDIO DE MERCADO 2023'!I381*(1 + 0.0928) * (1 + 0.052) * (1 + 0.051)</f>
        <v>132995.85136654356</v>
      </c>
      <c r="N381" s="157">
        <f>+'ESTUDIO DE MERCADO 2023'!J381*(1 + 0.0928) * (1 + 0.052) * (1 + 0.051)</f>
        <v>125834.53629296045</v>
      </c>
      <c r="O381" s="7">
        <f>+'ESTUDIO DE MERCADO 2025'!N381*1.051</f>
        <v>163956</v>
      </c>
      <c r="P381" s="7">
        <f>+'ESTUDIO DE MERCADO 2025'!O381*1.051</f>
        <v>167109</v>
      </c>
      <c r="Q381" s="7">
        <f>+'ESTUDIO DE MERCADO 2025'!P381*1.051</f>
        <v>157600.1826</v>
      </c>
      <c r="R381" s="8">
        <f t="shared" si="260"/>
        <v>149499</v>
      </c>
      <c r="S381" s="450"/>
      <c r="T381" s="157">
        <f>+'ESTUDIO DE MERCADO 2023'!O381*(1 + 0.0928) * (1 + 0.052) * (1 + 0.051)</f>
        <v>215212.35218391899</v>
      </c>
      <c r="U381" s="157">
        <f>+'ESTUDIO DE MERCADO 2023'!P381*(1 + 0.0928) * (1 + 0.052) * (1 + 0.051)</f>
        <v>203623.99475863104</v>
      </c>
      <c r="V381" s="7">
        <f>+'ESTUDIO DE MERCADO 2025'!T381*1.051</f>
        <v>264852</v>
      </c>
      <c r="W381" s="7">
        <f>+'ESTUDIO DE MERCADO 2025'!U381*1.051</f>
        <v>264852</v>
      </c>
      <c r="X381" s="7">
        <f>+'ESTUDIO DE MERCADO 2025'!V381*1.051</f>
        <v>255027.46220000001</v>
      </c>
      <c r="Y381" s="8">
        <f t="shared" si="261"/>
        <v>240714</v>
      </c>
      <c r="Z381" s="450"/>
      <c r="AA381" s="157">
        <f>+'ESTUDIO DE MERCADO 2023'!AD381*(1 + 0.0928) * (1 + 0.052) * (1 + 0.051)</f>
        <v>254947.69516060382</v>
      </c>
      <c r="AB381" s="157">
        <f>+'ESTUDIO DE MERCADO 2023'!AE381*(1 + 0.0928) * (1 + 0.052) * (1 + 0.051)</f>
        <v>239911.56436681523</v>
      </c>
      <c r="AC381" s="7">
        <f>+'ESTUDIO DE MERCADO 2025'!Z381*1.051</f>
        <v>313198</v>
      </c>
      <c r="AD381" s="7">
        <f>+'ESTUDIO DE MERCADO 2025'!AA381*1.051</f>
        <v>313198</v>
      </c>
      <c r="AE381" s="7">
        <f>+'ESTUDIO DE MERCADO 2025'!AB381*1.051</f>
        <v>301316.23479999998</v>
      </c>
      <c r="AF381" s="8">
        <f t="shared" si="262"/>
        <v>284514</v>
      </c>
      <c r="AG381" s="450"/>
      <c r="AH381" s="157">
        <f>+'ESTUDIO DE MERCADO 2023'!AG381*(1 + 0.0928) * (1 + 0.052) * (1 + 0.051)</f>
        <v>221299.31345324143</v>
      </c>
      <c r="AI381" s="157">
        <f>+'ESTUDIO DE MERCADO 2023'!AH381*(1 + 0.0928) * (1 + 0.052) * (1 + 0.051)</f>
        <v>239911.56436681523</v>
      </c>
      <c r="AJ381" s="7">
        <f>+'ESTUDIO DE MERCADO 2025'!AF381*1.051</f>
        <v>292178</v>
      </c>
      <c r="AK381" s="7">
        <f>+'ESTUDIO DE MERCADO 2025'!AG381*1.051</f>
        <v>298484</v>
      </c>
      <c r="AL381" s="7">
        <f>+'ESTUDIO DE MERCADO 2025'!AH381*1.051</f>
        <v>280828.46120000002</v>
      </c>
      <c r="AM381" s="8">
        <f t="shared" si="263"/>
        <v>266540</v>
      </c>
      <c r="AN381" s="450"/>
      <c r="AO381" s="157">
        <f>+'ESTUDIO DE MERCADO 2023'!AJ381*(1 + 0.0928) * (1 + 0.052) * (1 + 0.051)</f>
        <v>245206.12720502948</v>
      </c>
      <c r="AP381" s="157">
        <f>+'ESTUDIO DE MERCADO 2023'!AK381*(1 + 0.0928) * (1 + 0.052) * (1 + 0.051)</f>
        <v>239911.56436681523</v>
      </c>
      <c r="AQ381" s="7">
        <f>+'ESTUDIO DE MERCADO 2025'!AL381*1.051</f>
        <v>306892</v>
      </c>
      <c r="AR381" s="7">
        <f>+'ESTUDIO DE MERCADO 2025'!AM381*1.051</f>
        <v>313198</v>
      </c>
      <c r="AS381" s="7">
        <f>+'ESTUDIO DE MERCADO 2025'!AN381*1.051</f>
        <v>295385.02140000003</v>
      </c>
      <c r="AT381" s="8">
        <f>ROUND(((AO381+AP381+AQ381+AR381+AS381)/5),0)</f>
        <v>280119</v>
      </c>
      <c r="AU381" s="450"/>
      <c r="AV381" s="157">
        <f>+'ESTUDIO DE MERCADO 2023'!AM381*(1 + 0.0928) * (1 + 0.052) * (1 + 0.051)</f>
        <v>285058.10656531813</v>
      </c>
      <c r="AW381" s="157">
        <f>+'ESTUDIO DE MERCADO 2023'!AN381*(1 + 0.0928) * (1 + 0.052) * (1 + 0.051)</f>
        <v>239911.56436681523</v>
      </c>
      <c r="AX381" s="7">
        <f>+'ESTUDIO DE MERCADO 2025'!AR381*1.051</f>
        <v>332116</v>
      </c>
      <c r="AY381" s="7">
        <f>+'ESTUDIO DE MERCADO 2025'!AS381*1.051</f>
        <v>338422</v>
      </c>
      <c r="AZ381" s="7">
        <f>+'ESTUDIO DE MERCADO 2025'!AT381*1.051</f>
        <v>319651.35019999999</v>
      </c>
      <c r="BA381" s="8">
        <f t="shared" si="264"/>
        <v>303032</v>
      </c>
      <c r="BB381" s="450"/>
      <c r="BC381" s="157">
        <f>+'ESTUDIO DE MERCADO 2023'!AP381*(1 + 0.0928) * (1 + 0.052) * (1 + 0.051)</f>
        <v>195820.3384474607</v>
      </c>
      <c r="BD381" s="157">
        <f>+'ESTUDIO DE MERCADO 2023'!AQ381*(1 + 0.0928) * (1 + 0.052) * (1 + 0.051)</f>
        <v>150631.02957496981</v>
      </c>
      <c r="BE381" s="7">
        <f>+'ESTUDIO DE MERCADO 2025'!AX381*1.051</f>
        <v>219659</v>
      </c>
      <c r="BF381" s="7">
        <f>+'ESTUDIO DE MERCADO 2025'!AY381*1.051</f>
        <v>219659</v>
      </c>
      <c r="BG381" s="7">
        <f>+'ESTUDIO DE MERCADO 2025'!AZ381*1.051</f>
        <v>210951.6752</v>
      </c>
      <c r="BH381" s="8">
        <f t="shared" si="265"/>
        <v>199344</v>
      </c>
      <c r="BI381" s="450"/>
      <c r="BJ381" s="157">
        <f>+'ESTUDIO DE MERCADO 2023'!AV381*(1 + 0.0928) * (1 + 0.052) * (1 + 0.051)</f>
        <v>281972.10224913468</v>
      </c>
      <c r="BK381" s="157">
        <f>+'ESTUDIO DE MERCADO 2023'!AW381*(1 + 0.0928) * (1 + 0.052) * (1 + 0.051)</f>
        <v>239911.56436681523</v>
      </c>
      <c r="BL381" s="7">
        <f>+'ESTUDIO DE MERCADO 2025'!BD381*1.051</f>
        <v>330014</v>
      </c>
      <c r="BM381" s="7">
        <f>+'ESTUDIO DE MERCADO 2025'!BE381*1.051</f>
        <v>330014</v>
      </c>
      <c r="BN381" s="7">
        <f>+'ESTUDIO DE MERCADO 2025'!BF381*1.051</f>
        <v>317772.37239999999</v>
      </c>
      <c r="BO381" s="8">
        <f t="shared" si="266"/>
        <v>299937</v>
      </c>
      <c r="BP381" s="450"/>
      <c r="BQ381" s="157">
        <f>+'ESTUDIO DE MERCADO 2023'!AY381*(1 + 0.0928) * (1 + 0.052) * (1 + 0.051)</f>
        <v>277405.05885364895</v>
      </c>
      <c r="BR381" s="157">
        <f>+'ESTUDIO DE MERCADO 2023'!AZ381*(1 + 0.0928) * (1 + 0.052) * (1 + 0.051)</f>
        <v>239911.56436681523</v>
      </c>
      <c r="BS381" s="7">
        <f>+'ESTUDIO DE MERCADO 2025'!BJ381*1.051</f>
        <v>327912</v>
      </c>
      <c r="BT381" s="7">
        <f>+'ESTUDIO DE MERCADO 2025'!BK381*1.051</f>
        <v>327912</v>
      </c>
      <c r="BU381" s="7">
        <f>+'ESTUDIO DE MERCADO 2025'!BL381*1.051</f>
        <v>314991.4264</v>
      </c>
      <c r="BV381" s="8">
        <f t="shared" si="267"/>
        <v>297626</v>
      </c>
      <c r="BW381" s="450"/>
      <c r="BX381" s="157">
        <f>+'ESTUDIO DE MERCADO 2023'!BB381*(1 + 0.0928) * (1 + 0.052) * (1 + 0.051)</f>
        <v>223268.76738888453</v>
      </c>
      <c r="BY381" s="157">
        <f>+'ESTUDIO DE MERCADO 2023'!BC381*(1 + 0.0928) * (1 + 0.052) * (1 + 0.051)</f>
        <v>171745.20568375732</v>
      </c>
      <c r="BZ381" s="7">
        <f>+'ESTUDIO DE MERCADO 2025'!BP381*1.051</f>
        <v>250137.99999999997</v>
      </c>
      <c r="CA381" s="7">
        <f>+'ESTUDIO DE MERCADO 2025'!BQ381*1.051</f>
        <v>250137.99999999997</v>
      </c>
      <c r="CB381" s="7">
        <f>+'ESTUDIO DE MERCADO 2025'!BR381*1.051</f>
        <v>240520.9296</v>
      </c>
      <c r="CC381" s="8">
        <f t="shared" si="268"/>
        <v>227162</v>
      </c>
      <c r="CD381" s="453"/>
      <c r="CE381" s="45"/>
      <c r="CF381" s="9"/>
      <c r="CG381" s="9"/>
      <c r="CH381" s="9"/>
      <c r="CI381" s="10"/>
      <c r="CJ381" s="10"/>
    </row>
    <row r="382" spans="1:88" s="6" customFormat="1" ht="50" customHeight="1" x14ac:dyDescent="0.35">
      <c r="A382" s="291"/>
      <c r="B382" s="4">
        <v>346</v>
      </c>
      <c r="C382" s="51" t="s">
        <v>386</v>
      </c>
      <c r="D382" s="11" t="s">
        <v>272</v>
      </c>
      <c r="F382" s="157">
        <f>+'ESTUDIO DE MERCADO 2023'!F382*(1 + 0.0928) * (1 + 0.052) * (1 + 0.051)</f>
        <v>355142.83469100803</v>
      </c>
      <c r="G382" s="157">
        <f>+'ESTUDIO DE MERCADO 2023'!G382*(1 + 0.0928) * (1 + 0.052) * (1 + 0.051)</f>
        <v>336019.75897687679</v>
      </c>
      <c r="H382" s="7">
        <f>+'ESTUDIO DE MERCADO 2025'!H382*1.051</f>
        <v>437216</v>
      </c>
      <c r="I382" s="7">
        <f>+'ESTUDIO DE MERCADO 2025'!I382*1.051</f>
        <v>445624</v>
      </c>
      <c r="J382" s="13">
        <f>+'ESTUDIO DE MERCADO 2025'!J382*1.051</f>
        <v>420845.41379999998</v>
      </c>
      <c r="K382" s="8">
        <f t="shared" si="259"/>
        <v>398970</v>
      </c>
      <c r="L382" s="450"/>
      <c r="M382" s="157">
        <f>+'ESTUDIO DE MERCADO 2023'!I382*(1 + 0.0928) * (1 + 0.052) * (1 + 0.051)</f>
        <v>355142.83469100803</v>
      </c>
      <c r="N382" s="157">
        <f>+'ESTUDIO DE MERCADO 2023'!J382*(1 + 0.0928) * (1 + 0.052) * (1 + 0.051)</f>
        <v>336019.75897687679</v>
      </c>
      <c r="O382" s="7">
        <f>+'ESTUDIO DE MERCADO 2025'!N382*1.051</f>
        <v>437216</v>
      </c>
      <c r="P382" s="7">
        <f>+'ESTUDIO DE MERCADO 2025'!O382*1.051</f>
        <v>445624</v>
      </c>
      <c r="Q382" s="7">
        <f>+'ESTUDIO DE MERCADO 2025'!P382*1.051</f>
        <v>420845.41379999998</v>
      </c>
      <c r="R382" s="8">
        <f t="shared" si="260"/>
        <v>398970</v>
      </c>
      <c r="S382" s="450"/>
      <c r="T382" s="157">
        <f>+'ESTUDIO DE MERCADO 2023'!O382*(1 + 0.0928) * (1 + 0.052) * (1 + 0.051)</f>
        <v>355142.83469100803</v>
      </c>
      <c r="U382" s="157">
        <f>+'ESTUDIO DE MERCADO 2023'!P382*(1 + 0.0928) * (1 + 0.052) * (1 + 0.051)</f>
        <v>336019.75897687679</v>
      </c>
      <c r="V382" s="7">
        <f>+'ESTUDIO DE MERCADO 2025'!T382*1.051</f>
        <v>437216</v>
      </c>
      <c r="W382" s="7">
        <f>+'ESTUDIO DE MERCADO 2025'!U382*1.051</f>
        <v>437216</v>
      </c>
      <c r="X382" s="7">
        <f>+'ESTUDIO DE MERCADO 2025'!V382*1.051</f>
        <v>420845.41379999998</v>
      </c>
      <c r="Y382" s="8">
        <f t="shared" si="261"/>
        <v>397288</v>
      </c>
      <c r="Z382" s="450"/>
      <c r="AA382" s="157">
        <f>+'ESTUDIO DE MERCADO 2023'!AD382*(1 + 0.0928) * (1 + 0.052) * (1 + 0.051)</f>
        <v>355142.83469100803</v>
      </c>
      <c r="AB382" s="157">
        <f>+'ESTUDIO DE MERCADO 2023'!AE382*(1 + 0.0928) * (1 + 0.052) * (1 + 0.051)</f>
        <v>336019.75897687679</v>
      </c>
      <c r="AC382" s="7">
        <f>+'ESTUDIO DE MERCADO 2025'!Z382*1.051</f>
        <v>437216</v>
      </c>
      <c r="AD382" s="7">
        <f>+'ESTUDIO DE MERCADO 2025'!AA382*1.051</f>
        <v>437216</v>
      </c>
      <c r="AE382" s="7">
        <f>+'ESTUDIO DE MERCADO 2025'!AB382*1.051</f>
        <v>420845.41379999998</v>
      </c>
      <c r="AF382" s="8">
        <f t="shared" si="262"/>
        <v>397288</v>
      </c>
      <c r="AG382" s="450"/>
      <c r="AH382" s="157">
        <f>+'ESTUDIO DE MERCADO 2023'!AG382*(1 + 0.0928) * (1 + 0.052) * (1 + 0.051)</f>
        <v>355142.83469100803</v>
      </c>
      <c r="AI382" s="157">
        <f>+'ESTUDIO DE MERCADO 2023'!AH382*(1 + 0.0928) * (1 + 0.052) * (1 + 0.051)</f>
        <v>336019.75897687679</v>
      </c>
      <c r="AJ382" s="7">
        <f>+'ESTUDIO DE MERCADO 2025'!AF382*1.051</f>
        <v>437216</v>
      </c>
      <c r="AK382" s="7">
        <f>+'ESTUDIO DE MERCADO 2025'!AG382*1.051</f>
        <v>445624</v>
      </c>
      <c r="AL382" s="7">
        <f>+'ESTUDIO DE MERCADO 2025'!AH382*1.051</f>
        <v>420845.41379999998</v>
      </c>
      <c r="AM382" s="8">
        <f t="shared" si="263"/>
        <v>398970</v>
      </c>
      <c r="AN382" s="450"/>
      <c r="AO382" s="157">
        <f>+'ESTUDIO DE MERCADO 2023'!AJ382*(1 + 0.0928) * (1 + 0.052) * (1 + 0.051)</f>
        <v>355142.83469100803</v>
      </c>
      <c r="AP382" s="157">
        <f>+'ESTUDIO DE MERCADO 2023'!AK382*(1 + 0.0928) * (1 + 0.052) * (1 + 0.051)</f>
        <v>336019.75897687679</v>
      </c>
      <c r="AQ382" s="7">
        <f>+'ESTUDIO DE MERCADO 2025'!AL382*1.051</f>
        <v>437216</v>
      </c>
      <c r="AR382" s="7">
        <f>+'ESTUDIO DE MERCADO 2025'!AM382*1.051</f>
        <v>445624</v>
      </c>
      <c r="AS382" s="7">
        <f>+'ESTUDIO DE MERCADO 2025'!AN382*1.051</f>
        <v>420845.41379999998</v>
      </c>
      <c r="AT382" s="8">
        <f>ROUND(((AO382+AP382+AQ382+AR382+AS382)/5),0)</f>
        <v>398970</v>
      </c>
      <c r="AU382" s="450"/>
      <c r="AV382" s="157">
        <f>+'ESTUDIO DE MERCADO 2023'!AM382*(1 + 0.0928) * (1 + 0.052) * (1 + 0.051)</f>
        <v>355142.83469100803</v>
      </c>
      <c r="AW382" s="157">
        <f>+'ESTUDIO DE MERCADO 2023'!AN382*(1 + 0.0928) * (1 + 0.052) * (1 + 0.051)</f>
        <v>336019.75897687679</v>
      </c>
      <c r="AX382" s="7">
        <f>+'ESTUDIO DE MERCADO 2025'!AR382*1.051</f>
        <v>437216</v>
      </c>
      <c r="AY382" s="7">
        <f>+'ESTUDIO DE MERCADO 2025'!AS382*1.051</f>
        <v>445624</v>
      </c>
      <c r="AZ382" s="7">
        <f>+'ESTUDIO DE MERCADO 2025'!AT382*1.051</f>
        <v>420845.41379999998</v>
      </c>
      <c r="BA382" s="8">
        <f t="shared" si="264"/>
        <v>398970</v>
      </c>
      <c r="BB382" s="450"/>
      <c r="BC382" s="157">
        <f>+'ESTUDIO DE MERCADO 2023'!AP382*(1 + 0.0928) * (1 + 0.052) * (1 + 0.051)</f>
        <v>355142.83469100803</v>
      </c>
      <c r="BD382" s="157">
        <f>+'ESTUDIO DE MERCADO 2023'!AQ382*(1 + 0.0928) * (1 + 0.052) * (1 + 0.051)</f>
        <v>273186.79591615999</v>
      </c>
      <c r="BE382" s="7">
        <f>+'ESTUDIO DE MERCADO 2025'!AX382*1.051</f>
        <v>398329</v>
      </c>
      <c r="BF382" s="7">
        <f>+'ESTUDIO DE MERCADO 2025'!AY382*1.051</f>
        <v>398329</v>
      </c>
      <c r="BG382" s="7">
        <f>+'ESTUDIO DE MERCADO 2025'!AZ382*1.051</f>
        <v>382586.071</v>
      </c>
      <c r="BH382" s="8">
        <f t="shared" si="265"/>
        <v>361515</v>
      </c>
      <c r="BI382" s="450"/>
      <c r="BJ382" s="157">
        <f>+'ESTUDIO DE MERCADO 2023'!AV382*(1 + 0.0928) * (1 + 0.052) * (1 + 0.051)</f>
        <v>355142.83469100803</v>
      </c>
      <c r="BK382" s="157">
        <f>+'ESTUDIO DE MERCADO 2023'!AW382*(1 + 0.0928) * (1 + 0.052) * (1 + 0.051)</f>
        <v>336019.75897687679</v>
      </c>
      <c r="BL382" s="7">
        <f>+'ESTUDIO DE MERCADO 2025'!BD382*1.051</f>
        <v>437216</v>
      </c>
      <c r="BM382" s="7">
        <f>+'ESTUDIO DE MERCADO 2025'!BE382*1.051</f>
        <v>437216</v>
      </c>
      <c r="BN382" s="7">
        <f>+'ESTUDIO DE MERCADO 2025'!BF382*1.051</f>
        <v>420845.41379999998</v>
      </c>
      <c r="BO382" s="8">
        <f t="shared" si="266"/>
        <v>397288</v>
      </c>
      <c r="BP382" s="450"/>
      <c r="BQ382" s="157">
        <f>+'ESTUDIO DE MERCADO 2023'!AY382*(1 + 0.0928) * (1 + 0.052) * (1 + 0.051)</f>
        <v>355142.83469100803</v>
      </c>
      <c r="BR382" s="157">
        <f>+'ESTUDIO DE MERCADO 2023'!AZ382*(1 + 0.0928) * (1 + 0.052) * (1 + 0.051)</f>
        <v>336019.75897687679</v>
      </c>
      <c r="BS382" s="7">
        <f>+'ESTUDIO DE MERCADO 2025'!BJ382*1.051</f>
        <v>437216</v>
      </c>
      <c r="BT382" s="7">
        <f>+'ESTUDIO DE MERCADO 2025'!BK382*1.051</f>
        <v>437216</v>
      </c>
      <c r="BU382" s="7">
        <f>+'ESTUDIO DE MERCADO 2025'!BL382*1.051</f>
        <v>420845.41379999998</v>
      </c>
      <c r="BV382" s="8">
        <f t="shared" si="267"/>
        <v>397288</v>
      </c>
      <c r="BW382" s="450"/>
      <c r="BX382" s="157">
        <f>+'ESTUDIO DE MERCADO 2023'!BB382*(1 + 0.0928) * (1 + 0.052) * (1 + 0.051)</f>
        <v>355142.83469100803</v>
      </c>
      <c r="BY382" s="157">
        <f>+'ESTUDIO DE MERCADO 2023'!BC382*(1 + 0.0928) * (1 + 0.052) * (1 + 0.051)</f>
        <v>273186.79591615999</v>
      </c>
      <c r="BZ382" s="7">
        <f>+'ESTUDIO DE MERCADO 2025'!BP382*1.051</f>
        <v>398329</v>
      </c>
      <c r="CA382" s="7">
        <f>+'ESTUDIO DE MERCADO 2025'!BQ382*1.051</f>
        <v>398329</v>
      </c>
      <c r="CB382" s="7">
        <f>+'ESTUDIO DE MERCADO 2025'!BR382*1.051</f>
        <v>382586.071</v>
      </c>
      <c r="CC382" s="8">
        <f t="shared" si="268"/>
        <v>361515</v>
      </c>
      <c r="CD382" s="453"/>
      <c r="CE382" s="45"/>
      <c r="CF382" s="9"/>
      <c r="CG382" s="9"/>
      <c r="CH382" s="9"/>
      <c r="CI382" s="10"/>
      <c r="CJ382" s="10"/>
    </row>
    <row r="383" spans="1:88" s="6" customFormat="1" ht="50" customHeight="1" thickBot="1" x14ac:dyDescent="0.4">
      <c r="A383" s="291"/>
      <c r="B383" s="11">
        <v>347</v>
      </c>
      <c r="C383" s="51" t="s">
        <v>387</v>
      </c>
      <c r="D383" s="11" t="s">
        <v>272</v>
      </c>
      <c r="F383" s="157">
        <f>+'ESTUDIO DE MERCADO 2023'!F383*(1 + 0.0928) * (1 + 0.052) * (1 + 0.051)</f>
        <v>247736.89373676575</v>
      </c>
      <c r="G383" s="157">
        <f>+'ESTUDIO DE MERCADO 2023'!G383*(1 + 0.0928) * (1 + 0.052) * (1 + 0.051)</f>
        <v>234397.21484324755</v>
      </c>
      <c r="H383" s="7">
        <f>+'ESTUDIO DE MERCADO 2025'!H383*1.051</f>
        <v>304790</v>
      </c>
      <c r="I383" s="7">
        <f>+'ESTUDIO DE MERCADO 2025'!I383*1.051</f>
        <v>311096</v>
      </c>
      <c r="J383" s="13">
        <f>+'ESTUDIO DE MERCADO 2025'!J383*1.051</f>
        <v>293567.84240000002</v>
      </c>
      <c r="K383" s="8">
        <f t="shared" si="259"/>
        <v>278318</v>
      </c>
      <c r="L383" s="450"/>
      <c r="M383" s="157">
        <f>+'ESTUDIO DE MERCADO 2023'!I383*(1 + 0.0928) * (1 + 0.052) * (1 + 0.051)</f>
        <v>247736.89373676575</v>
      </c>
      <c r="N383" s="157">
        <f>+'ESTUDIO DE MERCADO 2023'!J383*(1 + 0.0928) * (1 + 0.052) * (1 + 0.051)</f>
        <v>234397.21484324755</v>
      </c>
      <c r="O383" s="7">
        <f>+'ESTUDIO DE MERCADO 2025'!N383*1.051</f>
        <v>304790</v>
      </c>
      <c r="P383" s="7">
        <f>+'ESTUDIO DE MERCADO 2025'!O383*1.051</f>
        <v>311096</v>
      </c>
      <c r="Q383" s="7">
        <f>+'ESTUDIO DE MERCADO 2025'!P383*1.051</f>
        <v>293567.84240000002</v>
      </c>
      <c r="R383" s="8">
        <f t="shared" si="260"/>
        <v>278318</v>
      </c>
      <c r="S383" s="450"/>
      <c r="T383" s="157">
        <f>+'ESTUDIO DE MERCADO 2023'!O383*(1 + 0.0928) * (1 + 0.052) * (1 + 0.051)</f>
        <v>398332.68940418854</v>
      </c>
      <c r="U383" s="157">
        <f>+'ESTUDIO DE MERCADO 2023'!P383*(1 + 0.0928) * (1 + 0.052) * (1 + 0.051)</f>
        <v>376884.00612857839</v>
      </c>
      <c r="V383" s="7">
        <f>+'ESTUDIO DE MERCADO 2025'!T383*1.051</f>
        <v>490816.99999999994</v>
      </c>
      <c r="W383" s="7">
        <f>+'ESTUDIO DE MERCADO 2025'!U383*1.051</f>
        <v>490816.99999999994</v>
      </c>
      <c r="X383" s="7">
        <f>+'ESTUDIO DE MERCADO 2025'!V383*1.051</f>
        <v>472025.12</v>
      </c>
      <c r="Y383" s="8">
        <f t="shared" si="261"/>
        <v>445775</v>
      </c>
      <c r="Z383" s="450"/>
      <c r="AA383" s="157">
        <f>+'ESTUDIO DE MERCADO 2023'!AD383*(1 + 0.0928) * (1 + 0.052) * (1 + 0.051)</f>
        <v>479244.32067999669</v>
      </c>
      <c r="AB383" s="157">
        <f>+'ESTUDIO DE MERCADO 2023'!AE383*(1 + 0.0928) * (1 + 0.052) * (1 + 0.051)</f>
        <v>458161.17283992417</v>
      </c>
      <c r="AC383" s="7">
        <f>+'ESTUDIO DE MERCADO 2025'!Z383*1.051</f>
        <v>593815</v>
      </c>
      <c r="AD383" s="7">
        <f>+'ESTUDIO DE MERCADO 2025'!AA383*1.051</f>
        <v>593815</v>
      </c>
      <c r="AE383" s="7">
        <f>+'ESTUDIO DE MERCADO 2025'!AB383*1.051</f>
        <v>570781.07380000001</v>
      </c>
      <c r="AF383" s="8">
        <f t="shared" si="262"/>
        <v>539163</v>
      </c>
      <c r="AG383" s="450"/>
      <c r="AH383" s="157">
        <f>+'ESTUDIO DE MERCADO 2023'!AG383*(1 + 0.0928) * (1 + 0.052) * (1 + 0.051)</f>
        <v>416769.74274989089</v>
      </c>
      <c r="AI383" s="157">
        <f>+'ESTUDIO DE MERCADO 2023'!AH383*(1 + 0.0928) * (1 + 0.052) * (1 + 0.051)</f>
        <v>458161.17283992417</v>
      </c>
      <c r="AJ383" s="7">
        <f>+'ESTUDIO DE MERCADO 2025'!AF383*1.051</f>
        <v>553877</v>
      </c>
      <c r="AK383" s="7">
        <f>+'ESTUDIO DE MERCADO 2025'!AG383*1.051</f>
        <v>565438</v>
      </c>
      <c r="AL383" s="7">
        <f>+'ESTUDIO DE MERCADO 2025'!AH383*1.051</f>
        <v>532739.49820000003</v>
      </c>
      <c r="AM383" s="8">
        <f t="shared" si="263"/>
        <v>505397</v>
      </c>
      <c r="AN383" s="450"/>
      <c r="AO383" s="157">
        <f>+'ESTUDIO DE MERCADO 2023'!AJ383*(1 + 0.0928) * (1 + 0.052) * (1 + 0.051)</f>
        <v>476628.50678521598</v>
      </c>
      <c r="AP383" s="157">
        <f>+'ESTUDIO DE MERCADO 2023'!AK383*(1 + 0.0928) * (1 + 0.052) * (1 + 0.051)</f>
        <v>458161.17283992417</v>
      </c>
      <c r="AQ383" s="7">
        <f>+'ESTUDIO DE MERCADO 2025'!AL383*1.051</f>
        <v>591713</v>
      </c>
      <c r="AR383" s="7">
        <f>+'ESTUDIO DE MERCADO 2025'!AM383*1.051</f>
        <v>603274</v>
      </c>
      <c r="AS383" s="7">
        <f>+'ESTUDIO DE MERCADO 2025'!AN383*1.051</f>
        <v>569187.54759999993</v>
      </c>
      <c r="AT383" s="8">
        <f>ROUND(((AO383+AP383+AQ383+AR383+AS383)/5),0)</f>
        <v>539793</v>
      </c>
      <c r="AU383" s="450"/>
      <c r="AV383" s="157">
        <f>+'ESTUDIO DE MERCADO 2023'!AM383*(1 + 0.0928) * (1 + 0.052) * (1 + 0.051)</f>
        <v>534319.77802523738</v>
      </c>
      <c r="AW383" s="157">
        <f>+'ESTUDIO DE MERCADO 2023'!AN383*(1 + 0.0928) * (1 + 0.052) * (1 + 0.051)</f>
        <v>458161.17283992417</v>
      </c>
      <c r="AX383" s="7">
        <f>+'ESTUDIO DE MERCADO 2025'!AR383*1.051</f>
        <v>628498</v>
      </c>
      <c r="AY383" s="7">
        <f>+'ESTUDIO DE MERCADO 2025'!AS383*1.051</f>
        <v>641110</v>
      </c>
      <c r="AZ383" s="7">
        <f>+'ESTUDIO DE MERCADO 2025'!AT383*1.051</f>
        <v>604315.75119999994</v>
      </c>
      <c r="BA383" s="8">
        <f t="shared" si="264"/>
        <v>573281</v>
      </c>
      <c r="BB383" s="450"/>
      <c r="BC383" s="157">
        <f>+'ESTUDIO DE MERCADO 2023'!AP383*(1 + 0.0928) * (1 + 0.052) * (1 + 0.051)</f>
        <v>360193.80692808056</v>
      </c>
      <c r="BD383" s="157">
        <f>+'ESTUDIO DE MERCADO 2023'!AQ383*(1 + 0.0928) * (1 + 0.052) * (1 + 0.051)</f>
        <v>277072.15917544655</v>
      </c>
      <c r="BE383" s="7">
        <f>+'ESTUDIO DE MERCADO 2025'!AX383*1.051</f>
        <v>403584</v>
      </c>
      <c r="BF383" s="7">
        <f>+'ESTUDIO DE MERCADO 2025'!AY383*1.051</f>
        <v>403584</v>
      </c>
      <c r="BG383" s="7">
        <f>+'ESTUDIO DE MERCADO 2025'!AZ383*1.051</f>
        <v>388027.30819999997</v>
      </c>
      <c r="BH383" s="8">
        <f t="shared" si="265"/>
        <v>366492</v>
      </c>
      <c r="BI383" s="450"/>
      <c r="BJ383" s="157">
        <f>+'ESTUDIO DE MERCADO 2023'!AV383*(1 + 0.0928) * (1 + 0.052) * (1 + 0.051)</f>
        <v>526397.00867648458</v>
      </c>
      <c r="BK383" s="157">
        <f>+'ESTUDIO DE MERCADO 2023'!AW383*(1 + 0.0928) * (1 + 0.052) * (1 + 0.051)</f>
        <v>458161.17283992417</v>
      </c>
      <c r="BL383" s="7">
        <f>+'ESTUDIO DE MERCADO 2025'!BD383*1.051</f>
        <v>623243</v>
      </c>
      <c r="BM383" s="7">
        <f>+'ESTUDIO DE MERCADO 2025'!BE383*1.051</f>
        <v>623243</v>
      </c>
      <c r="BN383" s="7">
        <f>+'ESTUDIO DE MERCADO 2025'!BF383*1.051</f>
        <v>599491.03059999994</v>
      </c>
      <c r="BO383" s="8">
        <f t="shared" si="266"/>
        <v>566107</v>
      </c>
      <c r="BP383" s="450"/>
      <c r="BQ383" s="157">
        <f>+'ESTUDIO DE MERCADO 2023'!AY383*(1 + 0.0928) * (1 + 0.052) * (1 + 0.051)</f>
        <v>510201.5608281676</v>
      </c>
      <c r="BR383" s="157">
        <f>+'ESTUDIO DE MERCADO 2023'!AZ383*(1 + 0.0928) * (1 + 0.052) * (1 + 0.051)</f>
        <v>458161.17283992417</v>
      </c>
      <c r="BS383" s="7">
        <f>+'ESTUDIO DE MERCADO 2025'!BJ383*1.051</f>
        <v>612733</v>
      </c>
      <c r="BT383" s="7">
        <f>+'ESTUDIO DE MERCADO 2025'!BK383*1.051</f>
        <v>612733</v>
      </c>
      <c r="BU383" s="7">
        <f>+'ESTUDIO DE MERCADO 2025'!BL383*1.051</f>
        <v>589629.70779999997</v>
      </c>
      <c r="BV383" s="8">
        <f t="shared" si="267"/>
        <v>556692</v>
      </c>
      <c r="BW383" s="450"/>
      <c r="BX383" s="157">
        <f>+'ESTUDIO DE MERCADO 2023'!BB383*(1 + 0.0928) * (1 + 0.052) * (1 + 0.051)</f>
        <v>415891.32498587482</v>
      </c>
      <c r="BY383" s="157">
        <f>+'ESTUDIO DE MERCADO 2023'!BC383*(1 + 0.0928) * (1 + 0.052) * (1 + 0.051)</f>
        <v>319916.40383528837</v>
      </c>
      <c r="BZ383" s="7">
        <f>+'ESTUDIO DE MERCADO 2025'!BP383*1.051</f>
        <v>465593</v>
      </c>
      <c r="CA383" s="7">
        <f>+'ESTUDIO DE MERCADO 2025'!BQ383*1.051</f>
        <v>465593</v>
      </c>
      <c r="CB383" s="7">
        <f>+'ESTUDIO DE MERCADO 2025'!BR383*1.051</f>
        <v>448029.52879999997</v>
      </c>
      <c r="CC383" s="8">
        <f t="shared" si="268"/>
        <v>423005</v>
      </c>
      <c r="CD383" s="453"/>
      <c r="CE383" s="45"/>
      <c r="CF383" s="9"/>
      <c r="CG383" s="9"/>
      <c r="CH383" s="9"/>
      <c r="CI383" s="10"/>
      <c r="CJ383" s="10"/>
    </row>
    <row r="384" spans="1:88" s="6" customFormat="1" ht="50" customHeight="1" x14ac:dyDescent="0.35">
      <c r="A384" s="291"/>
      <c r="B384" s="4">
        <v>348</v>
      </c>
      <c r="C384" s="51" t="s">
        <v>388</v>
      </c>
      <c r="D384" s="11" t="s">
        <v>272</v>
      </c>
      <c r="F384" s="157">
        <f>+'ESTUDIO DE MERCADO 2023'!F384*(1 + 0.0928) * (1 + 0.052) * (1 + 0.051)</f>
        <v>112806.82234212612</v>
      </c>
      <c r="G384" s="157">
        <f>+'ESTUDIO DE MERCADO 2023'!G384*(1 + 0.0928) * (1 + 0.052) * (1 + 0.051)</f>
        <v>106732.60883139624</v>
      </c>
      <c r="H384" s="7">
        <f>+'ESTUDIO DE MERCADO 2025'!H384*1.051</f>
        <v>138732</v>
      </c>
      <c r="I384" s="7">
        <f>+'ESTUDIO DE MERCADO 2025'!I384*1.051</f>
        <v>141885</v>
      </c>
      <c r="J384" s="13">
        <f>+'ESTUDIO DE MERCADO 2025'!J384*1.051</f>
        <v>133676.69</v>
      </c>
      <c r="K384" s="8">
        <f t="shared" si="259"/>
        <v>126767</v>
      </c>
      <c r="L384" s="450"/>
      <c r="M384" s="157">
        <f>+'ESTUDIO DE MERCADO 2023'!I384*(1 + 0.0928) * (1 + 0.052) * (1 + 0.051)</f>
        <v>112806.82234212612</v>
      </c>
      <c r="N384" s="157">
        <f>+'ESTUDIO DE MERCADO 2023'!J384*(1 + 0.0928) * (1 + 0.052) * (1 + 0.051)</f>
        <v>106732.60883139624</v>
      </c>
      <c r="O384" s="7">
        <f>+'ESTUDIO DE MERCADO 2025'!N384*1.051</f>
        <v>138732</v>
      </c>
      <c r="P384" s="7">
        <f>+'ESTUDIO DE MERCADO 2025'!O384*1.051</f>
        <v>141885</v>
      </c>
      <c r="Q384" s="7">
        <f>+'ESTUDIO DE MERCADO 2025'!P384*1.051</f>
        <v>133676.69</v>
      </c>
      <c r="R384" s="8">
        <f t="shared" si="260"/>
        <v>126767</v>
      </c>
      <c r="S384" s="450"/>
      <c r="T384" s="157">
        <f>+'ESTUDIO DE MERCADO 2023'!O384*(1 + 0.0928) * (1 + 0.052) * (1 + 0.051)</f>
        <v>187630.27738628251</v>
      </c>
      <c r="U384" s="157">
        <f>+'ESTUDIO DE MERCADO 2023'!P384*(1 + 0.0928) * (1 + 0.052) * (1 + 0.051)</f>
        <v>177527.10860394427</v>
      </c>
      <c r="V384" s="7">
        <f>+'ESTUDIO DE MERCADO 2025'!T384*1.051</f>
        <v>231220</v>
      </c>
      <c r="W384" s="7">
        <f>+'ESTUDIO DE MERCADO 2025'!U384*1.051</f>
        <v>231220</v>
      </c>
      <c r="X384" s="7">
        <f>+'ESTUDIO DE MERCADO 2025'!V384*1.051</f>
        <v>222341.78260000001</v>
      </c>
      <c r="Y384" s="8">
        <f t="shared" si="261"/>
        <v>209988</v>
      </c>
      <c r="Z384" s="450"/>
      <c r="AA384" s="157">
        <f>+'ESTUDIO DE MERCADO 2023'!AD384*(1 + 0.0928) * (1 + 0.052) * (1 + 0.051)</f>
        <v>215946.18943075949</v>
      </c>
      <c r="AB384" s="157">
        <f>+'ESTUDIO DE MERCADO 2023'!AE384*(1 + 0.0928) * (1 + 0.052) * (1 + 0.051)</f>
        <v>204318.31769218011</v>
      </c>
      <c r="AC384" s="7">
        <f>+'ESTUDIO DE MERCADO 2025'!Z384*1.051</f>
        <v>265903</v>
      </c>
      <c r="AD384" s="7">
        <f>+'ESTUDIO DE MERCADO 2025'!AA384*1.051</f>
        <v>265903</v>
      </c>
      <c r="AE384" s="7">
        <f>+'ESTUDIO DE MERCADO 2025'!AB384*1.051</f>
        <v>255897.05959999998</v>
      </c>
      <c r="AF384" s="8">
        <f t="shared" si="262"/>
        <v>241594</v>
      </c>
      <c r="AG384" s="450"/>
      <c r="AH384" s="157">
        <f>+'ESTUDIO DE MERCADO 2023'!AG384*(1 + 0.0928) * (1 + 0.052) * (1 + 0.051)</f>
        <v>186409.24024543047</v>
      </c>
      <c r="AI384" s="157">
        <f>+'ESTUDIO DE MERCADO 2023'!AH384*(1 + 0.0928) * (1 + 0.052) * (1 + 0.051)</f>
        <v>204318.31769218011</v>
      </c>
      <c r="AJ384" s="7">
        <f>+'ESTUDIO DE MERCADO 2025'!AF384*1.051</f>
        <v>246984.99999999997</v>
      </c>
      <c r="AK384" s="7">
        <f>+'ESTUDIO DE MERCADO 2025'!AG384*1.051</f>
        <v>252239.99999999997</v>
      </c>
      <c r="AL384" s="7">
        <f>+'ESTUDIO DE MERCADO 2025'!AH384*1.051</f>
        <v>237912.13739999998</v>
      </c>
      <c r="AM384" s="8">
        <f t="shared" si="263"/>
        <v>225573</v>
      </c>
      <c r="AN384" s="450"/>
      <c r="AO384" s="157">
        <f>+'ESTUDIO DE MERCADO 2023'!AJ384*(1 + 0.0928) * (1 + 0.052) * (1 + 0.051)</f>
        <v>214723.93732757814</v>
      </c>
      <c r="AP384" s="157">
        <f>+'ESTUDIO DE MERCADO 2023'!AK384*(1 + 0.0928) * (1 + 0.052) * (1 + 0.051)</f>
        <v>204318.31769218011</v>
      </c>
      <c r="AQ384" s="7">
        <f>+'ESTUDIO DE MERCADO 2025'!AL384*1.051</f>
        <v>264852</v>
      </c>
      <c r="AR384" s="7">
        <f>+'ESTUDIO DE MERCADO 2025'!AM384*1.051</f>
        <v>270107</v>
      </c>
      <c r="AS384" s="7">
        <f>+'ESTUDIO DE MERCADO 2025'!AN384*1.051</f>
        <v>255152.5312</v>
      </c>
      <c r="AT384" s="8">
        <f>ROUND(((AO384+AP384+AQ384+AR384+AS384)/5),0)</f>
        <v>241831</v>
      </c>
      <c r="AU384" s="450"/>
      <c r="AV384" s="157">
        <f>+'ESTUDIO DE MERCADO 2023'!AM384*(1 + 0.0928) * (1 + 0.052) * (1 + 0.051)</f>
        <v>240243.00609022265</v>
      </c>
      <c r="AW384" s="157">
        <f>+'ESTUDIO DE MERCADO 2023'!AN384*(1 + 0.0928) * (1 + 0.052) * (1 + 0.051)</f>
        <v>204318.31769218011</v>
      </c>
      <c r="AX384" s="7">
        <f>+'ESTUDIO DE MERCADO 2025'!AR384*1.051</f>
        <v>281668</v>
      </c>
      <c r="AY384" s="7">
        <f>+'ESTUDIO DE MERCADO 2025'!AS384*1.051</f>
        <v>286923</v>
      </c>
      <c r="AZ384" s="7">
        <f>+'ESTUDIO DE MERCADO 2025'!AT384*1.051</f>
        <v>270690.51520000002</v>
      </c>
      <c r="BA384" s="8">
        <f t="shared" si="264"/>
        <v>256769</v>
      </c>
      <c r="BB384" s="450"/>
      <c r="BC384" s="157">
        <f>+'ESTUDIO DE MERCADO 2023'!AP384*(1 + 0.0928) * (1 + 0.052) * (1 + 0.051)</f>
        <v>170507.81328078124</v>
      </c>
      <c r="BD384" s="157">
        <f>+'ESTUDIO DE MERCADO 2023'!AQ384*(1 + 0.0928) * (1 + 0.052) * (1 + 0.051)</f>
        <v>131159.85636983174</v>
      </c>
      <c r="BE384" s="7">
        <f>+'ESTUDIO DE MERCADO 2025'!AX384*1.051</f>
        <v>191282</v>
      </c>
      <c r="BF384" s="7">
        <f>+'ESTUDIO DE MERCADO 2025'!AY384*1.051</f>
        <v>191282</v>
      </c>
      <c r="BG384" s="7">
        <f>+'ESTUDIO DE MERCADO 2025'!AZ384*1.051</f>
        <v>183683.69039999999</v>
      </c>
      <c r="BH384" s="8">
        <f t="shared" si="265"/>
        <v>173583</v>
      </c>
      <c r="BI384" s="450"/>
      <c r="BJ384" s="157">
        <f>+'ESTUDIO DE MERCADO 2023'!AV384*(1 + 0.0928) * (1 + 0.052) * (1 + 0.051)</f>
        <v>238116.82201411205</v>
      </c>
      <c r="BK384" s="157">
        <f>+'ESTUDIO DE MERCADO 2023'!AW384*(1 + 0.0928) * (1 + 0.052) * (1 + 0.051)</f>
        <v>204318.31769218011</v>
      </c>
      <c r="BL384" s="7">
        <f>+'ESTUDIO DE MERCADO 2025'!BD384*1.051</f>
        <v>280617</v>
      </c>
      <c r="BM384" s="7">
        <f>+'ESTUDIO DE MERCADO 2025'!BE384*1.051</f>
        <v>280617</v>
      </c>
      <c r="BN384" s="7">
        <f>+'ESTUDIO DE MERCADO 2025'!BF384*1.051</f>
        <v>269395.68319999997</v>
      </c>
      <c r="BO384" s="8">
        <f t="shared" si="266"/>
        <v>254613</v>
      </c>
      <c r="BP384" s="450"/>
      <c r="BQ384" s="157">
        <f>+'ESTUDIO DE MERCADO 2023'!AY384*(1 + 0.0928) * (1 + 0.052) * (1 + 0.051)</f>
        <v>239550.47756257519</v>
      </c>
      <c r="BR384" s="157">
        <f>+'ESTUDIO DE MERCADO 2023'!AZ384*(1 + 0.0928) * (1 + 0.052) * (1 + 0.051)</f>
        <v>204318.31769218011</v>
      </c>
      <c r="BS384" s="7">
        <f>+'ESTUDIO DE MERCADO 2025'!BJ384*1.051</f>
        <v>280617</v>
      </c>
      <c r="BT384" s="7">
        <f>+'ESTUDIO DE MERCADO 2025'!BK384*1.051</f>
        <v>280617</v>
      </c>
      <c r="BU384" s="7">
        <f>+'ESTUDIO DE MERCADO 2025'!BL384*1.051</f>
        <v>270269.6948</v>
      </c>
      <c r="BV384" s="8">
        <f t="shared" si="267"/>
        <v>255074</v>
      </c>
      <c r="BW384" s="450"/>
      <c r="BX384" s="157">
        <f>+'ESTUDIO DE MERCADO 2023'!BB384*(1 + 0.0928) * (1 + 0.052) * (1 + 0.051)</f>
        <v>189374.96329102249</v>
      </c>
      <c r="BY384" s="157">
        <f>+'ESTUDIO DE MERCADO 2023'!BC384*(1 + 0.0928) * (1 + 0.052) * (1 + 0.051)</f>
        <v>145673.04868540191</v>
      </c>
      <c r="BZ384" s="7">
        <f>+'ESTUDIO DE MERCADO 2025'!BP384*1.051</f>
        <v>212302</v>
      </c>
      <c r="CA384" s="7">
        <f>+'ESTUDIO DE MERCADO 2025'!BQ384*1.051</f>
        <v>212302</v>
      </c>
      <c r="CB384" s="7">
        <f>+'ESTUDIO DE MERCADO 2025'!BR384*1.051</f>
        <v>204008.13860000001</v>
      </c>
      <c r="CC384" s="8">
        <f t="shared" si="268"/>
        <v>192732</v>
      </c>
      <c r="CD384" s="453"/>
      <c r="CE384" s="45"/>
      <c r="CF384" s="9"/>
      <c r="CG384" s="9"/>
      <c r="CH384" s="9"/>
      <c r="CI384" s="10"/>
      <c r="CJ384" s="10"/>
    </row>
    <row r="385" spans="1:88" s="6" customFormat="1" ht="50" customHeight="1" thickBot="1" x14ac:dyDescent="0.4">
      <c r="A385" s="291"/>
      <c r="B385" s="11">
        <v>349</v>
      </c>
      <c r="C385" s="51" t="s">
        <v>389</v>
      </c>
      <c r="D385" s="11" t="s">
        <v>283</v>
      </c>
      <c r="F385" s="157">
        <f>+'ESTUDIO DE MERCADO 2023'!F385*(1 + 0.0928) * (1 + 0.052) * (1 + 0.051)</f>
        <v>355142.83469100803</v>
      </c>
      <c r="G385" s="157">
        <f>+'ESTUDIO DE MERCADO 2023'!G385*(1 + 0.0928) * (1 + 0.052) * (1 + 0.051)</f>
        <v>336019.75897687679</v>
      </c>
      <c r="H385" s="7">
        <f>+'ESTUDIO DE MERCADO 2025'!H385*1.051</f>
        <v>437216</v>
      </c>
      <c r="I385" s="7">
        <f>+'ESTUDIO DE MERCADO 2025'!I385*1.051</f>
        <v>445624</v>
      </c>
      <c r="J385" s="13">
        <f>+'ESTUDIO DE MERCADO 2025'!J385*1.051</f>
        <v>420845.41379999998</v>
      </c>
      <c r="K385" s="8">
        <f t="shared" si="259"/>
        <v>398970</v>
      </c>
      <c r="L385" s="450"/>
      <c r="M385" s="157">
        <f>+'ESTUDIO DE MERCADO 2023'!I385*(1 + 0.0928) * (1 + 0.052) * (1 + 0.051)</f>
        <v>355142.83469100803</v>
      </c>
      <c r="N385" s="157">
        <f>+'ESTUDIO DE MERCADO 2023'!J385*(1 + 0.0928) * (1 + 0.052) * (1 + 0.051)</f>
        <v>336019.75897687679</v>
      </c>
      <c r="O385" s="7">
        <f>+'ESTUDIO DE MERCADO 2025'!N385*1.051</f>
        <v>437216</v>
      </c>
      <c r="P385" s="7">
        <f>+'ESTUDIO DE MERCADO 2025'!O385*1.051</f>
        <v>445624</v>
      </c>
      <c r="Q385" s="7">
        <f>+'ESTUDIO DE MERCADO 2025'!P385*1.051</f>
        <v>420845.41379999998</v>
      </c>
      <c r="R385" s="8">
        <f t="shared" si="260"/>
        <v>398970</v>
      </c>
      <c r="S385" s="450"/>
      <c r="T385" s="157">
        <f>+'ESTUDIO DE MERCADO 2023'!O385*(1 + 0.0928) * (1 + 0.052) * (1 + 0.051)</f>
        <v>355142.83469100803</v>
      </c>
      <c r="U385" s="157">
        <f>+'ESTUDIO DE MERCADO 2023'!P385*(1 + 0.0928) * (1 + 0.052) * (1 + 0.051)</f>
        <v>336019.75897687679</v>
      </c>
      <c r="V385" s="7">
        <f>+'ESTUDIO DE MERCADO 2025'!T385*1.051</f>
        <v>437216</v>
      </c>
      <c r="W385" s="7">
        <f>+'ESTUDIO DE MERCADO 2025'!U385*1.051</f>
        <v>437216</v>
      </c>
      <c r="X385" s="7">
        <f>+'ESTUDIO DE MERCADO 2025'!V385*1.051</f>
        <v>420845.41379999998</v>
      </c>
      <c r="Y385" s="8">
        <f t="shared" si="261"/>
        <v>397288</v>
      </c>
      <c r="Z385" s="450"/>
      <c r="AA385" s="157">
        <f>+'ESTUDIO DE MERCADO 2023'!AD385*(1 + 0.0928) * (1 + 0.052) * (1 + 0.051)</f>
        <v>355142.83469100803</v>
      </c>
      <c r="AB385" s="157">
        <f>+'ESTUDIO DE MERCADO 2023'!AE385*(1 + 0.0928) * (1 + 0.052) * (1 + 0.051)</f>
        <v>336019.75897687679</v>
      </c>
      <c r="AC385" s="7">
        <f>+'ESTUDIO DE MERCADO 2025'!Z385*1.051</f>
        <v>437216</v>
      </c>
      <c r="AD385" s="7">
        <f>+'ESTUDIO DE MERCADO 2025'!AA385*1.051</f>
        <v>437216</v>
      </c>
      <c r="AE385" s="7">
        <f>+'ESTUDIO DE MERCADO 2025'!AB385*1.051</f>
        <v>420845.41379999998</v>
      </c>
      <c r="AF385" s="8">
        <f t="shared" si="262"/>
        <v>397288</v>
      </c>
      <c r="AG385" s="450"/>
      <c r="AH385" s="157">
        <f>+'ESTUDIO DE MERCADO 2023'!AG385*(1 + 0.0928) * (1 + 0.052) * (1 + 0.051)</f>
        <v>355142.83469100803</v>
      </c>
      <c r="AI385" s="157">
        <f>+'ESTUDIO DE MERCADO 2023'!AH385*(1 + 0.0928) * (1 + 0.052) * (1 + 0.051)</f>
        <v>336019.75897687679</v>
      </c>
      <c r="AJ385" s="7">
        <f>+'ESTUDIO DE MERCADO 2025'!AF385*1.051</f>
        <v>437216</v>
      </c>
      <c r="AK385" s="7">
        <f>+'ESTUDIO DE MERCADO 2025'!AG385*1.051</f>
        <v>445624</v>
      </c>
      <c r="AL385" s="7">
        <f>+'ESTUDIO DE MERCADO 2025'!AH385*1.051</f>
        <v>420845.41379999998</v>
      </c>
      <c r="AM385" s="8">
        <f t="shared" si="263"/>
        <v>398970</v>
      </c>
      <c r="AN385" s="450"/>
      <c r="AO385" s="157">
        <f>+'ESTUDIO DE MERCADO 2023'!AJ385*(1 + 0.0928) * (1 + 0.052) * (1 + 0.051)</f>
        <v>355142.83469100803</v>
      </c>
      <c r="AP385" s="157">
        <f>+'ESTUDIO DE MERCADO 2023'!AK385*(1 + 0.0928) * (1 + 0.052) * (1 + 0.051)</f>
        <v>336019.75897687679</v>
      </c>
      <c r="AQ385" s="7">
        <f>+'ESTUDIO DE MERCADO 2025'!AL385*1.051</f>
        <v>437216</v>
      </c>
      <c r="AR385" s="7">
        <f>+'ESTUDIO DE MERCADO 2025'!AM385*1.051</f>
        <v>445624</v>
      </c>
      <c r="AS385" s="7">
        <f>+'ESTUDIO DE MERCADO 2025'!AN385*1.051</f>
        <v>420845.41379999998</v>
      </c>
      <c r="AT385" s="8">
        <f>ROUND(((AO385+AP385+AQ385+AR385+AS385)/5),0)</f>
        <v>398970</v>
      </c>
      <c r="AU385" s="450"/>
      <c r="AV385" s="157">
        <f>+'ESTUDIO DE MERCADO 2023'!AM385*(1 + 0.0928) * (1 + 0.052) * (1 + 0.051)</f>
        <v>355142.83469100803</v>
      </c>
      <c r="AW385" s="157">
        <f>+'ESTUDIO DE MERCADO 2023'!AN385*(1 + 0.0928) * (1 + 0.052) * (1 + 0.051)</f>
        <v>336019.75897687679</v>
      </c>
      <c r="AX385" s="7">
        <f>+'ESTUDIO DE MERCADO 2025'!AR385*1.051</f>
        <v>437216</v>
      </c>
      <c r="AY385" s="7">
        <f>+'ESTUDIO DE MERCADO 2025'!AS385*1.051</f>
        <v>445624</v>
      </c>
      <c r="AZ385" s="7">
        <f>+'ESTUDIO DE MERCADO 2025'!AT385*1.051</f>
        <v>420845.41379999998</v>
      </c>
      <c r="BA385" s="8">
        <f t="shared" si="264"/>
        <v>398970</v>
      </c>
      <c r="BB385" s="450"/>
      <c r="BC385" s="157">
        <f>+'ESTUDIO DE MERCADO 2023'!AP385*(1 + 0.0928) * (1 + 0.052) * (1 + 0.051)</f>
        <v>355142.83469100803</v>
      </c>
      <c r="BD385" s="157">
        <f>+'ESTUDIO DE MERCADO 2023'!AQ385*(1 + 0.0928) * (1 + 0.052) * (1 + 0.051)</f>
        <v>273186.79591615999</v>
      </c>
      <c r="BE385" s="7">
        <f>+'ESTUDIO DE MERCADO 2025'!AX385*1.051</f>
        <v>398329</v>
      </c>
      <c r="BF385" s="7">
        <f>+'ESTUDIO DE MERCADO 2025'!AY385*1.051</f>
        <v>398329</v>
      </c>
      <c r="BG385" s="7">
        <f>+'ESTUDIO DE MERCADO 2025'!AZ385*1.051</f>
        <v>382586.071</v>
      </c>
      <c r="BH385" s="8">
        <f t="shared" si="265"/>
        <v>361515</v>
      </c>
      <c r="BI385" s="450"/>
      <c r="BJ385" s="157">
        <f>+'ESTUDIO DE MERCADO 2023'!AV385*(1 + 0.0928) * (1 + 0.052) * (1 + 0.051)</f>
        <v>355142.83469100803</v>
      </c>
      <c r="BK385" s="157">
        <f>+'ESTUDIO DE MERCADO 2023'!AW385*(1 + 0.0928) * (1 + 0.052) * (1 + 0.051)</f>
        <v>336019.75897687679</v>
      </c>
      <c r="BL385" s="7">
        <f>+'ESTUDIO DE MERCADO 2025'!BD385*1.051</f>
        <v>437216</v>
      </c>
      <c r="BM385" s="7">
        <f>+'ESTUDIO DE MERCADO 2025'!BE385*1.051</f>
        <v>437216</v>
      </c>
      <c r="BN385" s="7">
        <f>+'ESTUDIO DE MERCADO 2025'!BF385*1.051</f>
        <v>420845.41379999998</v>
      </c>
      <c r="BO385" s="8">
        <f t="shared" si="266"/>
        <v>397288</v>
      </c>
      <c r="BP385" s="450"/>
      <c r="BQ385" s="157">
        <f>+'ESTUDIO DE MERCADO 2023'!AY385*(1 + 0.0928) * (1 + 0.052) * (1 + 0.051)</f>
        <v>355142.83469100803</v>
      </c>
      <c r="BR385" s="157">
        <f>+'ESTUDIO DE MERCADO 2023'!AZ385*(1 + 0.0928) * (1 + 0.052) * (1 + 0.051)</f>
        <v>336019.75897687679</v>
      </c>
      <c r="BS385" s="7">
        <f>+'ESTUDIO DE MERCADO 2025'!BJ385*1.051</f>
        <v>437216</v>
      </c>
      <c r="BT385" s="7">
        <f>+'ESTUDIO DE MERCADO 2025'!BK385*1.051</f>
        <v>437216</v>
      </c>
      <c r="BU385" s="7">
        <f>+'ESTUDIO DE MERCADO 2025'!BL385*1.051</f>
        <v>420845.41379999998</v>
      </c>
      <c r="BV385" s="8">
        <f t="shared" si="267"/>
        <v>397288</v>
      </c>
      <c r="BW385" s="450"/>
      <c r="BX385" s="157">
        <f>+'ESTUDIO DE MERCADO 2023'!BB385*(1 + 0.0928) * (1 + 0.052) * (1 + 0.051)</f>
        <v>355142.83469100803</v>
      </c>
      <c r="BY385" s="157">
        <f>+'ESTUDIO DE MERCADO 2023'!BC385*(1 + 0.0928) * (1 + 0.052) * (1 + 0.051)</f>
        <v>273186.79591615999</v>
      </c>
      <c r="BZ385" s="7">
        <f>+'ESTUDIO DE MERCADO 2025'!BP385*1.051</f>
        <v>398329</v>
      </c>
      <c r="CA385" s="7">
        <f>+'ESTUDIO DE MERCADO 2025'!BQ385*1.051</f>
        <v>398329</v>
      </c>
      <c r="CB385" s="7">
        <f>+'ESTUDIO DE MERCADO 2025'!BR385*1.051</f>
        <v>382586.071</v>
      </c>
      <c r="CC385" s="8">
        <f t="shared" si="268"/>
        <v>361515</v>
      </c>
      <c r="CD385" s="453"/>
      <c r="CE385" s="45"/>
      <c r="CF385" s="9"/>
      <c r="CG385" s="9"/>
      <c r="CH385" s="9"/>
      <c r="CI385" s="10"/>
      <c r="CJ385" s="10"/>
    </row>
    <row r="386" spans="1:88" s="6" customFormat="1" ht="50" customHeight="1" x14ac:dyDescent="0.35">
      <c r="A386" s="291"/>
      <c r="B386" s="4">
        <v>350</v>
      </c>
      <c r="C386" s="51" t="s">
        <v>390</v>
      </c>
      <c r="D386" s="11" t="s">
        <v>272</v>
      </c>
      <c r="F386" s="157">
        <f>+'ESTUDIO DE MERCADO 2023'!F386*(1 + 0.0928) * (1 + 0.052) * (1 + 0.051)</f>
        <v>466399.73893562995</v>
      </c>
      <c r="G386" s="157">
        <f>+'ESTUDIO DE MERCADO 2023'!G386*(1 + 0.0928) * (1 + 0.052) * (1 + 0.051)</f>
        <v>441285.9068390961</v>
      </c>
      <c r="H386" s="7">
        <f>+'ESTUDIO DE MERCADO 2025'!H386*1.051</f>
        <v>574897</v>
      </c>
      <c r="I386" s="7">
        <f>+'ESTUDIO DE MERCADO 2025'!I386*1.051</f>
        <v>586458</v>
      </c>
      <c r="J386" s="13">
        <f>+'ESTUDIO DE MERCADO 2025'!J386*1.051</f>
        <v>552684.32519999996</v>
      </c>
      <c r="K386" s="8">
        <f t="shared" si="259"/>
        <v>524345</v>
      </c>
      <c r="L386" s="450"/>
      <c r="M386" s="157">
        <f>+'ESTUDIO DE MERCADO 2023'!I386*(1 + 0.0928) * (1 + 0.052) * (1 + 0.051)</f>
        <v>466399.73893562995</v>
      </c>
      <c r="N386" s="157">
        <f>+'ESTUDIO DE MERCADO 2023'!J386*(1 + 0.0928) * (1 + 0.052) * (1 + 0.051)</f>
        <v>441285.9068390961</v>
      </c>
      <c r="O386" s="7">
        <f>+'ESTUDIO DE MERCADO 2025'!N386*1.051</f>
        <v>574897</v>
      </c>
      <c r="P386" s="7">
        <f>+'ESTUDIO DE MERCADO 2025'!O386*1.051</f>
        <v>586458</v>
      </c>
      <c r="Q386" s="7">
        <f>+'ESTUDIO DE MERCADO 2025'!P386*1.051</f>
        <v>552684.32519999996</v>
      </c>
      <c r="R386" s="8">
        <f t="shared" si="260"/>
        <v>524345</v>
      </c>
      <c r="S386" s="450"/>
      <c r="T386" s="157">
        <f>+'ESTUDIO DE MERCADO 2023'!O386*(1 + 0.0928) * (1 + 0.052) * (1 + 0.051)</f>
        <v>790901.59751862346</v>
      </c>
      <c r="U386" s="157">
        <f>+'ESTUDIO DE MERCADO 2023'!P386*(1 + 0.0928) * (1 + 0.052) * (1 + 0.051)</f>
        <v>748314.58842146688</v>
      </c>
      <c r="V386" s="7">
        <f>+'ESTUDIO DE MERCADO 2025'!T386*1.051</f>
        <v>974276.99999999988</v>
      </c>
      <c r="W386" s="7">
        <f>+'ESTUDIO DE MERCADO 2025'!U386*1.051</f>
        <v>974276.99999999988</v>
      </c>
      <c r="X386" s="7">
        <f>+'ESTUDIO DE MERCADO 2025'!V386*1.051</f>
        <v>937220.00119999994</v>
      </c>
      <c r="Y386" s="8">
        <f t="shared" si="261"/>
        <v>884998</v>
      </c>
      <c r="Z386" s="450"/>
      <c r="AA386" s="157">
        <f>+'ESTUDIO DE MERCADO 2023'!AD386*(1 + 0.0928) * (1 + 0.052) * (1 + 0.051)</f>
        <v>938508.58585619938</v>
      </c>
      <c r="AB386" s="157">
        <f>+'ESTUDIO DE MERCADO 2023'!AE386*(1 + 0.0928) * (1 + 0.052) * (1 + 0.051)</f>
        <v>887973.50815625023</v>
      </c>
      <c r="AC386" s="7">
        <f>+'ESTUDIO DE MERCADO 2025'!Z386*1.051</f>
        <v>1156100</v>
      </c>
      <c r="AD386" s="7">
        <f>+'ESTUDIO DE MERCADO 2025'!AA386*1.051</f>
        <v>1156100</v>
      </c>
      <c r="AE386" s="7">
        <f>+'ESTUDIO DE MERCADO 2025'!AB386*1.051</f>
        <v>1112134.1476</v>
      </c>
      <c r="AF386" s="8">
        <f t="shared" si="262"/>
        <v>1050163</v>
      </c>
      <c r="AG386" s="450"/>
      <c r="AH386" s="157">
        <f>+'ESTUDIO DE MERCADO 2023'!AG386*(1 + 0.0928) * (1 + 0.052) * (1 + 0.051)</f>
        <v>809998.37540908461</v>
      </c>
      <c r="AI386" s="157">
        <f>+'ESTUDIO DE MERCADO 2023'!AH386*(1 + 0.0928) * (1 + 0.052) * (1 + 0.051)</f>
        <v>887973.50815625023</v>
      </c>
      <c r="AJ386" s="7">
        <f>+'ESTUDIO DE MERCADO 2025'!AF386*1.051</f>
        <v>1075173</v>
      </c>
      <c r="AK386" s="7">
        <f>+'ESTUDIO DE MERCADO 2025'!AG386*1.051</f>
        <v>1096193</v>
      </c>
      <c r="AL386" s="7">
        <f>+'ESTUDIO DE MERCADO 2025'!AH386*1.051</f>
        <v>1033885.0956</v>
      </c>
      <c r="AM386" s="8">
        <f t="shared" si="263"/>
        <v>980645</v>
      </c>
      <c r="AN386" s="450"/>
      <c r="AO386" s="157">
        <f>+'ESTUDIO DE MERCADO 2023'!AJ386*(1 + 0.0928) * (1 + 0.052) * (1 + 0.051)</f>
        <v>911090.53097300581</v>
      </c>
      <c r="AP386" s="157">
        <f>+'ESTUDIO DE MERCADO 2023'!AK386*(1 + 0.0928) * (1 + 0.052) * (1 + 0.051)</f>
        <v>887973.50815625023</v>
      </c>
      <c r="AQ386" s="7">
        <f>+'ESTUDIO DE MERCADO 2025'!AL386*1.051</f>
        <v>1139284</v>
      </c>
      <c r="AR386" s="7">
        <f>+'ESTUDIO DE MERCADO 2025'!AM386*1.051</f>
        <v>1162406</v>
      </c>
      <c r="AS386" s="7">
        <f>+'ESTUDIO DE MERCADO 2025'!AN386*1.051</f>
        <v>1095439.6431999998</v>
      </c>
      <c r="AT386" s="8">
        <f>ROUND(((AO386+AP386+AQ386+AR386+AS386)/5),0)</f>
        <v>1039239</v>
      </c>
      <c r="AU386" s="450"/>
      <c r="AV386" s="157">
        <f>+'ESTUDIO DE MERCADO 2023'!AM386*(1 + 0.0928) * (1 + 0.052) * (1 + 0.051)</f>
        <v>1033655.9307433153</v>
      </c>
      <c r="AW386" s="157">
        <f>+'ESTUDIO DE MERCADO 2023'!AN386*(1 + 0.0928) * (1 + 0.052) * (1 + 0.051)</f>
        <v>887973.50815625023</v>
      </c>
      <c r="AX386" s="7">
        <f>+'ESTUDIO DE MERCADO 2025'!AR386*1.051</f>
        <v>1217058</v>
      </c>
      <c r="AY386" s="7">
        <f>+'ESTUDIO DE MERCADO 2025'!AS386*1.051</f>
        <v>1241231</v>
      </c>
      <c r="AZ386" s="7">
        <f>+'ESTUDIO DE MERCADO 2025'!AT386*1.051</f>
        <v>1170069.0511999999</v>
      </c>
      <c r="BA386" s="8">
        <f t="shared" si="264"/>
        <v>1109997</v>
      </c>
      <c r="BB386" s="450"/>
      <c r="BC386" s="157">
        <f>+'ESTUDIO DE MERCADO 2023'!AP386*(1 + 0.0928) * (1 + 0.052) * (1 + 0.051)</f>
        <v>711992.22416134714</v>
      </c>
      <c r="BD386" s="157">
        <f>+'ESTUDIO DE MERCADO 2023'!AQ386*(1 + 0.0928) * (1 + 0.052) * (1 + 0.051)</f>
        <v>547686.32627795916</v>
      </c>
      <c r="BE386" s="7">
        <f>+'ESTUDIO DE MERCADO 2025'!AX386*1.051</f>
        <v>797709</v>
      </c>
      <c r="BF386" s="7">
        <f>+'ESTUDIO DE MERCADO 2025'!AY386*1.051</f>
        <v>797709</v>
      </c>
      <c r="BG386" s="7">
        <f>+'ESTUDIO DE MERCADO 2025'!AZ386*1.051</f>
        <v>767009.92059999995</v>
      </c>
      <c r="BH386" s="8">
        <f t="shared" si="265"/>
        <v>724421</v>
      </c>
      <c r="BI386" s="450"/>
      <c r="BJ386" s="157">
        <f>+'ESTUDIO DE MERCADO 2023'!AV386*(1 + 0.0928) * (1 + 0.052) * (1 + 0.051)</f>
        <v>1025458.5799081617</v>
      </c>
      <c r="BK386" s="157">
        <f>+'ESTUDIO DE MERCADO 2023'!AW386*(1 + 0.0928) * (1 + 0.052) * (1 + 0.051)</f>
        <v>887973.50815625023</v>
      </c>
      <c r="BL386" s="7">
        <f>+'ESTUDIO DE MERCADO 2025'!BD386*1.051</f>
        <v>1211803</v>
      </c>
      <c r="BM386" s="7">
        <f>+'ESTUDIO DE MERCADO 2025'!BE386*1.051</f>
        <v>1211803</v>
      </c>
      <c r="BN386" s="7">
        <f>+'ESTUDIO DE MERCADO 2025'!BF386*1.051</f>
        <v>1165076.591</v>
      </c>
      <c r="BO386" s="8">
        <f t="shared" si="266"/>
        <v>1100423</v>
      </c>
      <c r="BP386" s="450"/>
      <c r="BQ386" s="157">
        <f>+'ESTUDIO DE MERCADO 2023'!AY386*(1 + 0.0928) * (1 + 0.052) * (1 + 0.051)</f>
        <v>995835.36839745904</v>
      </c>
      <c r="BR386" s="157">
        <f>+'ESTUDIO DE MERCADO 2023'!AZ386*(1 + 0.0928) * (1 + 0.052) * (1 + 0.051)</f>
        <v>887973.50815625023</v>
      </c>
      <c r="BS386" s="7">
        <f>+'ESTUDIO DE MERCADO 2025'!BJ386*1.051</f>
        <v>1192885</v>
      </c>
      <c r="BT386" s="7">
        <f>+'ESTUDIO DE MERCADO 2025'!BK386*1.051</f>
        <v>1192885</v>
      </c>
      <c r="BU386" s="7">
        <f>+'ESTUDIO DE MERCADO 2025'!BL386*1.051</f>
        <v>1147040.1698</v>
      </c>
      <c r="BV386" s="8">
        <f t="shared" si="267"/>
        <v>1083324</v>
      </c>
      <c r="BW386" s="450"/>
      <c r="BX386" s="157">
        <f>+'ESTUDIO DE MERCADO 2023'!BB386*(1 + 0.0928) * (1 + 0.052) * (1 + 0.051)</f>
        <v>782972.75335822464</v>
      </c>
      <c r="BY386" s="157">
        <f>+'ESTUDIO DE MERCADO 2023'!BC386*(1 + 0.0928) * (1 + 0.052) * (1 + 0.051)</f>
        <v>602286.73335248034</v>
      </c>
      <c r="BZ386" s="7">
        <f>+'ESTUDIO DE MERCADO 2025'!BP386*1.051</f>
        <v>877585</v>
      </c>
      <c r="CA386" s="7">
        <f>+'ESTUDIO DE MERCADO 2025'!BQ386*1.051</f>
        <v>877585</v>
      </c>
      <c r="CB386" s="7">
        <f>+'ESTUDIO DE MERCADO 2025'!BR386*1.051</f>
        <v>843475.63580000005</v>
      </c>
      <c r="CC386" s="8">
        <f t="shared" si="268"/>
        <v>796781</v>
      </c>
      <c r="CD386" s="453"/>
      <c r="CE386" s="45"/>
      <c r="CF386" s="9"/>
      <c r="CG386" s="9"/>
      <c r="CH386" s="9"/>
      <c r="CI386" s="10"/>
      <c r="CJ386" s="10"/>
    </row>
    <row r="387" spans="1:88" s="6" customFormat="1" ht="50" customHeight="1" thickBot="1" x14ac:dyDescent="0.4">
      <c r="A387" s="291"/>
      <c r="B387" s="11">
        <v>351</v>
      </c>
      <c r="C387" s="51" t="s">
        <v>391</v>
      </c>
      <c r="D387" s="11" t="s">
        <v>272</v>
      </c>
      <c r="F387" s="157">
        <f>+'ESTUDIO DE MERCADO 2023'!F387*(1 + 0.0928) * (1 + 0.052) * (1 + 0.051)</f>
        <v>244183.12892383797</v>
      </c>
      <c r="G387" s="157">
        <f>+'ESTUDIO DE MERCADO 2023'!G387*(1 + 0.0928) * (1 + 0.052) * (1 + 0.051)</f>
        <v>231034.80659716978</v>
      </c>
      <c r="H387" s="7">
        <f>+'ESTUDIO DE MERCADO 2025'!H387*1.051</f>
        <v>300586</v>
      </c>
      <c r="I387" s="7">
        <f>+'ESTUDIO DE MERCADO 2025'!I387*1.051</f>
        <v>306892</v>
      </c>
      <c r="J387" s="13">
        <f>+'ESTUDIO DE MERCADO 2025'!J387*1.051</f>
        <v>289356.69559999998</v>
      </c>
      <c r="K387" s="8">
        <f t="shared" si="259"/>
        <v>274411</v>
      </c>
      <c r="L387" s="450"/>
      <c r="M387" s="157">
        <f>+'ESTUDIO DE MERCADO 2023'!I387*(1 + 0.0928) * (1 + 0.052) * (1 + 0.051)</f>
        <v>244183.12892383797</v>
      </c>
      <c r="N387" s="157">
        <f>+'ESTUDIO DE MERCADO 2023'!J387*(1 + 0.0928) * (1 + 0.052) * (1 + 0.051)</f>
        <v>231034.80659716978</v>
      </c>
      <c r="O387" s="7">
        <f>+'ESTUDIO DE MERCADO 2025'!N387*1.051</f>
        <v>300586</v>
      </c>
      <c r="P387" s="7">
        <f>+'ESTUDIO DE MERCADO 2025'!O387*1.051</f>
        <v>306892</v>
      </c>
      <c r="Q387" s="7">
        <f>+'ESTUDIO DE MERCADO 2025'!P387*1.051</f>
        <v>289356.69559999998</v>
      </c>
      <c r="R387" s="8">
        <f t="shared" si="260"/>
        <v>274411</v>
      </c>
      <c r="S387" s="450"/>
      <c r="T387" s="157">
        <f>+'ESTUDIO DE MERCADO 2023'!O387*(1 + 0.0928) * (1 + 0.052) * (1 + 0.051)</f>
        <v>413901.21669063531</v>
      </c>
      <c r="U387" s="157">
        <f>+'ESTUDIO DE MERCADO 2023'!P387*(1 + 0.0928) * (1 + 0.052) * (1 + 0.051)</f>
        <v>391614.22809960105</v>
      </c>
      <c r="V387" s="7">
        <f>+'ESTUDIO DE MERCADO 2025'!T387*1.051</f>
        <v>509734.99999999994</v>
      </c>
      <c r="W387" s="7">
        <f>+'ESTUDIO DE MERCADO 2025'!U387*1.051</f>
        <v>509734.99999999994</v>
      </c>
      <c r="X387" s="7">
        <f>+'ESTUDIO DE MERCADO 2025'!V387*1.051</f>
        <v>490473.53320000001</v>
      </c>
      <c r="Y387" s="8">
        <f t="shared" si="261"/>
        <v>463092</v>
      </c>
      <c r="Z387" s="450"/>
      <c r="AA387" s="157">
        <f>+'ESTUDIO DE MERCADO 2023'!AD387*(1 + 0.0928) * (1 + 0.052) * (1 + 0.051)</f>
        <v>494126.39425044198</v>
      </c>
      <c r="AB387" s="157">
        <f>+'ESTUDIO DE MERCADO 2023'!AE387*(1 + 0.0928) * (1 + 0.052) * (1 + 0.051)</f>
        <v>456181.66275454115</v>
      </c>
      <c r="AC387" s="7">
        <f>+'ESTUDIO DE MERCADO 2025'!Z387*1.051</f>
        <v>602223</v>
      </c>
      <c r="AD387" s="7">
        <f>+'ESTUDIO DE MERCADO 2025'!AA387*1.051</f>
        <v>602223</v>
      </c>
      <c r="AE387" s="7">
        <f>+'ESTUDIO DE MERCADO 2025'!AB387*1.051</f>
        <v>578636.87840000005</v>
      </c>
      <c r="AF387" s="8">
        <f t="shared" si="262"/>
        <v>546678</v>
      </c>
      <c r="AG387" s="450"/>
      <c r="AH387" s="157">
        <f>+'ESTUDIO DE MERCADO 2023'!AG387*(1 + 0.0928) * (1 + 0.052) * (1 + 0.051)</f>
        <v>408301.45531532436</v>
      </c>
      <c r="AI387" s="157">
        <f>+'ESTUDIO DE MERCADO 2023'!AH387*(1 + 0.0928) * (1 + 0.052) * (1 + 0.051)</f>
        <v>456181.66275454115</v>
      </c>
      <c r="AJ387" s="7">
        <f>+'ESTUDIO DE MERCADO 2025'!AF387*1.051</f>
        <v>547571</v>
      </c>
      <c r="AK387" s="7">
        <f>+'ESTUDIO DE MERCADO 2025'!AG387*1.051</f>
        <v>558081</v>
      </c>
      <c r="AL387" s="7">
        <f>+'ESTUDIO DE MERCADO 2025'!AH387*1.051</f>
        <v>526378.63599999994</v>
      </c>
      <c r="AM387" s="8">
        <f t="shared" si="263"/>
        <v>499303</v>
      </c>
      <c r="AN387" s="450"/>
      <c r="AO387" s="157">
        <f>+'ESTUDIO DE MERCADO 2023'!AJ387*(1 + 0.0928) * (1 + 0.052) * (1 + 0.051)</f>
        <v>484995.95234645827</v>
      </c>
      <c r="AP387" s="157">
        <f>+'ESTUDIO DE MERCADO 2023'!AK387*(1 + 0.0928) * (1 + 0.052) * (1 + 0.051)</f>
        <v>456181.66275454115</v>
      </c>
      <c r="AQ387" s="7">
        <f>+'ESTUDIO DE MERCADO 2025'!AL387*1.051</f>
        <v>595917</v>
      </c>
      <c r="AR387" s="7">
        <f>+'ESTUDIO DE MERCADO 2025'!AM387*1.051</f>
        <v>607478</v>
      </c>
      <c r="AS387" s="7">
        <f>+'ESTUDIO DE MERCADO 2025'!AN387*1.051</f>
        <v>573077.9291999999</v>
      </c>
      <c r="AT387" s="8">
        <f>ROUND(((AO387+AP387+AQ387+AR387+AS387)/5),0)</f>
        <v>543530</v>
      </c>
      <c r="AU387" s="450"/>
      <c r="AV387" s="157">
        <f>+'ESTUDIO DE MERCADO 2023'!AM387*(1 + 0.0928) * (1 + 0.052) * (1 + 0.051)</f>
        <v>543893.68117938132</v>
      </c>
      <c r="AW387" s="157">
        <f>+'ESTUDIO DE MERCADO 2023'!AN387*(1 + 0.0928) * (1 + 0.052) * (1 + 0.051)</f>
        <v>456181.66275454115</v>
      </c>
      <c r="AX387" s="7">
        <f>+'ESTUDIO DE MERCADO 2025'!AR387*1.051</f>
        <v>633753</v>
      </c>
      <c r="AY387" s="7">
        <f>+'ESTUDIO DE MERCADO 2025'!AS387*1.051</f>
        <v>646365</v>
      </c>
      <c r="AZ387" s="7">
        <f>+'ESTUDIO DE MERCADO 2025'!AT387*1.051</f>
        <v>608940.36139999994</v>
      </c>
      <c r="BA387" s="8">
        <f t="shared" si="264"/>
        <v>577827</v>
      </c>
      <c r="BB387" s="450"/>
      <c r="BC387" s="157">
        <f>+'ESTUDIO DE MERCADO 2023'!AP387*(1 + 0.0928) * (1 + 0.052) * (1 + 0.051)</f>
        <v>378765.72109232459</v>
      </c>
      <c r="BD387" s="157">
        <f>+'ESTUDIO DE MERCADO 2023'!AQ387*(1 + 0.0928) * (1 + 0.052) * (1 + 0.051)</f>
        <v>291358.24699409591</v>
      </c>
      <c r="BE387" s="7">
        <f>+'ESTUDIO DE MERCADO 2025'!AX387*1.051</f>
        <v>424604</v>
      </c>
      <c r="BF387" s="7">
        <f>+'ESTUDIO DE MERCADO 2025'!AY387*1.051</f>
        <v>424604</v>
      </c>
      <c r="BG387" s="7">
        <f>+'ESTUDIO DE MERCADO 2025'!AZ387*1.051</f>
        <v>408033.93399999995</v>
      </c>
      <c r="BH387" s="8">
        <f t="shared" si="265"/>
        <v>385473</v>
      </c>
      <c r="BI387" s="450"/>
      <c r="BJ387" s="157">
        <f>+'ESTUDIO DE MERCADO 2023'!AV387*(1 + 0.0928) * (1 + 0.052) * (1 + 0.051)</f>
        <v>551671.87001095875</v>
      </c>
      <c r="BK387" s="157">
        <f>+'ESTUDIO DE MERCADO 2023'!AW387*(1 + 0.0928) * (1 + 0.052) * (1 + 0.051)</f>
        <v>456181.66275454115</v>
      </c>
      <c r="BL387" s="7">
        <f>+'ESTUDIO DE MERCADO 2025'!BD387*1.051</f>
        <v>637957</v>
      </c>
      <c r="BM387" s="7">
        <f>+'ESTUDIO DE MERCADO 2025'!BE387*1.051</f>
        <v>637957</v>
      </c>
      <c r="BN387" s="7">
        <f>+'ESTUDIO DE MERCADO 2025'!BF387*1.051</f>
        <v>613675.32659999991</v>
      </c>
      <c r="BO387" s="8">
        <f t="shared" si="266"/>
        <v>579489</v>
      </c>
      <c r="BP387" s="450"/>
      <c r="BQ387" s="157">
        <f>+'ESTUDIO DE MERCADO 2023'!AY387*(1 + 0.0928) * (1 + 0.052) * (1 + 0.051)</f>
        <v>525372.79543296399</v>
      </c>
      <c r="BR387" s="157">
        <f>+'ESTUDIO DE MERCADO 2023'!AZ387*(1 + 0.0928) * (1 + 0.052) * (1 + 0.051)</f>
        <v>456181.66275454115</v>
      </c>
      <c r="BS387" s="7">
        <f>+'ESTUDIO DE MERCADO 2025'!BJ387*1.051</f>
        <v>621141</v>
      </c>
      <c r="BT387" s="7">
        <f>+'ESTUDIO DE MERCADO 2025'!BK387*1.051</f>
        <v>621141</v>
      </c>
      <c r="BU387" s="7">
        <f>+'ESTUDIO DE MERCADO 2025'!BL387*1.051</f>
        <v>597662.08039999998</v>
      </c>
      <c r="BV387" s="8">
        <f t="shared" si="267"/>
        <v>564300</v>
      </c>
      <c r="BW387" s="450"/>
      <c r="BX387" s="157">
        <f>+'ESTUDIO DE MERCADO 2023'!BB387*(1 + 0.0928) * (1 + 0.052) * (1 + 0.051)</f>
        <v>409924.64498714387</v>
      </c>
      <c r="BY387" s="157">
        <f>+'ESTUDIO DE MERCADO 2023'!BC387*(1 + 0.0928) * (1 + 0.052) * (1 + 0.051)</f>
        <v>315326.6499901106</v>
      </c>
      <c r="BZ387" s="7">
        <f>+'ESTUDIO DE MERCADO 2025'!BP387*1.051</f>
        <v>459287</v>
      </c>
      <c r="CA387" s="7">
        <f>+'ESTUDIO DE MERCADO 2025'!BQ387*1.051</f>
        <v>459287</v>
      </c>
      <c r="CB387" s="7">
        <f>+'ESTUDIO DE MERCADO 2025'!BR387*1.051</f>
        <v>441600.98219999997</v>
      </c>
      <c r="CC387" s="8">
        <f t="shared" si="268"/>
        <v>417085</v>
      </c>
      <c r="CD387" s="453"/>
      <c r="CE387" s="45"/>
      <c r="CF387" s="9"/>
      <c r="CG387" s="9"/>
      <c r="CH387" s="9"/>
      <c r="CI387" s="10"/>
      <c r="CJ387" s="10"/>
    </row>
    <row r="388" spans="1:88" s="6" customFormat="1" ht="50" customHeight="1" x14ac:dyDescent="0.35">
      <c r="A388" s="291"/>
      <c r="B388" s="4">
        <v>352</v>
      </c>
      <c r="C388" s="51" t="s">
        <v>392</v>
      </c>
      <c r="D388" s="11" t="s">
        <v>272</v>
      </c>
      <c r="F388" s="157">
        <f>+'ESTUDIO DE MERCADO 2023'!F388*(1 + 0.0928) * (1 + 0.052) * (1 + 0.051)</f>
        <v>249038.11839134546</v>
      </c>
      <c r="G388" s="157">
        <f>+'ESTUDIO DE MERCADO 2023'!G388*(1 + 0.0928) * (1 + 0.052) * (1 + 0.051)</f>
        <v>235628.37355488839</v>
      </c>
      <c r="H388" s="7">
        <f>+'ESTUDIO DE MERCADO 2025'!H388*1.051</f>
        <v>306892</v>
      </c>
      <c r="I388" s="7">
        <f>+'ESTUDIO DE MERCADO 2025'!I388*1.051</f>
        <v>313198</v>
      </c>
      <c r="J388" s="13">
        <f>+'ESTUDIO DE MERCADO 2025'!J388*1.051</f>
        <v>295109.86959999998</v>
      </c>
      <c r="K388" s="8">
        <f t="shared" si="259"/>
        <v>279973</v>
      </c>
      <c r="L388" s="450"/>
      <c r="M388" s="157">
        <f>+'ESTUDIO DE MERCADO 2023'!I388*(1 + 0.0928) * (1 + 0.052) * (1 + 0.051)</f>
        <v>249038.11839134546</v>
      </c>
      <c r="N388" s="157">
        <f>+'ESTUDIO DE MERCADO 2023'!J388*(1 + 0.0928) * (1 + 0.052) * (1 + 0.051)</f>
        <v>235628.37355488839</v>
      </c>
      <c r="O388" s="7">
        <f>+'ESTUDIO DE MERCADO 2025'!N388*1.051</f>
        <v>306892</v>
      </c>
      <c r="P388" s="7">
        <f>+'ESTUDIO DE MERCADO 2025'!O388*1.051</f>
        <v>313198</v>
      </c>
      <c r="Q388" s="7">
        <f>+'ESTUDIO DE MERCADO 2025'!P388*1.051</f>
        <v>295109.86959999998</v>
      </c>
      <c r="R388" s="8">
        <f t="shared" si="260"/>
        <v>279973</v>
      </c>
      <c r="S388" s="450"/>
      <c r="T388" s="157">
        <f>+'ESTUDIO DE MERCADO 2023'!O388*(1 + 0.0928) * (1 + 0.052) * (1 + 0.051)</f>
        <v>424380.26678003778</v>
      </c>
      <c r="U388" s="157">
        <f>+'ESTUDIO DE MERCADO 2023'!P388*(1 + 0.0928) * (1 + 0.052) * (1 + 0.051)</f>
        <v>401529.02164572792</v>
      </c>
      <c r="V388" s="7">
        <f>+'ESTUDIO DE MERCADO 2025'!T388*1.051</f>
        <v>523397.99999999994</v>
      </c>
      <c r="W388" s="7">
        <f>+'ESTUDIO DE MERCADO 2025'!U388*1.051</f>
        <v>523397.99999999994</v>
      </c>
      <c r="X388" s="7">
        <f>+'ESTUDIO DE MERCADO 2025'!V388*1.051</f>
        <v>502890.6778</v>
      </c>
      <c r="Y388" s="8">
        <f t="shared" si="261"/>
        <v>475119</v>
      </c>
      <c r="Z388" s="450"/>
      <c r="AA388" s="157">
        <f>+'ESTUDIO DE MERCADO 2023'!AD388*(1 + 0.0928) * (1 + 0.052) * (1 + 0.051)</f>
        <v>479144.69376900187</v>
      </c>
      <c r="AB388" s="157">
        <f>+'ESTUDIO DE MERCADO 2023'!AE388*(1 + 0.0928) * (1 + 0.052) * (1 + 0.051)</f>
        <v>453344.59487374779</v>
      </c>
      <c r="AC388" s="7">
        <f>+'ESTUDIO DE MERCADO 2025'!Z388*1.051</f>
        <v>590662</v>
      </c>
      <c r="AD388" s="7">
        <f>+'ESTUDIO DE MERCADO 2025'!AA388*1.051</f>
        <v>590662</v>
      </c>
      <c r="AE388" s="7">
        <f>+'ESTUDIO DE MERCADO 2025'!AB388*1.051</f>
        <v>567786.77480000001</v>
      </c>
      <c r="AF388" s="8">
        <f t="shared" si="262"/>
        <v>536320</v>
      </c>
      <c r="AG388" s="450"/>
      <c r="AH388" s="157">
        <f>+'ESTUDIO DE MERCADO 2023'!AG388*(1 + 0.0928) * (1 + 0.052) * (1 + 0.051)</f>
        <v>440376.46080636489</v>
      </c>
      <c r="AI388" s="157">
        <f>+'ESTUDIO DE MERCADO 2023'!AH388*(1 + 0.0928) * (1 + 0.052) * (1 + 0.051)</f>
        <v>453344.59487374779</v>
      </c>
      <c r="AJ388" s="7">
        <f>+'ESTUDIO DE MERCADO 2025'!AF388*1.051</f>
        <v>565438</v>
      </c>
      <c r="AK388" s="7">
        <f>+'ESTUDIO DE MERCADO 2025'!AG388*1.051</f>
        <v>576999</v>
      </c>
      <c r="AL388" s="7">
        <f>+'ESTUDIO DE MERCADO 2025'!AH388*1.051</f>
        <v>544181.10459999996</v>
      </c>
      <c r="AM388" s="8">
        <f t="shared" si="263"/>
        <v>516068</v>
      </c>
      <c r="AN388" s="450"/>
      <c r="AO388" s="157">
        <f>+'ESTUDIO DE MERCADO 2023'!AJ388*(1 + 0.0928) * (1 + 0.052) * (1 + 0.051)</f>
        <v>482042.37892415823</v>
      </c>
      <c r="AP388" s="157">
        <f>+'ESTUDIO DE MERCADO 2023'!AK388*(1 + 0.0928) * (1 + 0.052) * (1 + 0.051)</f>
        <v>453344.59487374779</v>
      </c>
      <c r="AQ388" s="7">
        <f>+'ESTUDIO DE MERCADO 2025'!AL388*1.051</f>
        <v>592764</v>
      </c>
      <c r="AR388" s="7">
        <f>+'ESTUDIO DE MERCADO 2025'!AM388*1.051</f>
        <v>604325</v>
      </c>
      <c r="AS388" s="7">
        <f>+'ESTUDIO DE MERCADO 2025'!AN388*1.051</f>
        <v>569550.98340000003</v>
      </c>
      <c r="AT388" s="8">
        <f>ROUND(((AO388+AP388+AQ388+AR388+AS388)/5),0)</f>
        <v>540405</v>
      </c>
      <c r="AU388" s="450"/>
      <c r="AV388" s="157">
        <f>+'ESTUDIO DE MERCADO 2023'!AM388*(1 + 0.0928) * (1 + 0.052) * (1 + 0.051)</f>
        <v>547262.77171826991</v>
      </c>
      <c r="AW388" s="157">
        <f>+'ESTUDIO DE MERCADO 2023'!AN388*(1 + 0.0928) * (1 + 0.052) * (1 + 0.051)</f>
        <v>453344.59487374779</v>
      </c>
      <c r="AX388" s="7">
        <f>+'ESTUDIO DE MERCADO 2025'!AR388*1.051</f>
        <v>633753</v>
      </c>
      <c r="AY388" s="7">
        <f>+'ESTUDIO DE MERCADO 2025'!AS388*1.051</f>
        <v>646365</v>
      </c>
      <c r="AZ388" s="7">
        <f>+'ESTUDIO DE MERCADO 2025'!AT388*1.051</f>
        <v>609264.06940000004</v>
      </c>
      <c r="BA388" s="8">
        <f t="shared" si="264"/>
        <v>577998</v>
      </c>
      <c r="BB388" s="450"/>
      <c r="BC388" s="157">
        <f>+'ESTUDIO DE MERCADO 2023'!AP388*(1 + 0.0928) * (1 + 0.052) * (1 + 0.051)</f>
        <v>388463.55040404759</v>
      </c>
      <c r="BD388" s="157">
        <f>+'ESTUDIO DE MERCADO 2023'!AQ388*(1 + 0.0928) * (1 + 0.052) * (1 + 0.051)</f>
        <v>298818.11569542118</v>
      </c>
      <c r="BE388" s="7">
        <f>+'ESTUDIO DE MERCADO 2025'!AX388*1.051</f>
        <v>435114</v>
      </c>
      <c r="BF388" s="7">
        <f>+'ESTUDIO DE MERCADO 2025'!AY388*1.051</f>
        <v>435114</v>
      </c>
      <c r="BG388" s="7">
        <f>+'ESTUDIO DE MERCADO 2025'!AZ388*1.051</f>
        <v>418480.87399999995</v>
      </c>
      <c r="BH388" s="8">
        <f t="shared" si="265"/>
        <v>395198</v>
      </c>
      <c r="BI388" s="450"/>
      <c r="BJ388" s="157">
        <f>+'ESTUDIO DE MERCADO 2023'!AV388*(1 + 0.0928) * (1 + 0.052) * (1 + 0.051)</f>
        <v>534793.61333362781</v>
      </c>
      <c r="BK388" s="157">
        <f>+'ESTUDIO DE MERCADO 2023'!AW388*(1 + 0.0928) * (1 + 0.052) * (1 + 0.051)</f>
        <v>453344.59487374779</v>
      </c>
      <c r="BL388" s="7">
        <f>+'ESTUDIO DE MERCADO 2025'!BD388*1.051</f>
        <v>625345</v>
      </c>
      <c r="BM388" s="7">
        <f>+'ESTUDIO DE MERCADO 2025'!BE388*1.051</f>
        <v>625345</v>
      </c>
      <c r="BN388" s="7">
        <f>+'ESTUDIO DE MERCADO 2025'!BF388*1.051</f>
        <v>601671.64540000004</v>
      </c>
      <c r="BO388" s="8">
        <f t="shared" si="266"/>
        <v>568100</v>
      </c>
      <c r="BP388" s="450"/>
      <c r="BQ388" s="157">
        <f>+'ESTUDIO DE MERCADO 2023'!AY388*(1 + 0.0928) * (1 + 0.052) * (1 + 0.051)</f>
        <v>538621.95963295631</v>
      </c>
      <c r="BR388" s="157">
        <f>+'ESTUDIO DE MERCADO 2023'!AZ388*(1 + 0.0928) * (1 + 0.052) * (1 + 0.051)</f>
        <v>453344.59487374779</v>
      </c>
      <c r="BS388" s="7">
        <f>+'ESTUDIO DE MERCADO 2025'!BJ388*1.051</f>
        <v>628498</v>
      </c>
      <c r="BT388" s="7">
        <f>+'ESTUDIO DE MERCADO 2025'!BK388*1.051</f>
        <v>628498</v>
      </c>
      <c r="BU388" s="7">
        <f>+'ESTUDIO DE MERCADO 2025'!BL388*1.051</f>
        <v>604002.34299999999</v>
      </c>
      <c r="BV388" s="8">
        <f t="shared" si="267"/>
        <v>570593</v>
      </c>
      <c r="BW388" s="450"/>
      <c r="BX388" s="157">
        <f>+'ESTUDIO DE MERCADO 2023'!BB388*(1 + 0.0928) * (1 + 0.052) * (1 + 0.051)</f>
        <v>418075.82725378737</v>
      </c>
      <c r="BY388" s="157">
        <f>+'ESTUDIO DE MERCADO 2023'!BC388*(1 + 0.0928) * (1 + 0.052) * (1 + 0.051)</f>
        <v>321596.79019522102</v>
      </c>
      <c r="BZ388" s="7">
        <f>+'ESTUDIO DE MERCADO 2025'!BP388*1.051</f>
        <v>468745.99999999994</v>
      </c>
      <c r="CA388" s="7">
        <f>+'ESTUDIO DE MERCADO 2025'!BQ388*1.051</f>
        <v>468745.99999999994</v>
      </c>
      <c r="CB388" s="7">
        <f>+'ESTUDIO DE MERCADO 2025'!BR388*1.051</f>
        <v>450382.29739999998</v>
      </c>
      <c r="CC388" s="8">
        <f t="shared" si="268"/>
        <v>425509</v>
      </c>
      <c r="CD388" s="453"/>
      <c r="CE388" s="45"/>
      <c r="CF388" s="9"/>
      <c r="CG388" s="9"/>
      <c r="CH388" s="9"/>
      <c r="CI388" s="10"/>
      <c r="CJ388" s="10"/>
    </row>
    <row r="389" spans="1:88" s="6" customFormat="1" ht="50" customHeight="1" x14ac:dyDescent="0.35">
      <c r="A389" s="291"/>
      <c r="B389" s="31">
        <v>353</v>
      </c>
      <c r="C389" s="51" t="s">
        <v>514</v>
      </c>
      <c r="D389" s="11"/>
      <c r="F389" s="157">
        <f>+'ESTUDIO DE MERCADO 2023'!F389*(1 + 0.0928) * (1 + 0.052) * (1 + 0.051)</f>
        <v>0</v>
      </c>
      <c r="G389" s="157">
        <f>+'ESTUDIO DE MERCADO 2023'!G389*(1 + 0.0928) * (1 + 0.052) * (1 + 0.051)</f>
        <v>0</v>
      </c>
      <c r="H389" s="7" t="s">
        <v>537</v>
      </c>
      <c r="I389" s="7" t="s">
        <v>537</v>
      </c>
      <c r="J389" s="13" t="s">
        <v>537</v>
      </c>
      <c r="K389" s="8" t="s">
        <v>537</v>
      </c>
      <c r="L389" s="450"/>
      <c r="M389" s="157">
        <f>+'ESTUDIO DE MERCADO 2023'!I389*(1 + 0.0928) * (1 + 0.052) * (1 + 0.051)</f>
        <v>0</v>
      </c>
      <c r="N389" s="157">
        <f>+'ESTUDIO DE MERCADO 2023'!J389*(1 + 0.0928) * (1 + 0.052) * (1 + 0.051)</f>
        <v>0</v>
      </c>
      <c r="O389" s="7" t="s">
        <v>537</v>
      </c>
      <c r="P389" s="7" t="s">
        <v>537</v>
      </c>
      <c r="Q389" s="7" t="s">
        <v>537</v>
      </c>
      <c r="R389" s="8" t="s">
        <v>537</v>
      </c>
      <c r="S389" s="450"/>
      <c r="T389" s="157">
        <f>+'ESTUDIO DE MERCADO 2023'!O389*(1 + 0.0928) * (1 + 0.052) * (1 + 0.051)</f>
        <v>0</v>
      </c>
      <c r="U389" s="157">
        <f>+'ESTUDIO DE MERCADO 2023'!P389*(1 + 0.0928) * (1 + 0.052) * (1 + 0.051)</f>
        <v>0</v>
      </c>
      <c r="V389" s="7">
        <f>+'ESTUDIO DE MERCADO 2025'!T389*1.051</f>
        <v>2341628</v>
      </c>
      <c r="W389" s="7">
        <f>+'ESTUDIO DE MERCADO 2025'!U389*1.051</f>
        <v>2341628</v>
      </c>
      <c r="X389" s="7">
        <f>+'ESTUDIO DE MERCADO 2025'!V389*1.051</f>
        <v>2251242</v>
      </c>
      <c r="Y389" s="8">
        <f t="shared" si="261"/>
        <v>1386900</v>
      </c>
      <c r="Z389" s="450"/>
      <c r="AA389" s="157">
        <f>+'ESTUDIO DE MERCADO 2023'!AD389*(1 + 0.0928) * (1 + 0.052) * (1 + 0.051)</f>
        <v>0</v>
      </c>
      <c r="AB389" s="157">
        <f>+'ESTUDIO DE MERCADO 2023'!AE389*(1 + 0.0928) * (1 + 0.052) * (1 + 0.051)</f>
        <v>0</v>
      </c>
      <c r="AC389" s="7">
        <f>+'ESTUDIO DE MERCADO 2025'!Z389*1.051</f>
        <v>3121470</v>
      </c>
      <c r="AD389" s="7">
        <f>+'ESTUDIO DE MERCADO 2025'!AA389*1.051</f>
        <v>3121470</v>
      </c>
      <c r="AE389" s="7">
        <f>+'ESTUDIO DE MERCADO 2025'!AB389*1.051</f>
        <v>3001656</v>
      </c>
      <c r="AF389" s="8">
        <f t="shared" si="262"/>
        <v>1848919</v>
      </c>
      <c r="AG389" s="450"/>
      <c r="AH389" s="157">
        <f>+'ESTUDIO DE MERCADO 2023'!AG389*(1 + 0.0928) * (1 + 0.052) * (1 + 0.051)</f>
        <v>0</v>
      </c>
      <c r="AI389" s="157">
        <f>+'ESTUDIO DE MERCADO 2023'!AH389*(1 + 0.0928) * (1 + 0.052) * (1 + 0.051)</f>
        <v>0</v>
      </c>
      <c r="AJ389" s="7">
        <f>+'ESTUDIO DE MERCADO 2025'!AF389*1.051</f>
        <v>3121470</v>
      </c>
      <c r="AK389" s="7">
        <f>+'ESTUDIO DE MERCADO 2025'!AG389*1.051</f>
        <v>3183479</v>
      </c>
      <c r="AL389" s="7">
        <f>+'ESTUDIO DE MERCADO 2025'!AH389*1.051</f>
        <v>3001656</v>
      </c>
      <c r="AM389" s="8">
        <f t="shared" si="263"/>
        <v>1861321</v>
      </c>
      <c r="AN389" s="450"/>
      <c r="AO389" s="157">
        <f>+'ESTUDIO DE MERCADO 2023'!AJ389*(1 + 0.0928) * (1 + 0.052) * (1 + 0.051)</f>
        <v>0</v>
      </c>
      <c r="AP389" s="157">
        <f>+'ESTUDIO DE MERCADO 2023'!AK389*(1 + 0.0928) * (1 + 0.052) * (1 + 0.051)</f>
        <v>0</v>
      </c>
      <c r="AQ389" s="7">
        <f>+'ESTUDIO DE MERCADO 2025'!AL389*1.051</f>
        <v>3447280</v>
      </c>
      <c r="AR389" s="7">
        <f>+'ESTUDIO DE MERCADO 2025'!AM389*1.051</f>
        <v>3516646</v>
      </c>
      <c r="AS389" s="7">
        <f>+'ESTUDIO DE MERCADO 2025'!AN389*1.051</f>
        <v>3314854</v>
      </c>
      <c r="AT389" s="8">
        <f>ROUND(((AO389+AP389+AQ389+AR389+AS389)/5),0)</f>
        <v>2055756</v>
      </c>
      <c r="AU389" s="450"/>
      <c r="AV389" s="157">
        <f>+'ESTUDIO DE MERCADO 2023'!AM389*(1 + 0.0928) * (1 + 0.052) * (1 + 0.051)</f>
        <v>0</v>
      </c>
      <c r="AW389" s="157">
        <f>+'ESTUDIO DE MERCADO 2023'!AN389*(1 + 0.0928) * (1 + 0.052) * (1 + 0.051)</f>
        <v>0</v>
      </c>
      <c r="AX389" s="7">
        <f>+'ESTUDIO DE MERCADO 2025'!AR389*1.051</f>
        <v>2147193</v>
      </c>
      <c r="AY389" s="7">
        <f>+'ESTUDIO DE MERCADO 2025'!AS389*1.051</f>
        <v>2190284</v>
      </c>
      <c r="AZ389" s="7">
        <f>+'ESTUDIO DE MERCADO 2025'!AT389*1.051</f>
        <v>2064163.9999999998</v>
      </c>
      <c r="BA389" s="8">
        <f t="shared" si="264"/>
        <v>1280328</v>
      </c>
      <c r="BB389" s="450"/>
      <c r="BC389" s="157">
        <f>+'ESTUDIO DE MERCADO 2023'!AP389*(1 + 0.0928) * (1 + 0.052) * (1 + 0.051)</f>
        <v>0</v>
      </c>
      <c r="BD389" s="157">
        <f>+'ESTUDIO DE MERCADO 2023'!AQ389*(1 + 0.0928) * (1 + 0.052) * (1 + 0.051)</f>
        <v>0</v>
      </c>
      <c r="BE389" s="7" t="s">
        <v>537</v>
      </c>
      <c r="BF389" s="7" t="s">
        <v>537</v>
      </c>
      <c r="BG389" s="7" t="s">
        <v>537</v>
      </c>
      <c r="BH389" s="8" t="s">
        <v>537</v>
      </c>
      <c r="BI389" s="450"/>
      <c r="BJ389" s="157">
        <f>+'ESTUDIO DE MERCADO 2023'!AV389*(1 + 0.0928) * (1 + 0.052) * (1 + 0.051)</f>
        <v>0</v>
      </c>
      <c r="BK389" s="157">
        <f>+'ESTUDIO DE MERCADO 2023'!AW389*(1 + 0.0928) * (1 + 0.052) * (1 + 0.051)</f>
        <v>0</v>
      </c>
      <c r="BL389" s="7">
        <f>+'ESTUDIO DE MERCADO 2025'!BD389*1.051</f>
        <v>3629103</v>
      </c>
      <c r="BM389" s="7">
        <f>+'ESTUDIO DE MERCADO 2025'!BE389*1.051</f>
        <v>3629103</v>
      </c>
      <c r="BN389" s="7">
        <f>+'ESTUDIO DE MERCADO 2025'!BF389*1.051</f>
        <v>3489320</v>
      </c>
      <c r="BO389" s="8">
        <f t="shared" si="266"/>
        <v>2149505</v>
      </c>
      <c r="BP389" s="450"/>
      <c r="BQ389" s="157">
        <f>+'ESTUDIO DE MERCADO 2023'!AY389*(1 + 0.0928) * (1 + 0.052) * (1 + 0.051)</f>
        <v>0</v>
      </c>
      <c r="BR389" s="157">
        <f>+'ESTUDIO DE MERCADO 2023'!AZ389*(1 + 0.0928) * (1 + 0.052) * (1 + 0.051)</f>
        <v>0</v>
      </c>
      <c r="BS389" s="7">
        <f>+'ESTUDIO DE MERCADO 2025'!BJ389*1.051</f>
        <v>3629103</v>
      </c>
      <c r="BT389" s="7">
        <f>+'ESTUDIO DE MERCADO 2025'!BK389*1.051</f>
        <v>3629103</v>
      </c>
      <c r="BU389" s="7">
        <f>+'ESTUDIO DE MERCADO 2025'!BL389*1.051</f>
        <v>3489320</v>
      </c>
      <c r="BV389" s="8">
        <f t="shared" si="267"/>
        <v>2149505</v>
      </c>
      <c r="BW389" s="450"/>
      <c r="BX389" s="157">
        <f>+'ESTUDIO DE MERCADO 2023'!BB389*(1 + 0.0928) * (1 + 0.052) * (1 + 0.051)</f>
        <v>0</v>
      </c>
      <c r="BY389" s="157">
        <f>+'ESTUDIO DE MERCADO 2023'!BC389*(1 + 0.0928) * (1 + 0.052) * (1 + 0.051)</f>
        <v>0</v>
      </c>
      <c r="BZ389" s="7" t="s">
        <v>537</v>
      </c>
      <c r="CA389" s="7" t="s">
        <v>537</v>
      </c>
      <c r="CB389" s="7" t="s">
        <v>537</v>
      </c>
      <c r="CC389" s="8" t="s">
        <v>537</v>
      </c>
      <c r="CD389" s="453"/>
      <c r="CE389" s="45"/>
      <c r="CF389" s="9"/>
      <c r="CG389" s="9"/>
      <c r="CH389" s="9"/>
      <c r="CI389" s="10"/>
      <c r="CJ389" s="10"/>
    </row>
    <row r="390" spans="1:88" s="6" customFormat="1" ht="50" customHeight="1" x14ac:dyDescent="0.35">
      <c r="A390" s="291"/>
      <c r="B390" s="11">
        <v>354</v>
      </c>
      <c r="C390" s="51" t="s">
        <v>393</v>
      </c>
      <c r="D390" s="11" t="s">
        <v>272</v>
      </c>
      <c r="F390" s="157">
        <f>+'ESTUDIO DE MERCADO 2023'!F390*(1 + 0.0928) * (1 + 0.052) * (1 + 0.051)</f>
        <v>561754.8423810401</v>
      </c>
      <c r="G390" s="157">
        <f>+'ESTUDIO DE MERCADO 2023'!G390*(1 + 0.0928) * (1 + 0.052) * (1 + 0.051)</f>
        <v>531506.50471436861</v>
      </c>
      <c r="H390" s="7">
        <f>+'ESTUDIO DE MERCADO 2025'!H390*1.051</f>
        <v>692609</v>
      </c>
      <c r="I390" s="7">
        <f>+'ESTUDIO DE MERCADO 2025'!I390*1.051</f>
        <v>706272</v>
      </c>
      <c r="J390" s="13">
        <f>+'ESTUDIO DE MERCADO 2025'!J390*1.051</f>
        <v>665680.48819999991</v>
      </c>
      <c r="K390" s="8">
        <f t="shared" si="259"/>
        <v>631565</v>
      </c>
      <c r="L390" s="450"/>
      <c r="M390" s="157">
        <f>+'ESTUDIO DE MERCADO 2023'!I390*(1 + 0.0928) * (1 + 0.052) * (1 + 0.051)</f>
        <v>561754.8423810401</v>
      </c>
      <c r="N390" s="157">
        <f>+'ESTUDIO DE MERCADO 2023'!J390*(1 + 0.0928) * (1 + 0.052) * (1 + 0.051)</f>
        <v>531506.50471436861</v>
      </c>
      <c r="O390" s="7">
        <f>+'ESTUDIO DE MERCADO 2025'!N390*1.051</f>
        <v>692609</v>
      </c>
      <c r="P390" s="7">
        <f>+'ESTUDIO DE MERCADO 2025'!O390*1.051</f>
        <v>706272</v>
      </c>
      <c r="Q390" s="7">
        <f>+'ESTUDIO DE MERCADO 2025'!P390*1.051</f>
        <v>665680.48819999991</v>
      </c>
      <c r="R390" s="8">
        <f t="shared" si="260"/>
        <v>631565</v>
      </c>
      <c r="S390" s="450"/>
      <c r="T390" s="157">
        <f>+'ESTUDIO DE MERCADO 2023'!O390*(1 + 0.0928) * (1 + 0.052) * (1 + 0.051)</f>
        <v>1919889.5474230938</v>
      </c>
      <c r="U390" s="157">
        <f>+'ESTUDIO DE MERCADO 2023'!P390*(1 + 0.0928) * (1 + 0.052) * (1 + 0.051)</f>
        <v>1816510.879484927</v>
      </c>
      <c r="V390" s="7">
        <f>+'ESTUDIO DE MERCADO 2025'!T390*1.051</f>
        <v>2365801</v>
      </c>
      <c r="W390" s="7">
        <f>+'ESTUDIO DE MERCADO 2025'!U390*1.051</f>
        <v>2365801</v>
      </c>
      <c r="X390" s="7">
        <f>+'ESTUDIO DE MERCADO 2025'!V390*1.051</f>
        <v>2275071.3229999999</v>
      </c>
      <c r="Y390" s="8">
        <f t="shared" si="261"/>
        <v>2148615</v>
      </c>
      <c r="Z390" s="450"/>
      <c r="AA390" s="157">
        <f>+'ESTUDIO DE MERCADO 2023'!AD390*(1 + 0.0928) * (1 + 0.052) * (1 + 0.051)</f>
        <v>2212039.3891039877</v>
      </c>
      <c r="AB390" s="157">
        <f>+'ESTUDIO DE MERCADO 2023'!AE390*(1 + 0.0928) * (1 + 0.052) * (1 + 0.051)</f>
        <v>2033060.3164038656</v>
      </c>
      <c r="AC390" s="7">
        <f>+'ESTUDIO DE MERCADO 2025'!Z390*1.051</f>
        <v>2688458</v>
      </c>
      <c r="AD390" s="7">
        <f>+'ESTUDIO DE MERCADO 2025'!AA390*1.051</f>
        <v>2688458</v>
      </c>
      <c r="AE390" s="7">
        <f>+'ESTUDIO DE MERCADO 2025'!AB390*1.051</f>
        <v>2584815.7369999997</v>
      </c>
      <c r="AF390" s="8">
        <f t="shared" si="262"/>
        <v>2441366</v>
      </c>
      <c r="AG390" s="450"/>
      <c r="AH390" s="157">
        <f>+'ESTUDIO DE MERCADO 2023'!AG390*(1 + 0.0928) * (1 + 0.052) * (1 + 0.051)</f>
        <v>1961392.6605887732</v>
      </c>
      <c r="AI390" s="157">
        <f>+'ESTUDIO DE MERCADO 2023'!AH390*(1 + 0.0928) * (1 + 0.052) * (1 + 0.051)</f>
        <v>2033060.3164038656</v>
      </c>
      <c r="AJ390" s="7">
        <f>+'ESTUDIO DE MERCADO 2025'!AF390*1.051</f>
        <v>2529757</v>
      </c>
      <c r="AK390" s="7">
        <f>+'ESTUDIO DE MERCADO 2025'!AG390*1.051</f>
        <v>2580205</v>
      </c>
      <c r="AL390" s="7">
        <f>+'ESTUDIO DE MERCADO 2025'!AH390*1.051</f>
        <v>2432197.7147999997</v>
      </c>
      <c r="AM390" s="8">
        <f t="shared" si="263"/>
        <v>2307323</v>
      </c>
      <c r="AN390" s="450"/>
      <c r="AO390" s="157">
        <f>+'ESTUDIO DE MERCADO 2023'!AJ390*(1 + 0.0928) * (1 + 0.052) * (1 + 0.051)</f>
        <v>2173277.2309529968</v>
      </c>
      <c r="AP390" s="157">
        <f>+'ESTUDIO DE MERCADO 2023'!AK390*(1 + 0.0928) * (1 + 0.052) * (1 + 0.051)</f>
        <v>2033060.3164038656</v>
      </c>
      <c r="AQ390" s="7">
        <f>+'ESTUDIO DE MERCADO 2025'!AL390*1.051</f>
        <v>2663234</v>
      </c>
      <c r="AR390" s="7">
        <f>+'ESTUDIO DE MERCADO 2025'!AM390*1.051</f>
        <v>2716835</v>
      </c>
      <c r="AS390" s="7">
        <f>+'ESTUDIO DE MERCADO 2025'!AN390*1.051</f>
        <v>2561213.0096</v>
      </c>
      <c r="AT390" s="8">
        <f>ROUND(((AO390+AP390+AQ390+AR390+AS390)/5),0)</f>
        <v>2429524</v>
      </c>
      <c r="AU390" s="450"/>
      <c r="AV390" s="157">
        <f>+'ESTUDIO DE MERCADO 2023'!AM390*(1 + 0.0928) * (1 + 0.052) * (1 + 0.051)</f>
        <v>2584726.6536632939</v>
      </c>
      <c r="AW390" s="157">
        <f>+'ESTUDIO DE MERCADO 2023'!AN390*(1 + 0.0928) * (1 + 0.052) * (1 + 0.051)</f>
        <v>2033060.3164038656</v>
      </c>
      <c r="AX390" s="7">
        <f>+'ESTUDIO DE MERCADO 2025'!AR390*1.051</f>
        <v>2923882</v>
      </c>
      <c r="AY390" s="7">
        <f>+'ESTUDIO DE MERCADO 2025'!AS390*1.051</f>
        <v>2982738</v>
      </c>
      <c r="AZ390" s="7">
        <f>+'ESTUDIO DE MERCADO 2025'!AT390*1.051</f>
        <v>2811742.4019999998</v>
      </c>
      <c r="BA390" s="8">
        <f t="shared" si="264"/>
        <v>2667230</v>
      </c>
      <c r="BB390" s="450"/>
      <c r="BC390" s="157">
        <f>+'ESTUDIO DE MERCADO 2023'!AP390*(1 + 0.0928) * (1 + 0.052) * (1 + 0.051)</f>
        <v>902289.34386023693</v>
      </c>
      <c r="BD390" s="157">
        <f>+'ESTUDIO DE MERCADO 2023'!AQ390*(1 + 0.0928) * (1 + 0.052) * (1 + 0.051)</f>
        <v>694068.72604633612</v>
      </c>
      <c r="BE390" s="7">
        <f>+'ESTUDIO DE MERCADO 2025'!AX390*1.051</f>
        <v>1011061.9999999999</v>
      </c>
      <c r="BF390" s="7">
        <f>+'ESTUDIO DE MERCADO 2025'!AY390*1.051</f>
        <v>1011061.9999999999</v>
      </c>
      <c r="BG390" s="7">
        <f>+'ESTUDIO DE MERCADO 2025'!AZ390*1.051</f>
        <v>972012.72560000001</v>
      </c>
      <c r="BH390" s="8">
        <f t="shared" si="265"/>
        <v>918099</v>
      </c>
      <c r="BI390" s="450"/>
      <c r="BJ390" s="157">
        <f>+'ESTUDIO DE MERCADO 2023'!AV390*(1 + 0.0928) * (1 + 0.052) * (1 + 0.051)</f>
        <v>2456689.0635622405</v>
      </c>
      <c r="BK390" s="157">
        <f>+'ESTUDIO DE MERCADO 2023'!AW390*(1 + 0.0928) * (1 + 0.052) * (1 + 0.051)</f>
        <v>2033060.3164038656</v>
      </c>
      <c r="BL390" s="7">
        <f>+'ESTUDIO DE MERCADO 2025'!BD390*1.051</f>
        <v>2842955</v>
      </c>
      <c r="BM390" s="7">
        <f>+'ESTUDIO DE MERCADO 2025'!BE390*1.051</f>
        <v>2842955</v>
      </c>
      <c r="BN390" s="7">
        <f>+'ESTUDIO DE MERCADO 2025'!BF390*1.051</f>
        <v>2733780.273</v>
      </c>
      <c r="BO390" s="8">
        <f t="shared" si="266"/>
        <v>2581888</v>
      </c>
      <c r="BP390" s="450"/>
      <c r="BQ390" s="157">
        <f>+'ESTUDIO DE MERCADO 2023'!AY390*(1 + 0.0928) * (1 + 0.052) * (1 + 0.051)</f>
        <v>2401374.2586381468</v>
      </c>
      <c r="BR390" s="157">
        <f>+'ESTUDIO DE MERCADO 2023'!AZ390*(1 + 0.0928) * (1 + 0.052) * (1 + 0.051)</f>
        <v>2033060.3164038656</v>
      </c>
      <c r="BS390" s="7">
        <f>+'ESTUDIO DE MERCADO 2025'!BJ390*1.051</f>
        <v>2808272</v>
      </c>
      <c r="BT390" s="7">
        <f>+'ESTUDIO DE MERCADO 2025'!BK390*1.051</f>
        <v>2808272</v>
      </c>
      <c r="BU390" s="7">
        <f>+'ESTUDIO DE MERCADO 2025'!BL390*1.051</f>
        <v>2700099.9269999997</v>
      </c>
      <c r="BV390" s="8">
        <f t="shared" si="267"/>
        <v>2550216</v>
      </c>
      <c r="BW390" s="450"/>
      <c r="BX390" s="157">
        <f>+'ESTUDIO DE MERCADO 2023'!BB390*(1 + 0.0928) * (1 + 0.052) * (1 + 0.051)</f>
        <v>943052.54496743006</v>
      </c>
      <c r="BY390" s="157">
        <f>+'ESTUDIO DE MERCADO 2023'!BC390*(1 + 0.0928) * (1 + 0.052) * (1 + 0.051)</f>
        <v>725425.03459033091</v>
      </c>
      <c r="BZ390" s="7">
        <f>+'ESTUDIO DE MERCADO 2025'!BP390*1.051</f>
        <v>1056255</v>
      </c>
      <c r="CA390" s="7">
        <f>+'ESTUDIO DE MERCADO 2025'!BQ390*1.051</f>
        <v>1056255</v>
      </c>
      <c r="CB390" s="7">
        <f>+'ESTUDIO DE MERCADO 2025'!BR390*1.051</f>
        <v>1015925.1871999999</v>
      </c>
      <c r="CC390" s="8">
        <f t="shared" ref="CC390:CC453" si="277">ROUND(((BX390+BY390+BZ390+CA390+CB390)/5),0)</f>
        <v>959383</v>
      </c>
      <c r="CD390" s="453"/>
      <c r="CE390" s="45"/>
      <c r="CF390" s="9"/>
      <c r="CG390" s="9"/>
      <c r="CH390" s="9"/>
      <c r="CI390" s="10"/>
      <c r="CJ390" s="10"/>
    </row>
    <row r="391" spans="1:88" s="6" customFormat="1" ht="50" customHeight="1" x14ac:dyDescent="0.35">
      <c r="A391" s="291"/>
      <c r="B391" s="31">
        <v>355</v>
      </c>
      <c r="C391" s="51" t="s">
        <v>394</v>
      </c>
      <c r="D391" s="11" t="s">
        <v>283</v>
      </c>
      <c r="F391" s="157">
        <f>+'ESTUDIO DE MERCADO 2023'!F391*(1 + 0.0928) * (1 + 0.052) * (1 + 0.051)</f>
        <v>471085.84863937786</v>
      </c>
      <c r="G391" s="157">
        <f>+'ESTUDIO DE MERCADO 2023'!G391*(1 + 0.0928) * (1 + 0.052) * (1 + 0.051)</f>
        <v>445719.68755879602</v>
      </c>
      <c r="H391" s="7">
        <f>+'ESTUDIO DE MERCADO 2025'!H391*1.051</f>
        <v>580152</v>
      </c>
      <c r="I391" s="7">
        <f>+'ESTUDIO DE MERCADO 2025'!I391*1.051</f>
        <v>591713</v>
      </c>
      <c r="J391" s="13">
        <f>+'ESTUDIO DE MERCADO 2025'!J391*1.051</f>
        <v>558237.38879999996</v>
      </c>
      <c r="K391" s="8">
        <f t="shared" ref="K391:K454" si="278">ROUND(((F391+G391+H391+I391+J391)/5),0)</f>
        <v>529382</v>
      </c>
      <c r="L391" s="450"/>
      <c r="M391" s="157">
        <f>+'ESTUDIO DE MERCADO 2023'!I391*(1 + 0.0928) * (1 + 0.052) * (1 + 0.051)</f>
        <v>471085.84863937786</v>
      </c>
      <c r="N391" s="157">
        <f>+'ESTUDIO DE MERCADO 2023'!J391*(1 + 0.0928) * (1 + 0.052) * (1 + 0.051)</f>
        <v>445719.68755879602</v>
      </c>
      <c r="O391" s="7">
        <f>+'ESTUDIO DE MERCADO 2025'!N391*1.051</f>
        <v>580152</v>
      </c>
      <c r="P391" s="7">
        <f>+'ESTUDIO DE MERCADO 2025'!O391*1.051</f>
        <v>591713</v>
      </c>
      <c r="Q391" s="7">
        <f>+'ESTUDIO DE MERCADO 2025'!P391*1.051</f>
        <v>558237.38879999996</v>
      </c>
      <c r="R391" s="8">
        <f t="shared" ref="R391:R454" si="279">ROUND(((M391+N391+O391+P391+Q391)/5),0)</f>
        <v>529382</v>
      </c>
      <c r="S391" s="450"/>
      <c r="T391" s="157">
        <f>+'ESTUDIO DE MERCADO 2023'!O391*(1 + 0.0928) * (1 + 0.052) * (1 + 0.051)</f>
        <v>764756.82315643784</v>
      </c>
      <c r="U391" s="157">
        <f>+'ESTUDIO DE MERCADO 2023'!P391*(1 + 0.0928) * (1 + 0.052) * (1 + 0.051)</f>
        <v>723577.60960186063</v>
      </c>
      <c r="V391" s="7">
        <f>+'ESTUDIO DE MERCADO 2025'!T391*1.051</f>
        <v>942746.99999999988</v>
      </c>
      <c r="W391" s="7">
        <f>+'ESTUDIO DE MERCADO 2025'!U391*1.051</f>
        <v>942746.99999999988</v>
      </c>
      <c r="X391" s="7">
        <f>+'ESTUDIO DE MERCADO 2025'!V391*1.051</f>
        <v>906238.20279999997</v>
      </c>
      <c r="Y391" s="8">
        <f t="shared" ref="Y391:Y454" si="280">ROUND(((T391+U391+V391+W391+X391)/5),0)</f>
        <v>856013</v>
      </c>
      <c r="Z391" s="450"/>
      <c r="AA391" s="157">
        <f>+'ESTUDIO DE MERCADO 2023'!AD391*(1 + 0.0928) * (1 + 0.052) * (1 + 0.051)</f>
        <v>893760.30830921012</v>
      </c>
      <c r="AB391" s="157">
        <f>+'ESTUDIO DE MERCADO 2023'!AE391*(1 + 0.0928) * (1 + 0.052) * (1 + 0.051)</f>
        <v>828064.01477074856</v>
      </c>
      <c r="AC391" s="7">
        <f>+'ESTUDIO DE MERCADO 2025'!Z391*1.051</f>
        <v>1089887</v>
      </c>
      <c r="AD391" s="7">
        <f>+'ESTUDIO DE MERCADO 2025'!AA391*1.051</f>
        <v>1089887</v>
      </c>
      <c r="AE391" s="7">
        <f>+'ESTUDIO DE MERCADO 2025'!AB391*1.051</f>
        <v>1048407.8136</v>
      </c>
      <c r="AF391" s="8">
        <f t="shared" ref="AF391:AF454" si="281">ROUND(((AA391+AB391+AC391+AD391+AE391)/5),0)</f>
        <v>990001</v>
      </c>
      <c r="AG391" s="450"/>
      <c r="AH391" s="157">
        <f>+'ESTUDIO DE MERCADO 2023'!AG391*(1 + 0.0928) * (1 + 0.052) * (1 + 0.051)</f>
        <v>793845.45124228974</v>
      </c>
      <c r="AI391" s="157">
        <f>+'ESTUDIO DE MERCADO 2023'!AH391*(1 + 0.0928) * (1 + 0.052) * (1 + 0.051)</f>
        <v>828064.01477074856</v>
      </c>
      <c r="AJ391" s="7">
        <f>+'ESTUDIO DE MERCADO 2025'!AF391*1.051</f>
        <v>1026826.9999999999</v>
      </c>
      <c r="AK391" s="7">
        <f>+'ESTUDIO DE MERCADO 2025'!AG391*1.051</f>
        <v>1047846.9999999999</v>
      </c>
      <c r="AL391" s="7">
        <f>+'ESTUDIO DE MERCADO 2025'!AH391*1.051</f>
        <v>987571.3091999999</v>
      </c>
      <c r="AM391" s="8">
        <f t="shared" ref="AM391:AM454" si="282">ROUND(((AH391+AI391+AJ391+AK391+AL391)/5),0)</f>
        <v>936831</v>
      </c>
      <c r="AN391" s="450"/>
      <c r="AO391" s="157">
        <f>+'ESTUDIO DE MERCADO 2023'!AJ391*(1 + 0.0928) * (1 + 0.052) * (1 + 0.051)</f>
        <v>879603.56724930077</v>
      </c>
      <c r="AP391" s="157">
        <f>+'ESTUDIO DE MERCADO 2023'!AK391*(1 + 0.0928) * (1 + 0.052) * (1 + 0.051)</f>
        <v>828064.01477074856</v>
      </c>
      <c r="AQ391" s="7">
        <f>+'ESTUDIO DE MERCADO 2025'!AL391*1.051</f>
        <v>1081479</v>
      </c>
      <c r="AR391" s="7">
        <f>+'ESTUDIO DE MERCADO 2025'!AM391*1.051</f>
        <v>1103550</v>
      </c>
      <c r="AS391" s="7">
        <f>+'ESTUDIO DE MERCADO 2025'!AN391*1.051</f>
        <v>1039788.3524</v>
      </c>
      <c r="AT391" s="8">
        <f>ROUND(((AO391+AP391+AQ391+AR391+AS391)/5),0)</f>
        <v>986497</v>
      </c>
      <c r="AU391" s="450"/>
      <c r="AV391" s="157">
        <f>+'ESTUDIO DE MERCADO 2023'!AM391*(1 + 0.0928) * (1 + 0.052) * (1 + 0.051)</f>
        <v>1022579.1191879433</v>
      </c>
      <c r="AW391" s="157">
        <f>+'ESTUDIO DE MERCADO 2023'!AN391*(1 + 0.0928) * (1 + 0.052) * (1 + 0.051)</f>
        <v>828064.01477074856</v>
      </c>
      <c r="AX391" s="7">
        <f>+'ESTUDIO DE MERCADO 2025'!AR391*1.051</f>
        <v>1171865</v>
      </c>
      <c r="AY391" s="7">
        <f>+'ESTUDIO DE MERCADO 2025'!AS391*1.051</f>
        <v>1194987</v>
      </c>
      <c r="AZ391" s="7">
        <f>+'ESTUDIO DE MERCADO 2025'!AT391*1.051</f>
        <v>1126845.2047999999</v>
      </c>
      <c r="BA391" s="8">
        <f t="shared" ref="BA391:BA454" si="283">ROUND(((AV391+AW391+AX391+AY391+AZ391)/5),0)</f>
        <v>1068868</v>
      </c>
      <c r="BB391" s="450"/>
      <c r="BC391" s="157">
        <f>+'ESTUDIO DE MERCADO 2023'!AP391*(1 + 0.0928) * (1 + 0.052) * (1 + 0.051)</f>
        <v>673709.97613039264</v>
      </c>
      <c r="BD391" s="157">
        <f>+'ESTUDIO DE MERCADO 2023'!AQ391*(1 + 0.0928) * (1 + 0.052) * (1 + 0.051)</f>
        <v>518238.44317722507</v>
      </c>
      <c r="BE391" s="7">
        <f>+'ESTUDIO DE MERCADO 2025'!AX391*1.051</f>
        <v>754618</v>
      </c>
      <c r="BF391" s="7">
        <f>+'ESTUDIO DE MERCADO 2025'!AY391*1.051</f>
        <v>754618</v>
      </c>
      <c r="BG391" s="7">
        <f>+'ESTUDIO DE MERCADO 2025'!AZ391*1.051</f>
        <v>725769.52139999997</v>
      </c>
      <c r="BH391" s="8">
        <f t="shared" ref="BH391:BH454" si="284">ROUND(((BC391+BD391+BE391+BF391+BG391)/5),0)</f>
        <v>685391</v>
      </c>
      <c r="BI391" s="450"/>
      <c r="BJ391" s="157">
        <f>+'ESTUDIO DE MERCADO 2023'!AV391*(1 + 0.0928) * (1 + 0.052) * (1 + 0.051)</f>
        <v>982691.90592010762</v>
      </c>
      <c r="BK391" s="157">
        <f>+'ESTUDIO DE MERCADO 2023'!AW391*(1 + 0.0928) * (1 + 0.052) * (1 + 0.051)</f>
        <v>828064.01477074856</v>
      </c>
      <c r="BL391" s="7">
        <f>+'ESTUDIO DE MERCADO 2025'!BD391*1.051</f>
        <v>1146641</v>
      </c>
      <c r="BM391" s="7">
        <f>+'ESTUDIO DE MERCADO 2025'!BE391*1.051</f>
        <v>1146641</v>
      </c>
      <c r="BN391" s="7">
        <f>+'ESTUDIO DE MERCADO 2025'!BF391*1.051</f>
        <v>1102558.2763999999</v>
      </c>
      <c r="BO391" s="8">
        <f t="shared" ref="BO391:BO454" si="285">ROUND(((BJ391+BK391+BL391+BM391+BN391)/5),0)</f>
        <v>1041319</v>
      </c>
      <c r="BP391" s="450"/>
      <c r="BQ391" s="157">
        <f>+'ESTUDIO DE MERCADO 2023'!AY391*(1 + 0.0928) * (1 + 0.052) * (1 + 0.051)</f>
        <v>977829.62667862489</v>
      </c>
      <c r="BR391" s="157">
        <f>+'ESTUDIO DE MERCADO 2023'!AZ391*(1 + 0.0928) * (1 + 0.052) * (1 + 0.051)</f>
        <v>828064.01477074856</v>
      </c>
      <c r="BS391" s="7">
        <f>+'ESTUDIO DE MERCADO 2025'!BJ391*1.051</f>
        <v>1143488</v>
      </c>
      <c r="BT391" s="7">
        <f>+'ESTUDIO DE MERCADO 2025'!BK391*1.051</f>
        <v>1143488</v>
      </c>
      <c r="BU391" s="7">
        <f>+'ESTUDIO DE MERCADO 2025'!BL391*1.051</f>
        <v>1099597.8196</v>
      </c>
      <c r="BV391" s="8">
        <f t="shared" ref="BV391:BV454" si="286">ROUND(((BQ391+BR391+BS391+BT391+BU391)/5),0)</f>
        <v>1038493</v>
      </c>
      <c r="BW391" s="450"/>
      <c r="BX391" s="157">
        <f>+'ESTUDIO DE MERCADO 2023'!BB391*(1 + 0.0928) * (1 + 0.052) * (1 + 0.051)</f>
        <v>790840.84940216294</v>
      </c>
      <c r="BY391" s="157">
        <f>+'ESTUDIO DE MERCADO 2023'!BC391*(1 + 0.0928) * (1 + 0.052) * (1 + 0.051)</f>
        <v>608339.11492474086</v>
      </c>
      <c r="BZ391" s="7">
        <f>+'ESTUDIO DE MERCADO 2025'!BP391*1.051</f>
        <v>885993</v>
      </c>
      <c r="CA391" s="7">
        <f>+'ESTUDIO DE MERCADO 2025'!BQ391*1.051</f>
        <v>885993</v>
      </c>
      <c r="CB391" s="7">
        <f>+'ESTUDIO DE MERCADO 2025'!BR391*1.051</f>
        <v>851952.37119999994</v>
      </c>
      <c r="CC391" s="8">
        <f t="shared" si="277"/>
        <v>804624</v>
      </c>
      <c r="CD391" s="453"/>
      <c r="CE391" s="45"/>
      <c r="CF391" s="9"/>
      <c r="CG391" s="9"/>
      <c r="CH391" s="9"/>
      <c r="CI391" s="10"/>
      <c r="CJ391" s="10"/>
    </row>
    <row r="392" spans="1:88" s="6" customFormat="1" ht="50" customHeight="1" x14ac:dyDescent="0.35">
      <c r="A392" s="291"/>
      <c r="B392" s="11">
        <v>356</v>
      </c>
      <c r="C392" s="51" t="s">
        <v>395</v>
      </c>
      <c r="D392" s="11" t="s">
        <v>283</v>
      </c>
      <c r="F392" s="157">
        <f>+'ESTUDIO DE MERCADO 2023'!F392*(1 + 0.0928) * (1 + 0.052) * (1 + 0.051)</f>
        <v>479271.04985123925</v>
      </c>
      <c r="G392" s="157">
        <f>+'ESTUDIO DE MERCADO 2023'!G392*(1 + 0.0928) * (1 + 0.052) * (1 + 0.051)</f>
        <v>453464.14716694166</v>
      </c>
      <c r="H392" s="7">
        <f>+'ESTUDIO DE MERCADO 2025'!H392*1.051</f>
        <v>590662</v>
      </c>
      <c r="I392" s="7">
        <f>+'ESTUDIO DE MERCADO 2025'!I392*1.051</f>
        <v>602223</v>
      </c>
      <c r="J392" s="13">
        <f>+'ESTUDIO DE MERCADO 2025'!J392*1.051</f>
        <v>567936.85759999999</v>
      </c>
      <c r="K392" s="8">
        <f t="shared" si="278"/>
        <v>538711</v>
      </c>
      <c r="L392" s="450"/>
      <c r="M392" s="157">
        <f>+'ESTUDIO DE MERCADO 2023'!I392*(1 + 0.0928) * (1 + 0.052) * (1 + 0.051)</f>
        <v>479271.04985123925</v>
      </c>
      <c r="N392" s="157">
        <f>+'ESTUDIO DE MERCADO 2023'!J392*(1 + 0.0928) * (1 + 0.052) * (1 + 0.051)</f>
        <v>453464.14716694166</v>
      </c>
      <c r="O392" s="7">
        <f>+'ESTUDIO DE MERCADO 2025'!N392*1.051</f>
        <v>590662</v>
      </c>
      <c r="P392" s="7">
        <f>+'ESTUDIO DE MERCADO 2025'!O392*1.051</f>
        <v>602223</v>
      </c>
      <c r="Q392" s="7">
        <f>+'ESTUDIO DE MERCADO 2025'!P392*1.051</f>
        <v>567936.85759999999</v>
      </c>
      <c r="R392" s="8">
        <f t="shared" si="279"/>
        <v>538711</v>
      </c>
      <c r="S392" s="450"/>
      <c r="T392" s="157">
        <f>+'ESTUDIO DE MERCADO 2023'!O392*(1 + 0.0928) * (1 + 0.052) * (1 + 0.051)</f>
        <v>767296.09442447871</v>
      </c>
      <c r="U392" s="157">
        <f>+'ESTUDIO DE MERCADO 2023'!P392*(1 + 0.0928) * (1 + 0.052) * (1 + 0.051)</f>
        <v>725980.15087854513</v>
      </c>
      <c r="V392" s="7">
        <f>+'ESTUDIO DE MERCADO 2025'!T392*1.051</f>
        <v>945899.99999999988</v>
      </c>
      <c r="W392" s="7">
        <f>+'ESTUDIO DE MERCADO 2025'!U392*1.051</f>
        <v>945899.99999999988</v>
      </c>
      <c r="X392" s="7">
        <f>+'ESTUDIO DE MERCADO 2025'!V392*1.051</f>
        <v>909247.21580000001</v>
      </c>
      <c r="Y392" s="8">
        <f t="shared" si="280"/>
        <v>858865</v>
      </c>
      <c r="Z392" s="450"/>
      <c r="AA392" s="157">
        <f>+'ESTUDIO DE MERCADO 2023'!AD392*(1 + 0.0928) * (1 + 0.052) * (1 + 0.051)</f>
        <v>891386.27191794163</v>
      </c>
      <c r="AB392" s="157">
        <f>+'ESTUDIO DE MERCADO 2023'!AE392*(1 + 0.0928) * (1 + 0.052) * (1 + 0.051)</f>
        <v>868469.2412464373</v>
      </c>
      <c r="AC392" s="7">
        <f>+'ESTUDIO DE MERCADO 2025'!Z392*1.051</f>
        <v>1114060</v>
      </c>
      <c r="AD392" s="7">
        <f>+'ESTUDIO DE MERCADO 2025'!AA392*1.051</f>
        <v>1114060</v>
      </c>
      <c r="AE392" s="7">
        <f>+'ESTUDIO DE MERCADO 2025'!AB392*1.051</f>
        <v>1071564.7068</v>
      </c>
      <c r="AF392" s="8">
        <f t="shared" si="281"/>
        <v>1011908</v>
      </c>
      <c r="AG392" s="450"/>
      <c r="AH392" s="157">
        <f>+'ESTUDIO DE MERCADO 2023'!AG392*(1 + 0.0928) * (1 + 0.052) * (1 + 0.051)</f>
        <v>813638.40254738613</v>
      </c>
      <c r="AI392" s="157">
        <f>+'ESTUDIO DE MERCADO 2023'!AH392*(1 + 0.0928) * (1 + 0.052) * (1 + 0.051)</f>
        <v>868469.2412464373</v>
      </c>
      <c r="AJ392" s="7">
        <f>+'ESTUDIO DE MERCADO 2025'!AF392*1.051</f>
        <v>1065714</v>
      </c>
      <c r="AK392" s="7">
        <f>+'ESTUDIO DE MERCADO 2025'!AG392*1.051</f>
        <v>1086734</v>
      </c>
      <c r="AL392" s="7">
        <f>+'ESTUDIO DE MERCADO 2025'!AH392*1.051</f>
        <v>1024225.3546000001</v>
      </c>
      <c r="AM392" s="8">
        <f t="shared" si="282"/>
        <v>971756</v>
      </c>
      <c r="AN392" s="450"/>
      <c r="AO392" s="157">
        <f>+'ESTUDIO DE MERCADO 2023'!AJ392*(1 + 0.0928) * (1 + 0.052) * (1 + 0.051)</f>
        <v>864863.64427137282</v>
      </c>
      <c r="AP392" s="157">
        <f>+'ESTUDIO DE MERCADO 2023'!AK392*(1 + 0.0928) * (1 + 0.052) * (1 + 0.051)</f>
        <v>868469.2412464373</v>
      </c>
      <c r="AQ392" s="7">
        <f>+'ESTUDIO DE MERCADO 2025'!AL392*1.051</f>
        <v>1097244</v>
      </c>
      <c r="AR392" s="7">
        <f>+'ESTUDIO DE MERCADO 2025'!AM392*1.051</f>
        <v>1119315</v>
      </c>
      <c r="AS392" s="7">
        <f>+'ESTUDIO DE MERCADO 2025'!AN392*1.051</f>
        <v>1055416.0918000001</v>
      </c>
      <c r="AT392" s="8">
        <f>ROUND(((AO392+AP392+AQ392+AR392+AS392)/5),0)</f>
        <v>1001062</v>
      </c>
      <c r="AU392" s="450"/>
      <c r="AV392" s="157">
        <f>+'ESTUDIO DE MERCADO 2023'!AM392*(1 + 0.0928) * (1 + 0.052) * (1 + 0.051)</f>
        <v>1005879.4619730057</v>
      </c>
      <c r="AW392" s="157">
        <f>+'ESTUDIO DE MERCADO 2023'!AN392*(1 + 0.0928) * (1 + 0.052) * (1 + 0.051)</f>
        <v>868469.2412464373</v>
      </c>
      <c r="AX392" s="7">
        <f>+'ESTUDIO DE MERCADO 2025'!AR392*1.051</f>
        <v>1186579</v>
      </c>
      <c r="AY392" s="7">
        <f>+'ESTUDIO DE MERCADO 2025'!AS392*1.051</f>
        <v>1210752</v>
      </c>
      <c r="AZ392" s="7">
        <f>+'ESTUDIO DE MERCADO 2025'!AT392*1.051</f>
        <v>1141279.6388000001</v>
      </c>
      <c r="BA392" s="8">
        <f t="shared" si="283"/>
        <v>1082592</v>
      </c>
      <c r="BB392" s="450"/>
      <c r="BC392" s="157">
        <f>+'ESTUDIO DE MERCADO 2023'!AP392*(1 + 0.0928) * (1 + 0.052) * (1 + 0.051)</f>
        <v>712303.25451762381</v>
      </c>
      <c r="BD392" s="157">
        <f>+'ESTUDIO DE MERCADO 2023'!AQ392*(1 + 0.0928) * (1 + 0.052) * (1 + 0.051)</f>
        <v>547925.58039817214</v>
      </c>
      <c r="BE392" s="7">
        <f>+'ESTUDIO DE MERCADO 2025'!AX392*1.051</f>
        <v>797709</v>
      </c>
      <c r="BF392" s="7">
        <f>+'ESTUDIO DE MERCADO 2025'!AY392*1.051</f>
        <v>797709</v>
      </c>
      <c r="BG392" s="7">
        <f>+'ESTUDIO DE MERCADO 2025'!AZ392*1.051</f>
        <v>767345.39980000001</v>
      </c>
      <c r="BH392" s="8">
        <f t="shared" si="284"/>
        <v>724598</v>
      </c>
      <c r="BI392" s="450"/>
      <c r="BJ392" s="157">
        <f>+'ESTUDIO DE MERCADO 2023'!AV392*(1 + 0.0928) * (1 + 0.052) * (1 + 0.051)</f>
        <v>1009645.8451935445</v>
      </c>
      <c r="BK392" s="157">
        <f>+'ESTUDIO DE MERCADO 2023'!AW392*(1 + 0.0928) * (1 + 0.052) * (1 + 0.051)</f>
        <v>868469.2412464373</v>
      </c>
      <c r="BL392" s="7">
        <f>+'ESTUDIO DE MERCADO 2025'!BD392*1.051</f>
        <v>1189732</v>
      </c>
      <c r="BM392" s="7">
        <f>+'ESTUDIO DE MERCADO 2025'!BE392*1.051</f>
        <v>1189732</v>
      </c>
      <c r="BN392" s="7">
        <f>+'ESTUDIO DE MERCADO 2025'!BF392*1.051</f>
        <v>1143572.0799999998</v>
      </c>
      <c r="BO392" s="8">
        <f t="shared" si="285"/>
        <v>1080230</v>
      </c>
      <c r="BP392" s="450"/>
      <c r="BQ392" s="157">
        <f>+'ESTUDIO DE MERCADO 2023'!AY392*(1 + 0.0928) * (1 + 0.052) * (1 + 0.051)</f>
        <v>974766.70664669666</v>
      </c>
      <c r="BR392" s="157">
        <f>+'ESTUDIO DE MERCADO 2023'!AZ392*(1 + 0.0928) * (1 + 0.052) * (1 + 0.051)</f>
        <v>868469.2412464373</v>
      </c>
      <c r="BS392" s="7">
        <f>+'ESTUDIO DE MERCADO 2025'!BJ392*1.051</f>
        <v>1167661</v>
      </c>
      <c r="BT392" s="7">
        <f>+'ESTUDIO DE MERCADO 2025'!BK392*1.051</f>
        <v>1167661</v>
      </c>
      <c r="BU392" s="7">
        <f>+'ESTUDIO DE MERCADO 2025'!BL392*1.051</f>
        <v>1122335.3637999999</v>
      </c>
      <c r="BV392" s="8">
        <f t="shared" si="286"/>
        <v>1060179</v>
      </c>
      <c r="BW392" s="450"/>
      <c r="BX392" s="157">
        <f>+'ESTUDIO DE MERCADO 2023'!BB392*(1 + 0.0928) * (1 + 0.052) * (1 + 0.051)</f>
        <v>804580.85838315461</v>
      </c>
      <c r="BY392" s="157">
        <f>+'ESTUDIO DE MERCADO 2023'!BC392*(1 + 0.0928) * (1 + 0.052) * (1 + 0.051)</f>
        <v>618908.35260242666</v>
      </c>
      <c r="BZ392" s="7">
        <f>+'ESTUDIO DE MERCADO 2025'!BP392*1.051</f>
        <v>901758</v>
      </c>
      <c r="CA392" s="7">
        <f>+'ESTUDIO DE MERCADO 2025'!BQ392*1.051</f>
        <v>901758</v>
      </c>
      <c r="CB392" s="7">
        <f>+'ESTUDIO DE MERCADO 2025'!BR392*1.051</f>
        <v>866753.1838</v>
      </c>
      <c r="CC392" s="8">
        <f t="shared" si="277"/>
        <v>818752</v>
      </c>
      <c r="CD392" s="453"/>
      <c r="CE392" s="45"/>
      <c r="CF392" s="9"/>
      <c r="CG392" s="9"/>
      <c r="CH392" s="9"/>
      <c r="CI392" s="10"/>
      <c r="CJ392" s="10"/>
    </row>
    <row r="393" spans="1:88" s="6" customFormat="1" ht="50" customHeight="1" x14ac:dyDescent="0.35">
      <c r="A393" s="291"/>
      <c r="B393" s="31">
        <v>357</v>
      </c>
      <c r="C393" s="51" t="s">
        <v>396</v>
      </c>
      <c r="D393" s="11" t="s">
        <v>283</v>
      </c>
      <c r="F393" s="157">
        <f>+'ESTUDIO DE MERCADO 2023'!F393*(1 + 0.0928) * (1 + 0.052) * (1 + 0.051)</f>
        <v>250654.01828918955</v>
      </c>
      <c r="G393" s="157">
        <f>+'ESTUDIO DE MERCADO 2023'!G393*(1 + 0.0928) * (1 + 0.052) * (1 + 0.051)</f>
        <v>237157.26345823318</v>
      </c>
      <c r="H393" s="7">
        <f>+'ESTUDIO DE MERCADO 2025'!H393*1.051</f>
        <v>308994</v>
      </c>
      <c r="I393" s="7">
        <f>+'ESTUDIO DE MERCADO 2025'!I393*1.051</f>
        <v>315300</v>
      </c>
      <c r="J393" s="13">
        <f>+'ESTUDIO DE MERCADO 2025'!J393*1.051</f>
        <v>297025.6324</v>
      </c>
      <c r="K393" s="8">
        <f t="shared" si="278"/>
        <v>281826</v>
      </c>
      <c r="L393" s="450"/>
      <c r="M393" s="157">
        <f>+'ESTUDIO DE MERCADO 2023'!I393*(1 + 0.0928) * (1 + 0.052) * (1 + 0.051)</f>
        <v>250654.01828918955</v>
      </c>
      <c r="N393" s="157">
        <f>+'ESTUDIO DE MERCADO 2023'!J393*(1 + 0.0928) * (1 + 0.052) * (1 + 0.051)</f>
        <v>237157.26345823318</v>
      </c>
      <c r="O393" s="7">
        <f>+'ESTUDIO DE MERCADO 2025'!N393*1.051</f>
        <v>308994</v>
      </c>
      <c r="P393" s="7">
        <f>+'ESTUDIO DE MERCADO 2025'!O393*1.051</f>
        <v>315300</v>
      </c>
      <c r="Q393" s="7">
        <f>+'ESTUDIO DE MERCADO 2025'!P393*1.051</f>
        <v>297025.6324</v>
      </c>
      <c r="R393" s="8">
        <f t="shared" si="279"/>
        <v>281826</v>
      </c>
      <c r="S393" s="450"/>
      <c r="T393" s="157">
        <f>+'ESTUDIO DE MERCADO 2023'!O393*(1 + 0.0928) * (1 + 0.052) * (1 + 0.051)</f>
        <v>413733.55188920489</v>
      </c>
      <c r="U393" s="157">
        <f>+'ESTUDIO DE MERCADO 2023'!P393*(1 + 0.0928) * (1 + 0.052) * (1 + 0.051)</f>
        <v>391455.59140286309</v>
      </c>
      <c r="V393" s="7">
        <f>+'ESTUDIO DE MERCADO 2025'!T393*1.051</f>
        <v>509734.99999999994</v>
      </c>
      <c r="W393" s="7">
        <f>+'ESTUDIO DE MERCADO 2025'!U393*1.051</f>
        <v>509734.99999999994</v>
      </c>
      <c r="X393" s="7">
        <f>+'ESTUDIO DE MERCADO 2025'!V393*1.051</f>
        <v>490274.89419999998</v>
      </c>
      <c r="Y393" s="8">
        <f t="shared" si="280"/>
        <v>462987</v>
      </c>
      <c r="Z393" s="450"/>
      <c r="AA393" s="157">
        <f>+'ESTUDIO DE MERCADO 2023'!AD393*(1 + 0.0928) * (1 + 0.052) * (1 + 0.051)</f>
        <v>456649.66624375118</v>
      </c>
      <c r="AB393" s="157">
        <f>+'ESTUDIO DE MERCADO 2023'!AE393*(1 + 0.0928) * (1 + 0.052) * (1 + 0.051)</f>
        <v>466268.88749277452</v>
      </c>
      <c r="AC393" s="7">
        <f>+'ESTUDIO DE MERCADO 2025'!Z393*1.051</f>
        <v>584356</v>
      </c>
      <c r="AD393" s="7">
        <f>+'ESTUDIO DE MERCADO 2025'!AA393*1.051</f>
        <v>584356</v>
      </c>
      <c r="AE393" s="7">
        <f>+'ESTUDIO DE MERCADO 2025'!AB393*1.051</f>
        <v>561960.03080000007</v>
      </c>
      <c r="AF393" s="8">
        <f t="shared" si="281"/>
        <v>530718</v>
      </c>
      <c r="AG393" s="450"/>
      <c r="AH393" s="157">
        <f>+'ESTUDIO DE MERCADO 2023'!AG393*(1 + 0.0928) * (1 + 0.052) * (1 + 0.051)</f>
        <v>444480.60355442308</v>
      </c>
      <c r="AI393" s="157">
        <f>+'ESTUDIO DE MERCADO 2023'!AH393*(1 + 0.0928) * (1 + 0.052) * (1 + 0.051)</f>
        <v>466268.88749277452</v>
      </c>
      <c r="AJ393" s="7">
        <f>+'ESTUDIO DE MERCADO 2025'!AF393*1.051</f>
        <v>576999</v>
      </c>
      <c r="AK393" s="7">
        <f>+'ESTUDIO DE MERCADO 2025'!AG393*1.051</f>
        <v>588560</v>
      </c>
      <c r="AL393" s="7">
        <f>+'ESTUDIO DE MERCADO 2025'!AH393*1.051</f>
        <v>554550.06039999996</v>
      </c>
      <c r="AM393" s="8">
        <f t="shared" si="282"/>
        <v>526172</v>
      </c>
      <c r="AN393" s="450"/>
      <c r="AO393" s="157">
        <f>+'ESTUDIO DE MERCADO 2023'!AJ393*(1 + 0.0928) * (1 + 0.052) * (1 + 0.051)</f>
        <v>474762.32464755548</v>
      </c>
      <c r="AP393" s="157">
        <f>+'ESTUDIO DE MERCADO 2023'!AK393*(1 + 0.0928) * (1 + 0.052) * (1 + 0.051)</f>
        <v>466268.88749277452</v>
      </c>
      <c r="AQ393" s="7">
        <f>+'ESTUDIO DE MERCADO 2025'!AL393*1.051</f>
        <v>595917</v>
      </c>
      <c r="AR393" s="7">
        <f>+'ESTUDIO DE MERCADO 2025'!AM393*1.051</f>
        <v>607478</v>
      </c>
      <c r="AS393" s="7">
        <f>+'ESTUDIO DE MERCADO 2025'!AN393*1.051</f>
        <v>572988.17379999999</v>
      </c>
      <c r="AT393" s="8">
        <f>ROUND(((AO393+AP393+AQ393+AR393+AS393)/5),0)</f>
        <v>543483</v>
      </c>
      <c r="AU393" s="450"/>
      <c r="AV393" s="157">
        <f>+'ESTUDIO DE MERCADO 2023'!AM393*(1 + 0.0928) * (1 + 0.052) * (1 + 0.051)</f>
        <v>543001.8988297442</v>
      </c>
      <c r="AW393" s="157">
        <f>+'ESTUDIO DE MERCADO 2023'!AN393*(1 + 0.0928) * (1 + 0.052) * (1 + 0.051)</f>
        <v>466268.88749277452</v>
      </c>
      <c r="AX393" s="7">
        <f>+'ESTUDIO DE MERCADO 2025'!AR393*1.051</f>
        <v>639008</v>
      </c>
      <c r="AY393" s="7">
        <f>+'ESTUDIO DE MERCADO 2025'!AS393*1.051</f>
        <v>651620</v>
      </c>
      <c r="AZ393" s="7">
        <f>+'ESTUDIO DE MERCADO 2025'!AT393*1.051</f>
        <v>614539.03839999996</v>
      </c>
      <c r="BA393" s="8">
        <f t="shared" si="283"/>
        <v>582888</v>
      </c>
      <c r="BB393" s="450"/>
      <c r="BC393" s="157">
        <f>+'ESTUDIO DE MERCADO 2023'!AP393*(1 + 0.0928) * (1 + 0.052) * (1 + 0.051)</f>
        <v>370166.21772620396</v>
      </c>
      <c r="BD393" s="157">
        <f>+'ESTUDIO DE MERCADO 2023'!AQ393*(1 + 0.0928) * (1 + 0.052) * (1 + 0.051)</f>
        <v>284743.2444047723</v>
      </c>
      <c r="BE393" s="7">
        <f>+'ESTUDIO DE MERCADO 2025'!AX393*1.051</f>
        <v>415145</v>
      </c>
      <c r="BF393" s="7">
        <f>+'ESTUDIO DE MERCADO 2025'!AY393*1.051</f>
        <v>415145</v>
      </c>
      <c r="BG393" s="7">
        <f>+'ESTUDIO DE MERCADO 2025'!AZ393*1.051</f>
        <v>398769.99959999992</v>
      </c>
      <c r="BH393" s="8">
        <f t="shared" si="284"/>
        <v>376794</v>
      </c>
      <c r="BI393" s="450"/>
      <c r="BJ393" s="157">
        <f>+'ESTUDIO DE MERCADO 2023'!AV393*(1 + 0.0928) * (1 + 0.052) * (1 + 0.051)</f>
        <v>533972.2987990845</v>
      </c>
      <c r="BK393" s="157">
        <f>+'ESTUDIO DE MERCADO 2023'!AW393*(1 + 0.0928) * (1 + 0.052) * (1 + 0.051)</f>
        <v>466268.88749277452</v>
      </c>
      <c r="BL393" s="7">
        <f>+'ESTUDIO DE MERCADO 2025'!BD393*1.051</f>
        <v>633753</v>
      </c>
      <c r="BM393" s="7">
        <f>+'ESTUDIO DE MERCADO 2025'!BE393*1.051</f>
        <v>633753</v>
      </c>
      <c r="BN393" s="7">
        <f>+'ESTUDIO DE MERCADO 2025'!BF393*1.051</f>
        <v>609040.41659999988</v>
      </c>
      <c r="BO393" s="8">
        <f t="shared" si="285"/>
        <v>575358</v>
      </c>
      <c r="BP393" s="450"/>
      <c r="BQ393" s="157">
        <f>+'ESTUDIO DE MERCADO 2023'!AY393*(1 + 0.0928) * (1 + 0.052) * (1 + 0.051)</f>
        <v>517239.83760125836</v>
      </c>
      <c r="BR393" s="157">
        <f>+'ESTUDIO DE MERCADO 2023'!AZ393*(1 + 0.0928) * (1 + 0.052) * (1 + 0.051)</f>
        <v>466268.88749277452</v>
      </c>
      <c r="BS393" s="7">
        <f>+'ESTUDIO DE MERCADO 2025'!BJ393*1.051</f>
        <v>623243</v>
      </c>
      <c r="BT393" s="7">
        <f>+'ESTUDIO DE MERCADO 2025'!BK393*1.051</f>
        <v>623243</v>
      </c>
      <c r="BU393" s="7">
        <f>+'ESTUDIO DE MERCADO 2025'!BL393*1.051</f>
        <v>598852.44299999997</v>
      </c>
      <c r="BV393" s="8">
        <f t="shared" si="286"/>
        <v>565769</v>
      </c>
      <c r="BW393" s="450"/>
      <c r="BX393" s="157">
        <f>+'ESTUDIO DE MERCADO 2023'!BB393*(1 + 0.0928) * (1 + 0.052) * (1 + 0.051)</f>
        <v>420787.62317257526</v>
      </c>
      <c r="BY393" s="157">
        <f>+'ESTUDIO DE MERCADO 2023'!BC393*(1 + 0.0928) * (1 + 0.052) * (1 + 0.051)</f>
        <v>323682.78705582721</v>
      </c>
      <c r="BZ393" s="7">
        <f>+'ESTUDIO DE MERCADO 2025'!BP393*1.051</f>
        <v>471898.99999999994</v>
      </c>
      <c r="CA393" s="7">
        <f>+'ESTUDIO DE MERCADO 2025'!BQ393*1.051</f>
        <v>471898.99999999994</v>
      </c>
      <c r="CB393" s="7">
        <f>+'ESTUDIO DE MERCADO 2025'!BR393*1.051</f>
        <v>453303.02639999997</v>
      </c>
      <c r="CC393" s="8">
        <f t="shared" si="277"/>
        <v>428314</v>
      </c>
      <c r="CD393" s="453"/>
      <c r="CE393" s="45"/>
      <c r="CF393" s="9"/>
      <c r="CG393" s="9"/>
      <c r="CH393" s="9"/>
      <c r="CI393" s="10"/>
      <c r="CJ393" s="10"/>
    </row>
    <row r="394" spans="1:88" s="6" customFormat="1" ht="50" customHeight="1" x14ac:dyDescent="0.35">
      <c r="A394" s="291"/>
      <c r="B394" s="11">
        <v>358</v>
      </c>
      <c r="C394" s="51" t="s">
        <v>397</v>
      </c>
      <c r="D394" s="11" t="s">
        <v>283</v>
      </c>
      <c r="F394" s="157">
        <f>+'ESTUDIO DE MERCADO 2023'!F394*(1 + 0.0928) * (1 + 0.052) * (1 + 0.051)</f>
        <v>664303.73777767923</v>
      </c>
      <c r="G394" s="157">
        <f>+'ESTUDIO DE MERCADO 2023'!G394*(1 + 0.0928) * (1 + 0.052) * (1 + 0.051)</f>
        <v>628533.53651272715</v>
      </c>
      <c r="H394" s="7">
        <f>+'ESTUDIO DE MERCADO 2025'!H394*1.051</f>
        <v>818729</v>
      </c>
      <c r="I394" s="7">
        <f>+'ESTUDIO DE MERCADO 2025'!I394*1.051</f>
        <v>835545</v>
      </c>
      <c r="J394" s="13">
        <f>+'ESTUDIO DE MERCADO 2025'!J394*1.051</f>
        <v>787200.47139999992</v>
      </c>
      <c r="K394" s="8">
        <f t="shared" si="278"/>
        <v>746862</v>
      </c>
      <c r="L394" s="450"/>
      <c r="M394" s="157">
        <f>+'ESTUDIO DE MERCADO 2023'!I394*(1 + 0.0928) * (1 + 0.052) * (1 + 0.051)</f>
        <v>664303.73777767923</v>
      </c>
      <c r="N394" s="157">
        <f>+'ESTUDIO DE MERCADO 2023'!J394*(1 + 0.0928) * (1 + 0.052) * (1 + 0.051)</f>
        <v>628533.53651272715</v>
      </c>
      <c r="O394" s="7">
        <f>+'ESTUDIO DE MERCADO 2025'!N394*1.051</f>
        <v>818729</v>
      </c>
      <c r="P394" s="7">
        <f>+'ESTUDIO DE MERCADO 2025'!O394*1.051</f>
        <v>835545</v>
      </c>
      <c r="Q394" s="7">
        <f>+'ESTUDIO DE MERCADO 2025'!P394*1.051</f>
        <v>787200.47139999992</v>
      </c>
      <c r="R394" s="8">
        <f t="shared" si="279"/>
        <v>746862</v>
      </c>
      <c r="S394" s="450"/>
      <c r="T394" s="157">
        <f>+'ESTUDIO DE MERCADO 2023'!O394*(1 + 0.0928) * (1 + 0.052) * (1 + 0.051)</f>
        <v>1075327.9236727543</v>
      </c>
      <c r="U394" s="157">
        <f>+'ESTUDIO DE MERCADO 2023'!P394*(1 + 0.0928) * (1 + 0.052) * (1 + 0.051)</f>
        <v>1017425.6508596062</v>
      </c>
      <c r="V394" s="7">
        <f>+'ESTUDIO DE MERCADO 2025'!T394*1.051</f>
        <v>1325311</v>
      </c>
      <c r="W394" s="7">
        <f>+'ESTUDIO DE MERCADO 2025'!U394*1.051</f>
        <v>1325311</v>
      </c>
      <c r="X394" s="7">
        <f>+'ESTUDIO DE MERCADO 2025'!V394*1.051</f>
        <v>1274264.7708000001</v>
      </c>
      <c r="Y394" s="8">
        <f t="shared" si="280"/>
        <v>1203528</v>
      </c>
      <c r="Z394" s="450"/>
      <c r="AA394" s="157">
        <f>+'ESTUDIO DE MERCADO 2023'!AD394*(1 + 0.0928) * (1 + 0.052) * (1 + 0.051)</f>
        <v>1277408.9630026142</v>
      </c>
      <c r="AB394" s="157">
        <f>+'ESTUDIO DE MERCADO 2023'!AE394*(1 + 0.0928) * (1 + 0.052) * (1 + 0.051)</f>
        <v>1202267.2906327106</v>
      </c>
      <c r="AC394" s="7">
        <f>+'ESTUDIO DE MERCADO 2025'!Z394*1.051</f>
        <v>1570194</v>
      </c>
      <c r="AD394" s="7">
        <f>+'ESTUDIO DE MERCADO 2025'!AA394*1.051</f>
        <v>1570194</v>
      </c>
      <c r="AE394" s="7">
        <f>+'ESTUDIO DE MERCADO 2025'!AB394*1.051</f>
        <v>1509859.4531999999</v>
      </c>
      <c r="AF394" s="8">
        <f t="shared" si="281"/>
        <v>1425985</v>
      </c>
      <c r="AG394" s="450"/>
      <c r="AH394" s="157">
        <f>+'ESTUDIO DE MERCADO 2023'!AG394*(1 + 0.0928) * (1 + 0.052) * (1 + 0.051)</f>
        <v>1116014.5821532076</v>
      </c>
      <c r="AI394" s="157">
        <f>+'ESTUDIO DE MERCADO 2023'!AH394*(1 + 0.0928) * (1 + 0.052) * (1 + 0.051)</f>
        <v>1202267.2906327106</v>
      </c>
      <c r="AJ394" s="7">
        <f>+'ESTUDIO DE MERCADO 2025'!AF394*1.051</f>
        <v>1468247</v>
      </c>
      <c r="AK394" s="7">
        <f>+'ESTUDIO DE MERCADO 2025'!AG394*1.051</f>
        <v>1497675</v>
      </c>
      <c r="AL394" s="7">
        <f>+'ESTUDIO DE MERCADO 2025'!AH394*1.051</f>
        <v>1411587.5899999999</v>
      </c>
      <c r="AM394" s="8">
        <f t="shared" si="282"/>
        <v>1339158</v>
      </c>
      <c r="AN394" s="450"/>
      <c r="AO394" s="157">
        <f>+'ESTUDIO DE MERCADO 2023'!AJ394*(1 + 0.0928) * (1 + 0.052) * (1 + 0.051)</f>
        <v>1243229.6427573885</v>
      </c>
      <c r="AP394" s="157">
        <f>+'ESTUDIO DE MERCADO 2023'!AK394*(1 + 0.0928) * (1 + 0.052) * (1 + 0.051)</f>
        <v>1202267.2906327106</v>
      </c>
      <c r="AQ394" s="7">
        <f>+'ESTUDIO DE MERCADO 2025'!AL394*1.051</f>
        <v>1548123</v>
      </c>
      <c r="AR394" s="7">
        <f>+'ESTUDIO DE MERCADO 2025'!AM394*1.051</f>
        <v>1578602</v>
      </c>
      <c r="AS394" s="7">
        <f>+'ESTUDIO DE MERCADO 2025'!AN394*1.051</f>
        <v>1489047.9716</v>
      </c>
      <c r="AT394" s="8">
        <f>ROUND(((AO394+AP394+AQ394+AR394+AS394)/5),0)</f>
        <v>1412254</v>
      </c>
      <c r="AU394" s="450"/>
      <c r="AV394" s="157">
        <f>+'ESTUDIO DE MERCADO 2023'!AM394*(1 + 0.0928) * (1 + 0.052) * (1 + 0.051)</f>
        <v>1370556.4798958569</v>
      </c>
      <c r="AW394" s="157">
        <f>+'ESTUDIO DE MERCADO 2023'!AN394*(1 + 0.0928) * (1 + 0.052) * (1 + 0.051)</f>
        <v>1202267.2906327106</v>
      </c>
      <c r="AX394" s="7">
        <f>+'ESTUDIO DE MERCADO 2025'!AR394*1.051</f>
        <v>1629050</v>
      </c>
      <c r="AY394" s="7">
        <f>+'ESTUDIO DE MERCADO 2025'!AS394*1.051</f>
        <v>1661631</v>
      </c>
      <c r="AZ394" s="7">
        <f>+'ESTUDIO DE MERCADO 2025'!AT394*1.051</f>
        <v>1566576.0375999999</v>
      </c>
      <c r="BA394" s="8">
        <f t="shared" si="283"/>
        <v>1486016</v>
      </c>
      <c r="BB394" s="450"/>
      <c r="BC394" s="157">
        <f>+'ESTUDIO DE MERCADO 2023'!AP394*(1 + 0.0928) * (1 + 0.052) * (1 + 0.051)</f>
        <v>945713.31246839149</v>
      </c>
      <c r="BD394" s="157">
        <f>+'ESTUDIO DE MERCADO 2023'!AQ394*(1 + 0.0928) * (1 + 0.052) * (1 + 0.051)</f>
        <v>727471.77882183949</v>
      </c>
      <c r="BE394" s="7">
        <f>+'ESTUDIO DE MERCADO 2025'!AX394*1.051</f>
        <v>1059408</v>
      </c>
      <c r="BF394" s="7">
        <f>+'ESTUDIO DE MERCADO 2025'!AY394*1.051</f>
        <v>1059408</v>
      </c>
      <c r="BG394" s="7">
        <f>+'ESTUDIO DE MERCADO 2025'!AZ394*1.051</f>
        <v>1018791.4743999999</v>
      </c>
      <c r="BH394" s="8">
        <f t="shared" si="284"/>
        <v>962159</v>
      </c>
      <c r="BI394" s="450"/>
      <c r="BJ394" s="157">
        <f>+'ESTUDIO DE MERCADO 2023'!AV394*(1 + 0.0928) * (1 + 0.052) * (1 + 0.051)</f>
        <v>1387251.2772614772</v>
      </c>
      <c r="BK394" s="157">
        <f>+'ESTUDIO DE MERCADO 2023'!AW394*(1 + 0.0928) * (1 + 0.052) * (1 + 0.051)</f>
        <v>1202267.2906327106</v>
      </c>
      <c r="BL394" s="7">
        <f>+'ESTUDIO DE MERCADO 2025'!BD394*1.051</f>
        <v>1639560</v>
      </c>
      <c r="BM394" s="7">
        <f>+'ESTUDIO DE MERCADO 2025'!BE394*1.051</f>
        <v>1639560</v>
      </c>
      <c r="BN394" s="7">
        <f>+'ESTUDIO DE MERCADO 2025'!BF394*1.051</f>
        <v>1576741.9401999998</v>
      </c>
      <c r="BO394" s="8">
        <f t="shared" si="285"/>
        <v>1489076</v>
      </c>
      <c r="BP394" s="450"/>
      <c r="BQ394" s="157">
        <f>+'ESTUDIO DE MERCADO 2023'!AY394*(1 + 0.0928) * (1 + 0.052) * (1 + 0.051)</f>
        <v>1343035.1532146807</v>
      </c>
      <c r="BR394" s="157">
        <f>+'ESTUDIO DE MERCADO 2023'!AZ394*(1 + 0.0928) * (1 + 0.052) * (1 + 0.051)</f>
        <v>1202267.2906327106</v>
      </c>
      <c r="BS394" s="7">
        <f>+'ESTUDIO DE MERCADO 2025'!BJ394*1.051</f>
        <v>1612234</v>
      </c>
      <c r="BT394" s="7">
        <f>+'ESTUDIO DE MERCADO 2025'!BK394*1.051</f>
        <v>1612234</v>
      </c>
      <c r="BU394" s="7">
        <f>+'ESTUDIO DE MERCADO 2025'!BL394*1.051</f>
        <v>1549819.7343999997</v>
      </c>
      <c r="BV394" s="8">
        <f t="shared" si="286"/>
        <v>1463918</v>
      </c>
      <c r="BW394" s="450"/>
      <c r="BX394" s="157">
        <f>+'ESTUDIO DE MERCADO 2023'!BB394*(1 + 0.0928) * (1 + 0.052) * (1 + 0.051)</f>
        <v>1115206.6322042856</v>
      </c>
      <c r="BY394" s="157">
        <f>+'ESTUDIO DE MERCADO 2023'!BC394*(1 + 0.0928) * (1 + 0.052) * (1 + 0.051)</f>
        <v>857851.25554175815</v>
      </c>
      <c r="BZ394" s="7">
        <f>+'ESTUDIO DE MERCADO 2025'!BP394*1.051</f>
        <v>1249639</v>
      </c>
      <c r="CA394" s="7">
        <f>+'ESTUDIO DE MERCADO 2025'!BQ394*1.051</f>
        <v>1249639</v>
      </c>
      <c r="CB394" s="7">
        <f>+'ESTUDIO DE MERCADO 2025'!BR394*1.051</f>
        <v>1201383.3859999999</v>
      </c>
      <c r="CC394" s="8">
        <f t="shared" si="277"/>
        <v>1134744</v>
      </c>
      <c r="CD394" s="453"/>
      <c r="CE394" s="45"/>
      <c r="CF394" s="9"/>
      <c r="CG394" s="9"/>
      <c r="CH394" s="9"/>
      <c r="CI394" s="10"/>
      <c r="CJ394" s="10"/>
    </row>
    <row r="395" spans="1:88" s="6" customFormat="1" ht="50" customHeight="1" x14ac:dyDescent="0.35">
      <c r="A395" s="291"/>
      <c r="B395" s="31">
        <v>359</v>
      </c>
      <c r="C395" s="51" t="s">
        <v>398</v>
      </c>
      <c r="D395" s="11" t="s">
        <v>283</v>
      </c>
      <c r="F395" s="157">
        <f>+'ESTUDIO DE MERCADO 2023'!F395*(1 + 0.0928) * (1 + 0.052) * (1 + 0.051)</f>
        <v>473128.2003147733</v>
      </c>
      <c r="G395" s="157">
        <f>+'ESTUDIO DE MERCADO 2023'!G395*(1 + 0.0928) * (1 + 0.052) * (1 + 0.051)</f>
        <v>447652.06645167008</v>
      </c>
      <c r="H395" s="7">
        <f>+'ESTUDIO DE MERCADO 2025'!H395*1.051</f>
        <v>583305</v>
      </c>
      <c r="I395" s="7">
        <f>+'ESTUDIO DE MERCADO 2025'!I395*1.051</f>
        <v>594866</v>
      </c>
      <c r="J395" s="13">
        <f>+'ESTUDIO DE MERCADO 2025'!J395*1.051</f>
        <v>560657.84180000005</v>
      </c>
      <c r="K395" s="8">
        <f t="shared" si="278"/>
        <v>531922</v>
      </c>
      <c r="L395" s="450"/>
      <c r="M395" s="157">
        <f>+'ESTUDIO DE MERCADO 2023'!I395*(1 + 0.0928) * (1 + 0.052) * (1 + 0.051)</f>
        <v>473128.2003147733</v>
      </c>
      <c r="N395" s="157">
        <f>+'ESTUDIO DE MERCADO 2023'!J395*(1 + 0.0928) * (1 + 0.052) * (1 + 0.051)</f>
        <v>447652.06645167008</v>
      </c>
      <c r="O395" s="7">
        <f>+'ESTUDIO DE MERCADO 2025'!N395*1.051</f>
        <v>583305</v>
      </c>
      <c r="P395" s="7">
        <f>+'ESTUDIO DE MERCADO 2025'!O395*1.051</f>
        <v>594866</v>
      </c>
      <c r="Q395" s="7">
        <f>+'ESTUDIO DE MERCADO 2025'!P395*1.051</f>
        <v>560657.84180000005</v>
      </c>
      <c r="R395" s="8">
        <f t="shared" si="279"/>
        <v>531922</v>
      </c>
      <c r="S395" s="450"/>
      <c r="T395" s="157">
        <f>+'ESTUDIO DE MERCADO 2023'!O395*(1 + 0.0928) * (1 + 0.052) * (1 + 0.051)</f>
        <v>768494.04728107573</v>
      </c>
      <c r="U395" s="157">
        <f>+'ESTUDIO DE MERCADO 2023'!P395*(1 + 0.0928) * (1 + 0.052) * (1 + 0.051)</f>
        <v>727113.5985813255</v>
      </c>
      <c r="V395" s="7">
        <f>+'ESTUDIO DE MERCADO 2025'!T395*1.051</f>
        <v>946950.99999999988</v>
      </c>
      <c r="W395" s="7">
        <f>+'ESTUDIO DE MERCADO 2025'!U395*1.051</f>
        <v>946950.99999999988</v>
      </c>
      <c r="X395" s="7">
        <f>+'ESTUDIO DE MERCADO 2025'!V395*1.051</f>
        <v>910665.64539999992</v>
      </c>
      <c r="Y395" s="8">
        <f t="shared" si="280"/>
        <v>860035</v>
      </c>
      <c r="Z395" s="450"/>
      <c r="AA395" s="157">
        <f>+'ESTUDIO DE MERCADO 2023'!AD395*(1 + 0.0928) * (1 + 0.052) * (1 + 0.051)</f>
        <v>906078.81136503071</v>
      </c>
      <c r="AB395" s="157">
        <f>+'ESTUDIO DE MERCADO 2023'!AE395*(1 + 0.0928) * (1 + 0.052) * (1 + 0.051)</f>
        <v>829114.69550131785</v>
      </c>
      <c r="AC395" s="7">
        <f>+'ESTUDIO DE MERCADO 2025'!Z395*1.051</f>
        <v>1098295</v>
      </c>
      <c r="AD395" s="7">
        <f>+'ESTUDIO DE MERCADO 2025'!AA395*1.051</f>
        <v>1098295</v>
      </c>
      <c r="AE395" s="7">
        <f>+'ESTUDIO DE MERCADO 2025'!AB395*1.051</f>
        <v>1056549.0697999999</v>
      </c>
      <c r="AF395" s="8">
        <f t="shared" si="281"/>
        <v>997667</v>
      </c>
      <c r="AG395" s="450"/>
      <c r="AH395" s="157">
        <f>+'ESTUDIO DE MERCADO 2023'!AG395*(1 + 0.0928) * (1 + 0.052) * (1 + 0.051)</f>
        <v>799290.91240179155</v>
      </c>
      <c r="AI395" s="157">
        <f>+'ESTUDIO DE MERCADO 2023'!AH395*(1 + 0.0928) * (1 + 0.052) * (1 + 0.051)</f>
        <v>829114.69550131785</v>
      </c>
      <c r="AJ395" s="7">
        <f>+'ESTUDIO DE MERCADO 2025'!AF395*1.051</f>
        <v>1031030.9999999999</v>
      </c>
      <c r="AK395" s="7">
        <f>+'ESTUDIO DE MERCADO 2025'!AG395*1.051</f>
        <v>1052051</v>
      </c>
      <c r="AL395" s="7">
        <f>+'ESTUDIO DE MERCADO 2025'!AH395*1.051</f>
        <v>991526.43239999993</v>
      </c>
      <c r="AM395" s="8">
        <f t="shared" si="282"/>
        <v>940603</v>
      </c>
      <c r="AN395" s="450"/>
      <c r="AO395" s="157">
        <f>+'ESTUDIO DE MERCADO 2023'!AJ395*(1 + 0.0928) * (1 + 0.052) * (1 + 0.051)</f>
        <v>875840.82891574979</v>
      </c>
      <c r="AP395" s="157">
        <f>+'ESTUDIO DE MERCADO 2023'!AK395*(1 + 0.0928) * (1 + 0.052) * (1 + 0.051)</f>
        <v>829114.69550131785</v>
      </c>
      <c r="AQ395" s="7">
        <f>+'ESTUDIO DE MERCADO 2025'!AL395*1.051</f>
        <v>1079377</v>
      </c>
      <c r="AR395" s="7">
        <f>+'ESTUDIO DE MERCADO 2025'!AM395*1.051</f>
        <v>1101448</v>
      </c>
      <c r="AS395" s="7">
        <f>+'ESTUDIO DE MERCADO 2025'!AN395*1.051</f>
        <v>1038137.4416</v>
      </c>
      <c r="AT395" s="8">
        <f>ROUND(((AO395+AP395+AQ395+AR395+AS395)/5),0)</f>
        <v>984784</v>
      </c>
      <c r="AU395" s="450"/>
      <c r="AV395" s="157">
        <f>+'ESTUDIO DE MERCADO 2023'!AM395*(1 + 0.0928) * (1 + 0.052) * (1 + 0.051)</f>
        <v>973201.83516667911</v>
      </c>
      <c r="AW395" s="157">
        <f>+'ESTUDIO DE MERCADO 2023'!AN395*(1 + 0.0928) * (1 + 0.052) * (1 + 0.051)</f>
        <v>829114.69550131785</v>
      </c>
      <c r="AX395" s="7">
        <f>+'ESTUDIO DE MERCADO 2025'!AR395*1.051</f>
        <v>1141386</v>
      </c>
      <c r="AY395" s="7">
        <f>+'ESTUDIO DE MERCADO 2025'!AS395*1.051</f>
        <v>1164508</v>
      </c>
      <c r="AZ395" s="7">
        <f>+'ESTUDIO DE MERCADO 2025'!AT395*1.051</f>
        <v>1097420.1476</v>
      </c>
      <c r="BA395" s="8">
        <f t="shared" si="283"/>
        <v>1041126</v>
      </c>
      <c r="BB395" s="450"/>
      <c r="BC395" s="157">
        <f>+'ESTUDIO DE MERCADO 2023'!AP395*(1 + 0.0928) * (1 + 0.052) * (1 + 0.051)</f>
        <v>673573.90034952154</v>
      </c>
      <c r="BD395" s="157">
        <f>+'ESTUDIO DE MERCADO 2023'!AQ395*(1 + 0.0928) * (1 + 0.052) * (1 + 0.051)</f>
        <v>518133.76949963201</v>
      </c>
      <c r="BE395" s="7">
        <f>+'ESTUDIO DE MERCADO 2025'!AX395*1.051</f>
        <v>754618</v>
      </c>
      <c r="BF395" s="7">
        <f>+'ESTUDIO DE MERCADO 2025'!AY395*1.051</f>
        <v>754618</v>
      </c>
      <c r="BG395" s="7">
        <f>+'ESTUDIO DE MERCADO 2025'!AZ395*1.051</f>
        <v>725623.85279999999</v>
      </c>
      <c r="BH395" s="8">
        <f t="shared" si="284"/>
        <v>685314</v>
      </c>
      <c r="BI395" s="450"/>
      <c r="BJ395" s="157">
        <f>+'ESTUDIO DE MERCADO 2023'!AV395*(1 + 0.0928) * (1 + 0.052) * (1 + 0.051)</f>
        <v>982977.42206747108</v>
      </c>
      <c r="BK395" s="157">
        <f>+'ESTUDIO DE MERCADO 2023'!AW395*(1 + 0.0928) * (1 + 0.052) * (1 + 0.051)</f>
        <v>829114.69550131785</v>
      </c>
      <c r="BL395" s="7">
        <f>+'ESTUDIO DE MERCADO 2025'!BD395*1.051</f>
        <v>1147692</v>
      </c>
      <c r="BM395" s="7">
        <f>+'ESTUDIO DE MERCADO 2025'!BE395*1.051</f>
        <v>1147692</v>
      </c>
      <c r="BN395" s="7">
        <f>+'ESTUDIO DE MERCADO 2025'!BF395*1.051</f>
        <v>1103371.9606000001</v>
      </c>
      <c r="BO395" s="8">
        <f t="shared" si="285"/>
        <v>1042170</v>
      </c>
      <c r="BP395" s="450"/>
      <c r="BQ395" s="157">
        <f>+'ESTUDIO DE MERCADO 2023'!AY395*(1 + 0.0928) * (1 + 0.052) * (1 + 0.051)</f>
        <v>961148.19389862544</v>
      </c>
      <c r="BR395" s="157">
        <f>+'ESTUDIO DE MERCADO 2023'!AZ395*(1 + 0.0928) * (1 + 0.052) * (1 + 0.051)</f>
        <v>829114.69550131785</v>
      </c>
      <c r="BS395" s="7">
        <f>+'ESTUDIO DE MERCADO 2025'!BJ395*1.051</f>
        <v>1134029</v>
      </c>
      <c r="BT395" s="7">
        <f>+'ESTUDIO DE MERCADO 2025'!BK395*1.051</f>
        <v>1134029</v>
      </c>
      <c r="BU395" s="7">
        <f>+'ESTUDIO DE MERCADO 2025'!BL395*1.051</f>
        <v>1090080.8044</v>
      </c>
      <c r="BV395" s="8">
        <f t="shared" si="286"/>
        <v>1029680</v>
      </c>
      <c r="BW395" s="450"/>
      <c r="BX395" s="157">
        <f>+'ESTUDIO DE MERCADO 2023'!BB395*(1 + 0.0928) * (1 + 0.052) * (1 + 0.051)</f>
        <v>794268.25813285355</v>
      </c>
      <c r="BY395" s="157">
        <f>+'ESTUDIO DE MERCADO 2023'!BC395*(1 + 0.0928) * (1 + 0.052) * (1 + 0.051)</f>
        <v>610975.58317911811</v>
      </c>
      <c r="BZ395" s="7">
        <f>+'ESTUDIO DE MERCADO 2025'!BP395*1.051</f>
        <v>890197</v>
      </c>
      <c r="CA395" s="7">
        <f>+'ESTUDIO DE MERCADO 2025'!BQ395*1.051</f>
        <v>890197</v>
      </c>
      <c r="CB395" s="7">
        <f>+'ESTUDIO DE MERCADO 2025'!BR395*1.051</f>
        <v>855644.11380000005</v>
      </c>
      <c r="CC395" s="8">
        <f t="shared" si="277"/>
        <v>808256</v>
      </c>
      <c r="CD395" s="453"/>
      <c r="CE395" s="45"/>
      <c r="CF395" s="9"/>
      <c r="CG395" s="9"/>
      <c r="CH395" s="9"/>
      <c r="CI395" s="10"/>
      <c r="CJ395" s="10"/>
    </row>
    <row r="396" spans="1:88" s="6" customFormat="1" ht="50" customHeight="1" x14ac:dyDescent="0.35">
      <c r="A396" s="291"/>
      <c r="B396" s="11">
        <v>360</v>
      </c>
      <c r="C396" s="51" t="s">
        <v>399</v>
      </c>
      <c r="D396" s="11" t="s">
        <v>283</v>
      </c>
      <c r="F396" s="157">
        <f>+'ESTUDIO DE MERCADO 2023'!F396*(1 + 0.0928) * (1 + 0.052) * (1 + 0.051)</f>
        <v>270044.81706331857</v>
      </c>
      <c r="G396" s="157">
        <f>+'ESTUDIO DE MERCADO 2023'!G396*(1 + 0.0928) * (1 + 0.052) * (1 + 0.051)</f>
        <v>255503.94229837062</v>
      </c>
      <c r="H396" s="7">
        <f>+'ESTUDIO DE MERCADO 2025'!H396*1.051</f>
        <v>333167</v>
      </c>
      <c r="I396" s="7">
        <f>+'ESTUDIO DE MERCADO 2025'!I396*1.051</f>
        <v>339473</v>
      </c>
      <c r="J396" s="13">
        <f>+'ESTUDIO DE MERCADO 2025'!J396*1.051</f>
        <v>320003.01479999995</v>
      </c>
      <c r="K396" s="8">
        <f t="shared" si="278"/>
        <v>303638</v>
      </c>
      <c r="L396" s="450"/>
      <c r="M396" s="157">
        <f>+'ESTUDIO DE MERCADO 2023'!I396*(1 + 0.0928) * (1 + 0.052) * (1 + 0.051)</f>
        <v>270044.81706331857</v>
      </c>
      <c r="N396" s="157">
        <f>+'ESTUDIO DE MERCADO 2023'!J396*(1 + 0.0928) * (1 + 0.052) * (1 + 0.051)</f>
        <v>255503.94229837062</v>
      </c>
      <c r="O396" s="7">
        <f>+'ESTUDIO DE MERCADO 2025'!N396*1.051</f>
        <v>333167</v>
      </c>
      <c r="P396" s="7">
        <f>+'ESTUDIO DE MERCADO 2025'!O396*1.051</f>
        <v>339473</v>
      </c>
      <c r="Q396" s="7">
        <f>+'ESTUDIO DE MERCADO 2025'!P396*1.051</f>
        <v>320003.01479999995</v>
      </c>
      <c r="R396" s="8">
        <f t="shared" si="279"/>
        <v>303638</v>
      </c>
      <c r="S396" s="450"/>
      <c r="T396" s="157">
        <f>+'ESTUDIO DE MERCADO 2023'!O396*(1 + 0.0928) * (1 + 0.052) * (1 + 0.051)</f>
        <v>446874.0793429591</v>
      </c>
      <c r="U396" s="157">
        <f>+'ESTUDIO DE MERCADO 2023'!P396*(1 + 0.0928) * (1 + 0.052) * (1 + 0.051)</f>
        <v>422811.62891679979</v>
      </c>
      <c r="V396" s="7">
        <f>+'ESTUDIO DE MERCADO 2025'!T396*1.051</f>
        <v>550724</v>
      </c>
      <c r="W396" s="7">
        <f>+'ESTUDIO DE MERCADO 2025'!U396*1.051</f>
        <v>550724</v>
      </c>
      <c r="X396" s="7">
        <f>+'ESTUDIO DE MERCADO 2025'!V396*1.051</f>
        <v>529546.56019999995</v>
      </c>
      <c r="Y396" s="8">
        <f t="shared" si="280"/>
        <v>500136</v>
      </c>
      <c r="Z396" s="450"/>
      <c r="AA396" s="157">
        <f>+'ESTUDIO DE MERCADO 2023'!AD396*(1 + 0.0928) * (1 + 0.052) * (1 + 0.051)</f>
        <v>508923.42045784276</v>
      </c>
      <c r="AB396" s="157">
        <f>+'ESTUDIO DE MERCADO 2023'!AE396*(1 + 0.0928) * (1 + 0.052) * (1 + 0.051)</f>
        <v>493147.46171834436</v>
      </c>
      <c r="AC396" s="7">
        <f>+'ESTUDIO DE MERCADO 2025'!Z396*1.051</f>
        <v>634804</v>
      </c>
      <c r="AD396" s="7">
        <f>+'ESTUDIO DE MERCADO 2025'!AA396*1.051</f>
        <v>634804</v>
      </c>
      <c r="AE396" s="7">
        <f>+'ESTUDIO DE MERCADO 2025'!AB396*1.051</f>
        <v>610154.26639999996</v>
      </c>
      <c r="AF396" s="8">
        <f t="shared" si="281"/>
        <v>576367</v>
      </c>
      <c r="AG396" s="450"/>
      <c r="AH396" s="157">
        <f>+'ESTUDIO DE MERCADO 2023'!AG396*(1 + 0.0928) * (1 + 0.052) * (1 + 0.051)</f>
        <v>456420.03836353123</v>
      </c>
      <c r="AI396" s="157">
        <f>+'ESTUDIO DE MERCADO 2023'!AH396*(1 + 0.0928) * (1 + 0.052) * (1 + 0.051)</f>
        <v>493147.46171834436</v>
      </c>
      <c r="AJ396" s="7">
        <f>+'ESTUDIO DE MERCADO 2025'!AF396*1.051</f>
        <v>601172</v>
      </c>
      <c r="AK396" s="7">
        <f>+'ESTUDIO DE MERCADO 2025'!AG396*1.051</f>
        <v>612733</v>
      </c>
      <c r="AL396" s="7">
        <f>+'ESTUDIO DE MERCADO 2025'!AH396*1.051</f>
        <v>578185.15859999997</v>
      </c>
      <c r="AM396" s="8">
        <f t="shared" si="282"/>
        <v>548332</v>
      </c>
      <c r="AN396" s="450"/>
      <c r="AO396" s="157">
        <f>+'ESTUDIO DE MERCADO 2023'!AJ396*(1 + 0.0928) * (1 + 0.052) * (1 + 0.051)</f>
        <v>514817.20271682151</v>
      </c>
      <c r="AP396" s="157">
        <f>+'ESTUDIO DE MERCADO 2023'!AK396*(1 + 0.0928) * (1 + 0.052) * (1 + 0.051)</f>
        <v>493147.46171834436</v>
      </c>
      <c r="AQ396" s="7">
        <f>+'ESTUDIO DE MERCADO 2025'!AL396*1.051</f>
        <v>637957</v>
      </c>
      <c r="AR396" s="7">
        <f>+'ESTUDIO DE MERCADO 2025'!AM396*1.051</f>
        <v>650569</v>
      </c>
      <c r="AS396" s="7">
        <f>+'ESTUDIO DE MERCADO 2025'!AN396*1.051</f>
        <v>613743.01099999994</v>
      </c>
      <c r="AT396" s="8">
        <f>ROUND(((AO396+AP396+AQ396+AR396+AS396)/5),0)</f>
        <v>582047</v>
      </c>
      <c r="AU396" s="450"/>
      <c r="AV396" s="157">
        <f>+'ESTUDIO DE MERCADO 2023'!AM396*(1 + 0.0928) * (1 + 0.052) * (1 + 0.051)</f>
        <v>549755.87441780069</v>
      </c>
      <c r="AW396" s="157">
        <f>+'ESTUDIO DE MERCADO 2023'!AN396*(1 + 0.0928) * (1 + 0.052) * (1 + 0.051)</f>
        <v>493147.46171834436</v>
      </c>
      <c r="AX396" s="7">
        <f>+'ESTUDIO DE MERCADO 2025'!AR396*1.051</f>
        <v>660028</v>
      </c>
      <c r="AY396" s="7">
        <f>+'ESTUDIO DE MERCADO 2025'!AS396*1.051</f>
        <v>673691</v>
      </c>
      <c r="AZ396" s="7">
        <f>+'ESTUDIO DE MERCADO 2025'!AT396*1.051</f>
        <v>635017.98359999992</v>
      </c>
      <c r="BA396" s="8">
        <f t="shared" si="283"/>
        <v>602328</v>
      </c>
      <c r="BB396" s="450"/>
      <c r="BC396" s="157">
        <f>+'ESTUDIO DE MERCADO 2023'!AP396*(1 + 0.0928) * (1 + 0.052) * (1 + 0.051)</f>
        <v>403902.07672126923</v>
      </c>
      <c r="BD396" s="157">
        <f>+'ESTUDIO DE MERCADO 2023'!AQ396*(1 + 0.0928) * (1 + 0.052) * (1 + 0.051)</f>
        <v>310693.90517020703</v>
      </c>
      <c r="BE396" s="7">
        <f>+'ESTUDIO DE MERCADO 2025'!AX396*1.051</f>
        <v>452981</v>
      </c>
      <c r="BF396" s="7">
        <f>+'ESTUDIO DE MERCADO 2025'!AY396*1.051</f>
        <v>452981</v>
      </c>
      <c r="BG396" s="7">
        <f>+'ESTUDIO DE MERCADO 2025'!AZ396*1.051</f>
        <v>435113.57959999994</v>
      </c>
      <c r="BH396" s="8">
        <f t="shared" si="284"/>
        <v>411134</v>
      </c>
      <c r="BI396" s="450"/>
      <c r="BJ396" s="157">
        <f>+'ESTUDIO DE MERCADO 2023'!AV396*(1 + 0.0928) * (1 + 0.052) * (1 + 0.051)</f>
        <v>580753.20832283539</v>
      </c>
      <c r="BK396" s="157">
        <f>+'ESTUDIO DE MERCADO 2023'!AW396*(1 + 0.0928) * (1 + 0.052) * (1 + 0.051)</f>
        <v>493147.46171834436</v>
      </c>
      <c r="BL396" s="7">
        <f>+'ESTUDIO DE MERCADO 2025'!BD396*1.051</f>
        <v>679997</v>
      </c>
      <c r="BM396" s="7">
        <f>+'ESTUDIO DE MERCADO 2025'!BE396*1.051</f>
        <v>679997</v>
      </c>
      <c r="BN396" s="7">
        <f>+'ESTUDIO DE MERCADO 2025'!BF396*1.051</f>
        <v>653891.63139999995</v>
      </c>
      <c r="BO396" s="8">
        <f t="shared" si="285"/>
        <v>617557</v>
      </c>
      <c r="BP396" s="450"/>
      <c r="BQ396" s="157">
        <f>+'ESTUDIO DE MERCADO 2023'!AY396*(1 + 0.0928) * (1 + 0.052) * (1 + 0.051)</f>
        <v>563896.82096743025</v>
      </c>
      <c r="BR396" s="157">
        <f>+'ESTUDIO DE MERCADO 2023'!AZ396*(1 + 0.0928) * (1 + 0.052) * (1 + 0.051)</f>
        <v>493147.46171834436</v>
      </c>
      <c r="BS396" s="7">
        <f>+'ESTUDIO DE MERCADO 2025'!BJ396*1.051</f>
        <v>669487</v>
      </c>
      <c r="BT396" s="7">
        <f>+'ESTUDIO DE MERCADO 2025'!BK396*1.051</f>
        <v>669487</v>
      </c>
      <c r="BU396" s="7">
        <f>+'ESTUDIO DE MERCADO 2025'!BL396*1.051</f>
        <v>643627.1449999999</v>
      </c>
      <c r="BV396" s="8">
        <f t="shared" si="286"/>
        <v>607929</v>
      </c>
      <c r="BW396" s="450"/>
      <c r="BX396" s="157">
        <f>+'ESTUDIO DE MERCADO 2023'!BB396*(1 + 0.0928) * (1 + 0.052) * (1 + 0.051)</f>
        <v>453341.32382132317</v>
      </c>
      <c r="BY396" s="157">
        <f>+'ESTUDIO DE MERCADO 2023'!BC396*(1 + 0.0928) * (1 + 0.052) * (1 + 0.051)</f>
        <v>348724.09524717153</v>
      </c>
      <c r="BZ396" s="7">
        <f>+'ESTUDIO DE MERCADO 2025'!BP396*1.051</f>
        <v>507632.99999999994</v>
      </c>
      <c r="CA396" s="7">
        <f>+'ESTUDIO DE MERCADO 2025'!BQ396*1.051</f>
        <v>507632.99999999994</v>
      </c>
      <c r="CB396" s="7">
        <f>+'ESTUDIO DE MERCADO 2025'!BR396*1.051</f>
        <v>488372.37399999995</v>
      </c>
      <c r="CC396" s="8">
        <f t="shared" si="277"/>
        <v>461141</v>
      </c>
      <c r="CD396" s="453"/>
      <c r="CE396" s="45"/>
      <c r="CF396" s="9"/>
      <c r="CG396" s="9"/>
      <c r="CH396" s="9"/>
      <c r="CI396" s="10"/>
      <c r="CJ396" s="10"/>
    </row>
    <row r="397" spans="1:88" s="6" customFormat="1" ht="50" customHeight="1" x14ac:dyDescent="0.35">
      <c r="A397" s="291"/>
      <c r="B397" s="31">
        <v>361</v>
      </c>
      <c r="C397" s="51" t="s">
        <v>400</v>
      </c>
      <c r="D397" s="11" t="s">
        <v>283</v>
      </c>
      <c r="F397" s="157">
        <f>+'ESTUDIO DE MERCADO 2023'!F397*(1 + 0.0928) * (1 + 0.052) * (1 + 0.051)</f>
        <v>279604.14066951204</v>
      </c>
      <c r="G397" s="157">
        <f>+'ESTUDIO DE MERCADO 2023'!G397*(1 + 0.0928) * (1 + 0.052) * (1 + 0.051)</f>
        <v>264548.53309499979</v>
      </c>
      <c r="H397" s="7">
        <f>+'ESTUDIO DE MERCADO 2025'!H397*1.051</f>
        <v>344728</v>
      </c>
      <c r="I397" s="7">
        <f>+'ESTUDIO DE MERCADO 2025'!I397*1.051</f>
        <v>352085</v>
      </c>
      <c r="J397" s="13">
        <f>+'ESTUDIO DE MERCADO 2025'!J397*1.051</f>
        <v>331331.32339999999</v>
      </c>
      <c r="K397" s="8">
        <f t="shared" si="278"/>
        <v>314459</v>
      </c>
      <c r="L397" s="450"/>
      <c r="M397" s="157">
        <f>+'ESTUDIO DE MERCADO 2023'!I397*(1 + 0.0928) * (1 + 0.052) * (1 + 0.051)</f>
        <v>279604.14066951204</v>
      </c>
      <c r="N397" s="157">
        <f>+'ESTUDIO DE MERCADO 2023'!J397*(1 + 0.0928) * (1 + 0.052) * (1 + 0.051)</f>
        <v>264548.53309499979</v>
      </c>
      <c r="O397" s="7">
        <f>+'ESTUDIO DE MERCADO 2025'!N397*1.051</f>
        <v>344728</v>
      </c>
      <c r="P397" s="7">
        <f>+'ESTUDIO DE MERCADO 2025'!O397*1.051</f>
        <v>352085</v>
      </c>
      <c r="Q397" s="7">
        <f>+'ESTUDIO DE MERCADO 2025'!P397*1.051</f>
        <v>331331.32339999999</v>
      </c>
      <c r="R397" s="8">
        <f t="shared" si="279"/>
        <v>314459</v>
      </c>
      <c r="S397" s="450"/>
      <c r="T397" s="157">
        <f>+'ESTUDIO DE MERCADO 2023'!O397*(1 + 0.0928) * (1 + 0.052) * (1 + 0.051)</f>
        <v>445520.61130822357</v>
      </c>
      <c r="U397" s="157">
        <f>+'ESTUDIO DE MERCADO 2023'!P397*(1 + 0.0928) * (1 + 0.052) * (1 + 0.051)</f>
        <v>421531.03993008839</v>
      </c>
      <c r="V397" s="7">
        <f>+'ESTUDIO DE MERCADO 2025'!T397*1.051</f>
        <v>548622</v>
      </c>
      <c r="W397" s="7">
        <f>+'ESTUDIO DE MERCADO 2025'!U397*1.051</f>
        <v>548622</v>
      </c>
      <c r="X397" s="7">
        <f>+'ESTUDIO DE MERCADO 2025'!V397*1.051</f>
        <v>527942.73419999995</v>
      </c>
      <c r="Y397" s="8">
        <f t="shared" si="280"/>
        <v>498448</v>
      </c>
      <c r="Z397" s="450"/>
      <c r="AA397" s="157">
        <f>+'ESTUDIO DE MERCADO 2023'!AD397*(1 + 0.0928) * (1 + 0.052) * (1 + 0.051)</f>
        <v>521424.16786304419</v>
      </c>
      <c r="AB397" s="157">
        <f>+'ESTUDIO DE MERCADO 2023'!AE397*(1 + 0.0928) * (1 + 0.052) * (1 + 0.051)</f>
        <v>511536.67358586809</v>
      </c>
      <c r="AC397" s="7">
        <f>+'ESTUDIO DE MERCADO 2025'!Z397*1.051</f>
        <v>653722</v>
      </c>
      <c r="AD397" s="7">
        <f>+'ESTUDIO DE MERCADO 2025'!AA397*1.051</f>
        <v>653722</v>
      </c>
      <c r="AE397" s="7">
        <f>+'ESTUDIO DE MERCADO 2025'!AB397*1.051</f>
        <v>628963.17259999993</v>
      </c>
      <c r="AF397" s="8">
        <f t="shared" si="281"/>
        <v>593874</v>
      </c>
      <c r="AG397" s="450"/>
      <c r="AH397" s="157">
        <f>+'ESTUDIO DE MERCADO 2023'!AG397*(1 + 0.0928) * (1 + 0.052) * (1 + 0.051)</f>
        <v>477848.32896373892</v>
      </c>
      <c r="AI397" s="157">
        <f>+'ESTUDIO DE MERCADO 2023'!AH397*(1 + 0.0928) * (1 + 0.052) * (1 + 0.051)</f>
        <v>511536.67358586809</v>
      </c>
      <c r="AJ397" s="7">
        <f>+'ESTUDIO DE MERCADO 2025'!AF397*1.051</f>
        <v>626396</v>
      </c>
      <c r="AK397" s="7">
        <f>+'ESTUDIO DE MERCADO 2025'!AG397*1.051</f>
        <v>639008</v>
      </c>
      <c r="AL397" s="7">
        <f>+'ESTUDIO DE MERCADO 2025'!AH397*1.051</f>
        <v>602430.88780000003</v>
      </c>
      <c r="AM397" s="8">
        <f t="shared" si="282"/>
        <v>571444</v>
      </c>
      <c r="AN397" s="450"/>
      <c r="AO397" s="157">
        <f>+'ESTUDIO DE MERCADO 2023'!AJ397*(1 + 0.0928) * (1 + 0.052) * (1 + 0.051)</f>
        <v>529469.6484070468</v>
      </c>
      <c r="AP397" s="157">
        <f>+'ESTUDIO DE MERCADO 2023'!AK397*(1 + 0.0928) * (1 + 0.052) * (1 + 0.051)</f>
        <v>511536.67358586809</v>
      </c>
      <c r="AQ397" s="7">
        <f>+'ESTUDIO DE MERCADO 2025'!AL397*1.051</f>
        <v>658977</v>
      </c>
      <c r="AR397" s="7">
        <f>+'ESTUDIO DE MERCADO 2025'!AM397*1.051</f>
        <v>672640</v>
      </c>
      <c r="AS397" s="7">
        <f>+'ESTUDIO DE MERCADO 2025'!AN397*1.051</f>
        <v>633862.93459999992</v>
      </c>
      <c r="AT397" s="8">
        <f>ROUND(((AO397+AP397+AQ397+AR397+AS397)/5),0)</f>
        <v>601297</v>
      </c>
      <c r="AU397" s="450"/>
      <c r="AV397" s="157">
        <f>+'ESTUDIO DE MERCADO 2023'!AM397*(1 + 0.0928) * (1 + 0.052) * (1 + 0.051)</f>
        <v>612344.65880685195</v>
      </c>
      <c r="AW397" s="157">
        <f>+'ESTUDIO DE MERCADO 2023'!AN397*(1 + 0.0928) * (1 + 0.052) * (1 + 0.051)</f>
        <v>511536.67358586809</v>
      </c>
      <c r="AX397" s="7">
        <f>+'ESTUDIO DE MERCADO 2025'!AR397*1.051</f>
        <v>711527</v>
      </c>
      <c r="AY397" s="7">
        <f>+'ESTUDIO DE MERCADO 2025'!AS397*1.051</f>
        <v>726241</v>
      </c>
      <c r="AZ397" s="7">
        <f>+'ESTUDIO DE MERCADO 2025'!AT397*1.051</f>
        <v>684324.59759999998</v>
      </c>
      <c r="BA397" s="8">
        <f t="shared" si="283"/>
        <v>649195</v>
      </c>
      <c r="BB397" s="450"/>
      <c r="BC397" s="157">
        <f>+'ESTUDIO DE MERCADO 2023'!AP397*(1 + 0.0928) * (1 + 0.052) * (1 + 0.051)</f>
        <v>408186.03389404988</v>
      </c>
      <c r="BD397" s="157">
        <f>+'ESTUDIO DE MERCADO 2023'!AQ397*(1 + 0.0928) * (1 + 0.052) * (1 + 0.051)</f>
        <v>313989.25684157683</v>
      </c>
      <c r="BE397" s="7">
        <f>+'ESTUDIO DE MERCADO 2025'!AX397*1.051</f>
        <v>457185</v>
      </c>
      <c r="BF397" s="7">
        <f>+'ESTUDIO DE MERCADO 2025'!AY397*1.051</f>
        <v>457185</v>
      </c>
      <c r="BG397" s="7">
        <f>+'ESTUDIO DE MERCADO 2025'!AZ397*1.051</f>
        <v>439727.88999999996</v>
      </c>
      <c r="BH397" s="8">
        <f t="shared" si="284"/>
        <v>415255</v>
      </c>
      <c r="BI397" s="450"/>
      <c r="BJ397" s="157">
        <f>+'ESTUDIO DE MERCADO 2023'!AV397*(1 + 0.0928) * (1 + 0.052) * (1 + 0.051)</f>
        <v>588096.44064055698</v>
      </c>
      <c r="BK397" s="157">
        <f>+'ESTUDIO DE MERCADO 2023'!AW397*(1 + 0.0928) * (1 + 0.052) * (1 + 0.051)</f>
        <v>511536.67358586809</v>
      </c>
      <c r="BL397" s="7">
        <f>+'ESTUDIO DE MERCADO 2025'!BD397*1.051</f>
        <v>696813</v>
      </c>
      <c r="BM397" s="7">
        <f>+'ESTUDIO DE MERCADO 2025'!BE397*1.051</f>
        <v>696813</v>
      </c>
      <c r="BN397" s="7">
        <f>+'ESTUDIO DE MERCADO 2025'!BF397*1.051</f>
        <v>669560.56999999995</v>
      </c>
      <c r="BO397" s="8">
        <f t="shared" si="285"/>
        <v>632564</v>
      </c>
      <c r="BP397" s="450"/>
      <c r="BQ397" s="157">
        <f>+'ESTUDIO DE MERCADO 2023'!AY397*(1 + 0.0928) * (1 + 0.052) * (1 + 0.051)</f>
        <v>582167.42447403132</v>
      </c>
      <c r="BR397" s="157">
        <f>+'ESTUDIO DE MERCADO 2023'!AZ397*(1 + 0.0928) * (1 + 0.052) * (1 + 0.051)</f>
        <v>511536.67358586809</v>
      </c>
      <c r="BS397" s="7">
        <f>+'ESTUDIO DE MERCADO 2025'!BJ397*1.051</f>
        <v>692609</v>
      </c>
      <c r="BT397" s="7">
        <f>+'ESTUDIO DE MERCADO 2025'!BK397*1.051</f>
        <v>692609</v>
      </c>
      <c r="BU397" s="7">
        <f>+'ESTUDIO DE MERCADO 2025'!BL397*1.051</f>
        <v>665949.75439999998</v>
      </c>
      <c r="BV397" s="8">
        <f t="shared" si="286"/>
        <v>628974</v>
      </c>
      <c r="BW397" s="450"/>
      <c r="BX397" s="157">
        <f>+'ESTUDIO DE MERCADO 2023'!BB397*(1 + 0.0928) * (1 + 0.052) * (1 + 0.051)</f>
        <v>469387.33130314777</v>
      </c>
      <c r="BY397" s="157">
        <f>+'ESTUDIO DE MERCADO 2023'!BC397*(1 + 0.0928) * (1 + 0.052) * (1 + 0.051)</f>
        <v>361067.17792549828</v>
      </c>
      <c r="BZ397" s="7">
        <f>+'ESTUDIO DE MERCADO 2025'!BP397*1.051</f>
        <v>525500</v>
      </c>
      <c r="CA397" s="7">
        <f>+'ESTUDIO DE MERCADO 2025'!BQ397*1.051</f>
        <v>525500</v>
      </c>
      <c r="CB397" s="7">
        <f>+'ESTUDIO DE MERCADO 2025'!BR397*1.051</f>
        <v>505658.3812</v>
      </c>
      <c r="CC397" s="8">
        <f t="shared" si="277"/>
        <v>477423</v>
      </c>
      <c r="CD397" s="453"/>
      <c r="CE397" s="45"/>
      <c r="CF397" s="9"/>
      <c r="CG397" s="9"/>
      <c r="CH397" s="9"/>
      <c r="CI397" s="10"/>
      <c r="CJ397" s="10"/>
    </row>
    <row r="398" spans="1:88" s="6" customFormat="1" ht="50" customHeight="1" x14ac:dyDescent="0.35">
      <c r="A398" s="291"/>
      <c r="B398" s="11">
        <v>362</v>
      </c>
      <c r="C398" s="51" t="s">
        <v>401</v>
      </c>
      <c r="D398" s="11" t="s">
        <v>283</v>
      </c>
      <c r="F398" s="157">
        <f>+'ESTUDIO DE MERCADO 2023'!F398*(1 + 0.0928) * (1 + 0.052) * (1 + 0.051)</f>
        <v>170057.06225664582</v>
      </c>
      <c r="G398" s="157">
        <f>+'ESTUDIO DE MERCADO 2023'!G398*(1 + 0.0928) * (1 + 0.052) * (1 + 0.051)</f>
        <v>160900.14351974949</v>
      </c>
      <c r="H398" s="7">
        <f>+'ESTUDIO DE MERCADO 2025'!H398*1.051</f>
        <v>209149</v>
      </c>
      <c r="I398" s="7">
        <f>+'ESTUDIO DE MERCADO 2025'!I398*1.051</f>
        <v>213353</v>
      </c>
      <c r="J398" s="13">
        <f>+'ESTUDIO DE MERCADO 2025'!J398*1.051</f>
        <v>201518.52979999999</v>
      </c>
      <c r="K398" s="8">
        <f t="shared" si="278"/>
        <v>190996</v>
      </c>
      <c r="L398" s="450"/>
      <c r="M398" s="157">
        <f>+'ESTUDIO DE MERCADO 2023'!I398*(1 + 0.0928) * (1 + 0.052) * (1 + 0.051)</f>
        <v>170057.06225664582</v>
      </c>
      <c r="N398" s="157">
        <f>+'ESTUDIO DE MERCADO 2023'!J398*(1 + 0.0928) * (1 + 0.052) * (1 + 0.051)</f>
        <v>160900.14351974949</v>
      </c>
      <c r="O398" s="7">
        <f>+'ESTUDIO DE MERCADO 2025'!N398*1.051</f>
        <v>209149</v>
      </c>
      <c r="P398" s="7">
        <f>+'ESTUDIO DE MERCADO 2025'!O398*1.051</f>
        <v>213353</v>
      </c>
      <c r="Q398" s="7">
        <f>+'ESTUDIO DE MERCADO 2025'!P398*1.051</f>
        <v>201518.52979999999</v>
      </c>
      <c r="R398" s="8">
        <f t="shared" si="279"/>
        <v>190996</v>
      </c>
      <c r="S398" s="450"/>
      <c r="T398" s="157">
        <f>+'ESTUDIO DE MERCADO 2023'!O398*(1 + 0.0928) * (1 + 0.052) * (1 + 0.051)</f>
        <v>271683.80124541756</v>
      </c>
      <c r="U398" s="157">
        <f>+'ESTUDIO DE MERCADO 2023'!P398*(1 + 0.0928) * (1 + 0.052) * (1 + 0.051)</f>
        <v>257054.67348604891</v>
      </c>
      <c r="V398" s="7">
        <f>+'ESTUDIO DE MERCADO 2025'!T398*1.051</f>
        <v>335269</v>
      </c>
      <c r="W398" s="7">
        <f>+'ESTUDIO DE MERCADO 2025'!U398*1.051</f>
        <v>335269</v>
      </c>
      <c r="X398" s="7">
        <f>+'ESTUDIO DE MERCADO 2025'!V398*1.051</f>
        <v>321945.26279999997</v>
      </c>
      <c r="Y398" s="8">
        <f t="shared" si="280"/>
        <v>304244</v>
      </c>
      <c r="Z398" s="450"/>
      <c r="AA398" s="157">
        <f>+'ESTUDIO DE MERCADO 2023'!AD398*(1 + 0.0928) * (1 + 0.052) * (1 + 0.051)</f>
        <v>326167.57193633507</v>
      </c>
      <c r="AB398" s="157">
        <f>+'ESTUDIO DE MERCADO 2023'!AE398*(1 + 0.0928) * (1 + 0.052) * (1 + 0.051)</f>
        <v>305100.90085461951</v>
      </c>
      <c r="AC398" s="7">
        <f>+'ESTUDIO DE MERCADO 2025'!Z398*1.051</f>
        <v>399380</v>
      </c>
      <c r="AD398" s="7">
        <f>+'ESTUDIO DE MERCADO 2025'!AA398*1.051</f>
        <v>399380</v>
      </c>
      <c r="AE398" s="7">
        <f>+'ESTUDIO DE MERCADO 2025'!AB398*1.051</f>
        <v>384375.29340000002</v>
      </c>
      <c r="AF398" s="8">
        <f t="shared" si="281"/>
        <v>362881</v>
      </c>
      <c r="AG398" s="450"/>
      <c r="AH398" s="157">
        <f>+'ESTUDIO DE MERCADO 2023'!AG398*(1 + 0.0928) * (1 + 0.052) * (1 + 0.051)</f>
        <v>285947.45899029699</v>
      </c>
      <c r="AI398" s="157">
        <f>+'ESTUDIO DE MERCADO 2023'!AH398*(1 + 0.0928) * (1 + 0.052) * (1 + 0.051)</f>
        <v>305100.90085461951</v>
      </c>
      <c r="AJ398" s="7">
        <f>+'ESTUDIO DE MERCADO 2025'!AF398*1.051</f>
        <v>374156</v>
      </c>
      <c r="AK398" s="7">
        <f>+'ESTUDIO DE MERCADO 2025'!AG398*1.051</f>
        <v>381513</v>
      </c>
      <c r="AL398" s="7">
        <f>+'ESTUDIO DE MERCADO 2025'!AH398*1.051</f>
        <v>359885.31179999997</v>
      </c>
      <c r="AM398" s="8">
        <f t="shared" si="282"/>
        <v>341321</v>
      </c>
      <c r="AN398" s="450"/>
      <c r="AO398" s="157">
        <f>+'ESTUDIO DE MERCADO 2023'!AJ398*(1 + 0.0928) * (1 + 0.052) * (1 + 0.051)</f>
        <v>316837.87621036154</v>
      </c>
      <c r="AP398" s="157">
        <f>+'ESTUDIO DE MERCADO 2023'!AK398*(1 + 0.0928) * (1 + 0.052) * (1 + 0.051)</f>
        <v>305100.90085461951</v>
      </c>
      <c r="AQ398" s="7">
        <f>+'ESTUDIO DE MERCADO 2025'!AL398*1.051</f>
        <v>394125</v>
      </c>
      <c r="AR398" s="7">
        <f>+'ESTUDIO DE MERCADO 2025'!AM398*1.051</f>
        <v>402533</v>
      </c>
      <c r="AS398" s="7">
        <f>+'ESTUDIO DE MERCADO 2025'!AN398*1.051</f>
        <v>378694.21799999999</v>
      </c>
      <c r="AT398" s="8">
        <f>ROUND(((AO398+AP398+AQ398+AR398+AS398)/5),0)</f>
        <v>359458</v>
      </c>
      <c r="AU398" s="450"/>
      <c r="AV398" s="157">
        <f>+'ESTUDIO DE MERCADO 2023'!AM398*(1 + 0.0928) * (1 + 0.052) * (1 + 0.051)</f>
        <v>368247.79220838763</v>
      </c>
      <c r="AW398" s="157">
        <f>+'ESTUDIO DE MERCADO 2023'!AN398*(1 + 0.0928) * (1 + 0.052) * (1 + 0.051)</f>
        <v>305100.90085461951</v>
      </c>
      <c r="AX398" s="7">
        <f>+'ESTUDIO DE MERCADO 2025'!AR398*1.051</f>
        <v>426706</v>
      </c>
      <c r="AY398" s="7">
        <f>+'ESTUDIO DE MERCADO 2025'!AS398*1.051</f>
        <v>435114</v>
      </c>
      <c r="AZ398" s="7">
        <f>+'ESTUDIO DE MERCADO 2025'!AT398*1.051</f>
        <v>409998.25299999997</v>
      </c>
      <c r="BA398" s="8">
        <f t="shared" si="283"/>
        <v>389033</v>
      </c>
      <c r="BB398" s="450"/>
      <c r="BC398" s="157">
        <f>+'ESTUDIO DE MERCADO 2023'!AP398*(1 + 0.0928) * (1 + 0.052) * (1 + 0.051)</f>
        <v>256604.90377764092</v>
      </c>
      <c r="BD398" s="157">
        <f>+'ESTUDIO DE MERCADO 2023'!AQ398*(1 + 0.0928) * (1 + 0.052) * (1 + 0.051)</f>
        <v>197388.38752126222</v>
      </c>
      <c r="BE398" s="7">
        <f>+'ESTUDIO DE MERCADO 2025'!AX398*1.051</f>
        <v>287974</v>
      </c>
      <c r="BF398" s="7">
        <f>+'ESTUDIO DE MERCADO 2025'!AY398*1.051</f>
        <v>287974</v>
      </c>
      <c r="BG398" s="7">
        <f>+'ESTUDIO DE MERCADO 2025'!AZ398*1.051</f>
        <v>276433.38939999999</v>
      </c>
      <c r="BH398" s="8">
        <f t="shared" si="284"/>
        <v>261275</v>
      </c>
      <c r="BI398" s="450"/>
      <c r="BJ398" s="157">
        <f>+'ESTUDIO DE MERCADO 2023'!AV398*(1 + 0.0928) * (1 + 0.052) * (1 + 0.051)</f>
        <v>355691.15653604281</v>
      </c>
      <c r="BK398" s="157">
        <f>+'ESTUDIO DE MERCADO 2023'!AW398*(1 + 0.0928) * (1 + 0.052) * (1 + 0.051)</f>
        <v>305100.90085461951</v>
      </c>
      <c r="BL398" s="7">
        <f>+'ESTUDIO DE MERCADO 2025'!BD398*1.051</f>
        <v>418298</v>
      </c>
      <c r="BM398" s="7">
        <f>+'ESTUDIO DE MERCADO 2025'!BE398*1.051</f>
        <v>418298</v>
      </c>
      <c r="BN398" s="7">
        <f>+'ESTUDIO DE MERCADO 2025'!BF398*1.051</f>
        <v>402352.85859999998</v>
      </c>
      <c r="BO398" s="8">
        <f t="shared" si="285"/>
        <v>379948</v>
      </c>
      <c r="BP398" s="450"/>
      <c r="BQ398" s="157">
        <f>+'ESTUDIO DE MERCADO 2023'!AY398*(1 + 0.0928) * (1 + 0.052) * (1 + 0.051)</f>
        <v>355883.12058405735</v>
      </c>
      <c r="BR398" s="157">
        <f>+'ESTUDIO DE MERCADO 2023'!AZ398*(1 + 0.0928) * (1 + 0.052) * (1 + 0.051)</f>
        <v>305100.90085461951</v>
      </c>
      <c r="BS398" s="7">
        <f>+'ESTUDIO DE MERCADO 2025'!BJ398*1.051</f>
        <v>418298</v>
      </c>
      <c r="BT398" s="7">
        <f>+'ESTUDIO DE MERCADO 2025'!BK398*1.051</f>
        <v>418298</v>
      </c>
      <c r="BU398" s="7">
        <f>+'ESTUDIO DE MERCADO 2025'!BL398*1.051</f>
        <v>402469.0992</v>
      </c>
      <c r="BV398" s="8">
        <f t="shared" si="286"/>
        <v>380010</v>
      </c>
      <c r="BW398" s="450"/>
      <c r="BX398" s="157">
        <f>+'ESTUDIO DE MERCADO 2023'!BB398*(1 + 0.0928) * (1 + 0.052) * (1 + 0.051)</f>
        <v>285484.55834286945</v>
      </c>
      <c r="BY398" s="157">
        <f>+'ESTUDIO DE MERCADO 2023'!BC398*(1 + 0.0928) * (1 + 0.052) * (1 + 0.051)</f>
        <v>219603.50641759188</v>
      </c>
      <c r="BZ398" s="7">
        <f>+'ESTUDIO DE MERCADO 2025'!BP398*1.051</f>
        <v>319504</v>
      </c>
      <c r="CA398" s="7">
        <f>+'ESTUDIO DE MERCADO 2025'!BQ398*1.051</f>
        <v>319504</v>
      </c>
      <c r="CB398" s="7">
        <f>+'ESTUDIO DE MERCADO 2025'!BR398*1.051</f>
        <v>307544.67099999997</v>
      </c>
      <c r="CC398" s="8">
        <f t="shared" si="277"/>
        <v>290328</v>
      </c>
      <c r="CD398" s="453"/>
      <c r="CE398" s="45"/>
      <c r="CF398" s="9"/>
      <c r="CG398" s="9"/>
      <c r="CH398" s="9"/>
      <c r="CI398" s="10"/>
      <c r="CJ398" s="10"/>
    </row>
    <row r="399" spans="1:88" s="6" customFormat="1" ht="50" customHeight="1" x14ac:dyDescent="0.35">
      <c r="A399" s="291"/>
      <c r="B399" s="31">
        <v>363</v>
      </c>
      <c r="C399" s="51" t="s">
        <v>402</v>
      </c>
      <c r="D399" s="11" t="s">
        <v>283</v>
      </c>
      <c r="F399" s="157">
        <f>+'ESTUDIO DE MERCADO 2023'!F399*(1 + 0.0928) * (1 + 0.052) * (1 + 0.051)</f>
        <v>505553.1149566251</v>
      </c>
      <c r="G399" s="157">
        <f>+'ESTUDIO DE MERCADO 2023'!G399*(1 + 0.0928) * (1 + 0.052) * (1 + 0.051)</f>
        <v>478331.02415126842</v>
      </c>
      <c r="H399" s="7">
        <f>+'ESTUDIO DE MERCADO 2025'!H399*1.051</f>
        <v>623243</v>
      </c>
      <c r="I399" s="7">
        <f>+'ESTUDIO DE MERCADO 2025'!I399*1.051</f>
        <v>635855</v>
      </c>
      <c r="J399" s="13">
        <f>+'ESTUDIO DE MERCADO 2025'!J399*1.051</f>
        <v>599080.51</v>
      </c>
      <c r="K399" s="8">
        <f t="shared" si="278"/>
        <v>568413</v>
      </c>
      <c r="L399" s="450"/>
      <c r="M399" s="157">
        <f>+'ESTUDIO DE MERCADO 2023'!I399*(1 + 0.0928) * (1 + 0.052) * (1 + 0.051)</f>
        <v>505553.1149566251</v>
      </c>
      <c r="N399" s="157">
        <f>+'ESTUDIO DE MERCADO 2023'!J399*(1 + 0.0928) * (1 + 0.052) * (1 + 0.051)</f>
        <v>478331.02415126842</v>
      </c>
      <c r="O399" s="7">
        <f>+'ESTUDIO DE MERCADO 2025'!N399*1.051</f>
        <v>623243</v>
      </c>
      <c r="P399" s="7">
        <f>+'ESTUDIO DE MERCADO 2025'!O399*1.051</f>
        <v>635855</v>
      </c>
      <c r="Q399" s="7">
        <f>+'ESTUDIO DE MERCADO 2025'!P399*1.051</f>
        <v>599080.51</v>
      </c>
      <c r="R399" s="8">
        <f t="shared" si="279"/>
        <v>568413</v>
      </c>
      <c r="S399" s="450"/>
      <c r="T399" s="157">
        <f>+'ESTUDIO DE MERCADO 2023'!O399*(1 + 0.0928) * (1 + 0.052) * (1 + 0.051)</f>
        <v>800914.10207361076</v>
      </c>
      <c r="U399" s="157">
        <f>+'ESTUDIO DE MERCADO 2023'!P399*(1 + 0.0928) * (1 + 0.052) * (1 + 0.051)</f>
        <v>757787.9581158011</v>
      </c>
      <c r="V399" s="7">
        <f>+'ESTUDIO DE MERCADO 2025'!T399*1.051</f>
        <v>986888.99999999988</v>
      </c>
      <c r="W399" s="7">
        <f>+'ESTUDIO DE MERCADO 2025'!U399*1.051</f>
        <v>986888.99999999988</v>
      </c>
      <c r="X399" s="7">
        <f>+'ESTUDIO DE MERCADO 2025'!V399*1.051</f>
        <v>949083.89939999999</v>
      </c>
      <c r="Y399" s="8">
        <f t="shared" si="280"/>
        <v>896313</v>
      </c>
      <c r="Z399" s="450"/>
      <c r="AA399" s="157">
        <f>+'ESTUDIO DE MERCADO 2023'!AD399*(1 + 0.0928) * (1 + 0.052) * (1 + 0.051)</f>
        <v>978123.64756229264</v>
      </c>
      <c r="AB399" s="157">
        <f>+'ESTUDIO DE MERCADO 2023'!AE399*(1 + 0.0928) * (1 + 0.052) * (1 + 0.051)</f>
        <v>935069.06488567346</v>
      </c>
      <c r="AC399" s="7">
        <f>+'ESTUDIO DE MERCADO 2025'!Z399*1.051</f>
        <v>1211803</v>
      </c>
      <c r="AD399" s="7">
        <f>+'ESTUDIO DE MERCADO 2025'!AA399*1.051</f>
        <v>1211803</v>
      </c>
      <c r="AE399" s="7">
        <f>+'ESTUDIO DE MERCADO 2025'!AB399*1.051</f>
        <v>1164930.9223999998</v>
      </c>
      <c r="AF399" s="8">
        <f t="shared" si="281"/>
        <v>1100346</v>
      </c>
      <c r="AG399" s="450"/>
      <c r="AH399" s="157">
        <f>+'ESTUDIO DE MERCADO 2023'!AG399*(1 + 0.0928) * (1 + 0.052) * (1 + 0.051)</f>
        <v>877867.3860808654</v>
      </c>
      <c r="AI399" s="157">
        <f>+'ESTUDIO DE MERCADO 2023'!AH399*(1 + 0.0928) * (1 + 0.052) * (1 + 0.051)</f>
        <v>935069.06488567346</v>
      </c>
      <c r="AJ399" s="7">
        <f>+'ESTUDIO DE MERCADO 2025'!AF399*1.051</f>
        <v>1147692</v>
      </c>
      <c r="AK399" s="7">
        <f>+'ESTUDIO DE MERCADO 2025'!AG399*1.051</f>
        <v>1170814</v>
      </c>
      <c r="AL399" s="7">
        <f>+'ESTUDIO DE MERCADO 2025'!AH399*1.051</f>
        <v>1103885.4791999999</v>
      </c>
      <c r="AM399" s="8">
        <f t="shared" si="282"/>
        <v>1047066</v>
      </c>
      <c r="AN399" s="450"/>
      <c r="AO399" s="157">
        <f>+'ESTUDIO DE MERCADO 2023'!AJ399*(1 + 0.0928) * (1 + 0.052) * (1 + 0.051)</f>
        <v>957623.58818159858</v>
      </c>
      <c r="AP399" s="157">
        <f>+'ESTUDIO DE MERCADO 2023'!AK399*(1 + 0.0928) * (1 + 0.052) * (1 + 0.051)</f>
        <v>935069.06488567346</v>
      </c>
      <c r="AQ399" s="7">
        <f>+'ESTUDIO DE MERCADO 2025'!AL399*1.051</f>
        <v>1198140</v>
      </c>
      <c r="AR399" s="7">
        <f>+'ESTUDIO DE MERCADO 2025'!AM399*1.051</f>
        <v>1222313</v>
      </c>
      <c r="AS399" s="7">
        <f>+'ESTUDIO DE MERCADO 2025'!AN399*1.051</f>
        <v>1152449.0362</v>
      </c>
      <c r="AT399" s="8">
        <f>ROUND(((AO399+AP399+AQ399+AR399+AS399)/5),0)</f>
        <v>1093119</v>
      </c>
      <c r="AU399" s="450"/>
      <c r="AV399" s="157">
        <f>+'ESTUDIO DE MERCADO 2023'!AM399*(1 + 0.0928) * (1 + 0.052) * (1 + 0.051)</f>
        <v>1108749.1074245553</v>
      </c>
      <c r="AW399" s="157">
        <f>+'ESTUDIO DE MERCADO 2023'!AN399*(1 + 0.0928) * (1 + 0.052) * (1 + 0.051)</f>
        <v>935069.06488567346</v>
      </c>
      <c r="AX399" s="7">
        <f>+'ESTUDIO DE MERCADO 2025'!AR399*1.051</f>
        <v>1293781</v>
      </c>
      <c r="AY399" s="7">
        <f>+'ESTUDIO DE MERCADO 2025'!AS399*1.051</f>
        <v>1320056</v>
      </c>
      <c r="AZ399" s="7">
        <f>+'ESTUDIO DE MERCADO 2025'!AT399*1.051</f>
        <v>1244468.9208</v>
      </c>
      <c r="BA399" s="8">
        <f t="shared" si="283"/>
        <v>1180425</v>
      </c>
      <c r="BB399" s="450"/>
      <c r="BC399" s="157">
        <f>+'ESTUDIO DE MERCADO 2023'!AP399*(1 + 0.0928) * (1 + 0.052) * (1 + 0.051)</f>
        <v>758691.7312090412</v>
      </c>
      <c r="BD399" s="157">
        <f>+'ESTUDIO DE MERCADO 2023'!AQ399*(1 + 0.0928) * (1 + 0.052) * (1 + 0.051)</f>
        <v>583609.02400695451</v>
      </c>
      <c r="BE399" s="7">
        <f>+'ESTUDIO DE MERCADO 2025'!AX399*1.051</f>
        <v>850259</v>
      </c>
      <c r="BF399" s="7">
        <f>+'ESTUDIO DE MERCADO 2025'!AY399*1.051</f>
        <v>850259</v>
      </c>
      <c r="BG399" s="7">
        <f>+'ESTUDIO DE MERCADO 2025'!AZ399*1.051</f>
        <v>817318.55799999996</v>
      </c>
      <c r="BH399" s="8">
        <f t="shared" si="284"/>
        <v>772027</v>
      </c>
      <c r="BI399" s="450"/>
      <c r="BJ399" s="157">
        <f>+'ESTUDIO DE MERCADO 2023'!AV399*(1 + 0.0928) * (1 + 0.052) * (1 + 0.051)</f>
        <v>1063644.8459151087</v>
      </c>
      <c r="BK399" s="157">
        <f>+'ESTUDIO DE MERCADO 2023'!AW399*(1 + 0.0928) * (1 + 0.052) * (1 + 0.051)</f>
        <v>935069.06488567346</v>
      </c>
      <c r="BL399" s="7">
        <f>+'ESTUDIO DE MERCADO 2025'!BD399*1.051</f>
        <v>1265404</v>
      </c>
      <c r="BM399" s="7">
        <f>+'ESTUDIO DE MERCADO 2025'!BE399*1.051</f>
        <v>1265404</v>
      </c>
      <c r="BN399" s="7">
        <f>+'ESTUDIO DE MERCADO 2025'!BF399*1.051</f>
        <v>1217005.2397999999</v>
      </c>
      <c r="BO399" s="8">
        <f t="shared" si="285"/>
        <v>1149305</v>
      </c>
      <c r="BP399" s="450"/>
      <c r="BQ399" s="157">
        <f>+'ESTUDIO DE MERCADO 2023'!AY399*(1 + 0.0928) * (1 + 0.052) * (1 + 0.051)</f>
        <v>1058658.6405160469</v>
      </c>
      <c r="BR399" s="157">
        <f>+'ESTUDIO DE MERCADO 2023'!AZ399*(1 + 0.0928) * (1 + 0.052) * (1 + 0.051)</f>
        <v>935069.06488567346</v>
      </c>
      <c r="BS399" s="7">
        <f>+'ESTUDIO DE MERCADO 2025'!BJ399*1.051</f>
        <v>1262251</v>
      </c>
      <c r="BT399" s="7">
        <f>+'ESTUDIO DE MERCADO 2025'!BK399*1.051</f>
        <v>1262251</v>
      </c>
      <c r="BU399" s="7">
        <f>+'ESTUDIO DE MERCADO 2025'!BL399*1.051</f>
        <v>1213968.2701999999</v>
      </c>
      <c r="BV399" s="8">
        <f t="shared" si="286"/>
        <v>1146440</v>
      </c>
      <c r="BW399" s="450"/>
      <c r="BX399" s="157">
        <f>+'ESTUDIO DE MERCADO 2023'!BB399*(1 + 0.0928) * (1 + 0.052) * (1 + 0.051)</f>
        <v>848703.4303306028</v>
      </c>
      <c r="BY399" s="157">
        <f>+'ESTUDIO DE MERCADO 2023'!BC399*(1 + 0.0928) * (1 + 0.052) * (1 + 0.051)</f>
        <v>652848.79256200208</v>
      </c>
      <c r="BZ399" s="7">
        <f>+'ESTUDIO DE MERCADO 2025'!BP399*1.051</f>
        <v>951154.99999999988</v>
      </c>
      <c r="CA399" s="7">
        <f>+'ESTUDIO DE MERCADO 2025'!BQ399*1.051</f>
        <v>951154.99999999988</v>
      </c>
      <c r="CB399" s="7">
        <f>+'ESTUDIO DE MERCADO 2025'!BR399*1.051</f>
        <v>914285.28940000001</v>
      </c>
      <c r="CC399" s="8">
        <f t="shared" si="277"/>
        <v>863630</v>
      </c>
      <c r="CD399" s="453"/>
      <c r="CE399" s="45"/>
      <c r="CF399" s="9"/>
      <c r="CG399" s="9"/>
      <c r="CH399" s="9"/>
      <c r="CI399" s="10"/>
      <c r="CJ399" s="10"/>
    </row>
    <row r="400" spans="1:88" s="6" customFormat="1" ht="50" customHeight="1" x14ac:dyDescent="0.35">
      <c r="A400" s="291"/>
      <c r="B400" s="11">
        <v>364</v>
      </c>
      <c r="C400" s="51" t="s">
        <v>403</v>
      </c>
      <c r="D400" s="11" t="s">
        <v>283</v>
      </c>
      <c r="F400" s="157">
        <f>+'ESTUDIO DE MERCADO 2023'!F400*(1 + 0.0928) * (1 + 0.052) * (1 + 0.051)</f>
        <v>502852.25369879993</v>
      </c>
      <c r="G400" s="157">
        <f>+'ESTUDIO DE MERCADO 2023'!G400*(1 + 0.0928) * (1 + 0.052) * (1 + 0.051)</f>
        <v>475775.59388424922</v>
      </c>
      <c r="H400" s="7">
        <f>+'ESTUDIO DE MERCADO 2025'!H400*1.051</f>
        <v>620090</v>
      </c>
      <c r="I400" s="7">
        <f>+'ESTUDIO DE MERCADO 2025'!I400*1.051</f>
        <v>632702</v>
      </c>
      <c r="J400" s="13">
        <f>+'ESTUDIO DE MERCADO 2025'!J400*1.051</f>
        <v>595880.21499999997</v>
      </c>
      <c r="K400" s="8">
        <f t="shared" si="278"/>
        <v>565460</v>
      </c>
      <c r="L400" s="450"/>
      <c r="M400" s="157">
        <f>+'ESTUDIO DE MERCADO 2023'!I400*(1 + 0.0928) * (1 + 0.052) * (1 + 0.051)</f>
        <v>502852.25369879993</v>
      </c>
      <c r="N400" s="157">
        <f>+'ESTUDIO DE MERCADO 2023'!J400*(1 + 0.0928) * (1 + 0.052) * (1 + 0.051)</f>
        <v>475775.59388424922</v>
      </c>
      <c r="O400" s="7">
        <f>+'ESTUDIO DE MERCADO 2025'!N400*1.051</f>
        <v>620090</v>
      </c>
      <c r="P400" s="7">
        <f>+'ESTUDIO DE MERCADO 2025'!O400*1.051</f>
        <v>632702</v>
      </c>
      <c r="Q400" s="7">
        <f>+'ESTUDIO DE MERCADO 2025'!P400*1.051</f>
        <v>595880.21499999997</v>
      </c>
      <c r="R400" s="8">
        <f t="shared" si="279"/>
        <v>565460</v>
      </c>
      <c r="S400" s="450"/>
      <c r="T400" s="157">
        <f>+'ESTUDIO DE MERCADO 2023'!O400*(1 + 0.0928) * (1 + 0.052) * (1 + 0.051)</f>
        <v>814164.48123593233</v>
      </c>
      <c r="U400" s="157">
        <f>+'ESTUDIO DE MERCADO 2023'!P400*(1 + 0.0928) * (1 + 0.052) * (1 + 0.051)</f>
        <v>770324.85532322829</v>
      </c>
      <c r="V400" s="7">
        <f>+'ESTUDIO DE MERCADO 2025'!T400*1.051</f>
        <v>1003704.9999999999</v>
      </c>
      <c r="W400" s="7">
        <f>+'ESTUDIO DE MERCADO 2025'!U400*1.051</f>
        <v>1003704.9999999999</v>
      </c>
      <c r="X400" s="7">
        <f>+'ESTUDIO DE MERCADO 2025'!V400*1.051</f>
        <v>964785.20880000002</v>
      </c>
      <c r="Y400" s="8">
        <f t="shared" si="280"/>
        <v>911337</v>
      </c>
      <c r="Z400" s="450"/>
      <c r="AA400" s="157">
        <f>+'ESTUDIO DE MERCADO 2023'!AD400*(1 + 0.0928) * (1 + 0.052) * (1 + 0.051)</f>
        <v>967937.40339422924</v>
      </c>
      <c r="AB400" s="157">
        <f>+'ESTUDIO DE MERCADO 2023'!AE400*(1 + 0.0928) * (1 + 0.052) * (1 + 0.051)</f>
        <v>920640.02273019671</v>
      </c>
      <c r="AC400" s="7">
        <f>+'ESTUDIO DE MERCADO 2025'!Z400*1.051</f>
        <v>1196038</v>
      </c>
      <c r="AD400" s="7">
        <f>+'ESTUDIO DE MERCADO 2025'!AA400*1.051</f>
        <v>1196038</v>
      </c>
      <c r="AE400" s="7">
        <f>+'ESTUDIO DE MERCADO 2025'!AB400*1.051</f>
        <v>1149943.2419999999</v>
      </c>
      <c r="AF400" s="8">
        <f t="shared" si="281"/>
        <v>1086119</v>
      </c>
      <c r="AG400" s="450"/>
      <c r="AH400" s="157">
        <f>+'ESTUDIO DE MERCADO 2023'!AG400*(1 + 0.0928) * (1 + 0.052) * (1 + 0.051)</f>
        <v>882393.12075715803</v>
      </c>
      <c r="AI400" s="157">
        <f>+'ESTUDIO DE MERCADO 2023'!AH400*(1 + 0.0928) * (1 + 0.052) * (1 + 0.051)</f>
        <v>920640.02273019671</v>
      </c>
      <c r="AJ400" s="7">
        <f>+'ESTUDIO DE MERCADO 2025'!AF400*1.051</f>
        <v>1141386</v>
      </c>
      <c r="AK400" s="7">
        <f>+'ESTUDIO DE MERCADO 2025'!AG400*1.051</f>
        <v>1164508</v>
      </c>
      <c r="AL400" s="7">
        <f>+'ESTUDIO DE MERCADO 2025'!AH400*1.051</f>
        <v>1097855.682</v>
      </c>
      <c r="AM400" s="8">
        <f t="shared" si="282"/>
        <v>1041357</v>
      </c>
      <c r="AN400" s="450"/>
      <c r="AO400" s="157">
        <f>+'ESTUDIO DE MERCADO 2023'!AJ400*(1 + 0.0928) * (1 + 0.052) * (1 + 0.051)</f>
        <v>937432.1292325228</v>
      </c>
      <c r="AP400" s="157">
        <f>+'ESTUDIO DE MERCADO 2023'!AK400*(1 + 0.0928) * (1 + 0.052) * (1 + 0.051)</f>
        <v>920640.02273019671</v>
      </c>
      <c r="AQ400" s="7">
        <f>+'ESTUDIO DE MERCADO 2025'!AL400*1.051</f>
        <v>1177120</v>
      </c>
      <c r="AR400" s="7">
        <f>+'ESTUDIO DE MERCADO 2025'!AM400*1.051</f>
        <v>1200242</v>
      </c>
      <c r="AS400" s="7">
        <f>+'ESTUDIO DE MERCADO 2025'!AN400*1.051</f>
        <v>1131368.2883999997</v>
      </c>
      <c r="AT400" s="8">
        <f>ROUND(((AO400+AP400+AQ400+AR400+AS400)/5),0)</f>
        <v>1073360</v>
      </c>
      <c r="AU400" s="450"/>
      <c r="AV400" s="157">
        <f>+'ESTUDIO DE MERCADO 2023'!AM400*(1 + 0.0928) * (1 + 0.052) * (1 + 0.051)</f>
        <v>1131632.9228951517</v>
      </c>
      <c r="AW400" s="157">
        <f>+'ESTUDIO DE MERCADO 2023'!AN400*(1 + 0.0928) * (1 + 0.052) * (1 + 0.051)</f>
        <v>920640.02273019671</v>
      </c>
      <c r="AX400" s="7">
        <f>+'ESTUDIO DE MERCADO 2025'!AR400*1.051</f>
        <v>1300087</v>
      </c>
      <c r="AY400" s="7">
        <f>+'ESTUDIO DE MERCADO 2025'!AS400*1.051</f>
        <v>1326362</v>
      </c>
      <c r="AZ400" s="7">
        <f>+'ESTUDIO DE MERCADO 2025'!AT400*1.051</f>
        <v>1249615.878</v>
      </c>
      <c r="BA400" s="8">
        <f t="shared" si="283"/>
        <v>1185668</v>
      </c>
      <c r="BB400" s="450"/>
      <c r="BC400" s="157">
        <f>+'ESTUDIO DE MERCADO 2023'!AP400*(1 + 0.0928) * (1 + 0.052) * (1 + 0.051)</f>
        <v>746608.9308450867</v>
      </c>
      <c r="BD400" s="157">
        <f>+'ESTUDIO DE MERCADO 2023'!AQ400*(1 + 0.0928) * (1 + 0.052) * (1 + 0.051)</f>
        <v>574314.56218852825</v>
      </c>
      <c r="BE400" s="7">
        <f>+'ESTUDIO DE MERCADO 2025'!AX400*1.051</f>
        <v>836596</v>
      </c>
      <c r="BF400" s="7">
        <f>+'ESTUDIO DE MERCADO 2025'!AY400*1.051</f>
        <v>836596</v>
      </c>
      <c r="BG400" s="7">
        <f>+'ESTUDIO DE MERCADO 2025'!AZ400*1.051</f>
        <v>804302.55359999987</v>
      </c>
      <c r="BH400" s="8">
        <f t="shared" si="284"/>
        <v>759684</v>
      </c>
      <c r="BI400" s="450"/>
      <c r="BJ400" s="157">
        <f>+'ESTUDIO DE MERCADO 2023'!AV400*(1 + 0.0928) * (1 + 0.052) * (1 + 0.051)</f>
        <v>1040819.3486363143</v>
      </c>
      <c r="BK400" s="157">
        <f>+'ESTUDIO DE MERCADO 2023'!AW400*(1 + 0.0928) * (1 + 0.052) * (1 + 0.051)</f>
        <v>920640.02273019671</v>
      </c>
      <c r="BL400" s="7">
        <f>+'ESTUDIO DE MERCADO 2025'!BD400*1.051</f>
        <v>1242282</v>
      </c>
      <c r="BM400" s="7">
        <f>+'ESTUDIO DE MERCADO 2025'!BE400*1.051</f>
        <v>1242282</v>
      </c>
      <c r="BN400" s="7">
        <f>+'ESTUDIO DE MERCADO 2025'!BF400*1.051</f>
        <v>1194320.666</v>
      </c>
      <c r="BO400" s="8">
        <f t="shared" si="285"/>
        <v>1128069</v>
      </c>
      <c r="BP400" s="450"/>
      <c r="BQ400" s="157">
        <f>+'ESTUDIO DE MERCADO 2023'!AY400*(1 + 0.0928) * (1 + 0.052) * (1 + 0.051)</f>
        <v>1047487.0618989972</v>
      </c>
      <c r="BR400" s="157">
        <f>+'ESTUDIO DE MERCADO 2023'!AZ400*(1 + 0.0928) * (1 + 0.052) * (1 + 0.051)</f>
        <v>920640.02273019671</v>
      </c>
      <c r="BS400" s="7">
        <f>+'ESTUDIO DE MERCADO 2025'!BJ400*1.051</f>
        <v>1246486</v>
      </c>
      <c r="BT400" s="7">
        <f>+'ESTUDIO DE MERCADO 2025'!BK400*1.051</f>
        <v>1246486</v>
      </c>
      <c r="BU400" s="7">
        <f>+'ESTUDIO DE MERCADO 2025'!BL400*1.051</f>
        <v>1198380.2586000001</v>
      </c>
      <c r="BV400" s="8">
        <f t="shared" si="286"/>
        <v>1131896</v>
      </c>
      <c r="BW400" s="450"/>
      <c r="BX400" s="157">
        <f>+'ESTUDIO DE MERCADO 2023'!BB400*(1 + 0.0928) * (1 + 0.052) * (1 + 0.051)</f>
        <v>844167.9759556764</v>
      </c>
      <c r="BY400" s="157">
        <f>+'ESTUDIO DE MERCADO 2023'!BC400*(1 + 0.0928) * (1 + 0.052) * (1 + 0.051)</f>
        <v>649359.9815043665</v>
      </c>
      <c r="BZ400" s="7">
        <f>+'ESTUDIO DE MERCADO 2025'!BP400*1.051</f>
        <v>945899.99999999988</v>
      </c>
      <c r="CA400" s="7">
        <f>+'ESTUDIO DE MERCADO 2025'!BQ400*1.051</f>
        <v>945899.99999999988</v>
      </c>
      <c r="CB400" s="7">
        <f>+'ESTUDIO DE MERCADO 2025'!BR400*1.051</f>
        <v>909400.24139999994</v>
      </c>
      <c r="CC400" s="8">
        <f t="shared" si="277"/>
        <v>858946</v>
      </c>
      <c r="CD400" s="453"/>
      <c r="CE400" s="45"/>
      <c r="CF400" s="9"/>
      <c r="CG400" s="9"/>
      <c r="CH400" s="9"/>
      <c r="CI400" s="10"/>
      <c r="CJ400" s="10"/>
    </row>
    <row r="401" spans="1:88" s="6" customFormat="1" ht="50" customHeight="1" x14ac:dyDescent="0.35">
      <c r="A401" s="291"/>
      <c r="B401" s="31">
        <v>365</v>
      </c>
      <c r="C401" s="51" t="s">
        <v>404</v>
      </c>
      <c r="D401" s="11" t="s">
        <v>272</v>
      </c>
      <c r="F401" s="157">
        <f>+'ESTUDIO DE MERCADO 2023'!F401*(1 + 0.0928) * (1 + 0.052) * (1 + 0.051)</f>
        <v>141092.36032837286</v>
      </c>
      <c r="G401" s="157">
        <f>+'ESTUDIO DE MERCADO 2023'!G401*(1 + 0.0928) * (1 + 0.052) * (1 + 0.051)</f>
        <v>133495.07938761433</v>
      </c>
      <c r="H401" s="7">
        <f>+'ESTUDIO DE MERCADO 2025'!H401*1.051</f>
        <v>173415</v>
      </c>
      <c r="I401" s="7">
        <f>+'ESTUDIO DE MERCADO 2025'!I401*1.051</f>
        <v>176568</v>
      </c>
      <c r="J401" s="13">
        <f>+'ESTUDIO DE MERCADO 2025'!J401*1.051</f>
        <v>167195.182</v>
      </c>
      <c r="K401" s="8">
        <f t="shared" si="278"/>
        <v>158353</v>
      </c>
      <c r="L401" s="450"/>
      <c r="M401" s="157">
        <f>+'ESTUDIO DE MERCADO 2023'!I401*(1 + 0.0928) * (1 + 0.052) * (1 + 0.051)</f>
        <v>141092.36032837286</v>
      </c>
      <c r="N401" s="157">
        <f>+'ESTUDIO DE MERCADO 2023'!J401*(1 + 0.0928) * (1 + 0.052) * (1 + 0.051)</f>
        <v>133495.07938761433</v>
      </c>
      <c r="O401" s="7">
        <f>+'ESTUDIO DE MERCADO 2025'!N401*1.051</f>
        <v>173415</v>
      </c>
      <c r="P401" s="7">
        <f>+'ESTUDIO DE MERCADO 2025'!O401*1.051</f>
        <v>176568</v>
      </c>
      <c r="Q401" s="7">
        <f>+'ESTUDIO DE MERCADO 2025'!P401*1.051</f>
        <v>167195.182</v>
      </c>
      <c r="R401" s="8">
        <f t="shared" si="279"/>
        <v>158353</v>
      </c>
      <c r="S401" s="450"/>
      <c r="T401" s="157">
        <f>+'ESTUDIO DE MERCADO 2023'!O401*(1 + 0.0928) * (1 + 0.052) * (1 + 0.051)</f>
        <v>220963.98385038058</v>
      </c>
      <c r="U401" s="157">
        <f>+'ESTUDIO DE MERCADO 2023'!P401*(1 + 0.0928) * (1 + 0.052) * (1 + 0.051)</f>
        <v>209065.92318151394</v>
      </c>
      <c r="V401" s="7">
        <f>+'ESTUDIO DE MERCADO 2025'!T401*1.051</f>
        <v>272209</v>
      </c>
      <c r="W401" s="7">
        <f>+'ESTUDIO DE MERCADO 2025'!U401*1.051</f>
        <v>272209</v>
      </c>
      <c r="X401" s="7">
        <f>+'ESTUDIO DE MERCADO 2025'!V401*1.051</f>
        <v>261842.98699999999</v>
      </c>
      <c r="Y401" s="8">
        <f t="shared" si="280"/>
        <v>247258</v>
      </c>
      <c r="Z401" s="450"/>
      <c r="AA401" s="157">
        <f>+'ESTUDIO DE MERCADO 2023'!AD401*(1 + 0.0928) * (1 + 0.052) * (1 + 0.051)</f>
        <v>274817.18909244001</v>
      </c>
      <c r="AB401" s="157">
        <f>+'ESTUDIO DE MERCADO 2023'!AE401*(1 + 0.0928) * (1 + 0.052) * (1 + 0.051)</f>
        <v>254070.46432132483</v>
      </c>
      <c r="AC401" s="7">
        <f>+'ESTUDIO DE MERCADO 2025'!Z401*1.051</f>
        <v>335269</v>
      </c>
      <c r="AD401" s="7">
        <f>+'ESTUDIO DE MERCADO 2025'!AA401*1.051</f>
        <v>335269</v>
      </c>
      <c r="AE401" s="7">
        <f>+'ESTUDIO DE MERCADO 2025'!AB401*1.051</f>
        <v>322036.48959999997</v>
      </c>
      <c r="AF401" s="8">
        <f t="shared" si="281"/>
        <v>304292</v>
      </c>
      <c r="AG401" s="450"/>
      <c r="AH401" s="157">
        <f>+'ESTUDIO DE MERCADO 2023'!AG401*(1 + 0.0928) * (1 + 0.052) * (1 + 0.051)</f>
        <v>245059.11676319552</v>
      </c>
      <c r="AI401" s="157">
        <f>+'ESTUDIO DE MERCADO 2023'!AH401*(1 + 0.0928) * (1 + 0.052) * (1 + 0.051)</f>
        <v>254070.46432132483</v>
      </c>
      <c r="AJ401" s="7">
        <f>+'ESTUDIO DE MERCADO 2025'!AF401*1.051</f>
        <v>316351</v>
      </c>
      <c r="AK401" s="7">
        <f>+'ESTUDIO DE MERCADO 2025'!AG401*1.051</f>
        <v>322657</v>
      </c>
      <c r="AL401" s="7">
        <f>+'ESTUDIO DE MERCADO 2025'!AH401*1.051</f>
        <v>303917.67</v>
      </c>
      <c r="AM401" s="8">
        <f t="shared" si="282"/>
        <v>288411</v>
      </c>
      <c r="AN401" s="450"/>
      <c r="AO401" s="157">
        <f>+'ESTUDIO DE MERCADO 2023'!AJ401*(1 + 0.0928) * (1 + 0.052) * (1 + 0.051)</f>
        <v>260664.09291951841</v>
      </c>
      <c r="AP401" s="157">
        <f>+'ESTUDIO DE MERCADO 2023'!AK401*(1 + 0.0928) * (1 + 0.052) * (1 + 0.051)</f>
        <v>254070.46432132483</v>
      </c>
      <c r="AQ401" s="7">
        <f>+'ESTUDIO DE MERCADO 2025'!AL401*1.051</f>
        <v>325810</v>
      </c>
      <c r="AR401" s="7">
        <f>+'ESTUDIO DE MERCADO 2025'!AM401*1.051</f>
        <v>332116</v>
      </c>
      <c r="AS401" s="7">
        <f>+'ESTUDIO DE MERCADO 2025'!AN401*1.051</f>
        <v>313418.49979999999</v>
      </c>
      <c r="AT401" s="8">
        <f>ROUND(((AO401+AP401+AQ401+AR401+AS401)/5),0)</f>
        <v>297216</v>
      </c>
      <c r="AU401" s="450"/>
      <c r="AV401" s="157">
        <f>+'ESTUDIO DE MERCADO 2023'!AM401*(1 + 0.0928) * (1 + 0.052) * (1 + 0.051)</f>
        <v>312239.24379431648</v>
      </c>
      <c r="AW401" s="157">
        <f>+'ESTUDIO DE MERCADO 2023'!AN401*(1 + 0.0928) * (1 + 0.052) * (1 + 0.051)</f>
        <v>254070.46432132483</v>
      </c>
      <c r="AX401" s="7">
        <f>+'ESTUDIO DE MERCADO 2025'!AR401*1.051</f>
        <v>358391</v>
      </c>
      <c r="AY401" s="7">
        <f>+'ESTUDIO DE MERCADO 2025'!AS401*1.051</f>
        <v>365748</v>
      </c>
      <c r="AZ401" s="7">
        <f>+'ESTUDIO DE MERCADO 2025'!AT401*1.051</f>
        <v>344822.58999999997</v>
      </c>
      <c r="BA401" s="8">
        <f t="shared" si="283"/>
        <v>327054</v>
      </c>
      <c r="BB401" s="450"/>
      <c r="BC401" s="157">
        <f>+'ESTUDIO DE MERCADO 2023'!AP401*(1 + 0.0928) * (1 + 0.052) * (1 + 0.051)</f>
        <v>208425.5726129738</v>
      </c>
      <c r="BD401" s="157">
        <f>+'ESTUDIO DE MERCADO 2023'!AQ401*(1 + 0.0928) * (1 + 0.052) * (1 + 0.051)</f>
        <v>160327.36354844141</v>
      </c>
      <c r="BE401" s="7">
        <f>+'ESTUDIO DE MERCADO 2025'!AX401*1.051</f>
        <v>233321.99999999997</v>
      </c>
      <c r="BF401" s="7">
        <f>+'ESTUDIO DE MERCADO 2025'!AY401*1.051</f>
        <v>233321.99999999997</v>
      </c>
      <c r="BG401" s="7">
        <f>+'ESTUDIO DE MERCADO 2025'!AZ401*1.051</f>
        <v>224531.22579999999</v>
      </c>
      <c r="BH401" s="8">
        <f t="shared" si="284"/>
        <v>211986</v>
      </c>
      <c r="BI401" s="450"/>
      <c r="BJ401" s="157">
        <f>+'ESTUDIO DE MERCADO 2023'!AV401*(1 + 0.0928) * (1 + 0.052) * (1 + 0.051)</f>
        <v>293007.60508531349</v>
      </c>
      <c r="BK401" s="157">
        <f>+'ESTUDIO DE MERCADO 2023'!AW401*(1 + 0.0928) * (1 + 0.052) * (1 + 0.051)</f>
        <v>254070.46432132483</v>
      </c>
      <c r="BL401" s="7">
        <f>+'ESTUDIO DE MERCADO 2025'!BD401*1.051</f>
        <v>346830</v>
      </c>
      <c r="BM401" s="7">
        <f>+'ESTUDIO DE MERCADO 2025'!BE401*1.051</f>
        <v>346830</v>
      </c>
      <c r="BN401" s="7">
        <f>+'ESTUDIO DE MERCADO 2025'!BF401*1.051</f>
        <v>333113.18879999995</v>
      </c>
      <c r="BO401" s="8">
        <f t="shared" si="285"/>
        <v>314770</v>
      </c>
      <c r="BP401" s="450"/>
      <c r="BQ401" s="157">
        <f>+'ESTUDIO DE MERCADO 2023'!AY401*(1 + 0.0928) * (1 + 0.052) * (1 + 0.051)</f>
        <v>282843.23023917543</v>
      </c>
      <c r="BR401" s="157">
        <f>+'ESTUDIO DE MERCADO 2023'!AZ401*(1 + 0.0928) * (1 + 0.052) * (1 + 0.051)</f>
        <v>254070.46432132483</v>
      </c>
      <c r="BS401" s="7">
        <f>+'ESTUDIO DE MERCADO 2025'!BJ401*1.051</f>
        <v>340524</v>
      </c>
      <c r="BT401" s="7">
        <f>+'ESTUDIO DE MERCADO 2025'!BK401*1.051</f>
        <v>340524</v>
      </c>
      <c r="BU401" s="7">
        <f>+'ESTUDIO DE MERCADO 2025'!BL401*1.051</f>
        <v>326923.00899999996</v>
      </c>
      <c r="BV401" s="8">
        <f t="shared" si="286"/>
        <v>308977</v>
      </c>
      <c r="BW401" s="450"/>
      <c r="BX401" s="157">
        <f>+'ESTUDIO DE MERCADO 2023'!BB401*(1 + 0.0928) * (1 + 0.052) * (1 + 0.051)</f>
        <v>236860.5509657129</v>
      </c>
      <c r="BY401" s="157">
        <f>+'ESTUDIO DE MERCADO 2023'!BC401*(1 + 0.0928) * (1 + 0.052) * (1 + 0.051)</f>
        <v>182200.42381977916</v>
      </c>
      <c r="BZ401" s="7">
        <f>+'ESTUDIO DE MERCADO 2025'!BP401*1.051</f>
        <v>264852</v>
      </c>
      <c r="CA401" s="7">
        <f>+'ESTUDIO DE MERCADO 2025'!BQ401*1.051</f>
        <v>264852</v>
      </c>
      <c r="CB401" s="7">
        <f>+'ESTUDIO DE MERCADO 2025'!BR401*1.051</f>
        <v>255164.30240000002</v>
      </c>
      <c r="CC401" s="8">
        <f t="shared" si="277"/>
        <v>240786</v>
      </c>
      <c r="CD401" s="453"/>
      <c r="CE401" s="45"/>
      <c r="CF401" s="9"/>
      <c r="CG401" s="9"/>
      <c r="CH401" s="9"/>
      <c r="CI401" s="10"/>
      <c r="CJ401" s="10"/>
    </row>
    <row r="402" spans="1:88" s="6" customFormat="1" ht="50" customHeight="1" x14ac:dyDescent="0.35">
      <c r="A402" s="291"/>
      <c r="B402" s="11">
        <v>366</v>
      </c>
      <c r="C402" s="51" t="s">
        <v>405</v>
      </c>
      <c r="D402" s="11" t="s">
        <v>283</v>
      </c>
      <c r="F402" s="157">
        <f>+'ESTUDIO DE MERCADO 2023'!F402*(1 + 0.0928) * (1 + 0.052) * (1 + 0.051)</f>
        <v>1180762.3546012579</v>
      </c>
      <c r="G402" s="157">
        <f>+'ESTUDIO DE MERCADO 2023'!G402*(1 + 0.0928) * (1 + 0.052) * (1 + 0.051)</f>
        <v>1117182.8431996519</v>
      </c>
      <c r="H402" s="7">
        <f>+'ESTUDIO DE MERCADO 2025'!H402*1.051</f>
        <v>1455635</v>
      </c>
      <c r="I402" s="7">
        <f>+'ESTUDIO DE MERCADO 2025'!I402*1.051</f>
        <v>1485063</v>
      </c>
      <c r="J402" s="13">
        <f>+'ESTUDIO DE MERCADO 2025'!J402*1.051</f>
        <v>1399204.2875999999</v>
      </c>
      <c r="K402" s="8">
        <f t="shared" si="278"/>
        <v>1327569</v>
      </c>
      <c r="L402" s="450"/>
      <c r="M402" s="157">
        <f>+'ESTUDIO DE MERCADO 2023'!I402*(1 + 0.0928) * (1 + 0.052) * (1 + 0.051)</f>
        <v>1180762.3546012579</v>
      </c>
      <c r="N402" s="157">
        <f>+'ESTUDIO DE MERCADO 2023'!J402*(1 + 0.0928) * (1 + 0.052) * (1 + 0.051)</f>
        <v>1117182.8431996519</v>
      </c>
      <c r="O402" s="7">
        <f>+'ESTUDIO DE MERCADO 2025'!N402*1.051</f>
        <v>1455635</v>
      </c>
      <c r="P402" s="7">
        <f>+'ESTUDIO DE MERCADO 2025'!O402*1.051</f>
        <v>1485063</v>
      </c>
      <c r="Q402" s="7">
        <f>+'ESTUDIO DE MERCADO 2025'!P402*1.051</f>
        <v>1399204.2875999999</v>
      </c>
      <c r="R402" s="8">
        <f t="shared" si="279"/>
        <v>1327569</v>
      </c>
      <c r="S402" s="450"/>
      <c r="T402" s="157">
        <f>+'ESTUDIO DE MERCADO 2023'!O402*(1 + 0.0928) * (1 + 0.052) * (1 + 0.051)</f>
        <v>1939855.0233789373</v>
      </c>
      <c r="U402" s="157">
        <f>+'ESTUDIO DE MERCADO 2023'!P402*(1 + 0.0928) * (1 + 0.052) * (1 + 0.051)</f>
        <v>1835401.2913508406</v>
      </c>
      <c r="V402" s="7">
        <f>+'ESTUDIO DE MERCADO 2025'!T402*1.051</f>
        <v>2391025</v>
      </c>
      <c r="W402" s="7">
        <f>+'ESTUDIO DE MERCADO 2025'!U402*1.051</f>
        <v>2391025</v>
      </c>
      <c r="X402" s="7">
        <f>+'ESTUDIO DE MERCADO 2025'!V402*1.051</f>
        <v>2298729.9635999999</v>
      </c>
      <c r="Y402" s="8">
        <f t="shared" si="280"/>
        <v>2171207</v>
      </c>
      <c r="Z402" s="450"/>
      <c r="AA402" s="157">
        <f>+'ESTUDIO DE MERCADO 2023'!AD402*(1 + 0.0928) * (1 + 0.052) * (1 + 0.051)</f>
        <v>2146938.0626181383</v>
      </c>
      <c r="AB402" s="157">
        <f>+'ESTUDIO DE MERCADO 2023'!AE402*(1 + 0.0928) * (1 + 0.052) * (1 + 0.051)</f>
        <v>2031333.7054002385</v>
      </c>
      <c r="AC402" s="7">
        <f>+'ESTUDIO DE MERCADO 2025'!Z402*1.051</f>
        <v>2645367</v>
      </c>
      <c r="AD402" s="7">
        <f>+'ESTUDIO DE MERCADO 2025'!AA402*1.051</f>
        <v>2645367</v>
      </c>
      <c r="AE402" s="7">
        <f>+'ESTUDIO DE MERCADO 2025'!AB402*1.051</f>
        <v>2544124.17</v>
      </c>
      <c r="AF402" s="8">
        <f t="shared" si="281"/>
        <v>2402626</v>
      </c>
      <c r="AG402" s="450"/>
      <c r="AH402" s="157">
        <f>+'ESTUDIO DE MERCADO 2023'!AG402*(1 + 0.0928) * (1 + 0.052) * (1 + 0.051)</f>
        <v>2012162.2914393079</v>
      </c>
      <c r="AI402" s="157">
        <f>+'ESTUDIO DE MERCADO 2023'!AH402*(1 + 0.0928) * (1 + 0.052) * (1 + 0.051)</f>
        <v>2031333.7054002385</v>
      </c>
      <c r="AJ402" s="7">
        <f>+'ESTUDIO DE MERCADO 2025'!AF402*1.051</f>
        <v>2560236</v>
      </c>
      <c r="AK402" s="7">
        <f>+'ESTUDIO DE MERCADO 2025'!AG402*1.051</f>
        <v>2611735</v>
      </c>
      <c r="AL402" s="7">
        <f>+'ESTUDIO DE MERCADO 2025'!AH402*1.051</f>
        <v>2462059.7777999998</v>
      </c>
      <c r="AM402" s="8">
        <f t="shared" si="282"/>
        <v>2335505</v>
      </c>
      <c r="AN402" s="450"/>
      <c r="AO402" s="157">
        <f>+'ESTUDIO DE MERCADO 2023'!AJ402*(1 + 0.0928) * (1 + 0.052) * (1 + 0.051)</f>
        <v>2111249.7591600385</v>
      </c>
      <c r="AP402" s="157">
        <f>+'ESTUDIO DE MERCADO 2023'!AK402*(1 + 0.0928) * (1 + 0.052) * (1 + 0.051)</f>
        <v>2031333.7054002385</v>
      </c>
      <c r="AQ402" s="7">
        <f>+'ESTUDIO DE MERCADO 2025'!AL402*1.051</f>
        <v>2623296</v>
      </c>
      <c r="AR402" s="7">
        <f>+'ESTUDIO DE MERCADO 2025'!AM402*1.051</f>
        <v>2675846</v>
      </c>
      <c r="AS402" s="7">
        <f>+'ESTUDIO DE MERCADO 2025'!AN402*1.051</f>
        <v>2522393.0633999999</v>
      </c>
      <c r="AT402" s="8">
        <f>ROUND(((AO402+AP402+AQ402+AR402+AS402)/5),0)</f>
        <v>2392824</v>
      </c>
      <c r="AU402" s="450"/>
      <c r="AV402" s="157">
        <f>+'ESTUDIO DE MERCADO 2023'!AM402*(1 + 0.0928) * (1 + 0.052) * (1 + 0.051)</f>
        <v>2512203.1223083255</v>
      </c>
      <c r="AW402" s="157">
        <f>+'ESTUDIO DE MERCADO 2023'!AN402*(1 + 0.0928) * (1 + 0.052) * (1 + 0.051)</f>
        <v>2031333.7054002385</v>
      </c>
      <c r="AX402" s="7">
        <f>+'ESTUDIO DE MERCADO 2025'!AR402*1.051</f>
        <v>2877638</v>
      </c>
      <c r="AY402" s="7">
        <f>+'ESTUDIO DE MERCADO 2025'!AS402*1.051</f>
        <v>2935443</v>
      </c>
      <c r="AZ402" s="7">
        <f>+'ESTUDIO DE MERCADO 2025'!AT402*1.051</f>
        <v>2766532.1655999999</v>
      </c>
      <c r="BA402" s="8">
        <f t="shared" si="283"/>
        <v>2624630</v>
      </c>
      <c r="BB402" s="450"/>
      <c r="BC402" s="157">
        <f>+'ESTUDIO DE MERCADO 2023'!AP402*(1 + 0.0928) * (1 + 0.052) * (1 + 0.051)</f>
        <v>1643540.2908335244</v>
      </c>
      <c r="BD402" s="157">
        <f>+'ESTUDIO DE MERCADO 2023'!AQ402*(1 + 0.0928) * (1 + 0.052) * (1 + 0.051)</f>
        <v>1264261.7621796345</v>
      </c>
      <c r="BE402" s="7">
        <f>+'ESTUDIO DE MERCADO 2025'!AX402*1.051</f>
        <v>1841352</v>
      </c>
      <c r="BF402" s="7">
        <f>+'ESTUDIO DE MERCADO 2025'!AY402*1.051</f>
        <v>1841352</v>
      </c>
      <c r="BG402" s="7">
        <f>+'ESTUDIO DE MERCADO 2025'!AZ402*1.051</f>
        <v>1770542.977</v>
      </c>
      <c r="BH402" s="8">
        <f t="shared" si="284"/>
        <v>1672210</v>
      </c>
      <c r="BI402" s="450"/>
      <c r="BJ402" s="157">
        <f>+'ESTUDIO DE MERCADO 2023'!AV402*(1 + 0.0928) * (1 + 0.052) * (1 + 0.051)</f>
        <v>2354492.5072410712</v>
      </c>
      <c r="BK402" s="157">
        <f>+'ESTUDIO DE MERCADO 2023'!AW402*(1 + 0.0928) * (1 + 0.052) * (1 + 0.051)</f>
        <v>2031333.7054002385</v>
      </c>
      <c r="BL402" s="7">
        <f>+'ESTUDIO DE MERCADO 2025'!BD402*1.051</f>
        <v>2777793</v>
      </c>
      <c r="BM402" s="7">
        <f>+'ESTUDIO DE MERCADO 2025'!BE402*1.051</f>
        <v>2777793</v>
      </c>
      <c r="BN402" s="7">
        <f>+'ESTUDIO DE MERCADO 2025'!BF402*1.051</f>
        <v>2670502.716</v>
      </c>
      <c r="BO402" s="8">
        <f t="shared" si="285"/>
        <v>2522383</v>
      </c>
      <c r="BP402" s="450"/>
      <c r="BQ402" s="157">
        <f>+'ESTUDIO DE MERCADO 2023'!AY402*(1 + 0.0928) * (1 + 0.052) * (1 + 0.051)</f>
        <v>2370235.9891029238</v>
      </c>
      <c r="BR402" s="157">
        <f>+'ESTUDIO DE MERCADO 2023'!AZ402*(1 + 0.0928) * (1 + 0.052) * (1 + 0.051)</f>
        <v>2031333.7054002385</v>
      </c>
      <c r="BS402" s="7">
        <f>+'ESTUDIO DE MERCADO 2025'!BJ402*1.051</f>
        <v>2787252</v>
      </c>
      <c r="BT402" s="7">
        <f>+'ESTUDIO DE MERCADO 2025'!BK402*1.051</f>
        <v>2787252</v>
      </c>
      <c r="BU402" s="7">
        <f>+'ESTUDIO DE MERCADO 2025'!BL402*1.051</f>
        <v>2680088.8869999996</v>
      </c>
      <c r="BV402" s="8">
        <f t="shared" si="286"/>
        <v>2531233</v>
      </c>
      <c r="BW402" s="450"/>
      <c r="BX402" s="157">
        <f>+'ESTUDIO DE MERCADO 2023'!BB402*(1 + 0.0928) * (1 + 0.052) * (1 + 0.051)</f>
        <v>1982217.1149113656</v>
      </c>
      <c r="BY402" s="157">
        <f>+'ESTUDIO DE MERCADO 2023'!BC402*(1 + 0.0928) * (1 + 0.052) * (1 + 0.051)</f>
        <v>1524782.3960856656</v>
      </c>
      <c r="BZ402" s="7">
        <f>+'ESTUDIO DE MERCADO 2025'!BP402*1.051</f>
        <v>2220763</v>
      </c>
      <c r="CA402" s="7">
        <f>+'ESTUDIO DE MERCADO 2025'!BQ402*1.051</f>
        <v>2220763</v>
      </c>
      <c r="CB402" s="7">
        <f>+'ESTUDIO DE MERCADO 2025'!BR402*1.051</f>
        <v>2135389.8495999998</v>
      </c>
      <c r="CC402" s="8">
        <f t="shared" si="277"/>
        <v>2016783</v>
      </c>
      <c r="CD402" s="453"/>
      <c r="CE402" s="45"/>
      <c r="CF402" s="9"/>
      <c r="CG402" s="9"/>
      <c r="CH402" s="9"/>
      <c r="CI402" s="10"/>
      <c r="CJ402" s="10"/>
    </row>
    <row r="403" spans="1:88" s="6" customFormat="1" ht="50" customHeight="1" x14ac:dyDescent="0.35">
      <c r="A403" s="291"/>
      <c r="B403" s="31">
        <v>367</v>
      </c>
      <c r="C403" s="51" t="s">
        <v>406</v>
      </c>
      <c r="D403" s="11" t="s">
        <v>272</v>
      </c>
      <c r="F403" s="157">
        <f>+'ESTUDIO DE MERCADO 2023'!F403*(1 + 0.0928) * (1 + 0.052) * (1 + 0.051)</f>
        <v>198522.41466761506</v>
      </c>
      <c r="G403" s="157">
        <f>+'ESTUDIO DE MERCADO 2023'!G403*(1 + 0.0928) * (1 + 0.052) * (1 + 0.051)</f>
        <v>187832.74618551269</v>
      </c>
      <c r="H403" s="7">
        <f>+'ESTUDIO DE MERCADO 2025'!H403*1.051</f>
        <v>244882.99999999997</v>
      </c>
      <c r="I403" s="7">
        <f>+'ESTUDIO DE MERCADO 2025'!I403*1.051</f>
        <v>250137.99999999997</v>
      </c>
      <c r="J403" s="13">
        <f>+'ESTUDIO DE MERCADO 2025'!J403*1.051</f>
        <v>235248.90339999998</v>
      </c>
      <c r="K403" s="8">
        <f t="shared" si="278"/>
        <v>223325</v>
      </c>
      <c r="L403" s="450"/>
      <c r="M403" s="157">
        <f>+'ESTUDIO DE MERCADO 2023'!I403*(1 + 0.0928) * (1 + 0.052) * (1 + 0.051)</f>
        <v>198522.41466761506</v>
      </c>
      <c r="N403" s="157">
        <f>+'ESTUDIO DE MERCADO 2023'!J403*(1 + 0.0928) * (1 + 0.052) * (1 + 0.051)</f>
        <v>187832.74618551269</v>
      </c>
      <c r="O403" s="7">
        <f>+'ESTUDIO DE MERCADO 2025'!N403*1.051</f>
        <v>244882.99999999997</v>
      </c>
      <c r="P403" s="7">
        <f>+'ESTUDIO DE MERCADO 2025'!O403*1.051</f>
        <v>250137.99999999997</v>
      </c>
      <c r="Q403" s="7">
        <f>+'ESTUDIO DE MERCADO 2025'!P403*1.051</f>
        <v>235248.90339999998</v>
      </c>
      <c r="R403" s="8">
        <f t="shared" si="279"/>
        <v>223325</v>
      </c>
      <c r="S403" s="450"/>
      <c r="T403" s="157">
        <f>+'ESTUDIO DE MERCADO 2023'!O403*(1 + 0.0928) * (1 + 0.052) * (1 + 0.051)</f>
        <v>323798.39539438317</v>
      </c>
      <c r="U403" s="157">
        <f>+'ESTUDIO DE MERCADO 2023'!P403*(1 + 0.0928) * (1 + 0.052) * (1 + 0.051)</f>
        <v>306363.09718083945</v>
      </c>
      <c r="V403" s="7">
        <f>+'ESTUDIO DE MERCADO 2025'!T403*1.051</f>
        <v>399380</v>
      </c>
      <c r="W403" s="7">
        <f>+'ESTUDIO DE MERCADO 2025'!U403*1.051</f>
        <v>399380</v>
      </c>
      <c r="X403" s="7">
        <f>+'ESTUDIO DE MERCADO 2025'!V403*1.051</f>
        <v>383701.3922</v>
      </c>
      <c r="Y403" s="8">
        <f t="shared" si="280"/>
        <v>362525</v>
      </c>
      <c r="Z403" s="450"/>
      <c r="AA403" s="157">
        <f>+'ESTUDIO DE MERCADO 2023'!AD403*(1 + 0.0928) * (1 + 0.052) * (1 + 0.051)</f>
        <v>367517.59984853485</v>
      </c>
      <c r="AB403" s="157">
        <f>+'ESTUDIO DE MERCADO 2023'!AE403*(1 + 0.0928) * (1 + 0.052) * (1 + 0.051)</f>
        <v>347728.19062592136</v>
      </c>
      <c r="AC403" s="7">
        <f>+'ESTUDIO DE MERCADO 2025'!Z403*1.051</f>
        <v>452981</v>
      </c>
      <c r="AD403" s="7">
        <f>+'ESTUDIO DE MERCADO 2025'!AA403*1.051</f>
        <v>452981</v>
      </c>
      <c r="AE403" s="7">
        <f>+'ESTUDIO DE MERCADO 2025'!AB403*1.051</f>
        <v>435509.38620000001</v>
      </c>
      <c r="AF403" s="8">
        <f t="shared" si="281"/>
        <v>411343</v>
      </c>
      <c r="AG403" s="450"/>
      <c r="AH403" s="157">
        <f>+'ESTUDIO DE MERCADO 2023'!AG403*(1 + 0.0928) * (1 + 0.052) * (1 + 0.051)</f>
        <v>333474.35538418038</v>
      </c>
      <c r="AI403" s="157">
        <f>+'ESTUDIO DE MERCADO 2023'!AH403*(1 + 0.0928) * (1 + 0.052) * (1 + 0.051)</f>
        <v>347728.19062592136</v>
      </c>
      <c r="AJ403" s="7">
        <f>+'ESTUDIO DE MERCADO 2025'!AF403*1.051</f>
        <v>430910</v>
      </c>
      <c r="AK403" s="7">
        <f>+'ESTUDIO DE MERCADO 2025'!AG403*1.051</f>
        <v>439318</v>
      </c>
      <c r="AL403" s="7">
        <f>+'ESTUDIO DE MERCADO 2025'!AH403*1.051</f>
        <v>414780.30299999996</v>
      </c>
      <c r="AM403" s="8">
        <f t="shared" si="282"/>
        <v>393242</v>
      </c>
      <c r="AN403" s="450"/>
      <c r="AO403" s="157">
        <f>+'ESTUDIO DE MERCADO 2023'!AJ403*(1 + 0.0928) * (1 + 0.052) * (1 + 0.051)</f>
        <v>379663.57825360791</v>
      </c>
      <c r="AP403" s="157">
        <f>+'ESTUDIO DE MERCADO 2023'!AK403*(1 + 0.0928) * (1 + 0.052) * (1 + 0.051)</f>
        <v>347728.19062592136</v>
      </c>
      <c r="AQ403" s="7">
        <f>+'ESTUDIO DE MERCADO 2025'!AL403*1.051</f>
        <v>460338</v>
      </c>
      <c r="AR403" s="7">
        <f>+'ESTUDIO DE MERCADO 2025'!AM403*1.051</f>
        <v>469796.99999999994</v>
      </c>
      <c r="AS403" s="7">
        <f>+'ESTUDIO DE MERCADO 2025'!AN403*1.051</f>
        <v>442904.64259999996</v>
      </c>
      <c r="AT403" s="8">
        <f>ROUND(((AO403+AP403+AQ403+AR403+AS403)/5),0)</f>
        <v>420086</v>
      </c>
      <c r="AU403" s="450"/>
      <c r="AV403" s="157">
        <f>+'ESTUDIO DE MERCADO 2023'!AM403*(1 + 0.0928) * (1 + 0.052) * (1 + 0.051)</f>
        <v>432417.24258773593</v>
      </c>
      <c r="AW403" s="157">
        <f>+'ESTUDIO DE MERCADO 2023'!AN403*(1 + 0.0928) * (1 + 0.052) * (1 + 0.051)</f>
        <v>347728.19062592136</v>
      </c>
      <c r="AX403" s="7">
        <f>+'ESTUDIO DE MERCADO 2025'!AR403*1.051</f>
        <v>493969.99999999994</v>
      </c>
      <c r="AY403" s="7">
        <f>+'ESTUDIO DE MERCADO 2025'!AS403*1.051</f>
        <v>503428.99999999994</v>
      </c>
      <c r="AZ403" s="7">
        <f>+'ESTUDIO DE MERCADO 2025'!AT403*1.051</f>
        <v>475025.30459999997</v>
      </c>
      <c r="BA403" s="8">
        <f t="shared" si="283"/>
        <v>450514</v>
      </c>
      <c r="BB403" s="450"/>
      <c r="BC403" s="157">
        <f>+'ESTUDIO DE MERCADO 2023'!AP403*(1 + 0.0928) * (1 + 0.052) * (1 + 0.051)</f>
        <v>284252.58654105448</v>
      </c>
      <c r="BD403" s="157">
        <f>+'ESTUDIO DE MERCADO 2023'!AQ403*(1 + 0.0928) * (1 + 0.052) * (1 + 0.051)</f>
        <v>218655.83580081112</v>
      </c>
      <c r="BE403" s="7">
        <f>+'ESTUDIO DE MERCADO 2025'!AX403*1.051</f>
        <v>318453</v>
      </c>
      <c r="BF403" s="7">
        <f>+'ESTUDIO DE MERCADO 2025'!AY403*1.051</f>
        <v>318453</v>
      </c>
      <c r="BG403" s="7">
        <f>+'ESTUDIO DE MERCADO 2025'!AZ403*1.051</f>
        <v>306217.4682</v>
      </c>
      <c r="BH403" s="8">
        <f t="shared" si="284"/>
        <v>289206</v>
      </c>
      <c r="BI403" s="450"/>
      <c r="BJ403" s="157">
        <f>+'ESTUDIO DE MERCADO 2023'!AV403*(1 + 0.0928) * (1 + 0.052) * (1 + 0.051)</f>
        <v>424473.81887938658</v>
      </c>
      <c r="BK403" s="157">
        <f>+'ESTUDIO DE MERCADO 2023'!AW403*(1 + 0.0928) * (1 + 0.052) * (1 + 0.051)</f>
        <v>347728.19062592136</v>
      </c>
      <c r="BL403" s="7">
        <f>+'ESTUDIO DE MERCADO 2025'!BD403*1.051</f>
        <v>488714.99999999994</v>
      </c>
      <c r="BM403" s="7">
        <f>+'ESTUDIO DE MERCADO 2025'!BE403*1.051</f>
        <v>488714.99999999994</v>
      </c>
      <c r="BN403" s="7">
        <f>+'ESTUDIO DE MERCADO 2025'!BF403*1.051</f>
        <v>470188.81279999996</v>
      </c>
      <c r="BO403" s="8">
        <f t="shared" si="285"/>
        <v>443964</v>
      </c>
      <c r="BP403" s="450"/>
      <c r="BQ403" s="157">
        <f>+'ESTUDIO DE MERCADO 2023'!AY403*(1 + 0.0928) * (1 + 0.052) * (1 + 0.051)</f>
        <v>390360.1065999383</v>
      </c>
      <c r="BR403" s="157">
        <f>+'ESTUDIO DE MERCADO 2023'!AZ403*(1 + 0.0928) * (1 + 0.052) * (1 + 0.051)</f>
        <v>347728.19062592136</v>
      </c>
      <c r="BS403" s="7">
        <f>+'ESTUDIO DE MERCADO 2025'!BJ403*1.051</f>
        <v>467694.99999999994</v>
      </c>
      <c r="BT403" s="7">
        <f>+'ESTUDIO DE MERCADO 2025'!BK403*1.051</f>
        <v>467694.99999999994</v>
      </c>
      <c r="BU403" s="7">
        <f>+'ESTUDIO DE MERCADO 2025'!BL403*1.051</f>
        <v>449417.05899999995</v>
      </c>
      <c r="BV403" s="8">
        <f t="shared" si="286"/>
        <v>424579</v>
      </c>
      <c r="BW403" s="450"/>
      <c r="BX403" s="157">
        <f>+'ESTUDIO DE MERCADO 2023'!BB403*(1 + 0.0928) * (1 + 0.052) * (1 + 0.051)</f>
        <v>333272.67163753224</v>
      </c>
      <c r="BY403" s="157">
        <f>+'ESTUDIO DE MERCADO 2023'!BC403*(1 + 0.0928) * (1 + 0.052) * (1 + 0.051)</f>
        <v>256363.59356733249</v>
      </c>
      <c r="BZ403" s="7">
        <f>+'ESTUDIO DE MERCADO 2025'!BP403*1.051</f>
        <v>373105</v>
      </c>
      <c r="CA403" s="7">
        <f>+'ESTUDIO DE MERCADO 2025'!BQ403*1.051</f>
        <v>373105</v>
      </c>
      <c r="CB403" s="7">
        <f>+'ESTUDIO DE MERCADO 2025'!BR403*1.051</f>
        <v>359026.01419999998</v>
      </c>
      <c r="CC403" s="8">
        <f t="shared" si="277"/>
        <v>338974</v>
      </c>
      <c r="CD403" s="453"/>
      <c r="CE403" s="45"/>
      <c r="CF403" s="9"/>
      <c r="CG403" s="9"/>
      <c r="CH403" s="9"/>
      <c r="CI403" s="10"/>
      <c r="CJ403" s="10"/>
    </row>
    <row r="404" spans="1:88" s="6" customFormat="1" ht="50" customHeight="1" x14ac:dyDescent="0.35">
      <c r="A404" s="291"/>
      <c r="B404" s="11">
        <v>368</v>
      </c>
      <c r="C404" s="51" t="s">
        <v>407</v>
      </c>
      <c r="D404" s="11" t="s">
        <v>272</v>
      </c>
      <c r="F404" s="157">
        <f>+'ESTUDIO DE MERCADO 2023'!F404*(1 + 0.0928) * (1 + 0.052) * (1 + 0.051)</f>
        <v>3191631.926122291</v>
      </c>
      <c r="G404" s="157">
        <f>+'ESTUDIO DE MERCADO 2023'!G404*(1 + 0.0928) * (1 + 0.052) * (1 + 0.051)</f>
        <v>3019774.8224080135</v>
      </c>
      <c r="H404" s="7">
        <f>+'ESTUDIO DE MERCADO 2025'!H404*1.051</f>
        <v>3933892.9999999995</v>
      </c>
      <c r="I404" s="7">
        <f>+'ESTUDIO DE MERCADO 2025'!I404*1.051</f>
        <v>4012717.9999999995</v>
      </c>
      <c r="J404" s="13">
        <f>+'ESTUDIO DE MERCADO 2025'!J404*1.051</f>
        <v>3782088.0313999997</v>
      </c>
      <c r="K404" s="8">
        <f t="shared" si="278"/>
        <v>3588021</v>
      </c>
      <c r="L404" s="450"/>
      <c r="M404" s="157">
        <f>+'ESTUDIO DE MERCADO 2023'!I404*(1 + 0.0928) * (1 + 0.052) * (1 + 0.051)</f>
        <v>3191631.926122291</v>
      </c>
      <c r="N404" s="157">
        <f>+'ESTUDIO DE MERCADO 2023'!J404*(1 + 0.0928) * (1 + 0.052) * (1 + 0.051)</f>
        <v>3019774.8224080135</v>
      </c>
      <c r="O404" s="7">
        <f>+'ESTUDIO DE MERCADO 2025'!N404*1.051</f>
        <v>3933892.9999999995</v>
      </c>
      <c r="P404" s="7">
        <f>+'ESTUDIO DE MERCADO 2025'!O404*1.051</f>
        <v>4012717.9999999995</v>
      </c>
      <c r="Q404" s="7">
        <f>+'ESTUDIO DE MERCADO 2025'!P404*1.051</f>
        <v>3782088.0313999997</v>
      </c>
      <c r="R404" s="8">
        <f t="shared" si="279"/>
        <v>3588021</v>
      </c>
      <c r="S404" s="450"/>
      <c r="T404" s="157">
        <f>+'ESTUDIO DE MERCADO 2023'!O404*(1 + 0.0928) * (1 + 0.052) * (1 + 0.051)</f>
        <v>5152257.9454813339</v>
      </c>
      <c r="U404" s="157">
        <f>+'ESTUDIO DE MERCADO 2023'!P404*(1 + 0.0928) * (1 + 0.052) * (1 + 0.051)</f>
        <v>4874828.6714938777</v>
      </c>
      <c r="V404" s="7">
        <f>+'ESTUDIO DE MERCADO 2025'!T404*1.051</f>
        <v>6350142</v>
      </c>
      <c r="W404" s="7">
        <f>+'ESTUDIO DE MERCADO 2025'!U404*1.051</f>
        <v>6350142</v>
      </c>
      <c r="X404" s="7">
        <f>+'ESTUDIO DE MERCADO 2025'!V404*1.051</f>
        <v>6105431.5741999997</v>
      </c>
      <c r="Y404" s="8">
        <f t="shared" si="280"/>
        <v>5766560</v>
      </c>
      <c r="Z404" s="450"/>
      <c r="AA404" s="157">
        <f>+'ESTUDIO DE MERCADO 2023'!AD404*(1 + 0.0928) * (1 + 0.052) * (1 + 0.051)</f>
        <v>5823539.2119156457</v>
      </c>
      <c r="AB404" s="157">
        <f>+'ESTUDIO DE MERCADO 2023'!AE404*(1 + 0.0928) * (1 + 0.052) * (1 + 0.051)</f>
        <v>5509964.0235817255</v>
      </c>
      <c r="AC404" s="7">
        <f>+'ESTUDIO DE MERCADO 2025'!Z404*1.051</f>
        <v>7177279</v>
      </c>
      <c r="AD404" s="7">
        <f>+'ESTUDIO DE MERCADO 2025'!AA404*1.051</f>
        <v>7177279</v>
      </c>
      <c r="AE404" s="7">
        <f>+'ESTUDIO DE MERCADO 2025'!AB404*1.051</f>
        <v>6900901.3135999991</v>
      </c>
      <c r="AF404" s="8">
        <f t="shared" si="281"/>
        <v>6517793</v>
      </c>
      <c r="AG404" s="450"/>
      <c r="AH404" s="157">
        <f>+'ESTUDIO DE MERCADO 2023'!AG404*(1 + 0.0928) * (1 + 0.052) * (1 + 0.051)</f>
        <v>5346225.4663767572</v>
      </c>
      <c r="AI404" s="157">
        <f>+'ESTUDIO DE MERCADO 2023'!AH404*(1 + 0.0928) * (1 + 0.052) * (1 + 0.051)</f>
        <v>5509964.0235817255</v>
      </c>
      <c r="AJ404" s="7">
        <f>+'ESTUDIO DE MERCADO 2025'!AF404*1.051</f>
        <v>6874591</v>
      </c>
      <c r="AK404" s="7">
        <f>+'ESTUDIO DE MERCADO 2025'!AG404*1.051</f>
        <v>7012272</v>
      </c>
      <c r="AL404" s="7">
        <f>+'ESTUDIO DE MERCADO 2025'!AH404*1.051</f>
        <v>6610267.4427999994</v>
      </c>
      <c r="AM404" s="8">
        <f t="shared" si="282"/>
        <v>6270664</v>
      </c>
      <c r="AN404" s="450"/>
      <c r="AO404" s="157">
        <f>+'ESTUDIO DE MERCADO 2023'!AJ404*(1 + 0.0928) * (1 + 0.052) * (1 + 0.051)</f>
        <v>6087681.7419836801</v>
      </c>
      <c r="AP404" s="157">
        <f>+'ESTUDIO DE MERCADO 2023'!AK404*(1 + 0.0928) * (1 + 0.052) * (1 + 0.051)</f>
        <v>5509964.0235817255</v>
      </c>
      <c r="AQ404" s="7">
        <f>+'ESTUDIO DE MERCADO 2025'!AL404*1.051</f>
        <v>7344388</v>
      </c>
      <c r="AR404" s="7">
        <f>+'ESTUDIO DE MERCADO 2025'!AM404*1.051</f>
        <v>7491527.9999999991</v>
      </c>
      <c r="AS404" s="7">
        <f>+'ESTUDIO DE MERCADO 2025'!AN404*1.051</f>
        <v>7061735.6333999997</v>
      </c>
      <c r="AT404" s="8">
        <f>ROUND(((AO404+AP404+AQ404+AR404+AS404)/5),0)</f>
        <v>6699059</v>
      </c>
      <c r="AU404" s="450"/>
      <c r="AV404" s="157">
        <f>+'ESTUDIO DE MERCADO 2023'!AM404*(1 + 0.0928) * (1 + 0.052) * (1 + 0.051)</f>
        <v>6893861.4907920705</v>
      </c>
      <c r="AW404" s="157">
        <f>+'ESTUDIO DE MERCADO 2023'!AN404*(1 + 0.0928) * (1 + 0.052) * (1 + 0.051)</f>
        <v>5509964.0235817255</v>
      </c>
      <c r="AX404" s="7">
        <f>+'ESTUDIO DE MERCADO 2025'!AR404*1.051</f>
        <v>7855173.9999999991</v>
      </c>
      <c r="AY404" s="7">
        <f>+'ESTUDIO DE MERCADO 2025'!AS404*1.051</f>
        <v>8011772.9999999991</v>
      </c>
      <c r="AZ404" s="7">
        <f>+'ESTUDIO DE MERCADO 2025'!AT404*1.051</f>
        <v>7552613.801599999</v>
      </c>
      <c r="BA404" s="8">
        <f t="shared" si="283"/>
        <v>7164677</v>
      </c>
      <c r="BB404" s="450"/>
      <c r="BC404" s="157">
        <f>+'ESTUDIO DE MERCADO 2023'!AP404*(1 + 0.0928) * (1 + 0.052) * (1 + 0.051)</f>
        <v>4464790.9508973416</v>
      </c>
      <c r="BD404" s="157">
        <f>+'ESTUDIO DE MERCADO 2023'!AQ404*(1 + 0.0928) * (1 + 0.052) * (1 + 0.051)</f>
        <v>3434454.5776133398</v>
      </c>
      <c r="BE404" s="7">
        <f>+'ESTUDIO DE MERCADO 2025'!AX404*1.051</f>
        <v>5001709</v>
      </c>
      <c r="BF404" s="7">
        <f>+'ESTUDIO DE MERCADO 2025'!AY404*1.051</f>
        <v>5001709</v>
      </c>
      <c r="BG404" s="7">
        <f>+'ESTUDIO DE MERCADO 2025'!AZ404*1.051</f>
        <v>4809802.0754000004</v>
      </c>
      <c r="BH404" s="8">
        <f t="shared" si="284"/>
        <v>4542493</v>
      </c>
      <c r="BI404" s="450"/>
      <c r="BJ404" s="157">
        <f>+'ESTUDIO DE MERCADO 2023'!AV404*(1 + 0.0928) * (1 + 0.052) * (1 + 0.051)</f>
        <v>6795732.6283490816</v>
      </c>
      <c r="BK404" s="157">
        <f>+'ESTUDIO DE MERCADO 2023'!AW404*(1 + 0.0928) * (1 + 0.052) * (1 + 0.051)</f>
        <v>5509964.0235817255</v>
      </c>
      <c r="BL404" s="7">
        <f>+'ESTUDIO DE MERCADO 2025'!BD404*1.051</f>
        <v>7792113.9999999991</v>
      </c>
      <c r="BM404" s="7">
        <f>+'ESTUDIO DE MERCADO 2025'!BE404*1.051</f>
        <v>7792113.9999999991</v>
      </c>
      <c r="BN404" s="7">
        <f>+'ESTUDIO DE MERCADO 2025'!BF404*1.051</f>
        <v>7492863.1903999997</v>
      </c>
      <c r="BO404" s="8">
        <f t="shared" si="285"/>
        <v>7076558</v>
      </c>
      <c r="BP404" s="450"/>
      <c r="BQ404" s="157">
        <f>+'ESTUDIO DE MERCADO 2023'!AY404*(1 + 0.0928) * (1 + 0.052) * (1 + 0.051)</f>
        <v>6760495.0759151168</v>
      </c>
      <c r="BR404" s="157">
        <f>+'ESTUDIO DE MERCADO 2023'!AZ404*(1 + 0.0928) * (1 + 0.052) * (1 + 0.051)</f>
        <v>5509964.0235817255</v>
      </c>
      <c r="BS404" s="7">
        <f>+'ESTUDIO DE MERCADO 2025'!BJ404*1.051</f>
        <v>7770042.9999999991</v>
      </c>
      <c r="BT404" s="7">
        <f>+'ESTUDIO DE MERCADO 2025'!BK404*1.051</f>
        <v>7770042.9999999991</v>
      </c>
      <c r="BU404" s="7">
        <f>+'ESTUDIO DE MERCADO 2025'!BL404*1.051</f>
        <v>7471407.2355999993</v>
      </c>
      <c r="BV404" s="8">
        <f t="shared" si="286"/>
        <v>7056390</v>
      </c>
      <c r="BW404" s="450"/>
      <c r="BX404" s="157">
        <f>+'ESTUDIO DE MERCADO 2023'!BB404*(1 + 0.0928) * (1 + 0.052) * (1 + 0.051)</f>
        <v>5357985.0867611421</v>
      </c>
      <c r="BY404" s="157">
        <f>+'ESTUDIO DE MERCADO 2023'!BC404*(1 + 0.0928) * (1 + 0.052) * (1 + 0.051)</f>
        <v>4121526.9898162633</v>
      </c>
      <c r="BZ404" s="7">
        <f>+'ESTUDIO DE MERCADO 2025'!BP404*1.051</f>
        <v>6003312</v>
      </c>
      <c r="CA404" s="7">
        <f>+'ESTUDIO DE MERCADO 2025'!BQ404*1.051</f>
        <v>6003312</v>
      </c>
      <c r="CB404" s="7">
        <f>+'ESTUDIO DE MERCADO 2025'!BR404*1.051</f>
        <v>5772016.7483999999</v>
      </c>
      <c r="CC404" s="8">
        <f t="shared" si="277"/>
        <v>5451631</v>
      </c>
      <c r="CD404" s="453"/>
      <c r="CE404" s="45"/>
      <c r="CF404" s="9"/>
      <c r="CG404" s="9"/>
      <c r="CH404" s="9"/>
      <c r="CI404" s="10"/>
      <c r="CJ404" s="10"/>
    </row>
    <row r="405" spans="1:88" s="6" customFormat="1" ht="50" customHeight="1" x14ac:dyDescent="0.35">
      <c r="A405" s="291"/>
      <c r="B405" s="31">
        <v>369</v>
      </c>
      <c r="C405" s="51" t="s">
        <v>408</v>
      </c>
      <c r="D405" s="11" t="s">
        <v>272</v>
      </c>
      <c r="F405" s="157">
        <f>+'ESTUDIO DE MERCADO 2023'!F405*(1 + 0.0928) * (1 + 0.052) * (1 + 0.051)</f>
        <v>1802196.1465929004</v>
      </c>
      <c r="G405" s="157">
        <f>+'ESTUDIO DE MERCADO 2023'!G405*(1 + 0.0928) * (1 + 0.052) * (1 + 0.051)</f>
        <v>1705154.8156225136</v>
      </c>
      <c r="H405" s="7">
        <f>+'ESTUDIO DE MERCADO 2025'!H405*1.051</f>
        <v>2220763</v>
      </c>
      <c r="I405" s="7">
        <f>+'ESTUDIO DE MERCADO 2025'!I405*1.051</f>
        <v>2264905</v>
      </c>
      <c r="J405" s="13">
        <f>+'ESTUDIO DE MERCADO 2025'!J405*1.051</f>
        <v>2135604.6739999996</v>
      </c>
      <c r="K405" s="8">
        <f t="shared" si="278"/>
        <v>2025725</v>
      </c>
      <c r="L405" s="450"/>
      <c r="M405" s="157">
        <f>+'ESTUDIO DE MERCADO 2023'!I405*(1 + 0.0928) * (1 + 0.052) * (1 + 0.051)</f>
        <v>1802196.1465929004</v>
      </c>
      <c r="N405" s="157">
        <f>+'ESTUDIO DE MERCADO 2023'!J405*(1 + 0.0928) * (1 + 0.052) * (1 + 0.051)</f>
        <v>1705154.8156225136</v>
      </c>
      <c r="O405" s="7">
        <f>+'ESTUDIO DE MERCADO 2025'!N405*1.051</f>
        <v>2220763</v>
      </c>
      <c r="P405" s="7">
        <f>+'ESTUDIO DE MERCADO 2025'!O405*1.051</f>
        <v>2264905</v>
      </c>
      <c r="Q405" s="7">
        <f>+'ESTUDIO DE MERCADO 2025'!P405*1.051</f>
        <v>2135604.6739999996</v>
      </c>
      <c r="R405" s="8">
        <f t="shared" si="279"/>
        <v>2025725</v>
      </c>
      <c r="S405" s="450"/>
      <c r="T405" s="157">
        <f>+'ESTUDIO DE MERCADO 2023'!O405*(1 + 0.0928) * (1 + 0.052) * (1 + 0.051)</f>
        <v>2979041.4626447987</v>
      </c>
      <c r="U405" s="157">
        <f>+'ESTUDIO DE MERCADO 2023'!P405*(1 + 0.0928) * (1 + 0.052) * (1 + 0.051)</f>
        <v>2818631.5377331548</v>
      </c>
      <c r="V405" s="7">
        <f>+'ESTUDIO DE MERCADO 2025'!T405*1.051</f>
        <v>3671143</v>
      </c>
      <c r="W405" s="7">
        <f>+'ESTUDIO DE MERCADO 2025'!U405*1.051</f>
        <v>3671143</v>
      </c>
      <c r="X405" s="7">
        <f>+'ESTUDIO DE MERCADO 2025'!V405*1.051</f>
        <v>3530168.1659999997</v>
      </c>
      <c r="Y405" s="8">
        <f t="shared" si="280"/>
        <v>3334025</v>
      </c>
      <c r="Z405" s="450"/>
      <c r="AA405" s="157">
        <f>+'ESTUDIO DE MERCADO 2023'!AD405*(1 + 0.0928) * (1 + 0.052) * (1 + 0.051)</f>
        <v>3814975.6388954446</v>
      </c>
      <c r="AB405" s="157">
        <f>+'ESTUDIO DE MERCADO 2023'!AE405*(1 + 0.0928) * (1 + 0.052) * (1 + 0.051)</f>
        <v>3609553.8737241523</v>
      </c>
      <c r="AC405" s="7">
        <f>+'ESTUDIO DE MERCADO 2025'!Z405*1.051</f>
        <v>4701123</v>
      </c>
      <c r="AD405" s="7">
        <f>+'ESTUDIO DE MERCADO 2025'!AA405*1.051</f>
        <v>4701123</v>
      </c>
      <c r="AE405" s="7">
        <f>+'ESTUDIO DE MERCADO 2025'!AB405*1.051</f>
        <v>4520749.9595999997</v>
      </c>
      <c r="AF405" s="8">
        <f t="shared" si="281"/>
        <v>4269505</v>
      </c>
      <c r="AG405" s="450"/>
      <c r="AH405" s="157">
        <f>+'ESTUDIO DE MERCADO 2023'!AG405*(1 + 0.0928) * (1 + 0.052) * (1 + 0.051)</f>
        <v>3238516.1074440237</v>
      </c>
      <c r="AI405" s="157">
        <f>+'ESTUDIO DE MERCADO 2023'!AH405*(1 + 0.0928) * (1 + 0.052) * (1 + 0.051)</f>
        <v>3609553.8737241523</v>
      </c>
      <c r="AJ405" s="7">
        <f>+'ESTUDIO DE MERCADO 2025'!AF405*1.051</f>
        <v>4336426</v>
      </c>
      <c r="AK405" s="7">
        <f>+'ESTUDIO DE MERCADO 2025'!AG405*1.051</f>
        <v>4423659</v>
      </c>
      <c r="AL405" s="7">
        <f>+'ESTUDIO DE MERCADO 2025'!AH405*1.051</f>
        <v>4169747.4896</v>
      </c>
      <c r="AM405" s="8">
        <f t="shared" si="282"/>
        <v>3955580</v>
      </c>
      <c r="AN405" s="450"/>
      <c r="AO405" s="157">
        <f>+'ESTUDIO DE MERCADO 2023'!AJ405*(1 + 0.0928) * (1 + 0.052) * (1 + 0.051)</f>
        <v>3711914.0293958806</v>
      </c>
      <c r="AP405" s="157">
        <f>+'ESTUDIO DE MERCADO 2023'!AK405*(1 + 0.0928) * (1 + 0.052) * (1 + 0.051)</f>
        <v>3609553.8737241523</v>
      </c>
      <c r="AQ405" s="7">
        <f>+'ESTUDIO DE MERCADO 2025'!AL405*1.051</f>
        <v>4635961</v>
      </c>
      <c r="AR405" s="7">
        <f>+'ESTUDIO DE MERCADO 2025'!AM405*1.051</f>
        <v>4728449</v>
      </c>
      <c r="AS405" s="7">
        <f>+'ESTUDIO DE MERCADO 2025'!AN405*1.051</f>
        <v>4457997.6924000001</v>
      </c>
      <c r="AT405" s="8">
        <f>ROUND(((AO405+AP405+AQ405+AR405+AS405)/5),0)</f>
        <v>4228775</v>
      </c>
      <c r="AU405" s="450"/>
      <c r="AV405" s="157">
        <f>+'ESTUDIO DE MERCADO 2023'!AM405*(1 + 0.0928) * (1 + 0.052) * (1 + 0.051)</f>
        <v>3975971.5121008717</v>
      </c>
      <c r="AW405" s="157">
        <f>+'ESTUDIO DE MERCADO 2023'!AN405*(1 + 0.0928) * (1 + 0.052) * (1 + 0.051)</f>
        <v>3609553.8737241523</v>
      </c>
      <c r="AX405" s="7">
        <f>+'ESTUDIO DE MERCADO 2025'!AR405*1.051</f>
        <v>4803070</v>
      </c>
      <c r="AY405" s="7">
        <f>+'ESTUDIO DE MERCADO 2025'!AS405*1.051</f>
        <v>4898711</v>
      </c>
      <c r="AZ405" s="7">
        <f>+'ESTUDIO DE MERCADO 2025'!AT405*1.051</f>
        <v>4618780.5131999999</v>
      </c>
      <c r="BA405" s="8">
        <f t="shared" si="283"/>
        <v>4381217</v>
      </c>
      <c r="BB405" s="450"/>
      <c r="BC405" s="157">
        <f>+'ESTUDIO DE MERCADO 2023'!AP405*(1 + 0.0928) * (1 + 0.052) * (1 + 0.051)</f>
        <v>2458510.2920937203</v>
      </c>
      <c r="BD405" s="157">
        <f>+'ESTUDIO DE MERCADO 2023'!AQ405*(1 + 0.0928) * (1 + 0.052) * (1 + 0.051)</f>
        <v>1891161.7631490156</v>
      </c>
      <c r="BE405" s="7">
        <f>+'ESTUDIO DE MERCADO 2025'!AX405*1.051</f>
        <v>2754671</v>
      </c>
      <c r="BF405" s="7">
        <f>+'ESTUDIO DE MERCADO 2025'!AY405*1.051</f>
        <v>2754671</v>
      </c>
      <c r="BG405" s="7">
        <f>+'ESTUDIO DE MERCADO 2025'!AZ405*1.051</f>
        <v>2648489.1006</v>
      </c>
      <c r="BH405" s="8">
        <f t="shared" si="284"/>
        <v>2501501</v>
      </c>
      <c r="BI405" s="450"/>
      <c r="BJ405" s="157">
        <f>+'ESTUDIO DE MERCADO 2023'!AV405*(1 + 0.0928) * (1 + 0.052) * (1 + 0.051)</f>
        <v>3718581.7426585644</v>
      </c>
      <c r="BK405" s="157">
        <f>+'ESTUDIO DE MERCADO 2023'!AW405*(1 + 0.0928) * (1 + 0.052) * (1 + 0.051)</f>
        <v>3609553.8737241523</v>
      </c>
      <c r="BL405" s="7">
        <f>+'ESTUDIO DE MERCADO 2025'!BD405*1.051</f>
        <v>4640165</v>
      </c>
      <c r="BM405" s="7">
        <f>+'ESTUDIO DE MERCADO 2025'!BE405*1.051</f>
        <v>4640165</v>
      </c>
      <c r="BN405" s="7">
        <f>+'ESTUDIO DE MERCADO 2025'!BF405*1.051</f>
        <v>4462057.2850000001</v>
      </c>
      <c r="BO405" s="8">
        <f t="shared" si="285"/>
        <v>4214105</v>
      </c>
      <c r="BP405" s="450"/>
      <c r="BQ405" s="157">
        <f>+'ESTUDIO DE MERCADO 2023'!AY405*(1 + 0.0928) * (1 + 0.052) * (1 + 0.051)</f>
        <v>3779107.5210126229</v>
      </c>
      <c r="BR405" s="157">
        <f>+'ESTUDIO DE MERCADO 2023'!AZ405*(1 + 0.0928) * (1 + 0.052) * (1 + 0.051)</f>
        <v>3609553.8737241523</v>
      </c>
      <c r="BS405" s="7">
        <f>+'ESTUDIO DE MERCADO 2025'!BJ405*1.051</f>
        <v>4679052</v>
      </c>
      <c r="BT405" s="7">
        <f>+'ESTUDIO DE MERCADO 2025'!BK405*1.051</f>
        <v>4679052</v>
      </c>
      <c r="BU405" s="7">
        <f>+'ESTUDIO DE MERCADO 2025'!BL405*1.051</f>
        <v>4498911.4408</v>
      </c>
      <c r="BV405" s="8">
        <f t="shared" si="286"/>
        <v>4249135</v>
      </c>
      <c r="BW405" s="450"/>
      <c r="BX405" s="157">
        <f>+'ESTUDIO DE MERCADO 2023'!BB405*(1 + 0.0928) * (1 + 0.052) * (1 + 0.051)</f>
        <v>3025455.4535451289</v>
      </c>
      <c r="BY405" s="157">
        <f>+'ESTUDIO DE MERCADO 2023'!BC405*(1 + 0.0928) * (1 + 0.052) * (1 + 0.051)</f>
        <v>2327273.4258039449</v>
      </c>
      <c r="BZ405" s="7">
        <f>+'ESTUDIO DE MERCADO 2025'!BP405*1.051</f>
        <v>3389475</v>
      </c>
      <c r="CA405" s="7">
        <f>+'ESTUDIO DE MERCADO 2025'!BQ405*1.051</f>
        <v>3389475</v>
      </c>
      <c r="CB405" s="7">
        <f>+'ESTUDIO DE MERCADO 2025'!BR405*1.051</f>
        <v>3259243.6982</v>
      </c>
      <c r="CC405" s="8">
        <f t="shared" si="277"/>
        <v>3078185</v>
      </c>
      <c r="CD405" s="453"/>
      <c r="CE405" s="45"/>
      <c r="CF405" s="9"/>
      <c r="CG405" s="9"/>
      <c r="CH405" s="9"/>
      <c r="CI405" s="10"/>
      <c r="CJ405" s="10"/>
    </row>
    <row r="406" spans="1:88" s="6" customFormat="1" ht="50" customHeight="1" x14ac:dyDescent="0.35">
      <c r="A406" s="291"/>
      <c r="B406" s="11">
        <v>370</v>
      </c>
      <c r="C406" s="51" t="s">
        <v>409</v>
      </c>
      <c r="D406" s="11" t="s">
        <v>272</v>
      </c>
      <c r="F406" s="157">
        <f>+'ESTUDIO DE MERCADO 2023'!F406*(1 + 0.0928) * (1 + 0.052) * (1 + 0.051)</f>
        <v>439231.96629225276</v>
      </c>
      <c r="G406" s="157">
        <f>+'ESTUDIO DE MERCADO 2023'!G406*(1 + 0.0928) * (1 + 0.052) * (1 + 0.051)</f>
        <v>415581.01426113152</v>
      </c>
      <c r="H406" s="7">
        <f>+'ESTUDIO DE MERCADO 2025'!H406*1.051</f>
        <v>541265</v>
      </c>
      <c r="I406" s="7">
        <f>+'ESTUDIO DE MERCADO 2025'!I406*1.051</f>
        <v>551775</v>
      </c>
      <c r="J406" s="13">
        <f>+'ESTUDIO DE MERCADO 2025'!J406*1.051</f>
        <v>520490.0932</v>
      </c>
      <c r="K406" s="8">
        <f t="shared" si="278"/>
        <v>493669</v>
      </c>
      <c r="L406" s="450"/>
      <c r="M406" s="157">
        <f>+'ESTUDIO DE MERCADO 2023'!I406*(1 + 0.0928) * (1 + 0.052) * (1 + 0.051)</f>
        <v>439231.96629225276</v>
      </c>
      <c r="N406" s="157">
        <f>+'ESTUDIO DE MERCADO 2023'!J406*(1 + 0.0928) * (1 + 0.052) * (1 + 0.051)</f>
        <v>415581.01426113152</v>
      </c>
      <c r="O406" s="7">
        <f>+'ESTUDIO DE MERCADO 2025'!N406*1.051</f>
        <v>541265</v>
      </c>
      <c r="P406" s="7">
        <f>+'ESTUDIO DE MERCADO 2025'!O406*1.051</f>
        <v>551775</v>
      </c>
      <c r="Q406" s="7">
        <f>+'ESTUDIO DE MERCADO 2025'!P406*1.051</f>
        <v>520490.0932</v>
      </c>
      <c r="R406" s="8">
        <f t="shared" si="279"/>
        <v>493669</v>
      </c>
      <c r="S406" s="450"/>
      <c r="T406" s="157">
        <f>+'ESTUDIO DE MERCADO 2023'!O406*(1 + 0.0928) * (1 + 0.052) * (1 + 0.051)</f>
        <v>568598.72518145782</v>
      </c>
      <c r="U406" s="157">
        <f>+'ESTUDIO DE MERCADO 2023'!P406*(1 + 0.0928) * (1 + 0.052) * (1 + 0.051)</f>
        <v>537981.87074861</v>
      </c>
      <c r="V406" s="7">
        <f>+'ESTUDIO DE MERCADO 2025'!T406*1.051</f>
        <v>701017</v>
      </c>
      <c r="W406" s="7">
        <f>+'ESTUDIO DE MERCADO 2025'!U406*1.051</f>
        <v>701017</v>
      </c>
      <c r="X406" s="7">
        <f>+'ESTUDIO DE MERCADO 2025'!V406*1.051</f>
        <v>673790.84499999997</v>
      </c>
      <c r="Y406" s="8">
        <f t="shared" si="280"/>
        <v>636481</v>
      </c>
      <c r="Z406" s="450"/>
      <c r="AA406" s="157">
        <f>+'ESTUDIO DE MERCADO 2023'!AD406*(1 + 0.0928) * (1 + 0.052) * (1 + 0.051)</f>
        <v>739658.13135969872</v>
      </c>
      <c r="AB406" s="157">
        <f>+'ESTUDIO DE MERCADO 2023'!AE406*(1 + 0.0928) * (1 + 0.052) * (1 + 0.051)</f>
        <v>699830.38582494587</v>
      </c>
      <c r="AC406" s="7">
        <f>+'ESTUDIO DE MERCADO 2025'!Z406*1.051</f>
        <v>911217</v>
      </c>
      <c r="AD406" s="7">
        <f>+'ESTUDIO DE MERCADO 2025'!AA406*1.051</f>
        <v>911217</v>
      </c>
      <c r="AE406" s="7">
        <f>+'ESTUDIO DE MERCADO 2025'!AB406*1.051</f>
        <v>876495.32319999987</v>
      </c>
      <c r="AF406" s="8">
        <f t="shared" si="281"/>
        <v>827684</v>
      </c>
      <c r="AG406" s="450"/>
      <c r="AH406" s="157">
        <f>+'ESTUDIO DE MERCADO 2023'!AG406*(1 + 0.0928) * (1 + 0.052) * (1 + 0.051)</f>
        <v>645403.78378454922</v>
      </c>
      <c r="AI406" s="157">
        <f>+'ESTUDIO DE MERCADO 2023'!AH406*(1 + 0.0928) * (1 + 0.052) * (1 + 0.051)</f>
        <v>699830.38582494587</v>
      </c>
      <c r="AJ406" s="7">
        <f>+'ESTUDIO DE MERCADO 2025'!AF406*1.051</f>
        <v>852361</v>
      </c>
      <c r="AK406" s="7">
        <f>+'ESTUDIO DE MERCADO 2025'!AG406*1.051</f>
        <v>869177</v>
      </c>
      <c r="AL406" s="7">
        <f>+'ESTUDIO DE MERCADO 2025'!AH406*1.051</f>
        <v>819104.83759999997</v>
      </c>
      <c r="AM406" s="8">
        <f t="shared" si="282"/>
        <v>777175</v>
      </c>
      <c r="AN406" s="450"/>
      <c r="AO406" s="157">
        <f>+'ESTUDIO DE MERCADO 2023'!AJ406*(1 + 0.0928) * (1 + 0.052) * (1 + 0.051)</f>
        <v>743587.31953235122</v>
      </c>
      <c r="AP406" s="157">
        <f>+'ESTUDIO DE MERCADO 2023'!AK406*(1 + 0.0928) * (1 + 0.052) * (1 + 0.051)</f>
        <v>699830.38582494587</v>
      </c>
      <c r="AQ406" s="7">
        <f>+'ESTUDIO DE MERCADO 2025'!AL406*1.051</f>
        <v>914370</v>
      </c>
      <c r="AR406" s="7">
        <f>+'ESTUDIO DE MERCADO 2025'!AM406*1.051</f>
        <v>932236.99999999988</v>
      </c>
      <c r="AS406" s="7">
        <f>+'ESTUDIO DE MERCADO 2025'!AN406*1.051</f>
        <v>878887.81959999993</v>
      </c>
      <c r="AT406" s="8">
        <f>ROUND(((AO406+AP406+AQ406+AR406+AS406)/5),0)</f>
        <v>833783</v>
      </c>
      <c r="AU406" s="450"/>
      <c r="AV406" s="157">
        <f>+'ESTUDIO DE MERCADO 2023'!AM406*(1 + 0.0928) * (1 + 0.052) * (1 + 0.051)</f>
        <v>706326.85482025903</v>
      </c>
      <c r="AW406" s="157">
        <f>+'ESTUDIO DE MERCADO 2023'!AN406*(1 + 0.0928) * (1 + 0.052) * (1 + 0.051)</f>
        <v>699830.38582494587</v>
      </c>
      <c r="AX406" s="7">
        <f>+'ESTUDIO DE MERCADO 2025'!AR406*1.051</f>
        <v>890197</v>
      </c>
      <c r="AY406" s="7">
        <f>+'ESTUDIO DE MERCADO 2025'!AS406*1.051</f>
        <v>908064</v>
      </c>
      <c r="AZ406" s="7">
        <f>+'ESTUDIO DE MERCADO 2025'!AT406*1.051</f>
        <v>856200.30299999996</v>
      </c>
      <c r="BA406" s="8">
        <f t="shared" si="283"/>
        <v>812124</v>
      </c>
      <c r="BB406" s="450"/>
      <c r="BC406" s="157">
        <f>+'ESTUDIO DE MERCADO 2023'!AP406*(1 + 0.0928) * (1 + 0.052) * (1 + 0.051)</f>
        <v>577477.66988329578</v>
      </c>
      <c r="BD406" s="157">
        <f>+'ESTUDIO DE MERCADO 2023'!AQ406*(1 + 0.0928) * (1 + 0.052) * (1 + 0.051)</f>
        <v>444213.59221791982</v>
      </c>
      <c r="BE406" s="7">
        <f>+'ESTUDIO DE MERCADO 2025'!AX406*1.051</f>
        <v>647416</v>
      </c>
      <c r="BF406" s="7">
        <f>+'ESTUDIO DE MERCADO 2025'!AY406*1.051</f>
        <v>647416</v>
      </c>
      <c r="BG406" s="7">
        <f>+'ESTUDIO DE MERCADO 2025'!AZ406*1.051</f>
        <v>622102.0344</v>
      </c>
      <c r="BH406" s="8">
        <f t="shared" si="284"/>
        <v>587725</v>
      </c>
      <c r="BI406" s="450"/>
      <c r="BJ406" s="157">
        <f>+'ESTUDIO DE MERCADO 2023'!AV406*(1 + 0.0928) * (1 + 0.052) * (1 + 0.051)</f>
        <v>744889.75914925989</v>
      </c>
      <c r="BK406" s="157">
        <f>+'ESTUDIO DE MERCADO 2023'!AW406*(1 + 0.0928) * (1 + 0.052) * (1 + 0.051)</f>
        <v>699830.38582494587</v>
      </c>
      <c r="BL406" s="7">
        <f>+'ESTUDIO DE MERCADO 2025'!BD406*1.051</f>
        <v>914370</v>
      </c>
      <c r="BM406" s="7">
        <f>+'ESTUDIO DE MERCADO 2025'!BE406*1.051</f>
        <v>914370</v>
      </c>
      <c r="BN406" s="7">
        <f>+'ESTUDIO DE MERCADO 2025'!BF406*1.051</f>
        <v>879680.90419999987</v>
      </c>
      <c r="BO406" s="8">
        <f t="shared" si="285"/>
        <v>830628</v>
      </c>
      <c r="BP406" s="450"/>
      <c r="BQ406" s="157">
        <f>+'ESTUDIO DE MERCADO 2023'!AY406*(1 + 0.0928) * (1 + 0.052) * (1 + 0.051)</f>
        <v>728439.16921180952</v>
      </c>
      <c r="BR406" s="157">
        <f>+'ESTUDIO DE MERCADO 2023'!AZ406*(1 + 0.0928) * (1 + 0.052) * (1 + 0.051)</f>
        <v>699830.38582494587</v>
      </c>
      <c r="BS406" s="7">
        <f>+'ESTUDIO DE MERCADO 2025'!BJ406*1.051</f>
        <v>904911</v>
      </c>
      <c r="BT406" s="7">
        <f>+'ESTUDIO DE MERCADO 2025'!BK406*1.051</f>
        <v>904911</v>
      </c>
      <c r="BU406" s="7">
        <f>+'ESTUDIO DE MERCADO 2025'!BL406*1.051</f>
        <v>869665.08439999993</v>
      </c>
      <c r="BV406" s="8">
        <f t="shared" si="286"/>
        <v>821551</v>
      </c>
      <c r="BW406" s="450"/>
      <c r="BX406" s="157">
        <f>+'ESTUDIO DE MERCADO 2023'!BB406*(1 + 0.0928) * (1 + 0.052) * (1 + 0.051)</f>
        <v>737364.28248215746</v>
      </c>
      <c r="BY406" s="157">
        <f>+'ESTUDIO DE MERCADO 2023'!BC406*(1 + 0.0928) * (1 + 0.052) * (1 + 0.051)</f>
        <v>567203.29421704425</v>
      </c>
      <c r="BZ406" s="7">
        <f>+'ESTUDIO DE MERCADO 2025'!BP406*1.051</f>
        <v>826086</v>
      </c>
      <c r="CA406" s="7">
        <f>+'ESTUDIO DE MERCADO 2025'!BQ406*1.051</f>
        <v>826086</v>
      </c>
      <c r="CB406" s="7">
        <f>+'ESTUDIO DE MERCADO 2025'!BR406*1.051</f>
        <v>794342.647</v>
      </c>
      <c r="CC406" s="8">
        <f t="shared" si="277"/>
        <v>750216</v>
      </c>
      <c r="CD406" s="453"/>
      <c r="CE406" s="45"/>
      <c r="CF406" s="9"/>
      <c r="CG406" s="9"/>
      <c r="CH406" s="9"/>
      <c r="CI406" s="10"/>
      <c r="CJ406" s="10"/>
    </row>
    <row r="407" spans="1:88" s="6" customFormat="1" ht="50" customHeight="1" x14ac:dyDescent="0.35">
      <c r="A407" s="291"/>
      <c r="B407" s="31">
        <v>371</v>
      </c>
      <c r="C407" s="51" t="s">
        <v>410</v>
      </c>
      <c r="D407" s="11" t="s">
        <v>272</v>
      </c>
      <c r="F407" s="157">
        <f>+'ESTUDIO DE MERCADO 2023'!F407*(1 + 0.0928) * (1 + 0.052) * (1 + 0.051)</f>
        <v>73209.985070970768</v>
      </c>
      <c r="G407" s="157">
        <f>+'ESTUDIO DE MERCADO 2023'!G407*(1 + 0.0928) * (1 + 0.052) * (1 + 0.051)</f>
        <v>69267.908951764635</v>
      </c>
      <c r="H407" s="7">
        <f>+'ESTUDIO DE MERCADO 2025'!H407*1.051</f>
        <v>90386</v>
      </c>
      <c r="I407" s="7">
        <f>+'ESTUDIO DE MERCADO 2025'!I407*1.051</f>
        <v>92488</v>
      </c>
      <c r="J407" s="13">
        <f>+'ESTUDIO DE MERCADO 2025'!J407*1.051</f>
        <v>86753.743999999992</v>
      </c>
      <c r="K407" s="8">
        <f t="shared" si="278"/>
        <v>82421</v>
      </c>
      <c r="L407" s="450"/>
      <c r="M407" s="157">
        <f>+'ESTUDIO DE MERCADO 2023'!I407*(1 + 0.0928) * (1 + 0.052) * (1 + 0.051)</f>
        <v>73209.985070970768</v>
      </c>
      <c r="N407" s="157">
        <f>+'ESTUDIO DE MERCADO 2023'!J407*(1 + 0.0928) * (1 + 0.052) * (1 + 0.051)</f>
        <v>69267.908951764635</v>
      </c>
      <c r="O407" s="7">
        <f>+'ESTUDIO DE MERCADO 2025'!N407*1.051</f>
        <v>90386</v>
      </c>
      <c r="P407" s="7">
        <f>+'ESTUDIO DE MERCADO 2025'!O407*1.051</f>
        <v>92488</v>
      </c>
      <c r="Q407" s="7">
        <f>+'ESTUDIO DE MERCADO 2025'!P407*1.051</f>
        <v>86753.743999999992</v>
      </c>
      <c r="R407" s="8">
        <f t="shared" si="279"/>
        <v>82421</v>
      </c>
      <c r="S407" s="450"/>
      <c r="T407" s="157">
        <f>+'ESTUDIO DE MERCADO 2023'!O407*(1 + 0.0928) * (1 + 0.052) * (1 + 0.051)</f>
        <v>116240.30588446248</v>
      </c>
      <c r="U407" s="157">
        <f>+'ESTUDIO DE MERCADO 2023'!P407*(1 + 0.0928) * (1 + 0.052) * (1 + 0.051)</f>
        <v>109981.21249068376</v>
      </c>
      <c r="V407" s="7">
        <f>+'ESTUDIO DE MERCADO 2025'!T407*1.051</f>
        <v>142936</v>
      </c>
      <c r="W407" s="7">
        <f>+'ESTUDIO DE MERCADO 2025'!U407*1.051</f>
        <v>142936</v>
      </c>
      <c r="X407" s="7">
        <f>+'ESTUDIO DE MERCADO 2025'!V407*1.051</f>
        <v>137745.111</v>
      </c>
      <c r="Y407" s="8">
        <f t="shared" si="280"/>
        <v>129968</v>
      </c>
      <c r="Z407" s="450"/>
      <c r="AA407" s="157">
        <f>+'ESTUDIO DE MERCADO 2023'!AD407*(1 + 0.0928) * (1 + 0.052) * (1 + 0.051)</f>
        <v>137164.38711804961</v>
      </c>
      <c r="AB407" s="157">
        <f>+'ESTUDIO DE MERCADO 2023'!AE407*(1 + 0.0928) * (1 + 0.052) * (1 + 0.051)</f>
        <v>129778.61242707772</v>
      </c>
      <c r="AC407" s="7">
        <f>+'ESTUDIO DE MERCADO 2025'!Z407*1.051</f>
        <v>169211</v>
      </c>
      <c r="AD407" s="7">
        <f>+'ESTUDIO DE MERCADO 2025'!AA407*1.051</f>
        <v>169211</v>
      </c>
      <c r="AE407" s="7">
        <f>+'ESTUDIO DE MERCADO 2025'!AB407*1.051</f>
        <v>162539.67239999998</v>
      </c>
      <c r="AF407" s="8">
        <f t="shared" si="281"/>
        <v>153581</v>
      </c>
      <c r="AG407" s="450"/>
      <c r="AH407" s="157">
        <f>+'ESTUDIO DE MERCADO 2023'!AG407*(1 + 0.0928) * (1 + 0.052) * (1 + 0.051)</f>
        <v>117847.70104600214</v>
      </c>
      <c r="AI407" s="157">
        <f>+'ESTUDIO DE MERCADO 2023'!AH407*(1 + 0.0928) * (1 + 0.052) * (1 + 0.051)</f>
        <v>129778.61242707772</v>
      </c>
      <c r="AJ407" s="7">
        <f>+'ESTUDIO DE MERCADO 2025'!AF407*1.051</f>
        <v>156599</v>
      </c>
      <c r="AK407" s="7">
        <f>+'ESTUDIO DE MERCADO 2025'!AG407*1.051</f>
        <v>159752</v>
      </c>
      <c r="AL407" s="7">
        <f>+'ESTUDIO DE MERCADO 2025'!AH407*1.051</f>
        <v>150778.77220000001</v>
      </c>
      <c r="AM407" s="8">
        <f t="shared" si="282"/>
        <v>142951</v>
      </c>
      <c r="AN407" s="450"/>
      <c r="AO407" s="157">
        <f>+'ESTUDIO DE MERCADO 2023'!AJ407*(1 + 0.0928) * (1 + 0.052) * (1 + 0.051)</f>
        <v>139296.64600580631</v>
      </c>
      <c r="AP407" s="157">
        <f>+'ESTUDIO DE MERCADO 2023'!AK407*(1 + 0.0928) * (1 + 0.052) * (1 + 0.051)</f>
        <v>129778.61242707772</v>
      </c>
      <c r="AQ407" s="7">
        <f>+'ESTUDIO DE MERCADO 2025'!AL407*1.051</f>
        <v>170262</v>
      </c>
      <c r="AR407" s="7">
        <f>+'ESTUDIO DE MERCADO 2025'!AM407*1.051</f>
        <v>173415</v>
      </c>
      <c r="AS407" s="7">
        <f>+'ESTUDIO DE MERCADO 2025'!AN407*1.051</f>
        <v>163838.9186</v>
      </c>
      <c r="AT407" s="8">
        <f>ROUND(((AO407+AP407+AQ407+AR407+AS407)/5),0)</f>
        <v>155318</v>
      </c>
      <c r="AU407" s="450"/>
      <c r="AV407" s="157">
        <f>+'ESTUDIO DE MERCADO 2023'!AM407*(1 + 0.0928) * (1 + 0.052) * (1 + 0.051)</f>
        <v>158664.36049568039</v>
      </c>
      <c r="AW407" s="157">
        <f>+'ESTUDIO DE MERCADO 2023'!AN407*(1 + 0.0928) * (1 + 0.052) * (1 + 0.051)</f>
        <v>129778.61242707772</v>
      </c>
      <c r="AX407" s="7">
        <f>+'ESTUDIO DE MERCADO 2025'!AR407*1.051</f>
        <v>182874</v>
      </c>
      <c r="AY407" s="7">
        <f>+'ESTUDIO DE MERCADO 2025'!AS407*1.051</f>
        <v>186027</v>
      </c>
      <c r="AZ407" s="7">
        <f>+'ESTUDIO DE MERCADO 2025'!AT407*1.051</f>
        <v>175630.7182</v>
      </c>
      <c r="BA407" s="8">
        <f t="shared" si="283"/>
        <v>166595</v>
      </c>
      <c r="BB407" s="450"/>
      <c r="BC407" s="157">
        <f>+'ESTUDIO DE MERCADO 2023'!AP407*(1 + 0.0928) * (1 + 0.052) * (1 + 0.051)</f>
        <v>105345.73867847158</v>
      </c>
      <c r="BD407" s="157">
        <f>+'ESTUDIO DE MERCADO 2023'!AQ407*(1 + 0.0928) * (1 + 0.052) * (1 + 0.051)</f>
        <v>81035.183598824282</v>
      </c>
      <c r="BE407" s="7">
        <f>+'ESTUDIO DE MERCADO 2025'!AX407*1.051</f>
        <v>117711.99999999999</v>
      </c>
      <c r="BF407" s="7">
        <f>+'ESTUDIO DE MERCADO 2025'!AY407*1.051</f>
        <v>117711.99999999999</v>
      </c>
      <c r="BG407" s="7">
        <f>+'ESTUDIO DE MERCADO 2025'!AZ407*1.051</f>
        <v>113486.13919999999</v>
      </c>
      <c r="BH407" s="8">
        <f t="shared" si="284"/>
        <v>107058</v>
      </c>
      <c r="BI407" s="450"/>
      <c r="BJ407" s="157">
        <f>+'ESTUDIO DE MERCADO 2023'!AV407*(1 + 0.0928) * (1 + 0.052) * (1 + 0.051)</f>
        <v>155076.57673753484</v>
      </c>
      <c r="BK407" s="157">
        <f>+'ESTUDIO DE MERCADO 2023'!AW407*(1 + 0.0928) * (1 + 0.052) * (1 + 0.051)</f>
        <v>129778.61242707772</v>
      </c>
      <c r="BL407" s="7">
        <f>+'ESTUDIO DE MERCADO 2025'!BD407*1.051</f>
        <v>180772</v>
      </c>
      <c r="BM407" s="7">
        <f>+'ESTUDIO DE MERCADO 2025'!BE407*1.051</f>
        <v>180772</v>
      </c>
      <c r="BN407" s="7">
        <f>+'ESTUDIO DE MERCADO 2025'!BF407*1.051</f>
        <v>173447.1606</v>
      </c>
      <c r="BO407" s="8">
        <f t="shared" si="285"/>
        <v>163969</v>
      </c>
      <c r="BP407" s="450"/>
      <c r="BQ407" s="157">
        <f>+'ESTUDIO DE MERCADO 2023'!AY407*(1 + 0.0928) * (1 + 0.052) * (1 + 0.051)</f>
        <v>151866.64626377236</v>
      </c>
      <c r="BR407" s="157">
        <f>+'ESTUDIO DE MERCADO 2023'!AZ407*(1 + 0.0928) * (1 + 0.052) * (1 + 0.051)</f>
        <v>129778.61242707772</v>
      </c>
      <c r="BS407" s="7">
        <f>+'ESTUDIO DE MERCADO 2025'!BJ407*1.051</f>
        <v>178670</v>
      </c>
      <c r="BT407" s="7">
        <f>+'ESTUDIO DE MERCADO 2025'!BK407*1.051</f>
        <v>178670</v>
      </c>
      <c r="BU407" s="7">
        <f>+'ESTUDIO DE MERCADO 2025'!BL407*1.051</f>
        <v>171491.66999999998</v>
      </c>
      <c r="BV407" s="8">
        <f t="shared" si="286"/>
        <v>162095</v>
      </c>
      <c r="BW407" s="450"/>
      <c r="BX407" s="157">
        <f>+'ESTUDIO DE MERCADO 2023'!BB407*(1 + 0.0928) * (1 + 0.052) * (1 + 0.051)</f>
        <v>122901.94433549943</v>
      </c>
      <c r="BY407" s="157">
        <f>+'ESTUDIO DE MERCADO 2023'!BC407*(1 + 0.0928) * (1 + 0.052) * (1 + 0.051)</f>
        <v>94539.957181153426</v>
      </c>
      <c r="BZ407" s="7">
        <f>+'ESTUDIO DE MERCADO 2025'!BP407*1.051</f>
        <v>137681</v>
      </c>
      <c r="CA407" s="7">
        <f>+'ESTUDIO DE MERCADO 2025'!BQ407*1.051</f>
        <v>137681</v>
      </c>
      <c r="CB407" s="7">
        <f>+'ESTUDIO DE MERCADO 2025'!BR407*1.051</f>
        <v>132399.5148</v>
      </c>
      <c r="CC407" s="8">
        <f t="shared" si="277"/>
        <v>125041</v>
      </c>
      <c r="CD407" s="453"/>
      <c r="CE407" s="45"/>
      <c r="CF407" s="9"/>
      <c r="CG407" s="9"/>
      <c r="CH407" s="9"/>
      <c r="CI407" s="10"/>
      <c r="CJ407" s="10"/>
    </row>
    <row r="408" spans="1:88" s="6" customFormat="1" ht="50" customHeight="1" x14ac:dyDescent="0.35">
      <c r="A408" s="291"/>
      <c r="B408" s="11">
        <v>372</v>
      </c>
      <c r="C408" s="51" t="s">
        <v>411</v>
      </c>
      <c r="D408" s="11" t="s">
        <v>272</v>
      </c>
      <c r="F408" s="157">
        <f>+'ESTUDIO DE MERCADO 2023'!F408*(1 + 0.0928) * (1 + 0.052) * (1 + 0.051)</f>
        <v>18491.726650516535</v>
      </c>
      <c r="G408" s="157">
        <f>+'ESTUDIO DE MERCADO 2023'!G408*(1 + 0.0928) * (1 + 0.052) * (1 + 0.051)</f>
        <v>17496.018292411798</v>
      </c>
      <c r="H408" s="7">
        <f>+'ESTUDIO DE MERCADO 2025'!H408*1.051</f>
        <v>23122</v>
      </c>
      <c r="I408" s="7">
        <f>+'ESTUDIO DE MERCADO 2025'!I408*1.051</f>
        <v>23122</v>
      </c>
      <c r="J408" s="13">
        <f>+'ESTUDIO DE MERCADO 2025'!J408*1.051</f>
        <v>21912.088799999998</v>
      </c>
      <c r="K408" s="8">
        <f t="shared" si="278"/>
        <v>20829</v>
      </c>
      <c r="L408" s="450"/>
      <c r="M408" s="157">
        <f>+'ESTUDIO DE MERCADO 2023'!I408*(1 + 0.0928) * (1 + 0.052) * (1 + 0.051)</f>
        <v>18491.726650516535</v>
      </c>
      <c r="N408" s="157">
        <f>+'ESTUDIO DE MERCADO 2023'!J408*(1 + 0.0928) * (1 + 0.052) * (1 + 0.051)</f>
        <v>17496.018292411798</v>
      </c>
      <c r="O408" s="7">
        <f>+'ESTUDIO DE MERCADO 2025'!N408*1.051</f>
        <v>23122</v>
      </c>
      <c r="P408" s="7">
        <f>+'ESTUDIO DE MERCADO 2025'!O408*1.051</f>
        <v>23122</v>
      </c>
      <c r="Q408" s="7">
        <f>+'ESTUDIO DE MERCADO 2025'!P408*1.051</f>
        <v>21912.088799999998</v>
      </c>
      <c r="R408" s="8">
        <f t="shared" si="279"/>
        <v>20829</v>
      </c>
      <c r="S408" s="450"/>
      <c r="T408" s="157">
        <f>+'ESTUDIO DE MERCADO 2023'!O408*(1 + 0.0928) * (1 + 0.052) * (1 + 0.051)</f>
        <v>22113.529353879861</v>
      </c>
      <c r="U408" s="157">
        <f>+'ESTUDIO DE MERCADO 2023'!P408*(1 + 0.0928) * (1 + 0.052) * (1 + 0.051)</f>
        <v>20922.800850209409</v>
      </c>
      <c r="V408" s="7">
        <f>+'ESTUDIO DE MERCADO 2025'!T408*1.051</f>
        <v>27326</v>
      </c>
      <c r="W408" s="7">
        <f>+'ESTUDIO DE MERCADO 2025'!U408*1.051</f>
        <v>27326</v>
      </c>
      <c r="X408" s="7">
        <f>+'ESTUDIO DE MERCADO 2025'!V408*1.051</f>
        <v>26204.162599999996</v>
      </c>
      <c r="Y408" s="8">
        <f t="shared" si="280"/>
        <v>24778</v>
      </c>
      <c r="Z408" s="450"/>
      <c r="AA408" s="157">
        <f>+'ESTUDIO DE MERCADO 2023'!AD408*(1 + 0.0928) * (1 + 0.052) * (1 + 0.051)</f>
        <v>29049.749291317374</v>
      </c>
      <c r="AB408" s="157">
        <f>+'ESTUDIO DE MERCADO 2023'!AE408*(1 + 0.0928) * (1 + 0.052) * (1 + 0.051)</f>
        <v>27485.532021784897</v>
      </c>
      <c r="AC408" s="7">
        <f>+'ESTUDIO DE MERCADO 2025'!Z408*1.051</f>
        <v>35734</v>
      </c>
      <c r="AD408" s="7">
        <f>+'ESTUDIO DE MERCADO 2025'!AA408*1.051</f>
        <v>35734</v>
      </c>
      <c r="AE408" s="7">
        <f>+'ESTUDIO DE MERCADO 2025'!AB408*1.051</f>
        <v>34423.402999999998</v>
      </c>
      <c r="AF408" s="8">
        <f t="shared" si="281"/>
        <v>32485</v>
      </c>
      <c r="AG408" s="450"/>
      <c r="AH408" s="157">
        <f>+'ESTUDIO DE MERCADO 2023'!AG408*(1 + 0.0928) * (1 + 0.052) * (1 + 0.051)</f>
        <v>26322.158862249715</v>
      </c>
      <c r="AI408" s="157">
        <f>+'ESTUDIO DE MERCADO 2023'!AH408*(1 + 0.0928) * (1 + 0.052) * (1 + 0.051)</f>
        <v>27485.532021784897</v>
      </c>
      <c r="AJ408" s="7">
        <f>+'ESTUDIO DE MERCADO 2025'!AF408*1.051</f>
        <v>33632</v>
      </c>
      <c r="AK408" s="7">
        <f>+'ESTUDIO DE MERCADO 2025'!AG408*1.051</f>
        <v>34683</v>
      </c>
      <c r="AL408" s="7">
        <f>+'ESTUDIO DE MERCADO 2025'!AH408*1.051</f>
        <v>32763.663800000002</v>
      </c>
      <c r="AM408" s="8">
        <f t="shared" si="282"/>
        <v>30977</v>
      </c>
      <c r="AN408" s="450"/>
      <c r="AO408" s="157">
        <f>+'ESTUDIO DE MERCADO 2023'!AJ408*(1 + 0.0928) * (1 + 0.052) * (1 + 0.051)</f>
        <v>28493.29654454099</v>
      </c>
      <c r="AP408" s="157">
        <f>+'ESTUDIO DE MERCADO 2023'!AK408*(1 + 0.0928) * (1 + 0.052) * (1 + 0.051)</f>
        <v>27485.532021784897</v>
      </c>
      <c r="AQ408" s="7">
        <f>+'ESTUDIO DE MERCADO 2025'!AL408*1.051</f>
        <v>35734</v>
      </c>
      <c r="AR408" s="7">
        <f>+'ESTUDIO DE MERCADO 2025'!AM408*1.051</f>
        <v>36785</v>
      </c>
      <c r="AS408" s="7">
        <f>+'ESTUDIO DE MERCADO 2025'!AN408*1.051</f>
        <v>34084.981</v>
      </c>
      <c r="AT408" s="8">
        <f>ROUND(((AO408+AP408+AQ408+AR408+AS408)/5),0)</f>
        <v>32517</v>
      </c>
      <c r="AU408" s="450"/>
      <c r="AV408" s="157">
        <f>+'ESTUDIO DE MERCADO 2023'!AM408*(1 + 0.0928) * (1 + 0.052) * (1 + 0.051)</f>
        <v>30935.370826245209</v>
      </c>
      <c r="AW408" s="157">
        <f>+'ESTUDIO DE MERCADO 2023'!AN408*(1 + 0.0928) * (1 + 0.052) * (1 + 0.051)</f>
        <v>27485.532021784897</v>
      </c>
      <c r="AX408" s="7">
        <f>+'ESTUDIO DE MERCADO 2025'!AR408*1.051</f>
        <v>36785</v>
      </c>
      <c r="AY408" s="7">
        <f>+'ESTUDIO DE MERCADO 2025'!AS408*1.051</f>
        <v>37836</v>
      </c>
      <c r="AZ408" s="7">
        <f>+'ESTUDIO DE MERCADO 2025'!AT408*1.051</f>
        <v>35572.566399999996</v>
      </c>
      <c r="BA408" s="8">
        <f t="shared" si="283"/>
        <v>33723</v>
      </c>
      <c r="BB408" s="450"/>
      <c r="BC408" s="157">
        <f>+'ESTUDIO DE MERCADO 2023'!AP408*(1 + 0.0928) * (1 + 0.052) * (1 + 0.051)</f>
        <v>25064.672851521427</v>
      </c>
      <c r="BD408" s="157">
        <f>+'ESTUDIO DE MERCADO 2023'!AQ408*(1 + 0.0928) * (1 + 0.052) * (1 + 0.051)</f>
        <v>19280.517578093408</v>
      </c>
      <c r="BE408" s="7">
        <f>+'ESTUDIO DE MERCADO 2025'!AX408*1.051</f>
        <v>28377</v>
      </c>
      <c r="BF408" s="7">
        <f>+'ESTUDIO DE MERCADO 2025'!AY408*1.051</f>
        <v>28377</v>
      </c>
      <c r="BG408" s="7">
        <f>+'ESTUDIO DE MERCADO 2025'!AZ408*1.051</f>
        <v>27001.661400000001</v>
      </c>
      <c r="BH408" s="8">
        <f t="shared" si="284"/>
        <v>25620</v>
      </c>
      <c r="BI408" s="450"/>
      <c r="BJ408" s="157">
        <f>+'ESTUDIO DE MERCADO 2023'!AV408*(1 + 0.0928) * (1 + 0.052) * (1 + 0.051)</f>
        <v>28671.896006934279</v>
      </c>
      <c r="BK408" s="157">
        <f>+'ESTUDIO DE MERCADO 2023'!AW408*(1 + 0.0928) * (1 + 0.052) * (1 + 0.051)</f>
        <v>27485.532021784897</v>
      </c>
      <c r="BL408" s="7">
        <f>+'ESTUDIO DE MERCADO 2025'!BD408*1.051</f>
        <v>35734</v>
      </c>
      <c r="BM408" s="7">
        <f>+'ESTUDIO DE MERCADO 2025'!BE408*1.051</f>
        <v>35734</v>
      </c>
      <c r="BN408" s="7">
        <f>+'ESTUDIO DE MERCADO 2025'!BF408*1.051</f>
        <v>34193.864599999994</v>
      </c>
      <c r="BO408" s="8">
        <f t="shared" si="285"/>
        <v>32364</v>
      </c>
      <c r="BP408" s="450"/>
      <c r="BQ408" s="157">
        <f>+'ESTUDIO DE MERCADO 2023'!AY408*(1 + 0.0928) * (1 + 0.052) * (1 + 0.051)</f>
        <v>29319.470928401122</v>
      </c>
      <c r="BR408" s="157">
        <f>+'ESTUDIO DE MERCADO 2023'!AZ408*(1 + 0.0928) * (1 + 0.052) * (1 + 0.051)</f>
        <v>27485.532021784897</v>
      </c>
      <c r="BS408" s="7">
        <f>+'ESTUDIO DE MERCADO 2025'!BJ408*1.051</f>
        <v>35734</v>
      </c>
      <c r="BT408" s="7">
        <f>+'ESTUDIO DE MERCADO 2025'!BK408*1.051</f>
        <v>35734</v>
      </c>
      <c r="BU408" s="7">
        <f>+'ESTUDIO DE MERCADO 2025'!BL408*1.051</f>
        <v>34588.199800000002</v>
      </c>
      <c r="BV408" s="8">
        <f t="shared" si="286"/>
        <v>32572</v>
      </c>
      <c r="BW408" s="450"/>
      <c r="BX408" s="157">
        <f>+'ESTUDIO DE MERCADO 2023'!BB408*(1 + 0.0928) * (1 + 0.052) * (1 + 0.051)</f>
        <v>31042.287511215338</v>
      </c>
      <c r="BY408" s="157">
        <f>+'ESTUDIO DE MERCADO 2023'!BC408*(1 + 0.0928) * (1 + 0.052) * (1 + 0.051)</f>
        <v>23878.682700934878</v>
      </c>
      <c r="BZ408" s="7">
        <f>+'ESTUDIO DE MERCADO 2025'!BP408*1.051</f>
        <v>34683</v>
      </c>
      <c r="CA408" s="7">
        <f>+'ESTUDIO DE MERCADO 2025'!BQ408*1.051</f>
        <v>34683</v>
      </c>
      <c r="CB408" s="7">
        <f>+'ESTUDIO DE MERCADO 2025'!BR408*1.051</f>
        <v>33440.507799999999</v>
      </c>
      <c r="CC408" s="8">
        <f t="shared" si="277"/>
        <v>31545</v>
      </c>
      <c r="CD408" s="453"/>
      <c r="CE408" s="45"/>
      <c r="CF408" s="9"/>
      <c r="CG408" s="9"/>
      <c r="CH408" s="9"/>
      <c r="CI408" s="10"/>
      <c r="CJ408" s="10"/>
    </row>
    <row r="409" spans="1:88" s="6" customFormat="1" ht="50" customHeight="1" x14ac:dyDescent="0.35">
      <c r="A409" s="291"/>
      <c r="B409" s="31">
        <v>373</v>
      </c>
      <c r="C409" s="51" t="s">
        <v>412</v>
      </c>
      <c r="D409" s="11" t="s">
        <v>272</v>
      </c>
      <c r="F409" s="157">
        <f>+'ESTUDIO DE MERCADO 2023'!F409*(1 + 0.0928) * (1 + 0.052) * (1 + 0.051)</f>
        <v>206746.49467401099</v>
      </c>
      <c r="G409" s="157">
        <f>+'ESTUDIO DE MERCADO 2023'!G409*(1 + 0.0928) * (1 + 0.052) * (1 + 0.051)</f>
        <v>195613.99111464122</v>
      </c>
      <c r="H409" s="7">
        <f>+'ESTUDIO DE MERCADO 2025'!H409*1.051</f>
        <v>254341.99999999997</v>
      </c>
      <c r="I409" s="7">
        <f>+'ESTUDIO DE MERCADO 2025'!I409*1.051</f>
        <v>259596.99999999997</v>
      </c>
      <c r="J409" s="13">
        <f>+'ESTUDIO DE MERCADO 2025'!J409*1.051</f>
        <v>244995.45699999999</v>
      </c>
      <c r="K409" s="8">
        <f t="shared" si="278"/>
        <v>232259</v>
      </c>
      <c r="L409" s="450"/>
      <c r="M409" s="157">
        <f>+'ESTUDIO DE MERCADO 2023'!I409*(1 + 0.0928) * (1 + 0.052) * (1 + 0.051)</f>
        <v>206746.49467401099</v>
      </c>
      <c r="N409" s="157">
        <f>+'ESTUDIO DE MERCADO 2023'!J409*(1 + 0.0928) * (1 + 0.052) * (1 + 0.051)</f>
        <v>195613.99111464122</v>
      </c>
      <c r="O409" s="7">
        <f>+'ESTUDIO DE MERCADO 2025'!N409*1.051</f>
        <v>254341.99999999997</v>
      </c>
      <c r="P409" s="7">
        <f>+'ESTUDIO DE MERCADO 2025'!O409*1.051</f>
        <v>259596.99999999997</v>
      </c>
      <c r="Q409" s="7">
        <f>+'ESTUDIO DE MERCADO 2025'!P409*1.051</f>
        <v>244995.45699999999</v>
      </c>
      <c r="R409" s="8">
        <f t="shared" si="279"/>
        <v>232259</v>
      </c>
      <c r="S409" s="450"/>
      <c r="T409" s="157">
        <f>+'ESTUDIO DE MERCADO 2023'!O409*(1 + 0.0928) * (1 + 0.052) * (1 + 0.051)</f>
        <v>335065.95603544038</v>
      </c>
      <c r="U409" s="157">
        <f>+'ESTUDIO DE MERCADO 2023'!P409*(1 + 0.0928) * (1 + 0.052) * (1 + 0.051)</f>
        <v>317023.94301814743</v>
      </c>
      <c r="V409" s="7">
        <f>+'ESTUDIO DE MERCADO 2025'!T409*1.051</f>
        <v>413043</v>
      </c>
      <c r="W409" s="7">
        <f>+'ESTUDIO DE MERCADO 2025'!U409*1.051</f>
        <v>413043</v>
      </c>
      <c r="X409" s="7">
        <f>+'ESTUDIO DE MERCADO 2025'!V409*1.051</f>
        <v>397052.87579999998</v>
      </c>
      <c r="Y409" s="8">
        <f t="shared" si="280"/>
        <v>375046</v>
      </c>
      <c r="Z409" s="450"/>
      <c r="AA409" s="157">
        <f>+'ESTUDIO DE MERCADO 2023'!AD409*(1 + 0.0928) * (1 + 0.052) * (1 + 0.051)</f>
        <v>397894.08800334518</v>
      </c>
      <c r="AB409" s="157">
        <f>+'ESTUDIO DE MERCADO 2023'!AE409*(1 + 0.0928) * (1 + 0.052) * (1 + 0.051)</f>
        <v>374380.3052191913</v>
      </c>
      <c r="AC409" s="7">
        <f>+'ESTUDIO DE MERCADO 2025'!Z409*1.051</f>
        <v>488714.99999999994</v>
      </c>
      <c r="AD409" s="7">
        <f>+'ESTUDIO DE MERCADO 2025'!AA409*1.051</f>
        <v>488714.99999999994</v>
      </c>
      <c r="AE409" s="7">
        <f>+'ESTUDIO DE MERCADO 2025'!AB409*1.051</f>
        <v>470232.95479999995</v>
      </c>
      <c r="AF409" s="8">
        <f t="shared" si="281"/>
        <v>443987</v>
      </c>
      <c r="AG409" s="450"/>
      <c r="AH409" s="157">
        <f>+'ESTUDIO DE MERCADO 2023'!AG409*(1 + 0.0928) * (1 + 0.052) * (1 + 0.051)</f>
        <v>352942.91174737859</v>
      </c>
      <c r="AI409" s="157">
        <f>+'ESTUDIO DE MERCADO 2023'!AH409*(1 + 0.0928) * (1 + 0.052) * (1 + 0.051)</f>
        <v>374380.3052191913</v>
      </c>
      <c r="AJ409" s="7">
        <f>+'ESTUDIO DE MERCADO 2025'!AF409*1.051</f>
        <v>460338</v>
      </c>
      <c r="AK409" s="7">
        <f>+'ESTUDIO DE MERCADO 2025'!AG409*1.051</f>
        <v>469796.99999999994</v>
      </c>
      <c r="AL409" s="7">
        <f>+'ESTUDIO DE MERCADO 2025'!AH409*1.051</f>
        <v>442861.97199999995</v>
      </c>
      <c r="AM409" s="8">
        <f t="shared" si="282"/>
        <v>420064</v>
      </c>
      <c r="AN409" s="450"/>
      <c r="AO409" s="157">
        <f>+'ESTUDIO DE MERCADO 2023'!AJ409*(1 + 0.0928) * (1 + 0.052) * (1 + 0.051)</f>
        <v>393249.28701879038</v>
      </c>
      <c r="AP409" s="157">
        <f>+'ESTUDIO DE MERCADO 2023'!AK409*(1 + 0.0928) * (1 + 0.052) * (1 + 0.051)</f>
        <v>374380.3052191913</v>
      </c>
      <c r="AQ409" s="7">
        <f>+'ESTUDIO DE MERCADO 2025'!AL409*1.051</f>
        <v>486612.99999999994</v>
      </c>
      <c r="AR409" s="7">
        <f>+'ESTUDIO DE MERCADO 2025'!AM409*1.051</f>
        <v>496071.99999999994</v>
      </c>
      <c r="AS409" s="7">
        <f>+'ESTUDIO DE MERCADO 2025'!AN409*1.051</f>
        <v>467404.924</v>
      </c>
      <c r="AT409" s="8">
        <f>ROUND(((AO409+AP409+AQ409+AR409+AS409)/5),0)</f>
        <v>443544</v>
      </c>
      <c r="AU409" s="450"/>
      <c r="AV409" s="157">
        <f>+'ESTUDIO DE MERCADO 2023'!AM409*(1 + 0.0928) * (1 + 0.052) * (1 + 0.051)</f>
        <v>439495.61311769055</v>
      </c>
      <c r="AW409" s="157">
        <f>+'ESTUDIO DE MERCADO 2023'!AN409*(1 + 0.0928) * (1 + 0.052) * (1 + 0.051)</f>
        <v>374380.3052191913</v>
      </c>
      <c r="AX409" s="7">
        <f>+'ESTUDIO DE MERCADO 2025'!AR409*1.051</f>
        <v>514989.99999999994</v>
      </c>
      <c r="AY409" s="7">
        <f>+'ESTUDIO DE MERCADO 2025'!AS409*1.051</f>
        <v>525500</v>
      </c>
      <c r="AZ409" s="7">
        <f>+'ESTUDIO DE MERCADO 2025'!AT409*1.051</f>
        <v>495564.5772</v>
      </c>
      <c r="BA409" s="8">
        <f t="shared" si="283"/>
        <v>469986</v>
      </c>
      <c r="BB409" s="450"/>
      <c r="BC409" s="157">
        <f>+'ESTUDIO DE MERCADO 2023'!AP409*(1 + 0.0928) * (1 + 0.052) * (1 + 0.051)</f>
        <v>308173.97984079301</v>
      </c>
      <c r="BD409" s="157">
        <f>+'ESTUDIO DE MERCADO 2023'!AQ409*(1 + 0.0928) * (1 + 0.052) * (1 + 0.051)</f>
        <v>237056.90756984078</v>
      </c>
      <c r="BE409" s="7">
        <f>+'ESTUDIO DE MERCADO 2025'!AX409*1.051</f>
        <v>345779</v>
      </c>
      <c r="BF409" s="7">
        <f>+'ESTUDIO DE MERCADO 2025'!AY409*1.051</f>
        <v>345779</v>
      </c>
      <c r="BG409" s="7">
        <f>+'ESTUDIO DE MERCADO 2025'!AZ409*1.051</f>
        <v>331987.56779999996</v>
      </c>
      <c r="BH409" s="8">
        <f t="shared" si="284"/>
        <v>313755</v>
      </c>
      <c r="BI409" s="450"/>
      <c r="BJ409" s="157">
        <f>+'ESTUDIO DE MERCADO 2023'!AV409*(1 + 0.0928) * (1 + 0.052) * (1 + 0.051)</f>
        <v>441093.28858059651</v>
      </c>
      <c r="BK409" s="157">
        <f>+'ESTUDIO DE MERCADO 2023'!AW409*(1 + 0.0928) * (1 + 0.052) * (1 + 0.051)</f>
        <v>374380.3052191913</v>
      </c>
      <c r="BL409" s="7">
        <f>+'ESTUDIO DE MERCADO 2025'!BD409*1.051</f>
        <v>516040.99999999994</v>
      </c>
      <c r="BM409" s="7">
        <f>+'ESTUDIO DE MERCADO 2025'!BE409*1.051</f>
        <v>516040.99999999994</v>
      </c>
      <c r="BN409" s="7">
        <f>+'ESTUDIO DE MERCADO 2025'!BF409*1.051</f>
        <v>496537.17259999993</v>
      </c>
      <c r="BO409" s="8">
        <f t="shared" si="285"/>
        <v>468819</v>
      </c>
      <c r="BP409" s="450"/>
      <c r="BQ409" s="157">
        <f>+'ESTUDIO DE MERCADO 2023'!AY409*(1 + 0.0928) * (1 + 0.052) * (1 + 0.051)</f>
        <v>424047.3671018352</v>
      </c>
      <c r="BR409" s="157">
        <f>+'ESTUDIO DE MERCADO 2023'!AZ409*(1 + 0.0928) * (1 + 0.052) * (1 + 0.051)</f>
        <v>374380.3052191913</v>
      </c>
      <c r="BS409" s="7">
        <f>+'ESTUDIO DE MERCADO 2025'!BJ409*1.051</f>
        <v>505530.99999999994</v>
      </c>
      <c r="BT409" s="7">
        <f>+'ESTUDIO DE MERCADO 2025'!BK409*1.051</f>
        <v>505530.99999999994</v>
      </c>
      <c r="BU409" s="7">
        <f>+'ESTUDIO DE MERCADO 2025'!BL409*1.051</f>
        <v>486157.91699999996</v>
      </c>
      <c r="BV409" s="8">
        <f t="shared" si="286"/>
        <v>459130</v>
      </c>
      <c r="BW409" s="450"/>
      <c r="BX409" s="157">
        <f>+'ESTUDIO DE MERCADO 2023'!BB409*(1 + 0.0928) * (1 + 0.052) * (1 + 0.051)</f>
        <v>347078.2885843009</v>
      </c>
      <c r="BY409" s="157">
        <f>+'ESTUDIO DE MERCADO 2023'!BC409*(1 + 0.0928) * (1 + 0.052) * (1 + 0.051)</f>
        <v>266983.29891100066</v>
      </c>
      <c r="BZ409" s="7">
        <f>+'ESTUDIO DE MERCADO 2025'!BP409*1.051</f>
        <v>388870</v>
      </c>
      <c r="CA409" s="7">
        <f>+'ESTUDIO DE MERCADO 2025'!BQ409*1.051</f>
        <v>388870</v>
      </c>
      <c r="CB409" s="7">
        <f>+'ESTUDIO DE MERCADO 2025'!BR409*1.051</f>
        <v>373898.92540000001</v>
      </c>
      <c r="CC409" s="8">
        <f t="shared" si="277"/>
        <v>353140</v>
      </c>
      <c r="CD409" s="453"/>
      <c r="CE409" s="45"/>
      <c r="CF409" s="9"/>
      <c r="CG409" s="9"/>
      <c r="CH409" s="9"/>
      <c r="CI409" s="10"/>
      <c r="CJ409" s="10"/>
    </row>
    <row r="410" spans="1:88" s="6" customFormat="1" ht="50" customHeight="1" thickBot="1" x14ac:dyDescent="0.4">
      <c r="A410" s="291"/>
      <c r="B410" s="11">
        <v>374</v>
      </c>
      <c r="C410" s="51" t="s">
        <v>413</v>
      </c>
      <c r="D410" s="11" t="s">
        <v>272</v>
      </c>
      <c r="F410" s="157">
        <f>+'ESTUDIO DE MERCADO 2023'!F410*(1 + 0.0928) * (1 + 0.052) * (1 + 0.051)</f>
        <v>3062287.0365550113</v>
      </c>
      <c r="G410" s="157">
        <f>+'ESTUDIO DE MERCADO 2023'!G410*(1 + 0.0928) * (1 + 0.052) * (1 + 0.051)</f>
        <v>2897394.6576635875</v>
      </c>
      <c r="H410" s="7">
        <f>+'ESTUDIO DE MERCADO 2025'!H410*1.051</f>
        <v>3774140.9999999995</v>
      </c>
      <c r="I410" s="7">
        <f>+'ESTUDIO DE MERCADO 2025'!I410*1.051</f>
        <v>3849812.9999999995</v>
      </c>
      <c r="J410" s="13">
        <f>+'ESTUDIO DE MERCADO 2025'!J410*1.051</f>
        <v>3628813.7647999995</v>
      </c>
      <c r="K410" s="8">
        <f t="shared" si="278"/>
        <v>3442490</v>
      </c>
      <c r="L410" s="450"/>
      <c r="M410" s="157">
        <f>+'ESTUDIO DE MERCADO 2023'!I410*(1 + 0.0928) * (1 + 0.052) * (1 + 0.051)</f>
        <v>3062287.0365550113</v>
      </c>
      <c r="N410" s="157">
        <f>+'ESTUDIO DE MERCADO 2023'!J410*(1 + 0.0928) * (1 + 0.052) * (1 + 0.051)</f>
        <v>2897394.6576635875</v>
      </c>
      <c r="O410" s="7">
        <f>+'ESTUDIO DE MERCADO 2025'!N410*1.051</f>
        <v>3774140.9999999995</v>
      </c>
      <c r="P410" s="7">
        <f>+'ESTUDIO DE MERCADO 2025'!O410*1.051</f>
        <v>3849812.9999999995</v>
      </c>
      <c r="Q410" s="7">
        <f>+'ESTUDIO DE MERCADO 2025'!P410*1.051</f>
        <v>3628813.7647999995</v>
      </c>
      <c r="R410" s="8">
        <f t="shared" si="279"/>
        <v>3442490</v>
      </c>
      <c r="S410" s="450"/>
      <c r="T410" s="157">
        <f>+'ESTUDIO DE MERCADO 2023'!O410*(1 + 0.0928) * (1 + 0.052) * (1 + 0.051)</f>
        <v>12986631.495010465</v>
      </c>
      <c r="U410" s="157">
        <f>+'ESTUDIO DE MERCADO 2023'!P410*(1 + 0.0928) * (1 + 0.052) * (1 + 0.051)</f>
        <v>12287351.337586824</v>
      </c>
      <c r="V410" s="7">
        <f>+'ESTUDIO DE MERCADO 2025'!T410*1.051</f>
        <v>16004627.999999998</v>
      </c>
      <c r="W410" s="7">
        <f>+'ESTUDIO DE MERCADO 2025'!U410*1.051</f>
        <v>16004627.999999998</v>
      </c>
      <c r="X410" s="7">
        <f>+'ESTUDIO DE MERCADO 2025'!V410*1.051</f>
        <v>15389173.960999999</v>
      </c>
      <c r="Y410" s="8">
        <f t="shared" si="280"/>
        <v>14534483</v>
      </c>
      <c r="Z410" s="450"/>
      <c r="AA410" s="157">
        <f>+'ESTUDIO DE MERCADO 2023'!AD410*(1 + 0.0928) * (1 + 0.052) * (1 + 0.051)</f>
        <v>15086312.382871803</v>
      </c>
      <c r="AB410" s="157">
        <f>+'ESTUDIO DE MERCADO 2023'!AE410*(1 + 0.0928) * (1 + 0.052) * (1 + 0.051)</f>
        <v>14009237.726550076</v>
      </c>
      <c r="AC410" s="7">
        <f>+'ESTUDIO DE MERCADO 2025'!Z410*1.051</f>
        <v>18425081</v>
      </c>
      <c r="AD410" s="7">
        <f>+'ESTUDIO DE MERCADO 2025'!AA410*1.051</f>
        <v>18425081</v>
      </c>
      <c r="AE410" s="7">
        <f>+'ESTUDIO DE MERCADO 2025'!AB410*1.051</f>
        <v>17716103.305599999</v>
      </c>
      <c r="AF410" s="8">
        <f t="shared" si="281"/>
        <v>16732363</v>
      </c>
      <c r="AG410" s="450"/>
      <c r="AH410" s="157">
        <f>+'ESTUDIO DE MERCADO 2023'!AG410*(1 + 0.0928) * (1 + 0.052) * (1 + 0.051)</f>
        <v>13193046.304968603</v>
      </c>
      <c r="AI410" s="157">
        <f>+'ESTUDIO DE MERCADO 2023'!AH410*(1 + 0.0928) * (1 + 0.052) * (1 + 0.051)</f>
        <v>14009237.726550076</v>
      </c>
      <c r="AJ410" s="7">
        <f>+'ESTUDIO DE MERCADO 2025'!AF410*1.051</f>
        <v>17225890</v>
      </c>
      <c r="AK410" s="7">
        <f>+'ESTUDIO DE MERCADO 2025'!AG410*1.051</f>
        <v>17570618</v>
      </c>
      <c r="AL410" s="7">
        <f>+'ESTUDIO DE MERCADO 2025'!AH410*1.051</f>
        <v>16563304.076199999</v>
      </c>
      <c r="AM410" s="8">
        <f t="shared" si="282"/>
        <v>15712419</v>
      </c>
      <c r="AN410" s="450"/>
      <c r="AO410" s="157">
        <f>+'ESTUDIO DE MERCADO 2023'!AJ410*(1 + 0.0928) * (1 + 0.052) * (1 + 0.051)</f>
        <v>14710303.41130445</v>
      </c>
      <c r="AP410" s="157">
        <f>+'ESTUDIO DE MERCADO 2023'!AK410*(1 + 0.0928) * (1 + 0.052) * (1 + 0.051)</f>
        <v>14009237.726550076</v>
      </c>
      <c r="AQ410" s="7">
        <f>+'ESTUDIO DE MERCADO 2025'!AL410*1.051</f>
        <v>18186504</v>
      </c>
      <c r="AR410" s="7">
        <f>+'ESTUDIO DE MERCADO 2025'!AM410*1.051</f>
        <v>18550150</v>
      </c>
      <c r="AS410" s="7">
        <f>+'ESTUDIO DE MERCADO 2025'!AN410*1.051</f>
        <v>17487153.465599999</v>
      </c>
      <c r="AT410" s="8">
        <f>ROUND(((AO410+AP410+AQ410+AR410+AS410)/5),0)</f>
        <v>16588670</v>
      </c>
      <c r="AU410" s="450"/>
      <c r="AV410" s="157">
        <f>+'ESTUDIO DE MERCADO 2023'!AM410*(1 + 0.0928) * (1 + 0.052) * (1 + 0.051)</f>
        <v>16473823.662071735</v>
      </c>
      <c r="AW410" s="157">
        <f>+'ESTUDIO DE MERCADO 2023'!AN410*(1 + 0.0928) * (1 + 0.052) * (1 + 0.051)</f>
        <v>14009237.726550076</v>
      </c>
      <c r="AX410" s="7">
        <f>+'ESTUDIO DE MERCADO 2025'!AR410*1.051</f>
        <v>19303717</v>
      </c>
      <c r="AY410" s="7">
        <f>+'ESTUDIO DE MERCADO 2025'!AS410*1.051</f>
        <v>19689434</v>
      </c>
      <c r="AZ410" s="7">
        <f>+'ESTUDIO DE MERCADO 2025'!AT410*1.051</f>
        <v>18560950.286199998</v>
      </c>
      <c r="BA410" s="8">
        <f t="shared" si="283"/>
        <v>17607433</v>
      </c>
      <c r="BB410" s="450"/>
      <c r="BC410" s="157">
        <f>+'ESTUDIO DE MERCADO 2023'!AP410*(1 + 0.0928) * (1 + 0.052) * (1 + 0.051)</f>
        <v>4552207.4904837199</v>
      </c>
      <c r="BD410" s="157">
        <f>+'ESTUDIO DE MERCADO 2023'!AQ410*(1 + 0.0928) * (1 + 0.052) * (1 + 0.051)</f>
        <v>3501698.0696028611</v>
      </c>
      <c r="BE410" s="7">
        <f>+'ESTUDIO DE MERCADO 2025'!AX410*1.051</f>
        <v>5100503</v>
      </c>
      <c r="BF410" s="7">
        <f>+'ESTUDIO DE MERCADO 2025'!AY410*1.051</f>
        <v>5100503</v>
      </c>
      <c r="BG410" s="7">
        <f>+'ESTUDIO DE MERCADO 2025'!AZ410*1.051</f>
        <v>4903973.1467999993</v>
      </c>
      <c r="BH410" s="8">
        <f t="shared" si="284"/>
        <v>4631777</v>
      </c>
      <c r="BI410" s="450"/>
      <c r="BJ410" s="157">
        <f>+'ESTUDIO DE MERCADO 2023'!AV410*(1 + 0.0928) * (1 + 0.052) * (1 + 0.051)</f>
        <v>16665364.903195728</v>
      </c>
      <c r="BK410" s="157">
        <f>+'ESTUDIO DE MERCADO 2023'!AW410*(1 + 0.0928) * (1 + 0.052) * (1 + 0.051)</f>
        <v>14009237.726550076</v>
      </c>
      <c r="BL410" s="7">
        <f>+'ESTUDIO DE MERCADO 2025'!BD410*1.051</f>
        <v>19424582</v>
      </c>
      <c r="BM410" s="7">
        <f>+'ESTUDIO DE MERCADO 2025'!BE410*1.051</f>
        <v>19424582</v>
      </c>
      <c r="BN410" s="7">
        <f>+'ESTUDIO DE MERCADO 2025'!BF410*1.051</f>
        <v>18677577.864399996</v>
      </c>
      <c r="BO410" s="8">
        <f t="shared" si="285"/>
        <v>17640269</v>
      </c>
      <c r="BP410" s="450"/>
      <c r="BQ410" s="157">
        <f>+'ESTUDIO DE MERCADO 2023'!AY410*(1 + 0.0928) * (1 + 0.052) * (1 + 0.051)</f>
        <v>16675756.475997431</v>
      </c>
      <c r="BR410" s="157">
        <f>+'ESTUDIO DE MERCADO 2023'!AZ410*(1 + 0.0928) * (1 + 0.052) * (1 + 0.051)</f>
        <v>14009237.726550076</v>
      </c>
      <c r="BS410" s="7">
        <f>+'ESTUDIO DE MERCADO 2025'!BJ410*1.051</f>
        <v>19430888</v>
      </c>
      <c r="BT410" s="7">
        <f>+'ESTUDIO DE MERCADO 2025'!BK410*1.051</f>
        <v>19430888</v>
      </c>
      <c r="BU410" s="7">
        <f>+'ESTUDIO DE MERCADO 2025'!BL410*1.051</f>
        <v>18683904.884399999</v>
      </c>
      <c r="BV410" s="8">
        <f t="shared" si="286"/>
        <v>17646135</v>
      </c>
      <c r="BW410" s="450"/>
      <c r="BX410" s="157">
        <f>+'ESTUDIO DE MERCADO 2023'!BB410*(1 + 0.0928) * (1 + 0.052) * (1 + 0.051)</f>
        <v>5140847.0192854321</v>
      </c>
      <c r="BY410" s="157">
        <f>+'ESTUDIO DE MERCADO 2023'!BC410*(1 + 0.0928) * (1 + 0.052) * (1 + 0.051)</f>
        <v>3954497.707142639</v>
      </c>
      <c r="BZ410" s="7">
        <f>+'ESTUDIO DE MERCADO 2025'!BP410*1.051</f>
        <v>5759480</v>
      </c>
      <c r="CA410" s="7">
        <f>+'ESTUDIO DE MERCADO 2025'!BQ410*1.051</f>
        <v>5759480</v>
      </c>
      <c r="CB410" s="7">
        <f>+'ESTUDIO DE MERCADO 2025'!BR410*1.051</f>
        <v>5538099.4619999994</v>
      </c>
      <c r="CC410" s="8">
        <f t="shared" si="277"/>
        <v>5230481</v>
      </c>
      <c r="CD410" s="453"/>
      <c r="CE410" s="45"/>
      <c r="CF410" s="9"/>
      <c r="CG410" s="9"/>
      <c r="CH410" s="9"/>
      <c r="CI410" s="10"/>
      <c r="CJ410" s="10"/>
    </row>
    <row r="411" spans="1:88" s="6" customFormat="1" ht="50" customHeight="1" thickBot="1" x14ac:dyDescent="0.4">
      <c r="A411" s="291"/>
      <c r="B411" s="271" t="s">
        <v>187</v>
      </c>
      <c r="C411" s="272"/>
      <c r="D411" s="273"/>
      <c r="F411" s="170">
        <f>+SUM(F412:F426)</f>
        <v>14536697.070249626</v>
      </c>
      <c r="G411" s="170">
        <f t="shared" ref="G411:CB411" si="287">+SUM(G412:G426)</f>
        <v>13753951.843390033</v>
      </c>
      <c r="H411" s="170">
        <f t="shared" si="287"/>
        <v>17917448</v>
      </c>
      <c r="I411" s="170">
        <f t="shared" si="287"/>
        <v>18275839</v>
      </c>
      <c r="J411" s="170">
        <f t="shared" si="287"/>
        <v>17226003.508000001</v>
      </c>
      <c r="K411" s="170">
        <f t="shared" si="287"/>
        <v>16341990</v>
      </c>
      <c r="L411" s="170"/>
      <c r="M411" s="170">
        <f t="shared" si="287"/>
        <v>14536697.070249626</v>
      </c>
      <c r="N411" s="170">
        <f t="shared" si="287"/>
        <v>13753951.843390033</v>
      </c>
      <c r="O411" s="170">
        <f t="shared" si="287"/>
        <v>17917448</v>
      </c>
      <c r="P411" s="170">
        <f t="shared" si="287"/>
        <v>18275839</v>
      </c>
      <c r="Q411" s="170">
        <f t="shared" si="287"/>
        <v>17226003.508000001</v>
      </c>
      <c r="R411" s="170">
        <f t="shared" si="287"/>
        <v>16341990</v>
      </c>
      <c r="S411" s="170"/>
      <c r="T411" s="170">
        <f t="shared" si="287"/>
        <v>26305376.494137757</v>
      </c>
      <c r="U411" s="170">
        <f t="shared" si="287"/>
        <v>24888933.144453418</v>
      </c>
      <c r="V411" s="170">
        <f t="shared" si="287"/>
        <v>32419146</v>
      </c>
      <c r="W411" s="170">
        <f t="shared" si="287"/>
        <v>32419146</v>
      </c>
      <c r="X411" s="170">
        <f t="shared" si="287"/>
        <v>31171900.337200001</v>
      </c>
      <c r="Y411" s="170">
        <f t="shared" si="287"/>
        <v>29440901</v>
      </c>
      <c r="Z411" s="170"/>
      <c r="AA411" s="170">
        <f t="shared" si="287"/>
        <v>27532247.884094715</v>
      </c>
      <c r="AB411" s="170">
        <f t="shared" si="287"/>
        <v>25994497.57392893</v>
      </c>
      <c r="AC411" s="170">
        <f t="shared" si="287"/>
        <v>33895801</v>
      </c>
      <c r="AD411" s="170">
        <f t="shared" si="287"/>
        <v>33895801</v>
      </c>
      <c r="AE411" s="170">
        <f t="shared" si="287"/>
        <v>32592110.331199996</v>
      </c>
      <c r="AF411" s="170">
        <f t="shared" si="287"/>
        <v>30782091</v>
      </c>
      <c r="AG411" s="170"/>
      <c r="AH411" s="170">
        <f t="shared" si="287"/>
        <v>26705905.835433148</v>
      </c>
      <c r="AI411" s="170">
        <f t="shared" si="287"/>
        <v>25994497.57392893</v>
      </c>
      <c r="AJ411" s="170">
        <f t="shared" si="287"/>
        <v>33373454</v>
      </c>
      <c r="AK411" s="170">
        <f t="shared" si="287"/>
        <v>34041890</v>
      </c>
      <c r="AL411" s="170">
        <f t="shared" si="287"/>
        <v>32088953.329999994</v>
      </c>
      <c r="AM411" s="170">
        <f t="shared" si="287"/>
        <v>30440940</v>
      </c>
      <c r="AN411" s="170"/>
      <c r="AO411" s="170">
        <f t="shared" si="287"/>
        <v>27428519.260276418</v>
      </c>
      <c r="AP411" s="170">
        <f t="shared" si="287"/>
        <v>25994497.57392893</v>
      </c>
      <c r="AQ411" s="170">
        <f t="shared" si="287"/>
        <v>33830639</v>
      </c>
      <c r="AR411" s="170">
        <f t="shared" si="287"/>
        <v>34507483</v>
      </c>
      <c r="AS411" s="170">
        <f t="shared" si="287"/>
        <v>32528947.543400001</v>
      </c>
      <c r="AT411" s="170">
        <f t="shared" si="287"/>
        <v>30858018</v>
      </c>
      <c r="AU411" s="170"/>
      <c r="AV411" s="170">
        <f t="shared" si="287"/>
        <v>28583429.646436833</v>
      </c>
      <c r="AW411" s="170">
        <f t="shared" si="287"/>
        <v>25994497.57392893</v>
      </c>
      <c r="AX411" s="170">
        <f t="shared" si="287"/>
        <v>34561084</v>
      </c>
      <c r="AY411" s="170">
        <f t="shared" si="287"/>
        <v>35252642</v>
      </c>
      <c r="AZ411" s="170">
        <f t="shared" si="287"/>
        <v>33232167.8598</v>
      </c>
      <c r="BA411" s="170">
        <f t="shared" si="287"/>
        <v>31524762</v>
      </c>
      <c r="BB411" s="170"/>
      <c r="BC411" s="170">
        <f t="shared" si="287"/>
        <v>16637211.422268802</v>
      </c>
      <c r="BD411" s="170">
        <f t="shared" si="287"/>
        <v>12797854.940206772</v>
      </c>
      <c r="BE411" s="170">
        <f t="shared" si="287"/>
        <v>18639485</v>
      </c>
      <c r="BF411" s="170">
        <f t="shared" si="287"/>
        <v>18639485</v>
      </c>
      <c r="BG411" s="170">
        <f t="shared" si="287"/>
        <v>17922832.062799998</v>
      </c>
      <c r="BH411" s="170">
        <f t="shared" si="287"/>
        <v>16927375</v>
      </c>
      <c r="BI411" s="170"/>
      <c r="BJ411" s="170">
        <f t="shared" si="287"/>
        <v>28406772.908807941</v>
      </c>
      <c r="BK411" s="170">
        <f t="shared" si="287"/>
        <v>25994497.57392893</v>
      </c>
      <c r="BL411" s="170">
        <f t="shared" si="287"/>
        <v>34450729</v>
      </c>
      <c r="BM411" s="170">
        <f t="shared" si="287"/>
        <v>34450729</v>
      </c>
      <c r="BN411" s="170">
        <f t="shared" si="287"/>
        <v>33124601.162799992</v>
      </c>
      <c r="BO411" s="170">
        <f t="shared" si="287"/>
        <v>31285467</v>
      </c>
      <c r="BP411" s="170"/>
      <c r="BQ411" s="170">
        <f t="shared" si="287"/>
        <v>28268981.601128016</v>
      </c>
      <c r="BR411" s="170">
        <f t="shared" si="287"/>
        <v>25994497.57392893</v>
      </c>
      <c r="BS411" s="170">
        <f t="shared" si="287"/>
        <v>34362445</v>
      </c>
      <c r="BT411" s="170">
        <f t="shared" si="287"/>
        <v>34362445</v>
      </c>
      <c r="BU411" s="170">
        <f t="shared" si="287"/>
        <v>33040701.934799999</v>
      </c>
      <c r="BV411" s="170">
        <f t="shared" si="287"/>
        <v>31205814</v>
      </c>
      <c r="BW411" s="170"/>
      <c r="BX411" s="170">
        <f t="shared" si="287"/>
        <v>17400295.242297925</v>
      </c>
      <c r="BY411" s="170">
        <f t="shared" si="287"/>
        <v>13384842.494075326</v>
      </c>
      <c r="BZ411" s="170">
        <f t="shared" si="287"/>
        <v>19493948</v>
      </c>
      <c r="CA411" s="170">
        <f t="shared" si="287"/>
        <v>19493948</v>
      </c>
      <c r="CB411" s="170">
        <f t="shared" si="287"/>
        <v>18744881.171799999</v>
      </c>
      <c r="CC411" s="119">
        <f t="shared" ref="CC411" si="288">+SUM(CC412:CC426)</f>
        <v>17703583</v>
      </c>
      <c r="CD411" s="455"/>
      <c r="CE411" s="45"/>
      <c r="CF411" s="9"/>
      <c r="CG411" s="9"/>
      <c r="CH411" s="9"/>
      <c r="CI411" s="10"/>
      <c r="CJ411" s="10"/>
    </row>
    <row r="412" spans="1:88" s="6" customFormat="1" ht="50" customHeight="1" x14ac:dyDescent="0.35">
      <c r="A412" s="291"/>
      <c r="B412" s="4">
        <v>375</v>
      </c>
      <c r="C412" s="51" t="s">
        <v>414</v>
      </c>
      <c r="D412" s="11" t="s">
        <v>272</v>
      </c>
      <c r="F412" s="157">
        <f>+'ESTUDIO DE MERCADO 2023'!F412*(1 + 0.0928) * (1 + 0.052) * (1 + 0.051)</f>
        <v>95315.009688546168</v>
      </c>
      <c r="G412" s="157">
        <f>+'ESTUDIO DE MERCADO 2023'!G412*(1 + 0.0928) * (1 + 0.052) * (1 + 0.051)</f>
        <v>90182.663013009078</v>
      </c>
      <c r="H412" s="7">
        <f>+'ESTUDIO DE MERCADO 2025'!H412*1.051</f>
        <v>117711.99999999999</v>
      </c>
      <c r="I412" s="7">
        <f>+'ESTUDIO DE MERCADO 2025'!I412*1.051</f>
        <v>119813.99999999999</v>
      </c>
      <c r="J412" s="13">
        <f>+'ESTUDIO DE MERCADO 2025'!J412*1.051</f>
        <v>112949.07819999999</v>
      </c>
      <c r="K412" s="8">
        <f t="shared" si="278"/>
        <v>107195</v>
      </c>
      <c r="L412" s="450"/>
      <c r="M412" s="157">
        <f>+'ESTUDIO DE MERCADO 2023'!I412*(1 + 0.0928) * (1 + 0.052) * (1 + 0.051)</f>
        <v>95315.009688546168</v>
      </c>
      <c r="N412" s="157">
        <f>+'ESTUDIO DE MERCADO 2023'!J412*(1 + 0.0928) * (1 + 0.052) * (1 + 0.051)</f>
        <v>90182.663013009078</v>
      </c>
      <c r="O412" s="7">
        <f>+'ESTUDIO DE MERCADO 2025'!N412*1.051</f>
        <v>117711.99999999999</v>
      </c>
      <c r="P412" s="7">
        <f>+'ESTUDIO DE MERCADO 2025'!O412*1.051</f>
        <v>119813.99999999999</v>
      </c>
      <c r="Q412" s="7">
        <f>+'ESTUDIO DE MERCADO 2025'!P412*1.051</f>
        <v>112949.07819999999</v>
      </c>
      <c r="R412" s="8">
        <f t="shared" si="279"/>
        <v>107195</v>
      </c>
      <c r="S412" s="450"/>
      <c r="T412" s="157">
        <f>+'ESTUDIO DE MERCADO 2023'!O412*(1 + 0.0928) * (1 + 0.052) * (1 + 0.051)</f>
        <v>190371.23240097146</v>
      </c>
      <c r="U412" s="157">
        <f>+'ESTUDIO DE MERCADO 2023'!P412*(1 + 0.0928) * (1 + 0.052) * (1 + 0.051)</f>
        <v>180120.47373322683</v>
      </c>
      <c r="V412" s="7">
        <f>+'ESTUDIO DE MERCADO 2025'!T412*1.051</f>
        <v>234372.99999999997</v>
      </c>
      <c r="W412" s="7">
        <f>+'ESTUDIO DE MERCADO 2025'!U412*1.051</f>
        <v>234372.99999999997</v>
      </c>
      <c r="X412" s="7">
        <f>+'ESTUDIO DE MERCADO 2025'!V412*1.051</f>
        <v>225590.63379999998</v>
      </c>
      <c r="Y412" s="8">
        <f t="shared" si="280"/>
        <v>212966</v>
      </c>
      <c r="Z412" s="450"/>
      <c r="AA412" s="157">
        <f>+'ESTUDIO DE MERCADO 2023'!AD412*(1 + 0.0928) * (1 + 0.052) * (1 + 0.051)</f>
        <v>226810.38257852022</v>
      </c>
      <c r="AB412" s="157">
        <f>+'ESTUDIO DE MERCADO 2023'!AE412*(1 + 0.0928) * (1 + 0.052) * (1 + 0.051)</f>
        <v>211328.22042195193</v>
      </c>
      <c r="AC412" s="7">
        <f>+'ESTUDIO DE MERCADO 2025'!Z412*1.051</f>
        <v>277464</v>
      </c>
      <c r="AD412" s="7">
        <f>+'ESTUDIO DE MERCADO 2025'!AA412*1.051</f>
        <v>277464</v>
      </c>
      <c r="AE412" s="7">
        <f>+'ESTUDIO DE MERCADO 2025'!AB412*1.051</f>
        <v>266779.53399999999</v>
      </c>
      <c r="AF412" s="8">
        <f t="shared" si="281"/>
        <v>251969</v>
      </c>
      <c r="AG412" s="450"/>
      <c r="AH412" s="157">
        <f>+'ESTUDIO DE MERCADO 2023'!AG412*(1 + 0.0928) * (1 + 0.052) * (1 + 0.051)</f>
        <v>202480.76193616848</v>
      </c>
      <c r="AI412" s="157">
        <f>+'ESTUDIO DE MERCADO 2023'!AH412*(1 + 0.0928) * (1 + 0.052) * (1 + 0.051)</f>
        <v>211328.22042195193</v>
      </c>
      <c r="AJ412" s="7">
        <f>+'ESTUDIO DE MERCADO 2025'!AF412*1.051</f>
        <v>261698.99999999997</v>
      </c>
      <c r="AK412" s="7">
        <f>+'ESTUDIO DE MERCADO 2025'!AG412*1.051</f>
        <v>266954</v>
      </c>
      <c r="AL412" s="7">
        <f>+'ESTUDIO DE MERCADO 2025'!AH412*1.051</f>
        <v>251965.47879999998</v>
      </c>
      <c r="AM412" s="8">
        <f t="shared" si="282"/>
        <v>238885</v>
      </c>
      <c r="AN412" s="450"/>
      <c r="AO412" s="157">
        <f>+'ESTUDIO DE MERCADO 2023'!AJ412*(1 + 0.0928) * (1 + 0.052) * (1 + 0.051)</f>
        <v>206019.94720114573</v>
      </c>
      <c r="AP412" s="157">
        <f>+'ESTUDIO DE MERCADO 2023'!AK412*(1 + 0.0928) * (1 + 0.052) * (1 + 0.051)</f>
        <v>211328.22042195193</v>
      </c>
      <c r="AQ412" s="7">
        <f>+'ESTUDIO DE MERCADO 2025'!AL412*1.051</f>
        <v>263801</v>
      </c>
      <c r="AR412" s="7">
        <f>+'ESTUDIO DE MERCADO 2025'!AM412*1.051</f>
        <v>269056</v>
      </c>
      <c r="AS412" s="7">
        <f>+'ESTUDIO DE MERCADO 2025'!AN412*1.051</f>
        <v>254121.07979999998</v>
      </c>
      <c r="AT412" s="8">
        <f>ROUND(((AO412+AP412+AQ412+AR412+AS412)/5),0)</f>
        <v>240865</v>
      </c>
      <c r="AU412" s="450"/>
      <c r="AV412" s="157">
        <f>+'ESTUDIO DE MERCADO 2023'!AM412*(1 + 0.0928) * (1 + 0.052) * (1 + 0.051)</f>
        <v>250119.43486433887</v>
      </c>
      <c r="AW412" s="157">
        <f>+'ESTUDIO DE MERCADO 2023'!AN412*(1 + 0.0928) * (1 + 0.052) * (1 + 0.051)</f>
        <v>211328.22042195193</v>
      </c>
      <c r="AX412" s="7">
        <f>+'ESTUDIO DE MERCADO 2025'!AR412*1.051</f>
        <v>292178</v>
      </c>
      <c r="AY412" s="7">
        <f>+'ESTUDIO DE MERCADO 2025'!AS412*1.051</f>
        <v>298484</v>
      </c>
      <c r="AZ412" s="7">
        <f>+'ESTUDIO DE MERCADO 2025'!AT412*1.051</f>
        <v>280972.65840000001</v>
      </c>
      <c r="BA412" s="8">
        <f t="shared" si="283"/>
        <v>266616</v>
      </c>
      <c r="BB412" s="450"/>
      <c r="BC412" s="157">
        <f>+'ESTUDIO DE MERCADO 2023'!AP412*(1 + 0.0928) * (1 + 0.052) * (1 + 0.051)</f>
        <v>163673.65017899705</v>
      </c>
      <c r="BD412" s="157">
        <f>+'ESTUDIO DE MERCADO 2023'!AQ412*(1 + 0.0928) * (1 + 0.052) * (1 + 0.051)</f>
        <v>125902.80782999774</v>
      </c>
      <c r="BE412" s="7">
        <f>+'ESTUDIO DE MERCADO 2025'!AX412*1.051</f>
        <v>182874</v>
      </c>
      <c r="BF412" s="7">
        <f>+'ESTUDIO DE MERCADO 2025'!AY412*1.051</f>
        <v>182874</v>
      </c>
      <c r="BG412" s="7">
        <f>+'ESTUDIO DE MERCADO 2025'!AZ412*1.051</f>
        <v>176320.80479999998</v>
      </c>
      <c r="BH412" s="8">
        <f t="shared" si="284"/>
        <v>166329</v>
      </c>
      <c r="BI412" s="450"/>
      <c r="BJ412" s="157">
        <f>+'ESTUDIO DE MERCADO 2023'!AV412*(1 + 0.0928) * (1 + 0.052) * (1 + 0.051)</f>
        <v>248316.43076779711</v>
      </c>
      <c r="BK412" s="157">
        <f>+'ESTUDIO DE MERCADO 2023'!AW412*(1 + 0.0928) * (1 + 0.052) * (1 + 0.051)</f>
        <v>211328.22042195193</v>
      </c>
      <c r="BL412" s="7">
        <f>+'ESTUDIO DE MERCADO 2025'!BD412*1.051</f>
        <v>291127</v>
      </c>
      <c r="BM412" s="7">
        <f>+'ESTUDIO DE MERCADO 2025'!BE412*1.051</f>
        <v>291127</v>
      </c>
      <c r="BN412" s="7">
        <f>+'ESTUDIO DE MERCADO 2025'!BF412*1.051</f>
        <v>279874.99400000001</v>
      </c>
      <c r="BO412" s="8">
        <f t="shared" si="285"/>
        <v>264355</v>
      </c>
      <c r="BP412" s="450"/>
      <c r="BQ412" s="157">
        <f>+'ESTUDIO DE MERCADO 2023'!AY412*(1 + 0.0928) * (1 + 0.052) * (1 + 0.051)</f>
        <v>239424.12148033775</v>
      </c>
      <c r="BR412" s="157">
        <f>+'ESTUDIO DE MERCADO 2023'!AZ412*(1 + 0.0928) * (1 + 0.052) * (1 + 0.051)</f>
        <v>211328.22042195193</v>
      </c>
      <c r="BS412" s="7">
        <f>+'ESTUDIO DE MERCADO 2025'!BJ412*1.051</f>
        <v>285872</v>
      </c>
      <c r="BT412" s="7">
        <f>+'ESTUDIO DE MERCADO 2025'!BK412*1.051</f>
        <v>285872</v>
      </c>
      <c r="BU412" s="7">
        <f>+'ESTUDIO DE MERCADO 2025'!BL412*1.051</f>
        <v>274460.24199999997</v>
      </c>
      <c r="BV412" s="8">
        <f t="shared" si="286"/>
        <v>259391</v>
      </c>
      <c r="BW412" s="450"/>
      <c r="BX412" s="157">
        <f>+'ESTUDIO DE MERCADO 2023'!BB412*(1 + 0.0928) * (1 + 0.052) * (1 + 0.051)</f>
        <v>160010.53875644071</v>
      </c>
      <c r="BY412" s="157">
        <f>+'ESTUDIO DE MERCADO 2023'!BC412*(1 + 0.0928) * (1 + 0.052) * (1 + 0.051)</f>
        <v>123085.02981264671</v>
      </c>
      <c r="BZ412" s="7">
        <f>+'ESTUDIO DE MERCADO 2025'!BP412*1.051</f>
        <v>179721</v>
      </c>
      <c r="CA412" s="7">
        <f>+'ESTUDIO DE MERCADO 2025'!BQ412*1.051</f>
        <v>179721</v>
      </c>
      <c r="CB412" s="7">
        <f>+'ESTUDIO DE MERCADO 2025'!BR412*1.051</f>
        <v>172374.50999999998</v>
      </c>
      <c r="CC412" s="8">
        <f t="shared" si="277"/>
        <v>162982</v>
      </c>
      <c r="CD412" s="453"/>
      <c r="CE412" s="45"/>
      <c r="CF412" s="9"/>
      <c r="CG412" s="9"/>
      <c r="CH412" s="9"/>
      <c r="CI412" s="10"/>
      <c r="CJ412" s="10"/>
    </row>
    <row r="413" spans="1:88" s="6" customFormat="1" ht="50" customHeight="1" thickBot="1" x14ac:dyDescent="0.4">
      <c r="A413" s="291"/>
      <c r="B413" s="11">
        <v>376</v>
      </c>
      <c r="C413" s="51" t="s">
        <v>415</v>
      </c>
      <c r="D413" s="11" t="s">
        <v>272</v>
      </c>
      <c r="F413" s="157">
        <f>+'ESTUDIO DE MERCADO 2023'!F413*(1 + 0.0928) * (1 + 0.052) * (1 + 0.051)</f>
        <v>201327.76268575192</v>
      </c>
      <c r="G413" s="157">
        <f>+'ESTUDIO DE MERCADO 2023'!G413*(1 + 0.0928) * (1 + 0.052) * (1 + 0.051)</f>
        <v>190487.03700267297</v>
      </c>
      <c r="H413" s="7">
        <f>+'ESTUDIO DE MERCADO 2025'!H413*1.051</f>
        <v>248035.99999999997</v>
      </c>
      <c r="I413" s="7">
        <f>+'ESTUDIO DE MERCADO 2025'!I413*1.051</f>
        <v>253290.99999999997</v>
      </c>
      <c r="J413" s="13">
        <f>+'ESTUDIO DE MERCADO 2025'!J413*1.051</f>
        <v>238574.26739999998</v>
      </c>
      <c r="K413" s="8">
        <f t="shared" si="278"/>
        <v>226343</v>
      </c>
      <c r="L413" s="450"/>
      <c r="M413" s="157">
        <f>+'ESTUDIO DE MERCADO 2023'!I413*(1 + 0.0928) * (1 + 0.052) * (1 + 0.051)</f>
        <v>201327.76268575192</v>
      </c>
      <c r="N413" s="157">
        <f>+'ESTUDIO DE MERCADO 2023'!J413*(1 + 0.0928) * (1 + 0.052) * (1 + 0.051)</f>
        <v>190487.03700267297</v>
      </c>
      <c r="O413" s="7">
        <f>+'ESTUDIO DE MERCADO 2025'!N413*1.051</f>
        <v>248035.99999999997</v>
      </c>
      <c r="P413" s="7">
        <f>+'ESTUDIO DE MERCADO 2025'!O413*1.051</f>
        <v>253290.99999999997</v>
      </c>
      <c r="Q413" s="7">
        <f>+'ESTUDIO DE MERCADO 2025'!P413*1.051</f>
        <v>238574.26739999998</v>
      </c>
      <c r="R413" s="8">
        <f t="shared" si="279"/>
        <v>226343</v>
      </c>
      <c r="S413" s="450"/>
      <c r="T413" s="157">
        <f>+'ESTUDIO DE MERCADO 2023'!O413*(1 + 0.0928) * (1 + 0.052) * (1 + 0.051)</f>
        <v>329207.40768400859</v>
      </c>
      <c r="U413" s="157">
        <f>+'ESTUDIO DE MERCADO 2023'!P413*(1 + 0.0928) * (1 + 0.052) * (1 + 0.051)</f>
        <v>311480.85496256204</v>
      </c>
      <c r="V413" s="7">
        <f>+'ESTUDIO DE MERCADO 2025'!T413*1.051</f>
        <v>405686</v>
      </c>
      <c r="W413" s="7">
        <f>+'ESTUDIO DE MERCADO 2025'!U413*1.051</f>
        <v>405686</v>
      </c>
      <c r="X413" s="7">
        <f>+'ESTUDIO DE MERCADO 2025'!V413*1.051</f>
        <v>390110.81059999997</v>
      </c>
      <c r="Y413" s="8">
        <f t="shared" si="280"/>
        <v>368434</v>
      </c>
      <c r="Z413" s="450"/>
      <c r="AA413" s="157">
        <f>+'ESTUDIO DE MERCADO 2023'!AD413*(1 + 0.0928) * (1 + 0.052) * (1 + 0.051)</f>
        <v>395097.24472151283</v>
      </c>
      <c r="AB413" s="157">
        <f>+'ESTUDIO DE MERCADO 2023'!AE413*(1 + 0.0928) * (1 + 0.052) * (1 + 0.051)</f>
        <v>375665.49237102538</v>
      </c>
      <c r="AC413" s="7">
        <f>+'ESTUDIO DE MERCADO 2025'!Z413*1.051</f>
        <v>487663.99999999994</v>
      </c>
      <c r="AD413" s="7">
        <f>+'ESTUDIO DE MERCADO 2025'!AA413*1.051</f>
        <v>487663.99999999994</v>
      </c>
      <c r="AE413" s="7">
        <f>+'ESTUDIO DE MERCADO 2025'!AB413*1.051</f>
        <v>469313.32979999995</v>
      </c>
      <c r="AF413" s="8">
        <f t="shared" si="281"/>
        <v>443081</v>
      </c>
      <c r="AG413" s="450"/>
      <c r="AH413" s="157">
        <f>+'ESTUDIO DE MERCADO 2023'!AG413*(1 + 0.0928) * (1 + 0.052) * (1 + 0.051)</f>
        <v>347576.42313927534</v>
      </c>
      <c r="AI413" s="157">
        <f>+'ESTUDIO DE MERCADO 2023'!AH413*(1 + 0.0928) * (1 + 0.052) * (1 + 0.051)</f>
        <v>375665.49237102538</v>
      </c>
      <c r="AJ413" s="7">
        <f>+'ESTUDIO DE MERCADO 2025'!AF413*1.051</f>
        <v>458236</v>
      </c>
      <c r="AK413" s="7">
        <f>+'ESTUDIO DE MERCADO 2025'!AG413*1.051</f>
        <v>467694.99999999994</v>
      </c>
      <c r="AL413" s="7">
        <f>+'ESTUDIO DE MERCADO 2025'!AH413*1.051</f>
        <v>440378.24879999994</v>
      </c>
      <c r="AM413" s="8">
        <f t="shared" si="282"/>
        <v>417910</v>
      </c>
      <c r="AN413" s="450"/>
      <c r="AO413" s="157">
        <f>+'ESTUDIO DE MERCADO 2023'!AJ413*(1 + 0.0928) * (1 + 0.052) * (1 + 0.051)</f>
        <v>392828.91005288495</v>
      </c>
      <c r="AP413" s="157">
        <f>+'ESTUDIO DE MERCADO 2023'!AK413*(1 + 0.0928) * (1 + 0.052) * (1 + 0.051)</f>
        <v>375665.49237102538</v>
      </c>
      <c r="AQ413" s="7">
        <f>+'ESTUDIO DE MERCADO 2025'!AL413*1.051</f>
        <v>486612.99999999994</v>
      </c>
      <c r="AR413" s="7">
        <f>+'ESTUDIO DE MERCADO 2025'!AM413*1.051</f>
        <v>496071.99999999994</v>
      </c>
      <c r="AS413" s="7">
        <f>+'ESTUDIO DE MERCADO 2025'!AN413*1.051</f>
        <v>467931.68520000001</v>
      </c>
      <c r="AT413" s="8">
        <f>ROUND(((AO413+AP413+AQ413+AR413+AS413)/5),0)</f>
        <v>443822</v>
      </c>
      <c r="AU413" s="450"/>
      <c r="AV413" s="157">
        <f>+'ESTUDIO DE MERCADO 2023'!AM413*(1 + 0.0928) * (1 + 0.052) * (1 + 0.051)</f>
        <v>436675.68555160321</v>
      </c>
      <c r="AW413" s="157">
        <f>+'ESTUDIO DE MERCADO 2023'!AN413*(1 + 0.0928) * (1 + 0.052) * (1 + 0.051)</f>
        <v>375665.49237102538</v>
      </c>
      <c r="AX413" s="7">
        <f>+'ESTUDIO DE MERCADO 2025'!AR413*1.051</f>
        <v>513938.99999999994</v>
      </c>
      <c r="AY413" s="7">
        <f>+'ESTUDIO DE MERCADO 2025'!AS413*1.051</f>
        <v>524449</v>
      </c>
      <c r="AZ413" s="7">
        <f>+'ESTUDIO DE MERCADO 2025'!AT413*1.051</f>
        <v>494630.23819999996</v>
      </c>
      <c r="BA413" s="8">
        <f t="shared" si="283"/>
        <v>469072</v>
      </c>
      <c r="BB413" s="450"/>
      <c r="BC413" s="157">
        <f>+'ESTUDIO DE MERCADO 2023'!AP413*(1 + 0.0928) * (1 + 0.052) * (1 + 0.051)</f>
        <v>291802.36245474109</v>
      </c>
      <c r="BD413" s="157">
        <f>+'ESTUDIO DE MERCADO 2023'!AQ413*(1 + 0.0928) * (1 + 0.052) * (1 + 0.051)</f>
        <v>224463.3557344162</v>
      </c>
      <c r="BE413" s="7">
        <f>+'ESTUDIO DE MERCADO 2025'!AX413*1.051</f>
        <v>326861</v>
      </c>
      <c r="BF413" s="7">
        <f>+'ESTUDIO DE MERCADO 2025'!AY413*1.051</f>
        <v>326861</v>
      </c>
      <c r="BG413" s="7">
        <f>+'ESTUDIO DE MERCADO 2025'!AZ413*1.051</f>
        <v>314351.36739999999</v>
      </c>
      <c r="BH413" s="8">
        <f t="shared" si="284"/>
        <v>296868</v>
      </c>
      <c r="BI413" s="450"/>
      <c r="BJ413" s="157">
        <f>+'ESTUDIO DE MERCADO 2023'!AV413*(1 + 0.0928) * (1 + 0.052) * (1 + 0.051)</f>
        <v>433978.46918076574</v>
      </c>
      <c r="BK413" s="157">
        <f>+'ESTUDIO DE MERCADO 2023'!AW413*(1 + 0.0928) * (1 + 0.052) * (1 + 0.051)</f>
        <v>375665.49237102538</v>
      </c>
      <c r="BL413" s="7">
        <f>+'ESTUDIO DE MERCADO 2025'!BD413*1.051</f>
        <v>512887.99999999994</v>
      </c>
      <c r="BM413" s="7">
        <f>+'ESTUDIO DE MERCADO 2025'!BE413*1.051</f>
        <v>512887.99999999994</v>
      </c>
      <c r="BN413" s="7">
        <f>+'ESTUDIO DE MERCADO 2025'!BF413*1.051</f>
        <v>492986.68439999997</v>
      </c>
      <c r="BO413" s="8">
        <f t="shared" si="285"/>
        <v>465681</v>
      </c>
      <c r="BP413" s="450"/>
      <c r="BQ413" s="157">
        <f>+'ESTUDIO DE MERCADO 2023'!AY413*(1 + 0.0928) * (1 + 0.052) * (1 + 0.051)</f>
        <v>397252.58789352427</v>
      </c>
      <c r="BR413" s="157">
        <f>+'ESTUDIO DE MERCADO 2023'!AZ413*(1 + 0.0928) * (1 + 0.052) * (1 + 0.051)</f>
        <v>375665.49237102538</v>
      </c>
      <c r="BS413" s="7">
        <f>+'ESTUDIO DE MERCADO 2025'!BJ413*1.051</f>
        <v>489765.99999999994</v>
      </c>
      <c r="BT413" s="7">
        <f>+'ESTUDIO DE MERCADO 2025'!BK413*1.051</f>
        <v>489765.99999999994</v>
      </c>
      <c r="BU413" s="7">
        <f>+'ESTUDIO DE MERCADO 2025'!BL413*1.051</f>
        <v>470625.81859999994</v>
      </c>
      <c r="BV413" s="8">
        <f t="shared" si="286"/>
        <v>444615</v>
      </c>
      <c r="BW413" s="450"/>
      <c r="BX413" s="157">
        <f>+'ESTUDIO DE MERCADO 2023'!BB413*(1 + 0.0928) * (1 + 0.052) * (1 + 0.051)</f>
        <v>337981.86562553485</v>
      </c>
      <c r="BY413" s="157">
        <f>+'ESTUDIO DE MERCADO 2023'!BC413*(1 + 0.0928) * (1 + 0.052) * (1 + 0.051)</f>
        <v>259986.05048118075</v>
      </c>
      <c r="BZ413" s="7">
        <f>+'ESTUDIO DE MERCADO 2025'!BP413*1.051</f>
        <v>378360</v>
      </c>
      <c r="CA413" s="7">
        <f>+'ESTUDIO DE MERCADO 2025'!BQ413*1.051</f>
        <v>378360</v>
      </c>
      <c r="CB413" s="7">
        <f>+'ESTUDIO DE MERCADO 2025'!BR413*1.051</f>
        <v>364099.40139999997</v>
      </c>
      <c r="CC413" s="8">
        <f t="shared" si="277"/>
        <v>343757</v>
      </c>
      <c r="CD413" s="453"/>
      <c r="CE413" s="45"/>
      <c r="CF413" s="9"/>
      <c r="CG413" s="9"/>
      <c r="CH413" s="9"/>
      <c r="CI413" s="10"/>
      <c r="CJ413" s="10"/>
    </row>
    <row r="414" spans="1:88" s="6" customFormat="1" ht="50" customHeight="1" x14ac:dyDescent="0.35">
      <c r="A414" s="291"/>
      <c r="B414" s="4">
        <v>377</v>
      </c>
      <c r="C414" s="51" t="s">
        <v>416</v>
      </c>
      <c r="D414" s="11" t="s">
        <v>272</v>
      </c>
      <c r="F414" s="157">
        <f>+'ESTUDIO DE MERCADO 2023'!F414*(1 + 0.0928) * (1 + 0.052) * (1 + 0.051)</f>
        <v>156643.87814221068</v>
      </c>
      <c r="G414" s="157">
        <f>+'ESTUDIO DE MERCADO 2023'!G414*(1 + 0.0928) * (1 + 0.052) * (1 + 0.051)</f>
        <v>148209.20778070707</v>
      </c>
      <c r="H414" s="7">
        <f>+'ESTUDIO DE MERCADO 2025'!H414*1.051</f>
        <v>193384</v>
      </c>
      <c r="I414" s="7">
        <f>+'ESTUDIO DE MERCADO 2025'!I414*1.051</f>
        <v>197588</v>
      </c>
      <c r="J414" s="13">
        <f>+'ESTUDIO DE MERCADO 2025'!J414*1.051</f>
        <v>185622.99559999999</v>
      </c>
      <c r="K414" s="8">
        <f t="shared" si="278"/>
        <v>176290</v>
      </c>
      <c r="L414" s="450"/>
      <c r="M414" s="157">
        <f>+'ESTUDIO DE MERCADO 2023'!I414*(1 + 0.0928) * (1 + 0.052) * (1 + 0.051)</f>
        <v>156643.87814221068</v>
      </c>
      <c r="N414" s="157">
        <f>+'ESTUDIO DE MERCADO 2023'!J414*(1 + 0.0928) * (1 + 0.052) * (1 + 0.051)</f>
        <v>148209.20778070707</v>
      </c>
      <c r="O414" s="7">
        <f>+'ESTUDIO DE MERCADO 2025'!N414*1.051</f>
        <v>193384</v>
      </c>
      <c r="P414" s="7">
        <f>+'ESTUDIO DE MERCADO 2025'!O414*1.051</f>
        <v>197588</v>
      </c>
      <c r="Q414" s="7">
        <f>+'ESTUDIO DE MERCADO 2025'!P414*1.051</f>
        <v>185622.99559999999</v>
      </c>
      <c r="R414" s="8">
        <f t="shared" si="279"/>
        <v>176290</v>
      </c>
      <c r="S414" s="450"/>
      <c r="T414" s="157">
        <f>+'ESTUDIO DE MERCADO 2023'!O414*(1 + 0.0928) * (1 + 0.052) * (1 + 0.051)</f>
        <v>262037.00035152127</v>
      </c>
      <c r="U414" s="157">
        <f>+'ESTUDIO DE MERCADO 2023'!P414*(1 + 0.0928) * (1 + 0.052) * (1 + 0.051)</f>
        <v>247927.31571720864</v>
      </c>
      <c r="V414" s="7">
        <f>+'ESTUDIO DE MERCADO 2025'!T414*1.051</f>
        <v>322657</v>
      </c>
      <c r="W414" s="7">
        <f>+'ESTUDIO DE MERCADO 2025'!U414*1.051</f>
        <v>322657</v>
      </c>
      <c r="X414" s="7">
        <f>+'ESTUDIO DE MERCADO 2025'!V414*1.051</f>
        <v>310513.95620000002</v>
      </c>
      <c r="Y414" s="8">
        <f t="shared" si="280"/>
        <v>293158</v>
      </c>
      <c r="Z414" s="450"/>
      <c r="AA414" s="157">
        <f>+'ESTUDIO DE MERCADO 2023'!AD414*(1 + 0.0928) * (1 + 0.052) * (1 + 0.051)</f>
        <v>297008.47603538912</v>
      </c>
      <c r="AB414" s="157">
        <f>+'ESTUDIO DE MERCADO 2023'!AE414*(1 + 0.0928) * (1 + 0.052) * (1 + 0.051)</f>
        <v>285892.06605394924</v>
      </c>
      <c r="AC414" s="7">
        <f>+'ESTUDIO DE MERCADO 2025'!Z414*1.051</f>
        <v>368901</v>
      </c>
      <c r="AD414" s="7">
        <f>+'ESTUDIO DE MERCADO 2025'!AA414*1.051</f>
        <v>368901</v>
      </c>
      <c r="AE414" s="7">
        <f>+'ESTUDIO DE MERCADO 2025'!AB414*1.051</f>
        <v>354925.22240000003</v>
      </c>
      <c r="AF414" s="8">
        <f t="shared" si="281"/>
        <v>335126</v>
      </c>
      <c r="AG414" s="450"/>
      <c r="AH414" s="157">
        <f>+'ESTUDIO DE MERCADO 2023'!AG414*(1 + 0.0928) * (1 + 0.052) * (1 + 0.051)</f>
        <v>271018.00188901264</v>
      </c>
      <c r="AI414" s="157">
        <f>+'ESTUDIO DE MERCADO 2023'!AH414*(1 + 0.0928) * (1 + 0.052) * (1 + 0.051)</f>
        <v>285892.06605394924</v>
      </c>
      <c r="AJ414" s="7">
        <f>+'ESTUDIO DE MERCADO 2025'!AF414*1.051</f>
        <v>353136</v>
      </c>
      <c r="AK414" s="7">
        <f>+'ESTUDIO DE MERCADO 2025'!AG414*1.051</f>
        <v>360493</v>
      </c>
      <c r="AL414" s="7">
        <f>+'ESTUDIO DE MERCADO 2025'!AH414*1.051</f>
        <v>339098.84399999998</v>
      </c>
      <c r="AM414" s="8">
        <f t="shared" si="282"/>
        <v>321928</v>
      </c>
      <c r="AN414" s="450"/>
      <c r="AO414" s="157">
        <f>+'ESTUDIO DE MERCADO 2023'!AJ414*(1 + 0.0928) * (1 + 0.052) * (1 + 0.051)</f>
        <v>303678.61922273046</v>
      </c>
      <c r="AP414" s="157">
        <f>+'ESTUDIO DE MERCADO 2023'!AK414*(1 + 0.0928) * (1 + 0.052) * (1 + 0.051)</f>
        <v>285892.06605394924</v>
      </c>
      <c r="AQ414" s="7">
        <f>+'ESTUDIO DE MERCADO 2025'!AL414*1.051</f>
        <v>373105</v>
      </c>
      <c r="AR414" s="7">
        <f>+'ESTUDIO DE MERCADO 2025'!AM414*1.051</f>
        <v>380462</v>
      </c>
      <c r="AS414" s="7">
        <f>+'ESTUDIO DE MERCADO 2025'!AN414*1.051</f>
        <v>358986.28639999998</v>
      </c>
      <c r="AT414" s="8">
        <f>ROUND(((AO414+AP414+AQ414+AR414+AS414)/5),0)</f>
        <v>340425</v>
      </c>
      <c r="AU414" s="450"/>
      <c r="AV414" s="157">
        <f>+'ESTUDIO DE MERCADO 2023'!AM414*(1 + 0.0928) * (1 + 0.052) * (1 + 0.051)</f>
        <v>343322.84002472489</v>
      </c>
      <c r="AW414" s="157">
        <f>+'ESTUDIO DE MERCADO 2023'!AN414*(1 + 0.0928) * (1 + 0.052) * (1 + 0.051)</f>
        <v>285892.06605394924</v>
      </c>
      <c r="AX414" s="7">
        <f>+'ESTUDIO DE MERCADO 2025'!AR414*1.051</f>
        <v>398329</v>
      </c>
      <c r="AY414" s="7">
        <f>+'ESTUDIO DE MERCADO 2025'!AS414*1.051</f>
        <v>406737</v>
      </c>
      <c r="AZ414" s="7">
        <f>+'ESTUDIO DE MERCADO 2025'!AT414*1.051</f>
        <v>383124.60340000002</v>
      </c>
      <c r="BA414" s="8">
        <f t="shared" si="283"/>
        <v>363481</v>
      </c>
      <c r="BB414" s="450"/>
      <c r="BC414" s="157">
        <f>+'ESTUDIO DE MERCADO 2023'!AP414*(1 + 0.0928) * (1 + 0.052) * (1 + 0.051)</f>
        <v>221533.80118277817</v>
      </c>
      <c r="BD414" s="157">
        <f>+'ESTUDIO DE MERCADO 2023'!AQ414*(1 + 0.0928) * (1 + 0.052) * (1 + 0.051)</f>
        <v>170410.61629444474</v>
      </c>
      <c r="BE414" s="7">
        <f>+'ESTUDIO DE MERCADO 2025'!AX414*1.051</f>
        <v>248035.99999999997</v>
      </c>
      <c r="BF414" s="7">
        <f>+'ESTUDIO DE MERCADO 2025'!AY414*1.051</f>
        <v>248035.99999999997</v>
      </c>
      <c r="BG414" s="7">
        <f>+'ESTUDIO DE MERCADO 2025'!AZ414*1.051</f>
        <v>238652.25159999999</v>
      </c>
      <c r="BH414" s="8">
        <f t="shared" si="284"/>
        <v>225334</v>
      </c>
      <c r="BI414" s="450"/>
      <c r="BJ414" s="157">
        <f>+'ESTUDIO DE MERCADO 2023'!AV414*(1 + 0.0928) * (1 + 0.052) * (1 + 0.051)</f>
        <v>329492.92383137211</v>
      </c>
      <c r="BK414" s="157">
        <f>+'ESTUDIO DE MERCADO 2023'!AW414*(1 + 0.0928) * (1 + 0.052) * (1 + 0.051)</f>
        <v>285892.06605394924</v>
      </c>
      <c r="BL414" s="7">
        <f>+'ESTUDIO DE MERCADO 2025'!BD414*1.051</f>
        <v>389921</v>
      </c>
      <c r="BM414" s="7">
        <f>+'ESTUDIO DE MERCADO 2025'!BE414*1.051</f>
        <v>389921</v>
      </c>
      <c r="BN414" s="7">
        <f>+'ESTUDIO DE MERCADO 2025'!BF414*1.051</f>
        <v>374703.78119999997</v>
      </c>
      <c r="BO414" s="8">
        <f t="shared" si="285"/>
        <v>353986</v>
      </c>
      <c r="BP414" s="450"/>
      <c r="BQ414" s="157">
        <f>+'ESTUDIO DE MERCADO 2023'!AY414*(1 + 0.0928) * (1 + 0.052) * (1 + 0.051)</f>
        <v>331572.93933897285</v>
      </c>
      <c r="BR414" s="157">
        <f>+'ESTUDIO DE MERCADO 2023'!AZ414*(1 + 0.0928) * (1 + 0.052) * (1 + 0.051)</f>
        <v>285892.06605394924</v>
      </c>
      <c r="BS414" s="7">
        <f>+'ESTUDIO DE MERCADO 2025'!BJ414*1.051</f>
        <v>390972</v>
      </c>
      <c r="BT414" s="7">
        <f>+'ESTUDIO DE MERCADO 2025'!BK414*1.051</f>
        <v>390972</v>
      </c>
      <c r="BU414" s="7">
        <f>+'ESTUDIO DE MERCADO 2025'!BL414*1.051</f>
        <v>375970.65659999993</v>
      </c>
      <c r="BV414" s="8">
        <f t="shared" si="286"/>
        <v>355076</v>
      </c>
      <c r="BW414" s="450"/>
      <c r="BX414" s="157">
        <f>+'ESTUDIO DE MERCADO 2023'!BB414*(1 + 0.0928) * (1 + 0.052) * (1 + 0.051)</f>
        <v>262967.66149569309</v>
      </c>
      <c r="BY414" s="157">
        <f>+'ESTUDIO DE MERCADO 2023'!BC414*(1 + 0.0928) * (1 + 0.052) * (1 + 0.051)</f>
        <v>202282.81653514854</v>
      </c>
      <c r="BZ414" s="7">
        <f>+'ESTUDIO DE MERCADO 2025'!BP414*1.051</f>
        <v>294280</v>
      </c>
      <c r="CA414" s="7">
        <f>+'ESTUDIO DE MERCADO 2025'!BQ414*1.051</f>
        <v>294280</v>
      </c>
      <c r="CB414" s="7">
        <f>+'ESTUDIO DE MERCADO 2025'!BR414*1.051</f>
        <v>283288.64199999999</v>
      </c>
      <c r="CC414" s="8">
        <f t="shared" si="277"/>
        <v>267420</v>
      </c>
      <c r="CD414" s="453"/>
      <c r="CE414" s="45"/>
      <c r="CF414" s="9"/>
      <c r="CG414" s="9"/>
      <c r="CH414" s="9"/>
      <c r="CI414" s="10"/>
      <c r="CJ414" s="10"/>
    </row>
    <row r="415" spans="1:88" s="6" customFormat="1" ht="50" customHeight="1" thickBot="1" x14ac:dyDescent="0.4">
      <c r="A415" s="291"/>
      <c r="B415" s="11">
        <v>378</v>
      </c>
      <c r="C415" s="51" t="s">
        <v>417</v>
      </c>
      <c r="D415" s="11" t="s">
        <v>272</v>
      </c>
      <c r="F415" s="157">
        <f>+'ESTUDIO DE MERCADO 2023'!F415*(1 + 0.0928) * (1 + 0.052) * (1 + 0.051)</f>
        <v>2616841.9398284797</v>
      </c>
      <c r="G415" s="157">
        <f>+'ESTUDIO DE MERCADO 2023'!G415*(1 + 0.0928) * (1 + 0.052) * (1 + 0.051)</f>
        <v>2475935.066145408</v>
      </c>
      <c r="H415" s="7">
        <f>+'ESTUDIO DE MERCADO 2025'!H415*1.051</f>
        <v>3225519</v>
      </c>
      <c r="I415" s="7">
        <f>+'ESTUDIO DE MERCADO 2025'!I415*1.051</f>
        <v>3289630</v>
      </c>
      <c r="J415" s="13">
        <f>+'ESTUDIO DE MERCADO 2025'!J415*1.051</f>
        <v>3100960.7859999998</v>
      </c>
      <c r="K415" s="8">
        <f t="shared" si="278"/>
        <v>2941777</v>
      </c>
      <c r="L415" s="450"/>
      <c r="M415" s="157">
        <f>+'ESTUDIO DE MERCADO 2023'!I415*(1 + 0.0928) * (1 + 0.052) * (1 + 0.051)</f>
        <v>2616841.9398284797</v>
      </c>
      <c r="N415" s="157">
        <f>+'ESTUDIO DE MERCADO 2023'!J415*(1 + 0.0928) * (1 + 0.052) * (1 + 0.051)</f>
        <v>2475935.066145408</v>
      </c>
      <c r="O415" s="7">
        <f>+'ESTUDIO DE MERCADO 2025'!N415*1.051</f>
        <v>3225519</v>
      </c>
      <c r="P415" s="7">
        <f>+'ESTUDIO DE MERCADO 2025'!O415*1.051</f>
        <v>3289630</v>
      </c>
      <c r="Q415" s="7">
        <f>+'ESTUDIO DE MERCADO 2025'!P415*1.051</f>
        <v>3100960.7859999998</v>
      </c>
      <c r="R415" s="8">
        <f t="shared" si="279"/>
        <v>2941777</v>
      </c>
      <c r="S415" s="450"/>
      <c r="T415" s="157">
        <f>+'ESTUDIO DE MERCADO 2023'!O415*(1 + 0.0928) * (1 + 0.052) * (1 + 0.051)</f>
        <v>2990676.5026611201</v>
      </c>
      <c r="U415" s="157">
        <f>+'ESTUDIO DE MERCADO 2023'!P415*(1 + 0.0928) * (1 + 0.052) * (1 + 0.051)</f>
        <v>2829640.0755947521</v>
      </c>
      <c r="V415" s="7">
        <f>+'ESTUDIO DE MERCADO 2025'!T415*1.051</f>
        <v>3685857</v>
      </c>
      <c r="W415" s="7">
        <f>+'ESTUDIO DE MERCADO 2025'!U415*1.051</f>
        <v>3685857</v>
      </c>
      <c r="X415" s="7">
        <f>+'ESTUDIO DE MERCADO 2025'!V415*1.051</f>
        <v>3543955.1839999999</v>
      </c>
      <c r="Y415" s="8">
        <f t="shared" si="280"/>
        <v>3347197</v>
      </c>
      <c r="Z415" s="450"/>
      <c r="AA415" s="157">
        <f>+'ESTUDIO DE MERCADO 2023'!AD415*(1 + 0.0928) * (1 + 0.052) * (1 + 0.051)</f>
        <v>2990676.5026611201</v>
      </c>
      <c r="AB415" s="157">
        <f>+'ESTUDIO DE MERCADO 2023'!AE415*(1 + 0.0928) * (1 + 0.052) * (1 + 0.051)</f>
        <v>2829640.0755947521</v>
      </c>
      <c r="AC415" s="7">
        <f>+'ESTUDIO DE MERCADO 2025'!Z415*1.051</f>
        <v>3685857</v>
      </c>
      <c r="AD415" s="7">
        <f>+'ESTUDIO DE MERCADO 2025'!AA415*1.051</f>
        <v>3685857</v>
      </c>
      <c r="AE415" s="7">
        <f>+'ESTUDIO DE MERCADO 2025'!AB415*1.051</f>
        <v>3543955.1839999999</v>
      </c>
      <c r="AF415" s="8">
        <f t="shared" si="281"/>
        <v>3347197</v>
      </c>
      <c r="AG415" s="450"/>
      <c r="AH415" s="157">
        <f>+'ESTUDIO DE MERCADO 2023'!AG415*(1 + 0.0928) * (1 + 0.052) * (1 + 0.051)</f>
        <v>2990676.5026611201</v>
      </c>
      <c r="AI415" s="157">
        <f>+'ESTUDIO DE MERCADO 2023'!AH415*(1 + 0.0928) * (1 + 0.052) * (1 + 0.051)</f>
        <v>2829640.0755947521</v>
      </c>
      <c r="AJ415" s="7">
        <f>+'ESTUDIO DE MERCADO 2025'!AF415*1.051</f>
        <v>3685857</v>
      </c>
      <c r="AK415" s="7">
        <f>+'ESTUDIO DE MERCADO 2025'!AG415*1.051</f>
        <v>3759426.9999999995</v>
      </c>
      <c r="AL415" s="7">
        <f>+'ESTUDIO DE MERCADO 2025'!AH415*1.051</f>
        <v>3543955.1839999999</v>
      </c>
      <c r="AM415" s="8">
        <f t="shared" si="282"/>
        <v>3361911</v>
      </c>
      <c r="AN415" s="450"/>
      <c r="AO415" s="157">
        <f>+'ESTUDIO DE MERCADO 2023'!AJ415*(1 + 0.0928) * (1 + 0.052) * (1 + 0.051)</f>
        <v>2990676.5026611201</v>
      </c>
      <c r="AP415" s="157">
        <f>+'ESTUDIO DE MERCADO 2023'!AK415*(1 + 0.0928) * (1 + 0.052) * (1 + 0.051)</f>
        <v>2829640.0755947521</v>
      </c>
      <c r="AQ415" s="7">
        <f>+'ESTUDIO DE MERCADO 2025'!AL415*1.051</f>
        <v>3685857</v>
      </c>
      <c r="AR415" s="7">
        <f>+'ESTUDIO DE MERCADO 2025'!AM415*1.051</f>
        <v>3759426.9999999995</v>
      </c>
      <c r="AS415" s="7">
        <f>+'ESTUDIO DE MERCADO 2025'!AN415*1.051</f>
        <v>3543955.1839999999</v>
      </c>
      <c r="AT415" s="8">
        <f>ROUND(((AO415+AP415+AQ415+AR415+AS415)/5),0)</f>
        <v>3361911</v>
      </c>
      <c r="AU415" s="450"/>
      <c r="AV415" s="157">
        <f>+'ESTUDIO DE MERCADO 2023'!AM415*(1 + 0.0928) * (1 + 0.052) * (1 + 0.051)</f>
        <v>2990676.5026611201</v>
      </c>
      <c r="AW415" s="157">
        <f>+'ESTUDIO DE MERCADO 2023'!AN415*(1 + 0.0928) * (1 + 0.052) * (1 + 0.051)</f>
        <v>2829640.0755947521</v>
      </c>
      <c r="AX415" s="7">
        <f>+'ESTUDIO DE MERCADO 2025'!AR415*1.051</f>
        <v>3685857</v>
      </c>
      <c r="AY415" s="7">
        <f>+'ESTUDIO DE MERCADO 2025'!AS415*1.051</f>
        <v>3759426.9999999995</v>
      </c>
      <c r="AZ415" s="7">
        <f>+'ESTUDIO DE MERCADO 2025'!AT415*1.051</f>
        <v>3543955.1839999999</v>
      </c>
      <c r="BA415" s="8">
        <f t="shared" si="283"/>
        <v>3361911</v>
      </c>
      <c r="BB415" s="450"/>
      <c r="BC415" s="157">
        <f>+'ESTUDIO DE MERCADO 2023'!AP415*(1 + 0.0928) * (1 + 0.052) * (1 + 0.051)</f>
        <v>2616841.9398284797</v>
      </c>
      <c r="BD415" s="157">
        <f>+'ESTUDIO DE MERCADO 2023'!AQ415*(1 + 0.0928) * (1 + 0.052) * (1 + 0.051)</f>
        <v>2012955.3383296002</v>
      </c>
      <c r="BE415" s="7">
        <f>+'ESTUDIO DE MERCADO 2025'!AX415*1.051</f>
        <v>2932290</v>
      </c>
      <c r="BF415" s="7">
        <f>+'ESTUDIO DE MERCADO 2025'!AY415*1.051</f>
        <v>2932290</v>
      </c>
      <c r="BG415" s="7">
        <f>+'ESTUDIO DE MERCADO 2025'!AZ415*1.051</f>
        <v>2819055.26</v>
      </c>
      <c r="BH415" s="8">
        <f t="shared" si="284"/>
        <v>2662687</v>
      </c>
      <c r="BI415" s="450"/>
      <c r="BJ415" s="157">
        <f>+'ESTUDIO DE MERCADO 2023'!AV415*(1 + 0.0928) * (1 + 0.052) * (1 + 0.051)</f>
        <v>2990676.5026611201</v>
      </c>
      <c r="BK415" s="157">
        <f>+'ESTUDIO DE MERCADO 2023'!AW415*(1 + 0.0928) * (1 + 0.052) * (1 + 0.051)</f>
        <v>2829640.0755947521</v>
      </c>
      <c r="BL415" s="7">
        <f>+'ESTUDIO DE MERCADO 2025'!BD415*1.051</f>
        <v>3685857</v>
      </c>
      <c r="BM415" s="7">
        <f>+'ESTUDIO DE MERCADO 2025'!BE415*1.051</f>
        <v>3685857</v>
      </c>
      <c r="BN415" s="7">
        <f>+'ESTUDIO DE MERCADO 2025'!BF415*1.051</f>
        <v>3543955.1839999999</v>
      </c>
      <c r="BO415" s="8">
        <f t="shared" si="285"/>
        <v>3347197</v>
      </c>
      <c r="BP415" s="450"/>
      <c r="BQ415" s="157">
        <f>+'ESTUDIO DE MERCADO 2023'!AY415*(1 + 0.0928) * (1 + 0.052) * (1 + 0.051)</f>
        <v>2990676.5026611201</v>
      </c>
      <c r="BR415" s="157">
        <f>+'ESTUDIO DE MERCADO 2023'!AZ415*(1 + 0.0928) * (1 + 0.052) * (1 + 0.051)</f>
        <v>2829640.0755947521</v>
      </c>
      <c r="BS415" s="7">
        <f>+'ESTUDIO DE MERCADO 2025'!BJ415*1.051</f>
        <v>3685857</v>
      </c>
      <c r="BT415" s="7">
        <f>+'ESTUDIO DE MERCADO 2025'!BK415*1.051</f>
        <v>3685857</v>
      </c>
      <c r="BU415" s="7">
        <f>+'ESTUDIO DE MERCADO 2025'!BL415*1.051</f>
        <v>3543955.1839999999</v>
      </c>
      <c r="BV415" s="8">
        <f t="shared" si="286"/>
        <v>3347197</v>
      </c>
      <c r="BW415" s="450"/>
      <c r="BX415" s="157">
        <f>+'ESTUDIO DE MERCADO 2023'!BB415*(1 + 0.0928) * (1 + 0.052) * (1 + 0.051)</f>
        <v>2616841.9398284797</v>
      </c>
      <c r="BY415" s="157">
        <f>+'ESTUDIO DE MERCADO 2023'!BC415*(1 + 0.0928) * (1 + 0.052) * (1 + 0.051)</f>
        <v>2012955.3383296002</v>
      </c>
      <c r="BZ415" s="7">
        <f>+'ESTUDIO DE MERCADO 2025'!BP415*1.051</f>
        <v>2932290</v>
      </c>
      <c r="CA415" s="7">
        <f>+'ESTUDIO DE MERCADO 2025'!BQ415*1.051</f>
        <v>2932290</v>
      </c>
      <c r="CB415" s="7">
        <f>+'ESTUDIO DE MERCADO 2025'!BR415*1.051</f>
        <v>2819055.26</v>
      </c>
      <c r="CC415" s="8">
        <f t="shared" si="277"/>
        <v>2662687</v>
      </c>
      <c r="CD415" s="453"/>
      <c r="CE415" s="45"/>
      <c r="CF415" s="9"/>
      <c r="CG415" s="9"/>
      <c r="CH415" s="9"/>
      <c r="CI415" s="10"/>
      <c r="CJ415" s="10"/>
    </row>
    <row r="416" spans="1:88" s="6" customFormat="1" ht="50" customHeight="1" x14ac:dyDescent="0.35">
      <c r="A416" s="291"/>
      <c r="B416" s="4">
        <v>379</v>
      </c>
      <c r="C416" s="51" t="s">
        <v>418</v>
      </c>
      <c r="D416" s="11" t="s">
        <v>272</v>
      </c>
      <c r="F416" s="157">
        <f>+'ESTUDIO DE MERCADO 2023'!F416*(1 + 0.0928) * (1 + 0.052) * (1 + 0.051)</f>
        <v>1174035.1081844438</v>
      </c>
      <c r="G416" s="157">
        <f>+'ESTUDIO DE MERCADO 2023'!G416*(1 + 0.0928) * (1 + 0.052) * (1 + 0.051)</f>
        <v>1110817.8331283585</v>
      </c>
      <c r="H416" s="7">
        <f>+'ESTUDIO DE MERCADO 2025'!H416*1.051</f>
        <v>1447227</v>
      </c>
      <c r="I416" s="7">
        <f>+'ESTUDIO DE MERCADO 2025'!I416*1.051</f>
        <v>1476655</v>
      </c>
      <c r="J416" s="13">
        <f>+'ESTUDIO DE MERCADO 2025'!J416*1.051</f>
        <v>1391233.7138</v>
      </c>
      <c r="K416" s="8">
        <f t="shared" si="278"/>
        <v>1319994</v>
      </c>
      <c r="L416" s="450"/>
      <c r="M416" s="157">
        <f>+'ESTUDIO DE MERCADO 2023'!I416*(1 + 0.0928) * (1 + 0.052) * (1 + 0.051)</f>
        <v>1174035.1081844438</v>
      </c>
      <c r="N416" s="157">
        <f>+'ESTUDIO DE MERCADO 2023'!J416*(1 + 0.0928) * (1 + 0.052) * (1 + 0.051)</f>
        <v>1110817.8331283585</v>
      </c>
      <c r="O416" s="7">
        <f>+'ESTUDIO DE MERCADO 2025'!N416*1.051</f>
        <v>1447227</v>
      </c>
      <c r="P416" s="7">
        <f>+'ESTUDIO DE MERCADO 2025'!O416*1.051</f>
        <v>1476655</v>
      </c>
      <c r="Q416" s="7">
        <f>+'ESTUDIO DE MERCADO 2025'!P416*1.051</f>
        <v>1391233.7138</v>
      </c>
      <c r="R416" s="8">
        <f t="shared" si="279"/>
        <v>1319994</v>
      </c>
      <c r="S416" s="450"/>
      <c r="T416" s="157">
        <f>+'ESTUDIO DE MERCADO 2023'!O416*(1 + 0.0928) * (1 + 0.052) * (1 + 0.051)</f>
        <v>1922122.6481841744</v>
      </c>
      <c r="U416" s="157">
        <f>+'ESTUDIO DE MERCADO 2023'!P416*(1 + 0.0928) * (1 + 0.052) * (1 + 0.051)</f>
        <v>1818623.7363588728</v>
      </c>
      <c r="V416" s="7">
        <f>+'ESTUDIO DE MERCADO 2025'!T416*1.051</f>
        <v>2368954</v>
      </c>
      <c r="W416" s="7">
        <f>+'ESTUDIO DE MERCADO 2025'!U416*1.051</f>
        <v>2368954</v>
      </c>
      <c r="X416" s="7">
        <f>+'ESTUDIO DE MERCADO 2025'!V416*1.051</f>
        <v>2277716.9002</v>
      </c>
      <c r="Y416" s="8">
        <f t="shared" si="280"/>
        <v>2151274</v>
      </c>
      <c r="Z416" s="450"/>
      <c r="AA416" s="157">
        <f>+'ESTUDIO DE MERCADO 2023'!AD416*(1 + 0.0928) * (1 + 0.052) * (1 + 0.051)</f>
        <v>2265718.8547329707</v>
      </c>
      <c r="AB416" s="157">
        <f>+'ESTUDIO DE MERCADO 2023'!AE416*(1 + 0.0928) * (1 + 0.052) * (1 + 0.051)</f>
        <v>2099973.9648127351</v>
      </c>
      <c r="AC416" s="7">
        <f>+'ESTUDIO DE MERCADO 2025'!Z416*1.051</f>
        <v>2764130</v>
      </c>
      <c r="AD416" s="7">
        <f>+'ESTUDIO DE MERCADO 2025'!AA416*1.051</f>
        <v>2764130</v>
      </c>
      <c r="AE416" s="7">
        <f>+'ESTUDIO DE MERCADO 2025'!AB416*1.051</f>
        <v>2658243.0112000001</v>
      </c>
      <c r="AF416" s="8">
        <f t="shared" si="281"/>
        <v>2510439</v>
      </c>
      <c r="AG416" s="450"/>
      <c r="AH416" s="157">
        <f>+'ESTUDIO DE MERCADO 2023'!AG416*(1 + 0.0928) * (1 + 0.052) * (1 + 0.051)</f>
        <v>1990942.974359724</v>
      </c>
      <c r="AI416" s="157">
        <f>+'ESTUDIO DE MERCADO 2023'!AH416*(1 + 0.0928) * (1 + 0.052) * (1 + 0.051)</f>
        <v>2099973.9648127351</v>
      </c>
      <c r="AJ416" s="7">
        <f>+'ESTUDIO DE MERCADO 2025'!AF416*1.051</f>
        <v>2590715</v>
      </c>
      <c r="AK416" s="7">
        <f>+'ESTUDIO DE MERCADO 2025'!AG416*1.051</f>
        <v>2642214</v>
      </c>
      <c r="AL416" s="7">
        <f>+'ESTUDIO DE MERCADO 2025'!AH416*1.051</f>
        <v>2490934.5313999997</v>
      </c>
      <c r="AM416" s="8">
        <f t="shared" si="282"/>
        <v>2362956</v>
      </c>
      <c r="AN416" s="450"/>
      <c r="AO416" s="157">
        <f>+'ESTUDIO DE MERCADO 2023'!AJ416*(1 + 0.0928) * (1 + 0.052) * (1 + 0.051)</f>
        <v>2194588.8851696006</v>
      </c>
      <c r="AP416" s="157">
        <f>+'ESTUDIO DE MERCADO 2023'!AK416*(1 + 0.0928) * (1 + 0.052) * (1 + 0.051)</f>
        <v>2099973.9648127351</v>
      </c>
      <c r="AQ416" s="7">
        <f>+'ESTUDIO DE MERCADO 2025'!AL416*1.051</f>
        <v>2719988</v>
      </c>
      <c r="AR416" s="7">
        <f>+'ESTUDIO DE MERCADO 2025'!AM416*1.051</f>
        <v>2774640</v>
      </c>
      <c r="AS416" s="7">
        <f>+'ESTUDIO DE MERCADO 2025'!AN416*1.051</f>
        <v>2614932.3522000001</v>
      </c>
      <c r="AT416" s="8">
        <f>ROUND(((AO416+AP416+AQ416+AR416+AS416)/5),0)</f>
        <v>2480825</v>
      </c>
      <c r="AU416" s="450"/>
      <c r="AV416" s="157">
        <f>+'ESTUDIO DE MERCADO 2023'!AM416*(1 + 0.0928) * (1 + 0.052) * (1 + 0.051)</f>
        <v>2500538.2689856174</v>
      </c>
      <c r="AW416" s="157">
        <f>+'ESTUDIO DE MERCADO 2023'!AN416*(1 + 0.0928) * (1 + 0.052) * (1 + 0.051)</f>
        <v>2099973.9648127351</v>
      </c>
      <c r="AX416" s="7">
        <f>+'ESTUDIO DE MERCADO 2025'!AR416*1.051</f>
        <v>2913372</v>
      </c>
      <c r="AY416" s="7">
        <f>+'ESTUDIO DE MERCADO 2025'!AS416*1.051</f>
        <v>2971177</v>
      </c>
      <c r="AZ416" s="7">
        <f>+'ESTUDIO DE MERCADO 2025'!AT416*1.051</f>
        <v>2801223.3633999997</v>
      </c>
      <c r="BA416" s="8">
        <f t="shared" si="283"/>
        <v>2657257</v>
      </c>
      <c r="BB416" s="450"/>
      <c r="BC416" s="157">
        <f>+'ESTUDIO DE MERCADO 2023'!AP416*(1 + 0.0928) * (1 + 0.052) * (1 + 0.051)</f>
        <v>1744168.330787689</v>
      </c>
      <c r="BD416" s="157">
        <f>+'ESTUDIO DE MERCADO 2023'!AQ416*(1 + 0.0928) * (1 + 0.052) * (1 + 0.051)</f>
        <v>1341667.9467597611</v>
      </c>
      <c r="BE416" s="7">
        <f>+'ESTUDIO DE MERCADO 2025'!AX416*1.051</f>
        <v>1953808.9999999998</v>
      </c>
      <c r="BF416" s="7">
        <f>+'ESTUDIO DE MERCADO 2025'!AY416*1.051</f>
        <v>1953808.9999999998</v>
      </c>
      <c r="BG416" s="7">
        <f>+'ESTUDIO DE MERCADO 2025'!AZ416*1.051</f>
        <v>1878946.9006000001</v>
      </c>
      <c r="BH416" s="8">
        <f t="shared" si="284"/>
        <v>1774480</v>
      </c>
      <c r="BI416" s="450"/>
      <c r="BJ416" s="157">
        <f>+'ESTUDIO DE MERCADO 2023'!AV416*(1 + 0.0928) * (1 + 0.052) * (1 + 0.051)</f>
        <v>2515238.0982066817</v>
      </c>
      <c r="BK416" s="157">
        <f>+'ESTUDIO DE MERCADO 2023'!AW416*(1 + 0.0928) * (1 + 0.052) * (1 + 0.051)</f>
        <v>2099973.9648127351</v>
      </c>
      <c r="BL416" s="7">
        <f>+'ESTUDIO DE MERCADO 2025'!BD416*1.051</f>
        <v>2922831</v>
      </c>
      <c r="BM416" s="7">
        <f>+'ESTUDIO DE MERCADO 2025'!BE416*1.051</f>
        <v>2922831</v>
      </c>
      <c r="BN416" s="7">
        <f>+'ESTUDIO DE MERCADO 2025'!BF416*1.051</f>
        <v>2810173.8895999999</v>
      </c>
      <c r="BO416" s="8">
        <f t="shared" si="285"/>
        <v>2654210</v>
      </c>
      <c r="BP416" s="450"/>
      <c r="BQ416" s="157">
        <f>+'ESTUDIO DE MERCADO 2023'!AY416*(1 + 0.0928) * (1 + 0.052) * (1 + 0.051)</f>
        <v>2487703.4069398846</v>
      </c>
      <c r="BR416" s="157">
        <f>+'ESTUDIO DE MERCADO 2023'!AZ416*(1 + 0.0928) * (1 + 0.052) * (1 + 0.051)</f>
        <v>2099973.9648127351</v>
      </c>
      <c r="BS416" s="7">
        <f>+'ESTUDIO DE MERCADO 2025'!BJ416*1.051</f>
        <v>2904964</v>
      </c>
      <c r="BT416" s="7">
        <f>+'ESTUDIO DE MERCADO 2025'!BK416*1.051</f>
        <v>2904964</v>
      </c>
      <c r="BU416" s="7">
        <f>+'ESTUDIO DE MERCADO 2025'!BL416*1.051</f>
        <v>2793408.7579999999</v>
      </c>
      <c r="BV416" s="8">
        <f t="shared" si="286"/>
        <v>2638203</v>
      </c>
      <c r="BW416" s="450"/>
      <c r="BX416" s="157">
        <f>+'ESTUDIO DE MERCADO 2023'!BB416*(1 + 0.0928) * (1 + 0.052) * (1 + 0.051)</f>
        <v>1970924.0400613951</v>
      </c>
      <c r="BY416" s="157">
        <f>+'ESTUDIO DE MERCADO 2023'!BC416*(1 + 0.0928) * (1 + 0.052) * (1 + 0.051)</f>
        <v>1516095.4154318424</v>
      </c>
      <c r="BZ416" s="7">
        <f>+'ESTUDIO DE MERCADO 2025'!BP416*1.051</f>
        <v>2208151</v>
      </c>
      <c r="CA416" s="7">
        <f>+'ESTUDIO DE MERCADO 2025'!BQ416*1.051</f>
        <v>2208151</v>
      </c>
      <c r="CB416" s="7">
        <f>+'ESTUDIO DE MERCADO 2025'!BR416*1.051</f>
        <v>2123224.3143999996</v>
      </c>
      <c r="CC416" s="8">
        <f t="shared" si="277"/>
        <v>2005309</v>
      </c>
      <c r="CD416" s="453"/>
      <c r="CE416" s="45"/>
      <c r="CF416" s="9"/>
      <c r="CG416" s="9"/>
      <c r="CH416" s="9"/>
      <c r="CI416" s="10"/>
      <c r="CJ416" s="10"/>
    </row>
    <row r="417" spans="1:88" s="6" customFormat="1" ht="50" customHeight="1" thickBot="1" x14ac:dyDescent="0.4">
      <c r="A417" s="291"/>
      <c r="B417" s="11">
        <v>380</v>
      </c>
      <c r="C417" s="51" t="s">
        <v>419</v>
      </c>
      <c r="D417" s="11" t="s">
        <v>283</v>
      </c>
      <c r="F417" s="157">
        <f>+'ESTUDIO DE MERCADO 2023'!F417*(1 + 0.0928) * (1 + 0.052) * (1 + 0.051)</f>
        <v>426146.82200670335</v>
      </c>
      <c r="G417" s="157">
        <f>+'ESTUDIO DE MERCADO 2023'!G417*(1 + 0.0928) * (1 + 0.052) * (1 + 0.051)</f>
        <v>403200.4546678809</v>
      </c>
      <c r="H417" s="7">
        <f>+'ESTUDIO DE MERCADO 2025'!H417*1.051</f>
        <v>525500</v>
      </c>
      <c r="I417" s="7">
        <f>+'ESTUDIO DE MERCADO 2025'!I417*1.051</f>
        <v>536010</v>
      </c>
      <c r="J417" s="13">
        <f>+'ESTUDIO DE MERCADO 2025'!J417*1.051</f>
        <v>504984.48</v>
      </c>
      <c r="K417" s="8">
        <f t="shared" si="278"/>
        <v>479168</v>
      </c>
      <c r="L417" s="450"/>
      <c r="M417" s="157">
        <f>+'ESTUDIO DE MERCADO 2023'!I417*(1 + 0.0928) * (1 + 0.052) * (1 + 0.051)</f>
        <v>426146.82200670335</v>
      </c>
      <c r="N417" s="157">
        <f>+'ESTUDIO DE MERCADO 2023'!J417*(1 + 0.0928) * (1 + 0.052) * (1 + 0.051)</f>
        <v>403200.4546678809</v>
      </c>
      <c r="O417" s="7">
        <f>+'ESTUDIO DE MERCADO 2025'!N417*1.051</f>
        <v>525500</v>
      </c>
      <c r="P417" s="7">
        <f>+'ESTUDIO DE MERCADO 2025'!O417*1.051</f>
        <v>536010</v>
      </c>
      <c r="Q417" s="7">
        <f>+'ESTUDIO DE MERCADO 2025'!P417*1.051</f>
        <v>504984.48</v>
      </c>
      <c r="R417" s="8">
        <f t="shared" si="279"/>
        <v>479168</v>
      </c>
      <c r="S417" s="450"/>
      <c r="T417" s="157">
        <f>+'ESTUDIO DE MERCADO 2023'!O417*(1 + 0.0928) * (1 + 0.052) * (1 + 0.051)</f>
        <v>705213.94932670635</v>
      </c>
      <c r="U417" s="157">
        <f>+'ESTUDIO DE MERCADO 2023'!P417*(1 + 0.0928) * (1 + 0.052) * (1 + 0.051)</f>
        <v>667240.89051680686</v>
      </c>
      <c r="V417" s="7">
        <f>+'ESTUDIO DE MERCADO 2025'!T417*1.051</f>
        <v>869177</v>
      </c>
      <c r="W417" s="7">
        <f>+'ESTUDIO DE MERCADO 2025'!U417*1.051</f>
        <v>869177</v>
      </c>
      <c r="X417" s="7">
        <f>+'ESTUDIO DE MERCADO 2025'!V417*1.051</f>
        <v>835678.68719999993</v>
      </c>
      <c r="Y417" s="8">
        <f t="shared" si="280"/>
        <v>789298</v>
      </c>
      <c r="Z417" s="450"/>
      <c r="AA417" s="157">
        <f>+'ESTUDIO DE MERCADO 2023'!AD417*(1 + 0.0928) * (1 + 0.052) * (1 + 0.051)</f>
        <v>862334.09270196571</v>
      </c>
      <c r="AB417" s="157">
        <f>+'ESTUDIO DE MERCADO 2023'!AE417*(1 + 0.0928) * (1 + 0.052) * (1 + 0.051)</f>
        <v>798296.6433067536</v>
      </c>
      <c r="AC417" s="7">
        <f>+'ESTUDIO DE MERCADO 2025'!Z417*1.051</f>
        <v>1052051</v>
      </c>
      <c r="AD417" s="7">
        <f>+'ESTUDIO DE MERCADO 2025'!AA417*1.051</f>
        <v>1052051</v>
      </c>
      <c r="AE417" s="7">
        <f>+'ESTUDIO DE MERCADO 2025'!AB417*1.051</f>
        <v>1011147.5514</v>
      </c>
      <c r="AF417" s="8">
        <f t="shared" si="281"/>
        <v>955176</v>
      </c>
      <c r="AG417" s="450"/>
      <c r="AH417" s="157">
        <f>+'ESTUDIO DE MERCADO 2023'!AG417*(1 + 0.0928) * (1 + 0.052) * (1 + 0.051)</f>
        <v>767941.23942128685</v>
      </c>
      <c r="AI417" s="157">
        <f>+'ESTUDIO DE MERCADO 2023'!AH417*(1 + 0.0928) * (1 + 0.052) * (1 + 0.051)</f>
        <v>798296.6433067536</v>
      </c>
      <c r="AJ417" s="7">
        <f>+'ESTUDIO DE MERCADO 2025'!AF417*1.051</f>
        <v>992143.99999999988</v>
      </c>
      <c r="AK417" s="7">
        <f>+'ESTUDIO DE MERCADO 2025'!AG417*1.051</f>
        <v>1012112.9999999999</v>
      </c>
      <c r="AL417" s="7">
        <f>+'ESTUDIO DE MERCADO 2025'!AH417*1.051</f>
        <v>953673.196</v>
      </c>
      <c r="AM417" s="8">
        <f t="shared" si="282"/>
        <v>904834</v>
      </c>
      <c r="AN417" s="450"/>
      <c r="AO417" s="157">
        <f>+'ESTUDIO DE MERCADO 2023'!AJ417*(1 + 0.0928) * (1 + 0.052) * (1 + 0.051)</f>
        <v>836168.66398018342</v>
      </c>
      <c r="AP417" s="157">
        <f>+'ESTUDIO DE MERCADO 2023'!AK417*(1 + 0.0928) * (1 + 0.052) * (1 + 0.051)</f>
        <v>798296.6433067536</v>
      </c>
      <c r="AQ417" s="7">
        <f>+'ESTUDIO DE MERCADO 2025'!AL417*1.051</f>
        <v>1035234.9999999999</v>
      </c>
      <c r="AR417" s="7">
        <f>+'ESTUDIO DE MERCADO 2025'!AM417*1.051</f>
        <v>1056255</v>
      </c>
      <c r="AS417" s="7">
        <f>+'ESTUDIO DE MERCADO 2025'!AN417*1.051</f>
        <v>995215.23219999985</v>
      </c>
      <c r="AT417" s="8">
        <f>ROUND(((AO417+AP417+AQ417+AR417+AS417)/5),0)</f>
        <v>944234</v>
      </c>
      <c r="AU417" s="450"/>
      <c r="AV417" s="157">
        <f>+'ESTUDIO DE MERCADO 2023'!AM417*(1 + 0.0928) * (1 + 0.052) * (1 + 0.051)</f>
        <v>980463.66500834352</v>
      </c>
      <c r="AW417" s="157">
        <f>+'ESTUDIO DE MERCADO 2023'!AN417*(1 + 0.0928) * (1 + 0.052) * (1 + 0.051)</f>
        <v>798296.6433067536</v>
      </c>
      <c r="AX417" s="7">
        <f>+'ESTUDIO DE MERCADO 2025'!AR417*1.051</f>
        <v>1126672</v>
      </c>
      <c r="AY417" s="7">
        <f>+'ESTUDIO DE MERCADO 2025'!AS417*1.051</f>
        <v>1148743</v>
      </c>
      <c r="AZ417" s="7">
        <f>+'ESTUDIO DE MERCADO 2025'!AT417*1.051</f>
        <v>1083076.9404</v>
      </c>
      <c r="BA417" s="8">
        <f t="shared" si="283"/>
        <v>1027450</v>
      </c>
      <c r="BB417" s="450"/>
      <c r="BC417" s="157">
        <f>+'ESTUDIO DE MERCADO 2023'!AP417*(1 + 0.0928) * (1 + 0.052) * (1 + 0.051)</f>
        <v>640385.98936492822</v>
      </c>
      <c r="BD417" s="157">
        <f>+'ESTUDIO DE MERCADO 2023'!AQ417*(1 + 0.0928) * (1 + 0.052) * (1 + 0.051)</f>
        <v>492604.60720379103</v>
      </c>
      <c r="BE417" s="7">
        <f>+'ESTUDIO DE MERCADO 2025'!AX417*1.051</f>
        <v>717833</v>
      </c>
      <c r="BF417" s="7">
        <f>+'ESTUDIO DE MERCADO 2025'!AY417*1.051</f>
        <v>717833</v>
      </c>
      <c r="BG417" s="7">
        <f>+'ESTUDIO DE MERCADO 2025'!AZ417*1.051</f>
        <v>689871.77559999994</v>
      </c>
      <c r="BH417" s="8">
        <f t="shared" si="284"/>
        <v>651706</v>
      </c>
      <c r="BI417" s="450"/>
      <c r="BJ417" s="157">
        <f>+'ESTUDIO DE MERCADO 2023'!AV417*(1 + 0.0928) * (1 + 0.052) * (1 + 0.051)</f>
        <v>934046.02922102553</v>
      </c>
      <c r="BK417" s="157">
        <f>+'ESTUDIO DE MERCADO 2023'!AW417*(1 + 0.0928) * (1 + 0.052) * (1 + 0.051)</f>
        <v>798296.6433067536</v>
      </c>
      <c r="BL417" s="7">
        <f>+'ESTUDIO DE MERCADO 2025'!BD417*1.051</f>
        <v>1097244</v>
      </c>
      <c r="BM417" s="7">
        <f>+'ESTUDIO DE MERCADO 2025'!BE417*1.051</f>
        <v>1097244</v>
      </c>
      <c r="BN417" s="7">
        <f>+'ESTUDIO DE MERCADO 2025'!BF417*1.051</f>
        <v>1054812.8178000001</v>
      </c>
      <c r="BO417" s="8">
        <f t="shared" si="285"/>
        <v>996329</v>
      </c>
      <c r="BP417" s="450"/>
      <c r="BQ417" s="157">
        <f>+'ESTUDIO DE MERCADO 2023'!AY417*(1 + 0.0928) * (1 + 0.052) * (1 + 0.051)</f>
        <v>909875.56864379963</v>
      </c>
      <c r="BR417" s="157">
        <f>+'ESTUDIO DE MERCADO 2023'!AZ417*(1 + 0.0928) * (1 + 0.052) * (1 + 0.051)</f>
        <v>798296.6433067536</v>
      </c>
      <c r="BS417" s="7">
        <f>+'ESTUDIO DE MERCADO 2025'!BJ417*1.051</f>
        <v>1081479</v>
      </c>
      <c r="BT417" s="7">
        <f>+'ESTUDIO DE MERCADO 2025'!BK417*1.051</f>
        <v>1081479</v>
      </c>
      <c r="BU417" s="7">
        <f>+'ESTUDIO DE MERCADO 2025'!BL417*1.051</f>
        <v>1040095.8749999999</v>
      </c>
      <c r="BV417" s="8">
        <f t="shared" si="286"/>
        <v>982245</v>
      </c>
      <c r="BW417" s="450"/>
      <c r="BX417" s="157">
        <f>+'ESTUDIO DE MERCADO 2023'!BB417*(1 + 0.0928) * (1 + 0.052) * (1 + 0.051)</f>
        <v>715398.97853244084</v>
      </c>
      <c r="BY417" s="157">
        <f>+'ESTUDIO DE MERCADO 2023'!BC417*(1 + 0.0928) * (1 + 0.052) * (1 + 0.051)</f>
        <v>550306.90656341601</v>
      </c>
      <c r="BZ417" s="7">
        <f>+'ESTUDIO DE MERCADO 2025'!BP417*1.051</f>
        <v>801913</v>
      </c>
      <c r="CA417" s="7">
        <f>+'ESTUDIO DE MERCADO 2025'!BQ417*1.051</f>
        <v>801913</v>
      </c>
      <c r="CB417" s="7">
        <f>+'ESTUDIO DE MERCADO 2025'!BR417*1.051</f>
        <v>770681.06359999988</v>
      </c>
      <c r="CC417" s="8">
        <f t="shared" si="277"/>
        <v>728043</v>
      </c>
      <c r="CD417" s="453"/>
      <c r="CE417" s="45"/>
      <c r="CF417" s="9"/>
      <c r="CG417" s="9"/>
      <c r="CH417" s="9"/>
      <c r="CI417" s="10"/>
      <c r="CJ417" s="10"/>
    </row>
    <row r="418" spans="1:88" s="6" customFormat="1" ht="50" customHeight="1" x14ac:dyDescent="0.35">
      <c r="A418" s="291"/>
      <c r="B418" s="4">
        <v>381</v>
      </c>
      <c r="C418" s="51" t="s">
        <v>420</v>
      </c>
      <c r="D418" s="11" t="s">
        <v>272</v>
      </c>
      <c r="F418" s="157">
        <f>+'ESTUDIO DE MERCADO 2023'!F418*(1 + 0.0928) * (1 + 0.052) * (1 + 0.051)</f>
        <v>550051.11026379792</v>
      </c>
      <c r="G418" s="157">
        <f>+'ESTUDIO DE MERCADO 2023'!G418*(1 + 0.0928) * (1 + 0.052) * (1 + 0.051)</f>
        <v>520432.97355728567</v>
      </c>
      <c r="H418" s="7">
        <f>+'ESTUDIO DE MERCADO 2025'!H418*1.051</f>
        <v>677895</v>
      </c>
      <c r="I418" s="7">
        <f>+'ESTUDIO DE MERCADO 2025'!I418*1.051</f>
        <v>691558</v>
      </c>
      <c r="J418" s="13">
        <f>+'ESTUDIO DE MERCADO 2025'!J418*1.051</f>
        <v>651811.07180000003</v>
      </c>
      <c r="K418" s="8">
        <f t="shared" si="278"/>
        <v>618350</v>
      </c>
      <c r="L418" s="450"/>
      <c r="M418" s="157">
        <f>+'ESTUDIO DE MERCADO 2023'!I418*(1 + 0.0928) * (1 + 0.052) * (1 + 0.051)</f>
        <v>550051.11026379792</v>
      </c>
      <c r="N418" s="157">
        <f>+'ESTUDIO DE MERCADO 2023'!J418*(1 + 0.0928) * (1 + 0.052) * (1 + 0.051)</f>
        <v>520432.97355728567</v>
      </c>
      <c r="O418" s="7">
        <f>+'ESTUDIO DE MERCADO 2025'!N418*1.051</f>
        <v>677895</v>
      </c>
      <c r="P418" s="7">
        <f>+'ESTUDIO DE MERCADO 2025'!O418*1.051</f>
        <v>691558</v>
      </c>
      <c r="Q418" s="7">
        <f>+'ESTUDIO DE MERCADO 2025'!P418*1.051</f>
        <v>651811.07180000003</v>
      </c>
      <c r="R418" s="8">
        <f t="shared" si="279"/>
        <v>618350</v>
      </c>
      <c r="S418" s="450"/>
      <c r="T418" s="157">
        <f>+'ESTUDIO DE MERCADO 2023'!O418*(1 + 0.0928) * (1 + 0.052) * (1 + 0.051)</f>
        <v>960091.17667221616</v>
      </c>
      <c r="U418" s="157">
        <f>+'ESTUDIO DE MERCADO 2023'!P418*(1 + 0.0928) * (1 + 0.052) * (1 + 0.051)</f>
        <v>908393.95946678915</v>
      </c>
      <c r="V418" s="7">
        <f>+'ESTUDIO DE MERCADO 2025'!T418*1.051</f>
        <v>1183426</v>
      </c>
      <c r="W418" s="7">
        <f>+'ESTUDIO DE MERCADO 2025'!U418*1.051</f>
        <v>1183426</v>
      </c>
      <c r="X418" s="7">
        <f>+'ESTUDIO DE MERCADO 2025'!V418*1.051</f>
        <v>1137708.551</v>
      </c>
      <c r="Y418" s="8">
        <f t="shared" si="280"/>
        <v>1074609</v>
      </c>
      <c r="Z418" s="450"/>
      <c r="AA418" s="157">
        <f>+'ESTUDIO DE MERCADO 2023'!AD418*(1 + 0.0928) * (1 + 0.052) * (1 + 0.051)</f>
        <v>1092602.2580694065</v>
      </c>
      <c r="AB418" s="157">
        <f>+'ESTUDIO DE MERCADO 2023'!AE418*(1 + 0.0928) * (1 + 0.052) * (1 + 0.051)</f>
        <v>998927.23257041466</v>
      </c>
      <c r="AC418" s="7">
        <f>+'ESTUDIO DE MERCADO 2025'!Z418*1.051</f>
        <v>1324260</v>
      </c>
      <c r="AD418" s="7">
        <f>+'ESTUDIO DE MERCADO 2025'!AA418*1.051</f>
        <v>1324260</v>
      </c>
      <c r="AE418" s="7">
        <f>+'ESTUDIO DE MERCADO 2025'!AB418*1.051</f>
        <v>1273520.2423999999</v>
      </c>
      <c r="AF418" s="8">
        <f t="shared" si="281"/>
        <v>1202714</v>
      </c>
      <c r="AG418" s="450"/>
      <c r="AH418" s="157">
        <f>+'ESTUDIO DE MERCADO 2023'!AG418*(1 + 0.0928) * (1 + 0.052) * (1 + 0.051)</f>
        <v>996168.2680756615</v>
      </c>
      <c r="AI418" s="157">
        <f>+'ESTUDIO DE MERCADO 2023'!AH418*(1 + 0.0928) * (1 + 0.052) * (1 + 0.051)</f>
        <v>998927.23257041466</v>
      </c>
      <c r="AJ418" s="7">
        <f>+'ESTUDIO DE MERCADO 2025'!AF418*1.051</f>
        <v>1263302</v>
      </c>
      <c r="AK418" s="7">
        <f>+'ESTUDIO DE MERCADO 2025'!AG418*1.051</f>
        <v>1288526</v>
      </c>
      <c r="AL418" s="7">
        <f>+'ESTUDIO DE MERCADO 2025'!AH418*1.051</f>
        <v>1214801.0826000001</v>
      </c>
      <c r="AM418" s="8">
        <f t="shared" si="282"/>
        <v>1152345</v>
      </c>
      <c r="AN418" s="450"/>
      <c r="AO418" s="157">
        <f>+'ESTUDIO DE MERCADO 2023'!AJ418*(1 + 0.0928) * (1 + 0.052) * (1 + 0.051)</f>
        <v>1097760.9881192155</v>
      </c>
      <c r="AP418" s="157">
        <f>+'ESTUDIO DE MERCADO 2023'!AK418*(1 + 0.0928) * (1 + 0.052) * (1 + 0.051)</f>
        <v>998927.23257041466</v>
      </c>
      <c r="AQ418" s="7">
        <f>+'ESTUDIO DE MERCADO 2025'!AL418*1.051</f>
        <v>1327413</v>
      </c>
      <c r="AR418" s="7">
        <f>+'ESTUDIO DE MERCADO 2025'!AM418*1.051</f>
        <v>1353688</v>
      </c>
      <c r="AS418" s="7">
        <f>+'ESTUDIO DE MERCADO 2025'!AN418*1.051</f>
        <v>1276660.21</v>
      </c>
      <c r="AT418" s="8">
        <f>ROUND(((AO418+AP418+AQ418+AR418+AS418)/5),0)</f>
        <v>1210890</v>
      </c>
      <c r="AU418" s="450"/>
      <c r="AV418" s="157">
        <f>+'ESTUDIO DE MERCADO 2023'!AM418*(1 + 0.0928) * (1 + 0.052) * (1 + 0.051)</f>
        <v>1233260.8768462527</v>
      </c>
      <c r="AW418" s="157">
        <f>+'ESTUDIO DE MERCADO 2023'!AN418*(1 + 0.0928) * (1 + 0.052) * (1 + 0.051)</f>
        <v>998927.23257041466</v>
      </c>
      <c r="AX418" s="7">
        <f>+'ESTUDIO DE MERCADO 2025'!AR418*1.051</f>
        <v>1413595</v>
      </c>
      <c r="AY418" s="7">
        <f>+'ESTUDIO DE MERCADO 2025'!AS418*1.051</f>
        <v>1441972</v>
      </c>
      <c r="AZ418" s="7">
        <f>+'ESTUDIO DE MERCADO 2025'!AT418*1.051</f>
        <v>1359166.0221999998</v>
      </c>
      <c r="BA418" s="8">
        <f t="shared" si="283"/>
        <v>1289384</v>
      </c>
      <c r="BB418" s="450"/>
      <c r="BC418" s="157">
        <f>+'ESTUDIO DE MERCADO 2023'!AP418*(1 + 0.0928) * (1 + 0.052) * (1 + 0.051)</f>
        <v>848139.68780985114</v>
      </c>
      <c r="BD418" s="157">
        <f>+'ESTUDIO DE MERCADO 2023'!AQ418*(1 + 0.0928) * (1 + 0.052) * (1 + 0.051)</f>
        <v>652415.14446911635</v>
      </c>
      <c r="BE418" s="7">
        <f>+'ESTUDIO DE MERCADO 2025'!AX418*1.051</f>
        <v>950103.99999999988</v>
      </c>
      <c r="BF418" s="7">
        <f>+'ESTUDIO DE MERCADO 2025'!AY418*1.051</f>
        <v>950103.99999999988</v>
      </c>
      <c r="BG418" s="7">
        <f>+'ESTUDIO DE MERCADO 2025'!AZ418*1.051</f>
        <v>913679.07259999996</v>
      </c>
      <c r="BH418" s="8">
        <f t="shared" si="284"/>
        <v>862888</v>
      </c>
      <c r="BI418" s="450"/>
      <c r="BJ418" s="157">
        <f>+'ESTUDIO DE MERCADO 2023'!AV418*(1 + 0.0928) * (1 + 0.052) * (1 + 0.051)</f>
        <v>1212809.415958727</v>
      </c>
      <c r="BK418" s="157">
        <f>+'ESTUDIO DE MERCADO 2023'!AW418*(1 + 0.0928) * (1 + 0.052) * (1 + 0.051)</f>
        <v>998927.23257041466</v>
      </c>
      <c r="BL418" s="7">
        <f>+'ESTUDIO DE MERCADO 2025'!BD418*1.051</f>
        <v>1400983</v>
      </c>
      <c r="BM418" s="7">
        <f>+'ESTUDIO DE MERCADO 2025'!BE418*1.051</f>
        <v>1400983</v>
      </c>
      <c r="BN418" s="7">
        <f>+'ESTUDIO DE MERCADO 2025'!BF418*1.051</f>
        <v>1346713.564</v>
      </c>
      <c r="BO418" s="8">
        <f t="shared" si="285"/>
        <v>1272083</v>
      </c>
      <c r="BP418" s="450"/>
      <c r="BQ418" s="157">
        <f>+'ESTUDIO DE MERCADO 2023'!AY418*(1 + 0.0928) * (1 + 0.052) * (1 + 0.051)</f>
        <v>1178992.1544876047</v>
      </c>
      <c r="BR418" s="157">
        <f>+'ESTUDIO DE MERCADO 2023'!AZ418*(1 + 0.0928) * (1 + 0.052) * (1 + 0.051)</f>
        <v>998927.23257041466</v>
      </c>
      <c r="BS418" s="7">
        <f>+'ESTUDIO DE MERCADO 2025'!BJ418*1.051</f>
        <v>1378912</v>
      </c>
      <c r="BT418" s="7">
        <f>+'ESTUDIO DE MERCADO 2025'!BK418*1.051</f>
        <v>1378912</v>
      </c>
      <c r="BU418" s="7">
        <f>+'ESTUDIO DE MERCADO 2025'!BL418*1.051</f>
        <v>1326121.321</v>
      </c>
      <c r="BV418" s="8">
        <f t="shared" si="286"/>
        <v>1252373</v>
      </c>
      <c r="BW418" s="450"/>
      <c r="BX418" s="157">
        <f>+'ESTUDIO DE MERCADO 2023'!BB418*(1 + 0.0928) * (1 + 0.052) * (1 + 0.051)</f>
        <v>923404.17417950928</v>
      </c>
      <c r="BY418" s="157">
        <f>+'ESTUDIO DE MERCADO 2023'!BC418*(1 + 0.0928) * (1 + 0.052) * (1 + 0.051)</f>
        <v>710310.90321500704</v>
      </c>
      <c r="BZ418" s="7">
        <f>+'ESTUDIO DE MERCADO 2025'!BP418*1.051</f>
        <v>1034183.9999999999</v>
      </c>
      <c r="CA418" s="7">
        <f>+'ESTUDIO DE MERCADO 2025'!BQ418*1.051</f>
        <v>1034183.9999999999</v>
      </c>
      <c r="CB418" s="7">
        <f>+'ESTUDIO DE MERCADO 2025'!BR418*1.051</f>
        <v>994759.09819999989</v>
      </c>
      <c r="CC418" s="8">
        <f t="shared" si="277"/>
        <v>939368</v>
      </c>
      <c r="CD418" s="453"/>
      <c r="CE418" s="45"/>
      <c r="CF418" s="9"/>
      <c r="CG418" s="9"/>
      <c r="CH418" s="9"/>
      <c r="CI418" s="10"/>
      <c r="CJ418" s="10"/>
    </row>
    <row r="419" spans="1:88" s="6" customFormat="1" ht="50" customHeight="1" thickBot="1" x14ac:dyDescent="0.4">
      <c r="A419" s="291"/>
      <c r="B419" s="11">
        <v>382</v>
      </c>
      <c r="C419" s="51" t="s">
        <v>421</v>
      </c>
      <c r="D419" s="11" t="s">
        <v>283</v>
      </c>
      <c r="F419" s="157">
        <f>+'ESTUDIO DE MERCADO 2023'!F419*(1 + 0.0928) * (1 + 0.052) * (1 + 0.051)</f>
        <v>356497.89152263559</v>
      </c>
      <c r="G419" s="157">
        <f>+'ESTUDIO DE MERCADO 2023'!G419*(1 + 0.0928) * (1 + 0.052) * (1 + 0.051)</f>
        <v>337301.85120987834</v>
      </c>
      <c r="H419" s="7">
        <f>+'ESTUDIO DE MERCADO 2025'!H419*1.051</f>
        <v>439318</v>
      </c>
      <c r="I419" s="7">
        <f>+'ESTUDIO DE MERCADO 2025'!I419*1.051</f>
        <v>447726</v>
      </c>
      <c r="J419" s="13">
        <f>+'ESTUDIO DE MERCADO 2025'!J419*1.051</f>
        <v>422450.71119999996</v>
      </c>
      <c r="K419" s="8">
        <f t="shared" si="278"/>
        <v>400659</v>
      </c>
      <c r="L419" s="450"/>
      <c r="M419" s="157">
        <f>+'ESTUDIO DE MERCADO 2023'!I419*(1 + 0.0928) * (1 + 0.052) * (1 + 0.051)</f>
        <v>356497.89152263559</v>
      </c>
      <c r="N419" s="157">
        <f>+'ESTUDIO DE MERCADO 2023'!J419*(1 + 0.0928) * (1 + 0.052) * (1 + 0.051)</f>
        <v>337301.85120987834</v>
      </c>
      <c r="O419" s="7">
        <f>+'ESTUDIO DE MERCADO 2025'!N419*1.051</f>
        <v>439318</v>
      </c>
      <c r="P419" s="7">
        <f>+'ESTUDIO DE MERCADO 2025'!O419*1.051</f>
        <v>447726</v>
      </c>
      <c r="Q419" s="7">
        <f>+'ESTUDIO DE MERCADO 2025'!P419*1.051</f>
        <v>422450.71119999996</v>
      </c>
      <c r="R419" s="8">
        <f t="shared" si="279"/>
        <v>400659</v>
      </c>
      <c r="S419" s="450"/>
      <c r="T419" s="157">
        <f>+'ESTUDIO DE MERCADO 2023'!O419*(1 + 0.0928) * (1 + 0.052) * (1 + 0.051)</f>
        <v>612315.49971095112</v>
      </c>
      <c r="U419" s="157">
        <f>+'ESTUDIO DE MERCADO 2023'!P419*(1 + 0.0928) * (1 + 0.052) * (1 + 0.051)</f>
        <v>579344.66511113057</v>
      </c>
      <c r="V419" s="7">
        <f>+'ESTUDIO DE MERCADO 2025'!T419*1.051</f>
        <v>754618</v>
      </c>
      <c r="W419" s="7">
        <f>+'ESTUDIO DE MERCADO 2025'!U419*1.051</f>
        <v>754618</v>
      </c>
      <c r="X419" s="7">
        <f>+'ESTUDIO DE MERCADO 2025'!V419*1.051</f>
        <v>725594.42480000004</v>
      </c>
      <c r="Y419" s="8">
        <f t="shared" si="280"/>
        <v>685298</v>
      </c>
      <c r="Z419" s="450"/>
      <c r="AA419" s="157">
        <f>+'ESTUDIO DE MERCADO 2023'!AD419*(1 + 0.0928) * (1 + 0.052) * (1 + 0.051)</f>
        <v>684206.03569240402</v>
      </c>
      <c r="AB419" s="157">
        <f>+'ESTUDIO DE MERCADO 2023'!AE419*(1 + 0.0928) * (1 + 0.052) * (1 + 0.051)</f>
        <v>643302.84288729401</v>
      </c>
      <c r="AC419" s="7">
        <f>+'ESTUDIO DE MERCADO 2025'!Z419*1.051</f>
        <v>840800</v>
      </c>
      <c r="AD419" s="7">
        <f>+'ESTUDIO DE MERCADO 2025'!AA419*1.051</f>
        <v>840800</v>
      </c>
      <c r="AE419" s="7">
        <f>+'ESTUDIO DE MERCADO 2025'!AB419*1.051</f>
        <v>808312.11859999993</v>
      </c>
      <c r="AF419" s="8">
        <f t="shared" si="281"/>
        <v>763484</v>
      </c>
      <c r="AG419" s="450"/>
      <c r="AH419" s="157">
        <f>+'ESTUDIO DE MERCADO 2023'!AG419*(1 + 0.0928) * (1 + 0.052) * (1 + 0.051)</f>
        <v>628688.33205933217</v>
      </c>
      <c r="AI419" s="157">
        <f>+'ESTUDIO DE MERCADO 2023'!AH419*(1 + 0.0928) * (1 + 0.052) * (1 + 0.051)</f>
        <v>643302.84288729401</v>
      </c>
      <c r="AJ419" s="7">
        <f>+'ESTUDIO DE MERCADO 2025'!AF419*1.051</f>
        <v>805066</v>
      </c>
      <c r="AK419" s="7">
        <f>+'ESTUDIO DE MERCADO 2025'!AG419*1.051</f>
        <v>820831</v>
      </c>
      <c r="AL419" s="7">
        <f>+'ESTUDIO DE MERCADO 2025'!AH419*1.051</f>
        <v>774508.17499999993</v>
      </c>
      <c r="AM419" s="8">
        <f t="shared" si="282"/>
        <v>734479</v>
      </c>
      <c r="AN419" s="450"/>
      <c r="AO419" s="157">
        <f>+'ESTUDIO DE MERCADO 2023'!AJ419*(1 + 0.0928) * (1 + 0.052) * (1 + 0.051)</f>
        <v>683933.88413066184</v>
      </c>
      <c r="AP419" s="157">
        <f>+'ESTUDIO DE MERCADO 2023'!AK419*(1 + 0.0928) * (1 + 0.052) * (1 + 0.051)</f>
        <v>643302.84288729401</v>
      </c>
      <c r="AQ419" s="7">
        <f>+'ESTUDIO DE MERCADO 2025'!AL419*1.051</f>
        <v>840800</v>
      </c>
      <c r="AR419" s="7">
        <f>+'ESTUDIO DE MERCADO 2025'!AM419*1.051</f>
        <v>857616</v>
      </c>
      <c r="AS419" s="7">
        <f>+'ESTUDIO DE MERCADO 2025'!AN419*1.051</f>
        <v>808145.8504</v>
      </c>
      <c r="AT419" s="8">
        <f>ROUND(((AO419+AP419+AQ419+AR419+AS419)/5),0)</f>
        <v>766760</v>
      </c>
      <c r="AU419" s="450"/>
      <c r="AV419" s="157">
        <f>+'ESTUDIO DE MERCADO 2023'!AM419*(1 + 0.0928) * (1 + 0.052) * (1 + 0.051)</f>
        <v>767084.69097919669</v>
      </c>
      <c r="AW419" s="157">
        <f>+'ESTUDIO DE MERCADO 2023'!AN419*(1 + 0.0928) * (1 + 0.052) * (1 + 0.051)</f>
        <v>643302.84288729401</v>
      </c>
      <c r="AX419" s="7">
        <f>+'ESTUDIO DE MERCADO 2025'!AR419*1.051</f>
        <v>893350</v>
      </c>
      <c r="AY419" s="7">
        <f>+'ESTUDIO DE MERCADO 2025'!AS419*1.051</f>
        <v>911217</v>
      </c>
      <c r="AZ419" s="7">
        <f>+'ESTUDIO DE MERCADO 2025'!AT419*1.051</f>
        <v>858776.72439999995</v>
      </c>
      <c r="BA419" s="8">
        <f t="shared" si="283"/>
        <v>814746</v>
      </c>
      <c r="BB419" s="450"/>
      <c r="BC419" s="157">
        <f>+'ESTUDIO DE MERCADO 2023'!AP419*(1 + 0.0928) * (1 + 0.052) * (1 + 0.051)</f>
        <v>562591.95142586296</v>
      </c>
      <c r="BD419" s="157">
        <f>+'ESTUDIO DE MERCADO 2023'!AQ419*(1 + 0.0928) * (1 + 0.052) * (1 + 0.051)</f>
        <v>432763.03955835616</v>
      </c>
      <c r="BE419" s="7">
        <f>+'ESTUDIO DE MERCADO 2025'!AX419*1.051</f>
        <v>630600</v>
      </c>
      <c r="BF419" s="7">
        <f>+'ESTUDIO DE MERCADO 2025'!AY419*1.051</f>
        <v>630600</v>
      </c>
      <c r="BG419" s="7">
        <f>+'ESTUDIO DE MERCADO 2025'!AZ419*1.051</f>
        <v>606065.24580000003</v>
      </c>
      <c r="BH419" s="8">
        <f t="shared" si="284"/>
        <v>572524</v>
      </c>
      <c r="BI419" s="450"/>
      <c r="BJ419" s="157">
        <f>+'ESTUDIO DE MERCADO 2023'!AV419*(1 + 0.0928) * (1 + 0.052) * (1 + 0.051)</f>
        <v>794482.09150279383</v>
      </c>
      <c r="BK419" s="157">
        <f>+'ESTUDIO DE MERCADO 2023'!AW419*(1 + 0.0928) * (1 + 0.052) * (1 + 0.051)</f>
        <v>643302.84288729401</v>
      </c>
      <c r="BL419" s="7">
        <f>+'ESTUDIO DE MERCADO 2025'!BD419*1.051</f>
        <v>910166</v>
      </c>
      <c r="BM419" s="7">
        <f>+'ESTUDIO DE MERCADO 2025'!BE419*1.051</f>
        <v>910166</v>
      </c>
      <c r="BN419" s="7">
        <f>+'ESTUDIO DE MERCADO 2025'!BF419*1.051</f>
        <v>875457.98619999993</v>
      </c>
      <c r="BO419" s="8">
        <f t="shared" si="285"/>
        <v>826715</v>
      </c>
      <c r="BP419" s="450"/>
      <c r="BQ419" s="157">
        <f>+'ESTUDIO DE MERCADO 2023'!AY419*(1 + 0.0928) * (1 + 0.052) * (1 + 0.051)</f>
        <v>775442.41684180545</v>
      </c>
      <c r="BR419" s="157">
        <f>+'ESTUDIO DE MERCADO 2023'!AZ419*(1 + 0.0928) * (1 + 0.052) * (1 + 0.051)</f>
        <v>643302.84288729401</v>
      </c>
      <c r="BS419" s="7">
        <f>+'ESTUDIO DE MERCADO 2025'!BJ419*1.051</f>
        <v>898605</v>
      </c>
      <c r="BT419" s="7">
        <f>+'ESTUDIO DE MERCADO 2025'!BK419*1.051</f>
        <v>898605</v>
      </c>
      <c r="BU419" s="7">
        <f>+'ESTUDIO DE MERCADO 2025'!BL419*1.051</f>
        <v>863864.82559999987</v>
      </c>
      <c r="BV419" s="8">
        <f t="shared" si="286"/>
        <v>815964</v>
      </c>
      <c r="BW419" s="450"/>
      <c r="BX419" s="157">
        <f>+'ESTUDIO DE MERCADO 2023'!BB419*(1 + 0.0928) * (1 + 0.052) * (1 + 0.051)</f>
        <v>598475.86381896446</v>
      </c>
      <c r="BY419" s="157">
        <f>+'ESTUDIO DE MERCADO 2023'!BC419*(1 + 0.0928) * (1 + 0.052) * (1 + 0.051)</f>
        <v>460366.04909151123</v>
      </c>
      <c r="BZ419" s="7">
        <f>+'ESTUDIO DE MERCADO 2025'!BP419*1.051</f>
        <v>670538</v>
      </c>
      <c r="CA419" s="7">
        <f>+'ESTUDIO DE MERCADO 2025'!BQ419*1.051</f>
        <v>670538</v>
      </c>
      <c r="CB419" s="7">
        <f>+'ESTUDIO DE MERCADO 2025'!BR419*1.051</f>
        <v>644721.86659999995</v>
      </c>
      <c r="CC419" s="8">
        <f t="shared" si="277"/>
        <v>608928</v>
      </c>
      <c r="CD419" s="453"/>
      <c r="CE419" s="45"/>
      <c r="CF419" s="9"/>
      <c r="CG419" s="9"/>
      <c r="CH419" s="9"/>
      <c r="CI419" s="10"/>
      <c r="CJ419" s="10"/>
    </row>
    <row r="420" spans="1:88" s="6" customFormat="1" ht="50" customHeight="1" x14ac:dyDescent="0.35">
      <c r="A420" s="291"/>
      <c r="B420" s="4">
        <v>383</v>
      </c>
      <c r="C420" s="51" t="s">
        <v>422</v>
      </c>
      <c r="D420" s="11" t="s">
        <v>283</v>
      </c>
      <c r="F420" s="157">
        <f>+'ESTUDIO DE MERCADO 2023'!F420*(1 + 0.0928) * (1 + 0.052) * (1 + 0.051)</f>
        <v>111766.81458832571</v>
      </c>
      <c r="G420" s="157">
        <f>+'ESTUDIO DE MERCADO 2023'!G420*(1 + 0.0928) * (1 + 0.052) * (1 + 0.051)</f>
        <v>105748.60149510817</v>
      </c>
      <c r="H420" s="7">
        <f>+'ESTUDIO DE MERCADO 2025'!H420*1.051</f>
        <v>137681</v>
      </c>
      <c r="I420" s="7">
        <f>+'ESTUDIO DE MERCADO 2025'!I420*1.051</f>
        <v>140834</v>
      </c>
      <c r="J420" s="13">
        <f>+'ESTUDIO DE MERCADO 2025'!J420*1.051</f>
        <v>132443.6568</v>
      </c>
      <c r="K420" s="8">
        <f t="shared" si="278"/>
        <v>125695</v>
      </c>
      <c r="L420" s="450"/>
      <c r="M420" s="157">
        <f>+'ESTUDIO DE MERCADO 2023'!I420*(1 + 0.0928) * (1 + 0.052) * (1 + 0.051)</f>
        <v>111766.81458832571</v>
      </c>
      <c r="N420" s="157">
        <f>+'ESTUDIO DE MERCADO 2023'!J420*(1 + 0.0928) * (1 + 0.052) * (1 + 0.051)</f>
        <v>105748.60149510817</v>
      </c>
      <c r="O420" s="7">
        <f>+'ESTUDIO DE MERCADO 2025'!N420*1.051</f>
        <v>137681</v>
      </c>
      <c r="P420" s="7">
        <f>+'ESTUDIO DE MERCADO 2025'!O420*1.051</f>
        <v>140834</v>
      </c>
      <c r="Q420" s="7">
        <f>+'ESTUDIO DE MERCADO 2025'!P420*1.051</f>
        <v>132443.6568</v>
      </c>
      <c r="R420" s="8">
        <f t="shared" si="279"/>
        <v>125695</v>
      </c>
      <c r="S420" s="450"/>
      <c r="T420" s="157">
        <f>+'ESTUDIO DE MERCADO 2023'!O420*(1 + 0.0928) * (1 + 0.052) * (1 + 0.051)</f>
        <v>182501.92139470368</v>
      </c>
      <c r="U420" s="157">
        <f>+'ESTUDIO DE MERCADO 2023'!P420*(1 + 0.0928) * (1 + 0.052) * (1 + 0.051)</f>
        <v>172674.89485806579</v>
      </c>
      <c r="V420" s="7">
        <f>+'ESTUDIO DE MERCADO 2025'!T420*1.051</f>
        <v>224914</v>
      </c>
      <c r="W420" s="7">
        <f>+'ESTUDIO DE MERCADO 2025'!U420*1.051</f>
        <v>224914</v>
      </c>
      <c r="X420" s="7">
        <f>+'ESTUDIO DE MERCADO 2025'!V420*1.051</f>
        <v>216264.90059999999</v>
      </c>
      <c r="Y420" s="8">
        <f t="shared" si="280"/>
        <v>204254</v>
      </c>
      <c r="Z420" s="450"/>
      <c r="AA420" s="157">
        <f>+'ESTUDIO DE MERCADO 2023'!AD420*(1 + 0.0928) * (1 + 0.052) * (1 + 0.051)</f>
        <v>207533.79026333656</v>
      </c>
      <c r="AB420" s="157">
        <f>+'ESTUDIO DE MERCADO 2023'!AE420*(1 + 0.0928) * (1 + 0.052) * (1 + 0.051)</f>
        <v>195271.42781298951</v>
      </c>
      <c r="AC420" s="7">
        <f>+'ESTUDIO DE MERCADO 2025'!Z420*1.051</f>
        <v>255392.99999999997</v>
      </c>
      <c r="AD420" s="7">
        <f>+'ESTUDIO DE MERCADO 2025'!AA420*1.051</f>
        <v>255392.99999999997</v>
      </c>
      <c r="AE420" s="7">
        <f>+'ESTUDIO DE MERCADO 2025'!AB420*1.051</f>
        <v>245266.19459999999</v>
      </c>
      <c r="AF420" s="8">
        <f t="shared" si="281"/>
        <v>231771</v>
      </c>
      <c r="AG420" s="450"/>
      <c r="AH420" s="157">
        <f>+'ESTUDIO DE MERCADO 2023'!AG420*(1 + 0.0928) * (1 + 0.052) * (1 + 0.051)</f>
        <v>191341.98730200712</v>
      </c>
      <c r="AI420" s="157">
        <f>+'ESTUDIO DE MERCADO 2023'!AH420*(1 + 0.0928) * (1 + 0.052) * (1 + 0.051)</f>
        <v>195271.42781298951</v>
      </c>
      <c r="AJ420" s="7">
        <f>+'ESTUDIO DE MERCADO 2025'!AF420*1.051</f>
        <v>244882.99999999997</v>
      </c>
      <c r="AK420" s="7">
        <f>+'ESTUDIO DE MERCADO 2025'!AG420*1.051</f>
        <v>250137.99999999997</v>
      </c>
      <c r="AL420" s="7">
        <f>+'ESTUDIO DE MERCADO 2025'!AH420*1.051</f>
        <v>235406.3432</v>
      </c>
      <c r="AM420" s="8">
        <f t="shared" si="282"/>
        <v>223408</v>
      </c>
      <c r="AN420" s="450"/>
      <c r="AO420" s="157">
        <f>+'ESTUDIO DE MERCADO 2023'!AJ420*(1 + 0.0928) * (1 + 0.052) * (1 + 0.051)</f>
        <v>209759.60125044207</v>
      </c>
      <c r="AP420" s="157">
        <f>+'ESTUDIO DE MERCADO 2023'!AK420*(1 + 0.0928) * (1 + 0.052) * (1 + 0.051)</f>
        <v>195271.42781298951</v>
      </c>
      <c r="AQ420" s="7">
        <f>+'ESTUDIO DE MERCADO 2025'!AL420*1.051</f>
        <v>256443.99999999997</v>
      </c>
      <c r="AR420" s="7">
        <f>+'ESTUDIO DE MERCADO 2025'!AM420*1.051</f>
        <v>261698.99999999997</v>
      </c>
      <c r="AS420" s="7">
        <f>+'ESTUDIO DE MERCADO 2025'!AN420*1.051</f>
        <v>246621.35399999999</v>
      </c>
      <c r="AT420" s="8">
        <f>ROUND(((AO420+AP420+AQ420+AR420+AS420)/5),0)</f>
        <v>233959</v>
      </c>
      <c r="AU420" s="450"/>
      <c r="AV420" s="157">
        <f>+'ESTUDIO DE MERCADO 2023'!AM420*(1 + 0.0928) * (1 + 0.052) * (1 + 0.051)</f>
        <v>239947.77024422554</v>
      </c>
      <c r="AW420" s="157">
        <f>+'ESTUDIO DE MERCADO 2023'!AN420*(1 + 0.0928) * (1 + 0.052) * (1 + 0.051)</f>
        <v>195271.42781298951</v>
      </c>
      <c r="AX420" s="7">
        <f>+'ESTUDIO DE MERCADO 2025'!AR420*1.051</f>
        <v>275362</v>
      </c>
      <c r="AY420" s="7">
        <f>+'ESTUDIO DE MERCADO 2025'!AS420*1.051</f>
        <v>280617</v>
      </c>
      <c r="AZ420" s="7">
        <f>+'ESTUDIO DE MERCADO 2025'!AT420*1.051</f>
        <v>265002.08279999997</v>
      </c>
      <c r="BA420" s="8">
        <f t="shared" si="283"/>
        <v>251240</v>
      </c>
      <c r="BB420" s="450"/>
      <c r="BC420" s="157">
        <f>+'ESTUDIO DE MERCADO 2023'!AP420*(1 + 0.0928) * (1 + 0.052) * (1 + 0.051)</f>
        <v>169498.17958521107</v>
      </c>
      <c r="BD420" s="157">
        <f>+'ESTUDIO DE MERCADO 2023'!AQ420*(1 + 0.0928) * (1 + 0.052) * (1 + 0.051)</f>
        <v>130383.21506554693</v>
      </c>
      <c r="BE420" s="7">
        <f>+'ESTUDIO DE MERCADO 2025'!AX420*1.051</f>
        <v>190231</v>
      </c>
      <c r="BF420" s="7">
        <f>+'ESTUDIO DE MERCADO 2025'!AY420*1.051</f>
        <v>190231</v>
      </c>
      <c r="BG420" s="7">
        <f>+'ESTUDIO DE MERCADO 2025'!AZ420*1.051</f>
        <v>182596.32579999996</v>
      </c>
      <c r="BH420" s="8">
        <f t="shared" si="284"/>
        <v>172588</v>
      </c>
      <c r="BI420" s="450"/>
      <c r="BJ420" s="157">
        <f>+'ESTUDIO DE MERCADO 2023'!AV420*(1 + 0.0928) * (1 + 0.052) * (1 + 0.051)</f>
        <v>240323.19360395026</v>
      </c>
      <c r="BK420" s="157">
        <f>+'ESTUDIO DE MERCADO 2023'!AW420*(1 + 0.0928) * (1 + 0.052) * (1 + 0.051)</f>
        <v>195271.42781298951</v>
      </c>
      <c r="BL420" s="7">
        <f>+'ESTUDIO DE MERCADO 2025'!BD420*1.051</f>
        <v>275362</v>
      </c>
      <c r="BM420" s="7">
        <f>+'ESTUDIO DE MERCADO 2025'!BE420*1.051</f>
        <v>275362</v>
      </c>
      <c r="BN420" s="7">
        <f>+'ESTUDIO DE MERCADO 2025'!BF420*1.051</f>
        <v>265231.62119999999</v>
      </c>
      <c r="BO420" s="8">
        <f t="shared" si="285"/>
        <v>250310</v>
      </c>
      <c r="BP420" s="450"/>
      <c r="BQ420" s="157">
        <f>+'ESTUDIO DE MERCADO 2023'!AY420*(1 + 0.0928) * (1 + 0.052) * (1 + 0.051)</f>
        <v>232769.77280327605</v>
      </c>
      <c r="BR420" s="157">
        <f>+'ESTUDIO DE MERCADO 2023'!AZ420*(1 + 0.0928) * (1 + 0.052) * (1 + 0.051)</f>
        <v>195271.42781298951</v>
      </c>
      <c r="BS420" s="7">
        <f>+'ESTUDIO DE MERCADO 2025'!BJ420*1.051</f>
        <v>271158</v>
      </c>
      <c r="BT420" s="7">
        <f>+'ESTUDIO DE MERCADO 2025'!BK420*1.051</f>
        <v>271158</v>
      </c>
      <c r="BU420" s="7">
        <f>+'ESTUDIO DE MERCADO 2025'!BL420*1.051</f>
        <v>260632.02479999998</v>
      </c>
      <c r="BV420" s="8">
        <f t="shared" si="286"/>
        <v>246198</v>
      </c>
      <c r="BW420" s="450"/>
      <c r="BX420" s="157">
        <f>+'ESTUDIO DE MERCADO 2023'!BB420*(1 + 0.0928) * (1 + 0.052) * (1 + 0.051)</f>
        <v>187629.06242395332</v>
      </c>
      <c r="BY420" s="157">
        <f>+'ESTUDIO DE MERCADO 2023'!BC420*(1 + 0.0928) * (1 + 0.052) * (1 + 0.051)</f>
        <v>144330.04801842564</v>
      </c>
      <c r="BZ420" s="7">
        <f>+'ESTUDIO DE MERCADO 2025'!BP420*1.051</f>
        <v>210200</v>
      </c>
      <c r="CA420" s="7">
        <f>+'ESTUDIO DE MERCADO 2025'!BQ420*1.051</f>
        <v>210200</v>
      </c>
      <c r="CB420" s="7">
        <f>+'ESTUDIO DE MERCADO 2025'!BR420*1.051</f>
        <v>202127.68939999997</v>
      </c>
      <c r="CC420" s="8">
        <f t="shared" si="277"/>
        <v>190897</v>
      </c>
      <c r="CD420" s="453"/>
      <c r="CE420" s="45"/>
      <c r="CF420" s="9"/>
      <c r="CG420" s="9"/>
      <c r="CH420" s="9"/>
      <c r="CI420" s="10"/>
      <c r="CJ420" s="10"/>
    </row>
    <row r="421" spans="1:88" s="6" customFormat="1" ht="50" customHeight="1" thickBot="1" x14ac:dyDescent="0.4">
      <c r="A421" s="291"/>
      <c r="B421" s="11">
        <v>384</v>
      </c>
      <c r="C421" s="51" t="s">
        <v>423</v>
      </c>
      <c r="D421" s="52" t="s">
        <v>357</v>
      </c>
      <c r="F421" s="157">
        <f>+'ESTUDIO DE MERCADO 2023'!F421*(1 + 0.0928) * (1 + 0.052) * (1 + 0.051)</f>
        <v>7476691.2566528004</v>
      </c>
      <c r="G421" s="157">
        <f>+'ESTUDIO DE MERCADO 2023'!G421*(1 + 0.0928) * (1 + 0.052) * (1 + 0.051)</f>
        <v>7074100.1889868798</v>
      </c>
      <c r="H421" s="7">
        <f>+'ESTUDIO DE MERCADO 2025'!H421*1.051</f>
        <v>9214117</v>
      </c>
      <c r="I421" s="7">
        <f>+'ESTUDIO DE MERCADO 2025'!I421*1.051</f>
        <v>9398042</v>
      </c>
      <c r="J421" s="13">
        <f>+'ESTUDIO DE MERCADO 2025'!J421*1.051</f>
        <v>8859887.959999999</v>
      </c>
      <c r="K421" s="8">
        <f t="shared" si="278"/>
        <v>8404568</v>
      </c>
      <c r="L421" s="450"/>
      <c r="M421" s="157">
        <f>+'ESTUDIO DE MERCADO 2023'!I421*(1 + 0.0928) * (1 + 0.052) * (1 + 0.051)</f>
        <v>7476691.2566528004</v>
      </c>
      <c r="N421" s="157">
        <f>+'ESTUDIO DE MERCADO 2023'!J421*(1 + 0.0928) * (1 + 0.052) * (1 + 0.051)</f>
        <v>7074100.1889868798</v>
      </c>
      <c r="O421" s="7">
        <f>+'ESTUDIO DE MERCADO 2025'!N421*1.051</f>
        <v>9214117</v>
      </c>
      <c r="P421" s="7">
        <f>+'ESTUDIO DE MERCADO 2025'!O421*1.051</f>
        <v>9398042</v>
      </c>
      <c r="Q421" s="7">
        <f>+'ESTUDIO DE MERCADO 2025'!P421*1.051</f>
        <v>8859887.959999999</v>
      </c>
      <c r="R421" s="8">
        <f t="shared" si="279"/>
        <v>8404568</v>
      </c>
      <c r="S421" s="450"/>
      <c r="T421" s="157">
        <f>+'ESTUDIO DE MERCADO 2023'!O421*(1 + 0.0928) * (1 + 0.052) * (1 + 0.051)</f>
        <v>15887968.920387201</v>
      </c>
      <c r="U421" s="157">
        <f>+'ESTUDIO DE MERCADO 2023'!P421*(1 + 0.0928) * (1 + 0.052) * (1 + 0.051)</f>
        <v>15032462.90159712</v>
      </c>
      <c r="V421" s="7">
        <f>+'ESTUDIO DE MERCADO 2025'!T421*1.051</f>
        <v>19580130</v>
      </c>
      <c r="W421" s="7">
        <f>+'ESTUDIO DE MERCADO 2025'!U421*1.051</f>
        <v>19580130</v>
      </c>
      <c r="X421" s="7">
        <f>+'ESTUDIO DE MERCADO 2025'!V421*1.051</f>
        <v>18827261.914999999</v>
      </c>
      <c r="Y421" s="8">
        <f t="shared" si="280"/>
        <v>17781591</v>
      </c>
      <c r="Z421" s="450"/>
      <c r="AA421" s="157">
        <f>+'ESTUDIO DE MERCADO 2023'!AD421*(1 + 0.0928) * (1 + 0.052) * (1 + 0.051)</f>
        <v>15887968.920387201</v>
      </c>
      <c r="AB421" s="157">
        <f>+'ESTUDIO DE MERCADO 2023'!AE421*(1 + 0.0928) * (1 + 0.052) * (1 + 0.051)</f>
        <v>15032462.90159712</v>
      </c>
      <c r="AC421" s="7">
        <f>+'ESTUDIO DE MERCADO 2025'!Z421*1.051</f>
        <v>19580130</v>
      </c>
      <c r="AD421" s="7">
        <f>+'ESTUDIO DE MERCADO 2025'!AA421*1.051</f>
        <v>19580130</v>
      </c>
      <c r="AE421" s="7">
        <f>+'ESTUDIO DE MERCADO 2025'!AB421*1.051</f>
        <v>18827261.914999999</v>
      </c>
      <c r="AF421" s="8">
        <f t="shared" si="281"/>
        <v>17781591</v>
      </c>
      <c r="AG421" s="450"/>
      <c r="AH421" s="157">
        <f>+'ESTUDIO DE MERCADO 2023'!AG421*(1 + 0.0928) * (1 + 0.052) * (1 + 0.051)</f>
        <v>15887968.920387201</v>
      </c>
      <c r="AI421" s="157">
        <f>+'ESTUDIO DE MERCADO 2023'!AH421*(1 + 0.0928) * (1 + 0.052) * (1 + 0.051)</f>
        <v>15032462.90159712</v>
      </c>
      <c r="AJ421" s="7">
        <f>+'ESTUDIO DE MERCADO 2025'!AF421*1.051</f>
        <v>19580130</v>
      </c>
      <c r="AK421" s="7">
        <f>+'ESTUDIO DE MERCADO 2025'!AG421*1.051</f>
        <v>19972153</v>
      </c>
      <c r="AL421" s="7">
        <f>+'ESTUDIO DE MERCADO 2025'!AH421*1.051</f>
        <v>18827261.914999999</v>
      </c>
      <c r="AM421" s="8">
        <f t="shared" si="282"/>
        <v>17859995</v>
      </c>
      <c r="AN421" s="450"/>
      <c r="AO421" s="157">
        <f>+'ESTUDIO DE MERCADO 2023'!AJ421*(1 + 0.0928) * (1 + 0.052) * (1 + 0.051)</f>
        <v>15887968.920387201</v>
      </c>
      <c r="AP421" s="157">
        <f>+'ESTUDIO DE MERCADO 2023'!AK421*(1 + 0.0928) * (1 + 0.052) * (1 + 0.051)</f>
        <v>15032462.90159712</v>
      </c>
      <c r="AQ421" s="7">
        <f>+'ESTUDIO DE MERCADO 2025'!AL421*1.051</f>
        <v>19580130</v>
      </c>
      <c r="AR421" s="7">
        <f>+'ESTUDIO DE MERCADO 2025'!AM421*1.051</f>
        <v>19972153</v>
      </c>
      <c r="AS421" s="7">
        <f>+'ESTUDIO DE MERCADO 2025'!AN421*1.051</f>
        <v>18827261.914999999</v>
      </c>
      <c r="AT421" s="8">
        <f>ROUND(((AO421+AP421+AQ421+AR421+AS421)/5),0)</f>
        <v>17859995</v>
      </c>
      <c r="AU421" s="450"/>
      <c r="AV421" s="157">
        <f>+'ESTUDIO DE MERCADO 2023'!AM421*(1 + 0.0928) * (1 + 0.052) * (1 + 0.051)</f>
        <v>15887968.920387201</v>
      </c>
      <c r="AW421" s="157">
        <f>+'ESTUDIO DE MERCADO 2023'!AN421*(1 + 0.0928) * (1 + 0.052) * (1 + 0.051)</f>
        <v>15032462.90159712</v>
      </c>
      <c r="AX421" s="7">
        <f>+'ESTUDIO DE MERCADO 2025'!AR421*1.051</f>
        <v>19580130</v>
      </c>
      <c r="AY421" s="7">
        <f>+'ESTUDIO DE MERCADO 2025'!AS421*1.051</f>
        <v>19972153</v>
      </c>
      <c r="AZ421" s="7">
        <f>+'ESTUDIO DE MERCADO 2025'!AT421*1.051</f>
        <v>18827261.914999999</v>
      </c>
      <c r="BA421" s="8">
        <f t="shared" si="283"/>
        <v>17859995</v>
      </c>
      <c r="BB421" s="450"/>
      <c r="BC421" s="157">
        <f>+'ESTUDIO DE MERCADO 2023'!AP421*(1 + 0.0928) * (1 + 0.052) * (1 + 0.051)</f>
        <v>7476691.2566528004</v>
      </c>
      <c r="BD421" s="157">
        <f>+'ESTUDIO DE MERCADO 2023'!AQ421*(1 + 0.0928) * (1 + 0.052) * (1 + 0.051)</f>
        <v>5751300.9666560004</v>
      </c>
      <c r="BE421" s="7">
        <f>+'ESTUDIO DE MERCADO 2025'!AX421*1.051</f>
        <v>8376469.9999999991</v>
      </c>
      <c r="BF421" s="7">
        <f>+'ESTUDIO DE MERCADO 2025'!AY421*1.051</f>
        <v>8376469.9999999991</v>
      </c>
      <c r="BG421" s="7">
        <f>+'ESTUDIO DE MERCADO 2025'!AZ421*1.051</f>
        <v>8054443.5999999996</v>
      </c>
      <c r="BH421" s="8">
        <f t="shared" si="284"/>
        <v>7607075</v>
      </c>
      <c r="BI421" s="450"/>
      <c r="BJ421" s="157">
        <f>+'ESTUDIO DE MERCADO 2023'!AV421*(1 + 0.0928) * (1 + 0.052) * (1 + 0.051)</f>
        <v>15887968.920387201</v>
      </c>
      <c r="BK421" s="157">
        <f>+'ESTUDIO DE MERCADO 2023'!AW421*(1 + 0.0928) * (1 + 0.052) * (1 + 0.051)</f>
        <v>15032462.90159712</v>
      </c>
      <c r="BL421" s="7">
        <f>+'ESTUDIO DE MERCADO 2025'!BD421*1.051</f>
        <v>19580130</v>
      </c>
      <c r="BM421" s="7">
        <f>+'ESTUDIO DE MERCADO 2025'!BE421*1.051</f>
        <v>19580130</v>
      </c>
      <c r="BN421" s="7">
        <f>+'ESTUDIO DE MERCADO 2025'!BF421*1.051</f>
        <v>18827261.914999999</v>
      </c>
      <c r="BO421" s="8">
        <f t="shared" si="285"/>
        <v>17781591</v>
      </c>
      <c r="BP421" s="450"/>
      <c r="BQ421" s="157">
        <f>+'ESTUDIO DE MERCADO 2023'!AY421*(1 + 0.0928) * (1 + 0.052) * (1 + 0.051)</f>
        <v>15887968.920387201</v>
      </c>
      <c r="BR421" s="157">
        <f>+'ESTUDIO DE MERCADO 2023'!AZ421*(1 + 0.0928) * (1 + 0.052) * (1 + 0.051)</f>
        <v>15032462.90159712</v>
      </c>
      <c r="BS421" s="7">
        <f>+'ESTUDIO DE MERCADO 2025'!BJ421*1.051</f>
        <v>19580130</v>
      </c>
      <c r="BT421" s="7">
        <f>+'ESTUDIO DE MERCADO 2025'!BK421*1.051</f>
        <v>19580130</v>
      </c>
      <c r="BU421" s="7">
        <f>+'ESTUDIO DE MERCADO 2025'!BL421*1.051</f>
        <v>18827261.914999999</v>
      </c>
      <c r="BV421" s="8">
        <f t="shared" si="286"/>
        <v>17781591</v>
      </c>
      <c r="BW421" s="450"/>
      <c r="BX421" s="157">
        <f>+'ESTUDIO DE MERCADO 2023'!BB421*(1 + 0.0928) * (1 + 0.052) * (1 + 0.051)</f>
        <v>7476691.2566528004</v>
      </c>
      <c r="BY421" s="157">
        <f>+'ESTUDIO DE MERCADO 2023'!BC421*(1 + 0.0928) * (1 + 0.052) * (1 + 0.051)</f>
        <v>5751300.9666560004</v>
      </c>
      <c r="BZ421" s="7">
        <f>+'ESTUDIO DE MERCADO 2025'!BP421*1.051</f>
        <v>8376469.9999999991</v>
      </c>
      <c r="CA421" s="7">
        <f>+'ESTUDIO DE MERCADO 2025'!BQ421*1.051</f>
        <v>8376469.9999999991</v>
      </c>
      <c r="CB421" s="7">
        <f>+'ESTUDIO DE MERCADO 2025'!BR421*1.051</f>
        <v>8054443.5999999996</v>
      </c>
      <c r="CC421" s="8">
        <f t="shared" si="277"/>
        <v>7607075</v>
      </c>
      <c r="CD421" s="453"/>
      <c r="CE421" s="45"/>
      <c r="CF421" s="9"/>
      <c r="CG421" s="9"/>
      <c r="CH421" s="9"/>
      <c r="CI421" s="10"/>
      <c r="CJ421" s="10"/>
    </row>
    <row r="422" spans="1:88" s="6" customFormat="1" ht="50" customHeight="1" x14ac:dyDescent="0.35">
      <c r="A422" s="291"/>
      <c r="B422" s="4">
        <v>385</v>
      </c>
      <c r="C422" s="51" t="s">
        <v>424</v>
      </c>
      <c r="D422" s="52" t="s">
        <v>272</v>
      </c>
      <c r="F422" s="157">
        <f>+'ESTUDIO DE MERCADO 2023'!F422*(1 + 0.0928) * (1 + 0.052) * (1 + 0.051)</f>
        <v>235836.3377221922</v>
      </c>
      <c r="G422" s="157">
        <f>+'ESTUDIO DE MERCADO 2023'!G422*(1 + 0.0928) * (1 + 0.052) * (1 + 0.051)</f>
        <v>223137.45799868956</v>
      </c>
      <c r="H422" s="7">
        <f>+'ESTUDIO DE MERCADO 2025'!H422*1.051</f>
        <v>291127</v>
      </c>
      <c r="I422" s="7">
        <f>+'ESTUDIO DE MERCADO 2025'!I422*1.051</f>
        <v>297433</v>
      </c>
      <c r="J422" s="13">
        <f>+'ESTUDIO DE MERCADO 2025'!J422*1.051</f>
        <v>279465.9448</v>
      </c>
      <c r="K422" s="8">
        <f t="shared" si="278"/>
        <v>265400</v>
      </c>
      <c r="L422" s="450"/>
      <c r="M422" s="157">
        <f>+'ESTUDIO DE MERCADO 2023'!I422*(1 + 0.0928) * (1 + 0.052) * (1 + 0.051)</f>
        <v>235836.3377221922</v>
      </c>
      <c r="N422" s="157">
        <f>+'ESTUDIO DE MERCADO 2023'!J422*(1 + 0.0928) * (1 + 0.052) * (1 + 0.051)</f>
        <v>223137.45799868956</v>
      </c>
      <c r="O422" s="7">
        <f>+'ESTUDIO DE MERCADO 2025'!N422*1.051</f>
        <v>291127</v>
      </c>
      <c r="P422" s="7">
        <f>+'ESTUDIO DE MERCADO 2025'!O422*1.051</f>
        <v>297433</v>
      </c>
      <c r="Q422" s="7">
        <f>+'ESTUDIO DE MERCADO 2025'!P422*1.051</f>
        <v>279465.9448</v>
      </c>
      <c r="R422" s="8">
        <f t="shared" si="279"/>
        <v>265400</v>
      </c>
      <c r="S422" s="450"/>
      <c r="T422" s="157">
        <f>+'ESTUDIO DE MERCADO 2023'!O422*(1 + 0.0928) * (1 + 0.052) * (1 + 0.051)</f>
        <v>371949.78242547851</v>
      </c>
      <c r="U422" s="157">
        <f>+'ESTUDIO DE MERCADO 2023'!P422*(1 + 0.0928) * (1 + 0.052) * (1 + 0.051)</f>
        <v>351921.71721795271</v>
      </c>
      <c r="V422" s="7">
        <f>+'ESTUDIO DE MERCADO 2025'!T422*1.051</f>
        <v>458236</v>
      </c>
      <c r="W422" s="7">
        <f>+'ESTUDIO DE MERCADO 2025'!U422*1.051</f>
        <v>458236</v>
      </c>
      <c r="X422" s="7">
        <f>+'ESTUDIO DE MERCADO 2025'!V422*1.051</f>
        <v>440760.81279999996</v>
      </c>
      <c r="Y422" s="8">
        <f t="shared" si="280"/>
        <v>416221</v>
      </c>
      <c r="Z422" s="450"/>
      <c r="AA422" s="157">
        <f>+'ESTUDIO DE MERCADO 2023'!AD422*(1 + 0.0928) * (1 + 0.052) * (1 + 0.051)</f>
        <v>434464.45411244821</v>
      </c>
      <c r="AB422" s="157">
        <f>+'ESTUDIO DE MERCADO 2023'!AE422*(1 + 0.0928) * (1 + 0.052) * (1 + 0.051)</f>
        <v>428540.94265986024</v>
      </c>
      <c r="AC422" s="7">
        <f>+'ESTUDIO DE MERCADO 2025'!Z422*1.051</f>
        <v>546520</v>
      </c>
      <c r="AD422" s="7">
        <f>+'ESTUDIO DE MERCADO 2025'!AA422*1.051</f>
        <v>546520</v>
      </c>
      <c r="AE422" s="7">
        <f>+'ESTUDIO DE MERCADO 2025'!AB422*1.051</f>
        <v>525478.13919999998</v>
      </c>
      <c r="AF422" s="8">
        <f t="shared" si="281"/>
        <v>496305</v>
      </c>
      <c r="AG422" s="450"/>
      <c r="AH422" s="157">
        <f>+'ESTUDIO DE MERCADO 2023'!AG422*(1 + 0.0928) * (1 + 0.052) * (1 + 0.051)</f>
        <v>404205.81730357069</v>
      </c>
      <c r="AI422" s="157">
        <f>+'ESTUDIO DE MERCADO 2023'!AH422*(1 + 0.0928) * (1 + 0.052) * (1 + 0.051)</f>
        <v>428540.94265986024</v>
      </c>
      <c r="AJ422" s="7">
        <f>+'ESTUDIO DE MERCADO 2025'!AF422*1.051</f>
        <v>527602</v>
      </c>
      <c r="AK422" s="7">
        <f>+'ESTUDIO DE MERCADO 2025'!AG422*1.051</f>
        <v>538112</v>
      </c>
      <c r="AL422" s="7">
        <f>+'ESTUDIO DE MERCADO 2025'!AH422*1.051</f>
        <v>507054.73980000004</v>
      </c>
      <c r="AM422" s="8">
        <f t="shared" si="282"/>
        <v>481103</v>
      </c>
      <c r="AN422" s="450"/>
      <c r="AO422" s="157">
        <f>+'ESTUDIO DE MERCADO 2023'!AJ422*(1 + 0.0928) * (1 + 0.052) * (1 + 0.051)</f>
        <v>445602.01378428034</v>
      </c>
      <c r="AP422" s="157">
        <f>+'ESTUDIO DE MERCADO 2023'!AK422*(1 + 0.0928) * (1 + 0.052) * (1 + 0.051)</f>
        <v>428540.94265986024</v>
      </c>
      <c r="AQ422" s="7">
        <f>+'ESTUDIO DE MERCADO 2025'!AL422*1.051</f>
        <v>553877</v>
      </c>
      <c r="AR422" s="7">
        <f>+'ESTUDIO DE MERCADO 2025'!AM422*1.051</f>
        <v>565438</v>
      </c>
      <c r="AS422" s="7">
        <f>+'ESTUDIO DE MERCADO 2025'!AN422*1.051</f>
        <v>532259.82180000003</v>
      </c>
      <c r="AT422" s="8">
        <f>ROUND(((AO422+AP422+AQ422+AR422+AS422)/5),0)</f>
        <v>505144</v>
      </c>
      <c r="AU422" s="450"/>
      <c r="AV422" s="157">
        <f>+'ESTUDIO DE MERCADO 2023'!AM422*(1 + 0.0928) * (1 + 0.052) * (1 + 0.051)</f>
        <v>502001.78006835573</v>
      </c>
      <c r="AW422" s="157">
        <f>+'ESTUDIO DE MERCADO 2023'!AN422*(1 + 0.0928) * (1 + 0.052) * (1 + 0.051)</f>
        <v>428540.94265986024</v>
      </c>
      <c r="AX422" s="7">
        <f>+'ESTUDIO DE MERCADO 2025'!AR422*1.051</f>
        <v>589611</v>
      </c>
      <c r="AY422" s="7">
        <f>+'ESTUDIO DE MERCADO 2025'!AS422*1.051</f>
        <v>601172</v>
      </c>
      <c r="AZ422" s="7">
        <f>+'ESTUDIO DE MERCADO 2025'!AT422*1.051</f>
        <v>566602.29780000006</v>
      </c>
      <c r="BA422" s="8">
        <f t="shared" si="283"/>
        <v>537586</v>
      </c>
      <c r="BB422" s="450"/>
      <c r="BC422" s="157">
        <f>+'ESTUDIO DE MERCADO 2023'!AP422*(1 + 0.0928) * (1 + 0.052) * (1 + 0.051)</f>
        <v>338840.84399228363</v>
      </c>
      <c r="BD422" s="157">
        <f>+'ESTUDIO DE MERCADO 2023'!AQ422*(1 + 0.0928) * (1 + 0.052) * (1 + 0.051)</f>
        <v>260646.80307098743</v>
      </c>
      <c r="BE422" s="7">
        <f>+'ESTUDIO DE MERCADO 2025'!AX422*1.051</f>
        <v>379411</v>
      </c>
      <c r="BF422" s="7">
        <f>+'ESTUDIO DE MERCADO 2025'!AY422*1.051</f>
        <v>379411</v>
      </c>
      <c r="BG422" s="7">
        <f>+'ESTUDIO DE MERCADO 2025'!AZ422*1.051</f>
        <v>365024.91199999995</v>
      </c>
      <c r="BH422" s="8">
        <f t="shared" si="284"/>
        <v>344667</v>
      </c>
      <c r="BI422" s="450"/>
      <c r="BJ422" s="157">
        <f>+'ESTUDIO DE MERCADO 2023'!AV422*(1 + 0.0928) * (1 + 0.052) * (1 + 0.051)</f>
        <v>486990.92049101467</v>
      </c>
      <c r="BK422" s="157">
        <f>+'ESTUDIO DE MERCADO 2023'!AW422*(1 + 0.0928) * (1 + 0.052) * (1 + 0.051)</f>
        <v>428540.94265986024</v>
      </c>
      <c r="BL422" s="7">
        <f>+'ESTUDIO DE MERCADO 2025'!BD422*1.051</f>
        <v>580152</v>
      </c>
      <c r="BM422" s="7">
        <f>+'ESTUDIO DE MERCADO 2025'!BE422*1.051</f>
        <v>580152</v>
      </c>
      <c r="BN422" s="7">
        <f>+'ESTUDIO DE MERCADO 2025'!BF422*1.051</f>
        <v>557461.96100000001</v>
      </c>
      <c r="BO422" s="8">
        <f t="shared" si="285"/>
        <v>526660</v>
      </c>
      <c r="BP422" s="450"/>
      <c r="BQ422" s="157">
        <f>+'ESTUDIO DE MERCADO 2023'!AY422*(1 + 0.0928) * (1 + 0.052) * (1 + 0.051)</f>
        <v>474209.51678776665</v>
      </c>
      <c r="BR422" s="157">
        <f>+'ESTUDIO DE MERCADO 2023'!AZ422*(1 + 0.0928) * (1 + 0.052) * (1 + 0.051)</f>
        <v>428540.94265986024</v>
      </c>
      <c r="BS422" s="7">
        <f>+'ESTUDIO DE MERCADO 2025'!BJ422*1.051</f>
        <v>571744</v>
      </c>
      <c r="BT422" s="7">
        <f>+'ESTUDIO DE MERCADO 2025'!BK422*1.051</f>
        <v>571744</v>
      </c>
      <c r="BU422" s="7">
        <f>+'ESTUDIO DE MERCADO 2025'!BL422*1.051</f>
        <v>549679.72640000004</v>
      </c>
      <c r="BV422" s="8">
        <f t="shared" si="286"/>
        <v>519184</v>
      </c>
      <c r="BW422" s="450"/>
      <c r="BX422" s="157">
        <f>+'ESTUDIO DE MERCADO 2023'!BB422*(1 + 0.0928) * (1 + 0.052) * (1 + 0.051)</f>
        <v>395912.48444441013</v>
      </c>
      <c r="BY422" s="157">
        <f>+'ESTUDIO DE MERCADO 2023'!BC422*(1 + 0.0928) * (1 + 0.052) * (1 + 0.051)</f>
        <v>304548.0649572385</v>
      </c>
      <c r="BZ422" s="7">
        <f>+'ESTUDIO DE MERCADO 2025'!BP422*1.051</f>
        <v>443522</v>
      </c>
      <c r="CA422" s="7">
        <f>+'ESTUDIO DE MERCADO 2025'!BQ422*1.051</f>
        <v>443522</v>
      </c>
      <c r="CB422" s="7">
        <f>+'ESTUDIO DE MERCADO 2025'!BR422*1.051</f>
        <v>426505.88959999994</v>
      </c>
      <c r="CC422" s="8">
        <f t="shared" si="277"/>
        <v>402802</v>
      </c>
      <c r="CD422" s="453"/>
      <c r="CE422" s="45"/>
      <c r="CF422" s="9"/>
      <c r="CG422" s="9"/>
      <c r="CH422" s="9"/>
      <c r="CI422" s="10"/>
      <c r="CJ422" s="10"/>
    </row>
    <row r="423" spans="1:88" s="6" customFormat="1" ht="50" customHeight="1" thickBot="1" x14ac:dyDescent="0.4">
      <c r="A423" s="291"/>
      <c r="B423" s="11">
        <v>386</v>
      </c>
      <c r="C423" s="51" t="s">
        <v>425</v>
      </c>
      <c r="D423" s="52" t="s">
        <v>283</v>
      </c>
      <c r="F423" s="157">
        <f>+'ESTUDIO DE MERCADO 2023'!F423*(1 + 0.0928) * (1 + 0.052) * (1 + 0.051)</f>
        <v>406477.79685918614</v>
      </c>
      <c r="G423" s="157">
        <f>+'ESTUDIO DE MERCADO 2023'!G423*(1 + 0.0928) * (1 + 0.052) * (1 + 0.051)</f>
        <v>384590.53087446064</v>
      </c>
      <c r="H423" s="7">
        <f>+'ESTUDIO DE MERCADO 2025'!H423*1.051</f>
        <v>501326.99999999994</v>
      </c>
      <c r="I423" s="7">
        <f>+'ESTUDIO DE MERCADO 2025'!I423*1.051</f>
        <v>511836.99999999994</v>
      </c>
      <c r="J423" s="13">
        <f>+'ESTUDIO DE MERCADO 2025'!J423*1.051</f>
        <v>481676.03259999992</v>
      </c>
      <c r="K423" s="8">
        <f t="shared" si="278"/>
        <v>457182</v>
      </c>
      <c r="L423" s="450"/>
      <c r="M423" s="157">
        <f>+'ESTUDIO DE MERCADO 2023'!I423*(1 + 0.0928) * (1 + 0.052) * (1 + 0.051)</f>
        <v>406477.79685918614</v>
      </c>
      <c r="N423" s="157">
        <f>+'ESTUDIO DE MERCADO 2023'!J423*(1 + 0.0928) * (1 + 0.052) * (1 + 0.051)</f>
        <v>384590.53087446064</v>
      </c>
      <c r="O423" s="7">
        <f>+'ESTUDIO DE MERCADO 2025'!N423*1.051</f>
        <v>501326.99999999994</v>
      </c>
      <c r="P423" s="7">
        <f>+'ESTUDIO DE MERCADO 2025'!O423*1.051</f>
        <v>511836.99999999994</v>
      </c>
      <c r="Q423" s="7">
        <f>+'ESTUDIO DE MERCADO 2025'!P423*1.051</f>
        <v>481676.03259999992</v>
      </c>
      <c r="R423" s="8">
        <f t="shared" si="279"/>
        <v>457182</v>
      </c>
      <c r="S423" s="450"/>
      <c r="T423" s="157">
        <f>+'ESTUDIO DE MERCADO 2023'!O423*(1 + 0.0928) * (1 + 0.052) * (1 + 0.051)</f>
        <v>637761.67073384312</v>
      </c>
      <c r="U423" s="157">
        <f>+'ESTUDIO DE MERCADO 2023'!P423*(1 + 0.0928) * (1 + 0.052) * (1 + 0.051)</f>
        <v>603420.65769432858</v>
      </c>
      <c r="V423" s="7">
        <f>+'ESTUDIO DE MERCADO 2025'!T423*1.051</f>
        <v>786148</v>
      </c>
      <c r="W423" s="7">
        <f>+'ESTUDIO DE MERCADO 2025'!U423*1.051</f>
        <v>786148</v>
      </c>
      <c r="X423" s="7">
        <f>+'ESTUDIO DE MERCADO 2025'!V423*1.051</f>
        <v>755747.82499999995</v>
      </c>
      <c r="Y423" s="8">
        <f t="shared" si="280"/>
        <v>713845</v>
      </c>
      <c r="Z423" s="450"/>
      <c r="AA423" s="157">
        <f>+'ESTUDIO DE MERCADO 2023'!AD423*(1 + 0.0928) * (1 + 0.052) * (1 + 0.051)</f>
        <v>755407.68803319708</v>
      </c>
      <c r="AB423" s="157">
        <f>+'ESTUDIO DE MERCADO 2023'!AE423*(1 + 0.0928) * (1 + 0.052) * (1 + 0.051)</f>
        <v>751232.1241919098</v>
      </c>
      <c r="AC423" s="7">
        <f>+'ESTUDIO DE MERCADO 2025'!Z423*1.051</f>
        <v>954307.99999999988</v>
      </c>
      <c r="AD423" s="7">
        <f>+'ESTUDIO DE MERCADO 2025'!AA423*1.051</f>
        <v>954307.99999999988</v>
      </c>
      <c r="AE423" s="7">
        <f>+'ESTUDIO DE MERCADO 2025'!AB423*1.051</f>
        <v>917384.05779999995</v>
      </c>
      <c r="AF423" s="8">
        <f t="shared" si="281"/>
        <v>866528</v>
      </c>
      <c r="AG423" s="450"/>
      <c r="AH423" s="157">
        <f>+'ESTUDIO DE MERCADO 2023'!AG423*(1 + 0.0928) * (1 + 0.052) * (1 + 0.051)</f>
        <v>709299.86763982649</v>
      </c>
      <c r="AI423" s="157">
        <f>+'ESTUDIO DE MERCADO 2023'!AH423*(1 + 0.0928) * (1 + 0.052) * (1 + 0.051)</f>
        <v>751232.1241919098</v>
      </c>
      <c r="AJ423" s="7">
        <f>+'ESTUDIO DE MERCADO 2025'!AF423*1.051</f>
        <v>924880</v>
      </c>
      <c r="AK423" s="7">
        <f>+'ESTUDIO DE MERCADO 2025'!AG423*1.051</f>
        <v>943797.99999999988</v>
      </c>
      <c r="AL423" s="7">
        <f>+'ESTUDIO DE MERCADO 2025'!AH423*1.051</f>
        <v>889308.27439999999</v>
      </c>
      <c r="AM423" s="8">
        <f t="shared" si="282"/>
        <v>843704</v>
      </c>
      <c r="AN423" s="450"/>
      <c r="AO423" s="157">
        <f>+'ESTUDIO DE MERCADO 2023'!AJ423*(1 + 0.0928) * (1 + 0.052) * (1 + 0.051)</f>
        <v>770745.37247709453</v>
      </c>
      <c r="AP423" s="157">
        <f>+'ESTUDIO DE MERCADO 2023'!AK423*(1 + 0.0928) * (1 + 0.052) * (1 + 0.051)</f>
        <v>751232.1241919098</v>
      </c>
      <c r="AQ423" s="7">
        <f>+'ESTUDIO DE MERCADO 2025'!AL423*1.051</f>
        <v>963766.99999999988</v>
      </c>
      <c r="AR423" s="7">
        <f>+'ESTUDIO DE MERCADO 2025'!AM423*1.051</f>
        <v>982684.99999999988</v>
      </c>
      <c r="AS423" s="7">
        <f>+'ESTUDIO DE MERCADO 2025'!AN423*1.051</f>
        <v>926723.03359999997</v>
      </c>
      <c r="AT423" s="8">
        <f>ROUND(((AO423+AP423+AQ423+AR423+AS423)/5),0)</f>
        <v>879031</v>
      </c>
      <c r="AU423" s="450"/>
      <c r="AV423" s="157">
        <f>+'ESTUDIO DE MERCADO 2023'!AM423*(1 + 0.0928) * (1 + 0.052) * (1 + 0.051)</f>
        <v>896085.74620731047</v>
      </c>
      <c r="AW423" s="157">
        <f>+'ESTUDIO DE MERCADO 2023'!AN423*(1 + 0.0928) * (1 + 0.052) * (1 + 0.051)</f>
        <v>751232.1241919098</v>
      </c>
      <c r="AX423" s="7">
        <f>+'ESTUDIO DE MERCADO 2025'!AR423*1.051</f>
        <v>1043642.9999999999</v>
      </c>
      <c r="AY423" s="7">
        <f>+'ESTUDIO DE MERCADO 2025'!AS423*1.051</f>
        <v>1064663</v>
      </c>
      <c r="AZ423" s="7">
        <f>+'ESTUDIO DE MERCADO 2025'!AT423*1.051</f>
        <v>1003041.6087999999</v>
      </c>
      <c r="BA423" s="8">
        <f t="shared" si="283"/>
        <v>951733</v>
      </c>
      <c r="BB423" s="450"/>
      <c r="BC423" s="157">
        <f>+'ESTUDIO DE MERCADO 2023'!AP423*(1 + 0.0928) * (1 + 0.052) * (1 + 0.051)</f>
        <v>601476.82077210338</v>
      </c>
      <c r="BD423" s="157">
        <f>+'ESTUDIO DE MERCADO 2023'!AQ423*(1 + 0.0928) * (1 + 0.052) * (1 + 0.051)</f>
        <v>462674.47751700273</v>
      </c>
      <c r="BE423" s="7">
        <f>+'ESTUDIO DE MERCADO 2025'!AX423*1.051</f>
        <v>673691</v>
      </c>
      <c r="BF423" s="7">
        <f>+'ESTUDIO DE MERCADO 2025'!AY423*1.051</f>
        <v>673691</v>
      </c>
      <c r="BG423" s="7">
        <f>+'ESTUDIO DE MERCADO 2025'!AZ423*1.051</f>
        <v>647954.53240000003</v>
      </c>
      <c r="BH423" s="8">
        <f t="shared" si="284"/>
        <v>611898</v>
      </c>
      <c r="BI423" s="450"/>
      <c r="BJ423" s="157">
        <f>+'ESTUDIO DE MERCADO 2023'!AV423*(1 + 0.0928) * (1 + 0.052) * (1 + 0.051)</f>
        <v>847298.93387804052</v>
      </c>
      <c r="BK423" s="157">
        <f>+'ESTUDIO DE MERCADO 2023'!AW423*(1 + 0.0928) * (1 + 0.052) * (1 + 0.051)</f>
        <v>751232.1241919098</v>
      </c>
      <c r="BL423" s="7">
        <f>+'ESTUDIO DE MERCADO 2025'!BD423*1.051</f>
        <v>1012112.9999999999</v>
      </c>
      <c r="BM423" s="7">
        <f>+'ESTUDIO DE MERCADO 2025'!BE423*1.051</f>
        <v>1012112.9999999999</v>
      </c>
      <c r="BN423" s="7">
        <f>+'ESTUDIO DE MERCADO 2025'!BF423*1.051</f>
        <v>973335.51419999986</v>
      </c>
      <c r="BO423" s="8">
        <f t="shared" si="285"/>
        <v>919219</v>
      </c>
      <c r="BP423" s="450"/>
      <c r="BQ423" s="157">
        <f>+'ESTUDIO DE MERCADO 2023'!AY423*(1 + 0.0928) * (1 + 0.052) * (1 + 0.051)</f>
        <v>860278.37644094904</v>
      </c>
      <c r="BR423" s="157">
        <f>+'ESTUDIO DE MERCADO 2023'!AZ423*(1 + 0.0928) * (1 + 0.052) * (1 + 0.051)</f>
        <v>751232.1241919098</v>
      </c>
      <c r="BS423" s="7">
        <f>+'ESTUDIO DE MERCADO 2025'!BJ423*1.051</f>
        <v>1020520.9999999999</v>
      </c>
      <c r="BT423" s="7">
        <f>+'ESTUDIO DE MERCADO 2025'!BK423*1.051</f>
        <v>1020520.9999999999</v>
      </c>
      <c r="BU423" s="7">
        <f>+'ESTUDIO DE MERCADO 2025'!BL423*1.051</f>
        <v>981238.40360000008</v>
      </c>
      <c r="BV423" s="8">
        <f t="shared" si="286"/>
        <v>926758</v>
      </c>
      <c r="BW423" s="450"/>
      <c r="BX423" s="157">
        <f>+'ESTUDIO DE MERCADO 2023'!BB423*(1 + 0.0928) * (1 + 0.052) * (1 + 0.051)</f>
        <v>682378.73234927806</v>
      </c>
      <c r="BY423" s="157">
        <f>+'ESTUDIO DE MERCADO 2023'!BC423*(1 + 0.0928) * (1 + 0.052) * (1 + 0.051)</f>
        <v>524906.7171917524</v>
      </c>
      <c r="BZ423" s="7">
        <f>+'ESTUDIO DE MERCADO 2025'!BP423*1.051</f>
        <v>764077</v>
      </c>
      <c r="CA423" s="7">
        <f>+'ESTUDIO DE MERCADO 2025'!BQ423*1.051</f>
        <v>764077</v>
      </c>
      <c r="CB423" s="7">
        <f>+'ESTUDIO DE MERCADO 2025'!BR423*1.051</f>
        <v>735108.49719999987</v>
      </c>
      <c r="CC423" s="8">
        <f t="shared" si="277"/>
        <v>694110</v>
      </c>
      <c r="CD423" s="453"/>
      <c r="CE423" s="45"/>
      <c r="CF423" s="9"/>
      <c r="CG423" s="9"/>
      <c r="CH423" s="9"/>
      <c r="CI423" s="10"/>
      <c r="CJ423" s="10"/>
    </row>
    <row r="424" spans="1:88" s="6" customFormat="1" ht="50" customHeight="1" x14ac:dyDescent="0.35">
      <c r="A424" s="291"/>
      <c r="B424" s="4">
        <v>387</v>
      </c>
      <c r="C424" s="51" t="s">
        <v>426</v>
      </c>
      <c r="D424" s="52" t="s">
        <v>283</v>
      </c>
      <c r="F424" s="157">
        <f>+'ESTUDIO DE MERCADO 2023'!F424*(1 + 0.0928) * (1 + 0.052) * (1 + 0.051)</f>
        <v>272324.08639290917</v>
      </c>
      <c r="G424" s="157">
        <f>+'ESTUDIO DE MERCADO 2023'!G424*(1 + 0.0928) * (1 + 0.052) * (1 + 0.051)</f>
        <v>257660.48174098338</v>
      </c>
      <c r="H424" s="7">
        <f>+'ESTUDIO DE MERCADO 2025'!H424*1.051</f>
        <v>335269</v>
      </c>
      <c r="I424" s="7">
        <f>+'ESTUDIO DE MERCADO 2025'!I424*1.051</f>
        <v>341575</v>
      </c>
      <c r="J424" s="13">
        <f>+'ESTUDIO DE MERCADO 2025'!J424*1.051</f>
        <v>322704.50520000001</v>
      </c>
      <c r="K424" s="8">
        <f t="shared" si="278"/>
        <v>305907</v>
      </c>
      <c r="L424" s="450"/>
      <c r="M424" s="157">
        <f>+'ESTUDIO DE MERCADO 2023'!I424*(1 + 0.0928) * (1 + 0.052) * (1 + 0.051)</f>
        <v>272324.08639290917</v>
      </c>
      <c r="N424" s="157">
        <f>+'ESTUDIO DE MERCADO 2023'!J424*(1 + 0.0928) * (1 + 0.052) * (1 + 0.051)</f>
        <v>257660.48174098338</v>
      </c>
      <c r="O424" s="7">
        <f>+'ESTUDIO DE MERCADO 2025'!N424*1.051</f>
        <v>335269</v>
      </c>
      <c r="P424" s="7">
        <f>+'ESTUDIO DE MERCADO 2025'!O424*1.051</f>
        <v>341575</v>
      </c>
      <c r="Q424" s="7">
        <f>+'ESTUDIO DE MERCADO 2025'!P424*1.051</f>
        <v>322704.50520000001</v>
      </c>
      <c r="R424" s="8">
        <f t="shared" si="279"/>
        <v>305907</v>
      </c>
      <c r="S424" s="450"/>
      <c r="T424" s="157">
        <f>+'ESTUDIO DE MERCADO 2023'!O424*(1 + 0.0928) * (1 + 0.052) * (1 + 0.051)</f>
        <v>421822.77107705886</v>
      </c>
      <c r="U424" s="157">
        <f>+'ESTUDIO DE MERCADO 2023'!P424*(1 + 0.0928) * (1 + 0.052) * (1 + 0.051)</f>
        <v>399109.23724983272</v>
      </c>
      <c r="V424" s="7">
        <f>+'ESTUDIO DE MERCADO 2025'!T424*1.051</f>
        <v>520244.99999999994</v>
      </c>
      <c r="W424" s="7">
        <f>+'ESTUDIO DE MERCADO 2025'!U424*1.051</f>
        <v>520244.99999999994</v>
      </c>
      <c r="X424" s="7">
        <f>+'ESTUDIO DE MERCADO 2025'!V424*1.051</f>
        <v>499861.06519999995</v>
      </c>
      <c r="Y424" s="8">
        <f t="shared" si="280"/>
        <v>472257</v>
      </c>
      <c r="Z424" s="450"/>
      <c r="AA424" s="157">
        <f>+'ESTUDIO DE MERCADO 2023'!AD424*(1 + 0.0928) * (1 + 0.052) * (1 + 0.051)</f>
        <v>514515.89205917838</v>
      </c>
      <c r="AB424" s="157">
        <f>+'ESTUDIO DE MERCADO 2023'!AE424*(1 + 0.0928) * (1 + 0.052) * (1 + 0.051)</f>
        <v>473304.08013072197</v>
      </c>
      <c r="AC424" s="7">
        <f>+'ESTUDIO DE MERCADO 2025'!Z424*1.051</f>
        <v>625345</v>
      </c>
      <c r="AD424" s="7">
        <f>+'ESTUDIO DE MERCADO 2025'!AA424*1.051</f>
        <v>625345</v>
      </c>
      <c r="AE424" s="7">
        <f>+'ESTUDIO DE MERCADO 2025'!AB424*1.051</f>
        <v>601477.42059999995</v>
      </c>
      <c r="AF424" s="8">
        <f t="shared" si="281"/>
        <v>567997</v>
      </c>
      <c r="AG424" s="450"/>
      <c r="AH424" s="157">
        <f>+'ESTUDIO DE MERCADO 2023'!AG424*(1 + 0.0928) * (1 + 0.052) * (1 + 0.051)</f>
        <v>446129.30743515573</v>
      </c>
      <c r="AI424" s="157">
        <f>+'ESTUDIO DE MERCADO 2023'!AH424*(1 + 0.0928) * (1 + 0.052) * (1 + 0.051)</f>
        <v>473304.08013072197</v>
      </c>
      <c r="AJ424" s="7">
        <f>+'ESTUDIO DE MERCADO 2025'!AF424*1.051</f>
        <v>582254</v>
      </c>
      <c r="AK424" s="7">
        <f>+'ESTUDIO DE MERCADO 2025'!AG424*1.051</f>
        <v>593815</v>
      </c>
      <c r="AL424" s="7">
        <f>+'ESTUDIO DE MERCADO 2025'!AH424*1.051</f>
        <v>559836.80059999996</v>
      </c>
      <c r="AM424" s="8">
        <f t="shared" si="282"/>
        <v>531068</v>
      </c>
      <c r="AN424" s="450"/>
      <c r="AO424" s="157">
        <f>+'ESTUDIO DE MERCADO 2023'!AJ424*(1 + 0.0928) * (1 + 0.052) * (1 + 0.051)</f>
        <v>502784.21580836445</v>
      </c>
      <c r="AP424" s="157">
        <f>+'ESTUDIO DE MERCADO 2023'!AK424*(1 + 0.0928) * (1 + 0.052) * (1 + 0.051)</f>
        <v>473304.08013072197</v>
      </c>
      <c r="AQ424" s="7">
        <f>+'ESTUDIO DE MERCADO 2025'!AL424*1.051</f>
        <v>617988</v>
      </c>
      <c r="AR424" s="7">
        <f>+'ESTUDIO DE MERCADO 2025'!AM424*1.051</f>
        <v>630600</v>
      </c>
      <c r="AS424" s="7">
        <f>+'ESTUDIO DE MERCADO 2025'!AN424*1.051</f>
        <v>594333.77359999996</v>
      </c>
      <c r="AT424" s="8">
        <f>ROUND(((AO424+AP424+AQ424+AR424+AS424)/5),0)</f>
        <v>563802</v>
      </c>
      <c r="AU424" s="450"/>
      <c r="AV424" s="157">
        <f>+'ESTUDIO DE MERCADO 2023'!AM424*(1 + 0.0928) * (1 + 0.052) * (1 + 0.051)</f>
        <v>578043.84232870582</v>
      </c>
      <c r="AW424" s="157">
        <f>+'ESTUDIO DE MERCADO 2023'!AN424*(1 + 0.0928) * (1 + 0.052) * (1 + 0.051)</f>
        <v>473304.08013072197</v>
      </c>
      <c r="AX424" s="7">
        <f>+'ESTUDIO DE MERCADO 2025'!AR424*1.051</f>
        <v>665283</v>
      </c>
      <c r="AY424" s="7">
        <f>+'ESTUDIO DE MERCADO 2025'!AS424*1.051</f>
        <v>678946</v>
      </c>
      <c r="AZ424" s="7">
        <f>+'ESTUDIO DE MERCADO 2025'!AT424*1.051</f>
        <v>640159.05519999994</v>
      </c>
      <c r="BA424" s="8">
        <f t="shared" si="283"/>
        <v>607147</v>
      </c>
      <c r="BB424" s="450"/>
      <c r="BC424" s="157">
        <f>+'ESTUDIO DE MERCADO 2023'!AP424*(1 + 0.0928) * (1 + 0.052) * (1 + 0.051)</f>
        <v>392502.08518632868</v>
      </c>
      <c r="BD424" s="157">
        <f>+'ESTUDIO DE MERCADO 2023'!AQ424*(1 + 0.0928) * (1 + 0.052) * (1 + 0.051)</f>
        <v>301924.68091256043</v>
      </c>
      <c r="BE424" s="7">
        <f>+'ESTUDIO DE MERCADO 2025'!AX424*1.051</f>
        <v>439318</v>
      </c>
      <c r="BF424" s="7">
        <f>+'ESTUDIO DE MERCADO 2025'!AY424*1.051</f>
        <v>439318</v>
      </c>
      <c r="BG424" s="7">
        <f>+'ESTUDIO DE MERCADO 2025'!AZ424*1.051</f>
        <v>422831.80379999994</v>
      </c>
      <c r="BH424" s="8">
        <f t="shared" si="284"/>
        <v>399179</v>
      </c>
      <c r="BI424" s="450"/>
      <c r="BJ424" s="157">
        <f>+'ESTUDIO DE MERCADO 2023'!AV424*(1 + 0.0928) * (1 + 0.052) * (1 + 0.051)</f>
        <v>535917.45348814339</v>
      </c>
      <c r="BK424" s="157">
        <f>+'ESTUDIO DE MERCADO 2023'!AW424*(1 + 0.0928) * (1 + 0.052) * (1 + 0.051)</f>
        <v>473304.08013072197</v>
      </c>
      <c r="BL424" s="7">
        <f>+'ESTUDIO DE MERCADO 2025'!BD424*1.051</f>
        <v>639008</v>
      </c>
      <c r="BM424" s="7">
        <f>+'ESTUDIO DE MERCADO 2025'!BE424*1.051</f>
        <v>639008</v>
      </c>
      <c r="BN424" s="7">
        <f>+'ESTUDIO DE MERCADO 2025'!BF424*1.051</f>
        <v>614508.13899999997</v>
      </c>
      <c r="BO424" s="8">
        <f t="shared" si="285"/>
        <v>580349</v>
      </c>
      <c r="BP424" s="450"/>
      <c r="BQ424" s="157">
        <f>+'ESTUDIO DE MERCADO 2023'!AY424*(1 + 0.0928) * (1 + 0.052) * (1 + 0.051)</f>
        <v>545944.53759108135</v>
      </c>
      <c r="BR424" s="157">
        <f>+'ESTUDIO DE MERCADO 2023'!AZ424*(1 + 0.0928) * (1 + 0.052) * (1 + 0.051)</f>
        <v>473304.08013072197</v>
      </c>
      <c r="BS424" s="7">
        <f>+'ESTUDIO DE MERCADO 2025'!BJ424*1.051</f>
        <v>645314</v>
      </c>
      <c r="BT424" s="7">
        <f>+'ESTUDIO DE MERCADO 2025'!BK424*1.051</f>
        <v>645314</v>
      </c>
      <c r="BU424" s="7">
        <f>+'ESTUDIO DE MERCADO 2025'!BL424*1.051</f>
        <v>620614.44899999991</v>
      </c>
      <c r="BV424" s="8">
        <f t="shared" si="286"/>
        <v>586098</v>
      </c>
      <c r="BW424" s="450"/>
      <c r="BX424" s="157">
        <f>+'ESTUDIO DE MERCADO 2023'!BB424*(1 + 0.0928) * (1 + 0.052) * (1 + 0.051)</f>
        <v>457166.02523366373</v>
      </c>
      <c r="BY424" s="157">
        <f>+'ESTUDIO DE MERCADO 2023'!BC424*(1 + 0.0928) * (1 + 0.052) * (1 + 0.051)</f>
        <v>351666.17325666442</v>
      </c>
      <c r="BZ424" s="7">
        <f>+'ESTUDIO DE MERCADO 2025'!BP424*1.051</f>
        <v>511836.99999999994</v>
      </c>
      <c r="CA424" s="7">
        <f>+'ESTUDIO DE MERCADO 2025'!BQ424*1.051</f>
        <v>511836.99999999994</v>
      </c>
      <c r="CB424" s="7">
        <f>+'ESTUDIO DE MERCADO 2025'!BR424*1.051</f>
        <v>492492.29399999999</v>
      </c>
      <c r="CC424" s="8">
        <f t="shared" si="277"/>
        <v>465000</v>
      </c>
      <c r="CD424" s="453"/>
      <c r="CE424" s="45"/>
      <c r="CF424" s="9"/>
      <c r="CG424" s="9"/>
      <c r="CH424" s="9"/>
      <c r="CI424" s="10"/>
      <c r="CJ424" s="10"/>
    </row>
    <row r="425" spans="1:88" s="6" customFormat="1" ht="50" customHeight="1" thickBot="1" x14ac:dyDescent="0.4">
      <c r="A425" s="291"/>
      <c r="B425" s="11">
        <v>388</v>
      </c>
      <c r="C425" s="51" t="s">
        <v>427</v>
      </c>
      <c r="D425" s="52" t="s">
        <v>272</v>
      </c>
      <c r="F425" s="157">
        <f>+'ESTUDIO DE MERCADO 2023'!F425*(1 + 0.0928) * (1 + 0.052) * (1 + 0.051)</f>
        <v>224300.73769958399</v>
      </c>
      <c r="G425" s="157">
        <f>+'ESTUDIO DE MERCADO 2023'!G425*(1 + 0.0928) * (1 + 0.052) * (1 + 0.051)</f>
        <v>212223.00566960638</v>
      </c>
      <c r="H425" s="7">
        <f>+'ESTUDIO DE MERCADO 2025'!H425*1.051</f>
        <v>276413</v>
      </c>
      <c r="I425" s="7">
        <f>+'ESTUDIO DE MERCADO 2025'!I425*1.051</f>
        <v>281668</v>
      </c>
      <c r="J425" s="13">
        <f>+'ESTUDIO DE MERCADO 2025'!J425*1.051</f>
        <v>265796.63879999996</v>
      </c>
      <c r="K425" s="8">
        <f t="shared" si="278"/>
        <v>252080</v>
      </c>
      <c r="L425" s="450"/>
      <c r="M425" s="157">
        <f>+'ESTUDIO DE MERCADO 2023'!I425*(1 + 0.0928) * (1 + 0.052) * (1 + 0.051)</f>
        <v>224300.73769958399</v>
      </c>
      <c r="N425" s="157">
        <f>+'ESTUDIO DE MERCADO 2023'!J425*(1 + 0.0928) * (1 + 0.052) * (1 + 0.051)</f>
        <v>212223.00566960638</v>
      </c>
      <c r="O425" s="7">
        <f>+'ESTUDIO DE MERCADO 2025'!N425*1.051</f>
        <v>276413</v>
      </c>
      <c r="P425" s="7">
        <f>+'ESTUDIO DE MERCADO 2025'!O425*1.051</f>
        <v>281668</v>
      </c>
      <c r="Q425" s="7">
        <f>+'ESTUDIO DE MERCADO 2025'!P425*1.051</f>
        <v>265796.63879999996</v>
      </c>
      <c r="R425" s="8">
        <f t="shared" si="279"/>
        <v>252080</v>
      </c>
      <c r="S425" s="450"/>
      <c r="T425" s="157">
        <f>+'ESTUDIO DE MERCADO 2023'!O425*(1 + 0.0928) * (1 + 0.052) * (1 + 0.051)</f>
        <v>467293.20354080002</v>
      </c>
      <c r="U425" s="157">
        <f>+'ESTUDIO DE MERCADO 2023'!P425*(1 + 0.0928) * (1 + 0.052) * (1 + 0.051)</f>
        <v>442131.26181167999</v>
      </c>
      <c r="V425" s="7">
        <f>+'ESTUDIO DE MERCADO 2025'!T425*1.051</f>
        <v>575948</v>
      </c>
      <c r="W425" s="7">
        <f>+'ESTUDIO DE MERCADO 2025'!U425*1.051</f>
        <v>575948</v>
      </c>
      <c r="X425" s="7">
        <f>+'ESTUDIO DE MERCADO 2025'!V425*1.051</f>
        <v>553743.7331999999</v>
      </c>
      <c r="Y425" s="8">
        <f t="shared" si="280"/>
        <v>523013</v>
      </c>
      <c r="Z425" s="450"/>
      <c r="AA425" s="157">
        <f>+'ESTUDIO DE MERCADO 2023'!AD425*(1 + 0.0928) * (1 + 0.052) * (1 + 0.051)</f>
        <v>467293.20354080002</v>
      </c>
      <c r="AB425" s="157">
        <f>+'ESTUDIO DE MERCADO 2023'!AE425*(1 + 0.0928) * (1 + 0.052) * (1 + 0.051)</f>
        <v>442131.26181167999</v>
      </c>
      <c r="AC425" s="7">
        <f>+'ESTUDIO DE MERCADO 2025'!Z425*1.051</f>
        <v>575948</v>
      </c>
      <c r="AD425" s="7">
        <f>+'ESTUDIO DE MERCADO 2025'!AA425*1.051</f>
        <v>575948</v>
      </c>
      <c r="AE425" s="7">
        <f>+'ESTUDIO DE MERCADO 2025'!AB425*1.051</f>
        <v>553743.7331999999</v>
      </c>
      <c r="AF425" s="8">
        <f t="shared" si="281"/>
        <v>523013</v>
      </c>
      <c r="AG425" s="450"/>
      <c r="AH425" s="157">
        <f>+'ESTUDIO DE MERCADO 2023'!AG425*(1 + 0.0928) * (1 + 0.052) * (1 + 0.051)</f>
        <v>467293.20354080002</v>
      </c>
      <c r="AI425" s="157">
        <f>+'ESTUDIO DE MERCADO 2023'!AH425*(1 + 0.0928) * (1 + 0.052) * (1 + 0.051)</f>
        <v>442131.26181167999</v>
      </c>
      <c r="AJ425" s="7">
        <f>+'ESTUDIO DE MERCADO 2025'!AF425*1.051</f>
        <v>575948</v>
      </c>
      <c r="AK425" s="7">
        <f>+'ESTUDIO DE MERCADO 2025'!AG425*1.051</f>
        <v>587509</v>
      </c>
      <c r="AL425" s="7">
        <f>+'ESTUDIO DE MERCADO 2025'!AH425*1.051</f>
        <v>553743.7331999999</v>
      </c>
      <c r="AM425" s="8">
        <f t="shared" si="282"/>
        <v>525325</v>
      </c>
      <c r="AN425" s="450"/>
      <c r="AO425" s="157">
        <f>+'ESTUDIO DE MERCADO 2023'!AJ425*(1 + 0.0928) * (1 + 0.052) * (1 + 0.051)</f>
        <v>467293.20354080002</v>
      </c>
      <c r="AP425" s="157">
        <f>+'ESTUDIO DE MERCADO 2023'!AK425*(1 + 0.0928) * (1 + 0.052) * (1 + 0.051)</f>
        <v>442131.26181167999</v>
      </c>
      <c r="AQ425" s="7">
        <f>+'ESTUDIO DE MERCADO 2025'!AL425*1.051</f>
        <v>575948</v>
      </c>
      <c r="AR425" s="7">
        <f>+'ESTUDIO DE MERCADO 2025'!AM425*1.051</f>
        <v>587509</v>
      </c>
      <c r="AS425" s="7">
        <f>+'ESTUDIO DE MERCADO 2025'!AN425*1.051</f>
        <v>553743.7331999999</v>
      </c>
      <c r="AT425" s="8">
        <f>ROUND(((AO425+AP425+AQ425+AR425+AS425)/5),0)</f>
        <v>525325</v>
      </c>
      <c r="AU425" s="450"/>
      <c r="AV425" s="157">
        <f>+'ESTUDIO DE MERCADO 2023'!AM425*(1 + 0.0928) * (1 + 0.052) * (1 + 0.051)</f>
        <v>467293.20354080002</v>
      </c>
      <c r="AW425" s="157">
        <f>+'ESTUDIO DE MERCADO 2023'!AN425*(1 + 0.0928) * (1 + 0.052) * (1 + 0.051)</f>
        <v>442131.26181167999</v>
      </c>
      <c r="AX425" s="7">
        <f>+'ESTUDIO DE MERCADO 2025'!AR425*1.051</f>
        <v>575948</v>
      </c>
      <c r="AY425" s="7">
        <f>+'ESTUDIO DE MERCADO 2025'!AS425*1.051</f>
        <v>587509</v>
      </c>
      <c r="AZ425" s="7">
        <f>+'ESTUDIO DE MERCADO 2025'!AT425*1.051</f>
        <v>553743.7331999999</v>
      </c>
      <c r="BA425" s="8">
        <f t="shared" si="283"/>
        <v>525325</v>
      </c>
      <c r="BB425" s="450"/>
      <c r="BC425" s="157">
        <f>+'ESTUDIO DE MERCADO 2023'!AP425*(1 + 0.0928) * (1 + 0.052) * (1 + 0.051)</f>
        <v>224300.73769958399</v>
      </c>
      <c r="BD425" s="157">
        <f>+'ESTUDIO DE MERCADO 2023'!AQ425*(1 + 0.0928) * (1 + 0.052) * (1 + 0.051)</f>
        <v>172539.02899967998</v>
      </c>
      <c r="BE425" s="7">
        <f>+'ESTUDIO DE MERCADO 2025'!AX425*1.051</f>
        <v>251188.99999999997</v>
      </c>
      <c r="BF425" s="7">
        <f>+'ESTUDIO DE MERCADO 2025'!AY425*1.051</f>
        <v>251188.99999999997</v>
      </c>
      <c r="BG425" s="7">
        <f>+'ESTUDIO DE MERCADO 2025'!AZ425*1.051</f>
        <v>241633.30799999999</v>
      </c>
      <c r="BH425" s="8">
        <f t="shared" si="284"/>
        <v>228170</v>
      </c>
      <c r="BI425" s="450"/>
      <c r="BJ425" s="157">
        <f>+'ESTUDIO DE MERCADO 2023'!AV425*(1 + 0.0928) * (1 + 0.052) * (1 + 0.051)</f>
        <v>467293.20354080002</v>
      </c>
      <c r="BK425" s="157">
        <f>+'ESTUDIO DE MERCADO 2023'!AW425*(1 + 0.0928) * (1 + 0.052) * (1 + 0.051)</f>
        <v>442131.26181167999</v>
      </c>
      <c r="BL425" s="7">
        <f>+'ESTUDIO DE MERCADO 2025'!BD425*1.051</f>
        <v>575948</v>
      </c>
      <c r="BM425" s="7">
        <f>+'ESTUDIO DE MERCADO 2025'!BE425*1.051</f>
        <v>575948</v>
      </c>
      <c r="BN425" s="7">
        <f>+'ESTUDIO DE MERCADO 2025'!BF425*1.051</f>
        <v>553743.7331999999</v>
      </c>
      <c r="BO425" s="8">
        <f t="shared" si="285"/>
        <v>523013</v>
      </c>
      <c r="BP425" s="450"/>
      <c r="BQ425" s="157">
        <f>+'ESTUDIO DE MERCADO 2023'!AY425*(1 + 0.0928) * (1 + 0.052) * (1 + 0.051)</f>
        <v>467293.20354080002</v>
      </c>
      <c r="BR425" s="157">
        <f>+'ESTUDIO DE MERCADO 2023'!AZ425*(1 + 0.0928) * (1 + 0.052) * (1 + 0.051)</f>
        <v>442131.26181167999</v>
      </c>
      <c r="BS425" s="7">
        <f>+'ESTUDIO DE MERCADO 2025'!BJ425*1.051</f>
        <v>575948</v>
      </c>
      <c r="BT425" s="7">
        <f>+'ESTUDIO DE MERCADO 2025'!BK425*1.051</f>
        <v>575948</v>
      </c>
      <c r="BU425" s="7">
        <f>+'ESTUDIO DE MERCADO 2025'!BL425*1.051</f>
        <v>553743.7331999999</v>
      </c>
      <c r="BV425" s="8">
        <f t="shared" si="286"/>
        <v>523013</v>
      </c>
      <c r="BW425" s="450"/>
      <c r="BX425" s="157">
        <f>+'ESTUDIO DE MERCADO 2023'!BB425*(1 + 0.0928) * (1 + 0.052) * (1 + 0.051)</f>
        <v>224300.73769958399</v>
      </c>
      <c r="BY425" s="157">
        <f>+'ESTUDIO DE MERCADO 2023'!BC425*(1 + 0.0928) * (1 + 0.052) * (1 + 0.051)</f>
        <v>172539.02899967998</v>
      </c>
      <c r="BZ425" s="7">
        <f>+'ESTUDIO DE MERCADO 2025'!BP425*1.051</f>
        <v>251188.99999999997</v>
      </c>
      <c r="CA425" s="7">
        <f>+'ESTUDIO DE MERCADO 2025'!BQ425*1.051</f>
        <v>251188.99999999997</v>
      </c>
      <c r="CB425" s="7">
        <f>+'ESTUDIO DE MERCADO 2025'!BR425*1.051</f>
        <v>241633.30799999999</v>
      </c>
      <c r="CC425" s="8">
        <f t="shared" si="277"/>
        <v>228170</v>
      </c>
      <c r="CD425" s="453"/>
      <c r="CE425" s="45"/>
      <c r="CF425" s="9"/>
      <c r="CG425" s="9"/>
      <c r="CH425" s="9"/>
      <c r="CI425" s="10"/>
      <c r="CJ425" s="10"/>
    </row>
    <row r="426" spans="1:88" s="6" customFormat="1" ht="50" customHeight="1" thickBot="1" x14ac:dyDescent="0.4">
      <c r="A426" s="291"/>
      <c r="B426" s="4">
        <v>389</v>
      </c>
      <c r="C426" s="51" t="s">
        <v>428</v>
      </c>
      <c r="D426" s="52" t="s">
        <v>272</v>
      </c>
      <c r="F426" s="157">
        <f>+'ESTUDIO DE MERCADO 2023'!F426*(1 + 0.0928) * (1 + 0.052) * (1 + 0.051)</f>
        <v>232440.51801206119</v>
      </c>
      <c r="G426" s="157">
        <f>+'ESTUDIO DE MERCADO 2023'!G426*(1 + 0.0928) * (1 + 0.052) * (1 + 0.051)</f>
        <v>219924.49011910404</v>
      </c>
      <c r="H426" s="7">
        <f>+'ESTUDIO DE MERCADO 2025'!H426*1.051</f>
        <v>286923</v>
      </c>
      <c r="I426" s="7">
        <f>+'ESTUDIO DE MERCADO 2025'!I426*1.051</f>
        <v>292178</v>
      </c>
      <c r="J426" s="13">
        <f>+'ESTUDIO DE MERCADO 2025'!J426*1.051</f>
        <v>275441.66579999996</v>
      </c>
      <c r="K426" s="8">
        <f t="shared" si="278"/>
        <v>261382</v>
      </c>
      <c r="L426" s="450"/>
      <c r="M426" s="157">
        <f>+'ESTUDIO DE MERCADO 2023'!I426*(1 + 0.0928) * (1 + 0.052) * (1 + 0.051)</f>
        <v>232440.51801206119</v>
      </c>
      <c r="N426" s="157">
        <f>+'ESTUDIO DE MERCADO 2023'!J426*(1 + 0.0928) * (1 + 0.052) * (1 + 0.051)</f>
        <v>219924.49011910404</v>
      </c>
      <c r="O426" s="7">
        <f>+'ESTUDIO DE MERCADO 2025'!N426*1.051</f>
        <v>286923</v>
      </c>
      <c r="P426" s="7">
        <f>+'ESTUDIO DE MERCADO 2025'!O426*1.051</f>
        <v>292178</v>
      </c>
      <c r="Q426" s="7">
        <f>+'ESTUDIO DE MERCADO 2025'!P426*1.051</f>
        <v>275441.66579999996</v>
      </c>
      <c r="R426" s="8">
        <f t="shared" si="279"/>
        <v>261382</v>
      </c>
      <c r="S426" s="450"/>
      <c r="T426" s="157">
        <f>+'ESTUDIO DE MERCADO 2023'!O426*(1 + 0.0928) * (1 + 0.052) * (1 + 0.051)</f>
        <v>364042.80758700543</v>
      </c>
      <c r="U426" s="157">
        <f>+'ESTUDIO DE MERCADO 2023'!P426*(1 + 0.0928) * (1 + 0.052) * (1 + 0.051)</f>
        <v>344440.50256308971</v>
      </c>
      <c r="V426" s="7">
        <f>+'ESTUDIO DE MERCADO 2025'!T426*1.051</f>
        <v>448777</v>
      </c>
      <c r="W426" s="7">
        <f>+'ESTUDIO DE MERCADO 2025'!U426*1.051</f>
        <v>448777</v>
      </c>
      <c r="X426" s="7">
        <f>+'ESTUDIO DE MERCADO 2025'!V426*1.051</f>
        <v>431390.93759999995</v>
      </c>
      <c r="Y426" s="8">
        <f t="shared" si="280"/>
        <v>407486</v>
      </c>
      <c r="Z426" s="450"/>
      <c r="AA426" s="157">
        <f>+'ESTUDIO DE MERCADO 2023'!AD426*(1 + 0.0928) * (1 + 0.052) * (1 + 0.051)</f>
        <v>450610.08850526775</v>
      </c>
      <c r="AB426" s="157">
        <f>+'ESTUDIO DE MERCADO 2023'!AE426*(1 + 0.0928) * (1 + 0.052) * (1 + 0.051)</f>
        <v>428528.29770577245</v>
      </c>
      <c r="AC426" s="7">
        <f>+'ESTUDIO DE MERCADO 2025'!Z426*1.051</f>
        <v>557030</v>
      </c>
      <c r="AD426" s="7">
        <f>+'ESTUDIO DE MERCADO 2025'!AA426*1.051</f>
        <v>557030</v>
      </c>
      <c r="AE426" s="7">
        <f>+'ESTUDIO DE MERCADO 2025'!AB426*1.051</f>
        <v>535302.67699999991</v>
      </c>
      <c r="AF426" s="8">
        <f t="shared" si="281"/>
        <v>505700</v>
      </c>
      <c r="AG426" s="450"/>
      <c r="AH426" s="157">
        <f>+'ESTUDIO DE MERCADO 2023'!AG426*(1 + 0.0928) * (1 + 0.052) * (1 + 0.051)</f>
        <v>404174.22828301147</v>
      </c>
      <c r="AI426" s="157">
        <f>+'ESTUDIO DE MERCADO 2023'!AH426*(1 + 0.0928) * (1 + 0.052) * (1 + 0.051)</f>
        <v>428528.29770577245</v>
      </c>
      <c r="AJ426" s="7">
        <f>+'ESTUDIO DE MERCADO 2025'!AF426*1.051</f>
        <v>527602</v>
      </c>
      <c r="AK426" s="7">
        <f>+'ESTUDIO DE MERCADO 2025'!AG426*1.051</f>
        <v>538112</v>
      </c>
      <c r="AL426" s="7">
        <f>+'ESTUDIO DE MERCADO 2025'!AH426*1.051</f>
        <v>507026.78320000001</v>
      </c>
      <c r="AM426" s="8">
        <f t="shared" si="282"/>
        <v>481089</v>
      </c>
      <c r="AN426" s="450"/>
      <c r="AO426" s="157">
        <f>+'ESTUDIO DE MERCADO 2023'!AJ426*(1 + 0.0928) * (1 + 0.052) * (1 + 0.051)</f>
        <v>438709.5324906942</v>
      </c>
      <c r="AP426" s="157">
        <f>+'ESTUDIO DE MERCADO 2023'!AK426*(1 + 0.0928) * (1 + 0.052) * (1 + 0.051)</f>
        <v>428528.29770577245</v>
      </c>
      <c r="AQ426" s="7">
        <f>+'ESTUDIO DE MERCADO 2025'!AL426*1.051</f>
        <v>549673</v>
      </c>
      <c r="AR426" s="7">
        <f>+'ESTUDIO DE MERCADO 2025'!AM426*1.051</f>
        <v>560183</v>
      </c>
      <c r="AS426" s="7">
        <f>+'ESTUDIO DE MERCADO 2025'!AN426*1.051</f>
        <v>528056.03200000001</v>
      </c>
      <c r="AT426" s="8">
        <f>ROUND(((AO426+AP426+AQ426+AR426+AS426)/5),0)</f>
        <v>501030</v>
      </c>
      <c r="AU426" s="450"/>
      <c r="AV426" s="157">
        <f>+'ESTUDIO DE MERCADO 2023'!AM426*(1 + 0.0928) * (1 + 0.052) * (1 + 0.051)</f>
        <v>509946.41873903421</v>
      </c>
      <c r="AW426" s="157">
        <f>+'ESTUDIO DE MERCADO 2023'!AN426*(1 + 0.0928) * (1 + 0.052) * (1 + 0.051)</f>
        <v>428528.29770577245</v>
      </c>
      <c r="AX426" s="7">
        <f>+'ESTUDIO DE MERCADO 2025'!AR426*1.051</f>
        <v>593815</v>
      </c>
      <c r="AY426" s="7">
        <f>+'ESTUDIO DE MERCADO 2025'!AS426*1.051</f>
        <v>605376</v>
      </c>
      <c r="AZ426" s="7">
        <f>+'ESTUDIO DE MERCADO 2025'!AT426*1.051</f>
        <v>571431.43259999994</v>
      </c>
      <c r="BA426" s="8">
        <f t="shared" si="283"/>
        <v>541819</v>
      </c>
      <c r="BB426" s="450"/>
      <c r="BC426" s="157">
        <f>+'ESTUDIO DE MERCADO 2023'!AP426*(1 + 0.0928) * (1 + 0.052) * (1 + 0.051)</f>
        <v>344763.78534716321</v>
      </c>
      <c r="BD426" s="157">
        <f>+'ESTUDIO DE MERCADO 2023'!AQ426*(1 + 0.0928) * (1 + 0.052) * (1 + 0.051)</f>
        <v>265202.91180551023</v>
      </c>
      <c r="BE426" s="7">
        <f>+'ESTUDIO DE MERCADO 2025'!AX426*1.051</f>
        <v>386768</v>
      </c>
      <c r="BF426" s="7">
        <f>+'ESTUDIO DE MERCADO 2025'!AY426*1.051</f>
        <v>386768</v>
      </c>
      <c r="BG426" s="7">
        <f>+'ESTUDIO DE MERCADO 2025'!AZ426*1.051</f>
        <v>371404.90240000002</v>
      </c>
      <c r="BH426" s="8">
        <f t="shared" si="284"/>
        <v>350982</v>
      </c>
      <c r="BI426" s="450"/>
      <c r="BJ426" s="157">
        <f>+'ESTUDIO DE MERCADO 2023'!AV426*(1 + 0.0928) * (1 + 0.052) * (1 + 0.051)</f>
        <v>481940.32208850491</v>
      </c>
      <c r="BK426" s="157">
        <f>+'ESTUDIO DE MERCADO 2023'!AW426*(1 + 0.0928) * (1 + 0.052) * (1 + 0.051)</f>
        <v>428528.29770577245</v>
      </c>
      <c r="BL426" s="7">
        <f>+'ESTUDIO DE MERCADO 2025'!BD426*1.051</f>
        <v>576999</v>
      </c>
      <c r="BM426" s="7">
        <f>+'ESTUDIO DE MERCADO 2025'!BE426*1.051</f>
        <v>576999</v>
      </c>
      <c r="BN426" s="7">
        <f>+'ESTUDIO DE MERCADO 2025'!BF426*1.051</f>
        <v>554379.37799999991</v>
      </c>
      <c r="BO426" s="8">
        <f t="shared" si="285"/>
        <v>523769</v>
      </c>
      <c r="BP426" s="450"/>
      <c r="BQ426" s="157">
        <f>+'ESTUDIO DE MERCADO 2023'!AY426*(1 + 0.0928) * (1 + 0.052) * (1 + 0.051)</f>
        <v>489577.57528989448</v>
      </c>
      <c r="BR426" s="157">
        <f>+'ESTUDIO DE MERCADO 2023'!AZ426*(1 + 0.0928) * (1 + 0.052) * (1 + 0.051)</f>
        <v>428528.29770577245</v>
      </c>
      <c r="BS426" s="7">
        <f>+'ESTUDIO DE MERCADO 2025'!BJ426*1.051</f>
        <v>581203</v>
      </c>
      <c r="BT426" s="7">
        <f>+'ESTUDIO DE MERCADO 2025'!BK426*1.051</f>
        <v>581203</v>
      </c>
      <c r="BU426" s="7">
        <f>+'ESTUDIO DE MERCADO 2025'!BL426*1.051</f>
        <v>559029.00199999998</v>
      </c>
      <c r="BV426" s="8">
        <f t="shared" si="286"/>
        <v>527908</v>
      </c>
      <c r="BW426" s="450"/>
      <c r="BX426" s="157">
        <f>+'ESTUDIO DE MERCADO 2023'!BB426*(1 + 0.0928) * (1 + 0.052) * (1 + 0.051)</f>
        <v>390211.88119577518</v>
      </c>
      <c r="BY426" s="157">
        <f>+'ESTUDIO DE MERCADO 2023'!BC426*(1 + 0.0928) * (1 + 0.052) * (1 + 0.051)</f>
        <v>300162.98553521163</v>
      </c>
      <c r="BZ426" s="7">
        <f>+'ESTUDIO DE MERCADO 2025'!BP426*1.051</f>
        <v>437216</v>
      </c>
      <c r="CA426" s="7">
        <f>+'ESTUDIO DE MERCADO 2025'!BQ426*1.051</f>
        <v>437216</v>
      </c>
      <c r="CB426" s="7">
        <f>+'ESTUDIO DE MERCADO 2025'!BR426*1.051</f>
        <v>420365.73739999998</v>
      </c>
      <c r="CC426" s="8">
        <f t="shared" si="277"/>
        <v>397035</v>
      </c>
      <c r="CD426" s="453"/>
      <c r="CE426" s="45"/>
      <c r="CF426" s="9"/>
      <c r="CG426" s="9"/>
      <c r="CH426" s="9"/>
      <c r="CI426" s="10"/>
      <c r="CJ426" s="10"/>
    </row>
    <row r="427" spans="1:88" s="6" customFormat="1" ht="50" customHeight="1" thickBot="1" x14ac:dyDescent="0.4">
      <c r="A427" s="291"/>
      <c r="B427" s="271" t="s">
        <v>207</v>
      </c>
      <c r="C427" s="272"/>
      <c r="D427" s="273"/>
      <c r="F427" s="170">
        <f>+SUM(F428:F438)</f>
        <v>9522515.5747610107</v>
      </c>
      <c r="G427" s="170">
        <f t="shared" ref="G427:CB427" si="289">+SUM(G428:G438)</f>
        <v>9009764.7361200359</v>
      </c>
      <c r="H427" s="170">
        <f t="shared" si="289"/>
        <v>11734415</v>
      </c>
      <c r="I427" s="170">
        <f t="shared" si="289"/>
        <v>11970890</v>
      </c>
      <c r="J427" s="170">
        <f t="shared" si="289"/>
        <v>11284191.613800002</v>
      </c>
      <c r="K427" s="170">
        <f t="shared" si="289"/>
        <v>10704356</v>
      </c>
      <c r="L427" s="170"/>
      <c r="M427" s="170">
        <f t="shared" si="289"/>
        <v>9522515.5747610107</v>
      </c>
      <c r="N427" s="170">
        <f t="shared" si="289"/>
        <v>9009764.7361200359</v>
      </c>
      <c r="O427" s="170">
        <f t="shared" si="289"/>
        <v>11734415</v>
      </c>
      <c r="P427" s="170">
        <f t="shared" si="289"/>
        <v>11970890</v>
      </c>
      <c r="Q427" s="170">
        <f t="shared" si="289"/>
        <v>11284191.613800002</v>
      </c>
      <c r="R427" s="170">
        <f t="shared" si="289"/>
        <v>10704356</v>
      </c>
      <c r="S427" s="170"/>
      <c r="T427" s="170">
        <f t="shared" si="289"/>
        <v>18690605.516439814</v>
      </c>
      <c r="U427" s="170">
        <f t="shared" si="289"/>
        <v>17684188.296323821</v>
      </c>
      <c r="V427" s="170">
        <f t="shared" si="289"/>
        <v>23034767</v>
      </c>
      <c r="W427" s="170">
        <f t="shared" si="289"/>
        <v>23034767</v>
      </c>
      <c r="X427" s="170">
        <f t="shared" si="289"/>
        <v>22148389.7544</v>
      </c>
      <c r="Y427" s="170">
        <f t="shared" si="289"/>
        <v>20918544</v>
      </c>
      <c r="Z427" s="170"/>
      <c r="AA427" s="170">
        <f t="shared" si="289"/>
        <v>22280236.017325759</v>
      </c>
      <c r="AB427" s="170">
        <f t="shared" si="289"/>
        <v>20995348.842566304</v>
      </c>
      <c r="AC427" s="170">
        <f t="shared" si="289"/>
        <v>27403774</v>
      </c>
      <c r="AD427" s="170">
        <f t="shared" si="289"/>
        <v>27403774</v>
      </c>
      <c r="AE427" s="170">
        <f t="shared" si="289"/>
        <v>26350238.77779999</v>
      </c>
      <c r="AF427" s="170">
        <f t="shared" si="289"/>
        <v>24886675</v>
      </c>
      <c r="AG427" s="170"/>
      <c r="AH427" s="170">
        <f t="shared" si="289"/>
        <v>20798732.822413798</v>
      </c>
      <c r="AI427" s="170">
        <f t="shared" si="289"/>
        <v>20995348.842566304</v>
      </c>
      <c r="AJ427" s="170">
        <f t="shared" si="289"/>
        <v>26468384</v>
      </c>
      <c r="AK427" s="170">
        <f t="shared" si="289"/>
        <v>26997037</v>
      </c>
      <c r="AL427" s="170">
        <f t="shared" si="289"/>
        <v>25448161.694200002</v>
      </c>
      <c r="AM427" s="170">
        <f t="shared" si="289"/>
        <v>24141533</v>
      </c>
      <c r="AN427" s="170"/>
      <c r="AO427" s="170">
        <f t="shared" si="289"/>
        <v>22231740.795955505</v>
      </c>
      <c r="AP427" s="170">
        <f t="shared" si="289"/>
        <v>20995348.842566304</v>
      </c>
      <c r="AQ427" s="170">
        <f t="shared" si="289"/>
        <v>27373295</v>
      </c>
      <c r="AR427" s="170">
        <f t="shared" si="289"/>
        <v>27920866</v>
      </c>
      <c r="AS427" s="170">
        <f t="shared" si="289"/>
        <v>26320710.722599998</v>
      </c>
      <c r="AT427" s="170">
        <f t="shared" si="289"/>
        <v>24968393</v>
      </c>
      <c r="AU427" s="170"/>
      <c r="AV427" s="170">
        <f t="shared" si="289"/>
        <v>37738306.218575016</v>
      </c>
      <c r="AW427" s="170">
        <f t="shared" si="289"/>
        <v>20995348.842566304</v>
      </c>
      <c r="AX427" s="170">
        <f t="shared" si="289"/>
        <v>37195941</v>
      </c>
      <c r="AY427" s="170">
        <f t="shared" si="289"/>
        <v>37940049</v>
      </c>
      <c r="AZ427" s="170">
        <f t="shared" si="289"/>
        <v>35762565.339200005</v>
      </c>
      <c r="BA427" s="170">
        <f t="shared" si="289"/>
        <v>33926442</v>
      </c>
      <c r="BB427" s="170"/>
      <c r="BC427" s="170">
        <f t="shared" si="289"/>
        <v>16692440.805995289</v>
      </c>
      <c r="BD427" s="170">
        <f t="shared" si="289"/>
        <v>12840339.081534836</v>
      </c>
      <c r="BE427" s="170">
        <f t="shared" si="289"/>
        <v>18700443</v>
      </c>
      <c r="BF427" s="170">
        <f t="shared" si="289"/>
        <v>18700443</v>
      </c>
      <c r="BG427" s="170">
        <f t="shared" si="289"/>
        <v>17982331.064600002</v>
      </c>
      <c r="BH427" s="170">
        <f t="shared" si="289"/>
        <v>16983201</v>
      </c>
      <c r="BI427" s="170"/>
      <c r="BJ427" s="170">
        <f t="shared" si="289"/>
        <v>27243041.241927005</v>
      </c>
      <c r="BK427" s="170">
        <f t="shared" si="289"/>
        <v>20995348.842566304</v>
      </c>
      <c r="BL427" s="170">
        <f t="shared" si="289"/>
        <v>30545213</v>
      </c>
      <c r="BM427" s="170">
        <f t="shared" si="289"/>
        <v>30545213</v>
      </c>
      <c r="BN427" s="170">
        <f t="shared" si="289"/>
        <v>29372061.786199998</v>
      </c>
      <c r="BO427" s="170">
        <f t="shared" si="289"/>
        <v>27740174</v>
      </c>
      <c r="BP427" s="170"/>
      <c r="BQ427" s="170">
        <f t="shared" si="289"/>
        <v>24121792.08353563</v>
      </c>
      <c r="BR427" s="170">
        <f t="shared" si="289"/>
        <v>20995348.842566304</v>
      </c>
      <c r="BS427" s="170">
        <f t="shared" si="289"/>
        <v>28571435</v>
      </c>
      <c r="BT427" s="170">
        <f t="shared" si="289"/>
        <v>28571435</v>
      </c>
      <c r="BU427" s="170">
        <f t="shared" si="289"/>
        <v>27471548.575799994</v>
      </c>
      <c r="BV427" s="170">
        <f t="shared" si="289"/>
        <v>25946312</v>
      </c>
      <c r="BW427" s="170"/>
      <c r="BX427" s="170">
        <f t="shared" si="289"/>
        <v>15668843.548375471</v>
      </c>
      <c r="BY427" s="170">
        <f t="shared" si="289"/>
        <v>12052956.575673437</v>
      </c>
      <c r="BZ427" s="170">
        <f t="shared" si="289"/>
        <v>17554853</v>
      </c>
      <c r="CA427" s="170">
        <f t="shared" si="289"/>
        <v>17554853</v>
      </c>
      <c r="CB427" s="170">
        <f t="shared" si="289"/>
        <v>16879634.476599999</v>
      </c>
      <c r="CC427" s="119">
        <f t="shared" ref="CC427" si="290">+SUM(CC428:CC438)</f>
        <v>15942227</v>
      </c>
      <c r="CD427" s="455"/>
      <c r="CE427" s="45"/>
      <c r="CF427" s="9"/>
      <c r="CG427" s="9"/>
      <c r="CH427" s="9"/>
      <c r="CI427" s="10"/>
      <c r="CJ427" s="10"/>
    </row>
    <row r="428" spans="1:88" s="6" customFormat="1" ht="50" customHeight="1" x14ac:dyDescent="0.35">
      <c r="A428" s="291"/>
      <c r="B428" s="4">
        <v>390</v>
      </c>
      <c r="C428" s="53" t="s">
        <v>429</v>
      </c>
      <c r="D428" s="4" t="s">
        <v>272</v>
      </c>
      <c r="F428" s="157">
        <f>+'ESTUDIO DE MERCADO 2023'!F428*(1 + 0.0928) * (1 + 0.052) * (1 + 0.051)</f>
        <v>159461.37578363958</v>
      </c>
      <c r="G428" s="157">
        <f>+'ESTUDIO DE MERCADO 2023'!G428*(1 + 0.0928) * (1 + 0.052) * (1 + 0.051)</f>
        <v>150874.99401067436</v>
      </c>
      <c r="H428" s="7">
        <f>+'ESTUDIO DE MERCADO 2025'!H428*1.051</f>
        <v>196537</v>
      </c>
      <c r="I428" s="7">
        <f>+'ESTUDIO DE MERCADO 2025'!I428*1.051</f>
        <v>200741</v>
      </c>
      <c r="J428" s="13">
        <f>+'ESTUDIO DE MERCADO 2025'!J428*1.051</f>
        <v>188961.60219999999</v>
      </c>
      <c r="K428" s="8">
        <f t="shared" si="278"/>
        <v>179315</v>
      </c>
      <c r="L428" s="450"/>
      <c r="M428" s="157">
        <f>+'ESTUDIO DE MERCADO 2023'!I428*(1 + 0.0928) * (1 + 0.052) * (1 + 0.051)</f>
        <v>159461.37578363958</v>
      </c>
      <c r="N428" s="157">
        <f>+'ESTUDIO DE MERCADO 2023'!J428*(1 + 0.0928) * (1 + 0.052) * (1 + 0.051)</f>
        <v>150874.99401067436</v>
      </c>
      <c r="O428" s="7">
        <f>+'ESTUDIO DE MERCADO 2025'!N428*1.051</f>
        <v>196537</v>
      </c>
      <c r="P428" s="7">
        <f>+'ESTUDIO DE MERCADO 2025'!O428*1.051</f>
        <v>200741</v>
      </c>
      <c r="Q428" s="7">
        <f>+'ESTUDIO DE MERCADO 2025'!P428*1.051</f>
        <v>188961.60219999999</v>
      </c>
      <c r="R428" s="8">
        <f t="shared" si="279"/>
        <v>179315</v>
      </c>
      <c r="S428" s="450"/>
      <c r="T428" s="157">
        <f>+'ESTUDIO DE MERCADO 2023'!O428*(1 + 0.0928) * (1 + 0.052) * (1 + 0.051)</f>
        <v>263814.49023914983</v>
      </c>
      <c r="U428" s="157">
        <f>+'ESTUDIO DE MERCADO 2023'!P428*(1 + 0.0928) * (1 + 0.052) * (1 + 0.051)</f>
        <v>249609.0946108879</v>
      </c>
      <c r="V428" s="7">
        <f>+'ESTUDIO DE MERCADO 2025'!T428*1.051</f>
        <v>324759</v>
      </c>
      <c r="W428" s="7">
        <f>+'ESTUDIO DE MERCADO 2025'!U428*1.051</f>
        <v>324759</v>
      </c>
      <c r="X428" s="7">
        <f>+'ESTUDIO DE MERCADO 2025'!V428*1.051</f>
        <v>312621.00099999999</v>
      </c>
      <c r="Y428" s="8">
        <f t="shared" si="280"/>
        <v>295113</v>
      </c>
      <c r="Z428" s="450"/>
      <c r="AA428" s="157">
        <f>+'ESTUDIO DE MERCADO 2023'!AD428*(1 + 0.0928) * (1 + 0.052) * (1 + 0.051)</f>
        <v>311121.47845144698</v>
      </c>
      <c r="AB428" s="157">
        <f>+'ESTUDIO DE MERCADO 2023'!AE428*(1 + 0.0928) * (1 + 0.052) * (1 + 0.051)</f>
        <v>286179.45137412677</v>
      </c>
      <c r="AC428" s="7">
        <f>+'ESTUDIO DE MERCADO 2025'!Z428*1.051</f>
        <v>378360</v>
      </c>
      <c r="AD428" s="7">
        <f>+'ESTUDIO DE MERCADO 2025'!AA428*1.051</f>
        <v>378360</v>
      </c>
      <c r="AE428" s="7">
        <f>+'ESTUDIO DE MERCADO 2025'!AB428*1.051</f>
        <v>363693.29499999998</v>
      </c>
      <c r="AF428" s="8">
        <f t="shared" si="281"/>
        <v>343543</v>
      </c>
      <c r="AG428" s="450"/>
      <c r="AH428" s="157">
        <f>+'ESTUDIO DE MERCADO 2023'!AG428*(1 + 0.0928) * (1 + 0.052) * (1 + 0.051)</f>
        <v>269767.80565225962</v>
      </c>
      <c r="AI428" s="157">
        <f>+'ESTUDIO DE MERCADO 2023'!AH428*(1 + 0.0928) * (1 + 0.052) * (1 + 0.051)</f>
        <v>286179.45137412677</v>
      </c>
      <c r="AJ428" s="7">
        <f>+'ESTUDIO DE MERCADO 2025'!AF428*1.051</f>
        <v>352085</v>
      </c>
      <c r="AK428" s="7">
        <f>+'ESTUDIO DE MERCADO 2025'!AG428*1.051</f>
        <v>359442</v>
      </c>
      <c r="AL428" s="7">
        <f>+'ESTUDIO DE MERCADO 2025'!AH428*1.051</f>
        <v>338513.22679999995</v>
      </c>
      <c r="AM428" s="8">
        <f t="shared" si="282"/>
        <v>321197</v>
      </c>
      <c r="AN428" s="450"/>
      <c r="AO428" s="157">
        <f>+'ESTUDIO DE MERCADO 2023'!AJ428*(1 + 0.0928) * (1 + 0.052) * (1 + 0.051)</f>
        <v>295486.12823689386</v>
      </c>
      <c r="AP428" s="157">
        <f>+'ESTUDIO DE MERCADO 2023'!AK428*(1 + 0.0928) * (1 + 0.052) * (1 + 0.051)</f>
        <v>286179.45137412677</v>
      </c>
      <c r="AQ428" s="7">
        <f>+'ESTUDIO DE MERCADO 2025'!AL428*1.051</f>
        <v>367850</v>
      </c>
      <c r="AR428" s="7">
        <f>+'ESTUDIO DE MERCADO 2025'!AM428*1.051</f>
        <v>375207</v>
      </c>
      <c r="AS428" s="7">
        <f>+'ESTUDIO DE MERCADO 2025'!AN428*1.051</f>
        <v>354173.337</v>
      </c>
      <c r="AT428" s="8">
        <f>ROUND(((AO428+AP428+AQ428+AR428+AS428)/5),0)</f>
        <v>335779</v>
      </c>
      <c r="AU428" s="450"/>
      <c r="AV428" s="157">
        <f>+'ESTUDIO DE MERCADO 2023'!AM428*(1 + 0.0928) * (1 + 0.052) * (1 + 0.051)</f>
        <v>349564.10150985647</v>
      </c>
      <c r="AW428" s="157">
        <f>+'ESTUDIO DE MERCADO 2023'!AN428*(1 + 0.0928) * (1 + 0.052) * (1 + 0.051)</f>
        <v>286179.45137412677</v>
      </c>
      <c r="AX428" s="7">
        <f>+'ESTUDIO DE MERCADO 2025'!AR428*1.051</f>
        <v>402533</v>
      </c>
      <c r="AY428" s="7">
        <f>+'ESTUDIO DE MERCADO 2025'!AS428*1.051</f>
        <v>410941</v>
      </c>
      <c r="AZ428" s="7">
        <f>+'ESTUDIO DE MERCADO 2025'!AT428*1.051</f>
        <v>387100.32620000001</v>
      </c>
      <c r="BA428" s="8">
        <f t="shared" si="283"/>
        <v>367264</v>
      </c>
      <c r="BB428" s="450"/>
      <c r="BC428" s="157">
        <f>+'ESTUDIO DE MERCADO 2023'!AP428*(1 + 0.0928) * (1 + 0.052) * (1 + 0.051)</f>
        <v>239401.03719608279</v>
      </c>
      <c r="BD428" s="157">
        <f>+'ESTUDIO DE MERCADO 2023'!AQ428*(1 + 0.0928) * (1 + 0.052) * (1 + 0.051)</f>
        <v>184154.64399698679</v>
      </c>
      <c r="BE428" s="7">
        <f>+'ESTUDIO DE MERCADO 2025'!AX428*1.051</f>
        <v>268005</v>
      </c>
      <c r="BF428" s="7">
        <f>+'ESTUDIO DE MERCADO 2025'!AY428*1.051</f>
        <v>268005</v>
      </c>
      <c r="BG428" s="7">
        <f>+'ESTUDIO DE MERCADO 2025'!AZ428*1.051</f>
        <v>257901.10640000002</v>
      </c>
      <c r="BH428" s="8">
        <f t="shared" si="284"/>
        <v>243493</v>
      </c>
      <c r="BI428" s="450"/>
      <c r="BJ428" s="157">
        <f>+'ESTUDIO DE MERCADO 2023'!AV428*(1 + 0.0928) * (1 + 0.052) * (1 + 0.051)</f>
        <v>345237.62065555365</v>
      </c>
      <c r="BK428" s="157">
        <f>+'ESTUDIO DE MERCADO 2023'!AW428*(1 + 0.0928) * (1 + 0.052) * (1 + 0.051)</f>
        <v>286179.45137412677</v>
      </c>
      <c r="BL428" s="7">
        <f>+'ESTUDIO DE MERCADO 2025'!BD428*1.051</f>
        <v>399380</v>
      </c>
      <c r="BM428" s="7">
        <f>+'ESTUDIO DE MERCADO 2025'!BE428*1.051</f>
        <v>399380</v>
      </c>
      <c r="BN428" s="7">
        <f>+'ESTUDIO DE MERCADO 2025'!BF428*1.051</f>
        <v>384466.52019999997</v>
      </c>
      <c r="BO428" s="8">
        <f t="shared" si="285"/>
        <v>362929</v>
      </c>
      <c r="BP428" s="450"/>
      <c r="BQ428" s="157">
        <f>+'ESTUDIO DE MERCADO 2023'!AY428*(1 + 0.0928) * (1 + 0.052) * (1 + 0.051)</f>
        <v>324190.82822671678</v>
      </c>
      <c r="BR428" s="157">
        <f>+'ESTUDIO DE MERCADO 2023'!AZ428*(1 + 0.0928) * (1 + 0.052) * (1 + 0.051)</f>
        <v>286179.45137412677</v>
      </c>
      <c r="BS428" s="7">
        <f>+'ESTUDIO DE MERCADO 2025'!BJ428*1.051</f>
        <v>386768</v>
      </c>
      <c r="BT428" s="7">
        <f>+'ESTUDIO DE MERCADO 2025'!BK428*1.051</f>
        <v>386768</v>
      </c>
      <c r="BU428" s="7">
        <f>+'ESTUDIO DE MERCADO 2025'!BL428*1.051</f>
        <v>371650.6262</v>
      </c>
      <c r="BV428" s="8">
        <f t="shared" si="286"/>
        <v>351111</v>
      </c>
      <c r="BW428" s="450"/>
      <c r="BX428" s="157">
        <f>+'ESTUDIO DE MERCADO 2023'!BB428*(1 + 0.0928) * (1 + 0.052) * (1 + 0.051)</f>
        <v>267698.72480562166</v>
      </c>
      <c r="BY428" s="157">
        <f>+'ESTUDIO DE MERCADO 2023'!BC428*(1 + 0.0928) * (1 + 0.052) * (1 + 0.051)</f>
        <v>205922.09600432432</v>
      </c>
      <c r="BZ428" s="7">
        <f>+'ESTUDIO DE MERCADO 2025'!BP428*1.051</f>
        <v>299535</v>
      </c>
      <c r="CA428" s="7">
        <f>+'ESTUDIO DE MERCADO 2025'!BQ428*1.051</f>
        <v>299535</v>
      </c>
      <c r="CB428" s="7">
        <f>+'ESTUDIO DE MERCADO 2025'!BR428*1.051</f>
        <v>288384.10019999999</v>
      </c>
      <c r="CC428" s="8">
        <f t="shared" si="277"/>
        <v>272215</v>
      </c>
      <c r="CD428" s="453"/>
      <c r="CE428" s="45"/>
      <c r="CF428" s="9"/>
      <c r="CG428" s="9"/>
      <c r="CH428" s="9"/>
      <c r="CI428" s="10"/>
      <c r="CJ428" s="10"/>
    </row>
    <row r="429" spans="1:88" s="6" customFormat="1" ht="50" customHeight="1" thickBot="1" x14ac:dyDescent="0.4">
      <c r="A429" s="291"/>
      <c r="B429" s="11">
        <v>391</v>
      </c>
      <c r="C429" s="54" t="s">
        <v>430</v>
      </c>
      <c r="D429" s="11" t="s">
        <v>272</v>
      </c>
      <c r="F429" s="157">
        <f>+'ESTUDIO DE MERCADO 2023'!F429*(1 + 0.0928) * (1 + 0.052) * (1 + 0.051)</f>
        <v>279971.05929293216</v>
      </c>
      <c r="G429" s="157">
        <f>+'ESTUDIO DE MERCADO 2023'!G429*(1 + 0.0928) * (1 + 0.052) * (1 + 0.051)</f>
        <v>264895.69456177438</v>
      </c>
      <c r="H429" s="7">
        <f>+'ESTUDIO DE MERCADO 2025'!H429*1.051</f>
        <v>344728</v>
      </c>
      <c r="I429" s="7">
        <f>+'ESTUDIO DE MERCADO 2025'!I429*1.051</f>
        <v>352085</v>
      </c>
      <c r="J429" s="13">
        <f>+'ESTUDIO DE MERCADO 2025'!J429*1.051</f>
        <v>331765.38640000002</v>
      </c>
      <c r="K429" s="8">
        <f t="shared" si="278"/>
        <v>314689</v>
      </c>
      <c r="L429" s="450"/>
      <c r="M429" s="157">
        <f>+'ESTUDIO DE MERCADO 2023'!I429*(1 + 0.0928) * (1 + 0.052) * (1 + 0.051)</f>
        <v>279971.05929293216</v>
      </c>
      <c r="N429" s="157">
        <f>+'ESTUDIO DE MERCADO 2023'!J429*(1 + 0.0928) * (1 + 0.052) * (1 + 0.051)</f>
        <v>264895.69456177438</v>
      </c>
      <c r="O429" s="7">
        <f>+'ESTUDIO DE MERCADO 2025'!N429*1.051</f>
        <v>344728</v>
      </c>
      <c r="P429" s="7">
        <f>+'ESTUDIO DE MERCADO 2025'!O429*1.051</f>
        <v>352085</v>
      </c>
      <c r="Q429" s="7">
        <f>+'ESTUDIO DE MERCADO 2025'!P429*1.051</f>
        <v>331765.38640000002</v>
      </c>
      <c r="R429" s="8">
        <f t="shared" si="279"/>
        <v>314689</v>
      </c>
      <c r="S429" s="450"/>
      <c r="T429" s="157">
        <f>+'ESTUDIO DE MERCADO 2023'!O429*(1 + 0.0928) * (1 + 0.052) * (1 + 0.051)</f>
        <v>452057.1086393522</v>
      </c>
      <c r="U429" s="157">
        <f>+'ESTUDIO DE MERCADO 2023'!P429*(1 + 0.0928) * (1 + 0.052) * (1 + 0.051)</f>
        <v>427715.57202031015</v>
      </c>
      <c r="V429" s="7">
        <f>+'ESTUDIO DE MERCADO 2025'!T429*1.051</f>
        <v>557030</v>
      </c>
      <c r="W429" s="7">
        <f>+'ESTUDIO DE MERCADO 2025'!U429*1.051</f>
        <v>557030</v>
      </c>
      <c r="X429" s="7">
        <f>+'ESTUDIO DE MERCADO 2025'!V429*1.051</f>
        <v>535688.1838</v>
      </c>
      <c r="Y429" s="8">
        <f t="shared" si="280"/>
        <v>505904</v>
      </c>
      <c r="Z429" s="450"/>
      <c r="AA429" s="157">
        <f>+'ESTUDIO DE MERCADO 2023'!AD429*(1 + 0.0928) * (1 + 0.052) * (1 + 0.051)</f>
        <v>532324.8098806811</v>
      </c>
      <c r="AB429" s="157">
        <f>+'ESTUDIO DE MERCADO 2023'!AE429*(1 + 0.0928) * (1 + 0.052) * (1 + 0.051)</f>
        <v>506669.51580334042</v>
      </c>
      <c r="AC429" s="7">
        <f>+'ESTUDIO DE MERCADO 2025'!Z429*1.051</f>
        <v>657926</v>
      </c>
      <c r="AD429" s="7">
        <f>+'ESTUDIO DE MERCADO 2025'!AA429*1.051</f>
        <v>657926</v>
      </c>
      <c r="AE429" s="7">
        <f>+'ESTUDIO DE MERCADO 2025'!AB429*1.051</f>
        <v>632637.25839999993</v>
      </c>
      <c r="AF429" s="8">
        <f t="shared" si="281"/>
        <v>597497</v>
      </c>
      <c r="AG429" s="450"/>
      <c r="AH429" s="157">
        <f>+'ESTUDIO DE MERCADO 2023'!AG429*(1 + 0.0928) * (1 + 0.052) * (1 + 0.051)</f>
        <v>460228.94526559225</v>
      </c>
      <c r="AI429" s="157">
        <f>+'ESTUDIO DE MERCADO 2023'!AH429*(1 + 0.0928) * (1 + 0.052) * (1 + 0.051)</f>
        <v>506669.51580334042</v>
      </c>
      <c r="AJ429" s="7">
        <f>+'ESTUDIO DE MERCADO 2025'!AF429*1.051</f>
        <v>612733</v>
      </c>
      <c r="AK429" s="7">
        <f>+'ESTUDIO DE MERCADO 2025'!AG429*1.051</f>
        <v>625345</v>
      </c>
      <c r="AL429" s="7">
        <f>+'ESTUDIO DE MERCADO 2025'!AH429*1.051</f>
        <v>588738.03940000001</v>
      </c>
      <c r="AM429" s="8">
        <f t="shared" si="282"/>
        <v>558743</v>
      </c>
      <c r="AN429" s="450"/>
      <c r="AO429" s="157">
        <f>+'ESTUDIO DE MERCADO 2023'!AJ429*(1 + 0.0928) * (1 + 0.052) * (1 + 0.051)</f>
        <v>519376.95633833192</v>
      </c>
      <c r="AP429" s="157">
        <f>+'ESTUDIO DE MERCADO 2023'!AK429*(1 + 0.0928) * (1 + 0.052) * (1 + 0.051)</f>
        <v>506669.51580334042</v>
      </c>
      <c r="AQ429" s="7">
        <f>+'ESTUDIO DE MERCADO 2025'!AL429*1.051</f>
        <v>649518</v>
      </c>
      <c r="AR429" s="7">
        <f>+'ESTUDIO DE MERCADO 2025'!AM429*1.051</f>
        <v>662130</v>
      </c>
      <c r="AS429" s="7">
        <f>+'ESTUDIO DE MERCADO 2025'!AN429*1.051</f>
        <v>624753.49719999987</v>
      </c>
      <c r="AT429" s="8">
        <f>ROUND(((AO429+AP429+AQ429+AR429+AS429)/5),0)</f>
        <v>592490</v>
      </c>
      <c r="AU429" s="450"/>
      <c r="AV429" s="157">
        <f>+'ESTUDIO DE MERCADO 2023'!AM429*(1 + 0.0928) * (1 + 0.052) * (1 + 0.051)</f>
        <v>608134.81433615286</v>
      </c>
      <c r="AW429" s="157">
        <f>+'ESTUDIO DE MERCADO 2023'!AN429*(1 + 0.0928) * (1 + 0.052) * (1 + 0.051)</f>
        <v>506669.51580334042</v>
      </c>
      <c r="AX429" s="7">
        <f>+'ESTUDIO DE MERCADO 2025'!AR429*1.051</f>
        <v>706272</v>
      </c>
      <c r="AY429" s="7">
        <f>+'ESTUDIO DE MERCADO 2025'!AS429*1.051</f>
        <v>719935</v>
      </c>
      <c r="AZ429" s="7">
        <f>+'ESTUDIO DE MERCADO 2025'!AT429*1.051</f>
        <v>678798.01919999986</v>
      </c>
      <c r="BA429" s="8">
        <f t="shared" si="283"/>
        <v>643962</v>
      </c>
      <c r="BB429" s="450"/>
      <c r="BC429" s="157">
        <f>+'ESTUDIO DE MERCADO 2023'!AP429*(1 + 0.0928) * (1 + 0.052) * (1 + 0.051)</f>
        <v>412117.65199136076</v>
      </c>
      <c r="BD429" s="157">
        <f>+'ESTUDIO DE MERCADO 2023'!AQ429*(1 + 0.0928) * (1 + 0.052) * (1 + 0.051)</f>
        <v>317013.57845489291</v>
      </c>
      <c r="BE429" s="7">
        <f>+'ESTUDIO DE MERCADO 2025'!AX429*1.051</f>
        <v>461389</v>
      </c>
      <c r="BF429" s="7">
        <f>+'ESTUDIO DE MERCADO 2025'!AY429*1.051</f>
        <v>461389</v>
      </c>
      <c r="BG429" s="7">
        <f>+'ESTUDIO DE MERCADO 2025'!AZ429*1.051</f>
        <v>443964.05059999996</v>
      </c>
      <c r="BH429" s="8">
        <f t="shared" si="284"/>
        <v>419175</v>
      </c>
      <c r="BI429" s="450"/>
      <c r="BJ429" s="157">
        <f>+'ESTUDIO DE MERCADO 2023'!AV429*(1 + 0.0928) * (1 + 0.052) * (1 + 0.051)</f>
        <v>594425.17941339163</v>
      </c>
      <c r="BK429" s="157">
        <f>+'ESTUDIO DE MERCADO 2023'!AW429*(1 + 0.0928) * (1 + 0.052) * (1 + 0.051)</f>
        <v>506669.51580334042</v>
      </c>
      <c r="BL429" s="7">
        <f>+'ESTUDIO DE MERCADO 2025'!BD429*1.051</f>
        <v>696813</v>
      </c>
      <c r="BM429" s="7">
        <f>+'ESTUDIO DE MERCADO 2025'!BE429*1.051</f>
        <v>696813</v>
      </c>
      <c r="BN429" s="7">
        <f>+'ESTUDIO DE MERCADO 2025'!BF429*1.051</f>
        <v>670449.29559999995</v>
      </c>
      <c r="BO429" s="8">
        <f t="shared" si="285"/>
        <v>633034</v>
      </c>
      <c r="BP429" s="450"/>
      <c r="BQ429" s="157">
        <f>+'ESTUDIO DE MERCADO 2023'!AY429*(1 + 0.0928) * (1 + 0.052) * (1 + 0.051)</f>
        <v>566320.67081419635</v>
      </c>
      <c r="BR429" s="157">
        <f>+'ESTUDIO DE MERCADO 2023'!AZ429*(1 + 0.0928) * (1 + 0.052) * (1 + 0.051)</f>
        <v>506669.51580334042</v>
      </c>
      <c r="BS429" s="7">
        <f>+'ESTUDIO DE MERCADO 2025'!BJ429*1.051</f>
        <v>678946</v>
      </c>
      <c r="BT429" s="7">
        <f>+'ESTUDIO DE MERCADO 2025'!BK429*1.051</f>
        <v>678946</v>
      </c>
      <c r="BU429" s="7">
        <f>+'ESTUDIO DE MERCADO 2025'!BL429*1.051</f>
        <v>653336.91359999997</v>
      </c>
      <c r="BV429" s="8">
        <f t="shared" si="286"/>
        <v>616844</v>
      </c>
      <c r="BW429" s="450"/>
      <c r="BX429" s="157">
        <f>+'ESTUDIO DE MERCADO 2023'!BB429*(1 + 0.0928) * (1 + 0.052) * (1 + 0.051)</f>
        <v>470004.53216638439</v>
      </c>
      <c r="BY429" s="157">
        <f>+'ESTUDIO DE MERCADO 2023'!BC429*(1 + 0.0928) * (1 + 0.052) * (1 + 0.051)</f>
        <v>361541.9478202957</v>
      </c>
      <c r="BZ429" s="7">
        <f>+'ESTUDIO DE MERCADO 2025'!BP429*1.051</f>
        <v>526551</v>
      </c>
      <c r="CA429" s="7">
        <f>+'ESTUDIO DE MERCADO 2025'!BQ429*1.051</f>
        <v>526551</v>
      </c>
      <c r="CB429" s="7">
        <f>+'ESTUDIO DE MERCADO 2025'!BR429*1.051</f>
        <v>506323.45399999997</v>
      </c>
      <c r="CC429" s="8">
        <f t="shared" si="277"/>
        <v>478194</v>
      </c>
      <c r="CD429" s="453"/>
      <c r="CE429" s="45"/>
      <c r="CF429" s="9"/>
      <c r="CG429" s="9"/>
      <c r="CH429" s="9"/>
      <c r="CI429" s="10"/>
      <c r="CJ429" s="10"/>
    </row>
    <row r="430" spans="1:88" s="6" customFormat="1" ht="50" customHeight="1" x14ac:dyDescent="0.35">
      <c r="A430" s="291"/>
      <c r="B430" s="4">
        <v>392</v>
      </c>
      <c r="C430" s="54" t="s">
        <v>431</v>
      </c>
      <c r="D430" s="11" t="s">
        <v>272</v>
      </c>
      <c r="F430" s="157">
        <f>+'ESTUDIO DE MERCADO 2023'!F430*(1 + 0.0928) * (1 + 0.052) * (1 + 0.051)</f>
        <v>192878.9146484528</v>
      </c>
      <c r="G430" s="157">
        <f>+'ESTUDIO DE MERCADO 2023'!G430*(1 + 0.0928) * (1 + 0.052) * (1 + 0.051)</f>
        <v>182493.12693661306</v>
      </c>
      <c r="H430" s="7">
        <f>+'ESTUDIO DE MERCADO 2025'!H430*1.051</f>
        <v>237525.99999999997</v>
      </c>
      <c r="I430" s="7">
        <f>+'ESTUDIO DE MERCADO 2025'!I430*1.051</f>
        <v>242780.99999999997</v>
      </c>
      <c r="J430" s="13">
        <f>+'ESTUDIO DE MERCADO 2025'!J430*1.051</f>
        <v>228561.39039999997</v>
      </c>
      <c r="K430" s="8">
        <f t="shared" si="278"/>
        <v>216848</v>
      </c>
      <c r="L430" s="450"/>
      <c r="M430" s="157">
        <f>+'ESTUDIO DE MERCADO 2023'!I430*(1 + 0.0928) * (1 + 0.052) * (1 + 0.051)</f>
        <v>192878.9146484528</v>
      </c>
      <c r="N430" s="157">
        <f>+'ESTUDIO DE MERCADO 2023'!J430*(1 + 0.0928) * (1 + 0.052) * (1 + 0.051)</f>
        <v>182493.12693661306</v>
      </c>
      <c r="O430" s="7">
        <f>+'ESTUDIO DE MERCADO 2025'!N430*1.051</f>
        <v>237525.99999999997</v>
      </c>
      <c r="P430" s="7">
        <f>+'ESTUDIO DE MERCADO 2025'!O430*1.051</f>
        <v>242780.99999999997</v>
      </c>
      <c r="Q430" s="7">
        <f>+'ESTUDIO DE MERCADO 2025'!P430*1.051</f>
        <v>228561.39039999997</v>
      </c>
      <c r="R430" s="8">
        <f t="shared" si="279"/>
        <v>216848</v>
      </c>
      <c r="S430" s="450"/>
      <c r="T430" s="157">
        <f>+'ESTUDIO DE MERCADO 2023'!O430*(1 + 0.0928) * (1 + 0.052) * (1 + 0.051)</f>
        <v>311063.16025964508</v>
      </c>
      <c r="U430" s="157">
        <f>+'ESTUDIO DE MERCADO 2023'!P430*(1 + 0.0928) * (1 + 0.052) * (1 + 0.051)</f>
        <v>294313.60547643347</v>
      </c>
      <c r="V430" s="7">
        <f>+'ESTUDIO DE MERCADO 2025'!T430*1.051</f>
        <v>383615</v>
      </c>
      <c r="W430" s="7">
        <f>+'ESTUDIO DE MERCADO 2025'!U430*1.051</f>
        <v>383615</v>
      </c>
      <c r="X430" s="7">
        <f>+'ESTUDIO DE MERCADO 2025'!V430*1.051</f>
        <v>368610.71379999997</v>
      </c>
      <c r="Y430" s="8">
        <f t="shared" si="280"/>
        <v>348243</v>
      </c>
      <c r="Z430" s="450"/>
      <c r="AA430" s="157">
        <f>+'ESTUDIO DE MERCADO 2023'!AD430*(1 + 0.0928) * (1 + 0.052) * (1 + 0.051)</f>
        <v>370092.10502412246</v>
      </c>
      <c r="AB430" s="157">
        <f>+'ESTUDIO DE MERCADO 2023'!AE430*(1 + 0.0928) * (1 + 0.052) * (1 + 0.051)</f>
        <v>351967.69886918121</v>
      </c>
      <c r="AC430" s="7">
        <f>+'ESTUDIO DE MERCADO 2025'!Z430*1.051</f>
        <v>457185</v>
      </c>
      <c r="AD430" s="7">
        <f>+'ESTUDIO DE MERCADO 2025'!AA430*1.051</f>
        <v>457185</v>
      </c>
      <c r="AE430" s="7">
        <f>+'ESTUDIO DE MERCADO 2025'!AB430*1.051</f>
        <v>439657.26279999997</v>
      </c>
      <c r="AF430" s="8">
        <f t="shared" si="281"/>
        <v>415217</v>
      </c>
      <c r="AG430" s="450"/>
      <c r="AH430" s="157">
        <f>+'ESTUDIO DE MERCADO 2023'!AG430*(1 + 0.0928) * (1 + 0.052) * (1 + 0.051)</f>
        <v>320370.98666369286</v>
      </c>
      <c r="AI430" s="157">
        <f>+'ESTUDIO DE MERCADO 2023'!AH430*(1 + 0.0928) * (1 + 0.052) * (1 + 0.051)</f>
        <v>351967.69886918121</v>
      </c>
      <c r="AJ430" s="7">
        <f>+'ESTUDIO DE MERCADO 2025'!AF430*1.051</f>
        <v>425655</v>
      </c>
      <c r="AK430" s="7">
        <f>+'ESTUDIO DE MERCADO 2025'!AG430*1.051</f>
        <v>434063</v>
      </c>
      <c r="AL430" s="7">
        <f>+'ESTUDIO DE MERCADO 2025'!AH430*1.051</f>
        <v>409383.20779999997</v>
      </c>
      <c r="AM430" s="8">
        <f t="shared" si="282"/>
        <v>388288</v>
      </c>
      <c r="AN430" s="450"/>
      <c r="AO430" s="157">
        <f>+'ESTUDIO DE MERCADO 2023'!AJ430*(1 + 0.0928) * (1 + 0.052) * (1 + 0.051)</f>
        <v>370082.38532548881</v>
      </c>
      <c r="AP430" s="157">
        <f>+'ESTUDIO DE MERCADO 2023'!AK430*(1 + 0.0928) * (1 + 0.052) * (1 + 0.051)</f>
        <v>351967.69886918121</v>
      </c>
      <c r="AQ430" s="7">
        <f>+'ESTUDIO DE MERCADO 2025'!AL430*1.051</f>
        <v>457185</v>
      </c>
      <c r="AR430" s="7">
        <f>+'ESTUDIO DE MERCADO 2025'!AM430*1.051</f>
        <v>466643.99999999994</v>
      </c>
      <c r="AS430" s="7">
        <f>+'ESTUDIO DE MERCADO 2025'!AN430*1.051</f>
        <v>439651.37719999999</v>
      </c>
      <c r="AT430" s="8">
        <f>ROUND(((AO430+AP430+AQ430+AR430+AS430)/5),0)</f>
        <v>417106</v>
      </c>
      <c r="AU430" s="450"/>
      <c r="AV430" s="157">
        <f>+'ESTUDIO DE MERCADO 2023'!AM430*(1 + 0.0928) * (1 + 0.052) * (1 + 0.051)</f>
        <v>419324.8085282112</v>
      </c>
      <c r="AW430" s="157">
        <f>+'ESTUDIO DE MERCADO 2023'!AN430*(1 + 0.0928) * (1 + 0.052) * (1 + 0.051)</f>
        <v>351967.69886918121</v>
      </c>
      <c r="AX430" s="7">
        <f>+'ESTUDIO DE MERCADO 2025'!AR430*1.051</f>
        <v>488714.99999999994</v>
      </c>
      <c r="AY430" s="7">
        <f>+'ESTUDIO DE MERCADO 2025'!AS430*1.051</f>
        <v>498173.99999999994</v>
      </c>
      <c r="AZ430" s="7">
        <f>+'ESTUDIO DE MERCADO 2025'!AT430*1.051</f>
        <v>469635.56640000001</v>
      </c>
      <c r="BA430" s="8">
        <f t="shared" si="283"/>
        <v>445563</v>
      </c>
      <c r="BB430" s="450"/>
      <c r="BC430" s="157">
        <f>+'ESTUDIO DE MERCADO 2023'!AP430*(1 + 0.0928) * (1 + 0.052) * (1 + 0.051)</f>
        <v>287568.21873745794</v>
      </c>
      <c r="BD430" s="157">
        <f>+'ESTUDIO DE MERCADO 2023'!AQ430*(1 + 0.0928) * (1 + 0.052) * (1 + 0.051)</f>
        <v>221206.32210573685</v>
      </c>
      <c r="BE430" s="7">
        <f>+'ESTUDIO DE MERCADO 2025'!AX430*1.051</f>
        <v>322657</v>
      </c>
      <c r="BF430" s="7">
        <f>+'ESTUDIO DE MERCADO 2025'!AY430*1.051</f>
        <v>322657</v>
      </c>
      <c r="BG430" s="7">
        <f>+'ESTUDIO DE MERCADO 2025'!AZ430*1.051</f>
        <v>309790.02740000002</v>
      </c>
      <c r="BH430" s="8">
        <f t="shared" si="284"/>
        <v>292776</v>
      </c>
      <c r="BI430" s="450"/>
      <c r="BJ430" s="157">
        <f>+'ESTUDIO DE MERCADO 2023'!AV430*(1 + 0.0928) * (1 + 0.052) * (1 + 0.051)</f>
        <v>405046.57123538136</v>
      </c>
      <c r="BK430" s="157">
        <f>+'ESTUDIO DE MERCADO 2023'!AW430*(1 + 0.0928) * (1 + 0.052) * (1 + 0.051)</f>
        <v>351967.69886918121</v>
      </c>
      <c r="BL430" s="7">
        <f>+'ESTUDIO DE MERCADO 2025'!BD430*1.051</f>
        <v>479255.99999999994</v>
      </c>
      <c r="BM430" s="7">
        <f>+'ESTUDIO DE MERCADO 2025'!BE430*1.051</f>
        <v>479255.99999999994</v>
      </c>
      <c r="BN430" s="7">
        <f>+'ESTUDIO DE MERCADO 2025'!BF430*1.051</f>
        <v>460941.06379999995</v>
      </c>
      <c r="BO430" s="8">
        <f t="shared" si="285"/>
        <v>435293</v>
      </c>
      <c r="BP430" s="450"/>
      <c r="BQ430" s="157">
        <f>+'ESTUDIO DE MERCADO 2023'!AY430*(1 + 0.0928) * (1 + 0.052) * (1 + 0.051)</f>
        <v>401236.44937099115</v>
      </c>
      <c r="BR430" s="157">
        <f>+'ESTUDIO DE MERCADO 2023'!AZ430*(1 + 0.0928) * (1 + 0.052) * (1 + 0.051)</f>
        <v>351967.69886918121</v>
      </c>
      <c r="BS430" s="7">
        <f>+'ESTUDIO DE MERCADO 2025'!BJ430*1.051</f>
        <v>477153.99999999994</v>
      </c>
      <c r="BT430" s="7">
        <f>+'ESTUDIO DE MERCADO 2025'!BK430*1.051</f>
        <v>477153.99999999994</v>
      </c>
      <c r="BU430" s="7">
        <f>+'ESTUDIO DE MERCADO 2025'!BL430*1.051</f>
        <v>458620.66599999997</v>
      </c>
      <c r="BV430" s="8">
        <f t="shared" si="286"/>
        <v>433227</v>
      </c>
      <c r="BW430" s="450"/>
      <c r="BX430" s="157">
        <f>+'ESTUDIO DE MERCADO 2023'!BB430*(1 + 0.0928) * (1 + 0.052) * (1 + 0.051)</f>
        <v>323797.18043205398</v>
      </c>
      <c r="BY430" s="157">
        <f>+'ESTUDIO DE MERCADO 2023'!BC430*(1 + 0.0928) * (1 + 0.052) * (1 + 0.051)</f>
        <v>249074.75417850306</v>
      </c>
      <c r="BZ430" s="7">
        <f>+'ESTUDIO DE MERCADO 2025'!BP430*1.051</f>
        <v>362595</v>
      </c>
      <c r="CA430" s="7">
        <f>+'ESTUDIO DE MERCADO 2025'!BQ430*1.051</f>
        <v>362595</v>
      </c>
      <c r="CB430" s="7">
        <f>+'ESTUDIO DE MERCADO 2025'!BR430*1.051</f>
        <v>348818.91240000003</v>
      </c>
      <c r="CC430" s="8">
        <f t="shared" si="277"/>
        <v>329376</v>
      </c>
      <c r="CD430" s="453"/>
      <c r="CE430" s="45"/>
      <c r="CF430" s="9"/>
      <c r="CG430" s="9"/>
      <c r="CH430" s="9"/>
      <c r="CI430" s="10"/>
      <c r="CJ430" s="10"/>
    </row>
    <row r="431" spans="1:88" s="6" customFormat="1" ht="50" customHeight="1" thickBot="1" x14ac:dyDescent="0.4">
      <c r="A431" s="291"/>
      <c r="B431" s="11">
        <v>393</v>
      </c>
      <c r="C431" s="54" t="s">
        <v>432</v>
      </c>
      <c r="D431" s="11" t="s">
        <v>283</v>
      </c>
      <c r="F431" s="157">
        <f>+'ESTUDIO DE MERCADO 2023'!F431*(1 + 0.0928) * (1 + 0.052) * (1 + 0.051)</f>
        <v>6503755.311318934</v>
      </c>
      <c r="G431" s="157">
        <f>+'ESTUDIO DE MERCADO 2023'!G431*(1 + 0.0928) * (1 + 0.052) * (1 + 0.051)</f>
        <v>6153553.1022479171</v>
      </c>
      <c r="H431" s="7">
        <f>+'ESTUDIO DE MERCADO 2025'!H431*1.051</f>
        <v>8014925.9999999991</v>
      </c>
      <c r="I431" s="7">
        <f>+'ESTUDIO DE MERCADO 2025'!I431*1.051</f>
        <v>8175728.9999999991</v>
      </c>
      <c r="J431" s="13">
        <f>+'ESTUDIO DE MERCADO 2025'!J431*1.051</f>
        <v>7706957.7759999996</v>
      </c>
      <c r="K431" s="8">
        <f t="shared" si="278"/>
        <v>7310984</v>
      </c>
      <c r="L431" s="450"/>
      <c r="M431" s="157">
        <f>+'ESTUDIO DE MERCADO 2023'!I431*(1 + 0.0928) * (1 + 0.052) * (1 + 0.051)</f>
        <v>6503755.311318934</v>
      </c>
      <c r="N431" s="157">
        <f>+'ESTUDIO DE MERCADO 2023'!J431*(1 + 0.0928) * (1 + 0.052) * (1 + 0.051)</f>
        <v>6153553.1022479171</v>
      </c>
      <c r="O431" s="7">
        <f>+'ESTUDIO DE MERCADO 2025'!N431*1.051</f>
        <v>8014925.9999999991</v>
      </c>
      <c r="P431" s="7">
        <f>+'ESTUDIO DE MERCADO 2025'!O431*1.051</f>
        <v>8175728.9999999991</v>
      </c>
      <c r="Q431" s="7">
        <f>+'ESTUDIO DE MERCADO 2025'!P431*1.051</f>
        <v>7706957.7759999996</v>
      </c>
      <c r="R431" s="8">
        <f t="shared" si="279"/>
        <v>7310984</v>
      </c>
      <c r="S431" s="450"/>
      <c r="T431" s="157">
        <f>+'ESTUDIO DE MERCADO 2023'!O431*(1 + 0.0928) * (1 + 0.052) * (1 + 0.051)</f>
        <v>13849038.485452183</v>
      </c>
      <c r="U431" s="157">
        <f>+'ESTUDIO DE MERCADO 2023'!P431*(1 + 0.0928) * (1 + 0.052) * (1 + 0.051)</f>
        <v>13103321.028543219</v>
      </c>
      <c r="V431" s="7">
        <f>+'ESTUDIO DE MERCADO 2025'!T431*1.051</f>
        <v>17067189</v>
      </c>
      <c r="W431" s="7">
        <f>+'ESTUDIO DE MERCADO 2025'!U431*1.051</f>
        <v>17067189</v>
      </c>
      <c r="X431" s="7">
        <f>+'ESTUDIO DE MERCADO 2025'!V431*1.051</f>
        <v>16411127.473999999</v>
      </c>
      <c r="Y431" s="8">
        <f t="shared" si="280"/>
        <v>15499573</v>
      </c>
      <c r="Z431" s="450"/>
      <c r="AA431" s="157">
        <f>+'ESTUDIO DE MERCADO 2023'!AD431*(1 + 0.0928) * (1 + 0.052) * (1 + 0.051)</f>
        <v>16750362.452784657</v>
      </c>
      <c r="AB431" s="157">
        <f>+'ESTUDIO DE MERCADO 2023'!AE431*(1 + 0.0928) * (1 + 0.052) * (1 + 0.051)</f>
        <v>15684705.638598245</v>
      </c>
      <c r="AC431" s="7">
        <f>+'ESTUDIO DE MERCADO 2025'!Z431*1.051</f>
        <v>20539693</v>
      </c>
      <c r="AD431" s="7">
        <f>+'ESTUDIO DE MERCADO 2025'!AA431*1.051</f>
        <v>20539693</v>
      </c>
      <c r="AE431" s="7">
        <f>+'ESTUDIO DE MERCADO 2025'!AB431*1.051</f>
        <v>19749514.835399996</v>
      </c>
      <c r="AF431" s="8">
        <f t="shared" si="281"/>
        <v>18652794</v>
      </c>
      <c r="AG431" s="450"/>
      <c r="AH431" s="157">
        <f>+'ESTUDIO DE MERCADO 2023'!AG431*(1 + 0.0928) * (1 + 0.052) * (1 + 0.051)</f>
        <v>15744196.259701962</v>
      </c>
      <c r="AI431" s="157">
        <f>+'ESTUDIO DE MERCADO 2023'!AH431*(1 + 0.0928) * (1 + 0.052) * (1 + 0.051)</f>
        <v>15684705.638598245</v>
      </c>
      <c r="AJ431" s="7">
        <f>+'ESTUDIO DE MERCADO 2025'!AF431*1.051</f>
        <v>19902787</v>
      </c>
      <c r="AK431" s="7">
        <f>+'ESTUDIO DE MERCADO 2025'!AG431*1.051</f>
        <v>20301116</v>
      </c>
      <c r="AL431" s="7">
        <f>+'ESTUDIO DE MERCADO 2025'!AH431*1.051</f>
        <v>19136866.546</v>
      </c>
      <c r="AM431" s="8">
        <f t="shared" si="282"/>
        <v>18153934</v>
      </c>
      <c r="AN431" s="450"/>
      <c r="AO431" s="157">
        <f>+'ESTUDIO DE MERCADO 2023'!AJ431*(1 + 0.0928) * (1 + 0.052) * (1 + 0.051)</f>
        <v>16750362.452784657</v>
      </c>
      <c r="AP431" s="157">
        <f>+'ESTUDIO DE MERCADO 2023'!AK431*(1 + 0.0928) * (1 + 0.052) * (1 + 0.051)</f>
        <v>15684705.638598245</v>
      </c>
      <c r="AQ431" s="7">
        <f>+'ESTUDIO DE MERCADO 2025'!AL431*1.051</f>
        <v>20539693</v>
      </c>
      <c r="AR431" s="7">
        <f>+'ESTUDIO DE MERCADO 2025'!AM431*1.051</f>
        <v>20950634</v>
      </c>
      <c r="AS431" s="7">
        <f>+'ESTUDIO DE MERCADO 2025'!AN431*1.051</f>
        <v>19749514.835399996</v>
      </c>
      <c r="AT431" s="8">
        <f>ROUND(((AO431+AP431+AQ431+AR431+AS431)/5),0)</f>
        <v>18734982</v>
      </c>
      <c r="AU431" s="450"/>
      <c r="AV431" s="157">
        <f>+'ESTUDIO DE MERCADO 2023'!AM431*(1 + 0.0928) * (1 + 0.052) * (1 + 0.051)</f>
        <v>31493107.78820356</v>
      </c>
      <c r="AW431" s="157">
        <f>+'ESTUDIO DE MERCADO 2023'!AN431*(1 + 0.0928) * (1 + 0.052) * (1 + 0.051)</f>
        <v>15684705.638598245</v>
      </c>
      <c r="AX431" s="7">
        <f>+'ESTUDIO DE MERCADO 2025'!AR431*1.051</f>
        <v>29875725.999999996</v>
      </c>
      <c r="AY431" s="7">
        <f>+'ESTUDIO DE MERCADO 2025'!AS431*1.051</f>
        <v>30473744.999999996</v>
      </c>
      <c r="AZ431" s="7">
        <f>+'ESTUDIO DE MERCADO 2025'!AT431*1.051</f>
        <v>28726281.982999999</v>
      </c>
      <c r="BA431" s="8">
        <f t="shared" si="283"/>
        <v>27250713</v>
      </c>
      <c r="BB431" s="450"/>
      <c r="BC431" s="157">
        <f>+'ESTUDIO DE MERCADO 2023'!AP431*(1 + 0.0928) * (1 + 0.052) * (1 + 0.051)</f>
        <v>12460788.509156097</v>
      </c>
      <c r="BD431" s="157">
        <f>+'ESTUDIO DE MERCADO 2023'!AQ431*(1 + 0.0928) * (1 + 0.052) * (1 + 0.051)</f>
        <v>9585221.9301200751</v>
      </c>
      <c r="BE431" s="7">
        <f>+'ESTUDIO DE MERCADO 2025'!AX431*1.051</f>
        <v>13960433</v>
      </c>
      <c r="BF431" s="7">
        <f>+'ESTUDIO DE MERCADO 2025'!AY431*1.051</f>
        <v>13960433</v>
      </c>
      <c r="BG431" s="7">
        <f>+'ESTUDIO DE MERCADO 2025'!AZ431*1.051</f>
        <v>13423680.7838</v>
      </c>
      <c r="BH431" s="8">
        <f t="shared" si="284"/>
        <v>12678111</v>
      </c>
      <c r="BI431" s="450"/>
      <c r="BJ431" s="157">
        <f>+'ESTUDIO DE MERCADO 2023'!AV431*(1 + 0.0928) * (1 + 0.052) * (1 + 0.051)</f>
        <v>21111398.050692458</v>
      </c>
      <c r="BK431" s="157">
        <f>+'ESTUDIO DE MERCADO 2023'!AW431*(1 + 0.0928) * (1 + 0.052) * (1 + 0.051)</f>
        <v>15684705.638598245</v>
      </c>
      <c r="BL431" s="7">
        <f>+'ESTUDIO DE MERCADO 2025'!BD431*1.051</f>
        <v>23300670</v>
      </c>
      <c r="BM431" s="7">
        <f>+'ESTUDIO DE MERCADO 2025'!BE431*1.051</f>
        <v>23300670</v>
      </c>
      <c r="BN431" s="7">
        <f>+'ESTUDIO DE MERCADO 2025'!BF431*1.051</f>
        <v>22404922.458799999</v>
      </c>
      <c r="BO431" s="8">
        <f t="shared" si="285"/>
        <v>21160473</v>
      </c>
      <c r="BP431" s="450"/>
      <c r="BQ431" s="157">
        <f>+'ESTUDIO DE MERCADO 2023'!AY431*(1 + 0.0928) * (1 + 0.052) * (1 + 0.051)</f>
        <v>18068419.19547319</v>
      </c>
      <c r="BR431" s="157">
        <f>+'ESTUDIO DE MERCADO 2023'!AZ431*(1 + 0.0928) * (1 + 0.052) * (1 + 0.051)</f>
        <v>15684705.638598245</v>
      </c>
      <c r="BS431" s="7">
        <f>+'ESTUDIO DE MERCADO 2025'!BJ431*1.051</f>
        <v>21374187</v>
      </c>
      <c r="BT431" s="7">
        <f>+'ESTUDIO DE MERCADO 2025'!BK431*1.051</f>
        <v>21374187</v>
      </c>
      <c r="BU431" s="7">
        <f>+'ESTUDIO DE MERCADO 2025'!BL431*1.051</f>
        <v>20552070.837199997</v>
      </c>
      <c r="BV431" s="8">
        <f t="shared" si="286"/>
        <v>19410714</v>
      </c>
      <c r="BW431" s="450"/>
      <c r="BX431" s="157">
        <f>+'ESTUDIO DE MERCADO 2023'!BB431*(1 + 0.0928) * (1 + 0.052) * (1 + 0.051)</f>
        <v>10918246.821787145</v>
      </c>
      <c r="BY431" s="157">
        <f>+'ESTUDIO DE MERCADO 2023'!BC431*(1 + 0.0928) * (1 + 0.052) * (1 + 0.051)</f>
        <v>8398651.4013747256</v>
      </c>
      <c r="BZ431" s="7">
        <f>+'ESTUDIO DE MERCADO 2025'!BP431*1.051</f>
        <v>12232589</v>
      </c>
      <c r="CA431" s="7">
        <f>+'ESTUDIO DE MERCADO 2025'!BQ431*1.051</f>
        <v>12232589</v>
      </c>
      <c r="CB431" s="7">
        <f>+'ESTUDIO DE MERCADO 2025'!BR431*1.051</f>
        <v>11761941.951199999</v>
      </c>
      <c r="CC431" s="8">
        <f t="shared" si="277"/>
        <v>11108804</v>
      </c>
      <c r="CD431" s="453"/>
      <c r="CE431" s="45"/>
      <c r="CF431" s="9"/>
      <c r="CG431" s="9"/>
      <c r="CH431" s="9"/>
      <c r="CI431" s="10"/>
      <c r="CJ431" s="10"/>
    </row>
    <row r="432" spans="1:88" s="6" customFormat="1" ht="50" customHeight="1" x14ac:dyDescent="0.35">
      <c r="A432" s="291"/>
      <c r="B432" s="4">
        <v>394</v>
      </c>
      <c r="C432" s="54" t="s">
        <v>433</v>
      </c>
      <c r="D432" s="11" t="s">
        <v>283</v>
      </c>
      <c r="F432" s="157">
        <f>+'ESTUDIO DE MERCADO 2023'!F432*(1 + 0.0928) * (1 + 0.052) * (1 + 0.051)</f>
        <v>300533.08175241598</v>
      </c>
      <c r="G432" s="157">
        <f>+'ESTUDIO DE MERCADO 2023'!G432*(1 + 0.0928) * (1 + 0.052) * (1 + 0.051)</f>
        <v>284350.53119651665</v>
      </c>
      <c r="H432" s="7">
        <f>+'ESTUDIO DE MERCADO 2025'!H432*1.051</f>
        <v>369952</v>
      </c>
      <c r="I432" s="7">
        <f>+'ESTUDIO DE MERCADO 2025'!I432*1.051</f>
        <v>377309</v>
      </c>
      <c r="J432" s="13">
        <f>+'ESTUDIO DE MERCADO 2025'!J432*1.051</f>
        <v>356131.77039999998</v>
      </c>
      <c r="K432" s="8">
        <f t="shared" si="278"/>
        <v>337655</v>
      </c>
      <c r="L432" s="450"/>
      <c r="M432" s="157">
        <f>+'ESTUDIO DE MERCADO 2023'!I432*(1 + 0.0928) * (1 + 0.052) * (1 + 0.051)</f>
        <v>300533.08175241598</v>
      </c>
      <c r="N432" s="157">
        <f>+'ESTUDIO DE MERCADO 2023'!J432*(1 + 0.0928) * (1 + 0.052) * (1 + 0.051)</f>
        <v>284350.53119651665</v>
      </c>
      <c r="O432" s="7">
        <f>+'ESTUDIO DE MERCADO 2025'!N432*1.051</f>
        <v>369952</v>
      </c>
      <c r="P432" s="7">
        <f>+'ESTUDIO DE MERCADO 2025'!O432*1.051</f>
        <v>377309</v>
      </c>
      <c r="Q432" s="7">
        <f>+'ESTUDIO DE MERCADO 2025'!P432*1.051</f>
        <v>356131.77039999998</v>
      </c>
      <c r="R432" s="8">
        <f t="shared" si="279"/>
        <v>337655</v>
      </c>
      <c r="S432" s="450"/>
      <c r="T432" s="157">
        <f>+'ESTUDIO DE MERCADO 2023'!O432*(1 + 0.0928) * (1 + 0.052) * (1 + 0.051)</f>
        <v>480564.9847318437</v>
      </c>
      <c r="U432" s="157">
        <f>+'ESTUDIO DE MERCADO 2023'!P432*(1 + 0.0928) * (1 + 0.052) * (1 + 0.051)</f>
        <v>454688.40863089828</v>
      </c>
      <c r="V432" s="7">
        <f>+'ESTUDIO DE MERCADO 2025'!T432*1.051</f>
        <v>592764</v>
      </c>
      <c r="W432" s="7">
        <f>+'ESTUDIO DE MERCADO 2025'!U432*1.051</f>
        <v>592764</v>
      </c>
      <c r="X432" s="7">
        <f>+'ESTUDIO DE MERCADO 2025'!V432*1.051</f>
        <v>569470.0564</v>
      </c>
      <c r="Y432" s="8">
        <f t="shared" si="280"/>
        <v>538050</v>
      </c>
      <c r="Z432" s="450"/>
      <c r="AA432" s="157">
        <f>+'ESTUDIO DE MERCADO 2023'!AD432*(1 + 0.0928) * (1 + 0.052) * (1 + 0.051)</f>
        <v>571496.41033661424</v>
      </c>
      <c r="AB432" s="157">
        <f>+'ESTUDIO DE MERCADO 2023'!AE432*(1 + 0.0928) * (1 + 0.052) * (1 + 0.051)</f>
        <v>543541.05238212552</v>
      </c>
      <c r="AC432" s="7">
        <f>+'ESTUDIO DE MERCADO 2025'!Z432*1.051</f>
        <v>706272</v>
      </c>
      <c r="AD432" s="7">
        <f>+'ESTUDIO DE MERCADO 2025'!AA432*1.051</f>
        <v>706272</v>
      </c>
      <c r="AE432" s="7">
        <f>+'ESTUDIO DE MERCADO 2025'!AB432*1.051</f>
        <v>678939.27359999996</v>
      </c>
      <c r="AF432" s="8">
        <f t="shared" si="281"/>
        <v>641304</v>
      </c>
      <c r="AG432" s="450"/>
      <c r="AH432" s="157">
        <f>+'ESTUDIO DE MERCADO 2023'!AG432*(1 + 0.0928) * (1 + 0.052) * (1 + 0.051)</f>
        <v>483373.97763696819</v>
      </c>
      <c r="AI432" s="157">
        <f>+'ESTUDIO DE MERCADO 2023'!AH432*(1 + 0.0928) * (1 + 0.052) * (1 + 0.051)</f>
        <v>543541.05238212552</v>
      </c>
      <c r="AJ432" s="7">
        <f>+'ESTUDIO DE MERCADO 2025'!AF432*1.051</f>
        <v>650569</v>
      </c>
      <c r="AK432" s="7">
        <f>+'ESTUDIO DE MERCADO 2025'!AG432*1.051</f>
        <v>663181</v>
      </c>
      <c r="AL432" s="7">
        <f>+'ESTUDIO DE MERCADO 2025'!AH432*1.051</f>
        <v>625281.72979999997</v>
      </c>
      <c r="AM432" s="8">
        <f t="shared" si="282"/>
        <v>593189</v>
      </c>
      <c r="AN432" s="450"/>
      <c r="AO432" s="157">
        <f>+'ESTUDIO DE MERCADO 2023'!AJ432*(1 + 0.0928) * (1 + 0.052) * (1 + 0.051)</f>
        <v>556338.54031743924</v>
      </c>
      <c r="AP432" s="157">
        <f>+'ESTUDIO DE MERCADO 2023'!AK432*(1 + 0.0928) * (1 + 0.052) * (1 + 0.051)</f>
        <v>543541.05238212552</v>
      </c>
      <c r="AQ432" s="7">
        <f>+'ESTUDIO DE MERCADO 2025'!AL432*1.051</f>
        <v>696813</v>
      </c>
      <c r="AR432" s="7">
        <f>+'ESTUDIO DE MERCADO 2025'!AM432*1.051</f>
        <v>710476</v>
      </c>
      <c r="AS432" s="7">
        <f>+'ESTUDIO DE MERCADO 2025'!AN432*1.051</f>
        <v>669710.65280000004</v>
      </c>
      <c r="AT432" s="8">
        <f>ROUND(((AO432+AP432+AQ432+AR432+AS432)/5),0)</f>
        <v>635376</v>
      </c>
      <c r="AU432" s="450"/>
      <c r="AV432" s="157">
        <f>+'ESTUDIO DE MERCADO 2023'!AM432*(1 + 0.0928) * (1 + 0.052) * (1 + 0.051)</f>
        <v>640694.58979654673</v>
      </c>
      <c r="AW432" s="157">
        <f>+'ESTUDIO DE MERCADO 2023'!AN432*(1 + 0.0928) * (1 + 0.052) * (1 + 0.051)</f>
        <v>543541.05238212552</v>
      </c>
      <c r="AX432" s="7">
        <f>+'ESTUDIO DE MERCADO 2025'!AR432*1.051</f>
        <v>750414</v>
      </c>
      <c r="AY432" s="7">
        <f>+'ESTUDIO DE MERCADO 2025'!AS432*1.051</f>
        <v>765128</v>
      </c>
      <c r="AZ432" s="7">
        <f>+'ESTUDIO DE MERCADO 2025'!AT432*1.051</f>
        <v>721074.28399999999</v>
      </c>
      <c r="BA432" s="8">
        <f t="shared" si="283"/>
        <v>684170</v>
      </c>
      <c r="BB432" s="450"/>
      <c r="BC432" s="157">
        <f>+'ESTUDIO DE MERCADO 2023'!AP432*(1 + 0.0928) * (1 + 0.052) * (1 + 0.051)</f>
        <v>432520.51438571844</v>
      </c>
      <c r="BD432" s="157">
        <f>+'ESTUDIO DE MERCADO 2023'!AQ432*(1 + 0.0928) * (1 + 0.052) * (1 + 0.051)</f>
        <v>332708.08798901422</v>
      </c>
      <c r="BE432" s="7">
        <f>+'ESTUDIO DE MERCADO 2025'!AX432*1.051</f>
        <v>484510.99999999994</v>
      </c>
      <c r="BF432" s="7">
        <f>+'ESTUDIO DE MERCADO 2025'!AY432*1.051</f>
        <v>484510.99999999994</v>
      </c>
      <c r="BG432" s="7">
        <f>+'ESTUDIO DE MERCADO 2025'!AZ432*1.051</f>
        <v>465942.35239999997</v>
      </c>
      <c r="BH432" s="8">
        <f t="shared" si="284"/>
        <v>440039</v>
      </c>
      <c r="BI432" s="450"/>
      <c r="BJ432" s="157">
        <f>+'ESTUDIO DE MERCADO 2023'!AV432*(1 + 0.0928) * (1 + 0.052) * (1 + 0.051)</f>
        <v>633489.86318435438</v>
      </c>
      <c r="BK432" s="157">
        <f>+'ESTUDIO DE MERCADO 2023'!AW432*(1 + 0.0928) * (1 + 0.052) * (1 + 0.051)</f>
        <v>543541.05238212552</v>
      </c>
      <c r="BL432" s="7">
        <f>+'ESTUDIO DE MERCADO 2025'!BD432*1.051</f>
        <v>745159</v>
      </c>
      <c r="BM432" s="7">
        <f>+'ESTUDIO DE MERCADO 2025'!BE432*1.051</f>
        <v>745159</v>
      </c>
      <c r="BN432" s="7">
        <f>+'ESTUDIO DE MERCADO 2025'!BF432*1.051</f>
        <v>716686.56919999991</v>
      </c>
      <c r="BO432" s="8">
        <f t="shared" si="285"/>
        <v>676807</v>
      </c>
      <c r="BP432" s="450"/>
      <c r="BQ432" s="157">
        <f>+'ESTUDIO DE MERCADO 2023'!AY432*(1 + 0.0928) * (1 + 0.052) * (1 + 0.051)</f>
        <v>623522.31223554781</v>
      </c>
      <c r="BR432" s="157">
        <f>+'ESTUDIO DE MERCADO 2023'!AZ432*(1 + 0.0928) * (1 + 0.052) * (1 + 0.051)</f>
        <v>543541.05238212552</v>
      </c>
      <c r="BS432" s="7">
        <f>+'ESTUDIO DE MERCADO 2025'!BJ432*1.051</f>
        <v>738853</v>
      </c>
      <c r="BT432" s="7">
        <f>+'ESTUDIO DE MERCADO 2025'!BK432*1.051</f>
        <v>738853</v>
      </c>
      <c r="BU432" s="7">
        <f>+'ESTUDIO DE MERCADO 2025'!BL432*1.051</f>
        <v>710617.04419999989</v>
      </c>
      <c r="BV432" s="8">
        <f t="shared" si="286"/>
        <v>671077</v>
      </c>
      <c r="BW432" s="450"/>
      <c r="BX432" s="157">
        <f>+'ESTUDIO DE MERCADO 2023'!BB432*(1 + 0.0928) * (1 + 0.052) * (1 + 0.051)</f>
        <v>504522.82690145838</v>
      </c>
      <c r="BY432" s="157">
        <f>+'ESTUDIO DE MERCADO 2023'!BC432*(1 + 0.0928) * (1 + 0.052) * (1 + 0.051)</f>
        <v>388094.48223189107</v>
      </c>
      <c r="BZ432" s="7">
        <f>+'ESTUDIO DE MERCADO 2025'!BP432*1.051</f>
        <v>565438</v>
      </c>
      <c r="CA432" s="7">
        <f>+'ESTUDIO DE MERCADO 2025'!BQ432*1.051</f>
        <v>565438</v>
      </c>
      <c r="CB432" s="7">
        <f>+'ESTUDIO DE MERCADO 2025'!BR432*1.051</f>
        <v>543508.67480000004</v>
      </c>
      <c r="CC432" s="8">
        <f t="shared" si="277"/>
        <v>513400</v>
      </c>
      <c r="CD432" s="453"/>
      <c r="CE432" s="45"/>
      <c r="CF432" s="9"/>
      <c r="CG432" s="9"/>
      <c r="CH432" s="9"/>
      <c r="CI432" s="10"/>
      <c r="CJ432" s="10"/>
    </row>
    <row r="433" spans="1:88" s="6" customFormat="1" ht="50" customHeight="1" thickBot="1" x14ac:dyDescent="0.4">
      <c r="A433" s="291"/>
      <c r="B433" s="11">
        <v>395</v>
      </c>
      <c r="C433" s="54" t="s">
        <v>434</v>
      </c>
      <c r="D433" s="11" t="s">
        <v>283</v>
      </c>
      <c r="F433" s="157">
        <f>+'ESTUDIO DE MERCADO 2023'!F433*(1 + 0.0928) * (1 + 0.052) * (1 + 0.051)</f>
        <v>489846.08196464897</v>
      </c>
      <c r="G433" s="157">
        <f>+'ESTUDIO DE MERCADO 2023'!G433*(1 + 0.0928) * (1 + 0.052) * (1 + 0.051)</f>
        <v>463469.75447424478</v>
      </c>
      <c r="H433" s="7">
        <f>+'ESTUDIO DE MERCADO 2025'!H433*1.051</f>
        <v>603274</v>
      </c>
      <c r="I433" s="7">
        <f>+'ESTUDIO DE MERCADO 2025'!I433*1.051</f>
        <v>614835</v>
      </c>
      <c r="J433" s="13">
        <f>+'ESTUDIO DE MERCADO 2025'!J433*1.051</f>
        <v>580468.77139999997</v>
      </c>
      <c r="K433" s="8">
        <f t="shared" si="278"/>
        <v>550379</v>
      </c>
      <c r="L433" s="450"/>
      <c r="M433" s="157">
        <f>+'ESTUDIO DE MERCADO 2023'!I433*(1 + 0.0928) * (1 + 0.052) * (1 + 0.051)</f>
        <v>489846.08196464897</v>
      </c>
      <c r="N433" s="157">
        <f>+'ESTUDIO DE MERCADO 2023'!J433*(1 + 0.0928) * (1 + 0.052) * (1 + 0.051)</f>
        <v>463469.75447424478</v>
      </c>
      <c r="O433" s="7">
        <f>+'ESTUDIO DE MERCADO 2025'!N433*1.051</f>
        <v>603274</v>
      </c>
      <c r="P433" s="7">
        <f>+'ESTUDIO DE MERCADO 2025'!O433*1.051</f>
        <v>614835</v>
      </c>
      <c r="Q433" s="7">
        <f>+'ESTUDIO DE MERCADO 2025'!P433*1.051</f>
        <v>580468.77139999997</v>
      </c>
      <c r="R433" s="8">
        <f t="shared" si="279"/>
        <v>550379</v>
      </c>
      <c r="S433" s="450"/>
      <c r="T433" s="157">
        <f>+'ESTUDIO DE MERCADO 2023'!O433*(1 + 0.0928) * (1 + 0.052) * (1 + 0.051)</f>
        <v>808201.44612418895</v>
      </c>
      <c r="U433" s="157">
        <f>+'ESTUDIO DE MERCADO 2023'!P433*(1 + 0.0928) * (1 + 0.052) * (1 + 0.051)</f>
        <v>764682.9067175017</v>
      </c>
      <c r="V433" s="7">
        <f>+'ESTUDIO DE MERCADO 2025'!T433*1.051</f>
        <v>996347.99999999988</v>
      </c>
      <c r="W433" s="7">
        <f>+'ESTUDIO DE MERCADO 2025'!U433*1.051</f>
        <v>996347.99999999988</v>
      </c>
      <c r="X433" s="7">
        <f>+'ESTUDIO DE MERCADO 2025'!V433*1.051</f>
        <v>957719.54599999997</v>
      </c>
      <c r="Y433" s="8">
        <f t="shared" si="280"/>
        <v>904660</v>
      </c>
      <c r="Z433" s="450"/>
      <c r="AA433" s="157">
        <f>+'ESTUDIO DE MERCADO 2023'!AD433*(1 + 0.0928) * (1 + 0.052) * (1 + 0.051)</f>
        <v>940535.1430213151</v>
      </c>
      <c r="AB433" s="157">
        <f>+'ESTUDIO DE MERCADO 2023'!AE433*(1 + 0.0928) * (1 + 0.052) * (1 + 0.051)</f>
        <v>905408.60076078435</v>
      </c>
      <c r="AC433" s="7">
        <f>+'ESTUDIO DE MERCADO 2025'!Z433*1.051</f>
        <v>1168712</v>
      </c>
      <c r="AD433" s="7">
        <f>+'ESTUDIO DE MERCADO 2025'!AA433*1.051</f>
        <v>1168712</v>
      </c>
      <c r="AE433" s="7">
        <f>+'ESTUDIO DE MERCADO 2025'!AB433*1.051</f>
        <v>1123983.3318</v>
      </c>
      <c r="AF433" s="8">
        <f t="shared" si="281"/>
        <v>1061470</v>
      </c>
      <c r="AG433" s="450"/>
      <c r="AH433" s="157">
        <f>+'ESTUDIO DE MERCADO 2023'!AG433*(1 + 0.0928) * (1 + 0.052) * (1 + 0.051)</f>
        <v>863024.19130495482</v>
      </c>
      <c r="AI433" s="157">
        <f>+'ESTUDIO DE MERCADO 2023'!AH433*(1 + 0.0928) * (1 + 0.052) * (1 + 0.051)</f>
        <v>905408.60076078435</v>
      </c>
      <c r="AJ433" s="7">
        <f>+'ESTUDIO DE MERCADO 2025'!AF433*1.051</f>
        <v>1120366</v>
      </c>
      <c r="AK433" s="7">
        <f>+'ESTUDIO DE MERCADO 2025'!AG433*1.051</f>
        <v>1142437</v>
      </c>
      <c r="AL433" s="7">
        <f>+'ESTUDIO DE MERCADO 2025'!AH433*1.051</f>
        <v>1076788.1768</v>
      </c>
      <c r="AM433" s="8">
        <f t="shared" si="282"/>
        <v>1021605</v>
      </c>
      <c r="AN433" s="450"/>
      <c r="AO433" s="157">
        <f>+'ESTUDIO DE MERCADO 2023'!AJ433*(1 + 0.0928) * (1 + 0.052) * (1 + 0.051)</f>
        <v>929305.24621246336</v>
      </c>
      <c r="AP433" s="157">
        <f>+'ESTUDIO DE MERCADO 2023'!AK433*(1 + 0.0928) * (1 + 0.052) * (1 + 0.051)</f>
        <v>905408.60076078435</v>
      </c>
      <c r="AQ433" s="7">
        <f>+'ESTUDIO DE MERCADO 2025'!AL433*1.051</f>
        <v>1161355</v>
      </c>
      <c r="AR433" s="7">
        <f>+'ESTUDIO DE MERCADO 2025'!AM433*1.051</f>
        <v>1184477</v>
      </c>
      <c r="AS433" s="7">
        <f>+'ESTUDIO DE MERCADO 2025'!AN433*1.051</f>
        <v>1117145.736</v>
      </c>
      <c r="AT433" s="8">
        <f>ROUND(((AO433+AP433+AQ433+AR433+AS433)/5),0)</f>
        <v>1059538</v>
      </c>
      <c r="AU433" s="450"/>
      <c r="AV433" s="157">
        <f>+'ESTUDIO DE MERCADO 2023'!AM433*(1 + 0.0928) * (1 + 0.052) * (1 + 0.051)</f>
        <v>1074456.7956827136</v>
      </c>
      <c r="AW433" s="157">
        <f>+'ESTUDIO DE MERCADO 2023'!AN433*(1 + 0.0928) * (1 + 0.052) * (1 + 0.051)</f>
        <v>905408.60076078435</v>
      </c>
      <c r="AX433" s="7">
        <f>+'ESTUDIO DE MERCADO 2025'!AR433*1.051</f>
        <v>1253843</v>
      </c>
      <c r="AY433" s="7">
        <f>+'ESTUDIO DE MERCADO 2025'!AS433*1.051</f>
        <v>1279067</v>
      </c>
      <c r="AZ433" s="7">
        <f>+'ESTUDIO DE MERCADO 2025'!AT433*1.051</f>
        <v>1205528.3197999999</v>
      </c>
      <c r="BA433" s="8">
        <f t="shared" si="283"/>
        <v>1143661</v>
      </c>
      <c r="BB433" s="450"/>
      <c r="BC433" s="157">
        <f>+'ESTUDIO DE MERCADO 2023'!AP433*(1 + 0.0928) * (1 + 0.052) * (1 + 0.051)</f>
        <v>749544.27983244858</v>
      </c>
      <c r="BD433" s="157">
        <f>+'ESTUDIO DE MERCADO 2023'!AQ433*(1 + 0.0928) * (1 + 0.052) * (1 + 0.051)</f>
        <v>576572.52294803737</v>
      </c>
      <c r="BE433" s="7">
        <f>+'ESTUDIO DE MERCADO 2025'!AX433*1.051</f>
        <v>839749</v>
      </c>
      <c r="BF433" s="7">
        <f>+'ESTUDIO DE MERCADO 2025'!AY433*1.051</f>
        <v>839749</v>
      </c>
      <c r="BG433" s="7">
        <f>+'ESTUDIO DE MERCADO 2025'!AZ433*1.051</f>
        <v>807464.59219999996</v>
      </c>
      <c r="BH433" s="8">
        <f t="shared" si="284"/>
        <v>762616</v>
      </c>
      <c r="BI433" s="450"/>
      <c r="BJ433" s="157">
        <f>+'ESTUDIO DE MERCADO 2023'!AV433*(1 + 0.0928) * (1 + 0.052) * (1 + 0.051)</f>
        <v>1051161.1079825163</v>
      </c>
      <c r="BK433" s="157">
        <f>+'ESTUDIO DE MERCADO 2023'!AW433*(1 + 0.0928) * (1 + 0.052) * (1 + 0.051)</f>
        <v>905408.60076078435</v>
      </c>
      <c r="BL433" s="7">
        <f>+'ESTUDIO DE MERCADO 2025'!BD433*1.051</f>
        <v>1239129</v>
      </c>
      <c r="BM433" s="7">
        <f>+'ESTUDIO DE MERCADO 2025'!BE433*1.051</f>
        <v>1239129</v>
      </c>
      <c r="BN433" s="7">
        <f>+'ESTUDIO DE MERCADO 2025'!BF433*1.051</f>
        <v>1191344.0238000001</v>
      </c>
      <c r="BO433" s="8">
        <f t="shared" si="285"/>
        <v>1125234</v>
      </c>
      <c r="BP433" s="450"/>
      <c r="BQ433" s="157">
        <f>+'ESTUDIO DE MERCADO 2023'!AY433*(1 + 0.0928) * (1 + 0.052) * (1 + 0.051)</f>
        <v>1057467.9774334251</v>
      </c>
      <c r="BR433" s="157">
        <f>+'ESTUDIO DE MERCADO 2023'!AZ433*(1 + 0.0928) * (1 + 0.052) * (1 + 0.051)</f>
        <v>905408.60076078435</v>
      </c>
      <c r="BS433" s="7">
        <f>+'ESTUDIO DE MERCADO 2025'!BJ433*1.051</f>
        <v>1243333</v>
      </c>
      <c r="BT433" s="7">
        <f>+'ESTUDIO DE MERCADO 2025'!BK433*1.051</f>
        <v>1243333</v>
      </c>
      <c r="BU433" s="7">
        <f>+'ESTUDIO DE MERCADO 2025'!BL433*1.051</f>
        <v>1195182.9063999997</v>
      </c>
      <c r="BV433" s="8">
        <f t="shared" si="286"/>
        <v>1128945</v>
      </c>
      <c r="BW433" s="450"/>
      <c r="BX433" s="157">
        <f>+'ESTUDIO DE MERCADO 2023'!BB433*(1 + 0.0928) * (1 + 0.052) * (1 + 0.051)</f>
        <v>822333.88793751411</v>
      </c>
      <c r="BY433" s="157">
        <f>+'ESTUDIO DE MERCADO 2023'!BC433*(1 + 0.0928) * (1 + 0.052) * (1 + 0.051)</f>
        <v>632564.52918270312</v>
      </c>
      <c r="BZ433" s="7">
        <f>+'ESTUDIO DE MERCADO 2025'!BP433*1.051</f>
        <v>921727</v>
      </c>
      <c r="CA433" s="7">
        <f>+'ESTUDIO DE MERCADO 2025'!BQ433*1.051</f>
        <v>921727</v>
      </c>
      <c r="CB433" s="7">
        <f>+'ESTUDIO DE MERCADO 2025'!BR433*1.051</f>
        <v>885878.44099999999</v>
      </c>
      <c r="CC433" s="8">
        <f t="shared" si="277"/>
        <v>836846</v>
      </c>
      <c r="CD433" s="453"/>
      <c r="CE433" s="45"/>
      <c r="CF433" s="9"/>
      <c r="CG433" s="9"/>
      <c r="CH433" s="9"/>
      <c r="CI433" s="10"/>
      <c r="CJ433" s="10"/>
    </row>
    <row r="434" spans="1:88" s="6" customFormat="1" ht="50" customHeight="1" x14ac:dyDescent="0.35">
      <c r="A434" s="291"/>
      <c r="B434" s="4">
        <v>396</v>
      </c>
      <c r="C434" s="54" t="s">
        <v>435</v>
      </c>
      <c r="D434" s="11" t="s">
        <v>272</v>
      </c>
      <c r="F434" s="157">
        <f>+'ESTUDIO DE MERCADO 2023'!F434*(1 + 0.0928) * (1 + 0.052) * (1 + 0.051)</f>
        <v>366586.9387043629</v>
      </c>
      <c r="G434" s="157">
        <f>+'ESTUDIO DE MERCADO 2023'!G434*(1 + 0.0928) * (1 + 0.052) * (1 + 0.051)</f>
        <v>346847.64200489729</v>
      </c>
      <c r="H434" s="7">
        <f>+'ESTUDIO DE MERCADO 2025'!H434*1.051</f>
        <v>451930</v>
      </c>
      <c r="I434" s="7">
        <f>+'ESTUDIO DE MERCADO 2025'!I434*1.051</f>
        <v>461389</v>
      </c>
      <c r="J434" s="13">
        <f>+'ESTUDIO DE MERCADO 2025'!J434*1.051</f>
        <v>434405.83619999996</v>
      </c>
      <c r="K434" s="8">
        <f t="shared" si="278"/>
        <v>412232</v>
      </c>
      <c r="L434" s="450"/>
      <c r="M434" s="157">
        <f>+'ESTUDIO DE MERCADO 2023'!I434*(1 + 0.0928) * (1 + 0.052) * (1 + 0.051)</f>
        <v>366586.9387043629</v>
      </c>
      <c r="N434" s="157">
        <f>+'ESTUDIO DE MERCADO 2023'!J434*(1 + 0.0928) * (1 + 0.052) * (1 + 0.051)</f>
        <v>346847.64200489729</v>
      </c>
      <c r="O434" s="7">
        <f>+'ESTUDIO DE MERCADO 2025'!N434*1.051</f>
        <v>451930</v>
      </c>
      <c r="P434" s="7">
        <f>+'ESTUDIO DE MERCADO 2025'!O434*1.051</f>
        <v>461389</v>
      </c>
      <c r="Q434" s="7">
        <f>+'ESTUDIO DE MERCADO 2025'!P434*1.051</f>
        <v>434405.83619999996</v>
      </c>
      <c r="R434" s="8">
        <f t="shared" si="279"/>
        <v>412232</v>
      </c>
      <c r="S434" s="450"/>
      <c r="T434" s="157">
        <f>+'ESTUDIO DE MERCADO 2023'!O434*(1 + 0.0928) * (1 + 0.052) * (1 + 0.051)</f>
        <v>545651.73166974261</v>
      </c>
      <c r="U434" s="157">
        <f>+'ESTUDIO DE MERCADO 2023'!P434*(1 + 0.0928) * (1 + 0.052) * (1 + 0.051)</f>
        <v>516270.4845798334</v>
      </c>
      <c r="V434" s="7">
        <f>+'ESTUDIO DE MERCADO 2025'!T434*1.051</f>
        <v>672640</v>
      </c>
      <c r="W434" s="7">
        <f>+'ESTUDIO DE MERCADO 2025'!U434*1.051</f>
        <v>672640</v>
      </c>
      <c r="X434" s="7">
        <f>+'ESTUDIO DE MERCADO 2025'!V434*1.051</f>
        <v>646597.90159999998</v>
      </c>
      <c r="Y434" s="8">
        <f t="shared" si="280"/>
        <v>610760</v>
      </c>
      <c r="Z434" s="450"/>
      <c r="AA434" s="157">
        <f>+'ESTUDIO DE MERCADO 2023'!AD434*(1 + 0.0928) * (1 + 0.052) * (1 + 0.051)</f>
        <v>673705.11628107587</v>
      </c>
      <c r="AB434" s="157">
        <f>+'ESTUDIO DE MERCADO 2023'!AE434*(1 + 0.0928) * (1 + 0.052) * (1 + 0.051)</f>
        <v>644647.80618572515</v>
      </c>
      <c r="AC434" s="7">
        <f>+'ESTUDIO DE MERCADO 2025'!Z434*1.051</f>
        <v>834494</v>
      </c>
      <c r="AD434" s="7">
        <f>+'ESTUDIO DE MERCADO 2025'!AA434*1.051</f>
        <v>834494</v>
      </c>
      <c r="AE434" s="7">
        <f>+'ESTUDIO DE MERCADO 2025'!AB434*1.051</f>
        <v>802736.98399999994</v>
      </c>
      <c r="AF434" s="8">
        <f t="shared" si="281"/>
        <v>758016</v>
      </c>
      <c r="AG434" s="450"/>
      <c r="AH434" s="157">
        <f>+'ESTUDIO DE MERCADO 2023'!AG434*(1 + 0.0928) * (1 + 0.052) * (1 + 0.051)</f>
        <v>618030.68250753637</v>
      </c>
      <c r="AI434" s="157">
        <f>+'ESTUDIO DE MERCADO 2023'!AH434*(1 + 0.0928) * (1 + 0.052) * (1 + 0.051)</f>
        <v>644647.80618572515</v>
      </c>
      <c r="AJ434" s="7">
        <f>+'ESTUDIO DE MERCADO 2025'!AF434*1.051</f>
        <v>799811</v>
      </c>
      <c r="AK434" s="7">
        <f>+'ESTUDIO DE MERCADO 2025'!AG434*1.051</f>
        <v>815576</v>
      </c>
      <c r="AL434" s="7">
        <f>+'ESTUDIO DE MERCADO 2025'!AH434*1.051</f>
        <v>768837.39939999999</v>
      </c>
      <c r="AM434" s="8">
        <f t="shared" si="282"/>
        <v>729381</v>
      </c>
      <c r="AN434" s="450"/>
      <c r="AO434" s="157">
        <f>+'ESTUDIO DE MERCADO 2023'!AJ434*(1 + 0.0928) * (1 + 0.052) * (1 + 0.051)</f>
        <v>688543.4512076698</v>
      </c>
      <c r="AP434" s="157">
        <f>+'ESTUDIO DE MERCADO 2023'!AK434*(1 + 0.0928) * (1 + 0.052) * (1 + 0.051)</f>
        <v>644647.80618572515</v>
      </c>
      <c r="AQ434" s="7">
        <f>+'ESTUDIO DE MERCADO 2025'!AL434*1.051</f>
        <v>843953</v>
      </c>
      <c r="AR434" s="7">
        <f>+'ESTUDIO DE MERCADO 2025'!AM434*1.051</f>
        <v>860769</v>
      </c>
      <c r="AS434" s="7">
        <f>+'ESTUDIO DE MERCADO 2025'!AN434*1.051</f>
        <v>811771.38</v>
      </c>
      <c r="AT434" s="8">
        <f>ROUND(((AO434+AP434+AQ434+AR434+AS434)/5),0)</f>
        <v>769937</v>
      </c>
      <c r="AU434" s="450"/>
      <c r="AV434" s="157">
        <f>+'ESTUDIO DE MERCADO 2023'!AM434*(1 + 0.0928) * (1 + 0.052) * (1 + 0.051)</f>
        <v>786986.98889392137</v>
      </c>
      <c r="AW434" s="157">
        <f>+'ESTUDIO DE MERCADO 2023'!AN434*(1 + 0.0928) * (1 + 0.052) * (1 + 0.051)</f>
        <v>644647.80618572515</v>
      </c>
      <c r="AX434" s="7">
        <f>+'ESTUDIO DE MERCADO 2025'!AR434*1.051</f>
        <v>907013</v>
      </c>
      <c r="AY434" s="7">
        <f>+'ESTUDIO DE MERCADO 2025'!AS434*1.051</f>
        <v>924880</v>
      </c>
      <c r="AZ434" s="7">
        <f>+'ESTUDIO DE MERCADO 2025'!AT434*1.051</f>
        <v>871713.27319999994</v>
      </c>
      <c r="BA434" s="8">
        <f t="shared" si="283"/>
        <v>827048</v>
      </c>
      <c r="BB434" s="450"/>
      <c r="BC434" s="157">
        <f>+'ESTUDIO DE MERCADO 2023'!AP434*(1 + 0.0928) * (1 + 0.052) * (1 + 0.051)</f>
        <v>534280.8992307029</v>
      </c>
      <c r="BD434" s="157">
        <f>+'ESTUDIO DE MERCADO 2023'!AQ434*(1 + 0.0928) * (1 + 0.052) * (1 + 0.051)</f>
        <v>410985.30710054067</v>
      </c>
      <c r="BE434" s="7">
        <f>+'ESTUDIO DE MERCADO 2025'!AX434*1.051</f>
        <v>599070</v>
      </c>
      <c r="BF434" s="7">
        <f>+'ESTUDIO DE MERCADO 2025'!AY434*1.051</f>
        <v>599070</v>
      </c>
      <c r="BG434" s="7">
        <f>+'ESTUDIO DE MERCADO 2025'!AZ434*1.051</f>
        <v>575567.53799999994</v>
      </c>
      <c r="BH434" s="8">
        <f t="shared" si="284"/>
        <v>543795</v>
      </c>
      <c r="BI434" s="450"/>
      <c r="BJ434" s="157">
        <f>+'ESTUDIO DE MERCADO 2023'!AV434*(1 + 0.0928) * (1 + 0.052) * (1 + 0.051)</f>
        <v>753961.88286144193</v>
      </c>
      <c r="BK434" s="157">
        <f>+'ESTUDIO DE MERCADO 2023'!AW434*(1 + 0.0928) * (1 + 0.052) * (1 + 0.051)</f>
        <v>644647.80618572515</v>
      </c>
      <c r="BL434" s="7">
        <f>+'ESTUDIO DE MERCADO 2025'!BD434*1.051</f>
        <v>885993</v>
      </c>
      <c r="BM434" s="7">
        <f>+'ESTUDIO DE MERCADO 2025'!BE434*1.051</f>
        <v>885993</v>
      </c>
      <c r="BN434" s="7">
        <f>+'ESTUDIO DE MERCADO 2025'!BF434*1.051</f>
        <v>851605.12080000003</v>
      </c>
      <c r="BO434" s="8">
        <f t="shared" si="285"/>
        <v>804440</v>
      </c>
      <c r="BP434" s="450"/>
      <c r="BQ434" s="157">
        <f>+'ESTUDIO DE MERCADO 2023'!AY434*(1 + 0.0928) * (1 + 0.052) * (1 + 0.051)</f>
        <v>754255.9037451098</v>
      </c>
      <c r="BR434" s="157">
        <f>+'ESTUDIO DE MERCADO 2023'!AZ434*(1 + 0.0928) * (1 + 0.052) * (1 + 0.051)</f>
        <v>644647.80618572515</v>
      </c>
      <c r="BS434" s="7">
        <f>+'ESTUDIO DE MERCADO 2025'!BJ434*1.051</f>
        <v>885993</v>
      </c>
      <c r="BT434" s="7">
        <f>+'ESTUDIO DE MERCADO 2025'!BK434*1.051</f>
        <v>885993</v>
      </c>
      <c r="BU434" s="7">
        <f>+'ESTUDIO DE MERCADO 2025'!BL434*1.051</f>
        <v>851784.63159999996</v>
      </c>
      <c r="BV434" s="8">
        <f t="shared" si="286"/>
        <v>804535</v>
      </c>
      <c r="BW434" s="450"/>
      <c r="BX434" s="157">
        <f>+'ESTUDIO DE MERCADO 2023'!BB434*(1 + 0.0928) * (1 + 0.052) * (1 + 0.051)</f>
        <v>615412.43868809741</v>
      </c>
      <c r="BY434" s="157">
        <f>+'ESTUDIO DE MERCADO 2023'!BC434*(1 + 0.0928) * (1 + 0.052) * (1 + 0.051)</f>
        <v>473394.18360622867</v>
      </c>
      <c r="BZ434" s="7">
        <f>+'ESTUDIO DE MERCADO 2025'!BP434*1.051</f>
        <v>689456</v>
      </c>
      <c r="CA434" s="7">
        <f>+'ESTUDIO DE MERCADO 2025'!BQ434*1.051</f>
        <v>689456</v>
      </c>
      <c r="CB434" s="7">
        <f>+'ESTUDIO DE MERCADO 2025'!BR434*1.051</f>
        <v>662967.22659999994</v>
      </c>
      <c r="CC434" s="8">
        <f t="shared" si="277"/>
        <v>626137</v>
      </c>
      <c r="CD434" s="453"/>
      <c r="CE434" s="45"/>
      <c r="CF434" s="9"/>
      <c r="CG434" s="9"/>
      <c r="CH434" s="9"/>
      <c r="CI434" s="10"/>
      <c r="CJ434" s="10"/>
    </row>
    <row r="435" spans="1:88" s="6" customFormat="1" ht="50" customHeight="1" thickBot="1" x14ac:dyDescent="0.4">
      <c r="A435" s="291"/>
      <c r="B435" s="11">
        <v>397</v>
      </c>
      <c r="C435" s="54" t="s">
        <v>436</v>
      </c>
      <c r="D435" s="11" t="s">
        <v>272</v>
      </c>
      <c r="F435" s="157">
        <f>+'ESTUDIO DE MERCADO 2023'!F435*(1 + 0.0928) * (1 + 0.052) * (1 + 0.051)</f>
        <v>130151.62455387211</v>
      </c>
      <c r="G435" s="157">
        <f>+'ESTUDIO DE MERCADO 2023'!G435*(1 + 0.0928) * (1 + 0.052) * (1 + 0.051)</f>
        <v>123143.46015481745</v>
      </c>
      <c r="H435" s="7">
        <f>+'ESTUDIO DE MERCADO 2025'!H435*1.051</f>
        <v>160803</v>
      </c>
      <c r="I435" s="7">
        <f>+'ESTUDIO DE MERCADO 2025'!I435*1.051</f>
        <v>163956</v>
      </c>
      <c r="J435" s="13">
        <f>+'ESTUDIO DE MERCADO 2025'!J435*1.051</f>
        <v>154229.2052</v>
      </c>
      <c r="K435" s="8">
        <f t="shared" si="278"/>
        <v>146457</v>
      </c>
      <c r="L435" s="450"/>
      <c r="M435" s="157">
        <f>+'ESTUDIO DE MERCADO 2023'!I435*(1 + 0.0928) * (1 + 0.052) * (1 + 0.051)</f>
        <v>130151.62455387211</v>
      </c>
      <c r="N435" s="157">
        <f>+'ESTUDIO DE MERCADO 2023'!J435*(1 + 0.0928) * (1 + 0.052) * (1 + 0.051)</f>
        <v>123143.46015481745</v>
      </c>
      <c r="O435" s="7">
        <f>+'ESTUDIO DE MERCADO 2025'!N435*1.051</f>
        <v>160803</v>
      </c>
      <c r="P435" s="7">
        <f>+'ESTUDIO DE MERCADO 2025'!O435*1.051</f>
        <v>163956</v>
      </c>
      <c r="Q435" s="7">
        <f>+'ESTUDIO DE MERCADO 2025'!P435*1.051</f>
        <v>154229.2052</v>
      </c>
      <c r="R435" s="8">
        <f t="shared" si="279"/>
        <v>146457</v>
      </c>
      <c r="S435" s="450"/>
      <c r="T435" s="157">
        <f>+'ESTUDIO DE MERCADO 2023'!O435*(1 + 0.0928) * (1 + 0.052) * (1 + 0.051)</f>
        <v>209243.24226052949</v>
      </c>
      <c r="U435" s="157">
        <f>+'ESTUDIO DE MERCADO 2023'!P435*(1 + 0.0928) * (1 + 0.052) * (1 + 0.051)</f>
        <v>197976.29844650096</v>
      </c>
      <c r="V435" s="7">
        <f>+'ESTUDIO DE MERCADO 2025'!T435*1.051</f>
        <v>257494.99999999997</v>
      </c>
      <c r="W435" s="7">
        <f>+'ESTUDIO DE MERCADO 2025'!U435*1.051</f>
        <v>257494.99999999997</v>
      </c>
      <c r="X435" s="7">
        <f>+'ESTUDIO DE MERCADO 2025'!V435*1.051</f>
        <v>247952.97099999999</v>
      </c>
      <c r="Y435" s="8">
        <f t="shared" si="280"/>
        <v>234033</v>
      </c>
      <c r="Z435" s="450"/>
      <c r="AA435" s="157">
        <f>+'ESTUDIO DE MERCADO 2023'!AD435*(1 + 0.0928) * (1 + 0.052) * (1 + 0.051)</f>
        <v>237845.88541469906</v>
      </c>
      <c r="AB435" s="157">
        <f>+'ESTUDIO DE MERCADO 2023'!AE435*(1 + 0.0928) * (1 + 0.052) * (1 + 0.051)</f>
        <v>231895.81301642186</v>
      </c>
      <c r="AC435" s="7">
        <f>+'ESTUDIO DE MERCADO 2025'!Z435*1.051</f>
        <v>297433</v>
      </c>
      <c r="AD435" s="7">
        <f>+'ESTUDIO DE MERCADO 2025'!AA435*1.051</f>
        <v>297433</v>
      </c>
      <c r="AE435" s="7">
        <f>+'ESTUDIO DE MERCADO 2025'!AB435*1.051</f>
        <v>286022.50319999998</v>
      </c>
      <c r="AF435" s="8">
        <f t="shared" si="281"/>
        <v>270126</v>
      </c>
      <c r="AG435" s="450"/>
      <c r="AH435" s="157">
        <f>+'ESTUDIO DE MERCADO 2023'!AG435*(1 + 0.0928) * (1 + 0.052) * (1 + 0.051)</f>
        <v>219017.61419899241</v>
      </c>
      <c r="AI435" s="157">
        <f>+'ESTUDIO DE MERCADO 2023'!AH435*(1 + 0.0928) * (1 + 0.052) * (1 + 0.051)</f>
        <v>231895.81301642186</v>
      </c>
      <c r="AJ435" s="7">
        <f>+'ESTUDIO DE MERCADO 2025'!AF435*1.051</f>
        <v>285872</v>
      </c>
      <c r="AK435" s="7">
        <f>+'ESTUDIO DE MERCADO 2025'!AG435*1.051</f>
        <v>291127</v>
      </c>
      <c r="AL435" s="7">
        <f>+'ESTUDIO DE MERCADO 2025'!AH435*1.051</f>
        <v>274558.82579999999</v>
      </c>
      <c r="AM435" s="8">
        <f t="shared" si="282"/>
        <v>260494</v>
      </c>
      <c r="AN435" s="450"/>
      <c r="AO435" s="157">
        <f>+'ESTUDIO DE MERCADO 2023'!AJ435*(1 + 0.0928) * (1 + 0.052) * (1 + 0.051)</f>
        <v>243864.80879358601</v>
      </c>
      <c r="AP435" s="157">
        <f>+'ESTUDIO DE MERCADO 2023'!AK435*(1 + 0.0928) * (1 + 0.052) * (1 + 0.051)</f>
        <v>231895.81301642186</v>
      </c>
      <c r="AQ435" s="7">
        <f>+'ESTUDIO DE MERCADO 2025'!AL435*1.051</f>
        <v>301637</v>
      </c>
      <c r="AR435" s="7">
        <f>+'ESTUDIO DE MERCADO 2025'!AM435*1.051</f>
        <v>307943</v>
      </c>
      <c r="AS435" s="7">
        <f>+'ESTUDIO DE MERCADO 2025'!AN435*1.051</f>
        <v>289687.76059999998</v>
      </c>
      <c r="AT435" s="8">
        <f>ROUND(((AO435+AP435+AQ435+AR435+AS435)/5),0)</f>
        <v>275006</v>
      </c>
      <c r="AU435" s="450"/>
      <c r="AV435" s="157">
        <f>+'ESTUDIO DE MERCADO 2023'!AM435*(1 + 0.0928) * (1 + 0.052) * (1 + 0.051)</f>
        <v>282320.79643761675</v>
      </c>
      <c r="AW435" s="157">
        <f>+'ESTUDIO DE MERCADO 2023'!AN435*(1 + 0.0928) * (1 + 0.052) * (1 + 0.051)</f>
        <v>231895.81301642186</v>
      </c>
      <c r="AX435" s="7">
        <f>+'ESTUDIO DE MERCADO 2025'!AR435*1.051</f>
        <v>325810</v>
      </c>
      <c r="AY435" s="7">
        <f>+'ESTUDIO DE MERCADO 2025'!AS435*1.051</f>
        <v>332116</v>
      </c>
      <c r="AZ435" s="7">
        <f>+'ESTUDIO DE MERCADO 2025'!AT435*1.051</f>
        <v>313103.6202</v>
      </c>
      <c r="BA435" s="8">
        <f t="shared" si="283"/>
        <v>297049</v>
      </c>
      <c r="BB435" s="450"/>
      <c r="BC435" s="157">
        <f>+'ESTUDIO DE MERCADO 2023'!AP435*(1 + 0.0928) * (1 + 0.052) * (1 + 0.051)</f>
        <v>185046.05251206123</v>
      </c>
      <c r="BD435" s="157">
        <f>+'ESTUDIO DE MERCADO 2023'!AQ435*(1 + 0.0928) * (1 + 0.052) * (1 + 0.051)</f>
        <v>142343.11731697019</v>
      </c>
      <c r="BE435" s="7">
        <f>+'ESTUDIO DE MERCADO 2025'!AX435*1.051</f>
        <v>207047</v>
      </c>
      <c r="BF435" s="7">
        <f>+'ESTUDIO DE MERCADO 2025'!AY435*1.051</f>
        <v>207047</v>
      </c>
      <c r="BG435" s="7">
        <f>+'ESTUDIO DE MERCADO 2025'!AZ435*1.051</f>
        <v>199345.272</v>
      </c>
      <c r="BH435" s="8">
        <f t="shared" si="284"/>
        <v>188166</v>
      </c>
      <c r="BI435" s="450"/>
      <c r="BJ435" s="157">
        <f>+'ESTUDIO DE MERCADO 2023'!AV435*(1 + 0.0928) * (1 + 0.052) * (1 + 0.051)</f>
        <v>252642.9116220999</v>
      </c>
      <c r="BK435" s="157">
        <f>+'ESTUDIO DE MERCADO 2023'!AW435*(1 + 0.0928) * (1 + 0.052) * (1 + 0.051)</f>
        <v>231895.81301642186</v>
      </c>
      <c r="BL435" s="7">
        <f>+'ESTUDIO DE MERCADO 2025'!BD435*1.051</f>
        <v>306892</v>
      </c>
      <c r="BM435" s="7">
        <f>+'ESTUDIO DE MERCADO 2025'!BE435*1.051</f>
        <v>306892</v>
      </c>
      <c r="BN435" s="7">
        <f>+'ESTUDIO DE MERCADO 2025'!BF435*1.051</f>
        <v>295033.35679999995</v>
      </c>
      <c r="BO435" s="8">
        <f t="shared" si="285"/>
        <v>278671</v>
      </c>
      <c r="BP435" s="450"/>
      <c r="BQ435" s="157">
        <f>+'ESTUDIO DE MERCADO 2023'!AY435*(1 + 0.0928) * (1 + 0.052) * (1 + 0.051)</f>
        <v>263690.56408157077</v>
      </c>
      <c r="BR435" s="157">
        <f>+'ESTUDIO DE MERCADO 2023'!AZ435*(1 + 0.0928) * (1 + 0.052) * (1 + 0.051)</f>
        <v>231895.81301642186</v>
      </c>
      <c r="BS435" s="7">
        <f>+'ESTUDIO DE MERCADO 2025'!BJ435*1.051</f>
        <v>314249</v>
      </c>
      <c r="BT435" s="7">
        <f>+'ESTUDIO DE MERCADO 2025'!BK435*1.051</f>
        <v>314249</v>
      </c>
      <c r="BU435" s="7">
        <f>+'ESTUDIO DE MERCADO 2025'!BL435*1.051</f>
        <v>301759.1262</v>
      </c>
      <c r="BV435" s="8">
        <f t="shared" si="286"/>
        <v>285169</v>
      </c>
      <c r="BW435" s="450"/>
      <c r="BX435" s="157">
        <f>+'ESTUDIO DE MERCADO 2023'!BB435*(1 + 0.0928) * (1 + 0.052) * (1 + 0.051)</f>
        <v>218493.96543510462</v>
      </c>
      <c r="BY435" s="157">
        <f>+'ESTUDIO DE MERCADO 2023'!BC435*(1 + 0.0928) * (1 + 0.052) * (1 + 0.051)</f>
        <v>168072.28110392659</v>
      </c>
      <c r="BZ435" s="7">
        <f>+'ESTUDIO DE MERCADO 2025'!BP435*1.051</f>
        <v>244882.99999999997</v>
      </c>
      <c r="CA435" s="7">
        <f>+'ESTUDIO DE MERCADO 2025'!BQ435*1.051</f>
        <v>244882.99999999997</v>
      </c>
      <c r="CB435" s="7">
        <f>+'ESTUDIO DE MERCADO 2025'!BR435*1.051</f>
        <v>235378.3866</v>
      </c>
      <c r="CC435" s="8">
        <f t="shared" si="277"/>
        <v>222342</v>
      </c>
      <c r="CD435" s="453"/>
      <c r="CE435" s="45"/>
      <c r="CF435" s="9"/>
      <c r="CG435" s="9"/>
      <c r="CH435" s="9"/>
      <c r="CI435" s="10"/>
      <c r="CJ435" s="10"/>
    </row>
    <row r="436" spans="1:88" s="6" customFormat="1" ht="50" customHeight="1" x14ac:dyDescent="0.35">
      <c r="A436" s="291"/>
      <c r="B436" s="4">
        <v>398</v>
      </c>
      <c r="C436" s="54" t="s">
        <v>437</v>
      </c>
      <c r="D436" s="11" t="s">
        <v>272</v>
      </c>
      <c r="F436" s="157">
        <f>+'ESTUDIO DE MERCADO 2023'!F436*(1 + 0.0928) * (1 + 0.052) * (1 + 0.051)</f>
        <v>332829.210387372</v>
      </c>
      <c r="G436" s="157">
        <f>+'ESTUDIO DE MERCADO 2023'!G436*(1 + 0.0928) * (1 + 0.052) * (1 + 0.051)</f>
        <v>314907.63752035965</v>
      </c>
      <c r="H436" s="7">
        <f>+'ESTUDIO DE MERCADO 2025'!H436*1.051</f>
        <v>409890</v>
      </c>
      <c r="I436" s="7">
        <f>+'ESTUDIO DE MERCADO 2025'!I436*1.051</f>
        <v>418298</v>
      </c>
      <c r="J436" s="13">
        <f>+'ESTUDIO DE MERCADO 2025'!J436*1.051</f>
        <v>394402.88439999998</v>
      </c>
      <c r="K436" s="8">
        <f t="shared" si="278"/>
        <v>374066</v>
      </c>
      <c r="L436" s="450"/>
      <c r="M436" s="157">
        <f>+'ESTUDIO DE MERCADO 2023'!I436*(1 + 0.0928) * (1 + 0.052) * (1 + 0.051)</f>
        <v>332829.210387372</v>
      </c>
      <c r="N436" s="157">
        <f>+'ESTUDIO DE MERCADO 2023'!J436*(1 + 0.0928) * (1 + 0.052) * (1 + 0.051)</f>
        <v>314907.63752035965</v>
      </c>
      <c r="O436" s="7">
        <f>+'ESTUDIO DE MERCADO 2025'!N436*1.051</f>
        <v>409890</v>
      </c>
      <c r="P436" s="7">
        <f>+'ESTUDIO DE MERCADO 2025'!O436*1.051</f>
        <v>418298</v>
      </c>
      <c r="Q436" s="7">
        <f>+'ESTUDIO DE MERCADO 2025'!P436*1.051</f>
        <v>394402.88439999998</v>
      </c>
      <c r="R436" s="8">
        <f t="shared" si="279"/>
        <v>374066</v>
      </c>
      <c r="S436" s="450"/>
      <c r="T436" s="157">
        <f>+'ESTUDIO DE MERCADO 2023'!O436*(1 + 0.0928) * (1 + 0.052) * (1 + 0.051)</f>
        <v>563604.01504609163</v>
      </c>
      <c r="U436" s="157">
        <f>+'ESTUDIO DE MERCADO 2023'!P436*(1 + 0.0928) * (1 + 0.052) * (1 + 0.051)</f>
        <v>533256.10654360976</v>
      </c>
      <c r="V436" s="7">
        <f>+'ESTUDIO DE MERCADO 2025'!T436*1.051</f>
        <v>694711</v>
      </c>
      <c r="W436" s="7">
        <f>+'ESTUDIO DE MERCADO 2025'!U436*1.051</f>
        <v>694711</v>
      </c>
      <c r="X436" s="7">
        <f>+'ESTUDIO DE MERCADO 2025'!V436*1.051</f>
        <v>667871.40280000004</v>
      </c>
      <c r="Y436" s="8">
        <f t="shared" si="280"/>
        <v>630831</v>
      </c>
      <c r="Z436" s="450"/>
      <c r="AA436" s="157">
        <f>+'ESTUDIO DE MERCADO 2023'!AD436*(1 + 0.0928) * (1 + 0.052) * (1 + 0.051)</f>
        <v>616328.52028431871</v>
      </c>
      <c r="AB436" s="157">
        <f>+'ESTUDIO DE MERCADO 2023'!AE436*(1 + 0.0928) * (1 + 0.052) * (1 + 0.051)</f>
        <v>609154.56960251182</v>
      </c>
      <c r="AC436" s="7">
        <f>+'ESTUDIO DE MERCADO 2025'!Z436*1.051</f>
        <v>775638</v>
      </c>
      <c r="AD436" s="7">
        <f>+'ESTUDIO DE MERCADO 2025'!AA436*1.051</f>
        <v>775638</v>
      </c>
      <c r="AE436" s="7">
        <f>+'ESTUDIO DE MERCADO 2025'!AB436*1.051</f>
        <v>746189.6105999999</v>
      </c>
      <c r="AF436" s="8">
        <f t="shared" si="281"/>
        <v>704590</v>
      </c>
      <c r="AG436" s="450"/>
      <c r="AH436" s="157">
        <f>+'ESTUDIO DE MERCADO 2023'!AG436*(1 + 0.0928) * (1 + 0.052) * (1 + 0.051)</f>
        <v>577254.11681472196</v>
      </c>
      <c r="AI436" s="157">
        <f>+'ESTUDIO DE MERCADO 2023'!AH436*(1 + 0.0928) * (1 + 0.052) * (1 + 0.051)</f>
        <v>609154.56960251182</v>
      </c>
      <c r="AJ436" s="7">
        <f>+'ESTUDIO DE MERCADO 2025'!AF436*1.051</f>
        <v>751465</v>
      </c>
      <c r="AK436" s="7">
        <f>+'ESTUDIO DE MERCADO 2025'!AG436*1.051</f>
        <v>766179</v>
      </c>
      <c r="AL436" s="7">
        <f>+'ESTUDIO DE MERCADO 2025'!AH436*1.051</f>
        <v>722397.07259999996</v>
      </c>
      <c r="AM436" s="8">
        <f t="shared" si="282"/>
        <v>685290</v>
      </c>
      <c r="AN436" s="450"/>
      <c r="AO436" s="157">
        <f>+'ESTUDIO DE MERCADO 2023'!AJ436*(1 + 0.0928) * (1 + 0.052) * (1 + 0.051)</f>
        <v>620263.78326861712</v>
      </c>
      <c r="AP436" s="157">
        <f>+'ESTUDIO DE MERCADO 2023'!AK436*(1 + 0.0928) * (1 + 0.052) * (1 + 0.051)</f>
        <v>609154.56960251182</v>
      </c>
      <c r="AQ436" s="7">
        <f>+'ESTUDIO DE MERCADO 2025'!AL436*1.051</f>
        <v>778791</v>
      </c>
      <c r="AR436" s="7">
        <f>+'ESTUDIO DE MERCADO 2025'!AM436*1.051</f>
        <v>794556</v>
      </c>
      <c r="AS436" s="7">
        <f>+'ESTUDIO DE MERCADO 2025'!AN436*1.051</f>
        <v>748585.04980000004</v>
      </c>
      <c r="AT436" s="8">
        <f>ROUND(((AO436+AP436+AQ436+AR436+AS436)/5),0)</f>
        <v>710270</v>
      </c>
      <c r="AU436" s="450"/>
      <c r="AV436" s="157">
        <f>+'ESTUDIO DE MERCADO 2023'!AM436*(1 + 0.0928) * (1 + 0.052) * (1 + 0.051)</f>
        <v>708434.81446143158</v>
      </c>
      <c r="AW436" s="157">
        <f>+'ESTUDIO DE MERCADO 2023'!AN436*(1 + 0.0928) * (1 + 0.052) * (1 + 0.051)</f>
        <v>609154.56960251182</v>
      </c>
      <c r="AX436" s="7">
        <f>+'ESTUDIO DE MERCADO 2025'!AR436*1.051</f>
        <v>834494</v>
      </c>
      <c r="AY436" s="7">
        <f>+'ESTUDIO DE MERCADO 2025'!AS436*1.051</f>
        <v>851310</v>
      </c>
      <c r="AZ436" s="7">
        <f>+'ESTUDIO DE MERCADO 2025'!AT436*1.051</f>
        <v>802272.02159999998</v>
      </c>
      <c r="BA436" s="8">
        <f t="shared" si="283"/>
        <v>761133</v>
      </c>
      <c r="BB436" s="450"/>
      <c r="BC436" s="157">
        <f>+'ESTUDIO DE MERCADO 2023'!AP436*(1 + 0.0928) * (1 + 0.052) * (1 + 0.051)</f>
        <v>490097.57916679466</v>
      </c>
      <c r="BD436" s="157">
        <f>+'ESTUDIO DE MERCADO 2023'!AQ436*(1 + 0.0928) * (1 + 0.052) * (1 + 0.051)</f>
        <v>376998.13782061118</v>
      </c>
      <c r="BE436" s="7">
        <f>+'ESTUDIO DE MERCADO 2025'!AX436*1.051</f>
        <v>548622</v>
      </c>
      <c r="BF436" s="7">
        <f>+'ESTUDIO DE MERCADO 2025'!AY436*1.051</f>
        <v>548622</v>
      </c>
      <c r="BG436" s="7">
        <f>+'ESTUDIO DE MERCADO 2025'!AZ436*1.051</f>
        <v>527969.21939999994</v>
      </c>
      <c r="BH436" s="8">
        <f t="shared" si="284"/>
        <v>498462</v>
      </c>
      <c r="BI436" s="450"/>
      <c r="BJ436" s="157">
        <f>+'ESTUDIO DE MERCADO 2023'!AV436*(1 + 0.0928) * (1 + 0.052) * (1 + 0.051)</f>
        <v>719049.94033170515</v>
      </c>
      <c r="BK436" s="157">
        <f>+'ESTUDIO DE MERCADO 2023'!AW436*(1 + 0.0928) * (1 + 0.052) * (1 + 0.051)</f>
        <v>609154.56960251182</v>
      </c>
      <c r="BL436" s="7">
        <f>+'ESTUDIO DE MERCADO 2025'!BD436*1.051</f>
        <v>840800</v>
      </c>
      <c r="BM436" s="7">
        <f>+'ESTUDIO DE MERCADO 2025'!BE436*1.051</f>
        <v>840800</v>
      </c>
      <c r="BN436" s="7">
        <f>+'ESTUDIO DE MERCADO 2025'!BF436*1.051</f>
        <v>808735.88179999997</v>
      </c>
      <c r="BO436" s="8">
        <f t="shared" si="285"/>
        <v>763708</v>
      </c>
      <c r="BP436" s="450"/>
      <c r="BQ436" s="157">
        <f>+'ESTUDIO DE MERCADO 2023'!AY436*(1 + 0.0928) * (1 + 0.052) * (1 + 0.051)</f>
        <v>706313.49023463787</v>
      </c>
      <c r="BR436" s="157">
        <f>+'ESTUDIO DE MERCADO 2023'!AZ436*(1 + 0.0928) * (1 + 0.052) * (1 + 0.051)</f>
        <v>609154.56960251182</v>
      </c>
      <c r="BS436" s="7">
        <f>+'ESTUDIO DE MERCADO 2025'!BJ436*1.051</f>
        <v>833443</v>
      </c>
      <c r="BT436" s="7">
        <f>+'ESTUDIO DE MERCADO 2025'!BK436*1.051</f>
        <v>833443</v>
      </c>
      <c r="BU436" s="7">
        <f>+'ESTUDIO DE MERCADO 2025'!BL436*1.051</f>
        <v>800980.1324</v>
      </c>
      <c r="BV436" s="8">
        <f t="shared" si="286"/>
        <v>756667</v>
      </c>
      <c r="BW436" s="450"/>
      <c r="BX436" s="157">
        <f>+'ESTUDIO DE MERCADO 2023'!BB436*(1 + 0.0928) * (1 + 0.052) * (1 + 0.051)</f>
        <v>558739.30587995052</v>
      </c>
      <c r="BY436" s="157">
        <f>+'ESTUDIO DE MERCADO 2023'!BC436*(1 + 0.0928) * (1 + 0.052) * (1 + 0.051)</f>
        <v>429799.46606150031</v>
      </c>
      <c r="BZ436" s="7">
        <f>+'ESTUDIO DE MERCADO 2025'!BP436*1.051</f>
        <v>626396</v>
      </c>
      <c r="CA436" s="7">
        <f>+'ESTUDIO DE MERCADO 2025'!BQ436*1.051</f>
        <v>626396</v>
      </c>
      <c r="CB436" s="7">
        <f>+'ESTUDIO DE MERCADO 2025'!BR436*1.051</f>
        <v>601915.89780000004</v>
      </c>
      <c r="CC436" s="8">
        <f t="shared" si="277"/>
        <v>568649</v>
      </c>
      <c r="CD436" s="453"/>
      <c r="CE436" s="45"/>
      <c r="CF436" s="9"/>
      <c r="CG436" s="9"/>
      <c r="CH436" s="9"/>
      <c r="CI436" s="10"/>
      <c r="CJ436" s="10"/>
    </row>
    <row r="437" spans="1:88" s="6" customFormat="1" ht="50" customHeight="1" thickBot="1" x14ac:dyDescent="0.4">
      <c r="A437" s="291"/>
      <c r="B437" s="11">
        <v>399</v>
      </c>
      <c r="C437" s="48" t="s">
        <v>438</v>
      </c>
      <c r="D437" s="36" t="s">
        <v>272</v>
      </c>
      <c r="F437" s="157">
        <f>+'ESTUDIO DE MERCADO 2023'!F437*(1 + 0.0928) * (1 + 0.052) * (1 + 0.051)</f>
        <v>299208.77281358128</v>
      </c>
      <c r="G437" s="157">
        <f>+'ESTUDIO DE MERCADO 2023'!G437*(1 + 0.0928) * (1 + 0.052) * (1 + 0.051)</f>
        <v>283097.53120054229</v>
      </c>
      <c r="H437" s="7">
        <f>+'ESTUDIO DE MERCADO 2025'!H437*1.051</f>
        <v>368901</v>
      </c>
      <c r="I437" s="7">
        <f>+'ESTUDIO DE MERCADO 2025'!I437*1.051</f>
        <v>376258</v>
      </c>
      <c r="J437" s="13">
        <f>+'ESTUDIO DE MERCADO 2025'!J437*1.051</f>
        <v>354563.25799999997</v>
      </c>
      <c r="K437" s="8">
        <f t="shared" si="278"/>
        <v>336406</v>
      </c>
      <c r="L437" s="450"/>
      <c r="M437" s="157">
        <f>+'ESTUDIO DE MERCADO 2023'!I437*(1 + 0.0928) * (1 + 0.052) * (1 + 0.051)</f>
        <v>299208.77281358128</v>
      </c>
      <c r="N437" s="157">
        <f>+'ESTUDIO DE MERCADO 2023'!J437*(1 + 0.0928) * (1 + 0.052) * (1 + 0.051)</f>
        <v>283097.53120054229</v>
      </c>
      <c r="O437" s="7">
        <f>+'ESTUDIO DE MERCADO 2025'!N437*1.051</f>
        <v>368901</v>
      </c>
      <c r="P437" s="7">
        <f>+'ESTUDIO DE MERCADO 2025'!O437*1.051</f>
        <v>376258</v>
      </c>
      <c r="Q437" s="7">
        <f>+'ESTUDIO DE MERCADO 2025'!P437*1.051</f>
        <v>354563.25799999997</v>
      </c>
      <c r="R437" s="8">
        <f t="shared" si="279"/>
        <v>336406</v>
      </c>
      <c r="S437" s="450"/>
      <c r="T437" s="157">
        <f>+'ESTUDIO DE MERCADO 2023'!O437*(1 + 0.0928) * (1 + 0.052) * (1 + 0.051)</f>
        <v>497081.18263507116</v>
      </c>
      <c r="U437" s="157">
        <f>+'ESTUDIO DE MERCADO 2023'!P437*(1 + 0.0928) * (1 + 0.052) * (1 + 0.051)</f>
        <v>470315.27280087495</v>
      </c>
      <c r="V437" s="7">
        <f>+'ESTUDIO DE MERCADO 2025'!T437*1.051</f>
        <v>612733</v>
      </c>
      <c r="W437" s="7">
        <f>+'ESTUDIO DE MERCADO 2025'!U437*1.051</f>
        <v>612733</v>
      </c>
      <c r="X437" s="7">
        <f>+'ESTUDIO DE MERCADO 2025'!V437*1.051</f>
        <v>589041.14780000004</v>
      </c>
      <c r="Y437" s="8">
        <f t="shared" si="280"/>
        <v>556381</v>
      </c>
      <c r="Z437" s="450"/>
      <c r="AA437" s="157">
        <f>+'ESTUDIO DE MERCADO 2023'!AD437*(1 + 0.0928) * (1 + 0.052) * (1 + 0.051)</f>
        <v>566138.42646481551</v>
      </c>
      <c r="AB437" s="157">
        <f>+'ESTUDIO DE MERCADO 2023'!AE437*(1 + 0.0928) * (1 + 0.052) * (1 + 0.051)</f>
        <v>559139.17802008428</v>
      </c>
      <c r="AC437" s="7">
        <f>+'ESTUDIO DE MERCADO 2025'!Z437*1.051</f>
        <v>712578</v>
      </c>
      <c r="AD437" s="7">
        <f>+'ESTUDIO DE MERCADO 2025'!AA437*1.051</f>
        <v>712578</v>
      </c>
      <c r="AE437" s="7">
        <f>+'ESTUDIO DE MERCADO 2025'!AB437*1.051</f>
        <v>685175.06680000003</v>
      </c>
      <c r="AF437" s="8">
        <f t="shared" si="281"/>
        <v>647122</v>
      </c>
      <c r="AG437" s="450"/>
      <c r="AH437" s="157">
        <f>+'ESTUDIO DE MERCADO 2023'!AG437*(1 + 0.0928) * (1 + 0.052) * (1 + 0.051)</f>
        <v>533182.57328510052</v>
      </c>
      <c r="AI437" s="157">
        <f>+'ESTUDIO DE MERCADO 2023'!AH437*(1 + 0.0928) * (1 + 0.052) * (1 + 0.051)</f>
        <v>559139.17802008428</v>
      </c>
      <c r="AJ437" s="7">
        <f>+'ESTUDIO DE MERCADO 2025'!AF437*1.051</f>
        <v>691558</v>
      </c>
      <c r="AK437" s="7">
        <f>+'ESTUDIO DE MERCADO 2025'!AG437*1.051</f>
        <v>705221</v>
      </c>
      <c r="AL437" s="7">
        <f>+'ESTUDIO DE MERCADO 2025'!AH437*1.051</f>
        <v>665108.11359999992</v>
      </c>
      <c r="AM437" s="8">
        <f t="shared" si="282"/>
        <v>630842</v>
      </c>
      <c r="AN437" s="450"/>
      <c r="AO437" s="157">
        <f>+'ESTUDIO DE MERCADO 2023'!AJ437*(1 + 0.0928) * (1 + 0.052) * (1 + 0.051)</f>
        <v>547831.37408833846</v>
      </c>
      <c r="AP437" s="157">
        <f>+'ESTUDIO DE MERCADO 2023'!AK437*(1 + 0.0928) * (1 + 0.052) * (1 + 0.051)</f>
        <v>559139.17802008428</v>
      </c>
      <c r="AQ437" s="7">
        <f>+'ESTUDIO DE MERCADO 2025'!AL437*1.051</f>
        <v>701017</v>
      </c>
      <c r="AR437" s="7">
        <f>+'ESTUDIO DE MERCADO 2025'!AM437*1.051</f>
        <v>714680</v>
      </c>
      <c r="AS437" s="7">
        <f>+'ESTUDIO DE MERCADO 2025'!AN437*1.051</f>
        <v>674027.74040000001</v>
      </c>
      <c r="AT437" s="8">
        <f>ROUND(((AO437+AP437+AQ437+AR437+AS437)/5),0)</f>
        <v>639339</v>
      </c>
      <c r="AU437" s="450"/>
      <c r="AV437" s="157">
        <f>+'ESTUDIO DE MERCADO 2023'!AM437*(1 + 0.0928) * (1 + 0.052) * (1 + 0.051)</f>
        <v>664995.05134299723</v>
      </c>
      <c r="AW437" s="157">
        <f>+'ESTUDIO DE MERCADO 2023'!AN437*(1 + 0.0928) * (1 + 0.052) * (1 + 0.051)</f>
        <v>559139.17802008428</v>
      </c>
      <c r="AX437" s="7">
        <f>+'ESTUDIO DE MERCADO 2025'!AR437*1.051</f>
        <v>775638</v>
      </c>
      <c r="AY437" s="7">
        <f>+'ESTUDIO DE MERCADO 2025'!AS437*1.051</f>
        <v>791403</v>
      </c>
      <c r="AZ437" s="7">
        <f>+'ESTUDIO DE MERCADO 2025'!AT437*1.051</f>
        <v>745368.56939999992</v>
      </c>
      <c r="BA437" s="8">
        <f t="shared" si="283"/>
        <v>707309</v>
      </c>
      <c r="BB437" s="450"/>
      <c r="BC437" s="157">
        <f>+'ESTUDIO DE MERCADO 2023'!AP437*(1 + 0.0928) * (1 + 0.052) * (1 + 0.051)</f>
        <v>433782.8602457635</v>
      </c>
      <c r="BD437" s="157">
        <f>+'ESTUDIO DE MERCADO 2023'!AQ437*(1 + 0.0928) * (1 + 0.052) * (1 + 0.051)</f>
        <v>333679.12326597195</v>
      </c>
      <c r="BE437" s="7">
        <f>+'ESTUDIO DE MERCADO 2025'!AX437*1.051</f>
        <v>485561.99999999994</v>
      </c>
      <c r="BF437" s="7">
        <f>+'ESTUDIO DE MERCADO 2025'!AY437*1.051</f>
        <v>485561.99999999994</v>
      </c>
      <c r="BG437" s="7">
        <f>+'ESTUDIO DE MERCADO 2025'!AZ437*1.051</f>
        <v>467303.39740000002</v>
      </c>
      <c r="BH437" s="8">
        <f t="shared" si="284"/>
        <v>441178</v>
      </c>
      <c r="BI437" s="450"/>
      <c r="BJ437" s="157">
        <f>+'ESTUDIO DE MERCADO 2023'!AV437*(1 + 0.0928) * (1 + 0.052) * (1 + 0.051)</f>
        <v>666342.44456608687</v>
      </c>
      <c r="BK437" s="157">
        <f>+'ESTUDIO DE MERCADO 2023'!AW437*(1 + 0.0928) * (1 + 0.052) * (1 + 0.051)</f>
        <v>559139.17802008428</v>
      </c>
      <c r="BL437" s="7">
        <f>+'ESTUDIO DE MERCADO 2025'!BD437*1.051</f>
        <v>775638</v>
      </c>
      <c r="BM437" s="7">
        <f>+'ESTUDIO DE MERCADO 2025'!BE437*1.051</f>
        <v>775638</v>
      </c>
      <c r="BN437" s="7">
        <f>+'ESTUDIO DE MERCADO 2025'!BF437*1.051</f>
        <v>746188.13919999986</v>
      </c>
      <c r="BO437" s="8">
        <f t="shared" si="285"/>
        <v>704589</v>
      </c>
      <c r="BP437" s="450"/>
      <c r="BQ437" s="157">
        <f>+'ESTUDIO DE MERCADO 2023'!AY437*(1 + 0.0928) * (1 + 0.052) * (1 + 0.051)</f>
        <v>646089.02253822167</v>
      </c>
      <c r="BR437" s="157">
        <f>+'ESTUDIO DE MERCADO 2023'!AZ437*(1 + 0.0928) * (1 + 0.052) * (1 + 0.051)</f>
        <v>559139.17802008428</v>
      </c>
      <c r="BS437" s="7">
        <f>+'ESTUDIO DE MERCADO 2025'!BJ437*1.051</f>
        <v>763026</v>
      </c>
      <c r="BT437" s="7">
        <f>+'ESTUDIO DE MERCADO 2025'!BK437*1.051</f>
        <v>763026</v>
      </c>
      <c r="BU437" s="7">
        <f>+'ESTUDIO DE MERCADO 2025'!BL437*1.051</f>
        <v>733856.3358</v>
      </c>
      <c r="BV437" s="8">
        <f t="shared" si="286"/>
        <v>693027</v>
      </c>
      <c r="BW437" s="450"/>
      <c r="BX437" s="157">
        <f>+'ESTUDIO DE MERCADO 2023'!BB437*(1 + 0.0928) * (1 + 0.052) * (1 + 0.051)</f>
        <v>502300.66080134048</v>
      </c>
      <c r="BY437" s="157">
        <f>+'ESTUDIO DE MERCADO 2023'!BC437*(1 + 0.0928) * (1 + 0.052) * (1 + 0.051)</f>
        <v>386385.12369333883</v>
      </c>
      <c r="BZ437" s="7">
        <f>+'ESTUDIO DE MERCADO 2025'!BP437*1.051</f>
        <v>562285</v>
      </c>
      <c r="CA437" s="7">
        <f>+'ESTUDIO DE MERCADO 2025'!BQ437*1.051</f>
        <v>562285</v>
      </c>
      <c r="CB437" s="7">
        <f>+'ESTUDIO DE MERCADO 2025'!BR437*1.051</f>
        <v>541114.70699999994</v>
      </c>
      <c r="CC437" s="8">
        <f t="shared" si="277"/>
        <v>510874</v>
      </c>
      <c r="CD437" s="453"/>
      <c r="CE437" s="45"/>
      <c r="CF437" s="9"/>
      <c r="CG437" s="9"/>
      <c r="CH437" s="9"/>
      <c r="CI437" s="10"/>
      <c r="CJ437" s="10"/>
    </row>
    <row r="438" spans="1:88" s="6" customFormat="1" ht="50" customHeight="1" thickBot="1" x14ac:dyDescent="0.4">
      <c r="A438" s="291"/>
      <c r="B438" s="4">
        <v>400</v>
      </c>
      <c r="C438" s="48" t="s">
        <v>439</v>
      </c>
      <c r="D438" s="36" t="s">
        <v>272</v>
      </c>
      <c r="F438" s="157">
        <f>+'ESTUDIO DE MERCADO 2023'!F438*(1 + 0.0928) * (1 + 0.052) * (1 + 0.051)</f>
        <v>467293.20354080002</v>
      </c>
      <c r="G438" s="157">
        <f>+'ESTUDIO DE MERCADO 2023'!G438*(1 + 0.0928) * (1 + 0.052) * (1 + 0.051)</f>
        <v>442131.26181167999</v>
      </c>
      <c r="H438" s="7">
        <f>+'ESTUDIO DE MERCADO 2025'!H438*1.051</f>
        <v>575948</v>
      </c>
      <c r="I438" s="7">
        <f>+'ESTUDIO DE MERCADO 2025'!I438*1.051</f>
        <v>587509</v>
      </c>
      <c r="J438" s="13">
        <f>+'ESTUDIO DE MERCADO 2025'!J438*1.051</f>
        <v>553743.7331999999</v>
      </c>
      <c r="K438" s="8">
        <f t="shared" si="278"/>
        <v>525325</v>
      </c>
      <c r="L438" s="450"/>
      <c r="M438" s="157">
        <f>+'ESTUDIO DE MERCADO 2023'!I438*(1 + 0.0928) * (1 + 0.052) * (1 + 0.051)</f>
        <v>467293.20354080002</v>
      </c>
      <c r="N438" s="157">
        <f>+'ESTUDIO DE MERCADO 2023'!J438*(1 + 0.0928) * (1 + 0.052) * (1 + 0.051)</f>
        <v>442131.26181167999</v>
      </c>
      <c r="O438" s="7">
        <f>+'ESTUDIO DE MERCADO 2025'!N438*1.051</f>
        <v>575948</v>
      </c>
      <c r="P438" s="7">
        <f>+'ESTUDIO DE MERCADO 2025'!O438*1.051</f>
        <v>587509</v>
      </c>
      <c r="Q438" s="7">
        <f>+'ESTUDIO DE MERCADO 2025'!P438*1.051</f>
        <v>553743.7331999999</v>
      </c>
      <c r="R438" s="8">
        <f t="shared" si="279"/>
        <v>525325</v>
      </c>
      <c r="S438" s="450"/>
      <c r="T438" s="157">
        <f>+'ESTUDIO DE MERCADO 2023'!O438*(1 + 0.0928) * (1 + 0.052) * (1 + 0.051)</f>
        <v>710285.66938201606</v>
      </c>
      <c r="U438" s="157">
        <f>+'ESTUDIO DE MERCADO 2023'!P438*(1 + 0.0928) * (1 + 0.052) * (1 + 0.051)</f>
        <v>672039.51795375359</v>
      </c>
      <c r="V438" s="7">
        <f>+'ESTUDIO DE MERCADO 2025'!T438*1.051</f>
        <v>875483</v>
      </c>
      <c r="W438" s="7">
        <f>+'ESTUDIO DE MERCADO 2025'!U438*1.051</f>
        <v>875483</v>
      </c>
      <c r="X438" s="7">
        <f>+'ESTUDIO DE MERCADO 2025'!V438*1.051</f>
        <v>841689.35619999992</v>
      </c>
      <c r="Y438" s="8">
        <f t="shared" si="280"/>
        <v>794996</v>
      </c>
      <c r="Z438" s="450"/>
      <c r="AA438" s="157">
        <f>+'ESTUDIO DE MERCADO 2023'!AD438*(1 + 0.0928) * (1 + 0.052) * (1 + 0.051)</f>
        <v>710285.66938201606</v>
      </c>
      <c r="AB438" s="157">
        <f>+'ESTUDIO DE MERCADO 2023'!AE438*(1 + 0.0928) * (1 + 0.052) * (1 + 0.051)</f>
        <v>672039.51795375359</v>
      </c>
      <c r="AC438" s="7">
        <f>+'ESTUDIO DE MERCADO 2025'!Z438*1.051</f>
        <v>875483</v>
      </c>
      <c r="AD438" s="7">
        <f>+'ESTUDIO DE MERCADO 2025'!AA438*1.051</f>
        <v>875483</v>
      </c>
      <c r="AE438" s="7">
        <f>+'ESTUDIO DE MERCADO 2025'!AB438*1.051</f>
        <v>841689.35619999992</v>
      </c>
      <c r="AF438" s="8">
        <f t="shared" si="281"/>
        <v>794996</v>
      </c>
      <c r="AG438" s="450"/>
      <c r="AH438" s="157">
        <f>+'ESTUDIO DE MERCADO 2023'!AG438*(1 + 0.0928) * (1 + 0.052) * (1 + 0.051)</f>
        <v>710285.66938201606</v>
      </c>
      <c r="AI438" s="157">
        <f>+'ESTUDIO DE MERCADO 2023'!AH438*(1 + 0.0928) * (1 + 0.052) * (1 + 0.051)</f>
        <v>672039.51795375359</v>
      </c>
      <c r="AJ438" s="7">
        <f>+'ESTUDIO DE MERCADO 2025'!AF438*1.051</f>
        <v>875483</v>
      </c>
      <c r="AK438" s="7">
        <f>+'ESTUDIO DE MERCADO 2025'!AG438*1.051</f>
        <v>893350</v>
      </c>
      <c r="AL438" s="7">
        <f>+'ESTUDIO DE MERCADO 2025'!AH438*1.051</f>
        <v>841689.35619999992</v>
      </c>
      <c r="AM438" s="8">
        <f t="shared" si="282"/>
        <v>798570</v>
      </c>
      <c r="AN438" s="450"/>
      <c r="AO438" s="157">
        <f>+'ESTUDIO DE MERCADO 2023'!AJ438*(1 + 0.0928) * (1 + 0.052) * (1 + 0.051)</f>
        <v>710285.66938201606</v>
      </c>
      <c r="AP438" s="157">
        <f>+'ESTUDIO DE MERCADO 2023'!AK438*(1 + 0.0928) * (1 + 0.052) * (1 + 0.051)</f>
        <v>672039.51795375359</v>
      </c>
      <c r="AQ438" s="7">
        <f>+'ESTUDIO DE MERCADO 2025'!AL438*1.051</f>
        <v>875483</v>
      </c>
      <c r="AR438" s="7">
        <f>+'ESTUDIO DE MERCADO 2025'!AM438*1.051</f>
        <v>893350</v>
      </c>
      <c r="AS438" s="7">
        <f>+'ESTUDIO DE MERCADO 2025'!AN438*1.051</f>
        <v>841689.35619999992</v>
      </c>
      <c r="AT438" s="8">
        <f>ROUND(((AO438+AP438+AQ438+AR438+AS438)/5),0)</f>
        <v>798570</v>
      </c>
      <c r="AU438" s="450"/>
      <c r="AV438" s="157">
        <f>+'ESTUDIO DE MERCADO 2023'!AM438*(1 + 0.0928) * (1 + 0.052) * (1 + 0.051)</f>
        <v>710285.66938201606</v>
      </c>
      <c r="AW438" s="157">
        <f>+'ESTUDIO DE MERCADO 2023'!AN438*(1 + 0.0928) * (1 + 0.052) * (1 + 0.051)</f>
        <v>672039.51795375359</v>
      </c>
      <c r="AX438" s="7">
        <f>+'ESTUDIO DE MERCADO 2025'!AR438*1.051</f>
        <v>875483</v>
      </c>
      <c r="AY438" s="7">
        <f>+'ESTUDIO DE MERCADO 2025'!AS438*1.051</f>
        <v>893350</v>
      </c>
      <c r="AZ438" s="7">
        <f>+'ESTUDIO DE MERCADO 2025'!AT438*1.051</f>
        <v>841689.35619999992</v>
      </c>
      <c r="BA438" s="8">
        <f t="shared" si="283"/>
        <v>798570</v>
      </c>
      <c r="BB438" s="450"/>
      <c r="BC438" s="157">
        <f>+'ESTUDIO DE MERCADO 2023'!AP438*(1 + 0.0928) * (1 + 0.052) * (1 + 0.051)</f>
        <v>467293.20354080002</v>
      </c>
      <c r="BD438" s="157">
        <f>+'ESTUDIO DE MERCADO 2023'!AQ438*(1 + 0.0928) * (1 + 0.052) * (1 + 0.051)</f>
        <v>359456.31041600002</v>
      </c>
      <c r="BE438" s="7">
        <f>+'ESTUDIO DE MERCADO 2025'!AX438*1.051</f>
        <v>523397.99999999994</v>
      </c>
      <c r="BF438" s="7">
        <f>+'ESTUDIO DE MERCADO 2025'!AY438*1.051</f>
        <v>523397.99999999994</v>
      </c>
      <c r="BG438" s="7">
        <f>+'ESTUDIO DE MERCADO 2025'!AZ438*1.051</f>
        <v>503402.72499999998</v>
      </c>
      <c r="BH438" s="8">
        <f t="shared" si="284"/>
        <v>475390</v>
      </c>
      <c r="BI438" s="450"/>
      <c r="BJ438" s="157">
        <f>+'ESTUDIO DE MERCADO 2023'!AV438*(1 + 0.0928) * (1 + 0.052) * (1 + 0.051)</f>
        <v>710285.66938201606</v>
      </c>
      <c r="BK438" s="157">
        <f>+'ESTUDIO DE MERCADO 2023'!AW438*(1 + 0.0928) * (1 + 0.052) * (1 + 0.051)</f>
        <v>672039.51795375359</v>
      </c>
      <c r="BL438" s="7">
        <f>+'ESTUDIO DE MERCADO 2025'!BD438*1.051</f>
        <v>875483</v>
      </c>
      <c r="BM438" s="7">
        <f>+'ESTUDIO DE MERCADO 2025'!BE438*1.051</f>
        <v>875483</v>
      </c>
      <c r="BN438" s="7">
        <f>+'ESTUDIO DE MERCADO 2025'!BF438*1.051</f>
        <v>841689.35619999992</v>
      </c>
      <c r="BO438" s="8">
        <f t="shared" si="285"/>
        <v>794996</v>
      </c>
      <c r="BP438" s="450"/>
      <c r="BQ438" s="157">
        <f>+'ESTUDIO DE MERCADO 2023'!AY438*(1 + 0.0928) * (1 + 0.052) * (1 + 0.051)</f>
        <v>710285.66938201606</v>
      </c>
      <c r="BR438" s="157">
        <f>+'ESTUDIO DE MERCADO 2023'!AZ438*(1 + 0.0928) * (1 + 0.052) * (1 + 0.051)</f>
        <v>672039.51795375359</v>
      </c>
      <c r="BS438" s="7">
        <f>+'ESTUDIO DE MERCADO 2025'!BJ438*1.051</f>
        <v>875483</v>
      </c>
      <c r="BT438" s="7">
        <f>+'ESTUDIO DE MERCADO 2025'!BK438*1.051</f>
        <v>875483</v>
      </c>
      <c r="BU438" s="7">
        <f>+'ESTUDIO DE MERCADO 2025'!BL438*1.051</f>
        <v>841689.35619999992</v>
      </c>
      <c r="BV438" s="8">
        <f t="shared" si="286"/>
        <v>794996</v>
      </c>
      <c r="BW438" s="450"/>
      <c r="BX438" s="157">
        <f>+'ESTUDIO DE MERCADO 2023'!BB438*(1 + 0.0928) * (1 + 0.052) * (1 + 0.051)</f>
        <v>467293.20354080002</v>
      </c>
      <c r="BY438" s="157">
        <f>+'ESTUDIO DE MERCADO 2023'!BC438*(1 + 0.0928) * (1 + 0.052) * (1 + 0.051)</f>
        <v>359456.31041600002</v>
      </c>
      <c r="BZ438" s="7">
        <f>+'ESTUDIO DE MERCADO 2025'!BP438*1.051</f>
        <v>523397.99999999994</v>
      </c>
      <c r="CA438" s="7">
        <f>+'ESTUDIO DE MERCADO 2025'!BQ438*1.051</f>
        <v>523397.99999999994</v>
      </c>
      <c r="CB438" s="7">
        <f>+'ESTUDIO DE MERCADO 2025'!BR438*1.051</f>
        <v>503402.72499999998</v>
      </c>
      <c r="CC438" s="8">
        <f t="shared" si="277"/>
        <v>475390</v>
      </c>
      <c r="CD438" s="453"/>
      <c r="CE438" s="45"/>
      <c r="CF438" s="9"/>
      <c r="CG438" s="9"/>
      <c r="CH438" s="9"/>
      <c r="CI438" s="10"/>
      <c r="CJ438" s="10"/>
    </row>
    <row r="439" spans="1:88" s="6" customFormat="1" ht="50" customHeight="1" thickBot="1" x14ac:dyDescent="0.4">
      <c r="A439" s="291"/>
      <c r="B439" s="271" t="s">
        <v>220</v>
      </c>
      <c r="C439" s="272"/>
      <c r="D439" s="273"/>
      <c r="F439" s="170">
        <f>+SUM(F440:F448)</f>
        <v>3227332.3792036823</v>
      </c>
      <c r="G439" s="170">
        <f t="shared" ref="G439:CB439" si="291">+SUM(G440:G448)</f>
        <v>3053552.9434004072</v>
      </c>
      <c r="H439" s="170">
        <f t="shared" si="291"/>
        <v>3976984</v>
      </c>
      <c r="I439" s="170">
        <f t="shared" si="291"/>
        <v>4056860</v>
      </c>
      <c r="J439" s="170">
        <f t="shared" si="291"/>
        <v>3824392.2527999994</v>
      </c>
      <c r="K439" s="170">
        <f t="shared" si="291"/>
        <v>3627824</v>
      </c>
      <c r="L439" s="170"/>
      <c r="M439" s="170">
        <f t="shared" si="291"/>
        <v>3227332.3792036823</v>
      </c>
      <c r="N439" s="170">
        <f t="shared" si="291"/>
        <v>3053552.9434004072</v>
      </c>
      <c r="O439" s="170">
        <f t="shared" si="291"/>
        <v>3976984</v>
      </c>
      <c r="P439" s="170">
        <f t="shared" si="291"/>
        <v>4056860</v>
      </c>
      <c r="Q439" s="170">
        <f t="shared" si="291"/>
        <v>3824392.2527999994</v>
      </c>
      <c r="R439" s="170">
        <f t="shared" si="291"/>
        <v>3627824</v>
      </c>
      <c r="S439" s="170"/>
      <c r="T439" s="170">
        <f t="shared" si="291"/>
        <v>5578024.4842789965</v>
      </c>
      <c r="U439" s="170">
        <f t="shared" si="291"/>
        <v>5277669.319740897</v>
      </c>
      <c r="V439" s="170">
        <f t="shared" si="291"/>
        <v>6874591</v>
      </c>
      <c r="W439" s="170">
        <f t="shared" si="291"/>
        <v>6874591</v>
      </c>
      <c r="X439" s="170">
        <f t="shared" si="291"/>
        <v>6609965.8057999993</v>
      </c>
      <c r="Y439" s="170">
        <f t="shared" si="291"/>
        <v>6242969</v>
      </c>
      <c r="Z439" s="170"/>
      <c r="AA439" s="170">
        <f t="shared" si="291"/>
        <v>6847075.721419001</v>
      </c>
      <c r="AB439" s="170">
        <f t="shared" si="291"/>
        <v>6481293.0690848455</v>
      </c>
      <c r="AC439" s="170">
        <f t="shared" si="291"/>
        <v>8441632</v>
      </c>
      <c r="AD439" s="170">
        <f t="shared" si="291"/>
        <v>8441632</v>
      </c>
      <c r="AE439" s="170">
        <f t="shared" si="291"/>
        <v>8115561.1418000013</v>
      </c>
      <c r="AF439" s="170">
        <f t="shared" si="291"/>
        <v>7665439</v>
      </c>
      <c r="AG439" s="170"/>
      <c r="AH439" s="170">
        <f t="shared" si="291"/>
        <v>6105440.8463496845</v>
      </c>
      <c r="AI439" s="170">
        <f t="shared" si="291"/>
        <v>6481293.0690848455</v>
      </c>
      <c r="AJ439" s="170">
        <f t="shared" si="291"/>
        <v>7969733</v>
      </c>
      <c r="AK439" s="170">
        <f t="shared" si="291"/>
        <v>8128434</v>
      </c>
      <c r="AL439" s="170">
        <f t="shared" si="291"/>
        <v>7663987.0104</v>
      </c>
      <c r="AM439" s="170">
        <f t="shared" si="291"/>
        <v>7269778</v>
      </c>
      <c r="AN439" s="170"/>
      <c r="AO439" s="170">
        <f t="shared" si="291"/>
        <v>6714644.827535538</v>
      </c>
      <c r="AP439" s="170">
        <f t="shared" si="291"/>
        <v>6481293.0690848455</v>
      </c>
      <c r="AQ439" s="170">
        <f t="shared" si="291"/>
        <v>8355450</v>
      </c>
      <c r="AR439" s="170">
        <f t="shared" si="291"/>
        <v>8523610</v>
      </c>
      <c r="AS439" s="170">
        <f t="shared" si="291"/>
        <v>8034925.4790000003</v>
      </c>
      <c r="AT439" s="170">
        <f t="shared" si="291"/>
        <v>7621984</v>
      </c>
      <c r="AU439" s="170"/>
      <c r="AV439" s="170">
        <f t="shared" si="291"/>
        <v>7912490.7674477659</v>
      </c>
      <c r="AW439" s="170">
        <f t="shared" si="291"/>
        <v>6481293.0690848455</v>
      </c>
      <c r="AX439" s="170">
        <f t="shared" si="291"/>
        <v>9114272</v>
      </c>
      <c r="AY439" s="170">
        <f t="shared" si="291"/>
        <v>9297146</v>
      </c>
      <c r="AZ439" s="170">
        <f t="shared" si="291"/>
        <v>8764286.6877999976</v>
      </c>
      <c r="BA439" s="170">
        <f t="shared" si="291"/>
        <v>8313898</v>
      </c>
      <c r="BB439" s="170"/>
      <c r="BC439" s="170">
        <f t="shared" si="291"/>
        <v>4615559.2712155115</v>
      </c>
      <c r="BD439" s="170">
        <f t="shared" si="291"/>
        <v>3550430.2086273176</v>
      </c>
      <c r="BE439" s="170">
        <f t="shared" si="291"/>
        <v>5170920</v>
      </c>
      <c r="BF439" s="170">
        <f t="shared" si="291"/>
        <v>5170920</v>
      </c>
      <c r="BG439" s="170">
        <f t="shared" si="291"/>
        <v>4972221.0930000003</v>
      </c>
      <c r="BH439" s="170">
        <f t="shared" si="291"/>
        <v>4696010</v>
      </c>
      <c r="BI439" s="170"/>
      <c r="BJ439" s="170">
        <f t="shared" si="291"/>
        <v>6827754.1754976381</v>
      </c>
      <c r="BK439" s="170">
        <f t="shared" si="291"/>
        <v>6481293.0690848455</v>
      </c>
      <c r="BL439" s="170">
        <f t="shared" si="291"/>
        <v>8430071</v>
      </c>
      <c r="BM439" s="170">
        <f t="shared" si="291"/>
        <v>8430071</v>
      </c>
      <c r="BN439" s="170">
        <f t="shared" si="291"/>
        <v>8103797.2988</v>
      </c>
      <c r="BO439" s="170">
        <f t="shared" si="291"/>
        <v>7654598</v>
      </c>
      <c r="BP439" s="170"/>
      <c r="BQ439" s="170">
        <f t="shared" si="291"/>
        <v>7054864.6537714712</v>
      </c>
      <c r="BR439" s="170">
        <f t="shared" si="291"/>
        <v>6481293.0690848455</v>
      </c>
      <c r="BS439" s="170">
        <f t="shared" si="291"/>
        <v>8571956</v>
      </c>
      <c r="BT439" s="170">
        <f t="shared" si="291"/>
        <v>8571956</v>
      </c>
      <c r="BU439" s="170">
        <f t="shared" si="291"/>
        <v>8242085.3563999999</v>
      </c>
      <c r="BV439" s="170">
        <f t="shared" si="291"/>
        <v>7784432</v>
      </c>
      <c r="BW439" s="170"/>
      <c r="BX439" s="170">
        <f t="shared" si="291"/>
        <v>5417917.9634985495</v>
      </c>
      <c r="BY439" s="170">
        <f t="shared" si="291"/>
        <v>4167629.2026911913</v>
      </c>
      <c r="BZ439" s="170">
        <f t="shared" si="291"/>
        <v>6068474</v>
      </c>
      <c r="CA439" s="170">
        <f t="shared" si="291"/>
        <v>6068474</v>
      </c>
      <c r="CB439" s="170">
        <f t="shared" si="291"/>
        <v>5836578.8376000002</v>
      </c>
      <c r="CC439" s="119">
        <f t="shared" ref="CC439" si="292">+SUM(CC440:CC448)</f>
        <v>5511815</v>
      </c>
      <c r="CD439" s="455"/>
      <c r="CE439" s="45"/>
      <c r="CF439" s="9"/>
      <c r="CG439" s="9"/>
      <c r="CH439" s="9"/>
      <c r="CI439" s="10"/>
      <c r="CJ439" s="10"/>
    </row>
    <row r="440" spans="1:88" s="6" customFormat="1" ht="50" customHeight="1" x14ac:dyDescent="0.35">
      <c r="A440" s="291"/>
      <c r="B440" s="4">
        <v>401</v>
      </c>
      <c r="C440" s="54" t="s">
        <v>440</v>
      </c>
      <c r="D440" s="4" t="s">
        <v>272</v>
      </c>
      <c r="F440" s="157">
        <f>+'ESTUDIO DE MERCADO 2023'!F440*(1 + 0.0928) * (1 + 0.052) * (1 + 0.051)</f>
        <v>578798.33393514284</v>
      </c>
      <c r="G440" s="157">
        <f>+'ESTUDIO DE MERCADO 2023'!G440*(1 + 0.0928) * (1 + 0.052) * (1 + 0.051)</f>
        <v>547632.26980017358</v>
      </c>
      <c r="H440" s="7">
        <f>+'ESTUDIO DE MERCADO 2025'!H440*1.051</f>
        <v>713629</v>
      </c>
      <c r="I440" s="7">
        <f>+'ESTUDIO DE MERCADO 2025'!I440*1.051</f>
        <v>728343</v>
      </c>
      <c r="J440" s="13">
        <f>+'ESTUDIO DE MERCADO 2025'!J440*1.051</f>
        <v>685876.92459999991</v>
      </c>
      <c r="K440" s="8">
        <f t="shared" si="278"/>
        <v>650856</v>
      </c>
      <c r="L440" s="450"/>
      <c r="M440" s="157">
        <f>+'ESTUDIO DE MERCADO 2023'!I440*(1 + 0.0928) * (1 + 0.052) * (1 + 0.051)</f>
        <v>578798.33393514284</v>
      </c>
      <c r="N440" s="157">
        <f>+'ESTUDIO DE MERCADO 2023'!J440*(1 + 0.0928) * (1 + 0.052) * (1 + 0.051)</f>
        <v>547632.26980017358</v>
      </c>
      <c r="O440" s="7">
        <f>+'ESTUDIO DE MERCADO 2025'!N440*1.051</f>
        <v>713629</v>
      </c>
      <c r="P440" s="7">
        <f>+'ESTUDIO DE MERCADO 2025'!O440*1.051</f>
        <v>728343</v>
      </c>
      <c r="Q440" s="7">
        <f>+'ESTUDIO DE MERCADO 2025'!P440*1.051</f>
        <v>685876.92459999991</v>
      </c>
      <c r="R440" s="8">
        <f t="shared" si="279"/>
        <v>650856</v>
      </c>
      <c r="S440" s="450"/>
      <c r="T440" s="157">
        <f>+'ESTUDIO DE MERCADO 2023'!O440*(1 + 0.0928) * (1 + 0.052) * (1 + 0.051)</f>
        <v>951393.26135743002</v>
      </c>
      <c r="U440" s="157">
        <f>+'ESTUDIO DE MERCADO 2023'!P440*(1 + 0.0928) * (1 + 0.052) * (1 + 0.051)</f>
        <v>900164.3934381837</v>
      </c>
      <c r="V440" s="7">
        <f>+'ESTUDIO DE MERCADO 2025'!T440*1.051</f>
        <v>1172916</v>
      </c>
      <c r="W440" s="7">
        <f>+'ESTUDIO DE MERCADO 2025'!U440*1.051</f>
        <v>1172916</v>
      </c>
      <c r="X440" s="7">
        <f>+'ESTUDIO DE MERCADO 2025'!V440*1.051</f>
        <v>1127402.8653999998</v>
      </c>
      <c r="Y440" s="8">
        <f t="shared" si="280"/>
        <v>1064959</v>
      </c>
      <c r="Z440" s="450"/>
      <c r="AA440" s="157">
        <f>+'ESTUDIO DE MERCADO 2023'!AD440*(1 + 0.0928) * (1 + 0.052) * (1 + 0.051)</f>
        <v>1123082.0180221994</v>
      </c>
      <c r="AB440" s="157">
        <f>+'ESTUDIO DE MERCADO 2023'!AE440*(1 + 0.0928) * (1 + 0.052) * (1 + 0.051)</f>
        <v>977915.91704159079</v>
      </c>
      <c r="AC440" s="7">
        <f>+'ESTUDIO DE MERCADO 2025'!Z440*1.051</f>
        <v>1330566</v>
      </c>
      <c r="AD440" s="7">
        <f>+'ESTUDIO DE MERCADO 2025'!AA440*1.051</f>
        <v>1330566</v>
      </c>
      <c r="AE440" s="7">
        <f>+'ESTUDIO DE MERCADO 2025'!AB440*1.051</f>
        <v>1279285.1876000001</v>
      </c>
      <c r="AF440" s="8">
        <f t="shared" si="281"/>
        <v>1208283</v>
      </c>
      <c r="AG440" s="450"/>
      <c r="AH440" s="157">
        <f>+'ESTUDIO DE MERCADO 2023'!AG440*(1 + 0.0928) * (1 + 0.052) * (1 + 0.051)</f>
        <v>1007336.2018057237</v>
      </c>
      <c r="AI440" s="157">
        <f>+'ESTUDIO DE MERCADO 2023'!AH440*(1 + 0.0928) * (1 + 0.052) * (1 + 0.051)</f>
        <v>977915.91704159079</v>
      </c>
      <c r="AJ440" s="7">
        <f>+'ESTUDIO DE MERCADO 2025'!AF440*1.051</f>
        <v>1256996</v>
      </c>
      <c r="AK440" s="7">
        <f>+'ESTUDIO DE MERCADO 2025'!AG440*1.051</f>
        <v>1282220</v>
      </c>
      <c r="AL440" s="7">
        <f>+'ESTUDIO DE MERCADO 2025'!AH440*1.051</f>
        <v>1208808.0703999999</v>
      </c>
      <c r="AM440" s="8">
        <f t="shared" si="282"/>
        <v>1146655</v>
      </c>
      <c r="AN440" s="450"/>
      <c r="AO440" s="157">
        <f>+'ESTUDIO DE MERCADO 2023'!AJ440*(1 + 0.0928) * (1 + 0.052) * (1 + 0.051)</f>
        <v>1128682.9943598395</v>
      </c>
      <c r="AP440" s="157">
        <f>+'ESTUDIO DE MERCADO 2023'!AK440*(1 + 0.0928) * (1 + 0.052) * (1 + 0.051)</f>
        <v>977915.91704159079</v>
      </c>
      <c r="AQ440" s="7">
        <f>+'ESTUDIO DE MERCADO 2025'!AL440*1.051</f>
        <v>1333719</v>
      </c>
      <c r="AR440" s="7">
        <f>+'ESTUDIO DE MERCADO 2025'!AM440*1.051</f>
        <v>1359994</v>
      </c>
      <c r="AS440" s="7">
        <f>+'ESTUDIO DE MERCADO 2025'!AN440*1.051</f>
        <v>1282695.8928</v>
      </c>
      <c r="AT440" s="8">
        <f>ROUND(((AO440+AP440+AQ440+AR440+AS440)/5),0)</f>
        <v>1216602</v>
      </c>
      <c r="AU440" s="450"/>
      <c r="AV440" s="157">
        <f>+'ESTUDIO DE MERCADO 2023'!AM440*(1 + 0.0928) * (1 + 0.052) * (1 + 0.051)</f>
        <v>1254751.13052525</v>
      </c>
      <c r="AW440" s="157">
        <f>+'ESTUDIO DE MERCADO 2023'!AN440*(1 + 0.0928) * (1 + 0.052) * (1 + 0.051)</f>
        <v>977915.91704159079</v>
      </c>
      <c r="AX440" s="7">
        <f>+'ESTUDIO DE MERCADO 2025'!AR440*1.051</f>
        <v>1413595</v>
      </c>
      <c r="AY440" s="7">
        <f>+'ESTUDIO DE MERCADO 2025'!AS440*1.051</f>
        <v>1441972</v>
      </c>
      <c r="AZ440" s="7">
        <f>+'ESTUDIO DE MERCADO 2025'!AT440*1.051</f>
        <v>1359457.3593999997</v>
      </c>
      <c r="BA440" s="8">
        <f t="shared" si="283"/>
        <v>1289538</v>
      </c>
      <c r="BB440" s="450"/>
      <c r="BC440" s="157">
        <f>+'ESTUDIO DE MERCADO 2023'!AP440*(1 + 0.0928) * (1 + 0.052) * (1 + 0.051)</f>
        <v>826964.1093741185</v>
      </c>
      <c r="BD440" s="157">
        <f>+'ESTUDIO DE MERCADO 2023'!AQ440*(1 + 0.0928) * (1 + 0.052) * (1 + 0.051)</f>
        <v>636126.23798009113</v>
      </c>
      <c r="BE440" s="7">
        <f>+'ESTUDIO DE MERCADO 2025'!AX440*1.051</f>
        <v>926982</v>
      </c>
      <c r="BF440" s="7">
        <f>+'ESTUDIO DE MERCADO 2025'!AY440*1.051</f>
        <v>926982</v>
      </c>
      <c r="BG440" s="7">
        <f>+'ESTUDIO DE MERCADO 2025'!AZ440*1.051</f>
        <v>890866.48699999996</v>
      </c>
      <c r="BH440" s="8">
        <f t="shared" si="284"/>
        <v>841584</v>
      </c>
      <c r="BI440" s="450"/>
      <c r="BJ440" s="157">
        <f>+'ESTUDIO DE MERCADO 2023'!AV440*(1 + 0.0928) * (1 + 0.052) * (1 + 0.051)</f>
        <v>1012076.9848142859</v>
      </c>
      <c r="BK440" s="157">
        <f>+'ESTUDIO DE MERCADO 2023'!AW440*(1 + 0.0928) * (1 + 0.052) * (1 + 0.051)</f>
        <v>977915.91704159079</v>
      </c>
      <c r="BL440" s="7">
        <f>+'ESTUDIO DE MERCADO 2025'!BD440*1.051</f>
        <v>1260149</v>
      </c>
      <c r="BM440" s="7">
        <f>+'ESTUDIO DE MERCADO 2025'!BE440*1.051</f>
        <v>1260149</v>
      </c>
      <c r="BN440" s="7">
        <f>+'ESTUDIO DE MERCADO 2025'!BF440*1.051</f>
        <v>1211694.9571999998</v>
      </c>
      <c r="BO440" s="8">
        <f t="shared" si="285"/>
        <v>1144397</v>
      </c>
      <c r="BP440" s="450"/>
      <c r="BQ440" s="157">
        <f>+'ESTUDIO DE MERCADO 2023'!AY440*(1 + 0.0928) * (1 + 0.052) * (1 + 0.051)</f>
        <v>1189983.9186799321</v>
      </c>
      <c r="BR440" s="157">
        <f>+'ESTUDIO DE MERCADO 2023'!AZ440*(1 + 0.0928) * (1 + 0.052) * (1 + 0.051)</f>
        <v>977915.91704159079</v>
      </c>
      <c r="BS440" s="7">
        <f>+'ESTUDIO DE MERCADO 2025'!BJ440*1.051</f>
        <v>1372606</v>
      </c>
      <c r="BT440" s="7">
        <f>+'ESTUDIO DE MERCADO 2025'!BK440*1.051</f>
        <v>1372606</v>
      </c>
      <c r="BU440" s="7">
        <f>+'ESTUDIO DE MERCADO 2025'!BL440*1.051</f>
        <v>1320020.8966000001</v>
      </c>
      <c r="BV440" s="8">
        <f t="shared" si="286"/>
        <v>1246627</v>
      </c>
      <c r="BW440" s="450"/>
      <c r="BX440" s="157">
        <f>+'ESTUDIO DE MERCADO 2023'!BB440*(1 + 0.0928) * (1 + 0.052) * (1 + 0.051)</f>
        <v>971663.69285790401</v>
      </c>
      <c r="BY440" s="157">
        <f>+'ESTUDIO DE MERCADO 2023'!BC440*(1 + 0.0928) * (1 + 0.052) * (1 + 0.051)</f>
        <v>747433.60989069543</v>
      </c>
      <c r="BZ440" s="7">
        <f>+'ESTUDIO DE MERCADO 2025'!BP440*1.051</f>
        <v>1088836</v>
      </c>
      <c r="CA440" s="7">
        <f>+'ESTUDIO DE MERCADO 2025'!BQ440*1.051</f>
        <v>1088836</v>
      </c>
      <c r="CB440" s="7">
        <f>+'ESTUDIO DE MERCADO 2025'!BR440*1.051</f>
        <v>1046748.0743999999</v>
      </c>
      <c r="CC440" s="8">
        <f t="shared" si="277"/>
        <v>988703</v>
      </c>
      <c r="CD440" s="453"/>
      <c r="CE440" s="45"/>
      <c r="CF440" s="9"/>
      <c r="CG440" s="9"/>
      <c r="CH440" s="9"/>
      <c r="CI440" s="10"/>
      <c r="CJ440" s="10"/>
    </row>
    <row r="441" spans="1:88" s="6" customFormat="1" ht="50" customHeight="1" thickBot="1" x14ac:dyDescent="0.4">
      <c r="A441" s="291"/>
      <c r="B441" s="11">
        <v>402</v>
      </c>
      <c r="C441" s="54" t="s">
        <v>441</v>
      </c>
      <c r="D441" s="11" t="s">
        <v>272</v>
      </c>
      <c r="F441" s="157">
        <f>+'ESTUDIO DE MERCADO 2023'!F441*(1 + 0.0928) * (1 + 0.052) * (1 + 0.051)</f>
        <v>1197632.1065422846</v>
      </c>
      <c r="G441" s="157">
        <f>+'ESTUDIO DE MERCADO 2023'!G441*(1 + 0.0928) * (1 + 0.052) * (1 + 0.051)</f>
        <v>1133144.2238823152</v>
      </c>
      <c r="H441" s="7">
        <f>+'ESTUDIO DE MERCADO 2025'!H441*1.051</f>
        <v>1475604</v>
      </c>
      <c r="I441" s="7">
        <f>+'ESTUDIO DE MERCADO 2025'!I441*1.051</f>
        <v>1505032</v>
      </c>
      <c r="J441" s="13">
        <f>+'ESTUDIO DE MERCADO 2025'!J441*1.051</f>
        <v>1419194.7279999999</v>
      </c>
      <c r="K441" s="8">
        <f t="shared" si="278"/>
        <v>1346121</v>
      </c>
      <c r="L441" s="450"/>
      <c r="M441" s="157">
        <f>+'ESTUDIO DE MERCADO 2023'!I441*(1 + 0.0928) * (1 + 0.052) * (1 + 0.051)</f>
        <v>1197632.1065422846</v>
      </c>
      <c r="N441" s="157">
        <f>+'ESTUDIO DE MERCADO 2023'!J441*(1 + 0.0928) * (1 + 0.052) * (1 + 0.051)</f>
        <v>1133144.2238823152</v>
      </c>
      <c r="O441" s="7">
        <f>+'ESTUDIO DE MERCADO 2025'!N441*1.051</f>
        <v>1475604</v>
      </c>
      <c r="P441" s="7">
        <f>+'ESTUDIO DE MERCADO 2025'!O441*1.051</f>
        <v>1505032</v>
      </c>
      <c r="Q441" s="7">
        <f>+'ESTUDIO DE MERCADO 2025'!P441*1.051</f>
        <v>1419194.7279999999</v>
      </c>
      <c r="R441" s="8">
        <f t="shared" si="279"/>
        <v>1346121</v>
      </c>
      <c r="S441" s="450"/>
      <c r="T441" s="157">
        <f>+'ESTUDIO DE MERCADO 2023'!O441*(1 + 0.0928) * (1 + 0.052) * (1 + 0.051)</f>
        <v>2292988.684212001</v>
      </c>
      <c r="U441" s="157">
        <f>+'ESTUDIO DE MERCADO 2023'!P441*(1 + 0.0928) * (1 + 0.052) * (1 + 0.051)</f>
        <v>2169520.0627544317</v>
      </c>
      <c r="V441" s="7">
        <f>+'ESTUDIO DE MERCADO 2025'!T441*1.051</f>
        <v>2826139</v>
      </c>
      <c r="W441" s="7">
        <f>+'ESTUDIO DE MERCADO 2025'!U441*1.051</f>
        <v>2826139</v>
      </c>
      <c r="X441" s="7">
        <f>+'ESTUDIO DE MERCADO 2025'!V441*1.051</f>
        <v>2717194.6521999999</v>
      </c>
      <c r="Y441" s="8">
        <f t="shared" si="280"/>
        <v>2566396</v>
      </c>
      <c r="Z441" s="450"/>
      <c r="AA441" s="157">
        <f>+'ESTUDIO DE MERCADO 2023'!AD441*(1 + 0.0928) * (1 + 0.052) * (1 + 0.051)</f>
        <v>2982687.5645947452</v>
      </c>
      <c r="AB441" s="157">
        <f>+'ESTUDIO DE MERCADO 2023'!AE441*(1 + 0.0928) * (1 + 0.052) * (1 + 0.051)</f>
        <v>2885346.3155004624</v>
      </c>
      <c r="AC441" s="7">
        <f>+'ESTUDIO DE MERCADO 2025'!Z441*1.051</f>
        <v>3716336</v>
      </c>
      <c r="AD441" s="7">
        <f>+'ESTUDIO DE MERCADO 2025'!AA441*1.051</f>
        <v>3716336</v>
      </c>
      <c r="AE441" s="7">
        <f>+'ESTUDIO DE MERCADO 2025'!AB441*1.051</f>
        <v>3573009.4483999996</v>
      </c>
      <c r="AF441" s="8">
        <f t="shared" si="281"/>
        <v>3374743</v>
      </c>
      <c r="AG441" s="450"/>
      <c r="AH441" s="157">
        <f>+'ESTUDIO DE MERCADO 2023'!AG441*(1 + 0.0928) * (1 + 0.052) * (1 + 0.051)</f>
        <v>2679694.184125687</v>
      </c>
      <c r="AI441" s="157">
        <f>+'ESTUDIO DE MERCADO 2023'!AH441*(1 + 0.0928) * (1 + 0.052) * (1 + 0.051)</f>
        <v>2885346.3155004624</v>
      </c>
      <c r="AJ441" s="7">
        <f>+'ESTUDIO DE MERCADO 2025'!AF441*1.051</f>
        <v>3524003</v>
      </c>
      <c r="AK441" s="7">
        <f>+'ESTUDIO DE MERCADO 2025'!AG441*1.051</f>
        <v>3594420</v>
      </c>
      <c r="AL441" s="7">
        <f>+'ESTUDIO DE MERCADO 2025'!AH441*1.051</f>
        <v>3388519.4307999997</v>
      </c>
      <c r="AM441" s="8">
        <f t="shared" si="282"/>
        <v>3214397</v>
      </c>
      <c r="AN441" s="450"/>
      <c r="AO441" s="157">
        <f>+'ESTUDIO DE MERCADO 2023'!AJ441*(1 + 0.0928) * (1 + 0.052) * (1 + 0.051)</f>
        <v>2858004.4854846303</v>
      </c>
      <c r="AP441" s="157">
        <f>+'ESTUDIO DE MERCADO 2023'!AK441*(1 + 0.0928) * (1 + 0.052) * (1 + 0.051)</f>
        <v>2885346.3155004624</v>
      </c>
      <c r="AQ441" s="7">
        <f>+'ESTUDIO DE MERCADO 2025'!AL441*1.051</f>
        <v>3636460</v>
      </c>
      <c r="AR441" s="7">
        <f>+'ESTUDIO DE MERCADO 2025'!AM441*1.051</f>
        <v>3708979</v>
      </c>
      <c r="AS441" s="7">
        <f>+'ESTUDIO DE MERCADO 2025'!AN441*1.051</f>
        <v>3497091.0939999996</v>
      </c>
      <c r="AT441" s="8">
        <f>ROUND(((AO441+AP441+AQ441+AR441+AS441)/5),0)</f>
        <v>3317176</v>
      </c>
      <c r="AU441" s="450"/>
      <c r="AV441" s="157">
        <f>+'ESTUDIO DE MERCADO 2023'!AM441*(1 + 0.0928) * (1 + 0.052) * (1 + 0.051)</f>
        <v>3580354.2635024595</v>
      </c>
      <c r="AW441" s="157">
        <f>+'ESTUDIO DE MERCADO 2023'!AN441*(1 + 0.0928) * (1 + 0.052) * (1 + 0.051)</f>
        <v>2885346.3155004624</v>
      </c>
      <c r="AX441" s="7">
        <f>+'ESTUDIO DE MERCADO 2025'!AR441*1.051</f>
        <v>4094695.9999999995</v>
      </c>
      <c r="AY441" s="7">
        <f>+'ESTUDIO DE MERCADO 2025'!AS441*1.051</f>
        <v>4176673.9999999995</v>
      </c>
      <c r="AZ441" s="7">
        <f>+'ESTUDIO DE MERCADO 2025'!AT441*1.051</f>
        <v>3936924.9247999997</v>
      </c>
      <c r="BA441" s="8">
        <f t="shared" si="283"/>
        <v>3734799</v>
      </c>
      <c r="BB441" s="450"/>
      <c r="BC441" s="157">
        <f>+'ESTUDIO DE MERCADO 2023'!AP441*(1 + 0.0928) * (1 + 0.052) * (1 + 0.051)</f>
        <v>1619001.6966705499</v>
      </c>
      <c r="BD441" s="157">
        <f>+'ESTUDIO DE MERCADO 2023'!AQ441*(1 + 0.0928) * (1 + 0.052) * (1 + 0.051)</f>
        <v>1245385.9205158076</v>
      </c>
      <c r="BE441" s="7">
        <f>+'ESTUDIO DE MERCADO 2025'!AX441*1.051</f>
        <v>1814026</v>
      </c>
      <c r="BF441" s="7">
        <f>+'ESTUDIO DE MERCADO 2025'!AY441*1.051</f>
        <v>1814026</v>
      </c>
      <c r="BG441" s="7">
        <f>+'ESTUDIO DE MERCADO 2025'!AZ441*1.051</f>
        <v>1744107.8045999999</v>
      </c>
      <c r="BH441" s="8">
        <f t="shared" si="284"/>
        <v>1647309</v>
      </c>
      <c r="BI441" s="450"/>
      <c r="BJ441" s="157">
        <f>+'ESTUDIO DE MERCADO 2023'!AV441*(1 + 0.0928) * (1 + 0.052) * (1 + 0.051)</f>
        <v>2184282.3597309459</v>
      </c>
      <c r="BK441" s="157">
        <f>+'ESTUDIO DE MERCADO 2023'!AW441*(1 + 0.0928) * (1 + 0.052) * (1 + 0.051)</f>
        <v>2885346.3155004624</v>
      </c>
      <c r="BL441" s="7">
        <f>+'ESTUDIO DE MERCADO 2025'!BD441*1.051</f>
        <v>3210805</v>
      </c>
      <c r="BM441" s="7">
        <f>+'ESTUDIO DE MERCADO 2025'!BE441*1.051</f>
        <v>3210805</v>
      </c>
      <c r="BN441" s="7">
        <f>+'ESTUDIO DE MERCADO 2025'!BF441*1.051</f>
        <v>3086866.2453999999</v>
      </c>
      <c r="BO441" s="8">
        <f t="shared" si="285"/>
        <v>2915621</v>
      </c>
      <c r="BP441" s="450"/>
      <c r="BQ441" s="157">
        <f>+'ESTUDIO DE MERCADO 2023'!AY441*(1 + 0.0928) * (1 + 0.052) * (1 + 0.051)</f>
        <v>2885201.4172239085</v>
      </c>
      <c r="BR441" s="157">
        <f>+'ESTUDIO DE MERCADO 2023'!AZ441*(1 + 0.0928) * (1 + 0.052) * (1 + 0.051)</f>
        <v>2885346.3155004624</v>
      </c>
      <c r="BS441" s="7">
        <f>+'ESTUDIO DE MERCADO 2025'!BJ441*1.051</f>
        <v>3654327</v>
      </c>
      <c r="BT441" s="7">
        <f>+'ESTUDIO DE MERCADO 2025'!BK441*1.051</f>
        <v>3654327</v>
      </c>
      <c r="BU441" s="7">
        <f>+'ESTUDIO DE MERCADO 2025'!BL441*1.051</f>
        <v>3513651.7009999999</v>
      </c>
      <c r="BV441" s="8">
        <f t="shared" si="286"/>
        <v>3318571</v>
      </c>
      <c r="BW441" s="450"/>
      <c r="BX441" s="157">
        <f>+'ESTUDIO DE MERCADO 2023'!BB441*(1 + 0.0928) * (1 + 0.052) * (1 + 0.051)</f>
        <v>2010537.8868051595</v>
      </c>
      <c r="BY441" s="157">
        <f>+'ESTUDIO DE MERCADO 2023'!BC441*(1 + 0.0928) * (1 + 0.052) * (1 + 0.051)</f>
        <v>1546567.605234738</v>
      </c>
      <c r="BZ441" s="7">
        <f>+'ESTUDIO DE MERCADO 2025'!BP441*1.051</f>
        <v>2252293</v>
      </c>
      <c r="CA441" s="7">
        <f>+'ESTUDIO DE MERCADO 2025'!BQ441*1.051</f>
        <v>2252293</v>
      </c>
      <c r="CB441" s="7">
        <f>+'ESTUDIO DE MERCADO 2025'!BR441*1.051</f>
        <v>2165899.3286000001</v>
      </c>
      <c r="CC441" s="8">
        <f t="shared" si="277"/>
        <v>2045518</v>
      </c>
      <c r="CD441" s="453"/>
      <c r="CE441" s="45"/>
      <c r="CF441" s="9"/>
      <c r="CG441" s="9"/>
      <c r="CH441" s="9"/>
      <c r="CI441" s="10"/>
      <c r="CJ441" s="10"/>
    </row>
    <row r="442" spans="1:88" s="6" customFormat="1" ht="50" customHeight="1" x14ac:dyDescent="0.35">
      <c r="A442" s="291"/>
      <c r="B442" s="4">
        <v>403</v>
      </c>
      <c r="C442" s="54" t="s">
        <v>442</v>
      </c>
      <c r="D442" s="11" t="s">
        <v>272</v>
      </c>
      <c r="F442" s="157">
        <f>+'ESTUDIO DE MERCADO 2023'!F442*(1 + 0.0928) * (1 + 0.052) * (1 + 0.051)</f>
        <v>177923.94333825519</v>
      </c>
      <c r="G442" s="157">
        <f>+'ESTUDIO DE MERCADO 2023'!G442*(1 + 0.0928) * (1 + 0.052) * (1 + 0.051)</f>
        <v>168343.42331234916</v>
      </c>
      <c r="H442" s="7">
        <f>+'ESTUDIO DE MERCADO 2025'!H442*1.051</f>
        <v>219659</v>
      </c>
      <c r="I442" s="7">
        <f>+'ESTUDIO DE MERCADO 2025'!I442*1.051</f>
        <v>223863</v>
      </c>
      <c r="J442" s="13">
        <f>+'ESTUDIO DE MERCADO 2025'!J442*1.051</f>
        <v>210839.84879999998</v>
      </c>
      <c r="K442" s="8">
        <f t="shared" si="278"/>
        <v>200126</v>
      </c>
      <c r="L442" s="450"/>
      <c r="M442" s="157">
        <f>+'ESTUDIO DE MERCADO 2023'!I442*(1 + 0.0928) * (1 + 0.052) * (1 + 0.051)</f>
        <v>177923.94333825519</v>
      </c>
      <c r="N442" s="157">
        <f>+'ESTUDIO DE MERCADO 2023'!J442*(1 + 0.0928) * (1 + 0.052) * (1 + 0.051)</f>
        <v>168343.42331234916</v>
      </c>
      <c r="O442" s="7">
        <f>+'ESTUDIO DE MERCADO 2025'!N442*1.051</f>
        <v>219659</v>
      </c>
      <c r="P442" s="7">
        <f>+'ESTUDIO DE MERCADO 2025'!O442*1.051</f>
        <v>223863</v>
      </c>
      <c r="Q442" s="7">
        <f>+'ESTUDIO DE MERCADO 2025'!P442*1.051</f>
        <v>210839.84879999998</v>
      </c>
      <c r="R442" s="8">
        <f t="shared" si="279"/>
        <v>200126</v>
      </c>
      <c r="S442" s="450"/>
      <c r="T442" s="157">
        <f>+'ESTUDIO DE MERCADO 2023'!O442*(1 + 0.0928) * (1 + 0.052) * (1 + 0.051)</f>
        <v>294401.16687691287</v>
      </c>
      <c r="U442" s="157">
        <f>+'ESTUDIO DE MERCADO 2023'!P442*(1 + 0.0928) * (1 + 0.052) * (1 + 0.051)</f>
        <v>278548.7963527714</v>
      </c>
      <c r="V442" s="7">
        <f>+'ESTUDIO DE MERCADO 2025'!T442*1.051</f>
        <v>362595</v>
      </c>
      <c r="W442" s="7">
        <f>+'ESTUDIO DE MERCADO 2025'!U442*1.051</f>
        <v>362595</v>
      </c>
      <c r="X442" s="7">
        <f>+'ESTUDIO DE MERCADO 2025'!V442*1.051</f>
        <v>348865.99719999998</v>
      </c>
      <c r="Y442" s="8">
        <f t="shared" si="280"/>
        <v>329401</v>
      </c>
      <c r="Z442" s="450"/>
      <c r="AA442" s="157">
        <f>+'ESTUDIO DE MERCADO 2023'!AD442*(1 + 0.0928) * (1 + 0.052) * (1 + 0.051)</f>
        <v>344048.17253526091</v>
      </c>
      <c r="AB442" s="157">
        <f>+'ESTUDIO DE MERCADO 2023'!AE442*(1 + 0.0928) * (1 + 0.052) * (1 + 0.051)</f>
        <v>329094.12646560627</v>
      </c>
      <c r="AC442" s="7">
        <f>+'ESTUDIO DE MERCADO 2025'!Z442*1.051</f>
        <v>426706</v>
      </c>
      <c r="AD442" s="7">
        <f>+'ESTUDIO DE MERCADO 2025'!AA442*1.051</f>
        <v>426706</v>
      </c>
      <c r="AE442" s="7">
        <f>+'ESTUDIO DE MERCADO 2025'!AB442*1.051</f>
        <v>409871.71259999997</v>
      </c>
      <c r="AF442" s="8">
        <f t="shared" si="281"/>
        <v>387285</v>
      </c>
      <c r="AG442" s="450"/>
      <c r="AH442" s="157">
        <f>+'ESTUDIO DE MERCADO 2023'!AG442*(1 + 0.0928) * (1 + 0.052) * (1 + 0.051)</f>
        <v>300161.30327967892</v>
      </c>
      <c r="AI442" s="157">
        <f>+'ESTUDIO DE MERCADO 2023'!AH442*(1 + 0.0928) * (1 + 0.052) * (1 + 0.051)</f>
        <v>329094.12646560627</v>
      </c>
      <c r="AJ442" s="7">
        <f>+'ESTUDIO DE MERCADO 2025'!AF442*1.051</f>
        <v>398329</v>
      </c>
      <c r="AK442" s="7">
        <f>+'ESTUDIO DE MERCADO 2025'!AG442*1.051</f>
        <v>406737</v>
      </c>
      <c r="AL442" s="7">
        <f>+'ESTUDIO DE MERCADO 2025'!AH442*1.051</f>
        <v>383149.61719999998</v>
      </c>
      <c r="AM442" s="8">
        <f t="shared" si="282"/>
        <v>363494</v>
      </c>
      <c r="AN442" s="450"/>
      <c r="AO442" s="157">
        <f>+'ESTUDIO DE MERCADO 2023'!AJ442*(1 + 0.0928) * (1 + 0.052) * (1 + 0.051)</f>
        <v>328842.9189852468</v>
      </c>
      <c r="AP442" s="157">
        <f>+'ESTUDIO DE MERCADO 2023'!AK442*(1 + 0.0928) * (1 + 0.052) * (1 + 0.051)</f>
        <v>329094.12646560627</v>
      </c>
      <c r="AQ442" s="7">
        <f>+'ESTUDIO DE MERCADO 2025'!AL442*1.051</f>
        <v>416196</v>
      </c>
      <c r="AR442" s="7">
        <f>+'ESTUDIO DE MERCADO 2025'!AM442*1.051</f>
        <v>424604</v>
      </c>
      <c r="AS442" s="7">
        <f>+'ESTUDIO DE MERCADO 2025'!AN442*1.051</f>
        <v>400613.66379999998</v>
      </c>
      <c r="AT442" s="8">
        <f>ROUND(((AO442+AP442+AQ442+AR442+AS442)/5),0)</f>
        <v>379870</v>
      </c>
      <c r="AU442" s="450"/>
      <c r="AV442" s="157">
        <f>+'ESTUDIO DE MERCADO 2023'!AM442*(1 + 0.0928) * (1 + 0.052) * (1 + 0.051)</f>
        <v>356862.38022139744</v>
      </c>
      <c r="AW442" s="157">
        <f>+'ESTUDIO DE MERCADO 2023'!AN442*(1 + 0.0928) * (1 + 0.052) * (1 + 0.051)</f>
        <v>329094.12646560627</v>
      </c>
      <c r="AX442" s="7">
        <f>+'ESTUDIO DE MERCADO 2025'!AR442*1.051</f>
        <v>434063</v>
      </c>
      <c r="AY442" s="7">
        <f>+'ESTUDIO DE MERCADO 2025'!AS442*1.051</f>
        <v>442471</v>
      </c>
      <c r="AZ442" s="7">
        <f>+'ESTUDIO DE MERCADO 2025'!AT442*1.051</f>
        <v>417674.54679999995</v>
      </c>
      <c r="BA442" s="8">
        <f t="shared" si="283"/>
        <v>396033</v>
      </c>
      <c r="BB442" s="450"/>
      <c r="BC442" s="157">
        <f>+'ESTUDIO DE MERCADO 2023'!AP442*(1 + 0.0928) * (1 + 0.052) * (1 + 0.051)</f>
        <v>266648.99735318753</v>
      </c>
      <c r="BD442" s="157">
        <f>+'ESTUDIO DE MERCADO 2023'!AQ442*(1 + 0.0928) * (1 + 0.052) * (1 + 0.051)</f>
        <v>205114.61334860581</v>
      </c>
      <c r="BE442" s="7">
        <f>+'ESTUDIO DE MERCADO 2025'!AX442*1.051</f>
        <v>298484</v>
      </c>
      <c r="BF442" s="7">
        <f>+'ESTUDIO DE MERCADO 2025'!AY442*1.051</f>
        <v>298484</v>
      </c>
      <c r="BG442" s="7">
        <f>+'ESTUDIO DE MERCADO 2025'!AZ442*1.051</f>
        <v>287254.065</v>
      </c>
      <c r="BH442" s="8">
        <f t="shared" si="284"/>
        <v>271197</v>
      </c>
      <c r="BI442" s="450"/>
      <c r="BJ442" s="157">
        <f>+'ESTUDIO DE MERCADO 2023'!AV442*(1 + 0.0928) * (1 + 0.052) * (1 + 0.051)</f>
        <v>475556.91001085617</v>
      </c>
      <c r="BK442" s="157">
        <f>+'ESTUDIO DE MERCADO 2023'!AW442*(1 + 0.0928) * (1 + 0.052) * (1 + 0.051)</f>
        <v>329094.12646560627</v>
      </c>
      <c r="BL442" s="7">
        <f>+'ESTUDIO DE MERCADO 2025'!BD442*1.051</f>
        <v>509734.99999999994</v>
      </c>
      <c r="BM442" s="7">
        <f>+'ESTUDIO DE MERCADO 2025'!BE442*1.051</f>
        <v>509734.99999999994</v>
      </c>
      <c r="BN442" s="7">
        <f>+'ESTUDIO DE MERCADO 2025'!BF442*1.051</f>
        <v>489946.772</v>
      </c>
      <c r="BO442" s="8">
        <f t="shared" si="285"/>
        <v>462814</v>
      </c>
      <c r="BP442" s="450"/>
      <c r="BQ442" s="157">
        <f>+'ESTUDIO DE MERCADO 2023'!AY442*(1 + 0.0928) * (1 + 0.052) * (1 + 0.051)</f>
        <v>360292.21887674619</v>
      </c>
      <c r="BR442" s="157">
        <f>+'ESTUDIO DE MERCADO 2023'!AZ442*(1 + 0.0928) * (1 + 0.052) * (1 + 0.051)</f>
        <v>329094.12646560627</v>
      </c>
      <c r="BS442" s="7">
        <f>+'ESTUDIO DE MERCADO 2025'!BJ442*1.051</f>
        <v>436165</v>
      </c>
      <c r="BT442" s="7">
        <f>+'ESTUDIO DE MERCADO 2025'!BK442*1.051</f>
        <v>436165</v>
      </c>
      <c r="BU442" s="7">
        <f>+'ESTUDIO DE MERCADO 2025'!BL442*1.051</f>
        <v>419762.46340000001</v>
      </c>
      <c r="BV442" s="8">
        <f t="shared" si="286"/>
        <v>396296</v>
      </c>
      <c r="BW442" s="450"/>
      <c r="BX442" s="157">
        <f>+'ESTUDIO DE MERCADO 2023'!BB442*(1 + 0.0928) * (1 + 0.052) * (1 + 0.051)</f>
        <v>298692.41382366873</v>
      </c>
      <c r="BY442" s="157">
        <f>+'ESTUDIO DE MERCADO 2023'!BC442*(1 + 0.0928) * (1 + 0.052) * (1 + 0.051)</f>
        <v>229763.39524897598</v>
      </c>
      <c r="BZ442" s="7">
        <f>+'ESTUDIO DE MERCADO 2025'!BP442*1.051</f>
        <v>334218</v>
      </c>
      <c r="CA442" s="7">
        <f>+'ESTUDIO DE MERCADO 2025'!BQ442*1.051</f>
        <v>334218</v>
      </c>
      <c r="CB442" s="7">
        <f>+'ESTUDIO DE MERCADO 2025'!BR442*1.051</f>
        <v>321773.109</v>
      </c>
      <c r="CC442" s="8">
        <f t="shared" si="277"/>
        <v>303733</v>
      </c>
      <c r="CD442" s="453"/>
      <c r="CE442" s="45"/>
      <c r="CF442" s="9"/>
      <c r="CG442" s="9"/>
      <c r="CH442" s="9"/>
      <c r="CI442" s="10"/>
      <c r="CJ442" s="10"/>
    </row>
    <row r="443" spans="1:88" s="6" customFormat="1" ht="50" customHeight="1" thickBot="1" x14ac:dyDescent="0.4">
      <c r="A443" s="291"/>
      <c r="B443" s="11">
        <v>404</v>
      </c>
      <c r="C443" s="54" t="s">
        <v>443</v>
      </c>
      <c r="D443" s="11" t="s">
        <v>272</v>
      </c>
      <c r="F443" s="157">
        <f>+'ESTUDIO DE MERCADO 2023'!F443*(1 + 0.0928) * (1 + 0.052) * (1 + 0.051)</f>
        <v>377893.37813995458</v>
      </c>
      <c r="G443" s="157">
        <f>+'ESTUDIO DE MERCADO 2023'!G443*(1 + 0.0928) * (1 + 0.052) * (1 + 0.051)</f>
        <v>357545.27316318784</v>
      </c>
      <c r="H443" s="7">
        <f>+'ESTUDIO DE MERCADO 2025'!H443*1.051</f>
        <v>465593</v>
      </c>
      <c r="I443" s="7">
        <f>+'ESTUDIO DE MERCADO 2025'!I443*1.051</f>
        <v>475051.99999999994</v>
      </c>
      <c r="J443" s="13">
        <f>+'ESTUDIO DE MERCADO 2025'!J443*1.051</f>
        <v>447804.40459999995</v>
      </c>
      <c r="K443" s="8">
        <f t="shared" si="278"/>
        <v>424778</v>
      </c>
      <c r="L443" s="450"/>
      <c r="M443" s="157">
        <f>+'ESTUDIO DE MERCADO 2023'!I443*(1 + 0.0928) * (1 + 0.052) * (1 + 0.051)</f>
        <v>377893.37813995458</v>
      </c>
      <c r="N443" s="157">
        <f>+'ESTUDIO DE MERCADO 2023'!J443*(1 + 0.0928) * (1 + 0.052) * (1 + 0.051)</f>
        <v>357545.27316318784</v>
      </c>
      <c r="O443" s="7">
        <f>+'ESTUDIO DE MERCADO 2025'!N443*1.051</f>
        <v>465593</v>
      </c>
      <c r="P443" s="7">
        <f>+'ESTUDIO DE MERCADO 2025'!O443*1.051</f>
        <v>475051.99999999994</v>
      </c>
      <c r="Q443" s="7">
        <f>+'ESTUDIO DE MERCADO 2025'!P443*1.051</f>
        <v>447804.40459999995</v>
      </c>
      <c r="R443" s="8">
        <f t="shared" si="279"/>
        <v>424778</v>
      </c>
      <c r="S443" s="450"/>
      <c r="T443" s="157">
        <f>+'ESTUDIO DE MERCADO 2023'!O443*(1 + 0.0928) * (1 + 0.052) * (1 + 0.051)</f>
        <v>632381.81754011859</v>
      </c>
      <c r="U443" s="157">
        <f>+'ESTUDIO DE MERCADO 2023'!P443*(1 + 0.0928) * (1 + 0.052) * (1 + 0.051)</f>
        <v>598330.48890334286</v>
      </c>
      <c r="V443" s="7">
        <f>+'ESTUDIO DE MERCADO 2025'!T443*1.051</f>
        <v>779842</v>
      </c>
      <c r="W443" s="7">
        <f>+'ESTUDIO DE MERCADO 2025'!U443*1.051</f>
        <v>779842</v>
      </c>
      <c r="X443" s="7">
        <f>+'ESTUDIO DE MERCADO 2025'!V443*1.051</f>
        <v>749373.72019999987</v>
      </c>
      <c r="Y443" s="8">
        <f t="shared" si="280"/>
        <v>707954</v>
      </c>
      <c r="Z443" s="450"/>
      <c r="AA443" s="157">
        <f>+'ESTUDIO DE MERCADO 2023'!AD443*(1 + 0.0928) * (1 + 0.052) * (1 + 0.051)</f>
        <v>707894.15622493473</v>
      </c>
      <c r="AB443" s="157">
        <f>+'ESTUDIO DE MERCADO 2023'!AE443*(1 + 0.0928) * (1 + 0.052) * (1 + 0.051)</f>
        <v>682159.63725786598</v>
      </c>
      <c r="AC443" s="7">
        <f>+'ESTUDIO DE MERCADO 2025'!Z443*1.051</f>
        <v>880738</v>
      </c>
      <c r="AD443" s="7">
        <f>+'ESTUDIO DE MERCADO 2025'!AA443*1.051</f>
        <v>880738</v>
      </c>
      <c r="AE443" s="7">
        <f>+'ESTUDIO DE MERCADO 2025'!AB443*1.051</f>
        <v>846394.89339999994</v>
      </c>
      <c r="AF443" s="8">
        <f t="shared" si="281"/>
        <v>799585</v>
      </c>
      <c r="AG443" s="450"/>
      <c r="AH443" s="157">
        <f>+'ESTUDIO DE MERCADO 2023'!AG443*(1 + 0.0928) * (1 + 0.052) * (1 + 0.051)</f>
        <v>634989.12669859489</v>
      </c>
      <c r="AI443" s="157">
        <f>+'ESTUDIO DE MERCADO 2023'!AH443*(1 + 0.0928) * (1 + 0.052) * (1 + 0.051)</f>
        <v>682159.63725786598</v>
      </c>
      <c r="AJ443" s="7">
        <f>+'ESTUDIO DE MERCADO 2025'!AF443*1.051</f>
        <v>834494</v>
      </c>
      <c r="AK443" s="7">
        <f>+'ESTUDIO DE MERCADO 2025'!AG443*1.051</f>
        <v>851310</v>
      </c>
      <c r="AL443" s="7">
        <f>+'ESTUDIO DE MERCADO 2025'!AH443*1.051</f>
        <v>802004.22679999995</v>
      </c>
      <c r="AM443" s="8">
        <f t="shared" si="282"/>
        <v>760991</v>
      </c>
      <c r="AN443" s="450"/>
      <c r="AO443" s="157">
        <f>+'ESTUDIO DE MERCADO 2023'!AJ443*(1 + 0.0928) * (1 + 0.052) * (1 + 0.051)</f>
        <v>716487.58477940946</v>
      </c>
      <c r="AP443" s="157">
        <f>+'ESTUDIO DE MERCADO 2023'!AK443*(1 + 0.0928) * (1 + 0.052) * (1 + 0.051)</f>
        <v>682159.63725786598</v>
      </c>
      <c r="AQ443" s="7">
        <f>+'ESTUDIO DE MERCADO 2025'!AL443*1.051</f>
        <v>885993</v>
      </c>
      <c r="AR443" s="7">
        <f>+'ESTUDIO DE MERCADO 2025'!AM443*1.051</f>
        <v>903860</v>
      </c>
      <c r="AS443" s="7">
        <f>+'ESTUDIO DE MERCADO 2025'!AN443*1.051</f>
        <v>851627.19180000003</v>
      </c>
      <c r="AT443" s="8">
        <f>ROUND(((AO443+AP443+AQ443+AR443+AS443)/5),0)</f>
        <v>808025</v>
      </c>
      <c r="AU443" s="450"/>
      <c r="AV443" s="157">
        <f>+'ESTUDIO DE MERCADO 2023'!AM443*(1 + 0.0928) * (1 + 0.052) * (1 + 0.051)</f>
        <v>833616.02812652162</v>
      </c>
      <c r="AW443" s="157">
        <f>+'ESTUDIO DE MERCADO 2023'!AN443*(1 + 0.0928) * (1 + 0.052) * (1 + 0.051)</f>
        <v>682159.63725786598</v>
      </c>
      <c r="AX443" s="7">
        <f>+'ESTUDIO DE MERCADO 2025'!AR443*1.051</f>
        <v>959562.99999999988</v>
      </c>
      <c r="AY443" s="7">
        <f>+'ESTUDIO DE MERCADO 2025'!AS443*1.051</f>
        <v>978480.99999999988</v>
      </c>
      <c r="AZ443" s="7">
        <f>+'ESTUDIO DE MERCADO 2025'!AT443*1.051</f>
        <v>922945.94979999994</v>
      </c>
      <c r="BA443" s="8">
        <f t="shared" si="283"/>
        <v>875353</v>
      </c>
      <c r="BB443" s="450"/>
      <c r="BC443" s="157">
        <f>+'ESTUDIO DE MERCADO 2023'!AP443*(1 + 0.0928) * (1 + 0.052) * (1 + 0.051)</f>
        <v>567743.39170169667</v>
      </c>
      <c r="BD443" s="157">
        <f>+'ESTUDIO DE MERCADO 2023'!AQ443*(1 + 0.0928) * (1 + 0.052) * (1 + 0.051)</f>
        <v>436725.68592438207</v>
      </c>
      <c r="BE443" s="7">
        <f>+'ESTUDIO DE MERCADO 2025'!AX443*1.051</f>
        <v>635855</v>
      </c>
      <c r="BF443" s="7">
        <f>+'ESTUDIO DE MERCADO 2025'!AY443*1.051</f>
        <v>635855</v>
      </c>
      <c r="BG443" s="7">
        <f>+'ESTUDIO DE MERCADO 2025'!AZ443*1.051</f>
        <v>611615.36659999995</v>
      </c>
      <c r="BH443" s="8">
        <f t="shared" si="284"/>
        <v>577559</v>
      </c>
      <c r="BI443" s="450"/>
      <c r="BJ443" s="157">
        <f>+'ESTUDIO DE MERCADO 2023'!AV443*(1 + 0.0928) * (1 + 0.052) * (1 + 0.051)</f>
        <v>731251.80700392183</v>
      </c>
      <c r="BK443" s="157">
        <f>+'ESTUDIO DE MERCADO 2023'!AW443*(1 + 0.0928) * (1 + 0.052) * (1 + 0.051)</f>
        <v>682159.63725786598</v>
      </c>
      <c r="BL443" s="7">
        <f>+'ESTUDIO DE MERCADO 2025'!BD443*1.051</f>
        <v>895452</v>
      </c>
      <c r="BM443" s="7">
        <f>+'ESTUDIO DE MERCADO 2025'!BE443*1.051</f>
        <v>895452</v>
      </c>
      <c r="BN443" s="7">
        <f>+'ESTUDIO DE MERCADO 2025'!BF443*1.051</f>
        <v>860617.44579999999</v>
      </c>
      <c r="BO443" s="8">
        <f t="shared" si="285"/>
        <v>812987</v>
      </c>
      <c r="BP443" s="450"/>
      <c r="BQ443" s="157">
        <f>+'ESTUDIO DE MERCADO 2023'!AY443*(1 + 0.0928) * (1 + 0.052) * (1 + 0.051)</f>
        <v>755223.0137591575</v>
      </c>
      <c r="BR443" s="157">
        <f>+'ESTUDIO DE MERCADO 2023'!AZ443*(1 + 0.0928) * (1 + 0.052) * (1 + 0.051)</f>
        <v>682159.63725786598</v>
      </c>
      <c r="BS443" s="7">
        <f>+'ESTUDIO DE MERCADO 2025'!BJ443*1.051</f>
        <v>910166</v>
      </c>
      <c r="BT443" s="7">
        <f>+'ESTUDIO DE MERCADO 2025'!BK443*1.051</f>
        <v>910166</v>
      </c>
      <c r="BU443" s="7">
        <f>+'ESTUDIO DE MERCADO 2025'!BL443*1.051</f>
        <v>875213.73380000005</v>
      </c>
      <c r="BV443" s="8">
        <f t="shared" si="286"/>
        <v>826586</v>
      </c>
      <c r="BW443" s="450"/>
      <c r="BX443" s="157">
        <f>+'ESTUDIO DE MERCADO 2023'!BB443*(1 + 0.0928) * (1 + 0.052) * (1 + 0.051)</f>
        <v>634392.58019495453</v>
      </c>
      <c r="BY443" s="157">
        <f>+'ESTUDIO DE MERCADO 2023'!BC443*(1 + 0.0928) * (1 + 0.052) * (1 + 0.051)</f>
        <v>487994.29245765746</v>
      </c>
      <c r="BZ443" s="7">
        <f>+'ESTUDIO DE MERCADO 2025'!BP443*1.051</f>
        <v>710476</v>
      </c>
      <c r="CA443" s="7">
        <f>+'ESTUDIO DE MERCADO 2025'!BQ443*1.051</f>
        <v>710476</v>
      </c>
      <c r="CB443" s="7">
        <f>+'ESTUDIO DE MERCADO 2025'!BR443*1.051</f>
        <v>683413.80099999998</v>
      </c>
      <c r="CC443" s="8">
        <f t="shared" si="277"/>
        <v>645351</v>
      </c>
      <c r="CD443" s="453"/>
      <c r="CE443" s="45"/>
      <c r="CF443" s="9"/>
      <c r="CG443" s="9"/>
      <c r="CH443" s="9"/>
      <c r="CI443" s="10"/>
      <c r="CJ443" s="10"/>
    </row>
    <row r="444" spans="1:88" s="6" customFormat="1" ht="50" customHeight="1" x14ac:dyDescent="0.35">
      <c r="A444" s="291"/>
      <c r="B444" s="4">
        <v>405</v>
      </c>
      <c r="C444" s="54" t="s">
        <v>444</v>
      </c>
      <c r="D444" s="11" t="s">
        <v>272</v>
      </c>
      <c r="F444" s="157">
        <f>+'ESTUDIO DE MERCADO 2023'!F444*(1 + 0.0928) * (1 + 0.052) * (1 + 0.051)</f>
        <v>104409.00272265369</v>
      </c>
      <c r="G444" s="157">
        <f>+'ESTUDIO DE MERCADO 2023'!G444*(1 + 0.0928) * (1 + 0.052) * (1 + 0.051)</f>
        <v>98786.979499126173</v>
      </c>
      <c r="H444" s="7">
        <f>+'ESTUDIO DE MERCADO 2025'!H444*1.051</f>
        <v>128221.99999999999</v>
      </c>
      <c r="I444" s="7">
        <f>+'ESTUDIO DE MERCADO 2025'!I444*1.051</f>
        <v>130323.99999999999</v>
      </c>
      <c r="J444" s="13">
        <f>+'ESTUDIO DE MERCADO 2025'!J444*1.051</f>
        <v>123724.14039999999</v>
      </c>
      <c r="K444" s="8">
        <f t="shared" si="278"/>
        <v>117093</v>
      </c>
      <c r="L444" s="450"/>
      <c r="M444" s="157">
        <f>+'ESTUDIO DE MERCADO 2023'!I444*(1 + 0.0928) * (1 + 0.052) * (1 + 0.051)</f>
        <v>104409.00272265369</v>
      </c>
      <c r="N444" s="157">
        <f>+'ESTUDIO DE MERCADO 2023'!J444*(1 + 0.0928) * (1 + 0.052) * (1 + 0.051)</f>
        <v>98786.979499126173</v>
      </c>
      <c r="O444" s="7">
        <f>+'ESTUDIO DE MERCADO 2025'!N444*1.051</f>
        <v>128221.99999999999</v>
      </c>
      <c r="P444" s="7">
        <f>+'ESTUDIO DE MERCADO 2025'!O444*1.051</f>
        <v>130323.99999999999</v>
      </c>
      <c r="Q444" s="7">
        <f>+'ESTUDIO DE MERCADO 2025'!P444*1.051</f>
        <v>123724.14039999999</v>
      </c>
      <c r="R444" s="8">
        <f t="shared" si="279"/>
        <v>117093</v>
      </c>
      <c r="S444" s="450"/>
      <c r="T444" s="157">
        <f>+'ESTUDIO DE MERCADO 2023'!O444*(1 + 0.0928) * (1 + 0.052) * (1 + 0.051)</f>
        <v>170229.5869073931</v>
      </c>
      <c r="U444" s="157">
        <f>+'ESTUDIO DE MERCADO 2023'!P444*(1 + 0.0928) * (1 + 0.052) * (1 + 0.051)</f>
        <v>161063.37838161038</v>
      </c>
      <c r="V444" s="7">
        <f>+'ESTUDIO DE MERCADO 2025'!T444*1.051</f>
        <v>210200</v>
      </c>
      <c r="W444" s="7">
        <f>+'ESTUDIO DE MERCADO 2025'!U444*1.051</f>
        <v>210200</v>
      </c>
      <c r="X444" s="7">
        <f>+'ESTUDIO DE MERCADO 2025'!V444*1.051</f>
        <v>201721.58299999998</v>
      </c>
      <c r="Y444" s="8">
        <f t="shared" si="280"/>
        <v>190683</v>
      </c>
      <c r="Z444" s="450"/>
      <c r="AA444" s="157">
        <f>+'ESTUDIO DE MERCADO 2023'!AD444*(1 + 0.0928) * (1 + 0.052) * (1 + 0.051)</f>
        <v>192807.23187102962</v>
      </c>
      <c r="AB444" s="157">
        <f>+'ESTUDIO DE MERCADO 2023'!AE444*(1 + 0.0928) * (1 + 0.052) * (1 + 0.051)</f>
        <v>187567.20214966862</v>
      </c>
      <c r="AC444" s="7">
        <f>+'ESTUDIO DE MERCADO 2025'!Z444*1.051</f>
        <v>240678.99999999997</v>
      </c>
      <c r="AD444" s="7">
        <f>+'ESTUDIO DE MERCADO 2025'!AA444*1.051</f>
        <v>240678.99999999997</v>
      </c>
      <c r="AE444" s="7">
        <f>+'ESTUDIO DE MERCADO 2025'!AB444*1.051</f>
        <v>231607.18839999998</v>
      </c>
      <c r="AF444" s="8">
        <f t="shared" si="281"/>
        <v>218668</v>
      </c>
      <c r="AG444" s="450"/>
      <c r="AH444" s="157">
        <f>+'ESTUDIO DE MERCADO 2023'!AG444*(1 + 0.0928) * (1 + 0.052) * (1 + 0.051)</f>
        <v>173081.10349403971</v>
      </c>
      <c r="AI444" s="157">
        <f>+'ESTUDIO DE MERCADO 2023'!AH444*(1 + 0.0928) * (1 + 0.052) * (1 + 0.051)</f>
        <v>187567.20214966862</v>
      </c>
      <c r="AJ444" s="7">
        <f>+'ESTUDIO DE MERCADO 2025'!AF444*1.051</f>
        <v>228067</v>
      </c>
      <c r="AK444" s="7">
        <f>+'ESTUDIO DE MERCADO 2025'!AG444*1.051</f>
        <v>232271</v>
      </c>
      <c r="AL444" s="7">
        <f>+'ESTUDIO DE MERCADO 2025'!AH444*1.051</f>
        <v>219596.1502</v>
      </c>
      <c r="AM444" s="8">
        <f t="shared" si="282"/>
        <v>208116</v>
      </c>
      <c r="AN444" s="450"/>
      <c r="AO444" s="157">
        <f>+'ESTUDIO DE MERCADO 2023'!AJ444*(1 + 0.0928) * (1 + 0.052) * (1 + 0.051)</f>
        <v>200337.56838744893</v>
      </c>
      <c r="AP444" s="157">
        <f>+'ESTUDIO DE MERCADO 2023'!AK444*(1 + 0.0928) * (1 + 0.052) * (1 + 0.051)</f>
        <v>187567.20214966862</v>
      </c>
      <c r="AQ444" s="7">
        <f>+'ESTUDIO DE MERCADO 2025'!AL444*1.051</f>
        <v>245933.99999999997</v>
      </c>
      <c r="AR444" s="7">
        <f>+'ESTUDIO DE MERCADO 2025'!AM444*1.051</f>
        <v>251188.99999999997</v>
      </c>
      <c r="AS444" s="7">
        <f>+'ESTUDIO DE MERCADO 2025'!AN444*1.051</f>
        <v>236193.5422</v>
      </c>
      <c r="AT444" s="8">
        <f>ROUND(((AO444+AP444+AQ444+AR444+AS444)/5),0)</f>
        <v>224244</v>
      </c>
      <c r="AU444" s="450"/>
      <c r="AV444" s="157">
        <f>+'ESTUDIO DE MERCADO 2023'!AM444*(1 + 0.0928) * (1 + 0.052) * (1 + 0.051)</f>
        <v>233998.09971810336</v>
      </c>
      <c r="AW444" s="157">
        <f>+'ESTUDIO DE MERCADO 2023'!AN444*(1 + 0.0928) * (1 + 0.052) * (1 + 0.051)</f>
        <v>187567.20214966862</v>
      </c>
      <c r="AX444" s="7">
        <f>+'ESTUDIO DE MERCADO 2025'!AR444*1.051</f>
        <v>266954</v>
      </c>
      <c r="AY444" s="7">
        <f>+'ESTUDIO DE MERCADO 2025'!AS444*1.051</f>
        <v>272209</v>
      </c>
      <c r="AZ444" s="7">
        <f>+'ESTUDIO DE MERCADO 2025'!AT444*1.051</f>
        <v>256688.67279999997</v>
      </c>
      <c r="BA444" s="8">
        <f t="shared" si="283"/>
        <v>243483</v>
      </c>
      <c r="BB444" s="450"/>
      <c r="BC444" s="157">
        <f>+'ESTUDIO DE MERCADO 2023'!AP444*(1 + 0.0928) * (1 + 0.052) * (1 + 0.051)</f>
        <v>154131.33604541255</v>
      </c>
      <c r="BD444" s="157">
        <f>+'ESTUDIO DE MERCADO 2023'!AQ444*(1 + 0.0928) * (1 + 0.052) * (1 + 0.051)</f>
        <v>118562.56618877887</v>
      </c>
      <c r="BE444" s="7">
        <f>+'ESTUDIO DE MERCADO 2025'!AX444*1.051</f>
        <v>172364</v>
      </c>
      <c r="BF444" s="7">
        <f>+'ESTUDIO DE MERCADO 2025'!AY444*1.051</f>
        <v>172364</v>
      </c>
      <c r="BG444" s="7">
        <f>+'ESTUDIO DE MERCADO 2025'!AZ444*1.051</f>
        <v>166041.60439999998</v>
      </c>
      <c r="BH444" s="8">
        <f t="shared" si="284"/>
        <v>156693</v>
      </c>
      <c r="BI444" s="450"/>
      <c r="BJ444" s="157">
        <f>+'ESTUDIO DE MERCADO 2023'!AV444*(1 + 0.0928) * (1 + 0.052) * (1 + 0.051)</f>
        <v>379223.76189043536</v>
      </c>
      <c r="BK444" s="157">
        <f>+'ESTUDIO DE MERCADO 2023'!AW444*(1 + 0.0928) * (1 + 0.052) * (1 + 0.051)</f>
        <v>187567.20214966862</v>
      </c>
      <c r="BL444" s="7">
        <f>+'ESTUDIO DE MERCADO 2025'!BD444*1.051</f>
        <v>359442</v>
      </c>
      <c r="BM444" s="7">
        <f>+'ESTUDIO DE MERCADO 2025'!BE444*1.051</f>
        <v>359442</v>
      </c>
      <c r="BN444" s="7">
        <f>+'ESTUDIO DE MERCADO 2025'!BF444*1.051</f>
        <v>345115.39859999996</v>
      </c>
      <c r="BO444" s="8">
        <f t="shared" si="285"/>
        <v>326158</v>
      </c>
      <c r="BP444" s="450"/>
      <c r="BQ444" s="157">
        <f>+'ESTUDIO DE MERCADO 2023'!AY444*(1 + 0.0928) * (1 + 0.052) * (1 + 0.051)</f>
        <v>223325.87061835715</v>
      </c>
      <c r="BR444" s="157">
        <f>+'ESTUDIO DE MERCADO 2023'!AZ444*(1 + 0.0928) * (1 + 0.052) * (1 + 0.051)</f>
        <v>187567.20214966862</v>
      </c>
      <c r="BS444" s="7">
        <f>+'ESTUDIO DE MERCADO 2025'!BJ444*1.051</f>
        <v>260647.99999999997</v>
      </c>
      <c r="BT444" s="7">
        <f>+'ESTUDIO DE MERCADO 2025'!BK444*1.051</f>
        <v>260647.99999999997</v>
      </c>
      <c r="BU444" s="7">
        <f>+'ESTUDIO DE MERCADO 2025'!BL444*1.051</f>
        <v>250190.97040000002</v>
      </c>
      <c r="BV444" s="8">
        <f t="shared" si="286"/>
        <v>236476</v>
      </c>
      <c r="BW444" s="450"/>
      <c r="BX444" s="157">
        <f>+'ESTUDIO DE MERCADO 2023'!BB444*(1 + 0.0928) * (1 + 0.052) * (1 + 0.051)</f>
        <v>175277.75538524438</v>
      </c>
      <c r="BY444" s="157">
        <f>+'ESTUDIO DE MERCADO 2023'!BC444*(1 + 0.0928) * (1 + 0.052) * (1 + 0.051)</f>
        <v>134829.04260403413</v>
      </c>
      <c r="BZ444" s="7">
        <f>+'ESTUDIO DE MERCADO 2025'!BP444*1.051</f>
        <v>196537</v>
      </c>
      <c r="CA444" s="7">
        <f>+'ESTUDIO DE MERCADO 2025'!BQ444*1.051</f>
        <v>196537</v>
      </c>
      <c r="CB444" s="7">
        <f>+'ESTUDIO DE MERCADO 2025'!BR444*1.051</f>
        <v>188821.8192</v>
      </c>
      <c r="CC444" s="8">
        <f t="shared" si="277"/>
        <v>178401</v>
      </c>
      <c r="CD444" s="453"/>
      <c r="CE444" s="45"/>
      <c r="CF444" s="9"/>
      <c r="CG444" s="9"/>
      <c r="CH444" s="9"/>
      <c r="CI444" s="10"/>
      <c r="CJ444" s="10"/>
    </row>
    <row r="445" spans="1:88" s="6" customFormat="1" ht="50" customHeight="1" thickBot="1" x14ac:dyDescent="0.4">
      <c r="A445" s="291"/>
      <c r="B445" s="11">
        <v>406</v>
      </c>
      <c r="C445" s="54" t="s">
        <v>445</v>
      </c>
      <c r="D445" s="11" t="s">
        <v>272</v>
      </c>
      <c r="F445" s="157">
        <f>+'ESTUDIO DE MERCADO 2023'!F445*(1 + 0.0928) * (1 + 0.052) * (1 + 0.051)</f>
        <v>80737.89166273165</v>
      </c>
      <c r="G445" s="157">
        <f>+'ESTUDIO DE MERCADO 2023'!G445*(1 + 0.0928) * (1 + 0.052) * (1 + 0.051)</f>
        <v>76390.466727046092</v>
      </c>
      <c r="H445" s="7">
        <f>+'ESTUDIO DE MERCADO 2025'!H445*1.051</f>
        <v>99845</v>
      </c>
      <c r="I445" s="7">
        <f>+'ESTUDIO DE MERCADO 2025'!I445*1.051</f>
        <v>101947</v>
      </c>
      <c r="J445" s="13">
        <f>+'ESTUDIO DE MERCADO 2025'!J445*1.051</f>
        <v>95674.842199999985</v>
      </c>
      <c r="K445" s="8">
        <f t="shared" si="278"/>
        <v>90919</v>
      </c>
      <c r="L445" s="450"/>
      <c r="M445" s="157">
        <f>+'ESTUDIO DE MERCADO 2023'!I445*(1 + 0.0928) * (1 + 0.052) * (1 + 0.051)</f>
        <v>80737.89166273165</v>
      </c>
      <c r="N445" s="157">
        <f>+'ESTUDIO DE MERCADO 2023'!J445*(1 + 0.0928) * (1 + 0.052) * (1 + 0.051)</f>
        <v>76390.466727046092</v>
      </c>
      <c r="O445" s="7">
        <f>+'ESTUDIO DE MERCADO 2025'!N445*1.051</f>
        <v>99845</v>
      </c>
      <c r="P445" s="7">
        <f>+'ESTUDIO DE MERCADO 2025'!O445*1.051</f>
        <v>101947</v>
      </c>
      <c r="Q445" s="7">
        <f>+'ESTUDIO DE MERCADO 2025'!P445*1.051</f>
        <v>95674.842199999985</v>
      </c>
      <c r="R445" s="8">
        <f t="shared" si="279"/>
        <v>90919</v>
      </c>
      <c r="S445" s="450"/>
      <c r="T445" s="157">
        <f>+'ESTUDIO DE MERCADO 2023'!O445*(1 + 0.0928) * (1 + 0.052) * (1 + 0.051)</f>
        <v>129932.93133461503</v>
      </c>
      <c r="U445" s="157">
        <f>+'ESTUDIO DE MERCADO 2023'!P445*(1 + 0.0928) * (1 + 0.052) * (1 + 0.051)</f>
        <v>122936.5427242896</v>
      </c>
      <c r="V445" s="7">
        <f>+'ESTUDIO DE MERCADO 2025'!T445*1.051</f>
        <v>159752</v>
      </c>
      <c r="W445" s="7">
        <f>+'ESTUDIO DE MERCADO 2025'!U445*1.051</f>
        <v>159752</v>
      </c>
      <c r="X445" s="7">
        <f>+'ESTUDIO DE MERCADO 2025'!V445*1.051</f>
        <v>153970.23879999999</v>
      </c>
      <c r="Y445" s="8">
        <f t="shared" si="280"/>
        <v>145269</v>
      </c>
      <c r="Z445" s="450"/>
      <c r="AA445" s="157">
        <f>+'ESTUDIO DE MERCADO 2023'!AD445*(1 + 0.0928) * (1 + 0.052) * (1 + 0.051)</f>
        <v>148741.76315305434</v>
      </c>
      <c r="AB445" s="157">
        <f>+'ESTUDIO DE MERCADO 2023'!AE445*(1 + 0.0928) * (1 + 0.052) * (1 + 0.051)</f>
        <v>148481.64906423539</v>
      </c>
      <c r="AC445" s="7">
        <f>+'ESTUDIO DE MERCADO 2025'!Z445*1.051</f>
        <v>188129</v>
      </c>
      <c r="AD445" s="7">
        <f>+'ESTUDIO DE MERCADO 2025'!AA445*1.051</f>
        <v>188129</v>
      </c>
      <c r="AE445" s="7">
        <f>+'ESTUDIO DE MERCADO 2025'!AB445*1.051</f>
        <v>180977.78579999998</v>
      </c>
      <c r="AF445" s="8">
        <f t="shared" si="281"/>
        <v>170892</v>
      </c>
      <c r="AG445" s="450"/>
      <c r="AH445" s="157">
        <f>+'ESTUDIO DE MERCADO 2023'!AG445*(1 + 0.0928) * (1 + 0.052) * (1 + 0.051)</f>
        <v>134275.20669919756</v>
      </c>
      <c r="AI445" s="157">
        <f>+'ESTUDIO DE MERCADO 2023'!AH445*(1 + 0.0928) * (1 + 0.052) * (1 + 0.051)</f>
        <v>148481.64906423539</v>
      </c>
      <c r="AJ445" s="7">
        <f>+'ESTUDIO DE MERCADO 2025'!AF445*1.051</f>
        <v>178670</v>
      </c>
      <c r="AK445" s="7">
        <f>+'ESTUDIO DE MERCADO 2025'!AG445*1.051</f>
        <v>181823</v>
      </c>
      <c r="AL445" s="7">
        <f>+'ESTUDIO DE MERCADO 2025'!AH445*1.051</f>
        <v>172168.514</v>
      </c>
      <c r="AM445" s="8">
        <f t="shared" si="282"/>
        <v>163084</v>
      </c>
      <c r="AN445" s="450"/>
      <c r="AO445" s="157">
        <f>+'ESTUDIO DE MERCADO 2023'!AJ445*(1 + 0.0928) * (1 + 0.052) * (1 + 0.051)</f>
        <v>155059.56726492595</v>
      </c>
      <c r="AP445" s="157">
        <f>+'ESTUDIO DE MERCADO 2023'!AK445*(1 + 0.0928) * (1 + 0.052) * (1 + 0.051)</f>
        <v>148481.64906423539</v>
      </c>
      <c r="AQ445" s="7">
        <f>+'ESTUDIO DE MERCADO 2025'!AL445*1.051</f>
        <v>192333</v>
      </c>
      <c r="AR445" s="7">
        <f>+'ESTUDIO DE MERCADO 2025'!AM445*1.051</f>
        <v>196537</v>
      </c>
      <c r="AS445" s="7">
        <f>+'ESTUDIO DE MERCADO 2025'!AN445*1.051</f>
        <v>184824.02539999998</v>
      </c>
      <c r="AT445" s="8">
        <f>ROUND(((AO445+AP445+AQ445+AR445+AS445)/5),0)</f>
        <v>175447</v>
      </c>
      <c r="AU445" s="450"/>
      <c r="AV445" s="157">
        <f>+'ESTUDIO DE MERCADO 2023'!AM445*(1 + 0.0928) * (1 + 0.052) * (1 + 0.051)</f>
        <v>173242.6934838242</v>
      </c>
      <c r="AW445" s="157">
        <f>+'ESTUDIO DE MERCADO 2023'!AN445*(1 + 0.0928) * (1 + 0.052) * (1 + 0.051)</f>
        <v>148481.64906423539</v>
      </c>
      <c r="AX445" s="7">
        <f>+'ESTUDIO DE MERCADO 2025'!AR445*1.051</f>
        <v>203894</v>
      </c>
      <c r="AY445" s="7">
        <f>+'ESTUDIO DE MERCADO 2025'!AS445*1.051</f>
        <v>208098</v>
      </c>
      <c r="AZ445" s="7">
        <f>+'ESTUDIO DE MERCADO 2025'!AT445*1.051</f>
        <v>195896.31039999999</v>
      </c>
      <c r="BA445" s="8">
        <f t="shared" si="283"/>
        <v>185923</v>
      </c>
      <c r="BB445" s="450"/>
      <c r="BC445" s="157">
        <f>+'ESTUDIO DE MERCADO 2023'!AP445*(1 + 0.0928) * (1 + 0.052) * (1 + 0.051)</f>
        <v>123729.33368168877</v>
      </c>
      <c r="BD445" s="157">
        <f>+'ESTUDIO DE MERCADO 2023'!AQ445*(1 + 0.0928) * (1 + 0.052) * (1 + 0.051)</f>
        <v>95176.410524375984</v>
      </c>
      <c r="BE445" s="7">
        <f>+'ESTUDIO DE MERCADO 2025'!AX445*1.051</f>
        <v>138732</v>
      </c>
      <c r="BF445" s="7">
        <f>+'ESTUDIO DE MERCADO 2025'!AY445*1.051</f>
        <v>138732</v>
      </c>
      <c r="BG445" s="7">
        <f>+'ESTUDIO DE MERCADO 2025'!AZ445*1.051</f>
        <v>133289.71179999999</v>
      </c>
      <c r="BH445" s="8">
        <f t="shared" si="284"/>
        <v>125932</v>
      </c>
      <c r="BI445" s="450"/>
      <c r="BJ445" s="157">
        <f>+'ESTUDIO DE MERCADO 2023'!AV445*(1 + 0.0928) * (1 + 0.052) * (1 + 0.051)</f>
        <v>350912.70969527529</v>
      </c>
      <c r="BK445" s="157">
        <f>+'ESTUDIO DE MERCADO 2023'!AW445*(1 + 0.0928) * (1 + 0.052) * (1 + 0.051)</f>
        <v>148481.64906423539</v>
      </c>
      <c r="BL445" s="7">
        <f>+'ESTUDIO DE MERCADO 2025'!BD445*1.051</f>
        <v>316351</v>
      </c>
      <c r="BM445" s="7">
        <f>+'ESTUDIO DE MERCADO 2025'!BE445*1.051</f>
        <v>316351</v>
      </c>
      <c r="BN445" s="7">
        <f>+'ESTUDIO DE MERCADO 2025'!BF445*1.051</f>
        <v>304078.05259999994</v>
      </c>
      <c r="BO445" s="8">
        <f t="shared" si="285"/>
        <v>287235</v>
      </c>
      <c r="BP445" s="450"/>
      <c r="BQ445" s="157">
        <f>+'ESTUDIO DE MERCADO 2023'!AY445*(1 + 0.0928) * (1 + 0.052) * (1 + 0.051)</f>
        <v>170399.68163348193</v>
      </c>
      <c r="BR445" s="157">
        <f>+'ESTUDIO DE MERCADO 2023'!AZ445*(1 + 0.0928) * (1 + 0.052) * (1 + 0.051)</f>
        <v>148481.64906423539</v>
      </c>
      <c r="BS445" s="7">
        <f>+'ESTUDIO DE MERCADO 2025'!BJ445*1.051</f>
        <v>201792</v>
      </c>
      <c r="BT445" s="7">
        <f>+'ESTUDIO DE MERCADO 2025'!BK445*1.051</f>
        <v>201792</v>
      </c>
      <c r="BU445" s="7">
        <f>+'ESTUDIO DE MERCADO 2025'!BL445*1.051</f>
        <v>194164.47260000001</v>
      </c>
      <c r="BV445" s="8">
        <f t="shared" si="286"/>
        <v>183326</v>
      </c>
      <c r="BW445" s="450"/>
      <c r="BX445" s="157">
        <f>+'ESTUDIO DE MERCADO 2023'!BB445*(1 + 0.0928) * (1 + 0.052) * (1 + 0.051)</f>
        <v>135538.76752157186</v>
      </c>
      <c r="BY445" s="157">
        <f>+'ESTUDIO DE MERCADO 2023'!BC445*(1 + 0.0928) * (1 + 0.052) * (1 + 0.051)</f>
        <v>104260.59040120913</v>
      </c>
      <c r="BZ445" s="7">
        <f>+'ESTUDIO DE MERCADO 2025'!BP445*1.051</f>
        <v>151344</v>
      </c>
      <c r="CA445" s="7">
        <f>+'ESTUDIO DE MERCADO 2025'!BQ445*1.051</f>
        <v>151344</v>
      </c>
      <c r="CB445" s="7">
        <f>+'ESTUDIO DE MERCADO 2025'!BR445*1.051</f>
        <v>146012.90760000001</v>
      </c>
      <c r="CC445" s="8">
        <f t="shared" si="277"/>
        <v>137700</v>
      </c>
      <c r="CD445" s="453"/>
      <c r="CE445" s="45"/>
      <c r="CF445" s="9"/>
      <c r="CG445" s="9"/>
      <c r="CH445" s="9"/>
      <c r="CI445" s="10"/>
      <c r="CJ445" s="10"/>
    </row>
    <row r="446" spans="1:88" s="6" customFormat="1" ht="50" customHeight="1" x14ac:dyDescent="0.35">
      <c r="A446" s="291"/>
      <c r="B446" s="4">
        <v>407</v>
      </c>
      <c r="C446" s="54" t="s">
        <v>446</v>
      </c>
      <c r="D446" s="11" t="s">
        <v>272</v>
      </c>
      <c r="F446" s="157">
        <f>+'ESTUDIO DE MERCADO 2023'!F446*(1 + 0.0928) * (1 + 0.052) * (1 + 0.051)</f>
        <v>373930.17102208443</v>
      </c>
      <c r="G446" s="157">
        <f>+'ESTUDIO DE MERCADO 2023'!G446*(1 + 0.0928) * (1 + 0.052) * (1 + 0.051)</f>
        <v>353795.46950551058</v>
      </c>
      <c r="H446" s="7">
        <f>+'ESTUDIO DE MERCADO 2025'!H446*1.051</f>
        <v>460338</v>
      </c>
      <c r="I446" s="7">
        <f>+'ESTUDIO DE MERCADO 2025'!I446*1.051</f>
        <v>469796.99999999994</v>
      </c>
      <c r="J446" s="13">
        <f>+'ESTUDIO DE MERCADO 2025'!J446*1.051</f>
        <v>443107.69579999999</v>
      </c>
      <c r="K446" s="8">
        <f t="shared" si="278"/>
        <v>420194</v>
      </c>
      <c r="L446" s="450"/>
      <c r="M446" s="157">
        <f>+'ESTUDIO DE MERCADO 2023'!I446*(1 + 0.0928) * (1 + 0.052) * (1 + 0.051)</f>
        <v>373930.17102208443</v>
      </c>
      <c r="N446" s="157">
        <f>+'ESTUDIO DE MERCADO 2023'!J446*(1 + 0.0928) * (1 + 0.052) * (1 + 0.051)</f>
        <v>353795.46950551058</v>
      </c>
      <c r="O446" s="7">
        <f>+'ESTUDIO DE MERCADO 2025'!N446*1.051</f>
        <v>460338</v>
      </c>
      <c r="P446" s="7">
        <f>+'ESTUDIO DE MERCADO 2025'!O446*1.051</f>
        <v>469796.99999999994</v>
      </c>
      <c r="Q446" s="7">
        <f>+'ESTUDIO DE MERCADO 2025'!P446*1.051</f>
        <v>443107.69579999999</v>
      </c>
      <c r="R446" s="8">
        <f t="shared" si="279"/>
        <v>420194</v>
      </c>
      <c r="S446" s="450"/>
      <c r="T446" s="157">
        <f>+'ESTUDIO DE MERCADO 2023'!O446*(1 + 0.0928) * (1 + 0.052) * (1 + 0.051)</f>
        <v>581089.7528880256</v>
      </c>
      <c r="U446" s="157">
        <f>+'ESTUDIO DE MERCADO 2023'!P446*(1 + 0.0928) * (1 + 0.052) * (1 + 0.051)</f>
        <v>549800.30465559347</v>
      </c>
      <c r="V446" s="7">
        <f>+'ESTUDIO DE MERCADO 2025'!T446*1.051</f>
        <v>715731</v>
      </c>
      <c r="W446" s="7">
        <f>+'ESTUDIO DE MERCADO 2025'!U446*1.051</f>
        <v>715731</v>
      </c>
      <c r="X446" s="7">
        <f>+'ESTUDIO DE MERCADO 2025'!V446*1.051</f>
        <v>688591.65759999992</v>
      </c>
      <c r="Y446" s="8">
        <f t="shared" si="280"/>
        <v>650189</v>
      </c>
      <c r="Z446" s="450"/>
      <c r="AA446" s="157">
        <f>+'ESTUDIO DE MERCADO 2023'!AD446*(1 + 0.0928) * (1 + 0.052) * (1 + 0.051)</f>
        <v>698756.42454697599</v>
      </c>
      <c r="AB446" s="157">
        <f>+'ESTUDIO DE MERCADO 2023'!AE446*(1 + 0.0928) * (1 + 0.052) * (1 + 0.051)</f>
        <v>673011.58774597268</v>
      </c>
      <c r="AC446" s="7">
        <f>+'ESTUDIO DE MERCADO 2025'!Z446*1.051</f>
        <v>869177</v>
      </c>
      <c r="AD446" s="7">
        <f>+'ESTUDIO DE MERCADO 2025'!AA446*1.051</f>
        <v>869177</v>
      </c>
      <c r="AE446" s="7">
        <f>+'ESTUDIO DE MERCADO 2025'!AB446*1.051</f>
        <v>835260.80959999992</v>
      </c>
      <c r="AF446" s="8">
        <f t="shared" si="281"/>
        <v>789077</v>
      </c>
      <c r="AG446" s="450"/>
      <c r="AH446" s="157">
        <f>+'ESTUDIO DE MERCADO 2023'!AG446*(1 + 0.0928) * (1 + 0.052) * (1 + 0.051)</f>
        <v>596666.78491077677</v>
      </c>
      <c r="AI446" s="157">
        <f>+'ESTUDIO DE MERCADO 2023'!AH446*(1 + 0.0928) * (1 + 0.052) * (1 + 0.051)</f>
        <v>673011.58774597268</v>
      </c>
      <c r="AJ446" s="7">
        <f>+'ESTUDIO DE MERCADO 2025'!AF446*1.051</f>
        <v>804015</v>
      </c>
      <c r="AK446" s="7">
        <f>+'ESTUDIO DE MERCADO 2025'!AG446*1.051</f>
        <v>819780</v>
      </c>
      <c r="AL446" s="7">
        <f>+'ESTUDIO DE MERCADO 2025'!AH446*1.051</f>
        <v>773100.04519999993</v>
      </c>
      <c r="AM446" s="8">
        <f t="shared" si="282"/>
        <v>733315</v>
      </c>
      <c r="AN446" s="450"/>
      <c r="AO446" s="157">
        <f>+'ESTUDIO DE MERCADO 2023'!AJ446*(1 + 0.0928) * (1 + 0.052) * (1 + 0.051)</f>
        <v>702521.59280518559</v>
      </c>
      <c r="AP446" s="157">
        <f>+'ESTUDIO DE MERCADO 2023'!AK446*(1 + 0.0928) * (1 + 0.052) * (1 + 0.051)</f>
        <v>673011.58774597268</v>
      </c>
      <c r="AQ446" s="7">
        <f>+'ESTUDIO DE MERCADO 2025'!AL446*1.051</f>
        <v>871279</v>
      </c>
      <c r="AR446" s="7">
        <f>+'ESTUDIO DE MERCADO 2025'!AM446*1.051</f>
        <v>889146</v>
      </c>
      <c r="AS446" s="7">
        <f>+'ESTUDIO DE MERCADO 2025'!AN446*1.051</f>
        <v>837553.25080000004</v>
      </c>
      <c r="AT446" s="8">
        <f>ROUND(((AO446+AP446+AQ446+AR446+AS446)/5),0)</f>
        <v>794702</v>
      </c>
      <c r="AU446" s="450"/>
      <c r="AV446" s="157">
        <f>+'ESTUDIO DE MERCADO 2023'!AM446*(1 + 0.0928) * (1 + 0.052) * (1 + 0.051)</f>
        <v>779678.9904837471</v>
      </c>
      <c r="AW446" s="157">
        <f>+'ESTUDIO DE MERCADO 2023'!AN446*(1 + 0.0928) * (1 + 0.052) * (1 + 0.051)</f>
        <v>673011.58774597268</v>
      </c>
      <c r="AX446" s="7">
        <f>+'ESTUDIO DE MERCADO 2025'!AR446*1.051</f>
        <v>919625</v>
      </c>
      <c r="AY446" s="7">
        <f>+'ESTUDIO DE MERCADO 2025'!AS446*1.051</f>
        <v>938542.99999999988</v>
      </c>
      <c r="AZ446" s="7">
        <f>+'ESTUDIO DE MERCADO 2025'!AT446*1.051</f>
        <v>884535.05279999995</v>
      </c>
      <c r="BA446" s="8">
        <f t="shared" si="283"/>
        <v>839079</v>
      </c>
      <c r="BB446" s="450"/>
      <c r="BC446" s="157">
        <f>+'ESTUDIO DE MERCADO 2023'!AP446*(1 + 0.0928) * (1 + 0.052) * (1 + 0.051)</f>
        <v>560443.89802782657</v>
      </c>
      <c r="BD446" s="157">
        <f>+'ESTUDIO DE MERCADO 2023'!AQ446*(1 + 0.0928) * (1 + 0.052) * (1 + 0.051)</f>
        <v>431110.69079063588</v>
      </c>
      <c r="BE446" s="7">
        <f>+'ESTUDIO DE MERCADO 2025'!AX446*1.051</f>
        <v>627447</v>
      </c>
      <c r="BF446" s="7">
        <f>+'ESTUDIO DE MERCADO 2025'!AY446*1.051</f>
        <v>627447</v>
      </c>
      <c r="BG446" s="7">
        <f>+'ESTUDIO DE MERCADO 2025'!AZ446*1.051</f>
        <v>603752.20499999996</v>
      </c>
      <c r="BH446" s="8">
        <f t="shared" si="284"/>
        <v>570040</v>
      </c>
      <c r="BI446" s="450"/>
      <c r="BJ446" s="157">
        <f>+'ESTUDIO DE MERCADO 2023'!AV446*(1 + 0.0928) * (1 + 0.052) * (1 + 0.051)</f>
        <v>752953.46412820078</v>
      </c>
      <c r="BK446" s="157">
        <f>+'ESTUDIO DE MERCADO 2023'!AW446*(1 + 0.0928) * (1 + 0.052) * (1 + 0.051)</f>
        <v>673011.58774597268</v>
      </c>
      <c r="BL446" s="7">
        <f>+'ESTUDIO DE MERCADO 2025'!BD446*1.051</f>
        <v>902809</v>
      </c>
      <c r="BM446" s="7">
        <f>+'ESTUDIO DE MERCADO 2025'!BE446*1.051</f>
        <v>902809</v>
      </c>
      <c r="BN446" s="7">
        <f>+'ESTUDIO DE MERCADO 2025'!BF446*1.051</f>
        <v>868261.36879999994</v>
      </c>
      <c r="BO446" s="8">
        <f t="shared" si="285"/>
        <v>819969</v>
      </c>
      <c r="BP446" s="450"/>
      <c r="BQ446" s="157">
        <f>+'ESTUDIO DE MERCADO 2023'!AY446*(1 + 0.0928) * (1 + 0.052) * (1 + 0.051)</f>
        <v>765431.12724914716</v>
      </c>
      <c r="BR446" s="157">
        <f>+'ESTUDIO DE MERCADO 2023'!AZ446*(1 + 0.0928) * (1 + 0.052) * (1 + 0.051)</f>
        <v>673011.58774597268</v>
      </c>
      <c r="BS446" s="7">
        <f>+'ESTUDIO DE MERCADO 2025'!BJ446*1.051</f>
        <v>911217</v>
      </c>
      <c r="BT446" s="7">
        <f>+'ESTUDIO DE MERCADO 2025'!BK446*1.051</f>
        <v>911217</v>
      </c>
      <c r="BU446" s="7">
        <f>+'ESTUDIO DE MERCADO 2025'!BL446*1.051</f>
        <v>875859.67839999998</v>
      </c>
      <c r="BV446" s="8">
        <f t="shared" si="286"/>
        <v>827347</v>
      </c>
      <c r="BW446" s="450"/>
      <c r="BX446" s="157">
        <f>+'ESTUDIO DE MERCADO 2023'!BB446*(1 + 0.0928) * (1 + 0.052) * (1 + 0.051)</f>
        <v>627739.44648022216</v>
      </c>
      <c r="BY446" s="157">
        <f>+'ESTUDIO DE MERCADO 2023'!BC446*(1 + 0.0928) * (1 + 0.052) * (1 + 0.051)</f>
        <v>482876.49729247869</v>
      </c>
      <c r="BZ446" s="7">
        <f>+'ESTUDIO DE MERCADO 2025'!BP446*1.051</f>
        <v>703119</v>
      </c>
      <c r="CA446" s="7">
        <f>+'ESTUDIO DE MERCADO 2025'!BQ446*1.051</f>
        <v>703119</v>
      </c>
      <c r="CB446" s="7">
        <f>+'ESTUDIO DE MERCADO 2025'!BR446*1.051</f>
        <v>676246.61159999995</v>
      </c>
      <c r="CC446" s="8">
        <f t="shared" si="277"/>
        <v>638620</v>
      </c>
      <c r="CD446" s="453"/>
      <c r="CE446" s="45"/>
      <c r="CF446" s="9"/>
      <c r="CG446" s="9"/>
      <c r="CH446" s="9"/>
      <c r="CI446" s="10"/>
      <c r="CJ446" s="10"/>
    </row>
    <row r="447" spans="1:88" s="6" customFormat="1" ht="50" customHeight="1" thickBot="1" x14ac:dyDescent="0.4">
      <c r="A447" s="291"/>
      <c r="B447" s="11">
        <v>408</v>
      </c>
      <c r="C447" s="54" t="s">
        <v>447</v>
      </c>
      <c r="D447" s="11" t="s">
        <v>272</v>
      </c>
      <c r="F447" s="157">
        <f>+'ESTUDIO DE MERCADO 2023'!F447*(1 + 0.0928) * (1 + 0.052) * (1 + 0.051)</f>
        <v>192462.18256953516</v>
      </c>
      <c r="G447" s="157">
        <f>+'ESTUDIO DE MERCADO 2023'!G447*(1 + 0.0928) * (1 + 0.052) * (1 + 0.051)</f>
        <v>182098.83427732941</v>
      </c>
      <c r="H447" s="7">
        <f>+'ESTUDIO DE MERCADO 2025'!H447*1.051</f>
        <v>237525.99999999997</v>
      </c>
      <c r="I447" s="7">
        <f>+'ESTUDIO DE MERCADO 2025'!I447*1.051</f>
        <v>242780.99999999997</v>
      </c>
      <c r="J447" s="13">
        <f>+'ESTUDIO DE MERCADO 2025'!J447*1.051</f>
        <v>228068.47139999998</v>
      </c>
      <c r="K447" s="8">
        <f t="shared" si="278"/>
        <v>216587</v>
      </c>
      <c r="L447" s="450"/>
      <c r="M447" s="157">
        <f>+'ESTUDIO DE MERCADO 2023'!I447*(1 + 0.0928) * (1 + 0.052) * (1 + 0.051)</f>
        <v>192462.18256953516</v>
      </c>
      <c r="N447" s="157">
        <f>+'ESTUDIO DE MERCADO 2023'!J447*(1 + 0.0928) * (1 + 0.052) * (1 + 0.051)</f>
        <v>182098.83427732941</v>
      </c>
      <c r="O447" s="7">
        <f>+'ESTUDIO DE MERCADO 2025'!N447*1.051</f>
        <v>237525.99999999997</v>
      </c>
      <c r="P447" s="7">
        <f>+'ESTUDIO DE MERCADO 2025'!O447*1.051</f>
        <v>242780.99999999997</v>
      </c>
      <c r="Q447" s="7">
        <f>+'ESTUDIO DE MERCADO 2025'!P447*1.051</f>
        <v>228068.47139999998</v>
      </c>
      <c r="R447" s="8">
        <f t="shared" si="279"/>
        <v>216587</v>
      </c>
      <c r="S447" s="450"/>
      <c r="T447" s="157">
        <f>+'ESTUDIO DE MERCADO 2023'!O447*(1 + 0.0928) * (1 + 0.052) * (1 + 0.051)</f>
        <v>304764.79554504075</v>
      </c>
      <c r="U447" s="157">
        <f>+'ESTUDIO DE MERCADO 2023'!P447*(1 + 0.0928) * (1 + 0.052) * (1 + 0.051)</f>
        <v>288354.38347723091</v>
      </c>
      <c r="V447" s="7">
        <f>+'ESTUDIO DE MERCADO 2025'!T447*1.051</f>
        <v>375207</v>
      </c>
      <c r="W447" s="7">
        <f>+'ESTUDIO DE MERCADO 2025'!U447*1.051</f>
        <v>375207</v>
      </c>
      <c r="X447" s="7">
        <f>+'ESTUDIO DE MERCADO 2025'!V447*1.051</f>
        <v>361146.30159999995</v>
      </c>
      <c r="Y447" s="8">
        <f t="shared" si="280"/>
        <v>340936</v>
      </c>
      <c r="Z447" s="450"/>
      <c r="AA447" s="157">
        <f>+'ESTUDIO DE MERCADO 2023'!AD447*(1 + 0.0928) * (1 + 0.052) * (1 + 0.051)</f>
        <v>375964.01796117541</v>
      </c>
      <c r="AB447" s="157">
        <f>+'ESTUDIO DE MERCADO 2023'!AE447*(1 + 0.0928) * (1 + 0.052) * (1 + 0.051)</f>
        <v>346769.4731978089</v>
      </c>
      <c r="AC447" s="7">
        <f>+'ESTUDIO DE MERCADO 2025'!Z447*1.051</f>
        <v>457185</v>
      </c>
      <c r="AD447" s="7">
        <f>+'ESTUDIO DE MERCADO 2025'!AA447*1.051</f>
        <v>457185</v>
      </c>
      <c r="AE447" s="7">
        <f>+'ESTUDIO DE MERCADO 2025'!AB447*1.051</f>
        <v>440067.78340000001</v>
      </c>
      <c r="AF447" s="8">
        <f t="shared" si="281"/>
        <v>415434</v>
      </c>
      <c r="AG447" s="450"/>
      <c r="AH447" s="157">
        <f>+'ESTUDIO DE MERCADO 2023'!AG447*(1 + 0.0928) * (1 + 0.052) * (1 + 0.051)</f>
        <v>335713.5309569072</v>
      </c>
      <c r="AI447" s="157">
        <f>+'ESTUDIO DE MERCADO 2023'!AH447*(1 + 0.0928) * (1 + 0.052) * (1 + 0.051)</f>
        <v>346769.4731978089</v>
      </c>
      <c r="AJ447" s="7">
        <f>+'ESTUDIO DE MERCADO 2025'!AF447*1.051</f>
        <v>431961</v>
      </c>
      <c r="AK447" s="7">
        <f>+'ESTUDIO DE MERCADO 2025'!AG447*1.051</f>
        <v>440369</v>
      </c>
      <c r="AL447" s="7">
        <f>+'ESTUDIO DE MERCADO 2025'!AH447*1.051</f>
        <v>415560.14499999996</v>
      </c>
      <c r="AM447" s="8">
        <f t="shared" si="282"/>
        <v>394075</v>
      </c>
      <c r="AN447" s="450"/>
      <c r="AO447" s="157">
        <f>+'ESTUDIO DE MERCADO 2023'!AJ447*(1 + 0.0928) * (1 + 0.052) * (1 + 0.051)</f>
        <v>362638.31113444309</v>
      </c>
      <c r="AP447" s="157">
        <f>+'ESTUDIO DE MERCADO 2023'!AK447*(1 + 0.0928) * (1 + 0.052) * (1 + 0.051)</f>
        <v>346769.4731978089</v>
      </c>
      <c r="AQ447" s="7">
        <f>+'ESTUDIO DE MERCADO 2025'!AL447*1.051</f>
        <v>448777</v>
      </c>
      <c r="AR447" s="7">
        <f>+'ESTUDIO DE MERCADO 2025'!AM447*1.051</f>
        <v>458236</v>
      </c>
      <c r="AS447" s="7">
        <f>+'ESTUDIO DE MERCADO 2025'!AN447*1.051</f>
        <v>431954.48379999999</v>
      </c>
      <c r="AT447" s="8">
        <f>ROUND(((AO447+AP447+AQ447+AR447+AS447)/5),0)</f>
        <v>409675</v>
      </c>
      <c r="AU447" s="450"/>
      <c r="AV447" s="157">
        <f>+'ESTUDIO DE MERCADO 2023'!AM447*(1 + 0.0928) * (1 + 0.052) * (1 + 0.051)</f>
        <v>402075.98834047245</v>
      </c>
      <c r="AW447" s="157">
        <f>+'ESTUDIO DE MERCADO 2023'!AN447*(1 + 0.0928) * (1 + 0.052) * (1 + 0.051)</f>
        <v>346769.4731978089</v>
      </c>
      <c r="AX447" s="7">
        <f>+'ESTUDIO DE MERCADO 2025'!AR447*1.051</f>
        <v>474000.99999999994</v>
      </c>
      <c r="AY447" s="7">
        <f>+'ESTUDIO DE MERCADO 2025'!AS447*1.051</f>
        <v>483459.99999999994</v>
      </c>
      <c r="AZ447" s="7">
        <f>+'ESTUDIO DE MERCADO 2025'!AT447*1.051</f>
        <v>455967.73179999995</v>
      </c>
      <c r="BA447" s="8">
        <f t="shared" si="283"/>
        <v>432455</v>
      </c>
      <c r="BB447" s="450"/>
      <c r="BC447" s="157">
        <f>+'ESTUDIO DE MERCADO 2023'!AP447*(1 + 0.0928) * (1 + 0.052) * (1 + 0.051)</f>
        <v>281538.36069760815</v>
      </c>
      <c r="BD447" s="157">
        <f>+'ESTUDIO DE MERCADO 2023'!AQ447*(1 + 0.0928) * (1 + 0.052) * (1 + 0.051)</f>
        <v>216567.96976739084</v>
      </c>
      <c r="BE447" s="7">
        <f>+'ESTUDIO DE MERCADO 2025'!AX447*1.051</f>
        <v>315300</v>
      </c>
      <c r="BF447" s="7">
        <f>+'ESTUDIO DE MERCADO 2025'!AY447*1.051</f>
        <v>315300</v>
      </c>
      <c r="BG447" s="7">
        <f>+'ESTUDIO DE MERCADO 2025'!AZ447*1.051</f>
        <v>303293.79639999999</v>
      </c>
      <c r="BH447" s="8">
        <f t="shared" si="284"/>
        <v>286400</v>
      </c>
      <c r="BI447" s="450"/>
      <c r="BJ447" s="157">
        <f>+'ESTUDIO DE MERCADO 2023'!AV447*(1 + 0.0928) * (1 + 0.052) * (1 + 0.051)</f>
        <v>502529.07371923118</v>
      </c>
      <c r="BK447" s="157">
        <f>+'ESTUDIO DE MERCADO 2023'!AW447*(1 + 0.0928) * (1 + 0.052) * (1 + 0.051)</f>
        <v>346769.4731978089</v>
      </c>
      <c r="BL447" s="7">
        <f>+'ESTUDIO DE MERCADO 2025'!BD447*1.051</f>
        <v>538112</v>
      </c>
      <c r="BM447" s="7">
        <f>+'ESTUDIO DE MERCADO 2025'!BE447*1.051</f>
        <v>538112</v>
      </c>
      <c r="BN447" s="7">
        <f>+'ESTUDIO DE MERCADO 2025'!BF447*1.051</f>
        <v>517132.35839999997</v>
      </c>
      <c r="BO447" s="8">
        <f t="shared" si="285"/>
        <v>488531</v>
      </c>
      <c r="BP447" s="450"/>
      <c r="BQ447" s="157">
        <f>+'ESTUDIO DE MERCADO 2023'!AY447*(1 + 0.0928) * (1 + 0.052) * (1 + 0.051)</f>
        <v>406686.7703798096</v>
      </c>
      <c r="BR447" s="157">
        <f>+'ESTUDIO DE MERCADO 2023'!AZ447*(1 + 0.0928) * (1 + 0.052) * (1 + 0.051)</f>
        <v>346769.4731978089</v>
      </c>
      <c r="BS447" s="7">
        <f>+'ESTUDIO DE MERCADO 2025'!BJ447*1.051</f>
        <v>477153.99999999994</v>
      </c>
      <c r="BT447" s="7">
        <f>+'ESTUDIO DE MERCADO 2025'!BK447*1.051</f>
        <v>477153.99999999994</v>
      </c>
      <c r="BU447" s="7">
        <f>+'ESTUDIO DE MERCADO 2025'!BL447*1.051</f>
        <v>458775.16299999994</v>
      </c>
      <c r="BV447" s="8">
        <f t="shared" si="286"/>
        <v>433308</v>
      </c>
      <c r="BW447" s="450"/>
      <c r="BX447" s="157">
        <f>+'ESTUDIO DE MERCADO 2023'!BB447*(1 + 0.0928) * (1 + 0.052) * (1 + 0.051)</f>
        <v>323097.36213043134</v>
      </c>
      <c r="BY447" s="157">
        <f>+'ESTUDIO DE MERCADO 2023'!BC447*(1 + 0.0928) * (1 + 0.052) * (1 + 0.051)</f>
        <v>248536.43240802409</v>
      </c>
      <c r="BZ447" s="7">
        <f>+'ESTUDIO DE MERCADO 2025'!BP447*1.051</f>
        <v>361544</v>
      </c>
      <c r="CA447" s="7">
        <f>+'ESTUDIO DE MERCADO 2025'!BQ447*1.051</f>
        <v>361544</v>
      </c>
      <c r="CB447" s="7">
        <f>+'ESTUDIO DE MERCADO 2025'!BR447*1.051</f>
        <v>348064.08419999998</v>
      </c>
      <c r="CC447" s="8">
        <f t="shared" si="277"/>
        <v>328557</v>
      </c>
      <c r="CD447" s="453"/>
      <c r="CE447" s="45"/>
      <c r="CF447" s="9"/>
      <c r="CG447" s="9"/>
      <c r="CH447" s="9"/>
      <c r="CI447" s="10"/>
      <c r="CJ447" s="10"/>
    </row>
    <row r="448" spans="1:88" s="6" customFormat="1" ht="50" customHeight="1" thickBot="1" x14ac:dyDescent="0.4">
      <c r="A448" s="291"/>
      <c r="B448" s="4">
        <v>409</v>
      </c>
      <c r="C448" s="54" t="s">
        <v>448</v>
      </c>
      <c r="D448" s="36" t="s">
        <v>272</v>
      </c>
      <c r="F448" s="157">
        <f>+'ESTUDIO DE MERCADO 2023'!F448*(1 + 0.0928) * (1 + 0.052) * (1 + 0.051)</f>
        <v>143545.3692710399</v>
      </c>
      <c r="G448" s="157">
        <f>+'ESTUDIO DE MERCADO 2023'!G448*(1 + 0.0928) * (1 + 0.052) * (1 + 0.051)</f>
        <v>135816.00323336857</v>
      </c>
      <c r="H448" s="7">
        <f>+'ESTUDIO DE MERCADO 2025'!H448*1.051</f>
        <v>176568</v>
      </c>
      <c r="I448" s="7">
        <f>+'ESTUDIO DE MERCADO 2025'!I448*1.051</f>
        <v>179721</v>
      </c>
      <c r="J448" s="13">
        <f>+'ESTUDIO DE MERCADO 2025'!J448*1.051</f>
        <v>170101.19699999999</v>
      </c>
      <c r="K448" s="8">
        <f t="shared" si="278"/>
        <v>161150</v>
      </c>
      <c r="L448" s="450"/>
      <c r="M448" s="157">
        <f>+'ESTUDIO DE MERCADO 2023'!I448*(1 + 0.0928) * (1 + 0.052) * (1 + 0.051)</f>
        <v>143545.3692710399</v>
      </c>
      <c r="N448" s="157">
        <f>+'ESTUDIO DE MERCADO 2023'!J448*(1 + 0.0928) * (1 + 0.052) * (1 + 0.051)</f>
        <v>135816.00323336857</v>
      </c>
      <c r="O448" s="7">
        <f>+'ESTUDIO DE MERCADO 2025'!N448*1.051</f>
        <v>176568</v>
      </c>
      <c r="P448" s="7">
        <f>+'ESTUDIO DE MERCADO 2025'!O448*1.051</f>
        <v>179721</v>
      </c>
      <c r="Q448" s="7">
        <f>+'ESTUDIO DE MERCADO 2025'!P448*1.051</f>
        <v>170101.19699999999</v>
      </c>
      <c r="R448" s="8">
        <f t="shared" si="279"/>
        <v>161150</v>
      </c>
      <c r="S448" s="450"/>
      <c r="T448" s="157">
        <f>+'ESTUDIO DE MERCADO 2023'!O448*(1 + 0.0928) * (1 + 0.052) * (1 + 0.051)</f>
        <v>220842.48761745996</v>
      </c>
      <c r="U448" s="157">
        <f>+'ESTUDIO DE MERCADO 2023'!P448*(1 + 0.0928) * (1 + 0.052) * (1 + 0.051)</f>
        <v>208950.96905344291</v>
      </c>
      <c r="V448" s="7">
        <f>+'ESTUDIO DE MERCADO 2025'!T448*1.051</f>
        <v>272209</v>
      </c>
      <c r="W448" s="7">
        <f>+'ESTUDIO DE MERCADO 2025'!U448*1.051</f>
        <v>272209</v>
      </c>
      <c r="X448" s="7">
        <f>+'ESTUDIO DE MERCADO 2025'!V448*1.051</f>
        <v>261698.78979999997</v>
      </c>
      <c r="Y448" s="8">
        <f t="shared" si="280"/>
        <v>247182</v>
      </c>
      <c r="Z448" s="450"/>
      <c r="AA448" s="157">
        <f>+'ESTUDIO DE MERCADO 2023'!AD448*(1 + 0.0928) * (1 + 0.052) * (1 + 0.051)</f>
        <v>273094.37250962586</v>
      </c>
      <c r="AB448" s="157">
        <f>+'ESTUDIO DE MERCADO 2023'!AE448*(1 + 0.0928) * (1 + 0.052) * (1 + 0.051)</f>
        <v>250947.16066163481</v>
      </c>
      <c r="AC448" s="7">
        <f>+'ESTUDIO DE MERCADO 2025'!Z448*1.051</f>
        <v>332116</v>
      </c>
      <c r="AD448" s="7">
        <f>+'ESTUDIO DE MERCADO 2025'!AA448*1.051</f>
        <v>332116</v>
      </c>
      <c r="AE448" s="7">
        <f>+'ESTUDIO DE MERCADO 2025'!AB448*1.051</f>
        <v>319086.33259999997</v>
      </c>
      <c r="AF448" s="8">
        <f t="shared" si="281"/>
        <v>301472</v>
      </c>
      <c r="AG448" s="450"/>
      <c r="AH448" s="157">
        <f>+'ESTUDIO DE MERCADO 2023'!AG448*(1 + 0.0928) * (1 + 0.052) * (1 + 0.051)</f>
        <v>243523.40437907906</v>
      </c>
      <c r="AI448" s="157">
        <f>+'ESTUDIO DE MERCADO 2023'!AH448*(1 + 0.0928) * (1 + 0.052) * (1 + 0.051)</f>
        <v>250947.16066163481</v>
      </c>
      <c r="AJ448" s="7">
        <f>+'ESTUDIO DE MERCADO 2025'!AF448*1.051</f>
        <v>313198</v>
      </c>
      <c r="AK448" s="7">
        <f>+'ESTUDIO DE MERCADO 2025'!AG448*1.051</f>
        <v>319504</v>
      </c>
      <c r="AL448" s="7">
        <f>+'ESTUDIO DE MERCADO 2025'!AH448*1.051</f>
        <v>301080.81079999998</v>
      </c>
      <c r="AM448" s="8">
        <f t="shared" si="282"/>
        <v>285651</v>
      </c>
      <c r="AN448" s="450"/>
      <c r="AO448" s="157">
        <f>+'ESTUDIO DE MERCADO 2023'!AJ448*(1 + 0.0928) * (1 + 0.052) * (1 + 0.051)</f>
        <v>262069.80433440991</v>
      </c>
      <c r="AP448" s="157">
        <f>+'ESTUDIO DE MERCADO 2023'!AK448*(1 + 0.0928) * (1 + 0.052) * (1 + 0.051)</f>
        <v>250947.16066163481</v>
      </c>
      <c r="AQ448" s="7">
        <f>+'ESTUDIO DE MERCADO 2025'!AL448*1.051</f>
        <v>324759</v>
      </c>
      <c r="AR448" s="7">
        <f>+'ESTUDIO DE MERCADO 2025'!AM448*1.051</f>
        <v>331065</v>
      </c>
      <c r="AS448" s="7">
        <f>+'ESTUDIO DE MERCADO 2025'!AN448*1.051</f>
        <v>312372.33439999999</v>
      </c>
      <c r="AT448" s="8">
        <f>ROUND(((AO448+AP448+AQ448+AR448+AS448)/5),0)</f>
        <v>296243</v>
      </c>
      <c r="AU448" s="450"/>
      <c r="AV448" s="157">
        <f>+'ESTUDIO DE MERCADO 2023'!AM448*(1 + 0.0928) * (1 + 0.052) * (1 + 0.051)</f>
        <v>297911.19304598926</v>
      </c>
      <c r="AW448" s="157">
        <f>+'ESTUDIO DE MERCADO 2023'!AN448*(1 + 0.0928) * (1 + 0.052) * (1 + 0.051)</f>
        <v>250947.16066163481</v>
      </c>
      <c r="AX448" s="7">
        <f>+'ESTUDIO DE MERCADO 2025'!AR448*1.051</f>
        <v>347881</v>
      </c>
      <c r="AY448" s="7">
        <f>+'ESTUDIO DE MERCADO 2025'!AS448*1.051</f>
        <v>355238</v>
      </c>
      <c r="AZ448" s="7">
        <f>+'ESTUDIO DE MERCADO 2025'!AT448*1.051</f>
        <v>334196.13919999998</v>
      </c>
      <c r="BA448" s="8">
        <f t="shared" si="283"/>
        <v>317235</v>
      </c>
      <c r="BB448" s="450"/>
      <c r="BC448" s="157">
        <f>+'ESTUDIO DE MERCADO 2023'!AP448*(1 + 0.0928) * (1 + 0.052) * (1 + 0.051)</f>
        <v>215358.1476634237</v>
      </c>
      <c r="BD448" s="157">
        <f>+'ESTUDIO DE MERCADO 2023'!AQ448*(1 + 0.0928) * (1 + 0.052) * (1 + 0.051)</f>
        <v>165660.11358724901</v>
      </c>
      <c r="BE448" s="7">
        <f>+'ESTUDIO DE MERCADO 2025'!AX448*1.051</f>
        <v>241729.99999999997</v>
      </c>
      <c r="BF448" s="7">
        <f>+'ESTUDIO DE MERCADO 2025'!AY448*1.051</f>
        <v>241729.99999999997</v>
      </c>
      <c r="BG448" s="7">
        <f>+'ESTUDIO DE MERCADO 2025'!AZ448*1.051</f>
        <v>232000.05220000001</v>
      </c>
      <c r="BH448" s="8">
        <f t="shared" si="284"/>
        <v>219296</v>
      </c>
      <c r="BI448" s="450"/>
      <c r="BJ448" s="157">
        <f>+'ESTUDIO DE MERCADO 2023'!AV448*(1 + 0.0928) * (1 + 0.052) * (1 + 0.051)</f>
        <v>438967.10450448591</v>
      </c>
      <c r="BK448" s="157">
        <f>+'ESTUDIO DE MERCADO 2023'!AW448*(1 + 0.0928) * (1 + 0.052) * (1 + 0.051)</f>
        <v>250947.16066163481</v>
      </c>
      <c r="BL448" s="7">
        <f>+'ESTUDIO DE MERCADO 2025'!BD448*1.051</f>
        <v>437216</v>
      </c>
      <c r="BM448" s="7">
        <f>+'ESTUDIO DE MERCADO 2025'!BE448*1.051</f>
        <v>437216</v>
      </c>
      <c r="BN448" s="7">
        <f>+'ESTUDIO DE MERCADO 2025'!BF448*1.051</f>
        <v>420084.69999999995</v>
      </c>
      <c r="BO448" s="8">
        <f t="shared" si="285"/>
        <v>396886</v>
      </c>
      <c r="BP448" s="450"/>
      <c r="BQ448" s="157">
        <f>+'ESTUDIO DE MERCADO 2023'!AY448*(1 + 0.0928) * (1 + 0.052) * (1 + 0.051)</f>
        <v>298320.63535093173</v>
      </c>
      <c r="BR448" s="157">
        <f>+'ESTUDIO DE MERCADO 2023'!AZ448*(1 + 0.0928) * (1 + 0.052) * (1 + 0.051)</f>
        <v>250947.16066163481</v>
      </c>
      <c r="BS448" s="7">
        <f>+'ESTUDIO DE MERCADO 2025'!BJ448*1.051</f>
        <v>347881</v>
      </c>
      <c r="BT448" s="7">
        <f>+'ESTUDIO DE MERCADO 2025'!BK448*1.051</f>
        <v>347881</v>
      </c>
      <c r="BU448" s="7">
        <f>+'ESTUDIO DE MERCADO 2025'!BL448*1.051</f>
        <v>334446.27720000001</v>
      </c>
      <c r="BV448" s="8">
        <f t="shared" si="286"/>
        <v>315895</v>
      </c>
      <c r="BW448" s="450"/>
      <c r="BX448" s="157">
        <f>+'ESTUDIO DE MERCADO 2023'!BB448*(1 + 0.0928) * (1 + 0.052) * (1 + 0.051)</f>
        <v>240978.05829939229</v>
      </c>
      <c r="BY448" s="157">
        <f>+'ESTUDIO DE MERCADO 2023'!BC448*(1 + 0.0928) * (1 + 0.052) * (1 + 0.051)</f>
        <v>185367.73715337872</v>
      </c>
      <c r="BZ448" s="7">
        <f>+'ESTUDIO DE MERCADO 2025'!BP448*1.051</f>
        <v>270107</v>
      </c>
      <c r="CA448" s="7">
        <f>+'ESTUDIO DE MERCADO 2025'!BQ448*1.051</f>
        <v>270107</v>
      </c>
      <c r="CB448" s="7">
        <f>+'ESTUDIO DE MERCADO 2025'!BR448*1.051</f>
        <v>259599.10199999998</v>
      </c>
      <c r="CC448" s="8">
        <f t="shared" si="277"/>
        <v>245232</v>
      </c>
      <c r="CD448" s="453"/>
      <c r="CE448" s="45"/>
      <c r="CF448" s="9"/>
      <c r="CG448" s="9"/>
      <c r="CH448" s="9"/>
      <c r="CI448" s="10"/>
      <c r="CJ448" s="10"/>
    </row>
    <row r="449" spans="1:88" s="6" customFormat="1" ht="50" customHeight="1" thickBot="1" x14ac:dyDescent="0.4">
      <c r="A449" s="291"/>
      <c r="B449" s="271" t="s">
        <v>231</v>
      </c>
      <c r="C449" s="272"/>
      <c r="D449" s="273"/>
      <c r="F449" s="170">
        <f>+SUM(F450:F460)</f>
        <v>12795526.331904015</v>
      </c>
      <c r="G449" s="170">
        <f t="shared" ref="G449:CB449" si="293">+SUM(G450:G460)</f>
        <v>12106536.452493794</v>
      </c>
      <c r="H449" s="170">
        <f t="shared" si="293"/>
        <v>16746633.999999998</v>
      </c>
      <c r="I449" s="170">
        <f t="shared" si="293"/>
        <v>17080852</v>
      </c>
      <c r="J449" s="170">
        <f t="shared" si="293"/>
        <v>16101259.672599997</v>
      </c>
      <c r="K449" s="170">
        <f t="shared" si="293"/>
        <v>14966162</v>
      </c>
      <c r="L449" s="170"/>
      <c r="M449" s="170">
        <f t="shared" si="293"/>
        <v>12795526.331904015</v>
      </c>
      <c r="N449" s="170">
        <f t="shared" si="293"/>
        <v>12106536.452493794</v>
      </c>
      <c r="O449" s="170">
        <f t="shared" si="293"/>
        <v>16746633.999999998</v>
      </c>
      <c r="P449" s="170">
        <f t="shared" si="293"/>
        <v>17080852</v>
      </c>
      <c r="Q449" s="170">
        <f t="shared" si="293"/>
        <v>16101259.672599997</v>
      </c>
      <c r="R449" s="170">
        <f t="shared" si="293"/>
        <v>14966162</v>
      </c>
      <c r="S449" s="170"/>
      <c r="T449" s="170">
        <f t="shared" si="293"/>
        <v>23511389.495282684</v>
      </c>
      <c r="U449" s="170">
        <f t="shared" si="293"/>
        <v>22245391.599382844</v>
      </c>
      <c r="V449" s="170">
        <f t="shared" si="293"/>
        <v>29952449</v>
      </c>
      <c r="W449" s="170">
        <f t="shared" si="293"/>
        <v>29952449</v>
      </c>
      <c r="X449" s="170">
        <f t="shared" si="293"/>
        <v>28799568.212999996</v>
      </c>
      <c r="Y449" s="170">
        <f t="shared" si="293"/>
        <v>26892249</v>
      </c>
      <c r="Z449" s="170"/>
      <c r="AA449" s="170">
        <f t="shared" si="293"/>
        <v>25518239.223749571</v>
      </c>
      <c r="AB449" s="170">
        <f t="shared" si="293"/>
        <v>23840789.805195682</v>
      </c>
      <c r="AC449" s="170">
        <f t="shared" si="293"/>
        <v>32231016.999999996</v>
      </c>
      <c r="AD449" s="170">
        <f t="shared" si="293"/>
        <v>32231016.999999996</v>
      </c>
      <c r="AE449" s="170">
        <f t="shared" si="293"/>
        <v>30992953.293599997</v>
      </c>
      <c r="AF449" s="170">
        <f t="shared" si="293"/>
        <v>28962803</v>
      </c>
      <c r="AG449" s="170"/>
      <c r="AH449" s="170">
        <f t="shared" si="293"/>
        <v>22717871.336200159</v>
      </c>
      <c r="AI449" s="170">
        <f t="shared" si="293"/>
        <v>23840789.805195682</v>
      </c>
      <c r="AJ449" s="170">
        <f t="shared" si="293"/>
        <v>30459031</v>
      </c>
      <c r="AK449" s="170">
        <f t="shared" si="293"/>
        <v>31068611</v>
      </c>
      <c r="AL449" s="170">
        <f t="shared" si="293"/>
        <v>29287825.817799997</v>
      </c>
      <c r="AM449" s="170">
        <f t="shared" si="293"/>
        <v>27474825</v>
      </c>
      <c r="AN449" s="170"/>
      <c r="AO449" s="170">
        <f t="shared" si="293"/>
        <v>24961181.425733246</v>
      </c>
      <c r="AP449" s="170">
        <f t="shared" si="293"/>
        <v>23840789.805195682</v>
      </c>
      <c r="AQ449" s="170">
        <f t="shared" si="293"/>
        <v>31878932</v>
      </c>
      <c r="AR449" s="170">
        <f t="shared" si="293"/>
        <v>32516888.999999996</v>
      </c>
      <c r="AS449" s="170">
        <f t="shared" si="293"/>
        <v>30653766.165599998</v>
      </c>
      <c r="AT449" s="170">
        <f t="shared" si="293"/>
        <v>28770310</v>
      </c>
      <c r="AU449" s="170"/>
      <c r="AV449" s="170">
        <f t="shared" si="293"/>
        <v>30226054.322967339</v>
      </c>
      <c r="AW449" s="170">
        <f t="shared" si="293"/>
        <v>23840789.805195682</v>
      </c>
      <c r="AX449" s="170">
        <f t="shared" si="293"/>
        <v>35214806</v>
      </c>
      <c r="AY449" s="170">
        <f t="shared" si="293"/>
        <v>35918976</v>
      </c>
      <c r="AZ449" s="170">
        <f t="shared" si="293"/>
        <v>33859514.174000002</v>
      </c>
      <c r="BA449" s="170">
        <f t="shared" si="293"/>
        <v>31812028</v>
      </c>
      <c r="BB449" s="170"/>
      <c r="BC449" s="170">
        <f t="shared" si="293"/>
        <v>18132038.641751971</v>
      </c>
      <c r="BD449" s="170">
        <f t="shared" si="293"/>
        <v>13947722.032116899</v>
      </c>
      <c r="BE449" s="170">
        <f t="shared" si="293"/>
        <v>21290107</v>
      </c>
      <c r="BF449" s="170">
        <f t="shared" si="293"/>
        <v>21290107</v>
      </c>
      <c r="BG449" s="170">
        <f t="shared" si="293"/>
        <v>20471713.479199994</v>
      </c>
      <c r="BH449" s="170">
        <f t="shared" si="293"/>
        <v>19026338</v>
      </c>
      <c r="BI449" s="170"/>
      <c r="BJ449" s="170">
        <f t="shared" si="293"/>
        <v>28963181.169271346</v>
      </c>
      <c r="BK449" s="170">
        <f t="shared" si="293"/>
        <v>23840789.805195682</v>
      </c>
      <c r="BL449" s="170">
        <f t="shared" si="293"/>
        <v>34416046</v>
      </c>
      <c r="BM449" s="170">
        <f t="shared" si="293"/>
        <v>34416046</v>
      </c>
      <c r="BN449" s="170">
        <f t="shared" si="293"/>
        <v>33090559.062599998</v>
      </c>
      <c r="BO449" s="170">
        <f t="shared" si="293"/>
        <v>30945323</v>
      </c>
      <c r="BP449" s="170"/>
      <c r="BQ449" s="170">
        <f t="shared" si="293"/>
        <v>28907005.610266332</v>
      </c>
      <c r="BR449" s="170">
        <f t="shared" si="293"/>
        <v>23840789.805195682</v>
      </c>
      <c r="BS449" s="170">
        <f t="shared" si="293"/>
        <v>34378210</v>
      </c>
      <c r="BT449" s="170">
        <f t="shared" si="293"/>
        <v>34378210</v>
      </c>
      <c r="BU449" s="170">
        <f t="shared" si="293"/>
        <v>33056351.955399994</v>
      </c>
      <c r="BV449" s="170">
        <f t="shared" si="293"/>
        <v>30912112</v>
      </c>
      <c r="BW449" s="170"/>
      <c r="BX449" s="170">
        <f t="shared" si="293"/>
        <v>20735852.727441654</v>
      </c>
      <c r="BY449" s="170">
        <f t="shared" si="293"/>
        <v>15950655.944185887</v>
      </c>
      <c r="BZ449" s="170">
        <f t="shared" si="293"/>
        <v>24207683</v>
      </c>
      <c r="CA449" s="170">
        <f t="shared" si="293"/>
        <v>24207683</v>
      </c>
      <c r="CB449" s="170">
        <f t="shared" si="293"/>
        <v>23276734.525999997</v>
      </c>
      <c r="CC449" s="119">
        <f t="shared" ref="CC449" si="294">+SUM(CC450:CC460)</f>
        <v>21675721</v>
      </c>
      <c r="CD449" s="455"/>
      <c r="CE449" s="45"/>
      <c r="CF449" s="9"/>
      <c r="CG449" s="9"/>
      <c r="CH449" s="9"/>
      <c r="CI449" s="10"/>
      <c r="CJ449" s="10"/>
    </row>
    <row r="450" spans="1:88" s="6" customFormat="1" ht="50" customHeight="1" x14ac:dyDescent="0.35">
      <c r="A450" s="291"/>
      <c r="B450" s="4">
        <v>410</v>
      </c>
      <c r="C450" s="54" t="s">
        <v>449</v>
      </c>
      <c r="D450" s="4" t="s">
        <v>272</v>
      </c>
      <c r="F450" s="157">
        <f>+'ESTUDIO DE MERCADO 2023'!F450*(1 + 0.0928) * (1 + 0.052) * (1 + 0.051)</f>
        <v>6590823.156716832</v>
      </c>
      <c r="G450" s="157">
        <f>+'ESTUDIO DE MERCADO 2023'!G450*(1 + 0.0928) * (1 + 0.052) * (1 + 0.051)</f>
        <v>6235932.6790474635</v>
      </c>
      <c r="H450" s="7">
        <f>+'ESTUDIO DE MERCADO 2025'!H450*1.051</f>
        <v>8122127.9999999991</v>
      </c>
      <c r="I450" s="7">
        <f>+'ESTUDIO DE MERCADO 2025'!I450*1.051</f>
        <v>8285032.9999999991</v>
      </c>
      <c r="J450" s="13">
        <f>+'ESTUDIO DE MERCADO 2025'!J450*1.051</f>
        <v>7810133.8153999997</v>
      </c>
      <c r="K450" s="8">
        <f t="shared" si="278"/>
        <v>7408810</v>
      </c>
      <c r="L450" s="450"/>
      <c r="M450" s="157">
        <f>+'ESTUDIO DE MERCADO 2023'!I450*(1 + 0.0928) * (1 + 0.052) * (1 + 0.051)</f>
        <v>6590823.156716832</v>
      </c>
      <c r="N450" s="157">
        <f>+'ESTUDIO DE MERCADO 2023'!J450*(1 + 0.0928) * (1 + 0.052) * (1 + 0.051)</f>
        <v>6235932.6790474635</v>
      </c>
      <c r="O450" s="7">
        <f>+'ESTUDIO DE MERCADO 2025'!N450*1.051</f>
        <v>8122127.9999999991</v>
      </c>
      <c r="P450" s="7">
        <f>+'ESTUDIO DE MERCADO 2025'!O450*1.051</f>
        <v>8285032.9999999991</v>
      </c>
      <c r="Q450" s="7">
        <f>+'ESTUDIO DE MERCADO 2025'!P450*1.051</f>
        <v>7810133.8153999997</v>
      </c>
      <c r="R450" s="8">
        <f t="shared" si="279"/>
        <v>7408810</v>
      </c>
      <c r="S450" s="450"/>
      <c r="T450" s="157">
        <f>+'ESTUDIO DE MERCADO 2023'!O450*(1 + 0.0928) * (1 + 0.052) * (1 + 0.051)</f>
        <v>10745578.805485036</v>
      </c>
      <c r="U450" s="157">
        <f>+'ESTUDIO DE MERCADO 2023'!P450*(1 + 0.0928) * (1 + 0.052) * (1 + 0.051)</f>
        <v>10166970.715958918</v>
      </c>
      <c r="V450" s="7">
        <f>+'ESTUDIO DE MERCADO 2025'!T450*1.051</f>
        <v>13242600</v>
      </c>
      <c r="W450" s="7">
        <f>+'ESTUDIO DE MERCADO 2025'!U450*1.051</f>
        <v>13242600</v>
      </c>
      <c r="X450" s="7">
        <f>+'ESTUDIO DE MERCADO 2025'!V450*1.051</f>
        <v>12733523.556599999</v>
      </c>
      <c r="Y450" s="8">
        <f t="shared" si="280"/>
        <v>12026255</v>
      </c>
      <c r="Z450" s="450"/>
      <c r="AA450" s="157">
        <f>+'ESTUDIO DE MERCADO 2023'!AD450*(1 + 0.0928) * (1 + 0.052) * (1 + 0.051)</f>
        <v>12392946.22765556</v>
      </c>
      <c r="AB450" s="157">
        <f>+'ESTUDIO DE MERCADO 2023'!AE450*(1 + 0.0928) * (1 + 0.052) * (1 + 0.051)</f>
        <v>11460658.725563964</v>
      </c>
      <c r="AC450" s="7">
        <f>+'ESTUDIO DE MERCADO 2025'!Z450*1.051</f>
        <v>15104971.999999998</v>
      </c>
      <c r="AD450" s="7">
        <f>+'ESTUDIO DE MERCADO 2025'!AA450*1.051</f>
        <v>15104971.999999998</v>
      </c>
      <c r="AE450" s="7">
        <f>+'ESTUDIO DE MERCADO 2025'!AB450*1.051</f>
        <v>14524314.468999999</v>
      </c>
      <c r="AF450" s="8">
        <f t="shared" si="281"/>
        <v>13717573</v>
      </c>
      <c r="AG450" s="450"/>
      <c r="AH450" s="157">
        <f>+'ESTUDIO DE MERCADO 2023'!AG450*(1 + 0.0928) * (1 + 0.052) * (1 + 0.051)</f>
        <v>10616004.288037539</v>
      </c>
      <c r="AI450" s="157">
        <f>+'ESTUDIO DE MERCADO 2023'!AH450*(1 + 0.0928) * (1 + 0.052) * (1 + 0.051)</f>
        <v>11460658.725563964</v>
      </c>
      <c r="AJ450" s="7">
        <f>+'ESTUDIO DE MERCADO 2025'!AF450*1.051</f>
        <v>13980402</v>
      </c>
      <c r="AK450" s="7">
        <f>+'ESTUDIO DE MERCADO 2025'!AG450*1.051</f>
        <v>14259968</v>
      </c>
      <c r="AL450" s="7">
        <f>+'ESTUDIO DE MERCADO 2025'!AH450*1.051</f>
        <v>13442345.492799999</v>
      </c>
      <c r="AM450" s="8">
        <f t="shared" si="282"/>
        <v>12751876</v>
      </c>
      <c r="AN450" s="450"/>
      <c r="AO450" s="157">
        <f>+'ESTUDIO DE MERCADO 2023'!AJ450*(1 + 0.0928) * (1 + 0.052) * (1 + 0.051)</f>
        <v>11970767.472616041</v>
      </c>
      <c r="AP450" s="157">
        <f>+'ESTUDIO DE MERCADO 2023'!AK450*(1 + 0.0928) * (1 + 0.052) * (1 + 0.051)</f>
        <v>11460658.725563964</v>
      </c>
      <c r="AQ450" s="7">
        <f>+'ESTUDIO DE MERCADO 2025'!AL450*1.051</f>
        <v>14838018</v>
      </c>
      <c r="AR450" s="7">
        <f>+'ESTUDIO DE MERCADO 2025'!AM450*1.051</f>
        <v>15134399.999999998</v>
      </c>
      <c r="AS450" s="7">
        <f>+'ESTUDIO DE MERCADO 2025'!AN450*1.051</f>
        <v>14267252.0606</v>
      </c>
      <c r="AT450" s="8">
        <f>ROUND(((AO450+AP450+AQ450+AR450+AS450)/5),0)</f>
        <v>13534219</v>
      </c>
      <c r="AU450" s="450"/>
      <c r="AV450" s="157">
        <f>+'ESTUDIO DE MERCADO 2023'!AM450*(1 + 0.0928) * (1 + 0.052) * (1 + 0.051)</f>
        <v>14330943.573633142</v>
      </c>
      <c r="AW450" s="157">
        <f>+'ESTUDIO DE MERCADO 2023'!AN450*(1 + 0.0928) * (1 + 0.052) * (1 + 0.051)</f>
        <v>11460658.725563964</v>
      </c>
      <c r="AX450" s="7">
        <f>+'ESTUDIO DE MERCADO 2025'!AR450*1.051</f>
        <v>16332539.999999998</v>
      </c>
      <c r="AY450" s="7">
        <f>+'ESTUDIO DE MERCADO 2025'!AS450*1.051</f>
        <v>16659400.999999998</v>
      </c>
      <c r="AZ450" s="7">
        <f>+'ESTUDIO DE MERCADO 2025'!AT450*1.051</f>
        <v>15704349.3124</v>
      </c>
      <c r="BA450" s="8">
        <f t="shared" si="283"/>
        <v>14897579</v>
      </c>
      <c r="BB450" s="450"/>
      <c r="BC450" s="157">
        <f>+'ESTUDIO DE MERCADO 2023'!AP450*(1 + 0.0928) * (1 + 0.052) * (1 + 0.051)</f>
        <v>9562749.7999618016</v>
      </c>
      <c r="BD450" s="157">
        <f>+'ESTUDIO DE MERCADO 2023'!AQ450*(1 + 0.0928) * (1 + 0.052) * (1 + 0.051)</f>
        <v>7355961.384585999</v>
      </c>
      <c r="BE450" s="7">
        <f>+'ESTUDIO DE MERCADO 2025'!AX450*1.051</f>
        <v>10713894</v>
      </c>
      <c r="BF450" s="7">
        <f>+'ESTUDIO DE MERCADO 2025'!AY450*1.051</f>
        <v>10713894</v>
      </c>
      <c r="BG450" s="7">
        <f>+'ESTUDIO DE MERCADO 2025'!AZ450*1.051</f>
        <v>10301699.577399999</v>
      </c>
      <c r="BH450" s="8">
        <f t="shared" si="284"/>
        <v>9729640</v>
      </c>
      <c r="BI450" s="450"/>
      <c r="BJ450" s="157">
        <f>+'ESTUDIO DE MERCADO 2023'!AV450*(1 + 0.0928) * (1 + 0.052) * (1 + 0.051)</f>
        <v>13591606.192328352</v>
      </c>
      <c r="BK450" s="157">
        <f>+'ESTUDIO DE MERCADO 2023'!AW450*(1 + 0.0928) * (1 + 0.052) * (1 + 0.051)</f>
        <v>11460658.725563964</v>
      </c>
      <c r="BL450" s="7">
        <f>+'ESTUDIO DE MERCADO 2025'!BD450*1.051</f>
        <v>15864844.999999998</v>
      </c>
      <c r="BM450" s="7">
        <f>+'ESTUDIO DE MERCADO 2025'!BE450*1.051</f>
        <v>15864844.999999998</v>
      </c>
      <c r="BN450" s="7">
        <f>+'ESTUDIO DE MERCADO 2025'!BF450*1.051</f>
        <v>15254171.539599998</v>
      </c>
      <c r="BO450" s="8">
        <f t="shared" si="285"/>
        <v>14407225</v>
      </c>
      <c r="BP450" s="450"/>
      <c r="BQ450" s="157">
        <f>+'ESTUDIO DE MERCADO 2023'!AY450*(1 + 0.0928) * (1 + 0.052) * (1 + 0.051)</f>
        <v>12751426.937699459</v>
      </c>
      <c r="BR450" s="157">
        <f>+'ESTUDIO DE MERCADO 2023'!AZ450*(1 + 0.0928) * (1 + 0.052) * (1 + 0.051)</f>
        <v>11460658.725563964</v>
      </c>
      <c r="BS450" s="7">
        <f>+'ESTUDIO DE MERCADO 2025'!BJ450*1.051</f>
        <v>15331987.999999998</v>
      </c>
      <c r="BT450" s="7">
        <f>+'ESTUDIO DE MERCADO 2025'!BK450*1.051</f>
        <v>15331987.999999998</v>
      </c>
      <c r="BU450" s="7">
        <f>+'ESTUDIO DE MERCADO 2025'!BL450*1.051</f>
        <v>14742590.773399999</v>
      </c>
      <c r="BV450" s="8">
        <f t="shared" si="286"/>
        <v>13923730</v>
      </c>
      <c r="BW450" s="450"/>
      <c r="BX450" s="157">
        <f>+'ESTUDIO DE MERCADO 2023'!BB450*(1 + 0.0928) * (1 + 0.052) * (1 + 0.051)</f>
        <v>11064414.079764614</v>
      </c>
      <c r="BY450" s="157">
        <f>+'ESTUDIO DE MERCADO 2023'!BC450*(1 + 0.0928) * (1 + 0.052) * (1 + 0.051)</f>
        <v>8511087.7536650859</v>
      </c>
      <c r="BZ450" s="7">
        <f>+'ESTUDIO DE MERCADO 2025'!BP450*1.051</f>
        <v>12396545</v>
      </c>
      <c r="CA450" s="7">
        <f>+'ESTUDIO DE MERCADO 2025'!BQ450*1.051</f>
        <v>12396545</v>
      </c>
      <c r="CB450" s="7">
        <f>+'ESTUDIO DE MERCADO 2025'!BR450*1.051</f>
        <v>11919403.822199998</v>
      </c>
      <c r="CC450" s="8">
        <f t="shared" si="277"/>
        <v>11257599</v>
      </c>
      <c r="CD450" s="453"/>
      <c r="CE450" s="45"/>
      <c r="CF450" s="9"/>
      <c r="CG450" s="9"/>
      <c r="CH450" s="9"/>
      <c r="CI450" s="10"/>
      <c r="CJ450" s="10"/>
    </row>
    <row r="451" spans="1:88" s="6" customFormat="1" ht="50" customHeight="1" thickBot="1" x14ac:dyDescent="0.4">
      <c r="A451" s="291"/>
      <c r="B451" s="11">
        <v>411</v>
      </c>
      <c r="C451" s="54" t="s">
        <v>450</v>
      </c>
      <c r="D451" s="11" t="s">
        <v>272</v>
      </c>
      <c r="F451" s="157">
        <f>+'ESTUDIO DE MERCADO 2023'!F451*(1 + 0.0928) * (1 + 0.052) * (1 + 0.051)</f>
        <v>786310.25487655378</v>
      </c>
      <c r="G451" s="157">
        <f>+'ESTUDIO DE MERCADO 2023'!G451*(1 + 0.0928) * (1 + 0.052) * (1 + 0.051)</f>
        <v>743970.47192166245</v>
      </c>
      <c r="H451" s="7">
        <f>+'ESTUDIO DE MERCADO 2025'!H451*1.051</f>
        <v>969021.99999999988</v>
      </c>
      <c r="I451" s="7">
        <f>+'ESTUDIO DE MERCADO 2025'!I451*1.051</f>
        <v>987939.99999999988</v>
      </c>
      <c r="J451" s="13">
        <f>+'ESTUDIO DE MERCADO 2025'!J451*1.051</f>
        <v>931778.76399999997</v>
      </c>
      <c r="K451" s="8">
        <f t="shared" si="278"/>
        <v>883804</v>
      </c>
      <c r="L451" s="450"/>
      <c r="M451" s="157">
        <f>+'ESTUDIO DE MERCADO 2023'!I451*(1 + 0.0928) * (1 + 0.052) * (1 + 0.051)</f>
        <v>786310.25487655378</v>
      </c>
      <c r="N451" s="157">
        <f>+'ESTUDIO DE MERCADO 2023'!J451*(1 + 0.0928) * (1 + 0.052) * (1 + 0.051)</f>
        <v>743970.47192166245</v>
      </c>
      <c r="O451" s="7">
        <f>+'ESTUDIO DE MERCADO 2025'!N451*1.051</f>
        <v>969021.99999999988</v>
      </c>
      <c r="P451" s="7">
        <f>+'ESTUDIO DE MERCADO 2025'!O451*1.051</f>
        <v>987939.99999999988</v>
      </c>
      <c r="Q451" s="7">
        <f>+'ESTUDIO DE MERCADO 2025'!P451*1.051</f>
        <v>931778.76399999997</v>
      </c>
      <c r="R451" s="8">
        <f t="shared" si="279"/>
        <v>883804</v>
      </c>
      <c r="S451" s="450"/>
      <c r="T451" s="157">
        <f>+'ESTUDIO DE MERCADO 2023'!O451*(1 + 0.0928) * (1 + 0.052) * (1 + 0.051)</f>
        <v>1291621.5923296669</v>
      </c>
      <c r="U451" s="157">
        <f>+'ESTUDIO DE MERCADO 2023'!P451*(1 + 0.0928) * (1 + 0.052) * (1 + 0.051)</f>
        <v>1222072.7373580695</v>
      </c>
      <c r="V451" s="7">
        <f>+'ESTUDIO DE MERCADO 2025'!T451*1.051</f>
        <v>1592265</v>
      </c>
      <c r="W451" s="7">
        <f>+'ESTUDIO DE MERCADO 2025'!U451*1.051</f>
        <v>1592265</v>
      </c>
      <c r="X451" s="7">
        <f>+'ESTUDIO DE MERCADO 2025'!V451*1.051</f>
        <v>1530573.8223999997</v>
      </c>
      <c r="Y451" s="8">
        <f t="shared" si="280"/>
        <v>1445760</v>
      </c>
      <c r="Z451" s="450"/>
      <c r="AA451" s="157">
        <f>+'ESTUDIO DE MERCADO 2023'!AD451*(1 + 0.0928) * (1 + 0.052) * (1 + 0.051)</f>
        <v>1541996.1692831391</v>
      </c>
      <c r="AB451" s="157">
        <f>+'ESTUDIO DE MERCADO 2023'!AE451*(1 + 0.0928) * (1 + 0.052) * (1 + 0.051)</f>
        <v>1416101.511046611</v>
      </c>
      <c r="AC451" s="7">
        <f>+'ESTUDIO DE MERCADO 2025'!Z451*1.051</f>
        <v>1872881.9999999998</v>
      </c>
      <c r="AD451" s="7">
        <f>+'ESTUDIO DE MERCADO 2025'!AA451*1.051</f>
        <v>1872881.9999999998</v>
      </c>
      <c r="AE451" s="7">
        <f>+'ESTUDIO DE MERCADO 2025'!AB451*1.051</f>
        <v>1801167.2251999998</v>
      </c>
      <c r="AF451" s="8">
        <f t="shared" si="281"/>
        <v>1701006</v>
      </c>
      <c r="AG451" s="450"/>
      <c r="AH451" s="157">
        <f>+'ESTUDIO DE MERCADO 2023'!AG451*(1 + 0.0928) * (1 + 0.052) * (1 + 0.051)</f>
        <v>1364911.7649143648</v>
      </c>
      <c r="AI451" s="157">
        <f>+'ESTUDIO DE MERCADO 2023'!AH451*(1 + 0.0928) * (1 + 0.052) * (1 + 0.051)</f>
        <v>1416101.511046611</v>
      </c>
      <c r="AJ451" s="7">
        <f>+'ESTUDIO DE MERCADO 2025'!AF451*1.051</f>
        <v>1761476</v>
      </c>
      <c r="AK451" s="7">
        <f>+'ESTUDIO DE MERCADO 2025'!AG451*1.051</f>
        <v>1797210</v>
      </c>
      <c r="AL451" s="7">
        <f>+'ESTUDIO DE MERCADO 2025'!AH451*1.051</f>
        <v>1693341.5618</v>
      </c>
      <c r="AM451" s="8">
        <f t="shared" si="282"/>
        <v>1606608</v>
      </c>
      <c r="AN451" s="450"/>
      <c r="AO451" s="157">
        <f>+'ESTUDIO DE MERCADO 2023'!AJ451*(1 + 0.0928) * (1 + 0.052) * (1 + 0.051)</f>
        <v>1482466.6600390286</v>
      </c>
      <c r="AP451" s="157">
        <f>+'ESTUDIO DE MERCADO 2023'!AK451*(1 + 0.0928) * (1 + 0.052) * (1 + 0.051)</f>
        <v>1416101.511046611</v>
      </c>
      <c r="AQ451" s="7">
        <f>+'ESTUDIO DE MERCADO 2025'!AL451*1.051</f>
        <v>1835046</v>
      </c>
      <c r="AR451" s="7">
        <f>+'ESTUDIO DE MERCADO 2025'!AM451*1.051</f>
        <v>1871830.9999999998</v>
      </c>
      <c r="AS451" s="7">
        <f>+'ESTUDIO DE MERCADO 2025'!AN451*1.051</f>
        <v>1764920.7575999999</v>
      </c>
      <c r="AT451" s="8">
        <f>ROUND(((AO451+AP451+AQ451+AR451+AS451)/5),0)</f>
        <v>1674073</v>
      </c>
      <c r="AU451" s="450"/>
      <c r="AV451" s="157">
        <f>+'ESTUDIO DE MERCADO 2023'!AM451*(1 + 0.0928) * (1 + 0.052) * (1 + 0.051)</f>
        <v>1786044.437388435</v>
      </c>
      <c r="AW451" s="157">
        <f>+'ESTUDIO DE MERCADO 2023'!AN451*(1 + 0.0928) * (1 + 0.052) * (1 + 0.051)</f>
        <v>1416101.511046611</v>
      </c>
      <c r="AX451" s="7">
        <f>+'ESTUDIO DE MERCADO 2025'!AR451*1.051</f>
        <v>2027378.9999999998</v>
      </c>
      <c r="AY451" s="7">
        <f>+'ESTUDIO DE MERCADO 2025'!AS451*1.051</f>
        <v>2068367.9999999998</v>
      </c>
      <c r="AZ451" s="7">
        <f>+'ESTUDIO DE MERCADO 2025'!AT451*1.051</f>
        <v>1949766.8539999998</v>
      </c>
      <c r="BA451" s="8">
        <f t="shared" si="283"/>
        <v>1849532</v>
      </c>
      <c r="BB451" s="450"/>
      <c r="BC451" s="157">
        <f>+'ESTUDIO DE MERCADO 2023'!AP451*(1 + 0.0928) * (1 + 0.052) * (1 + 0.051)</f>
        <v>1151412.5096146266</v>
      </c>
      <c r="BD451" s="157">
        <f>+'ESTUDIO DE MERCADO 2023'!AQ451*(1 + 0.0928) * (1 + 0.052) * (1 + 0.051)</f>
        <v>885701.9304727898</v>
      </c>
      <c r="BE451" s="7">
        <f>+'ESTUDIO DE MERCADO 2025'!AX451*1.051</f>
        <v>1289577</v>
      </c>
      <c r="BF451" s="7">
        <f>+'ESTUDIO DE MERCADO 2025'!AY451*1.051</f>
        <v>1289577</v>
      </c>
      <c r="BG451" s="7">
        <f>+'ESTUDIO DE MERCADO 2025'!AZ451*1.051</f>
        <v>1240387.2571999999</v>
      </c>
      <c r="BH451" s="8">
        <f t="shared" si="284"/>
        <v>1171331</v>
      </c>
      <c r="BI451" s="450"/>
      <c r="BJ451" s="157">
        <f>+'ESTUDIO DE MERCADO 2023'!AV451*(1 + 0.0928) * (1 + 0.052) * (1 + 0.051)</f>
        <v>1695184.6945610875</v>
      </c>
      <c r="BK451" s="157">
        <f>+'ESTUDIO DE MERCADO 2023'!AW451*(1 + 0.0928) * (1 + 0.052) * (1 + 0.051)</f>
        <v>1416101.511046611</v>
      </c>
      <c r="BL451" s="7">
        <f>+'ESTUDIO DE MERCADO 2025'!BD451*1.051</f>
        <v>1970624.9999999998</v>
      </c>
      <c r="BM451" s="7">
        <f>+'ESTUDIO DE MERCADO 2025'!BE451*1.051</f>
        <v>1970624.9999999998</v>
      </c>
      <c r="BN451" s="7">
        <f>+'ESTUDIO DE MERCADO 2025'!BF451*1.051</f>
        <v>1894443.6853999998</v>
      </c>
      <c r="BO451" s="8">
        <f t="shared" si="285"/>
        <v>1789396</v>
      </c>
      <c r="BP451" s="450"/>
      <c r="BQ451" s="157">
        <f>+'ESTUDIO DE MERCADO 2023'!AY451*(1 + 0.0928) * (1 + 0.052) * (1 + 0.051)</f>
        <v>1565610.1771135882</v>
      </c>
      <c r="BR451" s="157">
        <f>+'ESTUDIO DE MERCADO 2023'!AZ451*(1 + 0.0928) * (1 + 0.052) * (1 + 0.051)</f>
        <v>1416101.511046611</v>
      </c>
      <c r="BS451" s="7">
        <f>+'ESTUDIO DE MERCADO 2025'!BJ451*1.051</f>
        <v>1888646.9999999998</v>
      </c>
      <c r="BT451" s="7">
        <f>+'ESTUDIO DE MERCADO 2025'!BK451*1.051</f>
        <v>1888646.9999999998</v>
      </c>
      <c r="BU451" s="7">
        <f>+'ESTUDIO DE MERCADO 2025'!BL451*1.051</f>
        <v>1815545.7459999998</v>
      </c>
      <c r="BV451" s="8">
        <f t="shared" si="286"/>
        <v>1714910</v>
      </c>
      <c r="BW451" s="450"/>
      <c r="BX451" s="157">
        <f>+'ESTUDIO DE MERCADO 2023'!BB451*(1 + 0.0928) * (1 + 0.052) * (1 + 0.051)</f>
        <v>1320027.4115865049</v>
      </c>
      <c r="BY451" s="157">
        <f>+'ESTUDIO DE MERCADO 2023'!BC451*(1 + 0.0928) * (1 + 0.052) * (1 + 0.051)</f>
        <v>1015405.7012203883</v>
      </c>
      <c r="BZ451" s="7">
        <f>+'ESTUDIO DE MERCADO 2025'!BP451*1.051</f>
        <v>1478757</v>
      </c>
      <c r="CA451" s="7">
        <f>+'ESTUDIO DE MERCADO 2025'!BQ451*1.051</f>
        <v>1478757</v>
      </c>
      <c r="CB451" s="7">
        <f>+'ESTUDIO DE MERCADO 2025'!BR451*1.051</f>
        <v>1422031.5872</v>
      </c>
      <c r="CC451" s="8">
        <f t="shared" si="277"/>
        <v>1342996</v>
      </c>
      <c r="CD451" s="453"/>
      <c r="CE451" s="45"/>
      <c r="CF451" s="9"/>
      <c r="CG451" s="9"/>
      <c r="CH451" s="9"/>
      <c r="CI451" s="10"/>
      <c r="CJ451" s="10"/>
    </row>
    <row r="452" spans="1:88" s="6" customFormat="1" ht="50" customHeight="1" x14ac:dyDescent="0.35">
      <c r="A452" s="291"/>
      <c r="B452" s="4">
        <v>412</v>
      </c>
      <c r="C452" s="54" t="s">
        <v>451</v>
      </c>
      <c r="D452" s="11" t="s">
        <v>272</v>
      </c>
      <c r="F452" s="157">
        <f>+'ESTUDIO DE MERCADO 2023'!F452*(1 + 0.0928) * (1 + 0.052) * (1 + 0.051)</f>
        <v>531012.65056513855</v>
      </c>
      <c r="G452" s="157">
        <f>+'ESTUDIO DE MERCADO 2023'!G452*(1 + 0.0928) * (1 + 0.052) * (1 + 0.051)</f>
        <v>502419.66168855416</v>
      </c>
      <c r="H452" s="7">
        <f>+'ESTUDIO DE MERCADO 2025'!H452*1.051</f>
        <v>654773</v>
      </c>
      <c r="I452" s="7">
        <f>+'ESTUDIO DE MERCADO 2025'!I452*1.051</f>
        <v>667385</v>
      </c>
      <c r="J452" s="13">
        <f>+'ESTUDIO DE MERCADO 2025'!J452*1.051</f>
        <v>629250.09559999988</v>
      </c>
      <c r="K452" s="8">
        <f t="shared" si="278"/>
        <v>596968</v>
      </c>
      <c r="L452" s="450"/>
      <c r="M452" s="157">
        <f>+'ESTUDIO DE MERCADO 2023'!I452*(1 + 0.0928) * (1 + 0.052) * (1 + 0.051)</f>
        <v>531012.65056513855</v>
      </c>
      <c r="N452" s="157">
        <f>+'ESTUDIO DE MERCADO 2023'!J452*(1 + 0.0928) * (1 + 0.052) * (1 + 0.051)</f>
        <v>502419.66168855416</v>
      </c>
      <c r="O452" s="7">
        <f>+'ESTUDIO DE MERCADO 2025'!N452*1.051</f>
        <v>654773</v>
      </c>
      <c r="P452" s="7">
        <f>+'ESTUDIO DE MERCADO 2025'!O452*1.051</f>
        <v>667385</v>
      </c>
      <c r="Q452" s="7">
        <f>+'ESTUDIO DE MERCADO 2025'!P452*1.051</f>
        <v>629250.09559999988</v>
      </c>
      <c r="R452" s="8">
        <f t="shared" si="279"/>
        <v>596968</v>
      </c>
      <c r="S452" s="450"/>
      <c r="T452" s="157">
        <f>+'ESTUDIO DE MERCADO 2023'!O452*(1 + 0.0928) * (1 + 0.052) * (1 + 0.051)</f>
        <v>1067428.2386082564</v>
      </c>
      <c r="U452" s="157">
        <f>+'ESTUDIO DE MERCADO 2023'!P452*(1 + 0.0928) * (1 + 0.052) * (1 + 0.051)</f>
        <v>1009951.3334524274</v>
      </c>
      <c r="V452" s="7">
        <f>+'ESTUDIO DE MERCADO 2025'!T452*1.051</f>
        <v>1315852</v>
      </c>
      <c r="W452" s="7">
        <f>+'ESTUDIO DE MERCADO 2025'!U452*1.051</f>
        <v>1315852</v>
      </c>
      <c r="X452" s="7">
        <f>+'ESTUDIO DE MERCADO 2025'!V452*1.051</f>
        <v>1264903.7239999999</v>
      </c>
      <c r="Y452" s="8">
        <f t="shared" si="280"/>
        <v>1194797</v>
      </c>
      <c r="Z452" s="450"/>
      <c r="AA452" s="157">
        <f>+'ESTUDIO DE MERCADO 2023'!AD452*(1 + 0.0928) * (1 + 0.052) * (1 + 0.051)</f>
        <v>1170311.2486454274</v>
      </c>
      <c r="AB452" s="157">
        <f>+'ESTUDIO DE MERCADO 2023'!AE452*(1 + 0.0928) * (1 + 0.052) * (1 + 0.051)</f>
        <v>1129095.5394916534</v>
      </c>
      <c r="AC452" s="7">
        <f>+'ESTUDIO DE MERCADO 2025'!Z452*1.051</f>
        <v>1455635</v>
      </c>
      <c r="AD452" s="7">
        <f>+'ESTUDIO DE MERCADO 2025'!AA452*1.051</f>
        <v>1455635</v>
      </c>
      <c r="AE452" s="7">
        <f>+'ESTUDIO DE MERCADO 2025'!AB452*1.051</f>
        <v>1400094.4846000001</v>
      </c>
      <c r="AF452" s="8">
        <f t="shared" si="281"/>
        <v>1322154</v>
      </c>
      <c r="AG452" s="450"/>
      <c r="AH452" s="157">
        <f>+'ESTUDIO DE MERCADO 2023'!AG452*(1 + 0.0928) * (1 + 0.052) * (1 + 0.051)</f>
        <v>1004223.468318298</v>
      </c>
      <c r="AI452" s="157">
        <f>+'ESTUDIO DE MERCADO 2023'!AH452*(1 + 0.0928) * (1 + 0.052) * (1 + 0.051)</f>
        <v>1129095.5394916534</v>
      </c>
      <c r="AJ452" s="7">
        <f>+'ESTUDIO DE MERCADO 2025'!AF452*1.051</f>
        <v>1350535</v>
      </c>
      <c r="AK452" s="7">
        <f>+'ESTUDIO DE MERCADO 2025'!AG452*1.051</f>
        <v>1377861</v>
      </c>
      <c r="AL452" s="7">
        <f>+'ESTUDIO DE MERCADO 2025'!AH452*1.051</f>
        <v>1298965.1625999999</v>
      </c>
      <c r="AM452" s="8">
        <f t="shared" si="282"/>
        <v>1232136</v>
      </c>
      <c r="AN452" s="450"/>
      <c r="AO452" s="157">
        <f>+'ESTUDIO DE MERCADO 2023'!AJ452*(1 + 0.0928) * (1 + 0.052) * (1 + 0.051)</f>
        <v>1181373.4806528487</v>
      </c>
      <c r="AP452" s="157">
        <f>+'ESTUDIO DE MERCADO 2023'!AK452*(1 + 0.0928) * (1 + 0.052) * (1 + 0.051)</f>
        <v>1129095.5394916534</v>
      </c>
      <c r="AQ452" s="7">
        <f>+'ESTUDIO DE MERCADO 2025'!AL452*1.051</f>
        <v>1462992</v>
      </c>
      <c r="AR452" s="7">
        <f>+'ESTUDIO DE MERCADO 2025'!AM452*1.051</f>
        <v>1492420</v>
      </c>
      <c r="AS452" s="7">
        <f>+'ESTUDIO DE MERCADO 2025'!AN452*1.051</f>
        <v>1406830.5537999999</v>
      </c>
      <c r="AT452" s="8">
        <f>ROUND(((AO452+AP452+AQ452+AR452+AS452)/5),0)</f>
        <v>1334542</v>
      </c>
      <c r="AU452" s="450"/>
      <c r="AV452" s="157">
        <f>+'ESTUDIO DE MERCADO 2023'!AM452*(1 + 0.0928) * (1 + 0.052) * (1 + 0.051)</f>
        <v>1424949.1284120835</v>
      </c>
      <c r="AW452" s="157">
        <f>+'ESTUDIO DE MERCADO 2023'!AN452*(1 + 0.0928) * (1 + 0.052) * (1 + 0.051)</f>
        <v>1129095.5394916534</v>
      </c>
      <c r="AX452" s="7">
        <f>+'ESTUDIO DE MERCADO 2025'!AR452*1.051</f>
        <v>1617489</v>
      </c>
      <c r="AY452" s="7">
        <f>+'ESTUDIO DE MERCADO 2025'!AS452*1.051</f>
        <v>1650070</v>
      </c>
      <c r="AZ452" s="7">
        <f>+'ESTUDIO DE MERCADO 2025'!AT452*1.051</f>
        <v>1555141.7881999998</v>
      </c>
      <c r="BA452" s="8">
        <f t="shared" si="283"/>
        <v>1475349</v>
      </c>
      <c r="BB452" s="450"/>
      <c r="BC452" s="157">
        <f>+'ESTUDIO DE MERCADO 2023'!AP452*(1 + 0.0928) * (1 + 0.052) * (1 + 0.051)</f>
        <v>915319.81484097219</v>
      </c>
      <c r="BD452" s="157">
        <f>+'ESTUDIO DE MERCADO 2023'!AQ452*(1 + 0.0928) * (1 + 0.052) * (1 + 0.051)</f>
        <v>704092.16526228609</v>
      </c>
      <c r="BE452" s="7">
        <f>+'ESTUDIO DE MERCADO 2025'!AX452*1.051</f>
        <v>1025775.9999999999</v>
      </c>
      <c r="BF452" s="7">
        <f>+'ESTUDIO DE MERCADO 2025'!AY452*1.051</f>
        <v>1025775.9999999999</v>
      </c>
      <c r="BG452" s="7">
        <f>+'ESTUDIO DE MERCADO 2025'!AZ452*1.051</f>
        <v>986049.88160000008</v>
      </c>
      <c r="BH452" s="8">
        <f t="shared" si="284"/>
        <v>931403</v>
      </c>
      <c r="BI452" s="450"/>
      <c r="BJ452" s="157">
        <f>+'ESTUDIO DE MERCADO 2023'!AV452*(1 + 0.0928) * (1 + 0.052) * (1 + 0.051)</f>
        <v>1285119.1139437556</v>
      </c>
      <c r="BK452" s="157">
        <f>+'ESTUDIO DE MERCADO 2023'!AW452*(1 + 0.0928) * (1 + 0.052) * (1 + 0.051)</f>
        <v>1129095.5394916534</v>
      </c>
      <c r="BL452" s="7">
        <f>+'ESTUDIO DE MERCADO 2025'!BD452*1.051</f>
        <v>1529205</v>
      </c>
      <c r="BM452" s="7">
        <f>+'ESTUDIO DE MERCADO 2025'!BE452*1.051</f>
        <v>1529205</v>
      </c>
      <c r="BN452" s="7">
        <f>+'ESTUDIO DE MERCADO 2025'!BF452*1.051</f>
        <v>1470000.6986</v>
      </c>
      <c r="BO452" s="8">
        <f t="shared" si="285"/>
        <v>1388525</v>
      </c>
      <c r="BP452" s="450"/>
      <c r="BQ452" s="157">
        <f>+'ESTUDIO DE MERCADO 2023'!AY452*(1 + 0.0928) * (1 + 0.052) * (1 + 0.051)</f>
        <v>1163003.250235253</v>
      </c>
      <c r="BR452" s="157">
        <f>+'ESTUDIO DE MERCADO 2023'!AZ452*(1 + 0.0928) * (1 + 0.052) * (1 + 0.051)</f>
        <v>1129095.5394916534</v>
      </c>
      <c r="BS452" s="7">
        <f>+'ESTUDIO DE MERCADO 2025'!BJ452*1.051</f>
        <v>1451431</v>
      </c>
      <c r="BT452" s="7">
        <f>+'ESTUDIO DE MERCADO 2025'!BK452*1.051</f>
        <v>1451431</v>
      </c>
      <c r="BU452" s="7">
        <f>+'ESTUDIO DE MERCADO 2025'!BL452*1.051</f>
        <v>1395644.9709999999</v>
      </c>
      <c r="BV452" s="8">
        <f t="shared" si="286"/>
        <v>1318121</v>
      </c>
      <c r="BW452" s="450"/>
      <c r="BX452" s="157">
        <f>+'ESTUDIO DE MERCADO 2023'!BB452*(1 + 0.0928) * (1 + 0.052) * (1 + 0.051)</f>
        <v>891442.16018508514</v>
      </c>
      <c r="BY452" s="157">
        <f>+'ESTUDIO DE MERCADO 2023'!BC452*(1 + 0.0928) * (1 + 0.052) * (1 + 0.051)</f>
        <v>685724.7386039116</v>
      </c>
      <c r="BZ452" s="7">
        <f>+'ESTUDIO DE MERCADO 2025'!BP452*1.051</f>
        <v>998449.99999999988</v>
      </c>
      <c r="CA452" s="7">
        <f>+'ESTUDIO DE MERCADO 2025'!BQ452*1.051</f>
        <v>998449.99999999988</v>
      </c>
      <c r="CB452" s="7">
        <f>+'ESTUDIO DE MERCADO 2025'!BR452*1.051</f>
        <v>960326.86679999996</v>
      </c>
      <c r="CC452" s="8">
        <f t="shared" si="277"/>
        <v>906879</v>
      </c>
      <c r="CD452" s="453"/>
      <c r="CE452" s="45"/>
      <c r="CF452" s="9"/>
      <c r="CG452" s="9"/>
      <c r="CH452" s="9"/>
      <c r="CI452" s="10"/>
      <c r="CJ452" s="10"/>
    </row>
    <row r="453" spans="1:88" s="6" customFormat="1" ht="50" customHeight="1" thickBot="1" x14ac:dyDescent="0.4">
      <c r="A453" s="291"/>
      <c r="B453" s="11">
        <v>413</v>
      </c>
      <c r="C453" s="54" t="s">
        <v>452</v>
      </c>
      <c r="D453" s="11" t="s">
        <v>272</v>
      </c>
      <c r="F453" s="157">
        <f>+'ESTUDIO DE MERCADO 2023'!F453*(1 + 0.0928) * (1 + 0.052) * (1 + 0.051)</f>
        <v>949257.35758268565</v>
      </c>
      <c r="G453" s="157">
        <f>+'ESTUDIO DE MERCADO 2023'!G453*(1 + 0.0928) * (1 + 0.052) * (1 + 0.051)</f>
        <v>898143.49986669479</v>
      </c>
      <c r="H453" s="7">
        <f>+'ESTUDIO DE MERCADO 2025'!H453*1.051</f>
        <v>1169763</v>
      </c>
      <c r="I453" s="7">
        <f>+'ESTUDIO DE MERCADO 2025'!I453*1.051</f>
        <v>1192885</v>
      </c>
      <c r="J453" s="13">
        <f>+'ESTUDIO DE MERCADO 2025'!J453*1.051</f>
        <v>1124870.5859999999</v>
      </c>
      <c r="K453" s="8">
        <f t="shared" si="278"/>
        <v>1066984</v>
      </c>
      <c r="L453" s="450"/>
      <c r="M453" s="157">
        <f>+'ESTUDIO DE MERCADO 2023'!I453*(1 + 0.0928) * (1 + 0.052) * (1 + 0.051)</f>
        <v>949257.35758268565</v>
      </c>
      <c r="N453" s="157">
        <f>+'ESTUDIO DE MERCADO 2023'!J453*(1 + 0.0928) * (1 + 0.052) * (1 + 0.051)</f>
        <v>898143.49986669479</v>
      </c>
      <c r="O453" s="7">
        <f>+'ESTUDIO DE MERCADO 2025'!N453*1.051</f>
        <v>1169763</v>
      </c>
      <c r="P453" s="7">
        <f>+'ESTUDIO DE MERCADO 2025'!O453*1.051</f>
        <v>1192885</v>
      </c>
      <c r="Q453" s="7">
        <f>+'ESTUDIO DE MERCADO 2025'!P453*1.051</f>
        <v>1124870.5859999999</v>
      </c>
      <c r="R453" s="8">
        <f t="shared" si="279"/>
        <v>1066984</v>
      </c>
      <c r="S453" s="450"/>
      <c r="T453" s="157">
        <f>+'ESTUDIO DE MERCADO 2023'!O453*(1 + 0.0928) * (1 + 0.052) * (1 + 0.051)</f>
        <v>1590232.6036772789</v>
      </c>
      <c r="U453" s="157">
        <f>+'ESTUDIO DE MERCADO 2023'!P453*(1 + 0.0928) * (1 + 0.052) * (1 + 0.051)</f>
        <v>1504604.6942485019</v>
      </c>
      <c r="V453" s="7">
        <f>+'ESTUDIO DE MERCADO 2025'!T453*1.051</f>
        <v>1960114.9999999998</v>
      </c>
      <c r="W453" s="7">
        <f>+'ESTUDIO DE MERCADO 2025'!U453*1.051</f>
        <v>1960114.9999999998</v>
      </c>
      <c r="X453" s="7">
        <f>+'ESTUDIO DE MERCADO 2025'!V453*1.051</f>
        <v>1884427.8655999999</v>
      </c>
      <c r="Y453" s="8">
        <f t="shared" si="280"/>
        <v>1779899</v>
      </c>
      <c r="Z453" s="450"/>
      <c r="AA453" s="157">
        <f>+'ESTUDIO DE MERCADO 2023'!AD453*(1 + 0.0928) * (1 + 0.052) * (1 + 0.051)</f>
        <v>1823419.1085594725</v>
      </c>
      <c r="AB453" s="157">
        <f>+'ESTUDIO DE MERCADO 2023'!AE453*(1 + 0.0928) * (1 + 0.052) * (1 + 0.051)</f>
        <v>1734048.5357131693</v>
      </c>
      <c r="AC453" s="7">
        <f>+'ESTUDIO DE MERCADO 2025'!Z453*1.051</f>
        <v>2252293</v>
      </c>
      <c r="AD453" s="7">
        <f>+'ESTUDIO DE MERCADO 2025'!AA453*1.051</f>
        <v>2252293</v>
      </c>
      <c r="AE453" s="7">
        <f>+'ESTUDIO DE MERCADO 2025'!AB453*1.051</f>
        <v>2166120.0386000001</v>
      </c>
      <c r="AF453" s="8">
        <f t="shared" si="281"/>
        <v>2045635</v>
      </c>
      <c r="AG453" s="450"/>
      <c r="AH453" s="157">
        <f>+'ESTUDIO DE MERCADO 2023'!AG453*(1 + 0.0928) * (1 + 0.052) * (1 + 0.051)</f>
        <v>1652132.5044256703</v>
      </c>
      <c r="AI453" s="157">
        <f>+'ESTUDIO DE MERCADO 2023'!AH453*(1 + 0.0928) * (1 + 0.052) * (1 + 0.051)</f>
        <v>1734048.5357131693</v>
      </c>
      <c r="AJ453" s="7">
        <f>+'ESTUDIO DE MERCADO 2025'!AF453*1.051</f>
        <v>2144040</v>
      </c>
      <c r="AK453" s="7">
        <f>+'ESTUDIO DE MERCADO 2025'!AG453*1.051</f>
        <v>2187131</v>
      </c>
      <c r="AL453" s="7">
        <f>+'ESTUDIO DE MERCADO 2025'!AH453*1.051</f>
        <v>2061824.2637999998</v>
      </c>
      <c r="AM453" s="8">
        <f t="shared" si="282"/>
        <v>1955835</v>
      </c>
      <c r="AN453" s="450"/>
      <c r="AO453" s="157">
        <f>+'ESTUDIO DE MERCADO 2023'!AJ453*(1 + 0.0928) * (1 + 0.052) * (1 + 0.051)</f>
        <v>1812251.1748294102</v>
      </c>
      <c r="AP453" s="157">
        <f>+'ESTUDIO DE MERCADO 2023'!AK453*(1 + 0.0928) * (1 + 0.052) * (1 + 0.051)</f>
        <v>1734048.5357131693</v>
      </c>
      <c r="AQ453" s="7">
        <f>+'ESTUDIO DE MERCADO 2025'!AL453*1.051</f>
        <v>2245987</v>
      </c>
      <c r="AR453" s="7">
        <f>+'ESTUDIO DE MERCADO 2025'!AM453*1.051</f>
        <v>2291180</v>
      </c>
      <c r="AS453" s="7">
        <f>+'ESTUDIO DE MERCADO 2025'!AN453*1.051</f>
        <v>2159320.6992000001</v>
      </c>
      <c r="AT453" s="8">
        <f>ROUND(((AO453+AP453+AQ453+AR453+AS453)/5),0)</f>
        <v>2048557</v>
      </c>
      <c r="AU453" s="450"/>
      <c r="AV453" s="157">
        <f>+'ESTUDIO DE MERCADO 2023'!AM453*(1 + 0.0928) * (1 + 0.052) * (1 + 0.051)</f>
        <v>2119605.0550979888</v>
      </c>
      <c r="AW453" s="157">
        <f>+'ESTUDIO DE MERCADO 2023'!AN453*(1 + 0.0928) * (1 + 0.052) * (1 + 0.051)</f>
        <v>1734048.5357131693</v>
      </c>
      <c r="AX453" s="7">
        <f>+'ESTUDIO DE MERCADO 2025'!AR453*1.051</f>
        <v>2440422</v>
      </c>
      <c r="AY453" s="7">
        <f>+'ESTUDIO DE MERCADO 2025'!AS453*1.051</f>
        <v>2488768</v>
      </c>
      <c r="AZ453" s="7">
        <f>+'ESTUDIO DE MERCADO 2025'!AT453*1.051</f>
        <v>2346466.5937999994</v>
      </c>
      <c r="BA453" s="8">
        <f t="shared" si="283"/>
        <v>2225862</v>
      </c>
      <c r="BB453" s="450"/>
      <c r="BC453" s="157">
        <f>+'ESTUDIO DE MERCADO 2023'!AP453*(1 + 0.0928) * (1 + 0.052) * (1 + 0.051)</f>
        <v>1360926.688474569</v>
      </c>
      <c r="BD453" s="157">
        <f>+'ESTUDIO DE MERCADO 2023'!AQ453*(1 + 0.0928) * (1 + 0.052) * (1 + 0.051)</f>
        <v>1046866.6834419762</v>
      </c>
      <c r="BE453" s="7">
        <f>+'ESTUDIO DE MERCADO 2025'!AX453*1.051</f>
        <v>1525001</v>
      </c>
      <c r="BF453" s="7">
        <f>+'ESTUDIO DE MERCADO 2025'!AY453*1.051</f>
        <v>1525001</v>
      </c>
      <c r="BG453" s="7">
        <f>+'ESTUDIO DE MERCADO 2025'!AZ453*1.051</f>
        <v>1466091.1887999999</v>
      </c>
      <c r="BH453" s="8">
        <f t="shared" si="284"/>
        <v>1384777</v>
      </c>
      <c r="BI453" s="450"/>
      <c r="BJ453" s="157">
        <f>+'ESTUDIO DE MERCADO 2023'!AV453*(1 + 0.0928) * (1 + 0.052) * (1 + 0.051)</f>
        <v>2022858.8197856387</v>
      </c>
      <c r="BK453" s="157">
        <f>+'ESTUDIO DE MERCADO 2023'!AW453*(1 + 0.0928) * (1 + 0.052) * (1 + 0.051)</f>
        <v>1734048.5357131693</v>
      </c>
      <c r="BL453" s="7">
        <f>+'ESTUDIO DE MERCADO 2025'!BD453*1.051</f>
        <v>2379464</v>
      </c>
      <c r="BM453" s="7">
        <f>+'ESTUDIO DE MERCADO 2025'!BE453*1.051</f>
        <v>2379464</v>
      </c>
      <c r="BN453" s="7">
        <f>+'ESTUDIO DE MERCADO 2025'!BF453*1.051</f>
        <v>2287557.6233999999</v>
      </c>
      <c r="BO453" s="8">
        <f t="shared" si="285"/>
        <v>2160679</v>
      </c>
      <c r="BP453" s="450"/>
      <c r="BQ453" s="157">
        <f>+'ESTUDIO DE MERCADO 2023'!AY453*(1 + 0.0928) * (1 + 0.052) * (1 + 0.051)</f>
        <v>1798584.063588171</v>
      </c>
      <c r="BR453" s="157">
        <f>+'ESTUDIO DE MERCADO 2023'!AZ453*(1 + 0.0928) * (1 + 0.052) * (1 + 0.051)</f>
        <v>1734048.5357131693</v>
      </c>
      <c r="BS453" s="7">
        <f>+'ESTUDIO DE MERCADO 2025'!BJ453*1.051</f>
        <v>2236528</v>
      </c>
      <c r="BT453" s="7">
        <f>+'ESTUDIO DE MERCADO 2025'!BK453*1.051</f>
        <v>2236528</v>
      </c>
      <c r="BU453" s="7">
        <f>+'ESTUDIO DE MERCADO 2025'!BL453*1.051</f>
        <v>2150998.4608</v>
      </c>
      <c r="BV453" s="8">
        <f t="shared" si="286"/>
        <v>2031337</v>
      </c>
      <c r="BW453" s="450"/>
      <c r="BX453" s="157">
        <f>+'ESTUDIO DE MERCADO 2023'!BB453*(1 + 0.0928) * (1 + 0.052) * (1 + 0.051)</f>
        <v>1593576.1800072538</v>
      </c>
      <c r="BY453" s="157">
        <f>+'ESTUDIO DE MERCADO 2023'!BC453*(1 + 0.0928) * (1 + 0.052) * (1 + 0.051)</f>
        <v>1225827.8307748106</v>
      </c>
      <c r="BZ453" s="7">
        <f>+'ESTUDIO DE MERCADO 2025'!BP453*1.051</f>
        <v>1785649</v>
      </c>
      <c r="CA453" s="7">
        <f>+'ESTUDIO DE MERCADO 2025'!BQ453*1.051</f>
        <v>1785649</v>
      </c>
      <c r="CB453" s="7">
        <f>+'ESTUDIO DE MERCADO 2025'!BR453*1.051</f>
        <v>1716717.6935999999</v>
      </c>
      <c r="CC453" s="8">
        <f t="shared" si="277"/>
        <v>1621484</v>
      </c>
      <c r="CD453" s="453"/>
      <c r="CE453" s="45"/>
      <c r="CF453" s="9"/>
      <c r="CG453" s="9"/>
      <c r="CH453" s="9"/>
      <c r="CI453" s="10"/>
      <c r="CJ453" s="10"/>
    </row>
    <row r="454" spans="1:88" s="6" customFormat="1" ht="50" customHeight="1" x14ac:dyDescent="0.35">
      <c r="A454" s="291"/>
      <c r="B454" s="4">
        <v>414</v>
      </c>
      <c r="C454" s="54" t="s">
        <v>453</v>
      </c>
      <c r="D454" s="11" t="s">
        <v>357</v>
      </c>
      <c r="F454" s="157">
        <f>+'ESTUDIO DE MERCADO 2023'!F454*(1 + 0.0928) * (1 + 0.052) * (1 + 0.051)</f>
        <v>747669.12566528004</v>
      </c>
      <c r="G454" s="157">
        <f>+'ESTUDIO DE MERCADO 2023'!G454*(1 + 0.0928) * (1 + 0.052) * (1 + 0.051)</f>
        <v>707410.01889868802</v>
      </c>
      <c r="H454" s="7">
        <f>+'ESTUDIO DE MERCADO 2025'!H454*1.051</f>
        <v>921727</v>
      </c>
      <c r="I454" s="7">
        <f>+'ESTUDIO DE MERCADO 2025'!I454*1.051</f>
        <v>940644.99999999988</v>
      </c>
      <c r="J454" s="13">
        <f>+'ESTUDIO DE MERCADO 2025'!J454*1.051</f>
        <v>885988.79599999997</v>
      </c>
      <c r="K454" s="8">
        <f t="shared" si="278"/>
        <v>840688</v>
      </c>
      <c r="L454" s="450"/>
      <c r="M454" s="157">
        <f>+'ESTUDIO DE MERCADO 2023'!I454*(1 + 0.0928) * (1 + 0.052) * (1 + 0.051)</f>
        <v>747669.12566528004</v>
      </c>
      <c r="N454" s="157">
        <f>+'ESTUDIO DE MERCADO 2023'!J454*(1 + 0.0928) * (1 + 0.052) * (1 + 0.051)</f>
        <v>707410.01889868802</v>
      </c>
      <c r="O454" s="7">
        <f>+'ESTUDIO DE MERCADO 2025'!N454*1.051</f>
        <v>921727</v>
      </c>
      <c r="P454" s="7">
        <f>+'ESTUDIO DE MERCADO 2025'!O454*1.051</f>
        <v>940644.99999999988</v>
      </c>
      <c r="Q454" s="7">
        <f>+'ESTUDIO DE MERCADO 2025'!P454*1.051</f>
        <v>885988.79599999997</v>
      </c>
      <c r="R454" s="8">
        <f t="shared" si="279"/>
        <v>840688</v>
      </c>
      <c r="S454" s="450"/>
      <c r="T454" s="157">
        <f>+'ESTUDIO DE MERCADO 2023'!O454*(1 + 0.0928) * (1 + 0.052) * (1 + 0.051)</f>
        <v>1121503.6884979198</v>
      </c>
      <c r="U454" s="157">
        <f>+'ESTUDIO DE MERCADO 2023'!P454*(1 + 0.0928) * (1 + 0.052) * (1 + 0.051)</f>
        <v>1061115.0283480319</v>
      </c>
      <c r="V454" s="7">
        <f>+'ESTUDIO DE MERCADO 2025'!T454*1.051</f>
        <v>1382065</v>
      </c>
      <c r="W454" s="7">
        <f>+'ESTUDIO DE MERCADO 2025'!U454*1.051</f>
        <v>1382065</v>
      </c>
      <c r="X454" s="7">
        <f>+'ESTUDIO DE MERCADO 2025'!V454*1.051</f>
        <v>1328983.1939999999</v>
      </c>
      <c r="Y454" s="8">
        <f t="shared" si="280"/>
        <v>1255146</v>
      </c>
      <c r="Z454" s="450"/>
      <c r="AA454" s="157">
        <f>+'ESTUDIO DE MERCADO 2023'!AD454*(1 + 0.0928) * (1 + 0.052) * (1 + 0.051)</f>
        <v>1121503.6884979198</v>
      </c>
      <c r="AB454" s="157">
        <f>+'ESTUDIO DE MERCADO 2023'!AE454*(1 + 0.0928) * (1 + 0.052) * (1 + 0.051)</f>
        <v>1061115.0283480319</v>
      </c>
      <c r="AC454" s="7">
        <f>+'ESTUDIO DE MERCADO 2025'!Z454*1.051</f>
        <v>1382065</v>
      </c>
      <c r="AD454" s="7">
        <f>+'ESTUDIO DE MERCADO 2025'!AA454*1.051</f>
        <v>1382065</v>
      </c>
      <c r="AE454" s="7">
        <f>+'ESTUDIO DE MERCADO 2025'!AB454*1.051</f>
        <v>1328983.1939999999</v>
      </c>
      <c r="AF454" s="8">
        <f t="shared" si="281"/>
        <v>1255146</v>
      </c>
      <c r="AG454" s="450"/>
      <c r="AH454" s="157">
        <f>+'ESTUDIO DE MERCADO 2023'!AG454*(1 + 0.0928) * (1 + 0.052) * (1 + 0.051)</f>
        <v>1121503.6884979198</v>
      </c>
      <c r="AI454" s="157">
        <f>+'ESTUDIO DE MERCADO 2023'!AH454*(1 + 0.0928) * (1 + 0.052) * (1 + 0.051)</f>
        <v>1061115.0283480319</v>
      </c>
      <c r="AJ454" s="7">
        <f>+'ESTUDIO DE MERCADO 2025'!AF454*1.051</f>
        <v>1382065</v>
      </c>
      <c r="AK454" s="7">
        <f>+'ESTUDIO DE MERCADO 2025'!AG454*1.051</f>
        <v>1409391</v>
      </c>
      <c r="AL454" s="7">
        <f>+'ESTUDIO DE MERCADO 2025'!AH454*1.051</f>
        <v>1328983.1939999999</v>
      </c>
      <c r="AM454" s="8">
        <f t="shared" si="282"/>
        <v>1260612</v>
      </c>
      <c r="AN454" s="450"/>
      <c r="AO454" s="157">
        <f>+'ESTUDIO DE MERCADO 2023'!AJ454*(1 + 0.0928) * (1 + 0.052) * (1 + 0.051)</f>
        <v>1121503.6884979198</v>
      </c>
      <c r="AP454" s="157">
        <f>+'ESTUDIO DE MERCADO 2023'!AK454*(1 + 0.0928) * (1 + 0.052) * (1 + 0.051)</f>
        <v>1061115.0283480319</v>
      </c>
      <c r="AQ454" s="7">
        <f>+'ESTUDIO DE MERCADO 2025'!AL454*1.051</f>
        <v>1382065</v>
      </c>
      <c r="AR454" s="7">
        <f>+'ESTUDIO DE MERCADO 2025'!AM454*1.051</f>
        <v>1409391</v>
      </c>
      <c r="AS454" s="7">
        <f>+'ESTUDIO DE MERCADO 2025'!AN454*1.051</f>
        <v>1328983.1939999999</v>
      </c>
      <c r="AT454" s="8">
        <f>ROUND(((AO454+AP454+AQ454+AR454+AS454)/5),0)</f>
        <v>1260612</v>
      </c>
      <c r="AU454" s="450"/>
      <c r="AV454" s="157">
        <f>+'ESTUDIO DE MERCADO 2023'!AM454*(1 + 0.0928) * (1 + 0.052) * (1 + 0.051)</f>
        <v>1121503.6884979198</v>
      </c>
      <c r="AW454" s="157">
        <f>+'ESTUDIO DE MERCADO 2023'!AN454*(1 + 0.0928) * (1 + 0.052) * (1 + 0.051)</f>
        <v>1061115.0283480319</v>
      </c>
      <c r="AX454" s="7">
        <f>+'ESTUDIO DE MERCADO 2025'!AR454*1.051</f>
        <v>1382065</v>
      </c>
      <c r="AY454" s="7">
        <f>+'ESTUDIO DE MERCADO 2025'!AS454*1.051</f>
        <v>1409391</v>
      </c>
      <c r="AZ454" s="7">
        <f>+'ESTUDIO DE MERCADO 2025'!AT454*1.051</f>
        <v>1328983.1939999999</v>
      </c>
      <c r="BA454" s="8">
        <f t="shared" si="283"/>
        <v>1260612</v>
      </c>
      <c r="BB454" s="450"/>
      <c r="BC454" s="157">
        <f>+'ESTUDIO DE MERCADO 2023'!AP454*(1 + 0.0928) * (1 + 0.052) * (1 + 0.051)</f>
        <v>747669.12566528004</v>
      </c>
      <c r="BD454" s="157">
        <f>+'ESTUDIO DE MERCADO 2023'!AQ454*(1 + 0.0928) * (1 + 0.052) * (1 + 0.051)</f>
        <v>575130.09666560008</v>
      </c>
      <c r="BE454" s="7">
        <f>+'ESTUDIO DE MERCADO 2025'!AX454*1.051</f>
        <v>837647</v>
      </c>
      <c r="BF454" s="7">
        <f>+'ESTUDIO DE MERCADO 2025'!AY454*1.051</f>
        <v>837647</v>
      </c>
      <c r="BG454" s="7">
        <f>+'ESTUDIO DE MERCADO 2025'!AZ454*1.051</f>
        <v>805444.36</v>
      </c>
      <c r="BH454" s="8">
        <f t="shared" si="284"/>
        <v>760708</v>
      </c>
      <c r="BI454" s="450"/>
      <c r="BJ454" s="157">
        <f>+'ESTUDIO DE MERCADO 2023'!AV454*(1 + 0.0928) * (1 + 0.052) * (1 + 0.051)</f>
        <v>1121503.6884979198</v>
      </c>
      <c r="BK454" s="157">
        <f>+'ESTUDIO DE MERCADO 2023'!AW454*(1 + 0.0928) * (1 + 0.052) * (1 + 0.051)</f>
        <v>1061115.0283480319</v>
      </c>
      <c r="BL454" s="7">
        <f>+'ESTUDIO DE MERCADO 2025'!BD454*1.051</f>
        <v>1382065</v>
      </c>
      <c r="BM454" s="7">
        <f>+'ESTUDIO DE MERCADO 2025'!BE454*1.051</f>
        <v>1382065</v>
      </c>
      <c r="BN454" s="7">
        <f>+'ESTUDIO DE MERCADO 2025'!BF454*1.051</f>
        <v>1328983.1939999999</v>
      </c>
      <c r="BO454" s="8">
        <f t="shared" si="285"/>
        <v>1255146</v>
      </c>
      <c r="BP454" s="450"/>
      <c r="BQ454" s="157">
        <f>+'ESTUDIO DE MERCADO 2023'!AY454*(1 + 0.0928) * (1 + 0.052) * (1 + 0.051)</f>
        <v>1121503.6884979198</v>
      </c>
      <c r="BR454" s="157">
        <f>+'ESTUDIO DE MERCADO 2023'!AZ454*(1 + 0.0928) * (1 + 0.052) * (1 + 0.051)</f>
        <v>1061115.0283480319</v>
      </c>
      <c r="BS454" s="7">
        <f>+'ESTUDIO DE MERCADO 2025'!BJ454*1.051</f>
        <v>1382065</v>
      </c>
      <c r="BT454" s="7">
        <f>+'ESTUDIO DE MERCADO 2025'!BK454*1.051</f>
        <v>1382065</v>
      </c>
      <c r="BU454" s="7">
        <f>+'ESTUDIO DE MERCADO 2025'!BL454*1.051</f>
        <v>1328983.1939999999</v>
      </c>
      <c r="BV454" s="8">
        <f t="shared" si="286"/>
        <v>1255146</v>
      </c>
      <c r="BW454" s="450"/>
      <c r="BX454" s="157">
        <f>+'ESTUDIO DE MERCADO 2023'!BB454*(1 + 0.0928) * (1 + 0.052) * (1 + 0.051)</f>
        <v>747669.12566528004</v>
      </c>
      <c r="BY454" s="157">
        <f>+'ESTUDIO DE MERCADO 2023'!BC454*(1 + 0.0928) * (1 + 0.052) * (1 + 0.051)</f>
        <v>575130.09666560008</v>
      </c>
      <c r="BZ454" s="7">
        <f>+'ESTUDIO DE MERCADO 2025'!BP454*1.051</f>
        <v>837647</v>
      </c>
      <c r="CA454" s="7">
        <f>+'ESTUDIO DE MERCADO 2025'!BQ454*1.051</f>
        <v>837647</v>
      </c>
      <c r="CB454" s="7">
        <f>+'ESTUDIO DE MERCADO 2025'!BR454*1.051</f>
        <v>805444.36</v>
      </c>
      <c r="CC454" s="8">
        <f t="shared" ref="CC454:CC497" si="295">ROUND(((BX454+BY454+BZ454+CA454+CB454)/5),0)</f>
        <v>760708</v>
      </c>
      <c r="CD454" s="453"/>
      <c r="CE454" s="45"/>
      <c r="CF454" s="9"/>
      <c r="CG454" s="9"/>
      <c r="CH454" s="9"/>
      <c r="CI454" s="10"/>
      <c r="CJ454" s="10"/>
    </row>
    <row r="455" spans="1:88" s="6" customFormat="1" ht="50" customHeight="1" thickBot="1" x14ac:dyDescent="0.4">
      <c r="A455" s="291"/>
      <c r="B455" s="11">
        <v>415</v>
      </c>
      <c r="C455" s="54" t="s">
        <v>454</v>
      </c>
      <c r="D455" s="36" t="s">
        <v>357</v>
      </c>
      <c r="F455" s="157">
        <f>+'ESTUDIO DE MERCADO 2023'!F455*(1 + 0.0928) * (1 + 0.052) * (1 + 0.051)</f>
        <v>654210.48495711992</v>
      </c>
      <c r="G455" s="157">
        <f>+'ESTUDIO DE MERCADO 2023'!G455*(1 + 0.0928) * (1 + 0.052) * (1 + 0.051)</f>
        <v>618983.76653635199</v>
      </c>
      <c r="H455" s="7">
        <f>+'ESTUDIO DE MERCADO 2025'!H455*1.051</f>
        <v>806117</v>
      </c>
      <c r="I455" s="7">
        <f>+'ESTUDIO DE MERCADO 2025'!I455*1.051</f>
        <v>821882</v>
      </c>
      <c r="J455" s="13">
        <f>+'ESTUDIO DE MERCADO 2025'!J455*1.051</f>
        <v>775240.93219999992</v>
      </c>
      <c r="K455" s="8">
        <f t="shared" ref="K455:K497" si="296">ROUND(((F455+G455+H455+I455+J455)/5),0)</f>
        <v>735287</v>
      </c>
      <c r="L455" s="450"/>
      <c r="M455" s="157">
        <f>+'ESTUDIO DE MERCADO 2023'!I455*(1 + 0.0928) * (1 + 0.052) * (1 + 0.051)</f>
        <v>654210.48495711992</v>
      </c>
      <c r="N455" s="157">
        <f>+'ESTUDIO DE MERCADO 2023'!J455*(1 + 0.0928) * (1 + 0.052) * (1 + 0.051)</f>
        <v>618983.76653635199</v>
      </c>
      <c r="O455" s="7">
        <f>+'ESTUDIO DE MERCADO 2025'!N455*1.051</f>
        <v>806117</v>
      </c>
      <c r="P455" s="7">
        <f>+'ESTUDIO DE MERCADO 2025'!O455*1.051</f>
        <v>821882</v>
      </c>
      <c r="Q455" s="7">
        <f>+'ESTUDIO DE MERCADO 2025'!P455*1.051</f>
        <v>775240.93219999992</v>
      </c>
      <c r="R455" s="8">
        <f t="shared" ref="R455:R497" si="297">ROUND(((M455+N455+O455+P455+Q455)/5),0)</f>
        <v>735287</v>
      </c>
      <c r="S455" s="450"/>
      <c r="T455" s="157">
        <f>+'ESTUDIO DE MERCADO 2023'!O455*(1 + 0.0928) * (1 + 0.052) * (1 + 0.051)</f>
        <v>897202.95079833595</v>
      </c>
      <c r="U455" s="157">
        <f>+'ESTUDIO DE MERCADO 2023'!P455*(1 + 0.0928) * (1 + 0.052) * (1 + 0.051)</f>
        <v>848892.02267842554</v>
      </c>
      <c r="V455" s="7">
        <f>+'ESTUDIO DE MERCADO 2025'!T455*1.051</f>
        <v>1105652</v>
      </c>
      <c r="W455" s="7">
        <f>+'ESTUDIO DE MERCADO 2025'!U455*1.051</f>
        <v>1105652</v>
      </c>
      <c r="X455" s="7">
        <f>+'ESTUDIO DE MERCADO 2025'!V455*1.051</f>
        <v>1063186.5551999998</v>
      </c>
      <c r="Y455" s="8">
        <f t="shared" ref="Y455:Y497" si="298">ROUND(((T455+U455+V455+W455+X455)/5),0)</f>
        <v>1004117</v>
      </c>
      <c r="Z455" s="450"/>
      <c r="AA455" s="157">
        <f>+'ESTUDIO DE MERCADO 2023'!AD455*(1 + 0.0928) * (1 + 0.052) * (1 + 0.051)</f>
        <v>897202.95079833595</v>
      </c>
      <c r="AB455" s="157">
        <f>+'ESTUDIO DE MERCADO 2023'!AE455*(1 + 0.0928) * (1 + 0.052) * (1 + 0.051)</f>
        <v>848892.02267842554</v>
      </c>
      <c r="AC455" s="7">
        <f>+'ESTUDIO DE MERCADO 2025'!Z455*1.051</f>
        <v>1105652</v>
      </c>
      <c r="AD455" s="7">
        <f>+'ESTUDIO DE MERCADO 2025'!AA455*1.051</f>
        <v>1105652</v>
      </c>
      <c r="AE455" s="7">
        <f>+'ESTUDIO DE MERCADO 2025'!AB455*1.051</f>
        <v>1063186.5551999998</v>
      </c>
      <c r="AF455" s="8">
        <f t="shared" ref="AF455:AF497" si="299">ROUND(((AA455+AB455+AC455+AD455+AE455)/5),0)</f>
        <v>1004117</v>
      </c>
      <c r="AG455" s="450"/>
      <c r="AH455" s="157">
        <f>+'ESTUDIO DE MERCADO 2023'!AG455*(1 + 0.0928) * (1 + 0.052) * (1 + 0.051)</f>
        <v>897202.95079833595</v>
      </c>
      <c r="AI455" s="157">
        <f>+'ESTUDIO DE MERCADO 2023'!AH455*(1 + 0.0928) * (1 + 0.052) * (1 + 0.051)</f>
        <v>848892.02267842554</v>
      </c>
      <c r="AJ455" s="7">
        <f>+'ESTUDIO DE MERCADO 2025'!AF455*1.051</f>
        <v>1105652</v>
      </c>
      <c r="AK455" s="7">
        <f>+'ESTUDIO DE MERCADO 2025'!AG455*1.051</f>
        <v>1127723</v>
      </c>
      <c r="AL455" s="7">
        <f>+'ESTUDIO DE MERCADO 2025'!AH455*1.051</f>
        <v>1063186.5551999998</v>
      </c>
      <c r="AM455" s="8">
        <f t="shared" ref="AM455:AM497" si="300">ROUND(((AH455+AI455+AJ455+AK455+AL455)/5),0)</f>
        <v>1008531</v>
      </c>
      <c r="AN455" s="450"/>
      <c r="AO455" s="157">
        <f>+'ESTUDIO DE MERCADO 2023'!AJ455*(1 + 0.0928) * (1 + 0.052) * (1 + 0.051)</f>
        <v>897202.95079833595</v>
      </c>
      <c r="AP455" s="157">
        <f>+'ESTUDIO DE MERCADO 2023'!AK455*(1 + 0.0928) * (1 + 0.052) * (1 + 0.051)</f>
        <v>848892.02267842554</v>
      </c>
      <c r="AQ455" s="7">
        <f>+'ESTUDIO DE MERCADO 2025'!AL455*1.051</f>
        <v>1105652</v>
      </c>
      <c r="AR455" s="7">
        <f>+'ESTUDIO DE MERCADO 2025'!AM455*1.051</f>
        <v>1127723</v>
      </c>
      <c r="AS455" s="7">
        <f>+'ESTUDIO DE MERCADO 2025'!AN455*1.051</f>
        <v>1063186.5551999998</v>
      </c>
      <c r="AT455" s="8">
        <f>ROUND(((AO455+AP455+AQ455+AR455+AS455)/5),0)</f>
        <v>1008531</v>
      </c>
      <c r="AU455" s="450"/>
      <c r="AV455" s="157">
        <f>+'ESTUDIO DE MERCADO 2023'!AM455*(1 + 0.0928) * (1 + 0.052) * (1 + 0.051)</f>
        <v>897202.95079833595</v>
      </c>
      <c r="AW455" s="157">
        <f>+'ESTUDIO DE MERCADO 2023'!AN455*(1 + 0.0928) * (1 + 0.052) * (1 + 0.051)</f>
        <v>848892.02267842554</v>
      </c>
      <c r="AX455" s="7">
        <f>+'ESTUDIO DE MERCADO 2025'!AR455*1.051</f>
        <v>1105652</v>
      </c>
      <c r="AY455" s="7">
        <f>+'ESTUDIO DE MERCADO 2025'!AS455*1.051</f>
        <v>1127723</v>
      </c>
      <c r="AZ455" s="7">
        <f>+'ESTUDIO DE MERCADO 2025'!AT455*1.051</f>
        <v>1063186.5551999998</v>
      </c>
      <c r="BA455" s="8">
        <f t="shared" ref="BA455:BA497" si="301">ROUND(((AV455+AW455+AX455+AY455+AZ455)/5),0)</f>
        <v>1008531</v>
      </c>
      <c r="BB455" s="450"/>
      <c r="BC455" s="157">
        <f>+'ESTUDIO DE MERCADO 2023'!AP455*(1 + 0.0928) * (1 + 0.052) * (1 + 0.051)</f>
        <v>654210.48495711992</v>
      </c>
      <c r="BD455" s="157">
        <f>+'ESTUDIO DE MERCADO 2023'!AQ455*(1 + 0.0928) * (1 + 0.052) * (1 + 0.051)</f>
        <v>503238.83458240004</v>
      </c>
      <c r="BE455" s="7">
        <f>+'ESTUDIO DE MERCADO 2025'!AX455*1.051</f>
        <v>732547</v>
      </c>
      <c r="BF455" s="7">
        <f>+'ESTUDIO DE MERCADO 2025'!AY455*1.051</f>
        <v>732547</v>
      </c>
      <c r="BG455" s="7">
        <f>+'ESTUDIO DE MERCADO 2025'!AZ455*1.051</f>
        <v>704763.81499999994</v>
      </c>
      <c r="BH455" s="8">
        <f t="shared" ref="BH455:BH497" si="302">ROUND(((BC455+BD455+BE455+BF455+BG455)/5),0)</f>
        <v>665461</v>
      </c>
      <c r="BI455" s="450"/>
      <c r="BJ455" s="157">
        <f>+'ESTUDIO DE MERCADO 2023'!AV455*(1 + 0.0928) * (1 + 0.052) * (1 + 0.051)</f>
        <v>897202.95079833595</v>
      </c>
      <c r="BK455" s="157">
        <f>+'ESTUDIO DE MERCADO 2023'!AW455*(1 + 0.0928) * (1 + 0.052) * (1 + 0.051)</f>
        <v>848892.02267842554</v>
      </c>
      <c r="BL455" s="7">
        <f>+'ESTUDIO DE MERCADO 2025'!BD455*1.051</f>
        <v>1105652</v>
      </c>
      <c r="BM455" s="7">
        <f>+'ESTUDIO DE MERCADO 2025'!BE455*1.051</f>
        <v>1105652</v>
      </c>
      <c r="BN455" s="7">
        <f>+'ESTUDIO DE MERCADO 2025'!BF455*1.051</f>
        <v>1063186.5551999998</v>
      </c>
      <c r="BO455" s="8">
        <f t="shared" ref="BO455:BO497" si="303">ROUND(((BJ455+BK455+BL455+BM455+BN455)/5),0)</f>
        <v>1004117</v>
      </c>
      <c r="BP455" s="450"/>
      <c r="BQ455" s="157">
        <f>+'ESTUDIO DE MERCADO 2023'!AY455*(1 + 0.0928) * (1 + 0.052) * (1 + 0.051)</f>
        <v>897202.95079833595</v>
      </c>
      <c r="BR455" s="157">
        <f>+'ESTUDIO DE MERCADO 2023'!AZ455*(1 + 0.0928) * (1 + 0.052) * (1 + 0.051)</f>
        <v>848892.02267842554</v>
      </c>
      <c r="BS455" s="7">
        <f>+'ESTUDIO DE MERCADO 2025'!BJ455*1.051</f>
        <v>1105652</v>
      </c>
      <c r="BT455" s="7">
        <f>+'ESTUDIO DE MERCADO 2025'!BK455*1.051</f>
        <v>1105652</v>
      </c>
      <c r="BU455" s="7">
        <f>+'ESTUDIO DE MERCADO 2025'!BL455*1.051</f>
        <v>1063186.5551999998</v>
      </c>
      <c r="BV455" s="8">
        <f t="shared" ref="BV455:BV497" si="304">ROUND(((BQ455+BR455+BS455+BT455+BU455)/5),0)</f>
        <v>1004117</v>
      </c>
      <c r="BW455" s="450"/>
      <c r="BX455" s="157">
        <f>+'ESTUDIO DE MERCADO 2023'!BB455*(1 + 0.0928) * (1 + 0.052) * (1 + 0.051)</f>
        <v>654210.48495711992</v>
      </c>
      <c r="BY455" s="157">
        <f>+'ESTUDIO DE MERCADO 2023'!BC455*(1 + 0.0928) * (1 + 0.052) * (1 + 0.051)</f>
        <v>503238.83458240004</v>
      </c>
      <c r="BZ455" s="7">
        <f>+'ESTUDIO DE MERCADO 2025'!BP455*1.051</f>
        <v>732547</v>
      </c>
      <c r="CA455" s="7">
        <f>+'ESTUDIO DE MERCADO 2025'!BQ455*1.051</f>
        <v>732547</v>
      </c>
      <c r="CB455" s="7">
        <f>+'ESTUDIO DE MERCADO 2025'!BR455*1.051</f>
        <v>704763.81499999994</v>
      </c>
      <c r="CC455" s="8">
        <f t="shared" si="295"/>
        <v>665461</v>
      </c>
      <c r="CD455" s="453"/>
      <c r="CE455" s="45"/>
      <c r="CF455" s="9"/>
      <c r="CG455" s="9"/>
      <c r="CH455" s="9"/>
      <c r="CI455" s="10"/>
      <c r="CJ455" s="10"/>
    </row>
    <row r="456" spans="1:88" s="6" customFormat="1" ht="50" customHeight="1" x14ac:dyDescent="0.35">
      <c r="A456" s="291"/>
      <c r="B456" s="4">
        <v>416</v>
      </c>
      <c r="C456" s="54" t="s">
        <v>455</v>
      </c>
      <c r="D456" s="36" t="s">
        <v>357</v>
      </c>
      <c r="F456" s="157">
        <f>+'ESTUDIO DE MERCADO 2023'!F456*(1 + 0.0928) * (1 + 0.052) * (1 + 0.051)</f>
        <v>654210.48495711992</v>
      </c>
      <c r="G456" s="157">
        <f>+'ESTUDIO DE MERCADO 2023'!G456*(1 + 0.0928) * (1 + 0.052) * (1 + 0.051)</f>
        <v>618983.76653635199</v>
      </c>
      <c r="H456" s="7">
        <f>+'ESTUDIO DE MERCADO 2025'!H456*1.051</f>
        <v>806117</v>
      </c>
      <c r="I456" s="7">
        <f>+'ESTUDIO DE MERCADO 2025'!I456*1.051</f>
        <v>821882</v>
      </c>
      <c r="J456" s="13">
        <f>+'ESTUDIO DE MERCADO 2025'!J456*1.051</f>
        <v>775240.93219999992</v>
      </c>
      <c r="K456" s="8">
        <f t="shared" si="296"/>
        <v>735287</v>
      </c>
      <c r="L456" s="450"/>
      <c r="M456" s="157">
        <f>+'ESTUDIO DE MERCADO 2023'!I456*(1 + 0.0928) * (1 + 0.052) * (1 + 0.051)</f>
        <v>654210.48495711992</v>
      </c>
      <c r="N456" s="157">
        <f>+'ESTUDIO DE MERCADO 2023'!J456*(1 + 0.0928) * (1 + 0.052) * (1 + 0.051)</f>
        <v>618983.76653635199</v>
      </c>
      <c r="O456" s="7">
        <f>+'ESTUDIO DE MERCADO 2025'!N456*1.051</f>
        <v>806117</v>
      </c>
      <c r="P456" s="7">
        <f>+'ESTUDIO DE MERCADO 2025'!O456*1.051</f>
        <v>821882</v>
      </c>
      <c r="Q456" s="7">
        <f>+'ESTUDIO DE MERCADO 2025'!P456*1.051</f>
        <v>775240.93219999992</v>
      </c>
      <c r="R456" s="8">
        <f t="shared" si="297"/>
        <v>735287</v>
      </c>
      <c r="S456" s="450"/>
      <c r="T456" s="157">
        <f>+'ESTUDIO DE MERCADO 2023'!O456*(1 + 0.0928) * (1 + 0.052) * (1 + 0.051)</f>
        <v>897202.95079833595</v>
      </c>
      <c r="U456" s="157">
        <f>+'ESTUDIO DE MERCADO 2023'!P456*(1 + 0.0928) * (1 + 0.052) * (1 + 0.051)</f>
        <v>848892.02267842554</v>
      </c>
      <c r="V456" s="7">
        <f>+'ESTUDIO DE MERCADO 2025'!T456*1.051</f>
        <v>1105652</v>
      </c>
      <c r="W456" s="7">
        <f>+'ESTUDIO DE MERCADO 2025'!U456*1.051</f>
        <v>1105652</v>
      </c>
      <c r="X456" s="7">
        <f>+'ESTUDIO DE MERCADO 2025'!V456*1.051</f>
        <v>1063186.5551999998</v>
      </c>
      <c r="Y456" s="8">
        <f t="shared" si="298"/>
        <v>1004117</v>
      </c>
      <c r="Z456" s="450"/>
      <c r="AA456" s="157">
        <f>+'ESTUDIO DE MERCADO 2023'!AD456*(1 + 0.0928) * (1 + 0.052) * (1 + 0.051)</f>
        <v>897202.95079833595</v>
      </c>
      <c r="AB456" s="157">
        <f>+'ESTUDIO DE MERCADO 2023'!AE456*(1 + 0.0928) * (1 + 0.052) * (1 + 0.051)</f>
        <v>848892.02267842554</v>
      </c>
      <c r="AC456" s="7">
        <f>+'ESTUDIO DE MERCADO 2025'!Z456*1.051</f>
        <v>1105652</v>
      </c>
      <c r="AD456" s="7">
        <f>+'ESTUDIO DE MERCADO 2025'!AA456*1.051</f>
        <v>1105652</v>
      </c>
      <c r="AE456" s="7">
        <f>+'ESTUDIO DE MERCADO 2025'!AB456*1.051</f>
        <v>1063186.5551999998</v>
      </c>
      <c r="AF456" s="8">
        <f t="shared" si="299"/>
        <v>1004117</v>
      </c>
      <c r="AG456" s="450"/>
      <c r="AH456" s="157">
        <f>+'ESTUDIO DE MERCADO 2023'!AG456*(1 + 0.0928) * (1 + 0.052) * (1 + 0.051)</f>
        <v>897202.95079833595</v>
      </c>
      <c r="AI456" s="157">
        <f>+'ESTUDIO DE MERCADO 2023'!AH456*(1 + 0.0928) * (1 + 0.052) * (1 + 0.051)</f>
        <v>848892.02267842554</v>
      </c>
      <c r="AJ456" s="7">
        <f>+'ESTUDIO DE MERCADO 2025'!AF456*1.051</f>
        <v>1105652</v>
      </c>
      <c r="AK456" s="7">
        <f>+'ESTUDIO DE MERCADO 2025'!AG456*1.051</f>
        <v>1127723</v>
      </c>
      <c r="AL456" s="7">
        <f>+'ESTUDIO DE MERCADO 2025'!AH456*1.051</f>
        <v>1063186.5551999998</v>
      </c>
      <c r="AM456" s="8">
        <f t="shared" si="300"/>
        <v>1008531</v>
      </c>
      <c r="AN456" s="450"/>
      <c r="AO456" s="157">
        <f>+'ESTUDIO DE MERCADO 2023'!AJ456*(1 + 0.0928) * (1 + 0.052) * (1 + 0.051)</f>
        <v>897202.95079833595</v>
      </c>
      <c r="AP456" s="157">
        <f>+'ESTUDIO DE MERCADO 2023'!AK456*(1 + 0.0928) * (1 + 0.052) * (1 + 0.051)</f>
        <v>848892.02267842554</v>
      </c>
      <c r="AQ456" s="7">
        <f>+'ESTUDIO DE MERCADO 2025'!AL456*1.051</f>
        <v>1105652</v>
      </c>
      <c r="AR456" s="7">
        <f>+'ESTUDIO DE MERCADO 2025'!AM456*1.051</f>
        <v>1127723</v>
      </c>
      <c r="AS456" s="7">
        <f>+'ESTUDIO DE MERCADO 2025'!AN456*1.051</f>
        <v>1063186.5551999998</v>
      </c>
      <c r="AT456" s="8">
        <f>ROUND(((AO456+AP456+AQ456+AR456+AS456)/5),0)</f>
        <v>1008531</v>
      </c>
      <c r="AU456" s="450"/>
      <c r="AV456" s="157">
        <f>+'ESTUDIO DE MERCADO 2023'!AM456*(1 + 0.0928) * (1 + 0.052) * (1 + 0.051)</f>
        <v>897202.95079833595</v>
      </c>
      <c r="AW456" s="157">
        <f>+'ESTUDIO DE MERCADO 2023'!AN456*(1 + 0.0928) * (1 + 0.052) * (1 + 0.051)</f>
        <v>848892.02267842554</v>
      </c>
      <c r="AX456" s="7">
        <f>+'ESTUDIO DE MERCADO 2025'!AR456*1.051</f>
        <v>1105652</v>
      </c>
      <c r="AY456" s="7">
        <f>+'ESTUDIO DE MERCADO 2025'!AS456*1.051</f>
        <v>1127723</v>
      </c>
      <c r="AZ456" s="7">
        <f>+'ESTUDIO DE MERCADO 2025'!AT456*1.051</f>
        <v>1063186.5551999998</v>
      </c>
      <c r="BA456" s="8">
        <f t="shared" si="301"/>
        <v>1008531</v>
      </c>
      <c r="BB456" s="450"/>
      <c r="BC456" s="157">
        <f>+'ESTUDIO DE MERCADO 2023'!AP456*(1 + 0.0928) * (1 + 0.052) * (1 + 0.051)</f>
        <v>654210.48495711992</v>
      </c>
      <c r="BD456" s="157">
        <f>+'ESTUDIO DE MERCADO 2023'!AQ456*(1 + 0.0928) * (1 + 0.052) * (1 + 0.051)</f>
        <v>503238.83458240004</v>
      </c>
      <c r="BE456" s="7">
        <f>+'ESTUDIO DE MERCADO 2025'!AX456*1.051</f>
        <v>732547</v>
      </c>
      <c r="BF456" s="7">
        <f>+'ESTUDIO DE MERCADO 2025'!AY456*1.051</f>
        <v>732547</v>
      </c>
      <c r="BG456" s="7">
        <f>+'ESTUDIO DE MERCADO 2025'!AZ456*1.051</f>
        <v>704763.81499999994</v>
      </c>
      <c r="BH456" s="8">
        <f t="shared" si="302"/>
        <v>665461</v>
      </c>
      <c r="BI456" s="450"/>
      <c r="BJ456" s="157">
        <f>+'ESTUDIO DE MERCADO 2023'!AV456*(1 + 0.0928) * (1 + 0.052) * (1 + 0.051)</f>
        <v>897202.95079833595</v>
      </c>
      <c r="BK456" s="157">
        <f>+'ESTUDIO DE MERCADO 2023'!AW456*(1 + 0.0928) * (1 + 0.052) * (1 + 0.051)</f>
        <v>848892.02267842554</v>
      </c>
      <c r="BL456" s="7">
        <f>+'ESTUDIO DE MERCADO 2025'!BD456*1.051</f>
        <v>1105652</v>
      </c>
      <c r="BM456" s="7">
        <f>+'ESTUDIO DE MERCADO 2025'!BE456*1.051</f>
        <v>1105652</v>
      </c>
      <c r="BN456" s="7">
        <f>+'ESTUDIO DE MERCADO 2025'!BF456*1.051</f>
        <v>1063186.5551999998</v>
      </c>
      <c r="BO456" s="8">
        <f t="shared" si="303"/>
        <v>1004117</v>
      </c>
      <c r="BP456" s="450"/>
      <c r="BQ456" s="157">
        <f>+'ESTUDIO DE MERCADO 2023'!AY456*(1 + 0.0928) * (1 + 0.052) * (1 + 0.051)</f>
        <v>897202.95079833595</v>
      </c>
      <c r="BR456" s="157">
        <f>+'ESTUDIO DE MERCADO 2023'!AZ456*(1 + 0.0928) * (1 + 0.052) * (1 + 0.051)</f>
        <v>848892.02267842554</v>
      </c>
      <c r="BS456" s="7">
        <f>+'ESTUDIO DE MERCADO 2025'!BJ456*1.051</f>
        <v>1105652</v>
      </c>
      <c r="BT456" s="7">
        <f>+'ESTUDIO DE MERCADO 2025'!BK456*1.051</f>
        <v>1105652</v>
      </c>
      <c r="BU456" s="7">
        <f>+'ESTUDIO DE MERCADO 2025'!BL456*1.051</f>
        <v>1063186.5551999998</v>
      </c>
      <c r="BV456" s="8">
        <f t="shared" si="304"/>
        <v>1004117</v>
      </c>
      <c r="BW456" s="450"/>
      <c r="BX456" s="157">
        <f>+'ESTUDIO DE MERCADO 2023'!BB456*(1 + 0.0928) * (1 + 0.052) * (1 + 0.051)</f>
        <v>654210.48495711992</v>
      </c>
      <c r="BY456" s="157">
        <f>+'ESTUDIO DE MERCADO 2023'!BC456*(1 + 0.0928) * (1 + 0.052) * (1 + 0.051)</f>
        <v>503238.83458240004</v>
      </c>
      <c r="BZ456" s="7">
        <f>+'ESTUDIO DE MERCADO 2025'!BP456*1.051</f>
        <v>732547</v>
      </c>
      <c r="CA456" s="7">
        <f>+'ESTUDIO DE MERCADO 2025'!BQ456*1.051</f>
        <v>732547</v>
      </c>
      <c r="CB456" s="7">
        <f>+'ESTUDIO DE MERCADO 2025'!BR456*1.051</f>
        <v>704763.81499999994</v>
      </c>
      <c r="CC456" s="8">
        <f t="shared" si="295"/>
        <v>665461</v>
      </c>
      <c r="CD456" s="453"/>
      <c r="CE456" s="45"/>
      <c r="CF456" s="9"/>
      <c r="CG456" s="9"/>
      <c r="CH456" s="9"/>
      <c r="CI456" s="10"/>
      <c r="CJ456" s="10"/>
    </row>
    <row r="457" spans="1:88" s="6" customFormat="1" ht="50" customHeight="1" x14ac:dyDescent="0.35">
      <c r="A457" s="291"/>
      <c r="B457" s="31">
        <v>417</v>
      </c>
      <c r="C457" s="54" t="s">
        <v>515</v>
      </c>
      <c r="D457" s="36"/>
      <c r="F457" s="157">
        <f>+'ESTUDIO DE MERCADO 2023'!F457*(1 + 0.0928) * (1 + 0.052) * (1 + 0.051)</f>
        <v>0</v>
      </c>
      <c r="G457" s="157">
        <f>+'ESTUDIO DE MERCADO 2023'!G457*(1 + 0.0928) * (1 + 0.052) * (1 + 0.051)</f>
        <v>0</v>
      </c>
      <c r="H457" s="7">
        <f>+'ESTUDIO DE MERCADO 2025'!H457*1.051</f>
        <v>976378.99999999988</v>
      </c>
      <c r="I457" s="7">
        <f>+'ESTUDIO DE MERCADO 2025'!I457*1.051</f>
        <v>996347.99999999988</v>
      </c>
      <c r="J457" s="13">
        <f>+'ESTUDIO DE MERCADO 2025'!J457*1.051</f>
        <v>938542.99999999988</v>
      </c>
      <c r="K457" s="8">
        <f t="shared" si="296"/>
        <v>582254</v>
      </c>
      <c r="L457" s="450"/>
      <c r="M457" s="157">
        <f>+'ESTUDIO DE MERCADO 2023'!I457*(1 + 0.0928) * (1 + 0.052) * (1 + 0.051)</f>
        <v>0</v>
      </c>
      <c r="N457" s="157">
        <f>+'ESTUDIO DE MERCADO 2023'!J457*(1 + 0.0928) * (1 + 0.052) * (1 + 0.051)</f>
        <v>0</v>
      </c>
      <c r="O457" s="7">
        <f>+'ESTUDIO DE MERCADO 2025'!N457*1.051</f>
        <v>976378.99999999988</v>
      </c>
      <c r="P457" s="7">
        <f>+'ESTUDIO DE MERCADO 2025'!O457*1.051</f>
        <v>996347.99999999988</v>
      </c>
      <c r="Q457" s="7">
        <f>+'ESTUDIO DE MERCADO 2025'!P457*1.051</f>
        <v>938542.99999999988</v>
      </c>
      <c r="R457" s="8">
        <f t="shared" si="297"/>
        <v>582254</v>
      </c>
      <c r="S457" s="450"/>
      <c r="T457" s="157">
        <f>+'ESTUDIO DE MERCADO 2023'!O457*(1 + 0.0928) * (1 + 0.052) * (1 + 0.051)</f>
        <v>0</v>
      </c>
      <c r="U457" s="157">
        <f>+'ESTUDIO DE MERCADO 2023'!P457*(1 + 0.0928) * (1 + 0.052) * (1 + 0.051)</f>
        <v>0</v>
      </c>
      <c r="V457" s="7">
        <f>+'ESTUDIO DE MERCADO 2025'!T457*1.051</f>
        <v>976378.99999999988</v>
      </c>
      <c r="W457" s="7">
        <f>+'ESTUDIO DE MERCADO 2025'!U457*1.051</f>
        <v>976378.99999999988</v>
      </c>
      <c r="X457" s="7">
        <f>+'ESTUDIO DE MERCADO 2025'!V457*1.051</f>
        <v>938542.99999999988</v>
      </c>
      <c r="Y457" s="8">
        <f t="shared" si="298"/>
        <v>578260</v>
      </c>
      <c r="Z457" s="450"/>
      <c r="AA457" s="157">
        <f>+'ESTUDIO DE MERCADO 2023'!AD457*(1 + 0.0928) * (1 + 0.052) * (1 + 0.051)</f>
        <v>0</v>
      </c>
      <c r="AB457" s="157">
        <f>+'ESTUDIO DE MERCADO 2023'!AE457*(1 + 0.0928) * (1 + 0.052) * (1 + 0.051)</f>
        <v>0</v>
      </c>
      <c r="AC457" s="7">
        <f>+'ESTUDIO DE MERCADO 2025'!Z457*1.051</f>
        <v>976378.99999999988</v>
      </c>
      <c r="AD457" s="7">
        <f>+'ESTUDIO DE MERCADO 2025'!AA457*1.051</f>
        <v>976378.99999999988</v>
      </c>
      <c r="AE457" s="7">
        <f>+'ESTUDIO DE MERCADO 2025'!AB457*1.051</f>
        <v>938542.99999999988</v>
      </c>
      <c r="AF457" s="8">
        <f t="shared" si="299"/>
        <v>578260</v>
      </c>
      <c r="AG457" s="450"/>
      <c r="AH457" s="157">
        <f>+'ESTUDIO DE MERCADO 2023'!AG457*(1 + 0.0928) * (1 + 0.052) * (1 + 0.051)</f>
        <v>0</v>
      </c>
      <c r="AI457" s="157">
        <f>+'ESTUDIO DE MERCADO 2023'!AH457*(1 + 0.0928) * (1 + 0.052) * (1 + 0.051)</f>
        <v>0</v>
      </c>
      <c r="AJ457" s="7">
        <f>+'ESTUDIO DE MERCADO 2025'!AF457*1.051</f>
        <v>976378.99999999988</v>
      </c>
      <c r="AK457" s="7">
        <f>+'ESTUDIO DE MERCADO 2025'!AG457*1.051</f>
        <v>996347.99999999988</v>
      </c>
      <c r="AL457" s="7">
        <f>+'ESTUDIO DE MERCADO 2025'!AH457*1.051</f>
        <v>938542.99999999988</v>
      </c>
      <c r="AM457" s="8">
        <f t="shared" si="300"/>
        <v>582254</v>
      </c>
      <c r="AN457" s="450"/>
      <c r="AO457" s="157">
        <f>+'ESTUDIO DE MERCADO 2023'!AJ457*(1 + 0.0928) * (1 + 0.052) * (1 + 0.051)</f>
        <v>0</v>
      </c>
      <c r="AP457" s="157">
        <f>+'ESTUDIO DE MERCADO 2023'!AK457*(1 + 0.0928) * (1 + 0.052) * (1 + 0.051)</f>
        <v>0</v>
      </c>
      <c r="AQ457" s="7">
        <f>+'ESTUDIO DE MERCADO 2025'!AL457*1.051</f>
        <v>976378.99999999988</v>
      </c>
      <c r="AR457" s="7">
        <f>+'ESTUDIO DE MERCADO 2025'!AM457*1.051</f>
        <v>996347.99999999988</v>
      </c>
      <c r="AS457" s="7">
        <f>+'ESTUDIO DE MERCADO 2025'!AN457*1.051</f>
        <v>938542.99999999988</v>
      </c>
      <c r="AT457" s="8">
        <f>ROUND(((AO457+AP457+AQ457+AR457+AS457)/5),0)</f>
        <v>582254</v>
      </c>
      <c r="AU457" s="450"/>
      <c r="AV457" s="157">
        <f>+'ESTUDIO DE MERCADO 2023'!AM457*(1 + 0.0928) * (1 + 0.052) * (1 + 0.051)</f>
        <v>0</v>
      </c>
      <c r="AW457" s="157">
        <f>+'ESTUDIO DE MERCADO 2023'!AN457*(1 + 0.0928) * (1 + 0.052) * (1 + 0.051)</f>
        <v>0</v>
      </c>
      <c r="AX457" s="7">
        <f>+'ESTUDIO DE MERCADO 2025'!AR457*1.051</f>
        <v>976378.99999999988</v>
      </c>
      <c r="AY457" s="7">
        <f>+'ESTUDIO DE MERCADO 2025'!AS457*1.051</f>
        <v>996347.99999999988</v>
      </c>
      <c r="AZ457" s="7">
        <f>+'ESTUDIO DE MERCADO 2025'!AT457*1.051</f>
        <v>938542.99999999988</v>
      </c>
      <c r="BA457" s="8">
        <f t="shared" si="301"/>
        <v>582254</v>
      </c>
      <c r="BB457" s="450"/>
      <c r="BC457" s="157">
        <f>+'ESTUDIO DE MERCADO 2023'!AP457*(1 + 0.0928) * (1 + 0.052) * (1 + 0.051)</f>
        <v>0</v>
      </c>
      <c r="BD457" s="157">
        <f>+'ESTUDIO DE MERCADO 2023'!AQ457*(1 + 0.0928) * (1 + 0.052) * (1 + 0.051)</f>
        <v>0</v>
      </c>
      <c r="BE457" s="7">
        <f>+'ESTUDIO DE MERCADO 2025'!AX457*1.051</f>
        <v>976378.99999999988</v>
      </c>
      <c r="BF457" s="7">
        <f>+'ESTUDIO DE MERCADO 2025'!AY457*1.051</f>
        <v>976378.99999999988</v>
      </c>
      <c r="BG457" s="7">
        <f>+'ESTUDIO DE MERCADO 2025'!AZ457*1.051</f>
        <v>938542.99999999988</v>
      </c>
      <c r="BH457" s="8">
        <f t="shared" si="302"/>
        <v>578260</v>
      </c>
      <c r="BI457" s="450"/>
      <c r="BJ457" s="157">
        <f>+'ESTUDIO DE MERCADO 2023'!AV457*(1 + 0.0928) * (1 + 0.052) * (1 + 0.051)</f>
        <v>0</v>
      </c>
      <c r="BK457" s="157">
        <f>+'ESTUDIO DE MERCADO 2023'!AW457*(1 + 0.0928) * (1 + 0.052) * (1 + 0.051)</f>
        <v>0</v>
      </c>
      <c r="BL457" s="7">
        <f>+'ESTUDIO DE MERCADO 2025'!BD457*1.051</f>
        <v>976378.99999999988</v>
      </c>
      <c r="BM457" s="7">
        <f>+'ESTUDIO DE MERCADO 2025'!BE457*1.051</f>
        <v>976378.99999999988</v>
      </c>
      <c r="BN457" s="7">
        <f>+'ESTUDIO DE MERCADO 2025'!BF457*1.051</f>
        <v>938542.99999999988</v>
      </c>
      <c r="BO457" s="8">
        <f t="shared" si="303"/>
        <v>578260</v>
      </c>
      <c r="BP457" s="450"/>
      <c r="BQ457" s="157">
        <f>+'ESTUDIO DE MERCADO 2023'!AY457*(1 + 0.0928) * (1 + 0.052) * (1 + 0.051)</f>
        <v>0</v>
      </c>
      <c r="BR457" s="157">
        <f>+'ESTUDIO DE MERCADO 2023'!AZ457*(1 + 0.0928) * (1 + 0.052) * (1 + 0.051)</f>
        <v>0</v>
      </c>
      <c r="BS457" s="7">
        <f>+'ESTUDIO DE MERCADO 2025'!BJ457*1.051</f>
        <v>976378.99999999988</v>
      </c>
      <c r="BT457" s="7">
        <f>+'ESTUDIO DE MERCADO 2025'!BK457*1.051</f>
        <v>976378.99999999988</v>
      </c>
      <c r="BU457" s="7">
        <f>+'ESTUDIO DE MERCADO 2025'!BL457*1.051</f>
        <v>938542.99999999988</v>
      </c>
      <c r="BV457" s="8">
        <f t="shared" si="304"/>
        <v>578260</v>
      </c>
      <c r="BW457" s="450"/>
      <c r="BX457" s="157">
        <f>+'ESTUDIO DE MERCADO 2023'!BB457*(1 + 0.0928) * (1 + 0.052) * (1 + 0.051)</f>
        <v>0</v>
      </c>
      <c r="BY457" s="157">
        <f>+'ESTUDIO DE MERCADO 2023'!BC457*(1 + 0.0928) * (1 + 0.052) * (1 + 0.051)</f>
        <v>0</v>
      </c>
      <c r="BZ457" s="7">
        <f>+'ESTUDIO DE MERCADO 2025'!BP457*1.051</f>
        <v>976378.99999999988</v>
      </c>
      <c r="CA457" s="7">
        <f>+'ESTUDIO DE MERCADO 2025'!BQ457*1.051</f>
        <v>976378.99999999988</v>
      </c>
      <c r="CB457" s="7">
        <f>+'ESTUDIO DE MERCADO 2025'!BR457*1.051</f>
        <v>938542.99999999988</v>
      </c>
      <c r="CC457" s="8">
        <f t="shared" si="295"/>
        <v>578260</v>
      </c>
      <c r="CD457" s="453"/>
      <c r="CE457" s="45"/>
      <c r="CF457" s="9"/>
      <c r="CG457" s="9"/>
      <c r="CH457" s="9"/>
      <c r="CI457" s="10"/>
      <c r="CJ457" s="10"/>
    </row>
    <row r="458" spans="1:88" s="6" customFormat="1" ht="50" customHeight="1" thickBot="1" x14ac:dyDescent="0.4">
      <c r="A458" s="291"/>
      <c r="B458" s="11">
        <v>418</v>
      </c>
      <c r="C458" s="34" t="s">
        <v>456</v>
      </c>
      <c r="D458" s="36" t="s">
        <v>272</v>
      </c>
      <c r="F458" s="157">
        <f>+'ESTUDIO DE MERCADO 2023'!F458*(1 + 0.0928) * (1 + 0.052) * (1 + 0.051)</f>
        <v>280375.92212447996</v>
      </c>
      <c r="G458" s="157">
        <f>+'ESTUDIO DE MERCADO 2023'!G458*(1 + 0.0928) * (1 + 0.052) * (1 + 0.051)</f>
        <v>265278.75708700798</v>
      </c>
      <c r="H458" s="7">
        <f>+'ESTUDIO DE MERCADO 2025'!H458*1.051</f>
        <v>345779</v>
      </c>
      <c r="I458" s="7">
        <f>+'ESTUDIO DE MERCADO 2025'!I458*1.051</f>
        <v>353136</v>
      </c>
      <c r="J458" s="13">
        <f>+'ESTUDIO DE MERCADO 2025'!J458*1.051</f>
        <v>332246.53419999999</v>
      </c>
      <c r="K458" s="8">
        <f t="shared" si="296"/>
        <v>315363</v>
      </c>
      <c r="L458" s="450"/>
      <c r="M458" s="157">
        <f>+'ESTUDIO DE MERCADO 2023'!I458*(1 + 0.0928) * (1 + 0.052) * (1 + 0.051)</f>
        <v>280375.92212447996</v>
      </c>
      <c r="N458" s="157">
        <f>+'ESTUDIO DE MERCADO 2023'!J458*(1 + 0.0928) * (1 + 0.052) * (1 + 0.051)</f>
        <v>265278.75708700798</v>
      </c>
      <c r="O458" s="7">
        <f>+'ESTUDIO DE MERCADO 2025'!N458*1.051</f>
        <v>345779</v>
      </c>
      <c r="P458" s="7">
        <f>+'ESTUDIO DE MERCADO 2025'!O458*1.051</f>
        <v>353136</v>
      </c>
      <c r="Q458" s="7">
        <f>+'ESTUDIO DE MERCADO 2025'!P458*1.051</f>
        <v>332246.53419999999</v>
      </c>
      <c r="R458" s="8">
        <f t="shared" si="297"/>
        <v>315363</v>
      </c>
      <c r="S458" s="450"/>
      <c r="T458" s="157">
        <f>+'ESTUDIO DE MERCADO 2023'!O458*(1 + 0.0928) * (1 + 0.052) * (1 + 0.051)</f>
        <v>2243007.3769958396</v>
      </c>
      <c r="U458" s="157">
        <f>+'ESTUDIO DE MERCADO 2023'!P458*(1 + 0.0928) * (1 + 0.052) * (1 + 0.051)</f>
        <v>2122230.0566960638</v>
      </c>
      <c r="V458" s="7">
        <f>+'ESTUDIO DE MERCADO 2025'!T458*1.051</f>
        <v>2764130</v>
      </c>
      <c r="W458" s="7">
        <f>+'ESTUDIO DE MERCADO 2025'!U458*1.051</f>
        <v>2764130</v>
      </c>
      <c r="X458" s="7">
        <f>+'ESTUDIO DE MERCADO 2025'!V458*1.051</f>
        <v>2657966.3879999998</v>
      </c>
      <c r="Y458" s="8">
        <f t="shared" si="298"/>
        <v>2510293</v>
      </c>
      <c r="Z458" s="450"/>
      <c r="AA458" s="157">
        <f>+'ESTUDIO DE MERCADO 2023'!AD458*(1 + 0.0928) * (1 + 0.052) * (1 + 0.051)</f>
        <v>1495338.2513305601</v>
      </c>
      <c r="AB458" s="157">
        <f>+'ESTUDIO DE MERCADO 2023'!AE458*(1 + 0.0928) * (1 + 0.052) * (1 + 0.051)</f>
        <v>1414820.037797376</v>
      </c>
      <c r="AC458" s="7">
        <f>+'ESTUDIO DE MERCADO 2025'!Z458*1.051</f>
        <v>1842403</v>
      </c>
      <c r="AD458" s="7">
        <f>+'ESTUDIO DE MERCADO 2025'!AA458*1.051</f>
        <v>1842403</v>
      </c>
      <c r="AE458" s="7">
        <f>+'ESTUDIO DE MERCADO 2025'!AB458*1.051</f>
        <v>1771977.5919999999</v>
      </c>
      <c r="AF458" s="8">
        <f t="shared" si="299"/>
        <v>1673388</v>
      </c>
      <c r="AG458" s="450"/>
      <c r="AH458" s="157">
        <f>+'ESTUDIO DE MERCADO 2023'!AG458*(1 + 0.0928) * (1 + 0.052) * (1 + 0.051)</f>
        <v>1495338.2513305601</v>
      </c>
      <c r="AI458" s="157">
        <f>+'ESTUDIO DE MERCADO 2023'!AH458*(1 + 0.0928) * (1 + 0.052) * (1 + 0.051)</f>
        <v>1414820.037797376</v>
      </c>
      <c r="AJ458" s="7">
        <f>+'ESTUDIO DE MERCADO 2025'!AF458*1.051</f>
        <v>1842403</v>
      </c>
      <c r="AK458" s="7">
        <f>+'ESTUDIO DE MERCADO 2025'!AG458*1.051</f>
        <v>1879187.9999999998</v>
      </c>
      <c r="AL458" s="7">
        <f>+'ESTUDIO DE MERCADO 2025'!AH458*1.051</f>
        <v>1771977.5919999999</v>
      </c>
      <c r="AM458" s="8">
        <f t="shared" si="300"/>
        <v>1680745</v>
      </c>
      <c r="AN458" s="450"/>
      <c r="AO458" s="157">
        <f>+'ESTUDIO DE MERCADO 2023'!AJ458*(1 + 0.0928) * (1 + 0.052) * (1 + 0.051)</f>
        <v>1495338.2513305601</v>
      </c>
      <c r="AP458" s="157">
        <f>+'ESTUDIO DE MERCADO 2023'!AK458*(1 + 0.0928) * (1 + 0.052) * (1 + 0.051)</f>
        <v>1414820.037797376</v>
      </c>
      <c r="AQ458" s="7">
        <f>+'ESTUDIO DE MERCADO 2025'!AL458*1.051</f>
        <v>1842403</v>
      </c>
      <c r="AR458" s="7">
        <f>+'ESTUDIO DE MERCADO 2025'!AM458*1.051</f>
        <v>1879187.9999999998</v>
      </c>
      <c r="AS458" s="7">
        <f>+'ESTUDIO DE MERCADO 2025'!AN458*1.051</f>
        <v>1771977.5919999999</v>
      </c>
      <c r="AT458" s="8">
        <f>ROUND(((AO458+AP458+AQ458+AR458+AS458)/5),0)</f>
        <v>1680745</v>
      </c>
      <c r="AU458" s="450"/>
      <c r="AV458" s="157">
        <f>+'ESTUDIO DE MERCADO 2023'!AM458*(1 + 0.0928) * (1 + 0.052) * (1 + 0.051)</f>
        <v>2803759.2212447999</v>
      </c>
      <c r="AW458" s="157">
        <f>+'ESTUDIO DE MERCADO 2023'!AN458*(1 + 0.0928) * (1 + 0.052) * (1 + 0.051)</f>
        <v>1414820.037797376</v>
      </c>
      <c r="AX458" s="7">
        <f>+'ESTUDIO DE MERCADO 2025'!AR458*1.051</f>
        <v>2671642</v>
      </c>
      <c r="AY458" s="7">
        <f>+'ESTUDIO DE MERCADO 2025'!AS458*1.051</f>
        <v>2725243</v>
      </c>
      <c r="AZ458" s="7">
        <f>+'ESTUDIO DE MERCADO 2025'!AT458*1.051</f>
        <v>2568667.122</v>
      </c>
      <c r="BA458" s="8">
        <f t="shared" si="301"/>
        <v>2436826</v>
      </c>
      <c r="BB458" s="450"/>
      <c r="BC458" s="157">
        <f>+'ESTUDIO DE MERCADO 2023'!AP458*(1 + 0.0928) * (1 + 0.052) * (1 + 0.051)</f>
        <v>747669.12566528004</v>
      </c>
      <c r="BD458" s="157">
        <f>+'ESTUDIO DE MERCADO 2023'!AQ458*(1 + 0.0928) * (1 + 0.052) * (1 + 0.051)</f>
        <v>575130.09666560008</v>
      </c>
      <c r="BE458" s="7">
        <f>+'ESTUDIO DE MERCADO 2025'!AX458*1.051</f>
        <v>837647</v>
      </c>
      <c r="BF458" s="7">
        <f>+'ESTUDIO DE MERCADO 2025'!AY458*1.051</f>
        <v>837647</v>
      </c>
      <c r="BG458" s="7">
        <f>+'ESTUDIO DE MERCADO 2025'!AZ458*1.051</f>
        <v>805444.36</v>
      </c>
      <c r="BH458" s="8">
        <f t="shared" si="302"/>
        <v>760708</v>
      </c>
      <c r="BI458" s="450"/>
      <c r="BJ458" s="157">
        <f>+'ESTUDIO DE MERCADO 2023'!AV458*(1 + 0.0928) * (1 + 0.052) * (1 + 0.051)</f>
        <v>2803759.2212447999</v>
      </c>
      <c r="BK458" s="157">
        <f>+'ESTUDIO DE MERCADO 2023'!AW458*(1 + 0.0928) * (1 + 0.052) * (1 + 0.051)</f>
        <v>1414820.037797376</v>
      </c>
      <c r="BL458" s="7">
        <f>+'ESTUDIO DE MERCADO 2025'!BD458*1.051</f>
        <v>2671642</v>
      </c>
      <c r="BM458" s="7">
        <f>+'ESTUDIO DE MERCADO 2025'!BE458*1.051</f>
        <v>2671642</v>
      </c>
      <c r="BN458" s="7">
        <f>+'ESTUDIO DE MERCADO 2025'!BF458*1.051</f>
        <v>2568667.122</v>
      </c>
      <c r="BO458" s="8">
        <f t="shared" si="303"/>
        <v>2426106</v>
      </c>
      <c r="BP458" s="450"/>
      <c r="BQ458" s="157">
        <f>+'ESTUDIO DE MERCADO 2023'!AY458*(1 + 0.0928) * (1 + 0.052) * (1 + 0.051)</f>
        <v>4672932.0354080005</v>
      </c>
      <c r="BR458" s="157">
        <f>+'ESTUDIO DE MERCADO 2023'!AZ458*(1 + 0.0928) * (1 + 0.052) * (1 + 0.051)</f>
        <v>1414820.037797376</v>
      </c>
      <c r="BS458" s="7">
        <f>+'ESTUDIO DE MERCADO 2025'!BJ458*1.051</f>
        <v>3855067.9999999995</v>
      </c>
      <c r="BT458" s="7">
        <f>+'ESTUDIO DE MERCADO 2025'!BK458*1.051</f>
        <v>3855067.9999999995</v>
      </c>
      <c r="BU458" s="7">
        <f>+'ESTUDIO DE MERCADO 2025'!BL458*1.051</f>
        <v>3706795.0219999999</v>
      </c>
      <c r="BV458" s="8">
        <f t="shared" si="304"/>
        <v>3500937</v>
      </c>
      <c r="BW458" s="450"/>
      <c r="BX458" s="157">
        <f>+'ESTUDIO DE MERCADO 2023'!BB458*(1 + 0.0928) * (1 + 0.052) * (1 + 0.051)</f>
        <v>1121503.6884979198</v>
      </c>
      <c r="BY458" s="157">
        <f>+'ESTUDIO DE MERCADO 2023'!BC458*(1 + 0.0928) * (1 + 0.052) * (1 + 0.051)</f>
        <v>862695.14499839989</v>
      </c>
      <c r="BZ458" s="7">
        <f>+'ESTUDIO DE MERCADO 2025'!BP458*1.051</f>
        <v>1256996</v>
      </c>
      <c r="CA458" s="7">
        <f>+'ESTUDIO DE MERCADO 2025'!BQ458*1.051</f>
        <v>1256996</v>
      </c>
      <c r="CB458" s="7">
        <f>+'ESTUDIO DE MERCADO 2025'!BR458*1.051</f>
        <v>1208166.54</v>
      </c>
      <c r="CC458" s="8">
        <f t="shared" si="295"/>
        <v>1141271</v>
      </c>
      <c r="CD458" s="453"/>
      <c r="CE458" s="45"/>
      <c r="CF458" s="9"/>
      <c r="CG458" s="9"/>
      <c r="CH458" s="9"/>
      <c r="CI458" s="10"/>
      <c r="CJ458" s="10"/>
    </row>
    <row r="459" spans="1:88" s="6" customFormat="1" ht="50" customHeight="1" x14ac:dyDescent="0.35">
      <c r="A459" s="291"/>
      <c r="B459" s="4">
        <v>419</v>
      </c>
      <c r="C459" s="34" t="s">
        <v>457</v>
      </c>
      <c r="D459" s="36" t="s">
        <v>272</v>
      </c>
      <c r="F459" s="157">
        <f>+'ESTUDIO DE MERCADO 2023'!F459*(1 + 0.0928) * (1 + 0.052) * (1 + 0.051)</f>
        <v>951316.71873068984</v>
      </c>
      <c r="G459" s="157">
        <f>+'ESTUDIO DE MERCADO 2023'!G459*(1 + 0.0928) * (1 + 0.052) * (1 + 0.051)</f>
        <v>900091.97233749891</v>
      </c>
      <c r="H459" s="7">
        <f>+'ESTUDIO DE MERCADO 2025'!H459*1.051</f>
        <v>1172916</v>
      </c>
      <c r="I459" s="7">
        <f>+'ESTUDIO DE MERCADO 2025'!I459*1.051</f>
        <v>1196038</v>
      </c>
      <c r="J459" s="13">
        <f>+'ESTUDIO DE MERCADO 2025'!J459*1.051</f>
        <v>1127311.6385999999</v>
      </c>
      <c r="K459" s="8">
        <f t="shared" si="296"/>
        <v>1069535</v>
      </c>
      <c r="L459" s="450"/>
      <c r="M459" s="157">
        <f>+'ESTUDIO DE MERCADO 2023'!I459*(1 + 0.0928) * (1 + 0.052) * (1 + 0.051)</f>
        <v>951316.71873068984</v>
      </c>
      <c r="N459" s="157">
        <f>+'ESTUDIO DE MERCADO 2023'!J459*(1 + 0.0928) * (1 + 0.052) * (1 + 0.051)</f>
        <v>900091.97233749891</v>
      </c>
      <c r="O459" s="7">
        <f>+'ESTUDIO DE MERCADO 2025'!N459*1.051</f>
        <v>1172916</v>
      </c>
      <c r="P459" s="7">
        <f>+'ESTUDIO DE MERCADO 2025'!O459*1.051</f>
        <v>1196038</v>
      </c>
      <c r="Q459" s="7">
        <f>+'ESTUDIO DE MERCADO 2025'!P459*1.051</f>
        <v>1127311.6385999999</v>
      </c>
      <c r="R459" s="8">
        <f t="shared" si="297"/>
        <v>1069535</v>
      </c>
      <c r="S459" s="450"/>
      <c r="T459" s="157">
        <f>+'ESTUDIO DE MERCADO 2023'!O459*(1 + 0.0928) * (1 + 0.052) * (1 + 0.051)</f>
        <v>1549638.2823338453</v>
      </c>
      <c r="U459" s="157">
        <f>+'ESTUDIO DE MERCADO 2023'!P459*(1 + 0.0928) * (1 + 0.052) * (1 + 0.051)</f>
        <v>1466196.2209774074</v>
      </c>
      <c r="V459" s="7">
        <f>+'ESTUDIO DE MERCADO 2025'!T459*1.051</f>
        <v>1909666.9999999998</v>
      </c>
      <c r="W459" s="7">
        <f>+'ESTUDIO DE MERCADO 2025'!U459*1.051</f>
        <v>1909666.9999999998</v>
      </c>
      <c r="X459" s="7">
        <f>+'ESTUDIO DE MERCADO 2025'!V459*1.051</f>
        <v>1836323.3853999998</v>
      </c>
      <c r="Y459" s="8">
        <f t="shared" si="298"/>
        <v>1734298</v>
      </c>
      <c r="Z459" s="450"/>
      <c r="AA459" s="157">
        <f>+'ESTUDIO DE MERCADO 2023'!AD459*(1 + 0.0928) * (1 + 0.052) * (1 + 0.051)</f>
        <v>1789773.1567767682</v>
      </c>
      <c r="AB459" s="157">
        <f>+'ESTUDIO DE MERCADO 2023'!AE459*(1 + 0.0928) * (1 + 0.052) * (1 + 0.051)</f>
        <v>1667234.8973957209</v>
      </c>
      <c r="AC459" s="7">
        <f>+'ESTUDIO DE MERCADO 2025'!Z459*1.051</f>
        <v>2189233</v>
      </c>
      <c r="AD459" s="7">
        <f>+'ESTUDIO DE MERCADO 2025'!AA459*1.051</f>
        <v>2189233</v>
      </c>
      <c r="AE459" s="7">
        <f>+'ESTUDIO DE MERCADO 2025'!AB459*1.051</f>
        <v>2104950.9978</v>
      </c>
      <c r="AF459" s="8">
        <f t="shared" si="299"/>
        <v>1988085</v>
      </c>
      <c r="AG459" s="450"/>
      <c r="AH459" s="157">
        <f>+'ESTUDIO DE MERCADO 2023'!AG459*(1 + 0.0928) * (1 + 0.052) * (1 + 0.051)</f>
        <v>1596863.8680700858</v>
      </c>
      <c r="AI459" s="157">
        <f>+'ESTUDIO DE MERCADO 2023'!AH459*(1 + 0.0928) * (1 + 0.052) * (1 + 0.051)</f>
        <v>1667234.8973957209</v>
      </c>
      <c r="AJ459" s="7">
        <f>+'ESTUDIO DE MERCADO 2025'!AF459*1.051</f>
        <v>2067316.9999999998</v>
      </c>
      <c r="AK459" s="7">
        <f>+'ESTUDIO DE MERCADO 2025'!AG459*1.051</f>
        <v>2108306</v>
      </c>
      <c r="AL459" s="7">
        <f>+'ESTUDIO DE MERCADO 2025'!AH459*1.051</f>
        <v>1987489.1357999998</v>
      </c>
      <c r="AM459" s="8">
        <f t="shared" si="300"/>
        <v>1885442</v>
      </c>
      <c r="AN459" s="450"/>
      <c r="AO459" s="157">
        <f>+'ESTUDIO DE MERCADO 2023'!AJ459*(1 + 0.0928) * (1 + 0.052) * (1 + 0.051)</f>
        <v>1742070.0908451499</v>
      </c>
      <c r="AP459" s="157">
        <f>+'ESTUDIO DE MERCADO 2023'!AK459*(1 + 0.0928) * (1 + 0.052) * (1 + 0.051)</f>
        <v>1667234.8973957209</v>
      </c>
      <c r="AQ459" s="7">
        <f>+'ESTUDIO DE MERCADO 2025'!AL459*1.051</f>
        <v>2158754</v>
      </c>
      <c r="AR459" s="7">
        <f>+'ESTUDIO DE MERCADO 2025'!AM459*1.051</f>
        <v>2201845</v>
      </c>
      <c r="AS459" s="7">
        <f>+'ESTUDIO DE MERCADO 2025'!AN459*1.051</f>
        <v>2075905.5618</v>
      </c>
      <c r="AT459" s="8">
        <f>ROUND(((AO459+AP459+AQ459+AR459+AS459)/5),0)</f>
        <v>1969162</v>
      </c>
      <c r="AU459" s="450"/>
      <c r="AV459" s="157">
        <f>+'ESTUDIO DE MERCADO 2023'!AM459*(1 + 0.0928) * (1 + 0.052) * (1 + 0.051)</f>
        <v>2101389.1248962022</v>
      </c>
      <c r="AW459" s="157">
        <f>+'ESTUDIO DE MERCADO 2023'!AN459*(1 + 0.0928) * (1 + 0.052) * (1 + 0.051)</f>
        <v>1667234.8973957209</v>
      </c>
      <c r="AX459" s="7">
        <f>+'ESTUDIO DE MERCADO 2025'!AR459*1.051</f>
        <v>2386821</v>
      </c>
      <c r="AY459" s="7">
        <f>+'ESTUDIO DE MERCADO 2025'!AS459*1.051</f>
        <v>2434116</v>
      </c>
      <c r="AZ459" s="7">
        <f>+'ESTUDIO DE MERCADO 2025'!AT459*1.051</f>
        <v>2294692.4419999998</v>
      </c>
      <c r="BA459" s="8">
        <f t="shared" si="301"/>
        <v>2176851</v>
      </c>
      <c r="BB459" s="450"/>
      <c r="BC459" s="157">
        <f>+'ESTUDIO DE MERCADO 2023'!AP459*(1 + 0.0928) * (1 + 0.052) * (1 + 0.051)</f>
        <v>1332370.2138889094</v>
      </c>
      <c r="BD459" s="157">
        <f>+'ESTUDIO DE MERCADO 2023'!AQ459*(1 + 0.0928) * (1 + 0.052) * (1 + 0.051)</f>
        <v>1024900.1645299305</v>
      </c>
      <c r="BE459" s="7">
        <f>+'ESTUDIO DE MERCADO 2025'!AX459*1.051</f>
        <v>1492420</v>
      </c>
      <c r="BF459" s="7">
        <f>+'ESTUDIO DE MERCADO 2025'!AY459*1.051</f>
        <v>1492420</v>
      </c>
      <c r="BG459" s="7">
        <f>+'ESTUDIO DE MERCADO 2025'!AZ459*1.051</f>
        <v>1435327.1576</v>
      </c>
      <c r="BH459" s="8">
        <f t="shared" si="302"/>
        <v>1355488</v>
      </c>
      <c r="BI459" s="450"/>
      <c r="BJ459" s="157">
        <f>+'ESTUDIO DE MERCADO 2023'!AV459*(1 + 0.0928) * (1 + 0.052) * (1 + 0.051)</f>
        <v>1989486.2345270056</v>
      </c>
      <c r="BK459" s="157">
        <f>+'ESTUDIO DE MERCADO 2023'!AW459*(1 + 0.0928) * (1 + 0.052) * (1 + 0.051)</f>
        <v>1667234.8973957209</v>
      </c>
      <c r="BL459" s="7">
        <f>+'ESTUDIO DE MERCADO 2025'!BD459*1.051</f>
        <v>2315353</v>
      </c>
      <c r="BM459" s="7">
        <f>+'ESTUDIO DE MERCADO 2025'!BE459*1.051</f>
        <v>2315353</v>
      </c>
      <c r="BN459" s="7">
        <f>+'ESTUDIO DE MERCADO 2025'!BF459*1.051</f>
        <v>2226554.8507999997</v>
      </c>
      <c r="BO459" s="8">
        <f t="shared" si="303"/>
        <v>2102796</v>
      </c>
      <c r="BP459" s="450"/>
      <c r="BQ459" s="157">
        <f>+'ESTUDIO DE MERCADO 2023'!AY459*(1 + 0.0928) * (1 + 0.052) * (1 + 0.051)</f>
        <v>1720859.2785018706</v>
      </c>
      <c r="BR459" s="157">
        <f>+'ESTUDIO DE MERCADO 2023'!AZ459*(1 + 0.0928) * (1 + 0.052) * (1 + 0.051)</f>
        <v>1667234.8973957209</v>
      </c>
      <c r="BS459" s="7">
        <f>+'ESTUDIO DE MERCADO 2025'!BJ459*1.051</f>
        <v>2145091</v>
      </c>
      <c r="BT459" s="7">
        <f>+'ESTUDIO DE MERCADO 2025'!BK459*1.051</f>
        <v>2145091</v>
      </c>
      <c r="BU459" s="7">
        <f>+'ESTUDIO DE MERCADO 2025'!BL459*1.051</f>
        <v>2062989.6125999999</v>
      </c>
      <c r="BV459" s="8">
        <f t="shared" si="304"/>
        <v>1948253</v>
      </c>
      <c r="BW459" s="450"/>
      <c r="BX459" s="157">
        <f>+'ESTUDIO DE MERCADO 2023'!BB459*(1 + 0.0928) * (1 + 0.052) * (1 + 0.051)</f>
        <v>1597032.7478338454</v>
      </c>
      <c r="BY459" s="157">
        <f>+'ESTUDIO DE MERCADO 2023'!BC459*(1 + 0.0928) * (1 + 0.052) * (1 + 0.051)</f>
        <v>1228486.729102958</v>
      </c>
      <c r="BZ459" s="7">
        <f>+'ESTUDIO DE MERCADO 2025'!BP459*1.051</f>
        <v>1788802</v>
      </c>
      <c r="CA459" s="7">
        <f>+'ESTUDIO DE MERCADO 2025'!BQ459*1.051</f>
        <v>1788802</v>
      </c>
      <c r="CB459" s="7">
        <f>+'ESTUDIO DE MERCADO 2025'!BR459*1.051</f>
        <v>1720441.8069999998</v>
      </c>
      <c r="CC459" s="8">
        <f t="shared" si="295"/>
        <v>1624713</v>
      </c>
      <c r="CD459" s="453"/>
      <c r="CE459" s="45"/>
      <c r="CF459" s="9"/>
      <c r="CG459" s="9"/>
      <c r="CH459" s="9"/>
      <c r="CI459" s="10"/>
      <c r="CJ459" s="10"/>
    </row>
    <row r="460" spans="1:88" s="6" customFormat="1" ht="50" customHeight="1" thickBot="1" x14ac:dyDescent="0.4">
      <c r="A460" s="291"/>
      <c r="B460" s="11">
        <v>420</v>
      </c>
      <c r="C460" s="54" t="s">
        <v>458</v>
      </c>
      <c r="D460" s="36" t="s">
        <v>272</v>
      </c>
      <c r="F460" s="157">
        <f>+'ESTUDIO DE MERCADO 2023'!F460*(1 + 0.0928) * (1 + 0.052) * (1 + 0.051)</f>
        <v>650340.17572811374</v>
      </c>
      <c r="G460" s="157">
        <f>+'ESTUDIO DE MERCADO 2023'!G460*(1 + 0.0928) * (1 + 0.052) * (1 + 0.051)</f>
        <v>615321.85857352288</v>
      </c>
      <c r="H460" s="7">
        <f>+'ESTUDIO DE MERCADO 2025'!H460*1.051</f>
        <v>801913</v>
      </c>
      <c r="I460" s="7">
        <f>+'ESTUDIO DE MERCADO 2025'!I460*1.051</f>
        <v>817678</v>
      </c>
      <c r="J460" s="13">
        <f>+'ESTUDIO DE MERCADO 2025'!J460*1.051</f>
        <v>770654.5784</v>
      </c>
      <c r="K460" s="8">
        <f t="shared" si="296"/>
        <v>731182</v>
      </c>
      <c r="L460" s="450"/>
      <c r="M460" s="157">
        <f>+'ESTUDIO DE MERCADO 2023'!I460*(1 + 0.0928) * (1 + 0.052) * (1 + 0.051)</f>
        <v>650340.17572811374</v>
      </c>
      <c r="N460" s="157">
        <f>+'ESTUDIO DE MERCADO 2023'!J460*(1 + 0.0928) * (1 + 0.052) * (1 + 0.051)</f>
        <v>615321.85857352288</v>
      </c>
      <c r="O460" s="7">
        <f>+'ESTUDIO DE MERCADO 2025'!N460*1.051</f>
        <v>801913</v>
      </c>
      <c r="P460" s="7">
        <f>+'ESTUDIO DE MERCADO 2025'!O460*1.051</f>
        <v>817678</v>
      </c>
      <c r="Q460" s="7">
        <f>+'ESTUDIO DE MERCADO 2025'!P460*1.051</f>
        <v>770654.5784</v>
      </c>
      <c r="R460" s="8">
        <f t="shared" si="297"/>
        <v>731182</v>
      </c>
      <c r="S460" s="450"/>
      <c r="T460" s="157">
        <f>+'ESTUDIO DE MERCADO 2023'!O460*(1 + 0.0928) * (1 + 0.052) * (1 + 0.051)</f>
        <v>2107973.00575817</v>
      </c>
      <c r="U460" s="157">
        <f>+'ESTUDIO DE MERCADO 2023'!P460*(1 + 0.0928) * (1 + 0.052) * (1 + 0.051)</f>
        <v>1994466.7669865766</v>
      </c>
      <c r="V460" s="7">
        <f>+'ESTUDIO DE MERCADO 2025'!T460*1.051</f>
        <v>2598072</v>
      </c>
      <c r="W460" s="7">
        <f>+'ESTUDIO DE MERCADO 2025'!U460*1.051</f>
        <v>2598072</v>
      </c>
      <c r="X460" s="7">
        <f>+'ESTUDIO DE MERCADO 2025'!V460*1.051</f>
        <v>2497950.1666000001</v>
      </c>
      <c r="Y460" s="8">
        <f t="shared" si="298"/>
        <v>2359307</v>
      </c>
      <c r="Z460" s="450"/>
      <c r="AA460" s="157">
        <f>+'ESTUDIO DE MERCADO 2023'!AD460*(1 + 0.0928) * (1 + 0.052) * (1 + 0.051)</f>
        <v>2388545.4714040589</v>
      </c>
      <c r="AB460" s="157">
        <f>+'ESTUDIO DE MERCADO 2023'!AE460*(1 + 0.0928) * (1 + 0.052) * (1 + 0.051)</f>
        <v>2259931.4844823028</v>
      </c>
      <c r="AC460" s="7">
        <f>+'ESTUDIO DE MERCADO 2025'!Z460*1.051</f>
        <v>2943851</v>
      </c>
      <c r="AD460" s="7">
        <f>+'ESTUDIO DE MERCADO 2025'!AA460*1.051</f>
        <v>2943851</v>
      </c>
      <c r="AE460" s="7">
        <f>+'ESTUDIO DE MERCADO 2025'!AB460*1.051</f>
        <v>2830429.182</v>
      </c>
      <c r="AF460" s="8">
        <f t="shared" si="299"/>
        <v>2673322</v>
      </c>
      <c r="AG460" s="450"/>
      <c r="AH460" s="157">
        <f>+'ESTUDIO DE MERCADO 2023'!AG460*(1 + 0.0928) * (1 + 0.052) * (1 + 0.051)</f>
        <v>2072487.6010090483</v>
      </c>
      <c r="AI460" s="157">
        <f>+'ESTUDIO DE MERCADO 2023'!AH460*(1 + 0.0928) * (1 + 0.052) * (1 + 0.051)</f>
        <v>2259931.4844823028</v>
      </c>
      <c r="AJ460" s="7">
        <f>+'ESTUDIO DE MERCADO 2025'!AF460*1.051</f>
        <v>2743110</v>
      </c>
      <c r="AK460" s="7">
        <f>+'ESTUDIO DE MERCADO 2025'!AG460*1.051</f>
        <v>2797762</v>
      </c>
      <c r="AL460" s="7">
        <f>+'ESTUDIO DE MERCADO 2025'!AH460*1.051</f>
        <v>2637983.3045999999</v>
      </c>
      <c r="AM460" s="8">
        <f t="shared" si="300"/>
        <v>2502255</v>
      </c>
      <c r="AN460" s="450"/>
      <c r="AO460" s="157">
        <f>+'ESTUDIO DE MERCADO 2023'!AJ460*(1 + 0.0928) * (1 + 0.052) * (1 + 0.051)</f>
        <v>2361004.7053256161</v>
      </c>
      <c r="AP460" s="157">
        <f>+'ESTUDIO DE MERCADO 2023'!AK460*(1 + 0.0928) * (1 + 0.052) * (1 + 0.051)</f>
        <v>2259931.4844823028</v>
      </c>
      <c r="AQ460" s="7">
        <f>+'ESTUDIO DE MERCADO 2025'!AL460*1.051</f>
        <v>2925984</v>
      </c>
      <c r="AR460" s="7">
        <f>+'ESTUDIO DE MERCADO 2025'!AM460*1.051</f>
        <v>2984840</v>
      </c>
      <c r="AS460" s="7">
        <f>+'ESTUDIO DE MERCADO 2025'!AN460*1.051</f>
        <v>2813659.6362000001</v>
      </c>
      <c r="AT460" s="8">
        <f>ROUND(((AO460+AP460+AQ460+AR460+AS460)/5),0)</f>
        <v>2669084</v>
      </c>
      <c r="AU460" s="450"/>
      <c r="AV460" s="157">
        <f>+'ESTUDIO DE MERCADO 2023'!AM460*(1 + 0.0928) * (1 + 0.052) * (1 + 0.051)</f>
        <v>2743454.1922000931</v>
      </c>
      <c r="AW460" s="157">
        <f>+'ESTUDIO DE MERCADO 2023'!AN460*(1 + 0.0928) * (1 + 0.052) * (1 + 0.051)</f>
        <v>2259931.4844823028</v>
      </c>
      <c r="AX460" s="7">
        <f>+'ESTUDIO DE MERCADO 2025'!AR460*1.051</f>
        <v>3168765</v>
      </c>
      <c r="AY460" s="7">
        <f>+'ESTUDIO DE MERCADO 2025'!AS460*1.051</f>
        <v>3231825</v>
      </c>
      <c r="AZ460" s="7">
        <f>+'ESTUDIO DE MERCADO 2025'!AT460*1.051</f>
        <v>3046530.7571999999</v>
      </c>
      <c r="BA460" s="8">
        <f t="shared" si="301"/>
        <v>2890101</v>
      </c>
      <c r="BB460" s="450"/>
      <c r="BC460" s="157">
        <f>+'ESTUDIO DE MERCADO 2023'!AP460*(1 + 0.0928) * (1 + 0.052) * (1 + 0.051)</f>
        <v>1005500.3937262933</v>
      </c>
      <c r="BD460" s="157">
        <f>+'ESTUDIO DE MERCADO 2023'!AQ460*(1 + 0.0928) * (1 + 0.052) * (1 + 0.051)</f>
        <v>773461.84132791811</v>
      </c>
      <c r="BE460" s="7">
        <f>+'ESTUDIO DE MERCADO 2025'!AX460*1.051</f>
        <v>1126672</v>
      </c>
      <c r="BF460" s="7">
        <f>+'ESTUDIO DE MERCADO 2025'!AY460*1.051</f>
        <v>1126672</v>
      </c>
      <c r="BG460" s="7">
        <f>+'ESTUDIO DE MERCADO 2025'!AZ460*1.051</f>
        <v>1083199.0666</v>
      </c>
      <c r="BH460" s="8">
        <f t="shared" si="302"/>
        <v>1023101</v>
      </c>
      <c r="BI460" s="450"/>
      <c r="BJ460" s="157">
        <f>+'ESTUDIO DE MERCADO 2023'!AV460*(1 + 0.0928) * (1 + 0.052) * (1 + 0.051)</f>
        <v>2659257.3027861118</v>
      </c>
      <c r="BK460" s="157">
        <f>+'ESTUDIO DE MERCADO 2023'!AW460*(1 + 0.0928) * (1 + 0.052) * (1 + 0.051)</f>
        <v>2259931.4844823028</v>
      </c>
      <c r="BL460" s="7">
        <f>+'ESTUDIO DE MERCADO 2025'!BD460*1.051</f>
        <v>3115164</v>
      </c>
      <c r="BM460" s="7">
        <f>+'ESTUDIO DE MERCADO 2025'!BE460*1.051</f>
        <v>3115164</v>
      </c>
      <c r="BN460" s="7">
        <f>+'ESTUDIO DE MERCADO 2025'!BF460*1.051</f>
        <v>2995264.2383999997</v>
      </c>
      <c r="BO460" s="8">
        <f t="shared" si="303"/>
        <v>2828956</v>
      </c>
      <c r="BP460" s="450"/>
      <c r="BQ460" s="157">
        <f>+'ESTUDIO DE MERCADO 2023'!AY460*(1 + 0.0928) * (1 + 0.052) * (1 + 0.051)</f>
        <v>2318680.2776253927</v>
      </c>
      <c r="BR460" s="157">
        <f>+'ESTUDIO DE MERCADO 2023'!AZ460*(1 + 0.0928) * (1 + 0.052) * (1 + 0.051)</f>
        <v>2259931.4844823028</v>
      </c>
      <c r="BS460" s="7">
        <f>+'ESTUDIO DE MERCADO 2025'!BJ460*1.051</f>
        <v>2899709</v>
      </c>
      <c r="BT460" s="7">
        <f>+'ESTUDIO DE MERCADO 2025'!BK460*1.051</f>
        <v>2899709</v>
      </c>
      <c r="BU460" s="7">
        <f>+'ESTUDIO DE MERCADO 2025'!BL460*1.051</f>
        <v>2787888.0652000001</v>
      </c>
      <c r="BV460" s="8">
        <f t="shared" si="304"/>
        <v>2633184</v>
      </c>
      <c r="BW460" s="450"/>
      <c r="BX460" s="157">
        <f>+'ESTUDIO DE MERCADO 2023'!BB460*(1 + 0.0928) * (1 + 0.052) * (1 + 0.051)</f>
        <v>1091766.3639869126</v>
      </c>
      <c r="BY460" s="157">
        <f>+'ESTUDIO DE MERCADO 2023'!BC460*(1 + 0.0928) * (1 + 0.052) * (1 + 0.051)</f>
        <v>839820.27998993278</v>
      </c>
      <c r="BZ460" s="7">
        <f>+'ESTUDIO DE MERCADO 2025'!BP460*1.051</f>
        <v>1223364</v>
      </c>
      <c r="CA460" s="7">
        <f>+'ESTUDIO DE MERCADO 2025'!BQ460*1.051</f>
        <v>1223364</v>
      </c>
      <c r="CB460" s="7">
        <f>+'ESTUDIO DE MERCADO 2025'!BR460*1.051</f>
        <v>1176131.2191999999</v>
      </c>
      <c r="CC460" s="8">
        <f t="shared" si="295"/>
        <v>1110889</v>
      </c>
      <c r="CD460" s="453"/>
      <c r="CE460" s="45"/>
      <c r="CF460" s="9"/>
      <c r="CG460" s="9"/>
      <c r="CH460" s="9"/>
      <c r="CI460" s="10"/>
      <c r="CJ460" s="10"/>
    </row>
    <row r="461" spans="1:88" s="6" customFormat="1" ht="50" customHeight="1" thickBot="1" x14ac:dyDescent="0.4">
      <c r="A461" s="291"/>
      <c r="B461" s="271" t="s">
        <v>251</v>
      </c>
      <c r="C461" s="272"/>
      <c r="D461" s="273"/>
      <c r="F461" s="170">
        <f>+SUM(F462:F497)</f>
        <v>7743802.4069842892</v>
      </c>
      <c r="G461" s="170">
        <f t="shared" ref="G461:CB461" si="305">+SUM(G462:G497)</f>
        <v>7326828.4312235964</v>
      </c>
      <c r="H461" s="170">
        <f t="shared" si="305"/>
        <v>13510605</v>
      </c>
      <c r="I461" s="170">
        <f t="shared" si="305"/>
        <v>13780712</v>
      </c>
      <c r="J461" s="170">
        <f t="shared" si="305"/>
        <v>12990495.999399997</v>
      </c>
      <c r="K461" s="170">
        <f>+SUM(K462:K497)</f>
        <v>11070488</v>
      </c>
      <c r="L461" s="170"/>
      <c r="M461" s="170">
        <f t="shared" si="305"/>
        <v>7743802.4069842892</v>
      </c>
      <c r="N461" s="170">
        <f t="shared" si="305"/>
        <v>7316621.3004871598</v>
      </c>
      <c r="O461" s="170">
        <f t="shared" si="305"/>
        <v>13675612</v>
      </c>
      <c r="P461" s="170">
        <f t="shared" si="305"/>
        <v>13948872</v>
      </c>
      <c r="Q461" s="170">
        <f t="shared" si="305"/>
        <v>13150338.805799998</v>
      </c>
      <c r="R461" s="170">
        <f t="shared" si="305"/>
        <v>11167049</v>
      </c>
      <c r="S461" s="170"/>
      <c r="T461" s="170">
        <f t="shared" si="305"/>
        <v>12545492.131319998</v>
      </c>
      <c r="U461" s="170">
        <f t="shared" si="305"/>
        <v>11869965.631941229</v>
      </c>
      <c r="V461" s="170">
        <f t="shared" si="305"/>
        <v>55872211</v>
      </c>
      <c r="W461" s="170">
        <f t="shared" si="305"/>
        <v>55872211</v>
      </c>
      <c r="X461" s="170">
        <f t="shared" si="305"/>
        <v>53723845.294199996</v>
      </c>
      <c r="Y461" s="170">
        <f t="shared" si="305"/>
        <v>37976748</v>
      </c>
      <c r="Z461" s="170"/>
      <c r="AA461" s="170">
        <f t="shared" si="305"/>
        <v>65310206.547832116</v>
      </c>
      <c r="AB461" s="170">
        <f t="shared" si="305"/>
        <v>71144874.295628369</v>
      </c>
      <c r="AC461" s="170">
        <f t="shared" si="305"/>
        <v>90409122</v>
      </c>
      <c r="AD461" s="170">
        <f t="shared" si="305"/>
        <v>90409122</v>
      </c>
      <c r="AE461" s="170">
        <f t="shared" si="305"/>
        <v>86931225.949599996</v>
      </c>
      <c r="AF461" s="170">
        <f t="shared" si="305"/>
        <v>80840911</v>
      </c>
      <c r="AG461" s="170"/>
      <c r="AH461" s="170">
        <f t="shared" si="305"/>
        <v>63950237.249672964</v>
      </c>
      <c r="AI461" s="170">
        <f t="shared" si="305"/>
        <v>71144874.295628369</v>
      </c>
      <c r="AJ461" s="170">
        <f t="shared" si="305"/>
        <v>89548353</v>
      </c>
      <c r="AK461" s="170">
        <f t="shared" si="305"/>
        <v>91341359</v>
      </c>
      <c r="AL461" s="170">
        <f t="shared" si="305"/>
        <v>86103149.986200005</v>
      </c>
      <c r="AM461" s="170">
        <f t="shared" si="305"/>
        <v>80417595</v>
      </c>
      <c r="AN461" s="170"/>
      <c r="AO461" s="170">
        <f t="shared" si="305"/>
        <v>65181845.777751498</v>
      </c>
      <c r="AP461" s="170">
        <f t="shared" si="305"/>
        <v>71144874.295628369</v>
      </c>
      <c r="AQ461" s="170">
        <f t="shared" si="305"/>
        <v>90394408</v>
      </c>
      <c r="AR461" s="170">
        <f t="shared" si="305"/>
        <v>92203179</v>
      </c>
      <c r="AS461" s="170">
        <f t="shared" si="305"/>
        <v>86916129.595799997</v>
      </c>
      <c r="AT461" s="170">
        <f t="shared" si="305"/>
        <v>81168086</v>
      </c>
      <c r="AU461" s="170"/>
      <c r="AV461" s="170">
        <f t="shared" si="305"/>
        <v>16653804.630091969</v>
      </c>
      <c r="AW461" s="170">
        <f t="shared" si="305"/>
        <v>71144874.295628369</v>
      </c>
      <c r="AX461" s="170">
        <f t="shared" si="305"/>
        <v>59384653</v>
      </c>
      <c r="AY461" s="170">
        <f t="shared" si="305"/>
        <v>60571232</v>
      </c>
      <c r="AZ461" s="170">
        <f t="shared" si="305"/>
        <v>57100744.448600002</v>
      </c>
      <c r="BA461" s="170">
        <f t="shared" si="305"/>
        <v>52971062</v>
      </c>
      <c r="BB461" s="170"/>
      <c r="BC461" s="170">
        <f t="shared" si="305"/>
        <v>9689559.3435239475</v>
      </c>
      <c r="BD461" s="170">
        <f t="shared" si="305"/>
        <v>7453507.1873261128</v>
      </c>
      <c r="BE461" s="170">
        <f t="shared" si="305"/>
        <v>15061881</v>
      </c>
      <c r="BF461" s="170">
        <f t="shared" si="305"/>
        <v>15061881</v>
      </c>
      <c r="BG461" s="170">
        <f t="shared" si="305"/>
        <v>14481507.238999998</v>
      </c>
      <c r="BH461" s="170">
        <f t="shared" si="305"/>
        <v>12349670</v>
      </c>
      <c r="BI461" s="170"/>
      <c r="BJ461" s="170">
        <f t="shared" si="305"/>
        <v>15543955.514466282</v>
      </c>
      <c r="BK461" s="170">
        <f t="shared" si="305"/>
        <v>71144874.295628369</v>
      </c>
      <c r="BL461" s="170">
        <f t="shared" si="305"/>
        <v>59035721</v>
      </c>
      <c r="BM461" s="170">
        <f t="shared" si="305"/>
        <v>59035721</v>
      </c>
      <c r="BN461" s="170">
        <f t="shared" si="305"/>
        <v>56764438.742199995</v>
      </c>
      <c r="BO461" s="170">
        <f t="shared" si="305"/>
        <v>52304943</v>
      </c>
      <c r="BP461" s="170"/>
      <c r="BQ461" s="170">
        <f t="shared" si="305"/>
        <v>15460666.201912219</v>
      </c>
      <c r="BR461" s="170">
        <f t="shared" si="305"/>
        <v>71144874.295628369</v>
      </c>
      <c r="BS461" s="170">
        <f t="shared" si="305"/>
        <v>59113495</v>
      </c>
      <c r="BT461" s="170">
        <f t="shared" si="305"/>
        <v>59113495</v>
      </c>
      <c r="BU461" s="170">
        <f t="shared" si="305"/>
        <v>56838792.998399995</v>
      </c>
      <c r="BV461" s="170">
        <f t="shared" si="305"/>
        <v>52334268</v>
      </c>
      <c r="BW461" s="170"/>
      <c r="BX461" s="170">
        <f t="shared" si="305"/>
        <v>10327776.438213961</v>
      </c>
      <c r="BY461" s="170">
        <f t="shared" si="305"/>
        <v>7944443.414010739</v>
      </c>
      <c r="BZ461" s="170">
        <f t="shared" si="305"/>
        <v>15884814</v>
      </c>
      <c r="CA461" s="170">
        <f t="shared" si="305"/>
        <v>15884814</v>
      </c>
      <c r="CB461" s="170">
        <f t="shared" si="305"/>
        <v>14939925.902800001</v>
      </c>
      <c r="CC461" s="119">
        <f t="shared" ref="CC461" si="306">+SUM(CC462:CC497)</f>
        <v>12996356</v>
      </c>
      <c r="CD461" s="455"/>
      <c r="CE461" s="45"/>
      <c r="CF461" s="9"/>
      <c r="CG461" s="9"/>
      <c r="CH461" s="9"/>
      <c r="CI461" s="10"/>
      <c r="CJ461" s="10"/>
    </row>
    <row r="462" spans="1:88" s="6" customFormat="1" ht="50" customHeight="1" x14ac:dyDescent="0.35">
      <c r="A462" s="291"/>
      <c r="B462" s="4">
        <v>421</v>
      </c>
      <c r="C462" s="54" t="s">
        <v>459</v>
      </c>
      <c r="D462" s="4" t="s">
        <v>272</v>
      </c>
      <c r="F462" s="157">
        <f>+'ESTUDIO DE MERCADO 2023'!F462*(1 + 0.0928) * (1 + 0.052) * (1 + 0.051)</f>
        <v>126415.61539156342</v>
      </c>
      <c r="G462" s="157">
        <f>+'ESTUDIO DE MERCADO 2023'!G462*(1 + 0.0928) * (1 + 0.052) * (1 + 0.051)</f>
        <v>119608.62071663309</v>
      </c>
      <c r="H462" s="7">
        <f>+'ESTUDIO DE MERCADO 2025'!H462*1.051</f>
        <v>155548</v>
      </c>
      <c r="I462" s="7">
        <f>+'ESTUDIO DE MERCADO 2025'!I462*1.051</f>
        <v>158701</v>
      </c>
      <c r="J462" s="13">
        <f>+'ESTUDIO DE MERCADO 2025'!J462*1.051</f>
        <v>149803.234</v>
      </c>
      <c r="K462" s="8">
        <f t="shared" si="296"/>
        <v>142015</v>
      </c>
      <c r="L462" s="450"/>
      <c r="M462" s="157">
        <f>+'ESTUDIO DE MERCADO 2023'!I462*(1 + 0.0928) * (1 + 0.052) * (1 + 0.051)</f>
        <v>126415.61539156342</v>
      </c>
      <c r="N462" s="157">
        <f>+'ESTUDIO DE MERCADO 2023'!J462*(1 + 0.0928) * (1 + 0.052) * (1 + 0.051)</f>
        <v>119608.62071663309</v>
      </c>
      <c r="O462" s="7">
        <f>+'ESTUDIO DE MERCADO 2025'!N462*1.051</f>
        <v>155548</v>
      </c>
      <c r="P462" s="7">
        <f>+'ESTUDIO DE MERCADO 2025'!O462*1.051</f>
        <v>158701</v>
      </c>
      <c r="Q462" s="7">
        <f>+'ESTUDIO DE MERCADO 2025'!P462*1.051</f>
        <v>149803.234</v>
      </c>
      <c r="R462" s="8">
        <f t="shared" si="297"/>
        <v>142015</v>
      </c>
      <c r="S462" s="450"/>
      <c r="T462" s="157">
        <f>+'ESTUDIO DE MERCADO 2023'!O462*(1 + 0.0928) * (1 + 0.052) * (1 + 0.051)</f>
        <v>206877.71060556525</v>
      </c>
      <c r="U462" s="157">
        <f>+'ESTUDIO DE MERCADO 2023'!P462*(1 + 0.0928) * (1 + 0.052) * (1 + 0.051)</f>
        <v>195738.14157295789</v>
      </c>
      <c r="V462" s="7">
        <f>+'ESTUDIO DE MERCADO 2025'!T462*1.051</f>
        <v>255392.99999999997</v>
      </c>
      <c r="W462" s="7">
        <f>+'ESTUDIO DE MERCADO 2025'!U462*1.051</f>
        <v>255392.99999999997</v>
      </c>
      <c r="X462" s="7">
        <f>+'ESTUDIO DE MERCADO 2025'!V462*1.051</f>
        <v>245149.954</v>
      </c>
      <c r="Y462" s="8">
        <f t="shared" si="298"/>
        <v>231710</v>
      </c>
      <c r="Z462" s="450"/>
      <c r="AA462" s="157">
        <f>+'ESTUDIO DE MERCADO 2023'!AD462*(1 + 0.0928) * (1 + 0.052) * (1 + 0.051)</f>
        <v>241167.59242274845</v>
      </c>
      <c r="AB462" s="157">
        <f>+'ESTUDIO DE MERCADO 2023'!AE462*(1 + 0.0928) * (1 + 0.052) * (1 + 0.051)</f>
        <v>232087.78641030044</v>
      </c>
      <c r="AC462" s="7">
        <f>+'ESTUDIO DE MERCADO 2025'!Z462*1.051</f>
        <v>299535</v>
      </c>
      <c r="AD462" s="7">
        <f>+'ESTUDIO DE MERCADO 2025'!AA462*1.051</f>
        <v>299535</v>
      </c>
      <c r="AE462" s="7">
        <f>+'ESTUDIO DE MERCADO 2025'!AB462*1.051</f>
        <v>288161.91879999998</v>
      </c>
      <c r="AF462" s="8">
        <f t="shared" si="299"/>
        <v>272097</v>
      </c>
      <c r="AG462" s="450"/>
      <c r="AH462" s="157">
        <f>+'ESTUDIO DE MERCADO 2023'!AG462*(1 + 0.0928) * (1 + 0.052) * (1 + 0.051)</f>
        <v>221210.62120320939</v>
      </c>
      <c r="AI462" s="157">
        <f>+'ESTUDIO DE MERCADO 2023'!AH462*(1 + 0.0928) * (1 + 0.052) * (1 + 0.051)</f>
        <v>232087.78641030044</v>
      </c>
      <c r="AJ462" s="7">
        <f>+'ESTUDIO DE MERCADO 2025'!AF462*1.051</f>
        <v>286923</v>
      </c>
      <c r="AK462" s="7">
        <f>+'ESTUDIO DE MERCADO 2025'!AG462*1.051</f>
        <v>292178</v>
      </c>
      <c r="AL462" s="7">
        <f>+'ESTUDIO DE MERCADO 2025'!AH462*1.051</f>
        <v>276011.09759999998</v>
      </c>
      <c r="AM462" s="8">
        <f t="shared" si="300"/>
        <v>261682</v>
      </c>
      <c r="AN462" s="450"/>
      <c r="AO462" s="157">
        <f>+'ESTUDIO DE MERCADO 2023'!AJ462*(1 + 0.0928) * (1 + 0.052) * (1 + 0.051)</f>
        <v>238322.15064774783</v>
      </c>
      <c r="AP462" s="157">
        <f>+'ESTUDIO DE MERCADO 2023'!AK462*(1 + 0.0928) * (1 + 0.052) * (1 + 0.051)</f>
        <v>232087.78641030044</v>
      </c>
      <c r="AQ462" s="7">
        <f>+'ESTUDIO DE MERCADO 2025'!AL462*1.051</f>
        <v>297433</v>
      </c>
      <c r="AR462" s="7">
        <f>+'ESTUDIO DE MERCADO 2025'!AM462*1.051</f>
        <v>303739</v>
      </c>
      <c r="AS462" s="7">
        <f>+'ESTUDIO DE MERCADO 2025'!AN462*1.051</f>
        <v>286430.08100000001</v>
      </c>
      <c r="AT462" s="8">
        <f>ROUND(((AO462+AP462+AQ462+AR462+AS462)/5),0)</f>
        <v>271602</v>
      </c>
      <c r="AU462" s="450"/>
      <c r="AV462" s="157">
        <f>+'ESTUDIO DE MERCADO 2023'!AM462*(1 + 0.0928) * (1 + 0.052) * (1 + 0.051)</f>
        <v>275645.79340095859</v>
      </c>
      <c r="AW462" s="157">
        <f>+'ESTUDIO DE MERCADO 2023'!AN462*(1 + 0.0928) * (1 + 0.052) * (1 + 0.051)</f>
        <v>232087.78641030044</v>
      </c>
      <c r="AX462" s="7">
        <f>+'ESTUDIO DE MERCADO 2025'!AR462*1.051</f>
        <v>321606</v>
      </c>
      <c r="AY462" s="7">
        <f>+'ESTUDIO DE MERCADO 2025'!AS462*1.051</f>
        <v>327912</v>
      </c>
      <c r="AZ462" s="7">
        <f>+'ESTUDIO DE MERCADO 2025'!AT462*1.051</f>
        <v>309155.85399999999</v>
      </c>
      <c r="BA462" s="8">
        <f t="shared" si="301"/>
        <v>293281</v>
      </c>
      <c r="BB462" s="450"/>
      <c r="BC462" s="157">
        <f>+'ESTUDIO DE MERCADO 2023'!AP462*(1 + 0.0928) * (1 + 0.052) * (1 + 0.051)</f>
        <v>192928.72810395024</v>
      </c>
      <c r="BD462" s="157">
        <f>+'ESTUDIO DE MERCADO 2023'!AQ462*(1 + 0.0928) * (1 + 0.052) * (1 + 0.051)</f>
        <v>148406.71392611563</v>
      </c>
      <c r="BE462" s="7">
        <f>+'ESTUDIO DE MERCADO 2025'!AX462*1.051</f>
        <v>216506</v>
      </c>
      <c r="BF462" s="7">
        <f>+'ESTUDIO DE MERCADO 2025'!AY462*1.051</f>
        <v>216506</v>
      </c>
      <c r="BG462" s="7">
        <f>+'ESTUDIO DE MERCADO 2025'!AZ462*1.051</f>
        <v>207836.72139999998</v>
      </c>
      <c r="BH462" s="8">
        <f t="shared" si="302"/>
        <v>196437</v>
      </c>
      <c r="BI462" s="450"/>
      <c r="BJ462" s="157">
        <f>+'ESTUDIO DE MERCADO 2023'!AV462*(1 + 0.0928) * (1 + 0.052) * (1 + 0.051)</f>
        <v>269171.25914861943</v>
      </c>
      <c r="BK462" s="157">
        <f>+'ESTUDIO DE MERCADO 2023'!AW462*(1 + 0.0928) * (1 + 0.052) * (1 + 0.051)</f>
        <v>232087.78641030044</v>
      </c>
      <c r="BL462" s="7">
        <f>+'ESTUDIO DE MERCADO 2025'!BD462*1.051</f>
        <v>317402</v>
      </c>
      <c r="BM462" s="7">
        <f>+'ESTUDIO DE MERCADO 2025'!BE462*1.051</f>
        <v>317402</v>
      </c>
      <c r="BN462" s="7">
        <f>+'ESTUDIO DE MERCADO 2025'!BF462*1.051</f>
        <v>305213.97340000002</v>
      </c>
      <c r="BO462" s="8">
        <f t="shared" si="303"/>
        <v>288255</v>
      </c>
      <c r="BP462" s="450"/>
      <c r="BQ462" s="157">
        <f>+'ESTUDIO DE MERCADO 2023'!AY462*(1 + 0.0928) * (1 + 0.052) * (1 + 0.051)</f>
        <v>270730.05581699079</v>
      </c>
      <c r="BR462" s="157">
        <f>+'ESTUDIO DE MERCADO 2023'!AZ462*(1 + 0.0928) * (1 + 0.052) * (1 + 0.051)</f>
        <v>232087.78641030044</v>
      </c>
      <c r="BS462" s="7">
        <f>+'ESTUDIO DE MERCADO 2025'!BJ462*1.051</f>
        <v>318453</v>
      </c>
      <c r="BT462" s="7">
        <f>+'ESTUDIO DE MERCADO 2025'!BK462*1.051</f>
        <v>318453</v>
      </c>
      <c r="BU462" s="7">
        <f>+'ESTUDIO DE MERCADO 2025'!BL462*1.051</f>
        <v>306163.02640000003</v>
      </c>
      <c r="BV462" s="8">
        <f t="shared" si="304"/>
        <v>289177</v>
      </c>
      <c r="BW462" s="450"/>
      <c r="BX462" s="157">
        <f>+'ESTUDIO DE MERCADO 2023'!BB462*(1 + 0.0928) * (1 + 0.052) * (1 + 0.051)</f>
        <v>212221.11492941363</v>
      </c>
      <c r="BY462" s="157">
        <f>+'ESTUDIO DE MERCADO 2023'!BC462*(1 + 0.0928) * (1 + 0.052) * (1 + 0.051)</f>
        <v>163247.01148416431</v>
      </c>
      <c r="BZ462" s="7">
        <f>+'ESTUDIO DE MERCADO 2025'!BP462*1.051</f>
        <v>237525.99999999997</v>
      </c>
      <c r="CA462" s="7">
        <f>+'ESTUDIO DE MERCADO 2025'!BQ462*1.051</f>
        <v>237525.99999999997</v>
      </c>
      <c r="CB462" s="7">
        <f>+'ESTUDIO DE MERCADO 2025'!BR462*1.051</f>
        <v>228620.24639999997</v>
      </c>
      <c r="CC462" s="8">
        <f t="shared" si="295"/>
        <v>215828</v>
      </c>
      <c r="CD462" s="453"/>
      <c r="CE462" s="9"/>
      <c r="CF462" s="9"/>
      <c r="CG462" s="9"/>
      <c r="CH462" s="9"/>
      <c r="CI462" s="10"/>
      <c r="CJ462" s="10"/>
    </row>
    <row r="463" spans="1:88" s="6" customFormat="1" ht="50" customHeight="1" thickBot="1" x14ac:dyDescent="0.4">
      <c r="A463" s="291"/>
      <c r="B463" s="31">
        <v>422</v>
      </c>
      <c r="C463" s="54" t="s">
        <v>516</v>
      </c>
      <c r="D463" s="31"/>
      <c r="F463" s="157">
        <f>+'ESTUDIO DE MERCADO 2023'!F463*(1 + 0.0928) * (1 + 0.052) * (1 + 0.051)</f>
        <v>0</v>
      </c>
      <c r="G463" s="157">
        <f>+'ESTUDIO DE MERCADO 2023'!G463*(1 + 0.0928) * (1 + 0.052) * (1 + 0.051)</f>
        <v>0</v>
      </c>
      <c r="H463" s="7">
        <f>+'ESTUDIO DE MERCADO 2025'!H463*1.051</f>
        <v>312147</v>
      </c>
      <c r="I463" s="7">
        <f>+'ESTUDIO DE MERCADO 2025'!I463*1.051</f>
        <v>318453</v>
      </c>
      <c r="J463" s="13">
        <f>+'ESTUDIO DE MERCADO 2025'!J463*1.051</f>
        <v>300586</v>
      </c>
      <c r="K463" s="8">
        <f t="shared" si="296"/>
        <v>186237</v>
      </c>
      <c r="L463" s="450"/>
      <c r="M463" s="157">
        <f>+'ESTUDIO DE MERCADO 2023'!I463*(1 + 0.0928) * (1 + 0.052) * (1 + 0.051)</f>
        <v>0</v>
      </c>
      <c r="N463" s="157">
        <f>+'ESTUDIO DE MERCADO 2023'!J463*(1 + 0.0928) * (1 + 0.052) * (1 + 0.051)</f>
        <v>0</v>
      </c>
      <c r="O463" s="7">
        <f>+'ESTUDIO DE MERCADO 2025'!N463*1.051</f>
        <v>312147</v>
      </c>
      <c r="P463" s="7">
        <f>+'ESTUDIO DE MERCADO 2025'!O463*1.051</f>
        <v>318453</v>
      </c>
      <c r="Q463" s="7">
        <f>+'ESTUDIO DE MERCADO 2025'!P463*1.051</f>
        <v>300586</v>
      </c>
      <c r="R463" s="8">
        <f t="shared" si="297"/>
        <v>186237</v>
      </c>
      <c r="S463" s="450"/>
      <c r="T463" s="157">
        <f>+'ESTUDIO DE MERCADO 2023'!O463*(1 + 0.0928) * (1 + 0.052) * (1 + 0.051)</f>
        <v>0</v>
      </c>
      <c r="U463" s="157">
        <f>+'ESTUDIO DE MERCADO 2023'!P463*(1 + 0.0928) * (1 + 0.052) * (1 + 0.051)</f>
        <v>0</v>
      </c>
      <c r="V463" s="7">
        <f>+'ESTUDIO DE MERCADO 2025'!T463*1.051</f>
        <v>312147</v>
      </c>
      <c r="W463" s="7">
        <f>+'ESTUDIO DE MERCADO 2025'!U463*1.051</f>
        <v>312147</v>
      </c>
      <c r="X463" s="7">
        <f>+'ESTUDIO DE MERCADO 2025'!V463*1.051</f>
        <v>300586</v>
      </c>
      <c r="Y463" s="8">
        <f t="shared" si="298"/>
        <v>184976</v>
      </c>
      <c r="Z463" s="450"/>
      <c r="AA463" s="157">
        <f>+'ESTUDIO DE MERCADO 2023'!AD463*(1 + 0.0928) * (1 + 0.052) * (1 + 0.051)</f>
        <v>0</v>
      </c>
      <c r="AB463" s="157">
        <f>+'ESTUDIO DE MERCADO 2023'!AE463*(1 + 0.0928) * (1 + 0.052) * (1 + 0.051)</f>
        <v>0</v>
      </c>
      <c r="AC463" s="7">
        <f>+'ESTUDIO DE MERCADO 2025'!Z463*1.051</f>
        <v>312147</v>
      </c>
      <c r="AD463" s="7">
        <f>+'ESTUDIO DE MERCADO 2025'!AA463*1.051</f>
        <v>312147</v>
      </c>
      <c r="AE463" s="7">
        <f>+'ESTUDIO DE MERCADO 2025'!AB463*1.051</f>
        <v>300586</v>
      </c>
      <c r="AF463" s="8">
        <f t="shared" si="299"/>
        <v>184976</v>
      </c>
      <c r="AG463" s="450"/>
      <c r="AH463" s="157">
        <f>+'ESTUDIO DE MERCADO 2023'!AG463*(1 + 0.0928) * (1 + 0.052) * (1 + 0.051)</f>
        <v>0</v>
      </c>
      <c r="AI463" s="157">
        <f>+'ESTUDIO DE MERCADO 2023'!AH463*(1 + 0.0928) * (1 + 0.052) * (1 + 0.051)</f>
        <v>0</v>
      </c>
      <c r="AJ463" s="7">
        <f>+'ESTUDIO DE MERCADO 2025'!AF463*1.051</f>
        <v>312147</v>
      </c>
      <c r="AK463" s="7">
        <f>+'ESTUDIO DE MERCADO 2025'!AG463*1.051</f>
        <v>318453</v>
      </c>
      <c r="AL463" s="7">
        <f>+'ESTUDIO DE MERCADO 2025'!AH463*1.051</f>
        <v>300586</v>
      </c>
      <c r="AM463" s="8">
        <f t="shared" si="300"/>
        <v>186237</v>
      </c>
      <c r="AN463" s="450"/>
      <c r="AO463" s="157">
        <f>+'ESTUDIO DE MERCADO 2023'!AJ463*(1 + 0.0928) * (1 + 0.052) * (1 + 0.051)</f>
        <v>0</v>
      </c>
      <c r="AP463" s="157">
        <f>+'ESTUDIO DE MERCADO 2023'!AK463*(1 + 0.0928) * (1 + 0.052) * (1 + 0.051)</f>
        <v>0</v>
      </c>
      <c r="AQ463" s="7">
        <f>+'ESTUDIO DE MERCADO 2025'!AL463*1.051</f>
        <v>312147</v>
      </c>
      <c r="AR463" s="7">
        <f>+'ESTUDIO DE MERCADO 2025'!AM463*1.051</f>
        <v>318453</v>
      </c>
      <c r="AS463" s="7">
        <f>+'ESTUDIO DE MERCADO 2025'!AN463*1.051</f>
        <v>300586</v>
      </c>
      <c r="AT463" s="8">
        <f>ROUND(((AO463+AP463+AQ463+AR463+AS463)/5),0)</f>
        <v>186237</v>
      </c>
      <c r="AU463" s="450"/>
      <c r="AV463" s="157">
        <f>+'ESTUDIO DE MERCADO 2023'!AM463*(1 + 0.0928) * (1 + 0.052) * (1 + 0.051)</f>
        <v>0</v>
      </c>
      <c r="AW463" s="157">
        <f>+'ESTUDIO DE MERCADO 2023'!AN463*(1 + 0.0928) * (1 + 0.052) * (1 + 0.051)</f>
        <v>0</v>
      </c>
      <c r="AX463" s="7">
        <f>+'ESTUDIO DE MERCADO 2025'!AR463*1.051</f>
        <v>312147</v>
      </c>
      <c r="AY463" s="7">
        <f>+'ESTUDIO DE MERCADO 2025'!AS463*1.051</f>
        <v>318453</v>
      </c>
      <c r="AZ463" s="7">
        <f>+'ESTUDIO DE MERCADO 2025'!AT463*1.051</f>
        <v>300586</v>
      </c>
      <c r="BA463" s="8">
        <f t="shared" si="301"/>
        <v>186237</v>
      </c>
      <c r="BB463" s="450"/>
      <c r="BC463" s="157">
        <f>+'ESTUDIO DE MERCADO 2023'!AP463*(1 + 0.0928) * (1 + 0.052) * (1 + 0.051)</f>
        <v>0</v>
      </c>
      <c r="BD463" s="157">
        <f>+'ESTUDIO DE MERCADO 2023'!AQ463*(1 + 0.0928) * (1 + 0.052) * (1 + 0.051)</f>
        <v>0</v>
      </c>
      <c r="BE463" s="7">
        <f>+'ESTUDIO DE MERCADO 2025'!AX463*1.051</f>
        <v>312147</v>
      </c>
      <c r="BF463" s="7">
        <f>+'ESTUDIO DE MERCADO 2025'!AY463*1.051</f>
        <v>312147</v>
      </c>
      <c r="BG463" s="7">
        <f>+'ESTUDIO DE MERCADO 2025'!AZ463*1.051</f>
        <v>300586</v>
      </c>
      <c r="BH463" s="8">
        <f t="shared" si="302"/>
        <v>184976</v>
      </c>
      <c r="BI463" s="450"/>
      <c r="BJ463" s="157">
        <f>+'ESTUDIO DE MERCADO 2023'!AV463*(1 + 0.0928) * (1 + 0.052) * (1 + 0.051)</f>
        <v>0</v>
      </c>
      <c r="BK463" s="157">
        <f>+'ESTUDIO DE MERCADO 2023'!AW463*(1 + 0.0928) * (1 + 0.052) * (1 + 0.051)</f>
        <v>0</v>
      </c>
      <c r="BL463" s="7">
        <f>+'ESTUDIO DE MERCADO 2025'!BD463*1.051</f>
        <v>312147</v>
      </c>
      <c r="BM463" s="7">
        <f>+'ESTUDIO DE MERCADO 2025'!BE463*1.051</f>
        <v>312147</v>
      </c>
      <c r="BN463" s="7">
        <f>+'ESTUDIO DE MERCADO 2025'!BF463*1.051</f>
        <v>300586</v>
      </c>
      <c r="BO463" s="8">
        <f t="shared" si="303"/>
        <v>184976</v>
      </c>
      <c r="BP463" s="450"/>
      <c r="BQ463" s="157">
        <f>+'ESTUDIO DE MERCADO 2023'!AY463*(1 + 0.0928) * (1 + 0.052) * (1 + 0.051)</f>
        <v>0</v>
      </c>
      <c r="BR463" s="157">
        <f>+'ESTUDIO DE MERCADO 2023'!AZ463*(1 + 0.0928) * (1 + 0.052) * (1 + 0.051)</f>
        <v>0</v>
      </c>
      <c r="BS463" s="7">
        <f>+'ESTUDIO DE MERCADO 2025'!BJ463*1.051</f>
        <v>312147</v>
      </c>
      <c r="BT463" s="7">
        <f>+'ESTUDIO DE MERCADO 2025'!BK463*1.051</f>
        <v>312147</v>
      </c>
      <c r="BU463" s="7">
        <f>+'ESTUDIO DE MERCADO 2025'!BL463*1.051</f>
        <v>300586</v>
      </c>
      <c r="BV463" s="8">
        <f t="shared" si="304"/>
        <v>184976</v>
      </c>
      <c r="BW463" s="450"/>
      <c r="BX463" s="157">
        <f>+'ESTUDIO DE MERCADO 2023'!BB463*(1 + 0.0928) * (1 + 0.052) * (1 + 0.051)</f>
        <v>0</v>
      </c>
      <c r="BY463" s="157">
        <f>+'ESTUDIO DE MERCADO 2023'!BC463*(1 + 0.0928) * (1 + 0.052) * (1 + 0.051)</f>
        <v>0</v>
      </c>
      <c r="BZ463" s="7">
        <f>+'ESTUDIO DE MERCADO 2025'!BP463*1.051</f>
        <v>312147</v>
      </c>
      <c r="CA463" s="7">
        <f>+'ESTUDIO DE MERCADO 2025'!BQ463*1.051</f>
        <v>312147</v>
      </c>
      <c r="CB463" s="7">
        <f>+'ESTUDIO DE MERCADO 2025'!BR463*1.051</f>
        <v>300586</v>
      </c>
      <c r="CC463" s="8">
        <f t="shared" si="295"/>
        <v>184976</v>
      </c>
      <c r="CD463" s="453"/>
      <c r="CE463" s="9"/>
      <c r="CF463" s="9"/>
      <c r="CG463" s="9"/>
      <c r="CH463" s="9"/>
      <c r="CI463" s="10"/>
      <c r="CJ463" s="10"/>
    </row>
    <row r="464" spans="1:88" s="6" customFormat="1" ht="50" customHeight="1" x14ac:dyDescent="0.35">
      <c r="A464" s="291"/>
      <c r="B464" s="4">
        <v>423</v>
      </c>
      <c r="C464" s="54" t="s">
        <v>460</v>
      </c>
      <c r="D464" s="11" t="s">
        <v>272</v>
      </c>
      <c r="F464" s="157">
        <f>+'ESTUDIO DE MERCADO 2023'!F464*(1 + 0.0928) * (1 + 0.052) * (1 + 0.051)</f>
        <v>238681.77949719282</v>
      </c>
      <c r="G464" s="157">
        <f>+'ESTUDIO DE MERCADO 2023'!G464*(1 + 0.0928) * (1 + 0.052) * (1 + 0.051)</f>
        <v>225829.68367811324</v>
      </c>
      <c r="H464" s="7">
        <f>+'ESTUDIO DE MERCADO 2025'!H464*1.051</f>
        <v>294280</v>
      </c>
      <c r="I464" s="7">
        <f>+'ESTUDIO DE MERCADO 2025'!I464*1.051</f>
        <v>300586</v>
      </c>
      <c r="J464" s="13">
        <f>+'ESTUDIO DE MERCADO 2025'!J464*1.051</f>
        <v>282838.39359999995</v>
      </c>
      <c r="K464" s="8">
        <f t="shared" si="296"/>
        <v>268443</v>
      </c>
      <c r="L464" s="450"/>
      <c r="M464" s="157">
        <f>+'ESTUDIO DE MERCADO 2023'!I464*(1 + 0.0928) * (1 + 0.052) * (1 + 0.051)</f>
        <v>238681.77949719282</v>
      </c>
      <c r="N464" s="157">
        <f>+'ESTUDIO DE MERCADO 2023'!J464*(1 + 0.0928) * (1 + 0.052) * (1 + 0.051)</f>
        <v>225829.68367811324</v>
      </c>
      <c r="O464" s="7">
        <f>+'ESTUDIO DE MERCADO 2025'!N464*1.051</f>
        <v>294280</v>
      </c>
      <c r="P464" s="7">
        <f>+'ESTUDIO DE MERCADO 2025'!O464*1.051</f>
        <v>300586</v>
      </c>
      <c r="Q464" s="7">
        <f>+'ESTUDIO DE MERCADO 2025'!P464*1.051</f>
        <v>282838.39359999995</v>
      </c>
      <c r="R464" s="8">
        <f t="shared" si="297"/>
        <v>268443</v>
      </c>
      <c r="S464" s="450"/>
      <c r="T464" s="157">
        <f>+'ESTUDIO DE MERCADO 2023'!O464*(1 + 0.0928) * (1 + 0.052) * (1 + 0.051)</f>
        <v>377869.07889337052</v>
      </c>
      <c r="U464" s="157">
        <f>+'ESTUDIO DE MERCADO 2023'!P464*(1 + 0.0928) * (1 + 0.052) * (1 + 0.051)</f>
        <v>357522.28233757371</v>
      </c>
      <c r="V464" s="7">
        <f>+'ESTUDIO DE MERCADO 2025'!T464*1.051</f>
        <v>465593</v>
      </c>
      <c r="W464" s="7">
        <f>+'ESTUDIO DE MERCADO 2025'!U464*1.051</f>
        <v>465593</v>
      </c>
      <c r="X464" s="7">
        <f>+'ESTUDIO DE MERCADO 2025'!V464*1.051</f>
        <v>447774.97659999994</v>
      </c>
      <c r="Y464" s="8">
        <f t="shared" si="298"/>
        <v>422870</v>
      </c>
      <c r="Z464" s="450"/>
      <c r="AA464" s="157">
        <f>+'ESTUDIO DE MERCADO 2023'!AD464*(1 + 0.0928) * (1 + 0.052) * (1 + 0.051)</f>
        <v>466631.79674050829</v>
      </c>
      <c r="AB464" s="157">
        <f>+'ESTUDIO DE MERCADO 2023'!AE464*(1 + 0.0928) * (1 + 0.052) * (1 + 0.051)</f>
        <v>446592.18939085508</v>
      </c>
      <c r="AC464" s="7">
        <f>+'ESTUDIO DE MERCADO 2025'!Z464*1.051</f>
        <v>578050</v>
      </c>
      <c r="AD464" s="7">
        <f>+'ESTUDIO DE MERCADO 2025'!AA464*1.051</f>
        <v>578050</v>
      </c>
      <c r="AE464" s="7">
        <f>+'ESTUDIO DE MERCADO 2025'!AB464*1.051</f>
        <v>556056.77399999998</v>
      </c>
      <c r="AF464" s="8">
        <f t="shared" si="299"/>
        <v>525076</v>
      </c>
      <c r="AG464" s="450"/>
      <c r="AH464" s="157">
        <f>+'ESTUDIO DE MERCADO 2023'!AG464*(1 + 0.0928) * (1 + 0.052) * (1 + 0.051)</f>
        <v>428215.90285334137</v>
      </c>
      <c r="AI464" s="157">
        <f>+'ESTUDIO DE MERCADO 2023'!AH464*(1 + 0.0928) * (1 + 0.052) * (1 + 0.051)</f>
        <v>446592.18939085508</v>
      </c>
      <c r="AJ464" s="7">
        <f>+'ESTUDIO DE MERCADO 2025'!AF464*1.051</f>
        <v>553877</v>
      </c>
      <c r="AK464" s="7">
        <f>+'ESTUDIO DE MERCADO 2025'!AG464*1.051</f>
        <v>565438</v>
      </c>
      <c r="AL464" s="7">
        <f>+'ESTUDIO DE MERCADO 2025'!AH464*1.051</f>
        <v>532665.92819999997</v>
      </c>
      <c r="AM464" s="8">
        <f t="shared" si="300"/>
        <v>505358</v>
      </c>
      <c r="AN464" s="450"/>
      <c r="AO464" s="157">
        <f>+'ESTUDIO DE MERCADO 2023'!AJ464*(1 + 0.0928) * (1 + 0.052) * (1 + 0.051)</f>
        <v>477116.92164155678</v>
      </c>
      <c r="AP464" s="157">
        <f>+'ESTUDIO DE MERCADO 2023'!AK464*(1 + 0.0928) * (1 + 0.052) * (1 + 0.051)</f>
        <v>446592.18939085508</v>
      </c>
      <c r="AQ464" s="7">
        <f>+'ESTUDIO DE MERCADO 2025'!AL464*1.051</f>
        <v>585407</v>
      </c>
      <c r="AR464" s="7">
        <f>+'ESTUDIO DE MERCADO 2025'!AM464*1.051</f>
        <v>596968</v>
      </c>
      <c r="AS464" s="7">
        <f>+'ESTUDIO DE MERCADO 2025'!AN464*1.051</f>
        <v>562441.17859999998</v>
      </c>
      <c r="AT464" s="8">
        <f>ROUND(((AO464+AP464+AQ464+AR464+AS464)/5),0)</f>
        <v>533705</v>
      </c>
      <c r="AU464" s="450"/>
      <c r="AV464" s="157">
        <f>+'ESTUDIO DE MERCADO 2023'!AM464*(1 + 0.0928) * (1 + 0.052) * (1 + 0.051)</f>
        <v>545957.90217670251</v>
      </c>
      <c r="AW464" s="157">
        <f>+'ESTUDIO DE MERCADO 2023'!AN464*(1 + 0.0928) * (1 + 0.052) * (1 + 0.051)</f>
        <v>446592.18939085508</v>
      </c>
      <c r="AX464" s="7">
        <f>+'ESTUDIO DE MERCADO 2025'!AR464*1.051</f>
        <v>628498</v>
      </c>
      <c r="AY464" s="7">
        <f>+'ESTUDIO DE MERCADO 2025'!AS464*1.051</f>
        <v>641110</v>
      </c>
      <c r="AZ464" s="7">
        <f>+'ESTUDIO DE MERCADO 2025'!AT464*1.051</f>
        <v>604356.95039999997</v>
      </c>
      <c r="BA464" s="8">
        <f t="shared" si="301"/>
        <v>573303</v>
      </c>
      <c r="BB464" s="450"/>
      <c r="BC464" s="157">
        <f>+'ESTUDIO DE MERCADO 2023'!AP464*(1 + 0.0928) * (1 + 0.052) * (1 + 0.051)</f>
        <v>373419.88684381789</v>
      </c>
      <c r="BD464" s="157">
        <f>+'ESTUDIO DE MERCADO 2023'!AQ464*(1 + 0.0928) * (1 + 0.052) * (1 + 0.051)</f>
        <v>287246.06680293684</v>
      </c>
      <c r="BE464" s="7">
        <f>+'ESTUDIO DE MERCADO 2025'!AX464*1.051</f>
        <v>418298</v>
      </c>
      <c r="BF464" s="7">
        <f>+'ESTUDIO DE MERCADO 2025'!AY464*1.051</f>
        <v>418298</v>
      </c>
      <c r="BG464" s="7">
        <f>+'ESTUDIO DE MERCADO 2025'!AZ464*1.051</f>
        <v>402274.87439999997</v>
      </c>
      <c r="BH464" s="8">
        <f t="shared" si="302"/>
        <v>379907</v>
      </c>
      <c r="BI464" s="450"/>
      <c r="BJ464" s="157">
        <f>+'ESTUDIO DE MERCADO 2023'!AV464*(1 + 0.0928) * (1 + 0.052) * (1 + 0.051)</f>
        <v>522895.48724371271</v>
      </c>
      <c r="BK464" s="157">
        <f>+'ESTUDIO DE MERCADO 2023'!AW464*(1 + 0.0928) * (1 + 0.052) * (1 + 0.051)</f>
        <v>446592.18939085508</v>
      </c>
      <c r="BL464" s="7">
        <f>+'ESTUDIO DE MERCADO 2025'!BD464*1.051</f>
        <v>613784</v>
      </c>
      <c r="BM464" s="7">
        <f>+'ESTUDIO DE MERCADO 2025'!BE464*1.051</f>
        <v>613784</v>
      </c>
      <c r="BN464" s="7">
        <f>+'ESTUDIO DE MERCADO 2025'!BF464*1.051</f>
        <v>590315.3801999999</v>
      </c>
      <c r="BO464" s="8">
        <f t="shared" si="303"/>
        <v>557474</v>
      </c>
      <c r="BP464" s="450"/>
      <c r="BQ464" s="157">
        <f>+'ESTUDIO DE MERCADO 2023'!AY464*(1 + 0.0928) * (1 + 0.052) * (1 + 0.051)</f>
        <v>523154.27421983361</v>
      </c>
      <c r="BR464" s="157">
        <f>+'ESTUDIO DE MERCADO 2023'!AZ464*(1 + 0.0928) * (1 + 0.052) * (1 + 0.051)</f>
        <v>446592.18939085508</v>
      </c>
      <c r="BS464" s="7">
        <f>+'ESTUDIO DE MERCADO 2025'!BJ464*1.051</f>
        <v>613784</v>
      </c>
      <c r="BT464" s="7">
        <f>+'ESTUDIO DE MERCADO 2025'!BK464*1.051</f>
        <v>613784</v>
      </c>
      <c r="BU464" s="7">
        <f>+'ESTUDIO DE MERCADO 2025'!BL464*1.051</f>
        <v>590472.81999999995</v>
      </c>
      <c r="BV464" s="8">
        <f t="shared" si="304"/>
        <v>557557</v>
      </c>
      <c r="BW464" s="450"/>
      <c r="BX464" s="157">
        <f>+'ESTUDIO DE MERCADO 2023'!BB464*(1 + 0.0928) * (1 + 0.052) * (1 + 0.051)</f>
        <v>400689.7163228484</v>
      </c>
      <c r="BY464" s="157">
        <f>+'ESTUDIO DE MERCADO 2023'!BC464*(1 + 0.0928) * (1 + 0.052) * (1 + 0.051)</f>
        <v>308222.85870988335</v>
      </c>
      <c r="BZ464" s="7">
        <f>+'ESTUDIO DE MERCADO 2025'!BP464*1.051</f>
        <v>448777</v>
      </c>
      <c r="CA464" s="7">
        <f>+'ESTUDIO DE MERCADO 2025'!BQ464*1.051</f>
        <v>448777</v>
      </c>
      <c r="CB464" s="7">
        <f>+'ESTUDIO DE MERCADO 2025'!BR464*1.051</f>
        <v>431652.84679999994</v>
      </c>
      <c r="CC464" s="8">
        <f t="shared" si="295"/>
        <v>407624</v>
      </c>
      <c r="CD464" s="453"/>
      <c r="CE464" s="9"/>
      <c r="CF464" s="9"/>
      <c r="CG464" s="9"/>
      <c r="CH464" s="9"/>
      <c r="CI464" s="10"/>
      <c r="CJ464" s="10"/>
    </row>
    <row r="465" spans="1:88" s="6" customFormat="1" ht="50" customHeight="1" thickBot="1" x14ac:dyDescent="0.4">
      <c r="A465" s="291"/>
      <c r="B465" s="31">
        <v>424</v>
      </c>
      <c r="C465" s="55" t="s">
        <v>461</v>
      </c>
      <c r="D465" s="11" t="s">
        <v>272</v>
      </c>
      <c r="F465" s="157">
        <f>+'ESTUDIO DE MERCADO 2023'!F465*(1 + 0.0928) * (1 + 0.052) * (1 + 0.051)</f>
        <v>88198.975326386149</v>
      </c>
      <c r="G465" s="157">
        <f>+'ESTUDIO DE MERCADO 2023'!G465*(1 + 0.0928) * (1 + 0.052) * (1 + 0.051)</f>
        <v>83449.799731888445</v>
      </c>
      <c r="H465" s="7">
        <f>+'ESTUDIO DE MERCADO 2025'!H465*1.051</f>
        <v>108253</v>
      </c>
      <c r="I465" s="7">
        <f>+'ESTUDIO DE MERCADO 2025'!I465*1.051</f>
        <v>110355</v>
      </c>
      <c r="J465" s="13">
        <f>+'ESTUDIO DE MERCADO 2025'!J465*1.051</f>
        <v>104516.48479999999</v>
      </c>
      <c r="K465" s="8">
        <f t="shared" si="296"/>
        <v>98955</v>
      </c>
      <c r="L465" s="450"/>
      <c r="M465" s="157">
        <f>+'ESTUDIO DE MERCADO 2023'!I465*(1 + 0.0928) * (1 + 0.052) * (1 + 0.051)</f>
        <v>88198.975326386149</v>
      </c>
      <c r="N465" s="157">
        <f>+'ESTUDIO DE MERCADO 2023'!J465*(1 + 0.0928) * (1 + 0.052) * (1 + 0.051)</f>
        <v>83449.799731888445</v>
      </c>
      <c r="O465" s="7">
        <f>+'ESTUDIO DE MERCADO 2025'!N465*1.051</f>
        <v>108253</v>
      </c>
      <c r="P465" s="7">
        <f>+'ESTUDIO DE MERCADO 2025'!O465*1.051</f>
        <v>110355</v>
      </c>
      <c r="Q465" s="7">
        <f>+'ESTUDIO DE MERCADO 2025'!P465*1.051</f>
        <v>104516.48479999999</v>
      </c>
      <c r="R465" s="8">
        <f t="shared" si="297"/>
        <v>98955</v>
      </c>
      <c r="S465" s="450"/>
      <c r="T465" s="157">
        <f>+'ESTUDIO DE MERCADO 2023'!O465*(1 + 0.0928) * (1 + 0.052) * (1 + 0.051)</f>
        <v>148826.81051609875</v>
      </c>
      <c r="U465" s="157">
        <f>+'ESTUDIO DE MERCADO 2023'!P465*(1 + 0.0928) * (1 + 0.052) * (1 + 0.051)</f>
        <v>140813.05918061655</v>
      </c>
      <c r="V465" s="7">
        <f>+'ESTUDIO DE MERCADO 2025'!T465*1.051</f>
        <v>183925</v>
      </c>
      <c r="W465" s="7">
        <f>+'ESTUDIO DE MERCADO 2025'!U465*1.051</f>
        <v>183925</v>
      </c>
      <c r="X465" s="7">
        <f>+'ESTUDIO DE MERCADO 2025'!V465*1.051</f>
        <v>176360.53260000001</v>
      </c>
      <c r="Y465" s="8">
        <f t="shared" si="298"/>
        <v>166770</v>
      </c>
      <c r="Z465" s="450"/>
      <c r="AA465" s="157">
        <f>+'ESTUDIO DE MERCADO 2023'!AD465*(1 + 0.0928) * (1 + 0.052) * (1 + 0.051)</f>
        <v>164541.13328205023</v>
      </c>
      <c r="AB465" s="157">
        <f>+'ESTUDIO DE MERCADO 2023'!AE465*(1 + 0.0928) * (1 + 0.052) * (1 + 0.051)</f>
        <v>161105.91140899668</v>
      </c>
      <c r="AC465" s="7">
        <f>+'ESTUDIO DE MERCADO 2025'!Z465*1.051</f>
        <v>205996</v>
      </c>
      <c r="AD465" s="7">
        <f>+'ESTUDIO DE MERCADO 2025'!AA465*1.051</f>
        <v>205996</v>
      </c>
      <c r="AE465" s="7">
        <f>+'ESTUDIO DE MERCADO 2025'!AB465*1.051</f>
        <v>198284.39259999999</v>
      </c>
      <c r="AF465" s="8">
        <f t="shared" si="299"/>
        <v>187185</v>
      </c>
      <c r="AG465" s="450"/>
      <c r="AH465" s="157">
        <f>+'ESTUDIO DE MERCADO 2023'!AG465*(1 + 0.0928) * (1 + 0.052) * (1 + 0.051)</f>
        <v>151916.45971926983</v>
      </c>
      <c r="AI465" s="157">
        <f>+'ESTUDIO DE MERCADO 2023'!AH465*(1 + 0.0928) * (1 + 0.052) * (1 + 0.051)</f>
        <v>161105.91140899668</v>
      </c>
      <c r="AJ465" s="7">
        <f>+'ESTUDIO DE MERCADO 2025'!AF465*1.051</f>
        <v>198639</v>
      </c>
      <c r="AK465" s="7">
        <f>+'ESTUDIO DE MERCADO 2025'!AG465*1.051</f>
        <v>202843</v>
      </c>
      <c r="AL465" s="7">
        <f>+'ESTUDIO DE MERCADO 2025'!AH465*1.051</f>
        <v>190597.799</v>
      </c>
      <c r="AM465" s="8">
        <f t="shared" si="300"/>
        <v>181020</v>
      </c>
      <c r="AN465" s="450"/>
      <c r="AO465" s="157">
        <f>+'ESTUDIO DE MERCADO 2023'!AJ465*(1 + 0.0928) * (1 + 0.052) * (1 + 0.051)</f>
        <v>169267.33674266186</v>
      </c>
      <c r="AP465" s="157">
        <f>+'ESTUDIO DE MERCADO 2023'!AK465*(1 + 0.0928) * (1 + 0.052) * (1 + 0.051)</f>
        <v>161105.91140899668</v>
      </c>
      <c r="AQ465" s="7">
        <f>+'ESTUDIO DE MERCADO 2025'!AL465*1.051</f>
        <v>209149</v>
      </c>
      <c r="AR465" s="7">
        <f>+'ESTUDIO DE MERCADO 2025'!AM465*1.051</f>
        <v>213353</v>
      </c>
      <c r="AS465" s="7">
        <f>+'ESTUDIO DE MERCADO 2025'!AN465*1.051</f>
        <v>201162.451</v>
      </c>
      <c r="AT465" s="8">
        <f>ROUND(((AO465+AP465+AQ465+AR465+AS465)/5),0)</f>
        <v>190808</v>
      </c>
      <c r="AU465" s="450"/>
      <c r="AV465" s="157">
        <f>+'ESTUDIO DE MERCADO 2023'!AM465*(1 + 0.0928) * (1 + 0.052) * (1 + 0.051)</f>
        <v>195431.55050211478</v>
      </c>
      <c r="AW465" s="157">
        <f>+'ESTUDIO DE MERCADO 2023'!AN465*(1 + 0.0928) * (1 + 0.052) * (1 + 0.051)</f>
        <v>161105.91140899668</v>
      </c>
      <c r="AX465" s="7">
        <f>+'ESTUDIO DE MERCADO 2025'!AR465*1.051</f>
        <v>225965</v>
      </c>
      <c r="AY465" s="7">
        <f>+'ESTUDIO DE MERCADO 2025'!AS465*1.051</f>
        <v>230169</v>
      </c>
      <c r="AZ465" s="7">
        <f>+'ESTUDIO DE MERCADO 2025'!AT465*1.051</f>
        <v>217093.29879999996</v>
      </c>
      <c r="BA465" s="8">
        <f t="shared" si="301"/>
        <v>205953</v>
      </c>
      <c r="BB465" s="450"/>
      <c r="BC465" s="157">
        <f>+'ESTUDIO DE MERCADO 2023'!AP465*(1 + 0.0928) * (1 + 0.052) * (1 + 0.051)</f>
        <v>131297.33403031345</v>
      </c>
      <c r="BD465" s="157">
        <f>+'ESTUDIO DE MERCADO 2023'!AQ465*(1 + 0.0928) * (1 + 0.052) * (1 + 0.051)</f>
        <v>100997.94925408727</v>
      </c>
      <c r="BE465" s="7">
        <f>+'ESTUDIO DE MERCADO 2025'!AX465*1.051</f>
        <v>147140</v>
      </c>
      <c r="BF465" s="7">
        <f>+'ESTUDIO DE MERCADO 2025'!AY465*1.051</f>
        <v>147140</v>
      </c>
      <c r="BG465" s="7">
        <f>+'ESTUDIO DE MERCADO 2025'!AZ465*1.051</f>
        <v>141442.73920000001</v>
      </c>
      <c r="BH465" s="8">
        <f t="shared" si="302"/>
        <v>133604</v>
      </c>
      <c r="BI465" s="450"/>
      <c r="BJ465" s="157">
        <f>+'ESTUDIO DE MERCADO 2023'!AV465*(1 + 0.0928) * (1 + 0.052) * (1 + 0.051)</f>
        <v>176564.40049187359</v>
      </c>
      <c r="BK465" s="157">
        <f>+'ESTUDIO DE MERCADO 2023'!AW465*(1 + 0.0928) * (1 + 0.052) * (1 + 0.051)</f>
        <v>161105.91140899668</v>
      </c>
      <c r="BL465" s="7">
        <f>+'ESTUDIO DE MERCADO 2025'!BD465*1.051</f>
        <v>213353</v>
      </c>
      <c r="BM465" s="7">
        <f>+'ESTUDIO DE MERCADO 2025'!BE465*1.051</f>
        <v>213353</v>
      </c>
      <c r="BN465" s="7">
        <f>+'ESTUDIO DE MERCADO 2025'!BF465*1.051</f>
        <v>205606.079</v>
      </c>
      <c r="BO465" s="8">
        <f t="shared" si="303"/>
        <v>193996</v>
      </c>
      <c r="BP465" s="450"/>
      <c r="BQ465" s="157">
        <f>+'ESTUDIO DE MERCADO 2023'!AY465*(1 + 0.0928) * (1 + 0.052) * (1 + 0.051)</f>
        <v>185315.77414914494</v>
      </c>
      <c r="BR465" s="157">
        <f>+'ESTUDIO DE MERCADO 2023'!AZ465*(1 + 0.0928) * (1 + 0.052) * (1 + 0.051)</f>
        <v>161105.91140899668</v>
      </c>
      <c r="BS465" s="7">
        <f>+'ESTUDIO DE MERCADO 2025'!BJ465*1.051</f>
        <v>219659</v>
      </c>
      <c r="BT465" s="7">
        <f>+'ESTUDIO DE MERCADO 2025'!BK465*1.051</f>
        <v>219659</v>
      </c>
      <c r="BU465" s="7">
        <f>+'ESTUDIO DE MERCADO 2025'!BL465*1.051</f>
        <v>210934.01839999997</v>
      </c>
      <c r="BV465" s="8">
        <f t="shared" si="304"/>
        <v>199335</v>
      </c>
      <c r="BW465" s="450"/>
      <c r="BX465" s="157">
        <f>+'ESTUDIO DE MERCADO 2023'!BB465*(1 + 0.0928) * (1 + 0.052) * (1 + 0.051)</f>
        <v>148065.02913568655</v>
      </c>
      <c r="BY465" s="157">
        <f>+'ESTUDIO DE MERCADO 2023'!BC465*(1 + 0.0928) * (1 + 0.052) * (1 + 0.051)</f>
        <v>113896.17625822044</v>
      </c>
      <c r="BZ465" s="7">
        <f>+'ESTUDIO DE MERCADO 2025'!BP465*1.051</f>
        <v>166058</v>
      </c>
      <c r="CA465" s="7">
        <f>+'ESTUDIO DE MERCADO 2025'!BQ465*1.051</f>
        <v>166058</v>
      </c>
      <c r="CB465" s="7">
        <f>+'ESTUDIO DE MERCADO 2025'!BR465*1.051</f>
        <v>159507.117</v>
      </c>
      <c r="CC465" s="8">
        <f t="shared" si="295"/>
        <v>150717</v>
      </c>
      <c r="CD465" s="453"/>
      <c r="CE465" s="9"/>
      <c r="CF465" s="9"/>
      <c r="CG465" s="9"/>
      <c r="CH465" s="9"/>
      <c r="CI465" s="10"/>
      <c r="CJ465" s="10"/>
    </row>
    <row r="466" spans="1:88" s="6" customFormat="1" ht="50" customHeight="1" x14ac:dyDescent="0.35">
      <c r="A466" s="291"/>
      <c r="B466" s="4">
        <v>425</v>
      </c>
      <c r="C466" s="54" t="s">
        <v>462</v>
      </c>
      <c r="D466" s="11" t="s">
        <v>272</v>
      </c>
      <c r="F466" s="157">
        <f>+'ESTUDIO DE MERCADO 2023'!F466*(1 + 0.0928) * (1 + 0.052) * (1 + 0.051)</f>
        <v>186917.28141632001</v>
      </c>
      <c r="G466" s="157">
        <f>+'ESTUDIO DE MERCADO 2023'!G466*(1 + 0.0928) * (1 + 0.052) * (1 + 0.051)</f>
        <v>176852.50472467201</v>
      </c>
      <c r="H466" s="7">
        <f>+'ESTUDIO DE MERCADO 2025'!H466*1.051</f>
        <v>230169</v>
      </c>
      <c r="I466" s="7">
        <f>+'ESTUDIO DE MERCADO 2025'!I466*1.051</f>
        <v>234372.99999999997</v>
      </c>
      <c r="J466" s="13">
        <f>+'ESTUDIO DE MERCADO 2025'!J466*1.051</f>
        <v>221497.19899999999</v>
      </c>
      <c r="K466" s="8">
        <f t="shared" si="296"/>
        <v>209962</v>
      </c>
      <c r="L466" s="450"/>
      <c r="M466" s="157">
        <f>+'ESTUDIO DE MERCADO 2023'!I466*(1 + 0.0928) * (1 + 0.052) * (1 + 0.051)</f>
        <v>186917.28141632001</v>
      </c>
      <c r="N466" s="157">
        <f>+'ESTUDIO DE MERCADO 2023'!J466*(1 + 0.0928) * (1 + 0.052) * (1 + 0.051)</f>
        <v>176852.50472467201</v>
      </c>
      <c r="O466" s="7">
        <f>+'ESTUDIO DE MERCADO 2025'!N466*1.051</f>
        <v>230169</v>
      </c>
      <c r="P466" s="7">
        <f>+'ESTUDIO DE MERCADO 2025'!O466*1.051</f>
        <v>234372.99999999997</v>
      </c>
      <c r="Q466" s="7">
        <f>+'ESTUDIO DE MERCADO 2025'!P466*1.051</f>
        <v>221497.19899999999</v>
      </c>
      <c r="R466" s="8">
        <f t="shared" si="297"/>
        <v>209962</v>
      </c>
      <c r="S466" s="450"/>
      <c r="T466" s="157">
        <f>+'ESTUDIO DE MERCADO 2023'!O466*(1 + 0.0928) * (1 + 0.052) * (1 + 0.051)</f>
        <v>280375.92212447996</v>
      </c>
      <c r="U466" s="157">
        <f>+'ESTUDIO DE MERCADO 2023'!P466*(1 + 0.0928) * (1 + 0.052) * (1 + 0.051)</f>
        <v>265278.75708700798</v>
      </c>
      <c r="V466" s="7">
        <f>+'ESTUDIO DE MERCADO 2025'!T466*1.051</f>
        <v>345779</v>
      </c>
      <c r="W466" s="7">
        <f>+'ESTUDIO DE MERCADO 2025'!U466*1.051</f>
        <v>345779</v>
      </c>
      <c r="X466" s="7">
        <f>+'ESTUDIO DE MERCADO 2025'!V466*1.051</f>
        <v>332246.53419999999</v>
      </c>
      <c r="Y466" s="8">
        <f t="shared" si="298"/>
        <v>313892</v>
      </c>
      <c r="Z466" s="450"/>
      <c r="AA466" s="157">
        <f>+'ESTUDIO DE MERCADO 2023'!AD466*(1 + 0.0928) * (1 + 0.052) * (1 + 0.051)</f>
        <v>280375.92212447996</v>
      </c>
      <c r="AB466" s="157">
        <f>+'ESTUDIO DE MERCADO 2023'!AE466*(1 + 0.0928) * (1 + 0.052) * (1 + 0.051)</f>
        <v>265278.75708700798</v>
      </c>
      <c r="AC466" s="7">
        <f>+'ESTUDIO DE MERCADO 2025'!Z466*1.051</f>
        <v>345779</v>
      </c>
      <c r="AD466" s="7">
        <f>+'ESTUDIO DE MERCADO 2025'!AA466*1.051</f>
        <v>345779</v>
      </c>
      <c r="AE466" s="7">
        <f>+'ESTUDIO DE MERCADO 2025'!AB466*1.051</f>
        <v>332246.53419999999</v>
      </c>
      <c r="AF466" s="8">
        <f t="shared" si="299"/>
        <v>313892</v>
      </c>
      <c r="AG466" s="450"/>
      <c r="AH466" s="157">
        <f>+'ESTUDIO DE MERCADO 2023'!AG466*(1 + 0.0928) * (1 + 0.052) * (1 + 0.051)</f>
        <v>280375.92212447996</v>
      </c>
      <c r="AI466" s="157">
        <f>+'ESTUDIO DE MERCADO 2023'!AH466*(1 + 0.0928) * (1 + 0.052) * (1 + 0.051)</f>
        <v>265278.75708700798</v>
      </c>
      <c r="AJ466" s="7">
        <f>+'ESTUDIO DE MERCADO 2025'!AF466*1.051</f>
        <v>345779</v>
      </c>
      <c r="AK466" s="7">
        <f>+'ESTUDIO DE MERCADO 2025'!AG466*1.051</f>
        <v>353136</v>
      </c>
      <c r="AL466" s="7">
        <f>+'ESTUDIO DE MERCADO 2025'!AH466*1.051</f>
        <v>332246.53419999999</v>
      </c>
      <c r="AM466" s="8">
        <f t="shared" si="300"/>
        <v>315363</v>
      </c>
      <c r="AN466" s="450"/>
      <c r="AO466" s="157">
        <f>+'ESTUDIO DE MERCADO 2023'!AJ466*(1 + 0.0928) * (1 + 0.052) * (1 + 0.051)</f>
        <v>280375.92212447996</v>
      </c>
      <c r="AP466" s="157">
        <f>+'ESTUDIO DE MERCADO 2023'!AK466*(1 + 0.0928) * (1 + 0.052) * (1 + 0.051)</f>
        <v>265278.75708700798</v>
      </c>
      <c r="AQ466" s="7">
        <f>+'ESTUDIO DE MERCADO 2025'!AL466*1.051</f>
        <v>345779</v>
      </c>
      <c r="AR466" s="7">
        <f>+'ESTUDIO DE MERCADO 2025'!AM466*1.051</f>
        <v>353136</v>
      </c>
      <c r="AS466" s="7">
        <f>+'ESTUDIO DE MERCADO 2025'!AN466*1.051</f>
        <v>332246.53419999999</v>
      </c>
      <c r="AT466" s="8">
        <f>ROUND(((AO466+AP466+AQ466+AR466+AS466)/5),0)</f>
        <v>315363</v>
      </c>
      <c r="AU466" s="450"/>
      <c r="AV466" s="157">
        <f>+'ESTUDIO DE MERCADO 2023'!AM466*(1 + 0.0928) * (1 + 0.052) * (1 + 0.051)</f>
        <v>280375.92212447996</v>
      </c>
      <c r="AW466" s="157">
        <f>+'ESTUDIO DE MERCADO 2023'!AN466*(1 + 0.0928) * (1 + 0.052) * (1 + 0.051)</f>
        <v>265278.75708700798</v>
      </c>
      <c r="AX466" s="7">
        <f>+'ESTUDIO DE MERCADO 2025'!AR466*1.051</f>
        <v>345779</v>
      </c>
      <c r="AY466" s="7">
        <f>+'ESTUDIO DE MERCADO 2025'!AS466*1.051</f>
        <v>353136</v>
      </c>
      <c r="AZ466" s="7">
        <f>+'ESTUDIO DE MERCADO 2025'!AT466*1.051</f>
        <v>332246.53419999999</v>
      </c>
      <c r="BA466" s="8">
        <f t="shared" si="301"/>
        <v>315363</v>
      </c>
      <c r="BB466" s="450"/>
      <c r="BC466" s="157">
        <f>+'ESTUDIO DE MERCADO 2023'!AP466*(1 + 0.0928) * (1 + 0.052) * (1 + 0.051)</f>
        <v>186917.28141632001</v>
      </c>
      <c r="BD466" s="157">
        <f>+'ESTUDIO DE MERCADO 2023'!AQ466*(1 + 0.0928) * (1 + 0.052) * (1 + 0.051)</f>
        <v>143782.52416640002</v>
      </c>
      <c r="BE466" s="7">
        <f>+'ESTUDIO DE MERCADO 2025'!AX466*1.051</f>
        <v>209149</v>
      </c>
      <c r="BF466" s="7">
        <f>+'ESTUDIO DE MERCADO 2025'!AY466*1.051</f>
        <v>209149</v>
      </c>
      <c r="BG466" s="7">
        <f>+'ESTUDIO DE MERCADO 2025'!AZ466*1.051</f>
        <v>201361.09</v>
      </c>
      <c r="BH466" s="8">
        <f t="shared" si="302"/>
        <v>190072</v>
      </c>
      <c r="BI466" s="450"/>
      <c r="BJ466" s="157">
        <f>+'ESTUDIO DE MERCADO 2023'!AV466*(1 + 0.0928) * (1 + 0.052) * (1 + 0.051)</f>
        <v>280375.92212447996</v>
      </c>
      <c r="BK466" s="157">
        <f>+'ESTUDIO DE MERCADO 2023'!AW466*(1 + 0.0928) * (1 + 0.052) * (1 + 0.051)</f>
        <v>265278.75708700798</v>
      </c>
      <c r="BL466" s="7">
        <f>+'ESTUDIO DE MERCADO 2025'!BD466*1.051</f>
        <v>345779</v>
      </c>
      <c r="BM466" s="7">
        <f>+'ESTUDIO DE MERCADO 2025'!BE466*1.051</f>
        <v>345779</v>
      </c>
      <c r="BN466" s="7">
        <f>+'ESTUDIO DE MERCADO 2025'!BF466*1.051</f>
        <v>332246.53419999999</v>
      </c>
      <c r="BO466" s="8">
        <f t="shared" si="303"/>
        <v>313892</v>
      </c>
      <c r="BP466" s="450"/>
      <c r="BQ466" s="157">
        <f>+'ESTUDIO DE MERCADO 2023'!AY466*(1 + 0.0928) * (1 + 0.052) * (1 + 0.051)</f>
        <v>280375.92212447996</v>
      </c>
      <c r="BR466" s="157">
        <f>+'ESTUDIO DE MERCADO 2023'!AZ466*(1 + 0.0928) * (1 + 0.052) * (1 + 0.051)</f>
        <v>265278.75708700798</v>
      </c>
      <c r="BS466" s="7">
        <f>+'ESTUDIO DE MERCADO 2025'!BJ466*1.051</f>
        <v>345779</v>
      </c>
      <c r="BT466" s="7">
        <f>+'ESTUDIO DE MERCADO 2025'!BK466*1.051</f>
        <v>345779</v>
      </c>
      <c r="BU466" s="7">
        <f>+'ESTUDIO DE MERCADO 2025'!BL466*1.051</f>
        <v>332246.53419999999</v>
      </c>
      <c r="BV466" s="8">
        <f t="shared" si="304"/>
        <v>313892</v>
      </c>
      <c r="BW466" s="450"/>
      <c r="BX466" s="157">
        <f>+'ESTUDIO DE MERCADO 2023'!BB466*(1 + 0.0928) * (1 + 0.052) * (1 + 0.051)</f>
        <v>0</v>
      </c>
      <c r="BY466" s="157">
        <f>+'ESTUDIO DE MERCADO 2023'!BC466*(1 + 0.0928) * (1 + 0.052) * (1 + 0.051)</f>
        <v>0</v>
      </c>
      <c r="BZ466" s="7">
        <f>+'ESTUDIO DE MERCADO 2025'!BP466*1.051</f>
        <v>345779</v>
      </c>
      <c r="CA466" s="7">
        <f>+'ESTUDIO DE MERCADO 2025'!BQ466*1.051</f>
        <v>345779</v>
      </c>
      <c r="CB466" s="7">
        <f>+'ESTUDIO DE MERCADO 2025'!BR466*1.051</f>
        <v>0</v>
      </c>
      <c r="CC466" s="8">
        <f t="shared" si="295"/>
        <v>138312</v>
      </c>
      <c r="CD466" s="453"/>
      <c r="CE466" s="9"/>
      <c r="CF466" s="9"/>
      <c r="CG466" s="9"/>
      <c r="CH466" s="9"/>
      <c r="CI466" s="10"/>
      <c r="CJ466" s="10"/>
    </row>
    <row r="467" spans="1:88" s="6" customFormat="1" ht="50" customHeight="1" thickBot="1" x14ac:dyDescent="0.4">
      <c r="A467" s="291"/>
      <c r="B467" s="31">
        <v>426</v>
      </c>
      <c r="C467" s="54" t="s">
        <v>463</v>
      </c>
      <c r="D467" s="11" t="s">
        <v>272</v>
      </c>
      <c r="F467" s="157">
        <f>+'ESTUDIO DE MERCADO 2023'!F467*(1 + 0.0928) * (1 + 0.052) * (1 + 0.051)</f>
        <v>317759.37840774399</v>
      </c>
      <c r="G467" s="157">
        <f>+'ESTUDIO DE MERCADO 2023'!G467*(1 + 0.0928) * (1 + 0.052) * (1 + 0.051)</f>
        <v>300649.25803194242</v>
      </c>
      <c r="H467" s="7">
        <f>+'ESTUDIO DE MERCADO 2025'!H467*1.051</f>
        <v>392023</v>
      </c>
      <c r="I467" s="7">
        <f>+'ESTUDIO DE MERCADO 2025'!I467*1.051</f>
        <v>399380</v>
      </c>
      <c r="J467" s="13">
        <f>+'ESTUDIO DE MERCADO 2025'!J467*1.051</f>
        <v>376545.97399999999</v>
      </c>
      <c r="K467" s="8">
        <f t="shared" si="296"/>
        <v>357272</v>
      </c>
      <c r="L467" s="450"/>
      <c r="M467" s="157">
        <f>+'ESTUDIO DE MERCADO 2023'!I467*(1 + 0.0928) * (1 + 0.052) * (1 + 0.051)</f>
        <v>317759.37840774399</v>
      </c>
      <c r="N467" s="157">
        <f>+'ESTUDIO DE MERCADO 2023'!J467*(1 + 0.0928) * (1 + 0.052) * (1 + 0.051)</f>
        <v>300649.25803194242</v>
      </c>
      <c r="O467" s="7">
        <f>+'ESTUDIO DE MERCADO 2025'!N467*1.051</f>
        <v>392023</v>
      </c>
      <c r="P467" s="7">
        <f>+'ESTUDIO DE MERCADO 2025'!O467*1.051</f>
        <v>399380</v>
      </c>
      <c r="Q467" s="7">
        <f>+'ESTUDIO DE MERCADO 2025'!P467*1.051</f>
        <v>376545.97399999999</v>
      </c>
      <c r="R467" s="8">
        <f t="shared" si="297"/>
        <v>357272</v>
      </c>
      <c r="S467" s="450"/>
      <c r="T467" s="157">
        <f>+'ESTUDIO DE MERCADO 2023'!O467*(1 + 0.0928) * (1 + 0.052) * (1 + 0.051)</f>
        <v>317759.37840774399</v>
      </c>
      <c r="U467" s="157">
        <f>+'ESTUDIO DE MERCADO 2023'!P467*(1 + 0.0928) * (1 + 0.052) * (1 + 0.051)</f>
        <v>300649.25803194242</v>
      </c>
      <c r="V467" s="7">
        <f>+'ESTUDIO DE MERCADO 2025'!T467*1.051</f>
        <v>392023</v>
      </c>
      <c r="W467" s="7">
        <f>+'ESTUDIO DE MERCADO 2025'!U467*1.051</f>
        <v>392023</v>
      </c>
      <c r="X467" s="7">
        <f>+'ESTUDIO DE MERCADO 2025'!V467*1.051</f>
        <v>376545.97399999999</v>
      </c>
      <c r="Y467" s="8">
        <f t="shared" si="298"/>
        <v>355800</v>
      </c>
      <c r="Z467" s="450"/>
      <c r="AA467" s="157">
        <f>+'ESTUDIO DE MERCADO 2023'!AD467*(1 + 0.0928) * (1 + 0.052) * (1 + 0.051)</f>
        <v>317759.37840774399</v>
      </c>
      <c r="AB467" s="157">
        <f>+'ESTUDIO DE MERCADO 2023'!AE467*(1 + 0.0928) * (1 + 0.052) * (1 + 0.051)</f>
        <v>300649.25803194242</v>
      </c>
      <c r="AC467" s="7">
        <f>+'ESTUDIO DE MERCADO 2025'!Z467*1.051</f>
        <v>392023</v>
      </c>
      <c r="AD467" s="7">
        <f>+'ESTUDIO DE MERCADO 2025'!AA467*1.051</f>
        <v>392023</v>
      </c>
      <c r="AE467" s="7">
        <f>+'ESTUDIO DE MERCADO 2025'!AB467*1.051</f>
        <v>376545.97399999999</v>
      </c>
      <c r="AF467" s="8">
        <f t="shared" si="299"/>
        <v>355800</v>
      </c>
      <c r="AG467" s="450"/>
      <c r="AH467" s="157">
        <f>+'ESTUDIO DE MERCADO 2023'!AG467*(1 + 0.0928) * (1 + 0.052) * (1 + 0.051)</f>
        <v>317759.37840774399</v>
      </c>
      <c r="AI467" s="157">
        <f>+'ESTUDIO DE MERCADO 2023'!AH467*(1 + 0.0928) * (1 + 0.052) * (1 + 0.051)</f>
        <v>300649.25803194242</v>
      </c>
      <c r="AJ467" s="7">
        <f>+'ESTUDIO DE MERCADO 2025'!AF467*1.051</f>
        <v>392023</v>
      </c>
      <c r="AK467" s="7">
        <f>+'ESTUDIO DE MERCADO 2025'!AG467*1.051</f>
        <v>399380</v>
      </c>
      <c r="AL467" s="7">
        <f>+'ESTUDIO DE MERCADO 2025'!AH467*1.051</f>
        <v>376545.97399999999</v>
      </c>
      <c r="AM467" s="8">
        <f t="shared" si="300"/>
        <v>357272</v>
      </c>
      <c r="AN467" s="450"/>
      <c r="AO467" s="157">
        <f>+'ESTUDIO DE MERCADO 2023'!AJ467*(1 + 0.0928) * (1 + 0.052) * (1 + 0.051)</f>
        <v>317759.37840774399</v>
      </c>
      <c r="AP467" s="157">
        <f>+'ESTUDIO DE MERCADO 2023'!AK467*(1 + 0.0928) * (1 + 0.052) * (1 + 0.051)</f>
        <v>300649.25803194242</v>
      </c>
      <c r="AQ467" s="7">
        <f>+'ESTUDIO DE MERCADO 2025'!AL467*1.051</f>
        <v>392023</v>
      </c>
      <c r="AR467" s="7">
        <f>+'ESTUDIO DE MERCADO 2025'!AM467*1.051</f>
        <v>399380</v>
      </c>
      <c r="AS467" s="7">
        <f>+'ESTUDIO DE MERCADO 2025'!AN467*1.051</f>
        <v>376545.97399999999</v>
      </c>
      <c r="AT467" s="8">
        <f>ROUND(((AO467+AP467+AQ467+AR467+AS467)/5),0)</f>
        <v>357272</v>
      </c>
      <c r="AU467" s="450"/>
      <c r="AV467" s="157">
        <f>+'ESTUDIO DE MERCADO 2023'!AM467*(1 + 0.0928) * (1 + 0.052) * (1 + 0.051)</f>
        <v>317759.37840774399</v>
      </c>
      <c r="AW467" s="157">
        <f>+'ESTUDIO DE MERCADO 2023'!AN467*(1 + 0.0928) * (1 + 0.052) * (1 + 0.051)</f>
        <v>300649.25803194242</v>
      </c>
      <c r="AX467" s="7">
        <f>+'ESTUDIO DE MERCADO 2025'!AR467*1.051</f>
        <v>392023</v>
      </c>
      <c r="AY467" s="7">
        <f>+'ESTUDIO DE MERCADO 2025'!AS467*1.051</f>
        <v>399380</v>
      </c>
      <c r="AZ467" s="7">
        <f>+'ESTUDIO DE MERCADO 2025'!AT467*1.051</f>
        <v>376545.97399999999</v>
      </c>
      <c r="BA467" s="8">
        <f t="shared" si="301"/>
        <v>357272</v>
      </c>
      <c r="BB467" s="450"/>
      <c r="BC467" s="157">
        <f>+'ESTUDIO DE MERCADO 2023'!AP467*(1 + 0.0928) * (1 + 0.052) * (1 + 0.051)</f>
        <v>317759.37840774399</v>
      </c>
      <c r="BD467" s="157">
        <f>+'ESTUDIO DE MERCADO 2023'!AQ467*(1 + 0.0928) * (1 + 0.052) * (1 + 0.051)</f>
        <v>244430.29108287999</v>
      </c>
      <c r="BE467" s="7">
        <f>+'ESTUDIO DE MERCADO 2025'!AX467*1.051</f>
        <v>356289</v>
      </c>
      <c r="BF467" s="7">
        <f>+'ESTUDIO DE MERCADO 2025'!AY467*1.051</f>
        <v>356289</v>
      </c>
      <c r="BG467" s="7">
        <f>+'ESTUDIO DE MERCADO 2025'!AZ467*1.051</f>
        <v>342313.853</v>
      </c>
      <c r="BH467" s="8">
        <f t="shared" si="302"/>
        <v>323416</v>
      </c>
      <c r="BI467" s="450"/>
      <c r="BJ467" s="157">
        <f>+'ESTUDIO DE MERCADO 2023'!AV467*(1 + 0.0928) * (1 + 0.052) * (1 + 0.051)</f>
        <v>317759.37840774399</v>
      </c>
      <c r="BK467" s="157">
        <f>+'ESTUDIO DE MERCADO 2023'!AW467*(1 + 0.0928) * (1 + 0.052) * (1 + 0.051)</f>
        <v>300649.25803194242</v>
      </c>
      <c r="BL467" s="7">
        <f>+'ESTUDIO DE MERCADO 2025'!BD467*1.051</f>
        <v>392023</v>
      </c>
      <c r="BM467" s="7">
        <f>+'ESTUDIO DE MERCADO 2025'!BE467*1.051</f>
        <v>392023</v>
      </c>
      <c r="BN467" s="7">
        <f>+'ESTUDIO DE MERCADO 2025'!BF467*1.051</f>
        <v>376545.97399999999</v>
      </c>
      <c r="BO467" s="8">
        <f t="shared" si="303"/>
        <v>355800</v>
      </c>
      <c r="BP467" s="450"/>
      <c r="BQ467" s="157">
        <f>+'ESTUDIO DE MERCADO 2023'!AY467*(1 + 0.0928) * (1 + 0.052) * (1 + 0.051)</f>
        <v>317759.37840774399</v>
      </c>
      <c r="BR467" s="157">
        <f>+'ESTUDIO DE MERCADO 2023'!AZ467*(1 + 0.0928) * (1 + 0.052) * (1 + 0.051)</f>
        <v>300649.25803194242</v>
      </c>
      <c r="BS467" s="7">
        <f>+'ESTUDIO DE MERCADO 2025'!BJ467*1.051</f>
        <v>392023</v>
      </c>
      <c r="BT467" s="7">
        <f>+'ESTUDIO DE MERCADO 2025'!BK467*1.051</f>
        <v>392023</v>
      </c>
      <c r="BU467" s="7">
        <f>+'ESTUDIO DE MERCADO 2025'!BL467*1.051</f>
        <v>376545.97399999999</v>
      </c>
      <c r="BV467" s="8">
        <f t="shared" si="304"/>
        <v>355800</v>
      </c>
      <c r="BW467" s="450"/>
      <c r="BX467" s="157">
        <f>+'ESTUDIO DE MERCADO 2023'!BB467*(1 + 0.0928) * (1 + 0.052) * (1 + 0.051)</f>
        <v>317759.37840774399</v>
      </c>
      <c r="BY467" s="157">
        <f>+'ESTUDIO DE MERCADO 2023'!BC467*(1 + 0.0928) * (1 + 0.052) * (1 + 0.051)</f>
        <v>244430.29108287999</v>
      </c>
      <c r="BZ467" s="7">
        <f>+'ESTUDIO DE MERCADO 2025'!BP467*1.051</f>
        <v>356289</v>
      </c>
      <c r="CA467" s="7">
        <f>+'ESTUDIO DE MERCADO 2025'!BQ467*1.051</f>
        <v>356289</v>
      </c>
      <c r="CB467" s="7">
        <f>+'ESTUDIO DE MERCADO 2025'!BR467*1.051</f>
        <v>342313.853</v>
      </c>
      <c r="CC467" s="8">
        <f t="shared" si="295"/>
        <v>323416</v>
      </c>
      <c r="CD467" s="453"/>
      <c r="CE467" s="9"/>
      <c r="CF467" s="9"/>
      <c r="CG467" s="9"/>
      <c r="CH467" s="9"/>
      <c r="CI467" s="10"/>
      <c r="CJ467" s="10"/>
    </row>
    <row r="468" spans="1:88" s="6" customFormat="1" ht="50" customHeight="1" x14ac:dyDescent="0.35">
      <c r="A468" s="291"/>
      <c r="B468" s="4">
        <v>427</v>
      </c>
      <c r="C468" s="54" t="s">
        <v>517</v>
      </c>
      <c r="D468" s="11" t="s">
        <v>272</v>
      </c>
      <c r="F468" s="157">
        <f>+'ESTUDIO DE MERCADO 2023'!F468*(1 + 0.0928) * (1 + 0.052) * (1 + 0.051)</f>
        <v>0</v>
      </c>
      <c r="G468" s="157">
        <f>+'ESTUDIO DE MERCADO 2023'!G468*(1 + 0.0928) * (1 + 0.052) * (1 + 0.051)</f>
        <v>0</v>
      </c>
      <c r="H468" s="7">
        <f>+'ESTUDIO DE MERCADO 2025'!H468*1.051</f>
        <v>1033132.9999999999</v>
      </c>
      <c r="I468" s="7">
        <f>+'ESTUDIO DE MERCADO 2025'!I468*1.051</f>
        <v>1054153</v>
      </c>
      <c r="J468" s="13">
        <f>+'ESTUDIO DE MERCADO 2025'!J468*1.051</f>
        <v>993194.99999999988</v>
      </c>
      <c r="K468" s="8">
        <f t="shared" si="296"/>
        <v>616096</v>
      </c>
      <c r="L468" s="450"/>
      <c r="M468" s="157">
        <f>+'ESTUDIO DE MERCADO 2023'!I468*(1 + 0.0928) * (1 + 0.052) * (1 + 0.051)</f>
        <v>0</v>
      </c>
      <c r="N468" s="157">
        <f>+'ESTUDIO DE MERCADO 2023'!J468*(1 + 0.0928) * (1 + 0.052) * (1 + 0.051)</f>
        <v>0</v>
      </c>
      <c r="O468" s="7">
        <f>+'ESTUDIO DE MERCADO 2025'!N468*1.051</f>
        <v>1048898</v>
      </c>
      <c r="P468" s="7">
        <f>+'ESTUDIO DE MERCADO 2025'!O468*1.051</f>
        <v>1069918</v>
      </c>
      <c r="Q468" s="7">
        <f>+'ESTUDIO DE MERCADO 2025'!P468*1.051</f>
        <v>1008959.9999999999</v>
      </c>
      <c r="R468" s="8">
        <f t="shared" si="297"/>
        <v>625555</v>
      </c>
      <c r="S468" s="450"/>
      <c r="T468" s="157">
        <f>+'ESTUDIO DE MERCADO 2023'!O468*(1 + 0.0928) * (1 + 0.052) * (1 + 0.051)</f>
        <v>0</v>
      </c>
      <c r="U468" s="157">
        <f>+'ESTUDIO DE MERCADO 2023'!P468*(1 + 0.0928) * (1 + 0.052) * (1 + 0.051)</f>
        <v>0</v>
      </c>
      <c r="V468" s="7">
        <f>+'ESTUDIO DE MERCADO 2025'!T468*1.051</f>
        <v>1082530</v>
      </c>
      <c r="W468" s="7">
        <f>+'ESTUDIO DE MERCADO 2025'!U468*1.051</f>
        <v>1082530</v>
      </c>
      <c r="X468" s="7">
        <f>+'ESTUDIO DE MERCADO 2025'!V468*1.051</f>
        <v>1040489.9999999999</v>
      </c>
      <c r="Y468" s="8">
        <f t="shared" si="298"/>
        <v>641110</v>
      </c>
      <c r="Z468" s="450"/>
      <c r="AA468" s="157">
        <f>+'ESTUDIO DE MERCADO 2023'!AD468*(1 + 0.0928) * (1 + 0.052) * (1 + 0.051)</f>
        <v>0</v>
      </c>
      <c r="AB468" s="157">
        <f>+'ESTUDIO DE MERCADO 2023'!AE468*(1 + 0.0928) * (1 + 0.052) * (1 + 0.051)</f>
        <v>0</v>
      </c>
      <c r="AC468" s="7">
        <f>+'ESTUDIO DE MERCADO 2025'!Z468*1.051</f>
        <v>1038387.9999999999</v>
      </c>
      <c r="AD468" s="7">
        <f>+'ESTUDIO DE MERCADO 2025'!AA468*1.051</f>
        <v>1038387.9999999999</v>
      </c>
      <c r="AE468" s="7">
        <f>+'ESTUDIO DE MERCADO 2025'!AB468*1.051</f>
        <v>998449.99999999988</v>
      </c>
      <c r="AF468" s="8">
        <f t="shared" si="299"/>
        <v>615045</v>
      </c>
      <c r="AG468" s="450"/>
      <c r="AH468" s="157">
        <f>+'ESTUDIO DE MERCADO 2023'!AG468*(1 + 0.0928) * (1 + 0.052) * (1 + 0.051)</f>
        <v>0</v>
      </c>
      <c r="AI468" s="157">
        <f>+'ESTUDIO DE MERCADO 2023'!AH468*(1 + 0.0928) * (1 + 0.052) * (1 + 0.051)</f>
        <v>0</v>
      </c>
      <c r="AJ468" s="7">
        <f>+'ESTUDIO DE MERCADO 2025'!AF468*1.051</f>
        <v>1038387.9999999999</v>
      </c>
      <c r="AK468" s="7">
        <f>+'ESTUDIO DE MERCADO 2025'!AG468*1.051</f>
        <v>1059408</v>
      </c>
      <c r="AL468" s="7">
        <f>+'ESTUDIO DE MERCADO 2025'!AH468*1.051</f>
        <v>998449.99999999988</v>
      </c>
      <c r="AM468" s="8">
        <f t="shared" si="300"/>
        <v>619249</v>
      </c>
      <c r="AN468" s="450"/>
      <c r="AO468" s="157">
        <f>+'ESTUDIO DE MERCADO 2023'!AJ468*(1 + 0.0928) * (1 + 0.052) * (1 + 0.051)</f>
        <v>0</v>
      </c>
      <c r="AP468" s="157">
        <f>+'ESTUDIO DE MERCADO 2023'!AK468*(1 + 0.0928) * (1 + 0.052) * (1 + 0.051)</f>
        <v>0</v>
      </c>
      <c r="AQ468" s="7">
        <f>+'ESTUDIO DE MERCADO 2025'!AL468*1.051</f>
        <v>1038387.9999999999</v>
      </c>
      <c r="AR468" s="7">
        <f>+'ESTUDIO DE MERCADO 2025'!AM468*1.051</f>
        <v>1059408</v>
      </c>
      <c r="AS468" s="7">
        <f>+'ESTUDIO DE MERCADO 2025'!AN468*1.051</f>
        <v>998449.99999999988</v>
      </c>
      <c r="AT468" s="8">
        <f>ROUND(((AO468+AP468+AQ468+AR468+AS468)/5),0)</f>
        <v>619249</v>
      </c>
      <c r="AU468" s="450"/>
      <c r="AV468" s="157">
        <f>+'ESTUDIO DE MERCADO 2023'!AM468*(1 + 0.0928) * (1 + 0.052) * (1 + 0.051)</f>
        <v>0</v>
      </c>
      <c r="AW468" s="157">
        <f>+'ESTUDIO DE MERCADO 2023'!AN468*(1 + 0.0928) * (1 + 0.052) * (1 + 0.051)</f>
        <v>0</v>
      </c>
      <c r="AX468" s="7">
        <f>+'ESTUDIO DE MERCADO 2025'!AR468*1.051</f>
        <v>1020520.9999999999</v>
      </c>
      <c r="AY468" s="7">
        <f>+'ESTUDIO DE MERCADO 2025'!AS468*1.051</f>
        <v>1040489.9999999999</v>
      </c>
      <c r="AZ468" s="7">
        <f>+'ESTUDIO DE MERCADO 2025'!AT468*1.051</f>
        <v>981633.99999999988</v>
      </c>
      <c r="BA468" s="8">
        <f t="shared" si="301"/>
        <v>608529</v>
      </c>
      <c r="BB468" s="450"/>
      <c r="BC468" s="157">
        <f>+'ESTUDIO DE MERCADO 2023'!AP468*(1 + 0.0928) * (1 + 0.052) * (1 + 0.051)</f>
        <v>0</v>
      </c>
      <c r="BD468" s="157">
        <f>+'ESTUDIO DE MERCADO 2023'!AQ468*(1 + 0.0928) * (1 + 0.052) * (1 + 0.051)</f>
        <v>0</v>
      </c>
      <c r="BE468" s="7">
        <f>+'ESTUDIO DE MERCADO 2025'!AX468*1.051</f>
        <v>1048898</v>
      </c>
      <c r="BF468" s="7">
        <f>+'ESTUDIO DE MERCADO 2025'!AY468*1.051</f>
        <v>1048898</v>
      </c>
      <c r="BG468" s="7">
        <f>+'ESTUDIO DE MERCADO 2025'!AZ468*1.051</f>
        <v>1008959.9999999999</v>
      </c>
      <c r="BH468" s="8">
        <f t="shared" si="302"/>
        <v>621351</v>
      </c>
      <c r="BI468" s="450"/>
      <c r="BJ468" s="157">
        <f>+'ESTUDIO DE MERCADO 2023'!AV468*(1 + 0.0928) * (1 + 0.052) * (1 + 0.051)</f>
        <v>0</v>
      </c>
      <c r="BK468" s="157">
        <f>+'ESTUDIO DE MERCADO 2023'!AW468*(1 + 0.0928) * (1 + 0.052) * (1 + 0.051)</f>
        <v>0</v>
      </c>
      <c r="BL468" s="7">
        <f>+'ESTUDIO DE MERCADO 2025'!BD468*1.051</f>
        <v>1048898</v>
      </c>
      <c r="BM468" s="7">
        <f>+'ESTUDIO DE MERCADO 2025'!BE468*1.051</f>
        <v>1048898</v>
      </c>
      <c r="BN468" s="7">
        <f>+'ESTUDIO DE MERCADO 2025'!BF468*1.051</f>
        <v>1008959.9999999999</v>
      </c>
      <c r="BO468" s="8">
        <f t="shared" si="303"/>
        <v>621351</v>
      </c>
      <c r="BP468" s="450"/>
      <c r="BQ468" s="157">
        <f>+'ESTUDIO DE MERCADO 2023'!AY468*(1 + 0.0928) * (1 + 0.052) * (1 + 0.051)</f>
        <v>0</v>
      </c>
      <c r="BR468" s="157">
        <f>+'ESTUDIO DE MERCADO 2023'!AZ468*(1 + 0.0928) * (1 + 0.052) * (1 + 0.051)</f>
        <v>0</v>
      </c>
      <c r="BS468" s="7">
        <f>+'ESTUDIO DE MERCADO 2025'!BJ468*1.051</f>
        <v>1048898</v>
      </c>
      <c r="BT468" s="7">
        <f>+'ESTUDIO DE MERCADO 2025'!BK468*1.051</f>
        <v>1048898</v>
      </c>
      <c r="BU468" s="7">
        <f>+'ESTUDIO DE MERCADO 2025'!BL468*1.051</f>
        <v>1008959.9999999999</v>
      </c>
      <c r="BV468" s="8">
        <f t="shared" si="304"/>
        <v>621351</v>
      </c>
      <c r="BW468" s="450"/>
      <c r="BX468" s="157">
        <f>+'ESTUDIO DE MERCADO 2023'!BB468*(1 + 0.0928) * (1 + 0.052) * (1 + 0.051)</f>
        <v>0</v>
      </c>
      <c r="BY468" s="157">
        <f>+'ESTUDIO DE MERCADO 2023'!BC468*(1 + 0.0928) * (1 + 0.052) * (1 + 0.051)</f>
        <v>0</v>
      </c>
      <c r="BZ468" s="7">
        <f>+'ESTUDIO DE MERCADO 2025'!BP468*1.051</f>
        <v>1033132.9999999999</v>
      </c>
      <c r="CA468" s="7">
        <f>+'ESTUDIO DE MERCADO 2025'!BQ468*1.051</f>
        <v>1033132.9999999999</v>
      </c>
      <c r="CB468" s="7">
        <f>+'ESTUDIO DE MERCADO 2025'!BR468*1.051</f>
        <v>993194.99999999988</v>
      </c>
      <c r="CC468" s="8">
        <f t="shared" si="295"/>
        <v>611892</v>
      </c>
      <c r="CD468" s="453"/>
      <c r="CE468" s="9"/>
      <c r="CF468" s="9"/>
      <c r="CG468" s="9"/>
      <c r="CH468" s="9"/>
      <c r="CI468" s="10"/>
      <c r="CJ468" s="10"/>
    </row>
    <row r="469" spans="1:88" s="6" customFormat="1" ht="50" customHeight="1" thickBot="1" x14ac:dyDescent="0.4">
      <c r="A469" s="291"/>
      <c r="B469" s="31">
        <v>428</v>
      </c>
      <c r="C469" s="54" t="s">
        <v>464</v>
      </c>
      <c r="D469" s="11" t="s">
        <v>272</v>
      </c>
      <c r="F469" s="157">
        <f>+'ESTUDIO DE MERCADO 2023'!F469*(1 + 0.0928) * (1 + 0.052) * (1 + 0.051)</f>
        <v>105371.25288738491</v>
      </c>
      <c r="G469" s="157">
        <f>+'ESTUDIO DE MERCADO 2023'!G469*(1 + 0.0928) * (1 + 0.052) * (1 + 0.051)</f>
        <v>99697.416193448807</v>
      </c>
      <c r="H469" s="7">
        <f>+'ESTUDIO DE MERCADO 2025'!H469*1.051</f>
        <v>130323.99999999999</v>
      </c>
      <c r="I469" s="7">
        <f>+'ESTUDIO DE MERCADO 2025'!I469*1.051</f>
        <v>132426</v>
      </c>
      <c r="J469" s="13">
        <f>+'ESTUDIO DE MERCADO 2025'!J469*1.051</f>
        <v>124864.47539999998</v>
      </c>
      <c r="K469" s="8">
        <f t="shared" si="296"/>
        <v>118537</v>
      </c>
      <c r="L469" s="450"/>
      <c r="M469" s="157">
        <f>+'ESTUDIO DE MERCADO 2023'!I469*(1 + 0.0928) * (1 + 0.052) * (1 + 0.051)</f>
        <v>105371.25288738491</v>
      </c>
      <c r="N469" s="157">
        <f>+'ESTUDIO DE MERCADO 2023'!J469*(1 + 0.0928) * (1 + 0.052) * (1 + 0.051)</f>
        <v>99697.416193448807</v>
      </c>
      <c r="O469" s="7">
        <f>+'ESTUDIO DE MERCADO 2025'!N469*1.051</f>
        <v>130323.99999999999</v>
      </c>
      <c r="P469" s="7">
        <f>+'ESTUDIO DE MERCADO 2025'!O469*1.051</f>
        <v>132426</v>
      </c>
      <c r="Q469" s="7">
        <f>+'ESTUDIO DE MERCADO 2025'!P469*1.051</f>
        <v>124864.47539999998</v>
      </c>
      <c r="R469" s="8">
        <f t="shared" si="297"/>
        <v>118537</v>
      </c>
      <c r="S469" s="450"/>
      <c r="T469" s="157">
        <f>+'ESTUDIO DE MERCADO 2023'!O469*(1 + 0.0928) * (1 + 0.052) * (1 + 0.051)</f>
        <v>181156.95809627257</v>
      </c>
      <c r="U469" s="157">
        <f>+'ESTUDIO DE MERCADO 2023'!P469*(1 + 0.0928) * (1 + 0.052) * (1 + 0.051)</f>
        <v>171402.35266031945</v>
      </c>
      <c r="V469" s="7">
        <f>+'ESTUDIO DE MERCADO 2025'!T469*1.051</f>
        <v>222812</v>
      </c>
      <c r="W469" s="7">
        <f>+'ESTUDIO DE MERCADO 2025'!U469*1.051</f>
        <v>222812</v>
      </c>
      <c r="X469" s="7">
        <f>+'ESTUDIO DE MERCADO 2025'!V469*1.051</f>
        <v>214671.37439999997</v>
      </c>
      <c r="Y469" s="8">
        <f t="shared" si="298"/>
        <v>202571</v>
      </c>
      <c r="Z469" s="450"/>
      <c r="AA469" s="157">
        <f>+'ESTUDIO DE MERCADO 2023'!AD469*(1 + 0.0928) * (1 + 0.052) * (1 + 0.051)</f>
        <v>199360.73867476723</v>
      </c>
      <c r="AB469" s="157">
        <f>+'ESTUDIO DE MERCADO 2023'!AE469*(1 + 0.0928) * (1 + 0.052) * (1 + 0.051)</f>
        <v>196715.25166156172</v>
      </c>
      <c r="AC469" s="7">
        <f>+'ESTUDIO DE MERCADO 2025'!Z469*1.051</f>
        <v>251188.99999999997</v>
      </c>
      <c r="AD469" s="7">
        <f>+'ESTUDIO DE MERCADO 2025'!AA469*1.051</f>
        <v>251188.99999999997</v>
      </c>
      <c r="AE469" s="7">
        <f>+'ESTUDIO DE MERCADO 2025'!AB469*1.051</f>
        <v>241168.3456</v>
      </c>
      <c r="AF469" s="8">
        <f t="shared" si="299"/>
        <v>227924</v>
      </c>
      <c r="AG469" s="450"/>
      <c r="AH469" s="157">
        <f>+'ESTUDIO DE MERCADO 2023'!AG469*(1 + 0.0928) * (1 + 0.052) * (1 + 0.051)</f>
        <v>186439.61430366061</v>
      </c>
      <c r="AI469" s="157">
        <f>+'ESTUDIO DE MERCADO 2023'!AH469*(1 + 0.0928) * (1 + 0.052) * (1 + 0.051)</f>
        <v>196715.25166156172</v>
      </c>
      <c r="AJ469" s="7">
        <f>+'ESTUDIO DE MERCADO 2025'!AF469*1.051</f>
        <v>242780.99999999997</v>
      </c>
      <c r="AK469" s="7">
        <f>+'ESTUDIO DE MERCADO 2025'!AG469*1.051</f>
        <v>248035.99999999997</v>
      </c>
      <c r="AL469" s="7">
        <f>+'ESTUDIO DE MERCADO 2025'!AH469*1.051</f>
        <v>233300.76979999998</v>
      </c>
      <c r="AM469" s="8">
        <f t="shared" si="300"/>
        <v>221455</v>
      </c>
      <c r="AN469" s="450"/>
      <c r="AO469" s="157">
        <f>+'ESTUDIO DE MERCADO 2023'!AJ469*(1 + 0.0928) * (1 + 0.052) * (1 + 0.051)</f>
        <v>200562.33641835206</v>
      </c>
      <c r="AP469" s="157">
        <f>+'ESTUDIO DE MERCADO 2023'!AK469*(1 + 0.0928) * (1 + 0.052) * (1 + 0.051)</f>
        <v>196715.25166156172</v>
      </c>
      <c r="AQ469" s="7">
        <f>+'ESTUDIO DE MERCADO 2025'!AL469*1.051</f>
        <v>251188.99999999997</v>
      </c>
      <c r="AR469" s="7">
        <f>+'ESTUDIO DE MERCADO 2025'!AM469*1.051</f>
        <v>256443.99999999997</v>
      </c>
      <c r="AS469" s="7">
        <f>+'ESTUDIO DE MERCADO 2025'!AN469*1.051</f>
        <v>241899.63140000001</v>
      </c>
      <c r="AT469" s="8">
        <f>ROUND(((AO469+AP469+AQ469+AR469+AS469)/5),0)</f>
        <v>229362</v>
      </c>
      <c r="AU469" s="450"/>
      <c r="AV469" s="157">
        <f>+'ESTUDIO DE MERCADO 2023'!AM469*(1 + 0.0928) * (1 + 0.052) * (1 + 0.051)</f>
        <v>229277.9710691378</v>
      </c>
      <c r="AW469" s="157">
        <f>+'ESTUDIO DE MERCADO 2023'!AN469*(1 + 0.0928) * (1 + 0.052) * (1 + 0.051)</f>
        <v>196715.25166156172</v>
      </c>
      <c r="AX469" s="7">
        <f>+'ESTUDIO DE MERCADO 2025'!AR469*1.051</f>
        <v>270107</v>
      </c>
      <c r="AY469" s="7">
        <f>+'ESTUDIO DE MERCADO 2025'!AS469*1.051</f>
        <v>275362</v>
      </c>
      <c r="AZ469" s="7">
        <f>+'ESTUDIO DE MERCADO 2025'!AT469*1.051</f>
        <v>259384.2776</v>
      </c>
      <c r="BA469" s="8">
        <f t="shared" si="301"/>
        <v>246169</v>
      </c>
      <c r="BB469" s="450"/>
      <c r="BC469" s="157">
        <f>+'ESTUDIO DE MERCADO 2023'!AP469*(1 + 0.0928) * (1 + 0.052) * (1 + 0.051)</f>
        <v>157745.84897480061</v>
      </c>
      <c r="BD469" s="157">
        <f>+'ESTUDIO DE MERCADO 2023'!AQ469*(1 + 0.0928) * (1 + 0.052) * (1 + 0.051)</f>
        <v>121342.96074984664</v>
      </c>
      <c r="BE469" s="7">
        <f>+'ESTUDIO DE MERCADO 2025'!AX469*1.051</f>
        <v>176568</v>
      </c>
      <c r="BF469" s="7">
        <f>+'ESTUDIO DE MERCADO 2025'!AY469*1.051</f>
        <v>176568</v>
      </c>
      <c r="BG469" s="7">
        <f>+'ESTUDIO DE MERCADO 2025'!AZ469*1.051</f>
        <v>169934.92879999997</v>
      </c>
      <c r="BH469" s="8">
        <f t="shared" si="302"/>
        <v>160432</v>
      </c>
      <c r="BI469" s="450"/>
      <c r="BJ469" s="157">
        <f>+'ESTUDIO DE MERCADO 2023'!AV469*(1 + 0.0928) * (1 + 0.052) * (1 + 0.051)</f>
        <v>231480.6977719884</v>
      </c>
      <c r="BK469" s="157">
        <f>+'ESTUDIO DE MERCADO 2023'!AW469*(1 + 0.0928) * (1 + 0.052) * (1 + 0.051)</f>
        <v>196715.25166156172</v>
      </c>
      <c r="BL469" s="7">
        <f>+'ESTUDIO DE MERCADO 2025'!BD469*1.051</f>
        <v>271158</v>
      </c>
      <c r="BM469" s="7">
        <f>+'ESTUDIO DE MERCADO 2025'!BE469*1.051</f>
        <v>271158</v>
      </c>
      <c r="BN469" s="7">
        <f>+'ESTUDIO DE MERCADO 2025'!BF469*1.051</f>
        <v>260726.19440000001</v>
      </c>
      <c r="BO469" s="8">
        <f t="shared" si="303"/>
        <v>246248</v>
      </c>
      <c r="BP469" s="450"/>
      <c r="BQ469" s="157">
        <f>+'ESTUDIO DE MERCADO 2023'!AY469*(1 + 0.0928) * (1 + 0.052) * (1 + 0.051)</f>
        <v>227490.76148287565</v>
      </c>
      <c r="BR469" s="157">
        <f>+'ESTUDIO DE MERCADO 2023'!AZ469*(1 + 0.0928) * (1 + 0.052) * (1 + 0.051)</f>
        <v>196715.25166156172</v>
      </c>
      <c r="BS469" s="7">
        <f>+'ESTUDIO DE MERCADO 2025'!BJ469*1.051</f>
        <v>269056</v>
      </c>
      <c r="BT469" s="7">
        <f>+'ESTUDIO DE MERCADO 2025'!BK469*1.051</f>
        <v>269056</v>
      </c>
      <c r="BU469" s="7">
        <f>+'ESTUDIO DE MERCADO 2025'!BL469*1.051</f>
        <v>258296.91299999997</v>
      </c>
      <c r="BV469" s="8">
        <f t="shared" si="304"/>
        <v>244123</v>
      </c>
      <c r="BW469" s="450"/>
      <c r="BX469" s="157">
        <f>+'ESTUDIO DE MERCADO 2023'!BB469*(1 + 0.0928) * (1 + 0.052) * (1 + 0.051)</f>
        <v>176893.65528308845</v>
      </c>
      <c r="BY469" s="157">
        <f>+'ESTUDIO DE MERCADO 2023'!BC469*(1 + 0.0928) * (1 + 0.052) * (1 + 0.051)</f>
        <v>136072.04252545262</v>
      </c>
      <c r="BZ469" s="7">
        <f>+'ESTUDIO DE MERCADO 2025'!BP469*1.051</f>
        <v>198639</v>
      </c>
      <c r="CA469" s="7">
        <f>+'ESTUDIO DE MERCADO 2025'!BQ469*1.051</f>
        <v>198639</v>
      </c>
      <c r="CB469" s="7">
        <f>+'ESTUDIO DE MERCADO 2025'!BR469*1.051</f>
        <v>190562.48539999998</v>
      </c>
      <c r="CC469" s="8">
        <f t="shared" si="295"/>
        <v>180161</v>
      </c>
      <c r="CD469" s="453"/>
      <c r="CE469" s="9"/>
      <c r="CF469" s="9"/>
      <c r="CG469" s="9"/>
      <c r="CH469" s="9"/>
      <c r="CI469" s="10"/>
      <c r="CJ469" s="10"/>
    </row>
    <row r="470" spans="1:88" s="6" customFormat="1" ht="50" customHeight="1" x14ac:dyDescent="0.35">
      <c r="A470" s="291"/>
      <c r="B470" s="4">
        <v>429</v>
      </c>
      <c r="C470" s="54" t="s">
        <v>465</v>
      </c>
      <c r="D470" s="11" t="s">
        <v>272</v>
      </c>
      <c r="F470" s="157">
        <f>+'ESTUDIO DE MERCADO 2023'!F470*(1 + 0.0928) * (1 + 0.052) * (1 + 0.051)</f>
        <v>261684.193982848</v>
      </c>
      <c r="G470" s="157">
        <f>+'ESTUDIO DE MERCADO 2023'!G470*(1 + 0.0928) * (1 + 0.052) * (1 + 0.051)</f>
        <v>247593.50661454079</v>
      </c>
      <c r="H470" s="7">
        <f>+'ESTUDIO DE MERCADO 2025'!H470*1.051</f>
        <v>322657</v>
      </c>
      <c r="I470" s="7">
        <f>+'ESTUDIO DE MERCADO 2025'!I470*1.051</f>
        <v>328963</v>
      </c>
      <c r="J470" s="13">
        <f>+'ESTUDIO DE MERCADO 2025'!J470*1.051</f>
        <v>310096.07859999995</v>
      </c>
      <c r="K470" s="8">
        <f t="shared" si="296"/>
        <v>294199</v>
      </c>
      <c r="L470" s="450"/>
      <c r="M470" s="157">
        <f>+'ESTUDIO DE MERCADO 2023'!I470*(1 + 0.0928) * (1 + 0.052) * (1 + 0.051)</f>
        <v>261684.193982848</v>
      </c>
      <c r="N470" s="157">
        <f>+'ESTUDIO DE MERCADO 2023'!J470*(1 + 0.0928) * (1 + 0.052) * (1 + 0.051)</f>
        <v>247593.50661454079</v>
      </c>
      <c r="O470" s="7">
        <f>+'ESTUDIO DE MERCADO 2025'!N470*1.051</f>
        <v>322657</v>
      </c>
      <c r="P470" s="7">
        <f>+'ESTUDIO DE MERCADO 2025'!O470*1.051</f>
        <v>328963</v>
      </c>
      <c r="Q470" s="7">
        <f>+'ESTUDIO DE MERCADO 2025'!P470*1.051</f>
        <v>310096.07859999995</v>
      </c>
      <c r="R470" s="8">
        <f t="shared" si="297"/>
        <v>294199</v>
      </c>
      <c r="S470" s="450"/>
      <c r="T470" s="157">
        <f>+'ESTUDIO DE MERCADO 2023'!O470*(1 + 0.0928) * (1 + 0.052) * (1 + 0.051)</f>
        <v>261684.193982848</v>
      </c>
      <c r="U470" s="157">
        <f>+'ESTUDIO DE MERCADO 2023'!P470*(1 + 0.0928) * (1 + 0.052) * (1 + 0.051)</f>
        <v>247593.50661454079</v>
      </c>
      <c r="V470" s="7">
        <f>+'ESTUDIO DE MERCADO 2025'!T470*1.051</f>
        <v>322657</v>
      </c>
      <c r="W470" s="7">
        <f>+'ESTUDIO DE MERCADO 2025'!U470*1.051</f>
        <v>322657</v>
      </c>
      <c r="X470" s="7">
        <f>+'ESTUDIO DE MERCADO 2025'!V470*1.051</f>
        <v>310096.07859999995</v>
      </c>
      <c r="Y470" s="8">
        <f t="shared" si="298"/>
        <v>292938</v>
      </c>
      <c r="Z470" s="450"/>
      <c r="AA470" s="157">
        <f>+'ESTUDIO DE MERCADO 2023'!AD470*(1 + 0.0928) * (1 + 0.052) * (1 + 0.051)</f>
        <v>261684.193982848</v>
      </c>
      <c r="AB470" s="157">
        <f>+'ESTUDIO DE MERCADO 2023'!AE470*(1 + 0.0928) * (1 + 0.052) * (1 + 0.051)</f>
        <v>247593.50661454079</v>
      </c>
      <c r="AC470" s="7">
        <f>+'ESTUDIO DE MERCADO 2025'!Z470*1.051</f>
        <v>322657</v>
      </c>
      <c r="AD470" s="7">
        <f>+'ESTUDIO DE MERCADO 2025'!AA470*1.051</f>
        <v>322657</v>
      </c>
      <c r="AE470" s="7">
        <f>+'ESTUDIO DE MERCADO 2025'!AB470*1.051</f>
        <v>310096.07859999995</v>
      </c>
      <c r="AF470" s="8">
        <f t="shared" si="299"/>
        <v>292938</v>
      </c>
      <c r="AG470" s="450"/>
      <c r="AH470" s="157">
        <f>+'ESTUDIO DE MERCADO 2023'!AG470*(1 + 0.0928) * (1 + 0.052) * (1 + 0.051)</f>
        <v>261684.193982848</v>
      </c>
      <c r="AI470" s="157">
        <f>+'ESTUDIO DE MERCADO 2023'!AH470*(1 + 0.0928) * (1 + 0.052) * (1 + 0.051)</f>
        <v>247593.50661454079</v>
      </c>
      <c r="AJ470" s="7">
        <f>+'ESTUDIO DE MERCADO 2025'!AF470*1.051</f>
        <v>322657</v>
      </c>
      <c r="AK470" s="7">
        <f>+'ESTUDIO DE MERCADO 2025'!AG470*1.051</f>
        <v>328963</v>
      </c>
      <c r="AL470" s="7">
        <f>+'ESTUDIO DE MERCADO 2025'!AH470*1.051</f>
        <v>310096.07859999995</v>
      </c>
      <c r="AM470" s="8">
        <f t="shared" si="300"/>
        <v>294199</v>
      </c>
      <c r="AN470" s="450"/>
      <c r="AO470" s="157">
        <f>+'ESTUDIO DE MERCADO 2023'!AJ470*(1 + 0.0928) * (1 + 0.052) * (1 + 0.051)</f>
        <v>261684.193982848</v>
      </c>
      <c r="AP470" s="157">
        <f>+'ESTUDIO DE MERCADO 2023'!AK470*(1 + 0.0928) * (1 + 0.052) * (1 + 0.051)</f>
        <v>247593.50661454079</v>
      </c>
      <c r="AQ470" s="7">
        <f>+'ESTUDIO DE MERCADO 2025'!AL470*1.051</f>
        <v>322657</v>
      </c>
      <c r="AR470" s="7">
        <f>+'ESTUDIO DE MERCADO 2025'!AM470*1.051</f>
        <v>328963</v>
      </c>
      <c r="AS470" s="7">
        <f>+'ESTUDIO DE MERCADO 2025'!AN470*1.051</f>
        <v>310096.07859999995</v>
      </c>
      <c r="AT470" s="8">
        <f>ROUND(((AO470+AP470+AQ470+AR470+AS470)/5),0)</f>
        <v>294199</v>
      </c>
      <c r="AU470" s="450"/>
      <c r="AV470" s="157">
        <f>+'ESTUDIO DE MERCADO 2023'!AM470*(1 + 0.0928) * (1 + 0.052) * (1 + 0.051)</f>
        <v>261684.193982848</v>
      </c>
      <c r="AW470" s="157">
        <f>+'ESTUDIO DE MERCADO 2023'!AN470*(1 + 0.0928) * (1 + 0.052) * (1 + 0.051)</f>
        <v>247593.50661454079</v>
      </c>
      <c r="AX470" s="7">
        <f>+'ESTUDIO DE MERCADO 2025'!AR470*1.051</f>
        <v>322657</v>
      </c>
      <c r="AY470" s="7">
        <f>+'ESTUDIO DE MERCADO 2025'!AS470*1.051</f>
        <v>328963</v>
      </c>
      <c r="AZ470" s="7">
        <f>+'ESTUDIO DE MERCADO 2025'!AT470*1.051</f>
        <v>310096.07859999995</v>
      </c>
      <c r="BA470" s="8">
        <f t="shared" si="301"/>
        <v>294199</v>
      </c>
      <c r="BB470" s="450"/>
      <c r="BC470" s="157">
        <f>+'ESTUDIO DE MERCADO 2023'!AP470*(1 + 0.0928) * (1 + 0.052) * (1 + 0.051)</f>
        <v>261684.193982848</v>
      </c>
      <c r="BD470" s="157">
        <f>+'ESTUDIO DE MERCADO 2023'!AQ470*(1 + 0.0928) * (1 + 0.052) * (1 + 0.051)</f>
        <v>201295.53383296001</v>
      </c>
      <c r="BE470" s="7">
        <f>+'ESTUDIO DE MERCADO 2025'!AX470*1.051</f>
        <v>293229</v>
      </c>
      <c r="BF470" s="7">
        <f>+'ESTUDIO DE MERCADO 2025'!AY470*1.051</f>
        <v>293229</v>
      </c>
      <c r="BG470" s="7">
        <f>+'ESTUDIO DE MERCADO 2025'!AZ470*1.051</f>
        <v>281905.52599999995</v>
      </c>
      <c r="BH470" s="8">
        <f t="shared" si="302"/>
        <v>266269</v>
      </c>
      <c r="BI470" s="450"/>
      <c r="BJ470" s="157">
        <f>+'ESTUDIO DE MERCADO 2023'!AV470*(1 + 0.0928) * (1 + 0.052) * (1 + 0.051)</f>
        <v>261684.193982848</v>
      </c>
      <c r="BK470" s="157">
        <f>+'ESTUDIO DE MERCADO 2023'!AW470*(1 + 0.0928) * (1 + 0.052) * (1 + 0.051)</f>
        <v>247593.50661454079</v>
      </c>
      <c r="BL470" s="7">
        <f>+'ESTUDIO DE MERCADO 2025'!BD470*1.051</f>
        <v>322657</v>
      </c>
      <c r="BM470" s="7">
        <f>+'ESTUDIO DE MERCADO 2025'!BE470*1.051</f>
        <v>322657</v>
      </c>
      <c r="BN470" s="7">
        <f>+'ESTUDIO DE MERCADO 2025'!BF470*1.051</f>
        <v>310096.07859999995</v>
      </c>
      <c r="BO470" s="8">
        <f t="shared" si="303"/>
        <v>292938</v>
      </c>
      <c r="BP470" s="450"/>
      <c r="BQ470" s="157">
        <f>+'ESTUDIO DE MERCADO 2023'!AY470*(1 + 0.0928) * (1 + 0.052) * (1 + 0.051)</f>
        <v>261684.193982848</v>
      </c>
      <c r="BR470" s="157">
        <f>+'ESTUDIO DE MERCADO 2023'!AZ470*(1 + 0.0928) * (1 + 0.052) * (1 + 0.051)</f>
        <v>247593.50661454079</v>
      </c>
      <c r="BS470" s="7">
        <f>+'ESTUDIO DE MERCADO 2025'!BJ470*1.051</f>
        <v>322657</v>
      </c>
      <c r="BT470" s="7">
        <f>+'ESTUDIO DE MERCADO 2025'!BK470*1.051</f>
        <v>322657</v>
      </c>
      <c r="BU470" s="7">
        <f>+'ESTUDIO DE MERCADO 2025'!BL470*1.051</f>
        <v>310096.07859999995</v>
      </c>
      <c r="BV470" s="8">
        <f t="shared" si="304"/>
        <v>292938</v>
      </c>
      <c r="BW470" s="450"/>
      <c r="BX470" s="157">
        <f>+'ESTUDIO DE MERCADO 2023'!BB470*(1 + 0.0928) * (1 + 0.052) * (1 + 0.051)</f>
        <v>261684.193982848</v>
      </c>
      <c r="BY470" s="157">
        <f>+'ESTUDIO DE MERCADO 2023'!BC470*(1 + 0.0928) * (1 + 0.052) * (1 + 0.051)</f>
        <v>201295.53383296001</v>
      </c>
      <c r="BZ470" s="7">
        <f>+'ESTUDIO DE MERCADO 2025'!BP470*1.051</f>
        <v>293229</v>
      </c>
      <c r="CA470" s="7">
        <f>+'ESTUDIO DE MERCADO 2025'!BQ470*1.051</f>
        <v>293229</v>
      </c>
      <c r="CB470" s="7">
        <f>+'ESTUDIO DE MERCADO 2025'!BR470*1.051</f>
        <v>281905.52599999995</v>
      </c>
      <c r="CC470" s="8">
        <f t="shared" si="295"/>
        <v>266269</v>
      </c>
      <c r="CD470" s="453"/>
      <c r="CE470" s="9"/>
      <c r="CF470" s="9"/>
      <c r="CG470" s="9"/>
      <c r="CH470" s="9"/>
      <c r="CI470" s="10"/>
      <c r="CJ470" s="10"/>
    </row>
    <row r="471" spans="1:88" s="6" customFormat="1" ht="50" customHeight="1" thickBot="1" x14ac:dyDescent="0.4">
      <c r="A471" s="291"/>
      <c r="B471" s="31">
        <v>430</v>
      </c>
      <c r="C471" s="54" t="s">
        <v>466</v>
      </c>
      <c r="D471" s="11" t="s">
        <v>272</v>
      </c>
      <c r="F471" s="157">
        <f>+'ESTUDIO DE MERCADO 2023'!F471*(1 + 0.0928) * (1 + 0.052) * (1 + 0.051)</f>
        <v>130842.096991424</v>
      </c>
      <c r="G471" s="157">
        <f>+'ESTUDIO DE MERCADO 2023'!G471*(1 + 0.0928) * (1 + 0.052) * (1 + 0.051)</f>
        <v>123796.7533072704</v>
      </c>
      <c r="H471" s="7">
        <f>+'ESTUDIO DE MERCADO 2025'!H471*1.051</f>
        <v>160803</v>
      </c>
      <c r="I471" s="7">
        <f>+'ESTUDIO DE MERCADO 2025'!I471*1.051</f>
        <v>163956</v>
      </c>
      <c r="J471" s="13">
        <f>+'ESTUDIO DE MERCADO 2025'!J471*1.051</f>
        <v>155048.77499999999</v>
      </c>
      <c r="K471" s="8">
        <f t="shared" si="296"/>
        <v>146889</v>
      </c>
      <c r="L471" s="450"/>
      <c r="M471" s="157">
        <f>+'ESTUDIO DE MERCADO 2023'!I471*(1 + 0.0928) * (1 + 0.052) * (1 + 0.051)</f>
        <v>130842.096991424</v>
      </c>
      <c r="N471" s="157">
        <f>+'ESTUDIO DE MERCADO 2023'!J471*(1 + 0.0928) * (1 + 0.052) * (1 + 0.051)</f>
        <v>123796.7533072704</v>
      </c>
      <c r="O471" s="7">
        <f>+'ESTUDIO DE MERCADO 2025'!N471*1.051</f>
        <v>160803</v>
      </c>
      <c r="P471" s="7">
        <f>+'ESTUDIO DE MERCADO 2025'!O471*1.051</f>
        <v>163956</v>
      </c>
      <c r="Q471" s="7">
        <f>+'ESTUDIO DE MERCADO 2025'!P471*1.051</f>
        <v>155048.77499999999</v>
      </c>
      <c r="R471" s="8">
        <f t="shared" si="297"/>
        <v>146889</v>
      </c>
      <c r="S471" s="450"/>
      <c r="T471" s="157">
        <f>+'ESTUDIO DE MERCADO 2023'!O471*(1 + 0.0928) * (1 + 0.052) * (1 + 0.051)</f>
        <v>130842.096991424</v>
      </c>
      <c r="U471" s="157">
        <f>+'ESTUDIO DE MERCADO 2023'!P471*(1 + 0.0928) * (1 + 0.052) * (1 + 0.051)</f>
        <v>123796.7533072704</v>
      </c>
      <c r="V471" s="7">
        <f>+'ESTUDIO DE MERCADO 2025'!T471*1.051</f>
        <v>160803</v>
      </c>
      <c r="W471" s="7">
        <f>+'ESTUDIO DE MERCADO 2025'!U471*1.051</f>
        <v>160803</v>
      </c>
      <c r="X471" s="7">
        <f>+'ESTUDIO DE MERCADO 2025'!V471*1.051</f>
        <v>155048.77499999999</v>
      </c>
      <c r="Y471" s="8">
        <f t="shared" si="298"/>
        <v>146259</v>
      </c>
      <c r="Z471" s="450"/>
      <c r="AA471" s="157">
        <f>+'ESTUDIO DE MERCADO 2023'!AD471*(1 + 0.0928) * (1 + 0.052) * (1 + 0.051)</f>
        <v>130842.096991424</v>
      </c>
      <c r="AB471" s="157">
        <f>+'ESTUDIO DE MERCADO 2023'!AE471*(1 + 0.0928) * (1 + 0.052) * (1 + 0.051)</f>
        <v>123796.7533072704</v>
      </c>
      <c r="AC471" s="7">
        <f>+'ESTUDIO DE MERCADO 2025'!Z471*1.051</f>
        <v>160803</v>
      </c>
      <c r="AD471" s="7">
        <f>+'ESTUDIO DE MERCADO 2025'!AA471*1.051</f>
        <v>160803</v>
      </c>
      <c r="AE471" s="7">
        <f>+'ESTUDIO DE MERCADO 2025'!AB471*1.051</f>
        <v>155048.77499999999</v>
      </c>
      <c r="AF471" s="8">
        <f t="shared" si="299"/>
        <v>146259</v>
      </c>
      <c r="AG471" s="450"/>
      <c r="AH471" s="157">
        <f>+'ESTUDIO DE MERCADO 2023'!AG471*(1 + 0.0928) * (1 + 0.052) * (1 + 0.051)</f>
        <v>130842.096991424</v>
      </c>
      <c r="AI471" s="157">
        <f>+'ESTUDIO DE MERCADO 2023'!AH471*(1 + 0.0928) * (1 + 0.052) * (1 + 0.051)</f>
        <v>123796.7533072704</v>
      </c>
      <c r="AJ471" s="7">
        <f>+'ESTUDIO DE MERCADO 2025'!AF471*1.051</f>
        <v>160803</v>
      </c>
      <c r="AK471" s="7">
        <f>+'ESTUDIO DE MERCADO 2025'!AG471*1.051</f>
        <v>163956</v>
      </c>
      <c r="AL471" s="7">
        <f>+'ESTUDIO DE MERCADO 2025'!AH471*1.051</f>
        <v>155048.77499999999</v>
      </c>
      <c r="AM471" s="8">
        <f t="shared" si="300"/>
        <v>146889</v>
      </c>
      <c r="AN471" s="450"/>
      <c r="AO471" s="157">
        <f>+'ESTUDIO DE MERCADO 2023'!AJ471*(1 + 0.0928) * (1 + 0.052) * (1 + 0.051)</f>
        <v>130842.096991424</v>
      </c>
      <c r="AP471" s="157">
        <f>+'ESTUDIO DE MERCADO 2023'!AK471*(1 + 0.0928) * (1 + 0.052) * (1 + 0.051)</f>
        <v>123796.7533072704</v>
      </c>
      <c r="AQ471" s="7">
        <f>+'ESTUDIO DE MERCADO 2025'!AL471*1.051</f>
        <v>160803</v>
      </c>
      <c r="AR471" s="7">
        <f>+'ESTUDIO DE MERCADO 2025'!AM471*1.051</f>
        <v>163956</v>
      </c>
      <c r="AS471" s="7">
        <f>+'ESTUDIO DE MERCADO 2025'!AN471*1.051</f>
        <v>155048.77499999999</v>
      </c>
      <c r="AT471" s="8">
        <f>ROUND(((AO471+AP471+AQ471+AR471+AS471)/5),0)</f>
        <v>146889</v>
      </c>
      <c r="AU471" s="450"/>
      <c r="AV471" s="157">
        <f>+'ESTUDIO DE MERCADO 2023'!AM471*(1 + 0.0928) * (1 + 0.052) * (1 + 0.051)</f>
        <v>130842.096991424</v>
      </c>
      <c r="AW471" s="157">
        <f>+'ESTUDIO DE MERCADO 2023'!AN471*(1 + 0.0928) * (1 + 0.052) * (1 + 0.051)</f>
        <v>123796.7533072704</v>
      </c>
      <c r="AX471" s="7">
        <f>+'ESTUDIO DE MERCADO 2025'!AR471*1.051</f>
        <v>160803</v>
      </c>
      <c r="AY471" s="7">
        <f>+'ESTUDIO DE MERCADO 2025'!AS471*1.051</f>
        <v>163956</v>
      </c>
      <c r="AZ471" s="7">
        <f>+'ESTUDIO DE MERCADO 2025'!AT471*1.051</f>
        <v>155048.77499999999</v>
      </c>
      <c r="BA471" s="8">
        <f t="shared" si="301"/>
        <v>146889</v>
      </c>
      <c r="BB471" s="450"/>
      <c r="BC471" s="157">
        <f>+'ESTUDIO DE MERCADO 2023'!AP471*(1 + 0.0928) * (1 + 0.052) * (1 + 0.051)</f>
        <v>130842.096991424</v>
      </c>
      <c r="BD471" s="157">
        <f>+'ESTUDIO DE MERCADO 2023'!AQ471*(1 + 0.0928) * (1 + 0.052) * (1 + 0.051)</f>
        <v>100647.76691648</v>
      </c>
      <c r="BE471" s="7">
        <f>+'ESTUDIO DE MERCADO 2025'!AX471*1.051</f>
        <v>146089</v>
      </c>
      <c r="BF471" s="7">
        <f>+'ESTUDIO DE MERCADO 2025'!AY471*1.051</f>
        <v>146089</v>
      </c>
      <c r="BG471" s="7">
        <f>+'ESTUDIO DE MERCADO 2025'!AZ471*1.051</f>
        <v>140952.76299999998</v>
      </c>
      <c r="BH471" s="8">
        <f t="shared" si="302"/>
        <v>132924</v>
      </c>
      <c r="BI471" s="450"/>
      <c r="BJ471" s="157">
        <f>+'ESTUDIO DE MERCADO 2023'!AV471*(1 + 0.0928) * (1 + 0.052) * (1 + 0.051)</f>
        <v>130842.096991424</v>
      </c>
      <c r="BK471" s="157">
        <f>+'ESTUDIO DE MERCADO 2023'!AW471*(1 + 0.0928) * (1 + 0.052) * (1 + 0.051)</f>
        <v>123796.7533072704</v>
      </c>
      <c r="BL471" s="7">
        <f>+'ESTUDIO DE MERCADO 2025'!BD471*1.051</f>
        <v>160803</v>
      </c>
      <c r="BM471" s="7">
        <f>+'ESTUDIO DE MERCADO 2025'!BE471*1.051</f>
        <v>160803</v>
      </c>
      <c r="BN471" s="7">
        <f>+'ESTUDIO DE MERCADO 2025'!BF471*1.051</f>
        <v>155048.77499999999</v>
      </c>
      <c r="BO471" s="8">
        <f t="shared" si="303"/>
        <v>146259</v>
      </c>
      <c r="BP471" s="450"/>
      <c r="BQ471" s="157">
        <f>+'ESTUDIO DE MERCADO 2023'!AY471*(1 + 0.0928) * (1 + 0.052) * (1 + 0.051)</f>
        <v>130842.096991424</v>
      </c>
      <c r="BR471" s="157">
        <f>+'ESTUDIO DE MERCADO 2023'!AZ471*(1 + 0.0928) * (1 + 0.052) * (1 + 0.051)</f>
        <v>123796.7533072704</v>
      </c>
      <c r="BS471" s="7">
        <f>+'ESTUDIO DE MERCADO 2025'!BJ471*1.051</f>
        <v>160803</v>
      </c>
      <c r="BT471" s="7">
        <f>+'ESTUDIO DE MERCADO 2025'!BK471*1.051</f>
        <v>160803</v>
      </c>
      <c r="BU471" s="7">
        <f>+'ESTUDIO DE MERCADO 2025'!BL471*1.051</f>
        <v>155048.77499999999</v>
      </c>
      <c r="BV471" s="8">
        <f t="shared" si="304"/>
        <v>146259</v>
      </c>
      <c r="BW471" s="450"/>
      <c r="BX471" s="157">
        <f>+'ESTUDIO DE MERCADO 2023'!BB471*(1 + 0.0928) * (1 + 0.052) * (1 + 0.051)</f>
        <v>130842.096991424</v>
      </c>
      <c r="BY471" s="157">
        <f>+'ESTUDIO DE MERCADO 2023'!BC471*(1 + 0.0928) * (1 + 0.052) * (1 + 0.051)</f>
        <v>100647.76691648</v>
      </c>
      <c r="BZ471" s="7">
        <f>+'ESTUDIO DE MERCADO 2025'!BP471*1.051</f>
        <v>146089</v>
      </c>
      <c r="CA471" s="7">
        <f>+'ESTUDIO DE MERCADO 2025'!BQ471*1.051</f>
        <v>146089</v>
      </c>
      <c r="CB471" s="7">
        <f>+'ESTUDIO DE MERCADO 2025'!BR471*1.051</f>
        <v>140952.76299999998</v>
      </c>
      <c r="CC471" s="8">
        <f t="shared" si="295"/>
        <v>132924</v>
      </c>
      <c r="CD471" s="453"/>
      <c r="CE471" s="9"/>
      <c r="CF471" s="9"/>
      <c r="CG471" s="9"/>
      <c r="CH471" s="9"/>
      <c r="CI471" s="10"/>
      <c r="CJ471" s="10"/>
    </row>
    <row r="472" spans="1:88" s="6" customFormat="1" ht="50" customHeight="1" x14ac:dyDescent="0.35">
      <c r="A472" s="291"/>
      <c r="B472" s="4">
        <v>431</v>
      </c>
      <c r="C472" s="54" t="s">
        <v>467</v>
      </c>
      <c r="D472" s="11" t="s">
        <v>272</v>
      </c>
      <c r="F472" s="157">
        <f>+'ESTUDIO DE MERCADO 2023'!F472*(1 + 0.0928) * (1 + 0.052) * (1 + 0.051)</f>
        <v>224300.73769958399</v>
      </c>
      <c r="G472" s="157">
        <f>+'ESTUDIO DE MERCADO 2023'!G472*(1 + 0.0928) * (1 + 0.052) * (1 + 0.051)</f>
        <v>212223.00566960638</v>
      </c>
      <c r="H472" s="7">
        <f>+'ESTUDIO DE MERCADO 2025'!H472*1.051</f>
        <v>276413</v>
      </c>
      <c r="I472" s="7">
        <f>+'ESTUDIO DE MERCADO 2025'!I472*1.051</f>
        <v>281668</v>
      </c>
      <c r="J472" s="13">
        <f>+'ESTUDIO DE MERCADO 2025'!J472*1.051</f>
        <v>265796.63879999996</v>
      </c>
      <c r="K472" s="8">
        <f t="shared" si="296"/>
        <v>252080</v>
      </c>
      <c r="L472" s="450"/>
      <c r="M472" s="157">
        <f>+'ESTUDIO DE MERCADO 2023'!I472*(1 + 0.0928) * (1 + 0.052) * (1 + 0.051)</f>
        <v>224300.73769958399</v>
      </c>
      <c r="N472" s="157">
        <f>+'ESTUDIO DE MERCADO 2023'!J472*(1 + 0.0928) * (1 + 0.052) * (1 + 0.051)</f>
        <v>212223.00566960638</v>
      </c>
      <c r="O472" s="7">
        <f>+'ESTUDIO DE MERCADO 2025'!N472*1.051</f>
        <v>276413</v>
      </c>
      <c r="P472" s="7">
        <f>+'ESTUDIO DE MERCADO 2025'!O472*1.051</f>
        <v>281668</v>
      </c>
      <c r="Q472" s="7">
        <f>+'ESTUDIO DE MERCADO 2025'!P472*1.051</f>
        <v>265796.63879999996</v>
      </c>
      <c r="R472" s="8">
        <f t="shared" si="297"/>
        <v>252080</v>
      </c>
      <c r="S472" s="450"/>
      <c r="T472" s="157">
        <f>+'ESTUDIO DE MERCADO 2023'!O472*(1 + 0.0928) * (1 + 0.052) * (1 + 0.051)</f>
        <v>224300.73769958399</v>
      </c>
      <c r="U472" s="157">
        <f>+'ESTUDIO DE MERCADO 2023'!P472*(1 + 0.0928) * (1 + 0.052) * (1 + 0.051)</f>
        <v>212223.00566960638</v>
      </c>
      <c r="V472" s="7">
        <f>+'ESTUDIO DE MERCADO 2025'!T472*1.051</f>
        <v>276413</v>
      </c>
      <c r="W472" s="7">
        <f>+'ESTUDIO DE MERCADO 2025'!U472*1.051</f>
        <v>276413</v>
      </c>
      <c r="X472" s="7">
        <f>+'ESTUDIO DE MERCADO 2025'!V472*1.051</f>
        <v>265796.63879999996</v>
      </c>
      <c r="Y472" s="8">
        <f t="shared" si="298"/>
        <v>251029</v>
      </c>
      <c r="Z472" s="450"/>
      <c r="AA472" s="157">
        <f>+'ESTUDIO DE MERCADO 2023'!AD472*(1 + 0.0928) * (1 + 0.052) * (1 + 0.051)</f>
        <v>224300.73769958399</v>
      </c>
      <c r="AB472" s="157">
        <f>+'ESTUDIO DE MERCADO 2023'!AE472*(1 + 0.0928) * (1 + 0.052) * (1 + 0.051)</f>
        <v>212223.00566960638</v>
      </c>
      <c r="AC472" s="7">
        <f>+'ESTUDIO DE MERCADO 2025'!Z472*1.051</f>
        <v>276413</v>
      </c>
      <c r="AD472" s="7">
        <f>+'ESTUDIO DE MERCADO 2025'!AA472*1.051</f>
        <v>276413</v>
      </c>
      <c r="AE472" s="7">
        <f>+'ESTUDIO DE MERCADO 2025'!AB472*1.051</f>
        <v>265796.63879999996</v>
      </c>
      <c r="AF472" s="8">
        <f t="shared" si="299"/>
        <v>251029</v>
      </c>
      <c r="AG472" s="450"/>
      <c r="AH472" s="157">
        <f>+'ESTUDIO DE MERCADO 2023'!AG472*(1 + 0.0928) * (1 + 0.052) * (1 + 0.051)</f>
        <v>224300.73769958399</v>
      </c>
      <c r="AI472" s="157">
        <f>+'ESTUDIO DE MERCADO 2023'!AH472*(1 + 0.0928) * (1 + 0.052) * (1 + 0.051)</f>
        <v>212223.00566960638</v>
      </c>
      <c r="AJ472" s="7">
        <f>+'ESTUDIO DE MERCADO 2025'!AF472*1.051</f>
        <v>276413</v>
      </c>
      <c r="AK472" s="7">
        <f>+'ESTUDIO DE MERCADO 2025'!AG472*1.051</f>
        <v>281668</v>
      </c>
      <c r="AL472" s="7">
        <f>+'ESTUDIO DE MERCADO 2025'!AH472*1.051</f>
        <v>265796.63879999996</v>
      </c>
      <c r="AM472" s="8">
        <f t="shared" si="300"/>
        <v>252080</v>
      </c>
      <c r="AN472" s="450"/>
      <c r="AO472" s="157">
        <f>+'ESTUDIO DE MERCADO 2023'!AJ472*(1 + 0.0928) * (1 + 0.052) * (1 + 0.051)</f>
        <v>224300.73769958399</v>
      </c>
      <c r="AP472" s="157">
        <f>+'ESTUDIO DE MERCADO 2023'!AK472*(1 + 0.0928) * (1 + 0.052) * (1 + 0.051)</f>
        <v>212223.00566960638</v>
      </c>
      <c r="AQ472" s="7">
        <f>+'ESTUDIO DE MERCADO 2025'!AL472*1.051</f>
        <v>276413</v>
      </c>
      <c r="AR472" s="7">
        <f>+'ESTUDIO DE MERCADO 2025'!AM472*1.051</f>
        <v>281668</v>
      </c>
      <c r="AS472" s="7">
        <f>+'ESTUDIO DE MERCADO 2025'!AN472*1.051</f>
        <v>265796.63879999996</v>
      </c>
      <c r="AT472" s="8">
        <f>ROUND(((AO472+AP472+AQ472+AR472+AS472)/5),0)</f>
        <v>252080</v>
      </c>
      <c r="AU472" s="450"/>
      <c r="AV472" s="157">
        <f>+'ESTUDIO DE MERCADO 2023'!AM472*(1 + 0.0928) * (1 + 0.052) * (1 + 0.051)</f>
        <v>224300.73769958399</v>
      </c>
      <c r="AW472" s="157">
        <f>+'ESTUDIO DE MERCADO 2023'!AN472*(1 + 0.0928) * (1 + 0.052) * (1 + 0.051)</f>
        <v>212223.00566960638</v>
      </c>
      <c r="AX472" s="7">
        <f>+'ESTUDIO DE MERCADO 2025'!AR472*1.051</f>
        <v>276413</v>
      </c>
      <c r="AY472" s="7">
        <f>+'ESTUDIO DE MERCADO 2025'!AS472*1.051</f>
        <v>281668</v>
      </c>
      <c r="AZ472" s="7">
        <f>+'ESTUDIO DE MERCADO 2025'!AT472*1.051</f>
        <v>265796.63879999996</v>
      </c>
      <c r="BA472" s="8">
        <f t="shared" si="301"/>
        <v>252080</v>
      </c>
      <c r="BB472" s="450"/>
      <c r="BC472" s="157">
        <f>+'ESTUDIO DE MERCADO 2023'!AP472*(1 + 0.0928) * (1 + 0.052) * (1 + 0.051)</f>
        <v>224300.73769958399</v>
      </c>
      <c r="BD472" s="157">
        <f>+'ESTUDIO DE MERCADO 2023'!AQ472*(1 + 0.0928) * (1 + 0.052) * (1 + 0.051)</f>
        <v>172539.02899967998</v>
      </c>
      <c r="BE472" s="7">
        <f>+'ESTUDIO DE MERCADO 2025'!AX472*1.051</f>
        <v>251188.99999999997</v>
      </c>
      <c r="BF472" s="7">
        <f>+'ESTUDIO DE MERCADO 2025'!AY472*1.051</f>
        <v>251188.99999999997</v>
      </c>
      <c r="BG472" s="7">
        <f>+'ESTUDIO DE MERCADO 2025'!AZ472*1.051</f>
        <v>241633.30799999999</v>
      </c>
      <c r="BH472" s="8">
        <f t="shared" si="302"/>
        <v>228170</v>
      </c>
      <c r="BI472" s="450"/>
      <c r="BJ472" s="157">
        <f>+'ESTUDIO DE MERCADO 2023'!AV472*(1 + 0.0928) * (1 + 0.052) * (1 + 0.051)</f>
        <v>224300.73769958399</v>
      </c>
      <c r="BK472" s="157">
        <f>+'ESTUDIO DE MERCADO 2023'!AW472*(1 + 0.0928) * (1 + 0.052) * (1 + 0.051)</f>
        <v>212223.00566960638</v>
      </c>
      <c r="BL472" s="7">
        <f>+'ESTUDIO DE MERCADO 2025'!BD472*1.051</f>
        <v>276413</v>
      </c>
      <c r="BM472" s="7">
        <f>+'ESTUDIO DE MERCADO 2025'!BE472*1.051</f>
        <v>276413</v>
      </c>
      <c r="BN472" s="7">
        <f>+'ESTUDIO DE MERCADO 2025'!BF472*1.051</f>
        <v>265796.63879999996</v>
      </c>
      <c r="BO472" s="8">
        <f t="shared" si="303"/>
        <v>251029</v>
      </c>
      <c r="BP472" s="450"/>
      <c r="BQ472" s="157">
        <f>+'ESTUDIO DE MERCADO 2023'!AY472*(1 + 0.0928) * (1 + 0.052) * (1 + 0.051)</f>
        <v>224300.73769958399</v>
      </c>
      <c r="BR472" s="157">
        <f>+'ESTUDIO DE MERCADO 2023'!AZ472*(1 + 0.0928) * (1 + 0.052) * (1 + 0.051)</f>
        <v>212223.00566960638</v>
      </c>
      <c r="BS472" s="7">
        <f>+'ESTUDIO DE MERCADO 2025'!BJ472*1.051</f>
        <v>276413</v>
      </c>
      <c r="BT472" s="7">
        <f>+'ESTUDIO DE MERCADO 2025'!BK472*1.051</f>
        <v>276413</v>
      </c>
      <c r="BU472" s="7">
        <f>+'ESTUDIO DE MERCADO 2025'!BL472*1.051</f>
        <v>265796.63879999996</v>
      </c>
      <c r="BV472" s="8">
        <f t="shared" si="304"/>
        <v>251029</v>
      </c>
      <c r="BW472" s="450"/>
      <c r="BX472" s="157">
        <f>+'ESTUDIO DE MERCADO 2023'!BB472*(1 + 0.0928) * (1 + 0.052) * (1 + 0.051)</f>
        <v>224300.73769958399</v>
      </c>
      <c r="BY472" s="157">
        <f>+'ESTUDIO DE MERCADO 2023'!BC472*(1 + 0.0928) * (1 + 0.052) * (1 + 0.051)</f>
        <v>172539.02899967998</v>
      </c>
      <c r="BZ472" s="7">
        <f>+'ESTUDIO DE MERCADO 2025'!BP472*1.051</f>
        <v>251188.99999999997</v>
      </c>
      <c r="CA472" s="7">
        <f>+'ESTUDIO DE MERCADO 2025'!BQ472*1.051</f>
        <v>251188.99999999997</v>
      </c>
      <c r="CB472" s="7">
        <f>+'ESTUDIO DE MERCADO 2025'!BR472*1.051</f>
        <v>241633.30799999999</v>
      </c>
      <c r="CC472" s="8">
        <f t="shared" si="295"/>
        <v>228170</v>
      </c>
      <c r="CD472" s="453"/>
      <c r="CE472" s="9"/>
      <c r="CF472" s="9"/>
      <c r="CG472" s="9"/>
      <c r="CH472" s="9"/>
      <c r="CI472" s="10"/>
      <c r="CJ472" s="10"/>
    </row>
    <row r="473" spans="1:88" s="6" customFormat="1" ht="50" customHeight="1" thickBot="1" x14ac:dyDescent="0.4">
      <c r="A473" s="291"/>
      <c r="B473" s="31">
        <v>432</v>
      </c>
      <c r="C473" s="54" t="s">
        <v>468</v>
      </c>
      <c r="D473" s="11" t="s">
        <v>272</v>
      </c>
      <c r="F473" s="157">
        <f>+'ESTUDIO DE MERCADO 2023'!F473*(1 + 0.0928) * (1 + 0.052) * (1 + 0.051)</f>
        <v>130842.096991424</v>
      </c>
      <c r="G473" s="157">
        <f>+'ESTUDIO DE MERCADO 2023'!G473*(1 + 0.0928) * (1 + 0.052) * (1 + 0.051)</f>
        <v>123796.7533072704</v>
      </c>
      <c r="H473" s="7">
        <f>+'ESTUDIO DE MERCADO 2025'!H473*1.051</f>
        <v>160803</v>
      </c>
      <c r="I473" s="7">
        <f>+'ESTUDIO DE MERCADO 2025'!I473*1.051</f>
        <v>163956</v>
      </c>
      <c r="J473" s="13">
        <f>+'ESTUDIO DE MERCADO 2025'!J473*1.051</f>
        <v>155048.77499999999</v>
      </c>
      <c r="K473" s="8">
        <f t="shared" si="296"/>
        <v>146889</v>
      </c>
      <c r="L473" s="450"/>
      <c r="M473" s="157">
        <f>+'ESTUDIO DE MERCADO 2023'!I473*(1 + 0.0928) * (1 + 0.052) * (1 + 0.051)</f>
        <v>130842.096991424</v>
      </c>
      <c r="N473" s="157">
        <f>+'ESTUDIO DE MERCADO 2023'!J473*(1 + 0.0928) * (1 + 0.052) * (1 + 0.051)</f>
        <v>123796.7533072704</v>
      </c>
      <c r="O473" s="7">
        <f>+'ESTUDIO DE MERCADO 2025'!N473*1.051</f>
        <v>160803</v>
      </c>
      <c r="P473" s="7">
        <f>+'ESTUDIO DE MERCADO 2025'!O473*1.051</f>
        <v>163956</v>
      </c>
      <c r="Q473" s="7">
        <f>+'ESTUDIO DE MERCADO 2025'!P473*1.051</f>
        <v>155048.77499999999</v>
      </c>
      <c r="R473" s="8">
        <f t="shared" si="297"/>
        <v>146889</v>
      </c>
      <c r="S473" s="450"/>
      <c r="T473" s="157">
        <f>+'ESTUDIO DE MERCADO 2023'!O473*(1 + 0.0928) * (1 + 0.052) * (1 + 0.051)</f>
        <v>130842.096991424</v>
      </c>
      <c r="U473" s="157">
        <f>+'ESTUDIO DE MERCADO 2023'!P473*(1 + 0.0928) * (1 + 0.052) * (1 + 0.051)</f>
        <v>123796.7533072704</v>
      </c>
      <c r="V473" s="7">
        <f>+'ESTUDIO DE MERCADO 2025'!T473*1.051</f>
        <v>160803</v>
      </c>
      <c r="W473" s="7">
        <f>+'ESTUDIO DE MERCADO 2025'!U473*1.051</f>
        <v>160803</v>
      </c>
      <c r="X473" s="7">
        <f>+'ESTUDIO DE MERCADO 2025'!V473*1.051</f>
        <v>155048.77499999999</v>
      </c>
      <c r="Y473" s="8">
        <f t="shared" si="298"/>
        <v>146259</v>
      </c>
      <c r="Z473" s="450"/>
      <c r="AA473" s="157">
        <f>+'ESTUDIO DE MERCADO 2023'!AD473*(1 + 0.0928) * (1 + 0.052) * (1 + 0.051)</f>
        <v>130842.096991424</v>
      </c>
      <c r="AB473" s="157">
        <f>+'ESTUDIO DE MERCADO 2023'!AE473*(1 + 0.0928) * (1 + 0.052) * (1 + 0.051)</f>
        <v>123796.7533072704</v>
      </c>
      <c r="AC473" s="7">
        <f>+'ESTUDIO DE MERCADO 2025'!Z473*1.051</f>
        <v>160803</v>
      </c>
      <c r="AD473" s="7">
        <f>+'ESTUDIO DE MERCADO 2025'!AA473*1.051</f>
        <v>160803</v>
      </c>
      <c r="AE473" s="7">
        <f>+'ESTUDIO DE MERCADO 2025'!AB473*1.051</f>
        <v>155048.77499999999</v>
      </c>
      <c r="AF473" s="8">
        <f t="shared" si="299"/>
        <v>146259</v>
      </c>
      <c r="AG473" s="450"/>
      <c r="AH473" s="157">
        <f>+'ESTUDIO DE MERCADO 2023'!AG473*(1 + 0.0928) * (1 + 0.052) * (1 + 0.051)</f>
        <v>130842.096991424</v>
      </c>
      <c r="AI473" s="157">
        <f>+'ESTUDIO DE MERCADO 2023'!AH473*(1 + 0.0928) * (1 + 0.052) * (1 + 0.051)</f>
        <v>123796.7533072704</v>
      </c>
      <c r="AJ473" s="7">
        <f>+'ESTUDIO DE MERCADO 2025'!AF473*1.051</f>
        <v>160803</v>
      </c>
      <c r="AK473" s="7">
        <f>+'ESTUDIO DE MERCADO 2025'!AG473*1.051</f>
        <v>163956</v>
      </c>
      <c r="AL473" s="7">
        <f>+'ESTUDIO DE MERCADO 2025'!AH473*1.051</f>
        <v>155048.77499999999</v>
      </c>
      <c r="AM473" s="8">
        <f t="shared" si="300"/>
        <v>146889</v>
      </c>
      <c r="AN473" s="450"/>
      <c r="AO473" s="157">
        <f>+'ESTUDIO DE MERCADO 2023'!AJ473*(1 + 0.0928) * (1 + 0.052) * (1 + 0.051)</f>
        <v>130842.096991424</v>
      </c>
      <c r="AP473" s="157">
        <f>+'ESTUDIO DE MERCADO 2023'!AK473*(1 + 0.0928) * (1 + 0.052) * (1 + 0.051)</f>
        <v>123796.7533072704</v>
      </c>
      <c r="AQ473" s="7">
        <f>+'ESTUDIO DE MERCADO 2025'!AL473*1.051</f>
        <v>160803</v>
      </c>
      <c r="AR473" s="7">
        <f>+'ESTUDIO DE MERCADO 2025'!AM473*1.051</f>
        <v>163956</v>
      </c>
      <c r="AS473" s="7">
        <f>+'ESTUDIO DE MERCADO 2025'!AN473*1.051</f>
        <v>155048.77499999999</v>
      </c>
      <c r="AT473" s="8">
        <f>ROUND(((AO473+AP473+AQ473+AR473+AS473)/5),0)</f>
        <v>146889</v>
      </c>
      <c r="AU473" s="450"/>
      <c r="AV473" s="157">
        <f>+'ESTUDIO DE MERCADO 2023'!AM473*(1 + 0.0928) * (1 + 0.052) * (1 + 0.051)</f>
        <v>130842.096991424</v>
      </c>
      <c r="AW473" s="157">
        <f>+'ESTUDIO DE MERCADO 2023'!AN473*(1 + 0.0928) * (1 + 0.052) * (1 + 0.051)</f>
        <v>123796.7533072704</v>
      </c>
      <c r="AX473" s="7">
        <f>+'ESTUDIO DE MERCADO 2025'!AR473*1.051</f>
        <v>160803</v>
      </c>
      <c r="AY473" s="7">
        <f>+'ESTUDIO DE MERCADO 2025'!AS473*1.051</f>
        <v>163956</v>
      </c>
      <c r="AZ473" s="7">
        <f>+'ESTUDIO DE MERCADO 2025'!AT473*1.051</f>
        <v>155048.77499999999</v>
      </c>
      <c r="BA473" s="8">
        <f t="shared" si="301"/>
        <v>146889</v>
      </c>
      <c r="BB473" s="450"/>
      <c r="BC473" s="157">
        <f>+'ESTUDIO DE MERCADO 2023'!AP473*(1 + 0.0928) * (1 + 0.052) * (1 + 0.051)</f>
        <v>130842.096991424</v>
      </c>
      <c r="BD473" s="157">
        <f>+'ESTUDIO DE MERCADO 2023'!AQ473*(1 + 0.0928) * (1 + 0.052) * (1 + 0.051)</f>
        <v>100647.76691648</v>
      </c>
      <c r="BE473" s="7">
        <f>+'ESTUDIO DE MERCADO 2025'!AX473*1.051</f>
        <v>146089</v>
      </c>
      <c r="BF473" s="7">
        <f>+'ESTUDIO DE MERCADO 2025'!AY473*1.051</f>
        <v>146089</v>
      </c>
      <c r="BG473" s="7">
        <f>+'ESTUDIO DE MERCADO 2025'!AZ473*1.051</f>
        <v>140952.76299999998</v>
      </c>
      <c r="BH473" s="8">
        <f t="shared" si="302"/>
        <v>132924</v>
      </c>
      <c r="BI473" s="450"/>
      <c r="BJ473" s="157">
        <f>+'ESTUDIO DE MERCADO 2023'!AV473*(1 + 0.0928) * (1 + 0.052) * (1 + 0.051)</f>
        <v>130842.096991424</v>
      </c>
      <c r="BK473" s="157">
        <f>+'ESTUDIO DE MERCADO 2023'!AW473*(1 + 0.0928) * (1 + 0.052) * (1 + 0.051)</f>
        <v>123796.7533072704</v>
      </c>
      <c r="BL473" s="7">
        <f>+'ESTUDIO DE MERCADO 2025'!BD473*1.051</f>
        <v>160803</v>
      </c>
      <c r="BM473" s="7">
        <f>+'ESTUDIO DE MERCADO 2025'!BE473*1.051</f>
        <v>160803</v>
      </c>
      <c r="BN473" s="7">
        <f>+'ESTUDIO DE MERCADO 2025'!BF473*1.051</f>
        <v>155048.77499999999</v>
      </c>
      <c r="BO473" s="8">
        <f t="shared" si="303"/>
        <v>146259</v>
      </c>
      <c r="BP473" s="450"/>
      <c r="BQ473" s="157">
        <f>+'ESTUDIO DE MERCADO 2023'!AY473*(1 + 0.0928) * (1 + 0.052) * (1 + 0.051)</f>
        <v>130842.096991424</v>
      </c>
      <c r="BR473" s="157">
        <f>+'ESTUDIO DE MERCADO 2023'!AZ473*(1 + 0.0928) * (1 + 0.052) * (1 + 0.051)</f>
        <v>123796.7533072704</v>
      </c>
      <c r="BS473" s="7">
        <f>+'ESTUDIO DE MERCADO 2025'!BJ473*1.051</f>
        <v>160803</v>
      </c>
      <c r="BT473" s="7">
        <f>+'ESTUDIO DE MERCADO 2025'!BK473*1.051</f>
        <v>160803</v>
      </c>
      <c r="BU473" s="7">
        <f>+'ESTUDIO DE MERCADO 2025'!BL473*1.051</f>
        <v>155048.77499999999</v>
      </c>
      <c r="BV473" s="8">
        <f t="shared" si="304"/>
        <v>146259</v>
      </c>
      <c r="BW473" s="450"/>
      <c r="BX473" s="157">
        <f>+'ESTUDIO DE MERCADO 2023'!BB473*(1 + 0.0928) * (1 + 0.052) * (1 + 0.051)</f>
        <v>130842.096991424</v>
      </c>
      <c r="BY473" s="157">
        <f>+'ESTUDIO DE MERCADO 2023'!BC473*(1 + 0.0928) * (1 + 0.052) * (1 + 0.051)</f>
        <v>100647.76691648</v>
      </c>
      <c r="BZ473" s="7">
        <f>+'ESTUDIO DE MERCADO 2025'!BP473*1.051</f>
        <v>146089</v>
      </c>
      <c r="CA473" s="7">
        <f>+'ESTUDIO DE MERCADO 2025'!BQ473*1.051</f>
        <v>146089</v>
      </c>
      <c r="CB473" s="7">
        <f>+'ESTUDIO DE MERCADO 2025'!BR473*1.051</f>
        <v>140952.76299999998</v>
      </c>
      <c r="CC473" s="8">
        <f t="shared" si="295"/>
        <v>132924</v>
      </c>
      <c r="CD473" s="453"/>
      <c r="CE473" s="9"/>
      <c r="CF473" s="9"/>
      <c r="CG473" s="9"/>
      <c r="CH473" s="9"/>
      <c r="CI473" s="10"/>
      <c r="CJ473" s="10"/>
    </row>
    <row r="474" spans="1:88" s="6" customFormat="1" ht="50" customHeight="1" x14ac:dyDescent="0.35">
      <c r="A474" s="291"/>
      <c r="B474" s="4">
        <v>433</v>
      </c>
      <c r="C474" s="54" t="s">
        <v>469</v>
      </c>
      <c r="D474" s="11" t="s">
        <v>283</v>
      </c>
      <c r="F474" s="157">
        <f>+'ESTUDIO DE MERCADO 2023'!F474*(1 + 0.0928) * (1 + 0.052) * (1 + 0.051)</f>
        <v>125234.5785489344</v>
      </c>
      <c r="G474" s="157">
        <f>+'ESTUDIO DE MERCADO 2023'!G474*(1 + 0.0928) * (1 + 0.052) * (1 + 0.051)</f>
        <v>118491.17816553022</v>
      </c>
      <c r="H474" s="7">
        <f>+'ESTUDIO DE MERCADO 2025'!H474*1.051</f>
        <v>154497</v>
      </c>
      <c r="I474" s="7">
        <f>+'ESTUDIO DE MERCADO 2025'!I474*1.051</f>
        <v>157650</v>
      </c>
      <c r="J474" s="13">
        <f>+'ESTUDIO DE MERCADO 2025'!J474*1.051</f>
        <v>148402.46119999999</v>
      </c>
      <c r="K474" s="8">
        <f t="shared" si="296"/>
        <v>140855</v>
      </c>
      <c r="L474" s="450"/>
      <c r="M474" s="157">
        <f>+'ESTUDIO DE MERCADO 2023'!I474*(1 + 0.0928) * (1 + 0.052) * (1 + 0.051)</f>
        <v>125234.5785489344</v>
      </c>
      <c r="N474" s="157">
        <f>+'ESTUDIO DE MERCADO 2023'!J474*(1 + 0.0928) * (1 + 0.052) * (1 + 0.051)</f>
        <v>118491.17816553022</v>
      </c>
      <c r="O474" s="7">
        <f>+'ESTUDIO DE MERCADO 2025'!N474*1.051</f>
        <v>154497</v>
      </c>
      <c r="P474" s="7">
        <f>+'ESTUDIO DE MERCADO 2025'!O474*1.051</f>
        <v>157650</v>
      </c>
      <c r="Q474" s="7">
        <f>+'ESTUDIO DE MERCADO 2025'!P474*1.051</f>
        <v>148402.46119999999</v>
      </c>
      <c r="R474" s="8">
        <f t="shared" si="297"/>
        <v>140855</v>
      </c>
      <c r="S474" s="450"/>
      <c r="T474" s="157">
        <f>+'ESTUDIO DE MERCADO 2023'!O474*(1 + 0.0928) * (1 + 0.052) * (1 + 0.051)</f>
        <v>125234.5785489344</v>
      </c>
      <c r="U474" s="157">
        <f>+'ESTUDIO DE MERCADO 2023'!P474*(1 + 0.0928) * (1 + 0.052) * (1 + 0.051)</f>
        <v>118491.17816553022</v>
      </c>
      <c r="V474" s="7">
        <f>+'ESTUDIO DE MERCADO 2025'!T474*1.051</f>
        <v>154497</v>
      </c>
      <c r="W474" s="7">
        <f>+'ESTUDIO DE MERCADO 2025'!U474*1.051</f>
        <v>154497</v>
      </c>
      <c r="X474" s="7">
        <f>+'ESTUDIO DE MERCADO 2025'!V474*1.051</f>
        <v>148402.46119999999</v>
      </c>
      <c r="Y474" s="8">
        <f t="shared" si="298"/>
        <v>140224</v>
      </c>
      <c r="Z474" s="450"/>
      <c r="AA474" s="157">
        <f>+'ESTUDIO DE MERCADO 2023'!AD474*(1 + 0.0928) * (1 + 0.052) * (1 + 0.051)</f>
        <v>125234.5785489344</v>
      </c>
      <c r="AB474" s="157">
        <f>+'ESTUDIO DE MERCADO 2023'!AE474*(1 + 0.0928) * (1 + 0.052) * (1 + 0.051)</f>
        <v>118491.17816553022</v>
      </c>
      <c r="AC474" s="7">
        <f>+'ESTUDIO DE MERCADO 2025'!Z474*1.051</f>
        <v>154497</v>
      </c>
      <c r="AD474" s="7">
        <f>+'ESTUDIO DE MERCADO 2025'!AA474*1.051</f>
        <v>154497</v>
      </c>
      <c r="AE474" s="7">
        <f>+'ESTUDIO DE MERCADO 2025'!AB474*1.051</f>
        <v>148402.46119999999</v>
      </c>
      <c r="AF474" s="8">
        <f t="shared" si="299"/>
        <v>140224</v>
      </c>
      <c r="AG474" s="450"/>
      <c r="AH474" s="157">
        <f>+'ESTUDIO DE MERCADO 2023'!AG474*(1 + 0.0928) * (1 + 0.052) * (1 + 0.051)</f>
        <v>125234.5785489344</v>
      </c>
      <c r="AI474" s="157">
        <f>+'ESTUDIO DE MERCADO 2023'!AH474*(1 + 0.0928) * (1 + 0.052) * (1 + 0.051)</f>
        <v>118491.17816553022</v>
      </c>
      <c r="AJ474" s="7">
        <f>+'ESTUDIO DE MERCADO 2025'!AF474*1.051</f>
        <v>154497</v>
      </c>
      <c r="AK474" s="7">
        <f>+'ESTUDIO DE MERCADO 2025'!AG474*1.051</f>
        <v>157650</v>
      </c>
      <c r="AL474" s="7">
        <f>+'ESTUDIO DE MERCADO 2025'!AH474*1.051</f>
        <v>148402.46119999999</v>
      </c>
      <c r="AM474" s="8">
        <f t="shared" si="300"/>
        <v>140855</v>
      </c>
      <c r="AN474" s="450"/>
      <c r="AO474" s="157">
        <f>+'ESTUDIO DE MERCADO 2023'!AJ474*(1 + 0.0928) * (1 + 0.052) * (1 + 0.051)</f>
        <v>125234.5785489344</v>
      </c>
      <c r="AP474" s="157">
        <f>+'ESTUDIO DE MERCADO 2023'!AK474*(1 + 0.0928) * (1 + 0.052) * (1 + 0.051)</f>
        <v>118491.17816553022</v>
      </c>
      <c r="AQ474" s="7">
        <f>+'ESTUDIO DE MERCADO 2025'!AL474*1.051</f>
        <v>154497</v>
      </c>
      <c r="AR474" s="7">
        <f>+'ESTUDIO DE MERCADO 2025'!AM474*1.051</f>
        <v>157650</v>
      </c>
      <c r="AS474" s="7">
        <f>+'ESTUDIO DE MERCADO 2025'!AN474*1.051</f>
        <v>148402.46119999999</v>
      </c>
      <c r="AT474" s="8">
        <f>ROUND(((AO474+AP474+AQ474+AR474+AS474)/5),0)</f>
        <v>140855</v>
      </c>
      <c r="AU474" s="450"/>
      <c r="AV474" s="157">
        <f>+'ESTUDIO DE MERCADO 2023'!AM474*(1 + 0.0928) * (1 + 0.052) * (1 + 0.051)</f>
        <v>125234.5785489344</v>
      </c>
      <c r="AW474" s="157">
        <f>+'ESTUDIO DE MERCADO 2023'!AN474*(1 + 0.0928) * (1 + 0.052) * (1 + 0.051)</f>
        <v>118491.17816553022</v>
      </c>
      <c r="AX474" s="7">
        <f>+'ESTUDIO DE MERCADO 2025'!AR474*1.051</f>
        <v>154497</v>
      </c>
      <c r="AY474" s="7">
        <f>+'ESTUDIO DE MERCADO 2025'!AS474*1.051</f>
        <v>157650</v>
      </c>
      <c r="AZ474" s="7">
        <f>+'ESTUDIO DE MERCADO 2025'!AT474*1.051</f>
        <v>148402.46119999999</v>
      </c>
      <c r="BA474" s="8">
        <f t="shared" si="301"/>
        <v>140855</v>
      </c>
      <c r="BB474" s="450"/>
      <c r="BC474" s="157">
        <f>+'ESTUDIO DE MERCADO 2023'!AP474*(1 + 0.0928) * (1 + 0.052) * (1 + 0.051)</f>
        <v>125234.5785489344</v>
      </c>
      <c r="BD474" s="157">
        <f>+'ESTUDIO DE MERCADO 2023'!AQ474*(1 + 0.0928) * (1 + 0.052) * (1 + 0.051)</f>
        <v>96334.291191487995</v>
      </c>
      <c r="BE474" s="7">
        <f>+'ESTUDIO DE MERCADO 2025'!AX474*1.051</f>
        <v>140834</v>
      </c>
      <c r="BF474" s="7">
        <f>+'ESTUDIO DE MERCADO 2025'!AY474*1.051</f>
        <v>140834</v>
      </c>
      <c r="BG474" s="7">
        <f>+'ESTUDIO DE MERCADO 2025'!AZ474*1.051</f>
        <v>134912.666</v>
      </c>
      <c r="BH474" s="8">
        <f t="shared" si="302"/>
        <v>127630</v>
      </c>
      <c r="BI474" s="450"/>
      <c r="BJ474" s="157">
        <f>+'ESTUDIO DE MERCADO 2023'!AV474*(1 + 0.0928) * (1 + 0.052) * (1 + 0.051)</f>
        <v>125234.5785489344</v>
      </c>
      <c r="BK474" s="157">
        <f>+'ESTUDIO DE MERCADO 2023'!AW474*(1 + 0.0928) * (1 + 0.052) * (1 + 0.051)</f>
        <v>118491.17816553022</v>
      </c>
      <c r="BL474" s="7">
        <f>+'ESTUDIO DE MERCADO 2025'!BD474*1.051</f>
        <v>154497</v>
      </c>
      <c r="BM474" s="7">
        <f>+'ESTUDIO DE MERCADO 2025'!BE474*1.051</f>
        <v>154497</v>
      </c>
      <c r="BN474" s="7">
        <f>+'ESTUDIO DE MERCADO 2025'!BF474*1.051</f>
        <v>148402.46119999999</v>
      </c>
      <c r="BO474" s="8">
        <f t="shared" si="303"/>
        <v>140224</v>
      </c>
      <c r="BP474" s="450"/>
      <c r="BQ474" s="157">
        <f>+'ESTUDIO DE MERCADO 2023'!AY474*(1 + 0.0928) * (1 + 0.052) * (1 + 0.051)</f>
        <v>125234.5785489344</v>
      </c>
      <c r="BR474" s="157">
        <f>+'ESTUDIO DE MERCADO 2023'!AZ474*(1 + 0.0928) * (1 + 0.052) * (1 + 0.051)</f>
        <v>118491.17816553022</v>
      </c>
      <c r="BS474" s="7">
        <f>+'ESTUDIO DE MERCADO 2025'!BJ474*1.051</f>
        <v>154497</v>
      </c>
      <c r="BT474" s="7">
        <f>+'ESTUDIO DE MERCADO 2025'!BK474*1.051</f>
        <v>154497</v>
      </c>
      <c r="BU474" s="7">
        <f>+'ESTUDIO DE MERCADO 2025'!BL474*1.051</f>
        <v>148402.46119999999</v>
      </c>
      <c r="BV474" s="8">
        <f t="shared" si="304"/>
        <v>140224</v>
      </c>
      <c r="BW474" s="450"/>
      <c r="BX474" s="157">
        <f>+'ESTUDIO DE MERCADO 2023'!BB474*(1 + 0.0928) * (1 + 0.052) * (1 + 0.051)</f>
        <v>125234.5785489344</v>
      </c>
      <c r="BY474" s="157">
        <f>+'ESTUDIO DE MERCADO 2023'!BC474*(1 + 0.0928) * (1 + 0.052) * (1 + 0.051)</f>
        <v>96334.291191487995</v>
      </c>
      <c r="BZ474" s="7">
        <f>+'ESTUDIO DE MERCADO 2025'!BP474*1.051</f>
        <v>140834</v>
      </c>
      <c r="CA474" s="7">
        <f>+'ESTUDIO DE MERCADO 2025'!BQ474*1.051</f>
        <v>140834</v>
      </c>
      <c r="CB474" s="7">
        <f>+'ESTUDIO DE MERCADO 2025'!BR474*1.051</f>
        <v>134912.666</v>
      </c>
      <c r="CC474" s="8">
        <f t="shared" si="295"/>
        <v>127630</v>
      </c>
      <c r="CD474" s="453"/>
      <c r="CE474" s="9"/>
      <c r="CF474" s="9"/>
      <c r="CG474" s="9"/>
      <c r="CH474" s="9"/>
      <c r="CI474" s="10"/>
      <c r="CJ474" s="10"/>
    </row>
    <row r="475" spans="1:88" s="6" customFormat="1" ht="50" customHeight="1" thickBot="1" x14ac:dyDescent="0.4">
      <c r="A475" s="291"/>
      <c r="B475" s="31">
        <v>434</v>
      </c>
      <c r="C475" s="55" t="s">
        <v>470</v>
      </c>
      <c r="D475" s="11" t="s">
        <v>283</v>
      </c>
      <c r="F475" s="157">
        <f>+'ESTUDIO DE MERCADO 2023'!F475*(1 + 0.0928) * (1 + 0.052) * (1 + 0.051)</f>
        <v>336451.10654937598</v>
      </c>
      <c r="G475" s="157">
        <f>+'ESTUDIO DE MERCADO 2023'!G475*(1 + 0.0928) * (1 + 0.052) * (1 + 0.051)</f>
        <v>318334.50850440963</v>
      </c>
      <c r="H475" s="7">
        <f>+'ESTUDIO DE MERCADO 2025'!H475*1.051</f>
        <v>415145</v>
      </c>
      <c r="I475" s="7">
        <f>+'ESTUDIO DE MERCADO 2025'!I475*1.051</f>
        <v>423553</v>
      </c>
      <c r="J475" s="13">
        <f>+'ESTUDIO DE MERCADO 2025'!J475*1.051</f>
        <v>398694.95819999999</v>
      </c>
      <c r="K475" s="8">
        <f t="shared" si="296"/>
        <v>378436</v>
      </c>
      <c r="L475" s="450"/>
      <c r="M475" s="157">
        <f>+'ESTUDIO DE MERCADO 2023'!I475*(1 + 0.0928) * (1 + 0.052) * (1 + 0.051)</f>
        <v>336451.10654937598</v>
      </c>
      <c r="N475" s="157">
        <f>+'ESTUDIO DE MERCADO 2023'!J475*(1 + 0.0928) * (1 + 0.052) * (1 + 0.051)</f>
        <v>318334.50850440963</v>
      </c>
      <c r="O475" s="7">
        <f>+'ESTUDIO DE MERCADO 2025'!N475*1.051</f>
        <v>415145</v>
      </c>
      <c r="P475" s="7">
        <f>+'ESTUDIO DE MERCADO 2025'!O475*1.051</f>
        <v>423553</v>
      </c>
      <c r="Q475" s="7">
        <f>+'ESTUDIO DE MERCADO 2025'!P475*1.051</f>
        <v>398694.95819999999</v>
      </c>
      <c r="R475" s="8">
        <f t="shared" si="297"/>
        <v>378436</v>
      </c>
      <c r="S475" s="450"/>
      <c r="T475" s="157">
        <f>+'ESTUDIO DE MERCADO 2023'!O475*(1 + 0.0928) * (1 + 0.052) * (1 + 0.051)</f>
        <v>336451.10654937598</v>
      </c>
      <c r="U475" s="157">
        <f>+'ESTUDIO DE MERCADO 2023'!P475*(1 + 0.0928) * (1 + 0.052) * (1 + 0.051)</f>
        <v>318334.50850440963</v>
      </c>
      <c r="V475" s="7">
        <f>+'ESTUDIO DE MERCADO 2025'!T475*1.051</f>
        <v>415145</v>
      </c>
      <c r="W475" s="7">
        <f>+'ESTUDIO DE MERCADO 2025'!U475*1.051</f>
        <v>415145</v>
      </c>
      <c r="X475" s="7">
        <f>+'ESTUDIO DE MERCADO 2025'!V475*1.051</f>
        <v>398694.95819999999</v>
      </c>
      <c r="Y475" s="8">
        <f t="shared" si="298"/>
        <v>376754</v>
      </c>
      <c r="Z475" s="450"/>
      <c r="AA475" s="157">
        <f>+'ESTUDIO DE MERCADO 2023'!AD475*(1 + 0.0928) * (1 + 0.052) * (1 + 0.051)</f>
        <v>336451.10654937598</v>
      </c>
      <c r="AB475" s="157">
        <f>+'ESTUDIO DE MERCADO 2023'!AE475*(1 + 0.0928) * (1 + 0.052) * (1 + 0.051)</f>
        <v>318334.50850440963</v>
      </c>
      <c r="AC475" s="7">
        <f>+'ESTUDIO DE MERCADO 2025'!Z475*1.051</f>
        <v>415145</v>
      </c>
      <c r="AD475" s="7">
        <f>+'ESTUDIO DE MERCADO 2025'!AA475*1.051</f>
        <v>415145</v>
      </c>
      <c r="AE475" s="7">
        <f>+'ESTUDIO DE MERCADO 2025'!AB475*1.051</f>
        <v>398694.95819999999</v>
      </c>
      <c r="AF475" s="8">
        <f t="shared" si="299"/>
        <v>376754</v>
      </c>
      <c r="AG475" s="450"/>
      <c r="AH475" s="157">
        <f>+'ESTUDIO DE MERCADO 2023'!AG475*(1 + 0.0928) * (1 + 0.052) * (1 + 0.051)</f>
        <v>336451.10654937598</v>
      </c>
      <c r="AI475" s="157">
        <f>+'ESTUDIO DE MERCADO 2023'!AH475*(1 + 0.0928) * (1 + 0.052) * (1 + 0.051)</f>
        <v>318334.50850440963</v>
      </c>
      <c r="AJ475" s="7">
        <f>+'ESTUDIO DE MERCADO 2025'!AF475*1.051</f>
        <v>415145</v>
      </c>
      <c r="AK475" s="7">
        <f>+'ESTUDIO DE MERCADO 2025'!AG475*1.051</f>
        <v>423553</v>
      </c>
      <c r="AL475" s="7">
        <f>+'ESTUDIO DE MERCADO 2025'!AH475*1.051</f>
        <v>398694.95819999999</v>
      </c>
      <c r="AM475" s="8">
        <f t="shared" si="300"/>
        <v>378436</v>
      </c>
      <c r="AN475" s="450"/>
      <c r="AO475" s="157">
        <f>+'ESTUDIO DE MERCADO 2023'!AJ475*(1 + 0.0928) * (1 + 0.052) * (1 + 0.051)</f>
        <v>336451.10654937598</v>
      </c>
      <c r="AP475" s="157">
        <f>+'ESTUDIO DE MERCADO 2023'!AK475*(1 + 0.0928) * (1 + 0.052) * (1 + 0.051)</f>
        <v>318334.50850440963</v>
      </c>
      <c r="AQ475" s="7">
        <f>+'ESTUDIO DE MERCADO 2025'!AL475*1.051</f>
        <v>415145</v>
      </c>
      <c r="AR475" s="7">
        <f>+'ESTUDIO DE MERCADO 2025'!AM475*1.051</f>
        <v>423553</v>
      </c>
      <c r="AS475" s="7">
        <f>+'ESTUDIO DE MERCADO 2025'!AN475*1.051</f>
        <v>398694.95819999999</v>
      </c>
      <c r="AT475" s="8">
        <f>ROUND(((AO475+AP475+AQ475+AR475+AS475)/5),0)</f>
        <v>378436</v>
      </c>
      <c r="AU475" s="450"/>
      <c r="AV475" s="157">
        <f>+'ESTUDIO DE MERCADO 2023'!AM475*(1 + 0.0928) * (1 + 0.052) * (1 + 0.051)</f>
        <v>336451.10654937598</v>
      </c>
      <c r="AW475" s="157">
        <f>+'ESTUDIO DE MERCADO 2023'!AN475*(1 + 0.0928) * (1 + 0.052) * (1 + 0.051)</f>
        <v>318334.50850440963</v>
      </c>
      <c r="AX475" s="7">
        <f>+'ESTUDIO DE MERCADO 2025'!AR475*1.051</f>
        <v>415145</v>
      </c>
      <c r="AY475" s="7">
        <f>+'ESTUDIO DE MERCADO 2025'!AS475*1.051</f>
        <v>423553</v>
      </c>
      <c r="AZ475" s="7">
        <f>+'ESTUDIO DE MERCADO 2025'!AT475*1.051</f>
        <v>398694.95819999999</v>
      </c>
      <c r="BA475" s="8">
        <f t="shared" si="301"/>
        <v>378436</v>
      </c>
      <c r="BB475" s="450"/>
      <c r="BC475" s="157">
        <f>+'ESTUDIO DE MERCADO 2023'!AP475*(1 + 0.0928) * (1 + 0.052) * (1 + 0.051)</f>
        <v>336451.10654937598</v>
      </c>
      <c r="BD475" s="157">
        <f>+'ESTUDIO DE MERCADO 2023'!AQ475*(1 + 0.0928) * (1 + 0.052) * (1 + 0.051)</f>
        <v>258808.54349951999</v>
      </c>
      <c r="BE475" s="7">
        <f>+'ESTUDIO DE MERCADO 2025'!AX475*1.051</f>
        <v>377309</v>
      </c>
      <c r="BF475" s="7">
        <f>+'ESTUDIO DE MERCADO 2025'!AY475*1.051</f>
        <v>377309</v>
      </c>
      <c r="BG475" s="7">
        <f>+'ESTUDIO DE MERCADO 2025'!AZ475*1.051</f>
        <v>362449.962</v>
      </c>
      <c r="BH475" s="8">
        <f t="shared" si="302"/>
        <v>342466</v>
      </c>
      <c r="BI475" s="450"/>
      <c r="BJ475" s="157">
        <f>+'ESTUDIO DE MERCADO 2023'!AV475*(1 + 0.0928) * (1 + 0.052) * (1 + 0.051)</f>
        <v>336451.10654937598</v>
      </c>
      <c r="BK475" s="157">
        <f>+'ESTUDIO DE MERCADO 2023'!AW475*(1 + 0.0928) * (1 + 0.052) * (1 + 0.051)</f>
        <v>318334.50850440963</v>
      </c>
      <c r="BL475" s="7">
        <f>+'ESTUDIO DE MERCADO 2025'!BD475*1.051</f>
        <v>415145</v>
      </c>
      <c r="BM475" s="7">
        <f>+'ESTUDIO DE MERCADO 2025'!BE475*1.051</f>
        <v>415145</v>
      </c>
      <c r="BN475" s="7">
        <f>+'ESTUDIO DE MERCADO 2025'!BF475*1.051</f>
        <v>398694.95819999999</v>
      </c>
      <c r="BO475" s="8">
        <f t="shared" si="303"/>
        <v>376754</v>
      </c>
      <c r="BP475" s="450"/>
      <c r="BQ475" s="157">
        <f>+'ESTUDIO DE MERCADO 2023'!AY475*(1 + 0.0928) * (1 + 0.052) * (1 + 0.051)</f>
        <v>336451.10654937598</v>
      </c>
      <c r="BR475" s="157">
        <f>+'ESTUDIO DE MERCADO 2023'!AZ475*(1 + 0.0928) * (1 + 0.052) * (1 + 0.051)</f>
        <v>318334.50850440963</v>
      </c>
      <c r="BS475" s="7">
        <f>+'ESTUDIO DE MERCADO 2025'!BJ475*1.051</f>
        <v>415145</v>
      </c>
      <c r="BT475" s="7">
        <f>+'ESTUDIO DE MERCADO 2025'!BK475*1.051</f>
        <v>415145</v>
      </c>
      <c r="BU475" s="7">
        <f>+'ESTUDIO DE MERCADO 2025'!BL475*1.051</f>
        <v>398694.95819999999</v>
      </c>
      <c r="BV475" s="8">
        <f t="shared" si="304"/>
        <v>376754</v>
      </c>
      <c r="BW475" s="450"/>
      <c r="BX475" s="157">
        <f>+'ESTUDIO DE MERCADO 2023'!BB475*(1 + 0.0928) * (1 + 0.052) * (1 + 0.051)</f>
        <v>336451.10654937598</v>
      </c>
      <c r="BY475" s="157">
        <f>+'ESTUDIO DE MERCADO 2023'!BC475*(1 + 0.0928) * (1 + 0.052) * (1 + 0.051)</f>
        <v>258808.54349951999</v>
      </c>
      <c r="BZ475" s="7">
        <f>+'ESTUDIO DE MERCADO 2025'!BP475*1.051</f>
        <v>377309</v>
      </c>
      <c r="CA475" s="7">
        <f>+'ESTUDIO DE MERCADO 2025'!BQ475*1.051</f>
        <v>377309</v>
      </c>
      <c r="CB475" s="7">
        <f>+'ESTUDIO DE MERCADO 2025'!BR475*1.051</f>
        <v>362449.962</v>
      </c>
      <c r="CC475" s="8">
        <f t="shared" si="295"/>
        <v>342466</v>
      </c>
      <c r="CD475" s="453"/>
      <c r="CE475" s="9"/>
      <c r="CF475" s="9"/>
      <c r="CG475" s="9"/>
      <c r="CH475" s="9"/>
      <c r="CI475" s="10"/>
      <c r="CJ475" s="10"/>
    </row>
    <row r="476" spans="1:88" s="6" customFormat="1" ht="50" customHeight="1" x14ac:dyDescent="0.35">
      <c r="A476" s="291"/>
      <c r="B476" s="4">
        <v>435</v>
      </c>
      <c r="C476" s="56" t="s">
        <v>471</v>
      </c>
      <c r="D476" s="36" t="s">
        <v>283</v>
      </c>
      <c r="F476" s="157">
        <f>+'ESTUDIO DE MERCADO 2023'!F476*(1 + 0.0928) * (1 + 0.052) * (1 + 0.051)</f>
        <v>140187.96106223998</v>
      </c>
      <c r="G476" s="157">
        <f>+'ESTUDIO DE MERCADO 2023'!G476*(1 + 0.0928) * (1 + 0.052) * (1 + 0.051)</f>
        <v>132639.37854350399</v>
      </c>
      <c r="H476" s="7">
        <f>+'ESTUDIO DE MERCADO 2025'!H476*1.051</f>
        <v>172364</v>
      </c>
      <c r="I476" s="7">
        <f>+'ESTUDIO DE MERCADO 2025'!I476*1.051</f>
        <v>175517</v>
      </c>
      <c r="J476" s="13">
        <f>+'ESTUDIO DE MERCADO 2025'!J476*1.051</f>
        <v>166122.53139999998</v>
      </c>
      <c r="K476" s="8">
        <f t="shared" si="296"/>
        <v>157366</v>
      </c>
      <c r="L476" s="450"/>
      <c r="M476" s="157">
        <f>+'ESTUDIO DE MERCADO 2023'!I476*(1 + 0.0928) * (1 + 0.052) * (1 + 0.051)</f>
        <v>140187.96106223998</v>
      </c>
      <c r="N476" s="157">
        <f>+'ESTUDIO DE MERCADO 2023'!J476*(1 + 0.0928) * (1 + 0.052) * (1 + 0.051)</f>
        <v>132639.37854350399</v>
      </c>
      <c r="O476" s="7">
        <f>+'ESTUDIO DE MERCADO 2025'!N476*1.051</f>
        <v>172364</v>
      </c>
      <c r="P476" s="7">
        <f>+'ESTUDIO DE MERCADO 2025'!O476*1.051</f>
        <v>175517</v>
      </c>
      <c r="Q476" s="7">
        <f>+'ESTUDIO DE MERCADO 2025'!P476*1.051</f>
        <v>166122.53139999998</v>
      </c>
      <c r="R476" s="8">
        <f t="shared" si="297"/>
        <v>157366</v>
      </c>
      <c r="S476" s="450"/>
      <c r="T476" s="157">
        <f>+'ESTUDIO DE MERCADO 2023'!O476*(1 + 0.0928) * (1 + 0.052) * (1 + 0.051)</f>
        <v>140187.96106223998</v>
      </c>
      <c r="U476" s="157">
        <f>+'ESTUDIO DE MERCADO 2023'!P476*(1 + 0.0928) * (1 + 0.052) * (1 + 0.051)</f>
        <v>132639.37854350399</v>
      </c>
      <c r="V476" s="7">
        <f>+'ESTUDIO DE MERCADO 2025'!T476*1.051</f>
        <v>172364</v>
      </c>
      <c r="W476" s="7">
        <f>+'ESTUDIO DE MERCADO 2025'!U476*1.051</f>
        <v>172364</v>
      </c>
      <c r="X476" s="7">
        <f>+'ESTUDIO DE MERCADO 2025'!V476*1.051</f>
        <v>166122.53139999998</v>
      </c>
      <c r="Y476" s="8">
        <f t="shared" si="298"/>
        <v>156736</v>
      </c>
      <c r="Z476" s="450"/>
      <c r="AA476" s="157">
        <f>+'ESTUDIO DE MERCADO 2023'!AD476*(1 + 0.0928) * (1 + 0.052) * (1 + 0.051)</f>
        <v>140187.96106223998</v>
      </c>
      <c r="AB476" s="157">
        <f>+'ESTUDIO DE MERCADO 2023'!AE476*(1 + 0.0928) * (1 + 0.052) * (1 + 0.051)</f>
        <v>132639.37854350399</v>
      </c>
      <c r="AC476" s="7">
        <f>+'ESTUDIO DE MERCADO 2025'!Z476*1.051</f>
        <v>172364</v>
      </c>
      <c r="AD476" s="7">
        <f>+'ESTUDIO DE MERCADO 2025'!AA476*1.051</f>
        <v>172364</v>
      </c>
      <c r="AE476" s="7">
        <f>+'ESTUDIO DE MERCADO 2025'!AB476*1.051</f>
        <v>166122.53139999998</v>
      </c>
      <c r="AF476" s="8">
        <f t="shared" si="299"/>
        <v>156736</v>
      </c>
      <c r="AG476" s="450"/>
      <c r="AH476" s="157">
        <f>+'ESTUDIO DE MERCADO 2023'!AG476*(1 + 0.0928) * (1 + 0.052) * (1 + 0.051)</f>
        <v>140187.96106223998</v>
      </c>
      <c r="AI476" s="157">
        <f>+'ESTUDIO DE MERCADO 2023'!AH476*(1 + 0.0928) * (1 + 0.052) * (1 + 0.051)</f>
        <v>132639.37854350399</v>
      </c>
      <c r="AJ476" s="7">
        <f>+'ESTUDIO DE MERCADO 2025'!AF476*1.051</f>
        <v>172364</v>
      </c>
      <c r="AK476" s="7">
        <f>+'ESTUDIO DE MERCADO 2025'!AG476*1.051</f>
        <v>175517</v>
      </c>
      <c r="AL476" s="7">
        <f>+'ESTUDIO DE MERCADO 2025'!AH476*1.051</f>
        <v>166122.53139999998</v>
      </c>
      <c r="AM476" s="8">
        <f t="shared" si="300"/>
        <v>157366</v>
      </c>
      <c r="AN476" s="450"/>
      <c r="AO476" s="157">
        <f>+'ESTUDIO DE MERCADO 2023'!AJ476*(1 + 0.0928) * (1 + 0.052) * (1 + 0.051)</f>
        <v>140187.96106223998</v>
      </c>
      <c r="AP476" s="157">
        <f>+'ESTUDIO DE MERCADO 2023'!AK476*(1 + 0.0928) * (1 + 0.052) * (1 + 0.051)</f>
        <v>132639.37854350399</v>
      </c>
      <c r="AQ476" s="7">
        <f>+'ESTUDIO DE MERCADO 2025'!AL476*1.051</f>
        <v>172364</v>
      </c>
      <c r="AR476" s="7">
        <f>+'ESTUDIO DE MERCADO 2025'!AM476*1.051</f>
        <v>175517</v>
      </c>
      <c r="AS476" s="7">
        <f>+'ESTUDIO DE MERCADO 2025'!AN476*1.051</f>
        <v>166122.53139999998</v>
      </c>
      <c r="AT476" s="8">
        <f>ROUND(((AO476+AP476+AQ476+AR476+AS476)/5),0)</f>
        <v>157366</v>
      </c>
      <c r="AU476" s="450"/>
      <c r="AV476" s="157">
        <f>+'ESTUDIO DE MERCADO 2023'!AM476*(1 + 0.0928) * (1 + 0.052) * (1 + 0.051)</f>
        <v>140187.96106223998</v>
      </c>
      <c r="AW476" s="157">
        <f>+'ESTUDIO DE MERCADO 2023'!AN476*(1 + 0.0928) * (1 + 0.052) * (1 + 0.051)</f>
        <v>132639.37854350399</v>
      </c>
      <c r="AX476" s="7">
        <f>+'ESTUDIO DE MERCADO 2025'!AR476*1.051</f>
        <v>172364</v>
      </c>
      <c r="AY476" s="7">
        <f>+'ESTUDIO DE MERCADO 2025'!AS476*1.051</f>
        <v>175517</v>
      </c>
      <c r="AZ476" s="7">
        <f>+'ESTUDIO DE MERCADO 2025'!AT476*1.051</f>
        <v>166122.53139999998</v>
      </c>
      <c r="BA476" s="8">
        <f t="shared" si="301"/>
        <v>157366</v>
      </c>
      <c r="BB476" s="450"/>
      <c r="BC476" s="157">
        <f>+'ESTUDIO DE MERCADO 2023'!AP476*(1 + 0.0928) * (1 + 0.052) * (1 + 0.051)</f>
        <v>140187.96106223998</v>
      </c>
      <c r="BD476" s="157">
        <f>+'ESTUDIO DE MERCADO 2023'!AQ476*(1 + 0.0928) * (1 + 0.052) * (1 + 0.051)</f>
        <v>107836.89312479999</v>
      </c>
      <c r="BE476" s="7">
        <f>+'ESTUDIO DE MERCADO 2025'!AX476*1.051</f>
        <v>156599</v>
      </c>
      <c r="BF476" s="7">
        <f>+'ESTUDIO DE MERCADO 2025'!AY476*1.051</f>
        <v>156599</v>
      </c>
      <c r="BG476" s="7">
        <f>+'ESTUDIO DE MERCADO 2025'!AZ476*1.051</f>
        <v>151021.55319999999</v>
      </c>
      <c r="BH476" s="8">
        <f t="shared" si="302"/>
        <v>142449</v>
      </c>
      <c r="BI476" s="450"/>
      <c r="BJ476" s="157">
        <f>+'ESTUDIO DE MERCADO 2023'!AV476*(1 + 0.0928) * (1 + 0.052) * (1 + 0.051)</f>
        <v>140187.96106223998</v>
      </c>
      <c r="BK476" s="157">
        <f>+'ESTUDIO DE MERCADO 2023'!AW476*(1 + 0.0928) * (1 + 0.052) * (1 + 0.051)</f>
        <v>132639.37854350399</v>
      </c>
      <c r="BL476" s="7">
        <f>+'ESTUDIO DE MERCADO 2025'!BD476*1.051</f>
        <v>172364</v>
      </c>
      <c r="BM476" s="7">
        <f>+'ESTUDIO DE MERCADO 2025'!BE476*1.051</f>
        <v>172364</v>
      </c>
      <c r="BN476" s="7">
        <f>+'ESTUDIO DE MERCADO 2025'!BF476*1.051</f>
        <v>166122.53139999998</v>
      </c>
      <c r="BO476" s="8">
        <f t="shared" si="303"/>
        <v>156736</v>
      </c>
      <c r="BP476" s="450"/>
      <c r="BQ476" s="157">
        <f>+'ESTUDIO DE MERCADO 2023'!AY476*(1 + 0.0928) * (1 + 0.052) * (1 + 0.051)</f>
        <v>140187.96106223998</v>
      </c>
      <c r="BR476" s="157">
        <f>+'ESTUDIO DE MERCADO 2023'!AZ476*(1 + 0.0928) * (1 + 0.052) * (1 + 0.051)</f>
        <v>132639.37854350399</v>
      </c>
      <c r="BS476" s="7">
        <f>+'ESTUDIO DE MERCADO 2025'!BJ476*1.051</f>
        <v>172364</v>
      </c>
      <c r="BT476" s="7">
        <f>+'ESTUDIO DE MERCADO 2025'!BK476*1.051</f>
        <v>172364</v>
      </c>
      <c r="BU476" s="7">
        <f>+'ESTUDIO DE MERCADO 2025'!BL476*1.051</f>
        <v>166122.53139999998</v>
      </c>
      <c r="BV476" s="8">
        <f t="shared" si="304"/>
        <v>156736</v>
      </c>
      <c r="BW476" s="450"/>
      <c r="BX476" s="157">
        <f>+'ESTUDIO DE MERCADO 2023'!BB476*(1 + 0.0928) * (1 + 0.052) * (1 + 0.051)</f>
        <v>140187.96106223998</v>
      </c>
      <c r="BY476" s="157">
        <f>+'ESTUDIO DE MERCADO 2023'!BC476*(1 + 0.0928) * (1 + 0.052) * (1 + 0.051)</f>
        <v>107836.89312479999</v>
      </c>
      <c r="BZ476" s="7">
        <f>+'ESTUDIO DE MERCADO 2025'!BP476*1.051</f>
        <v>156599</v>
      </c>
      <c r="CA476" s="7">
        <f>+'ESTUDIO DE MERCADO 2025'!BQ476*1.051</f>
        <v>156599</v>
      </c>
      <c r="CB476" s="7">
        <f>+'ESTUDIO DE MERCADO 2025'!BR476*1.051</f>
        <v>151021.55319999999</v>
      </c>
      <c r="CC476" s="8">
        <f t="shared" si="295"/>
        <v>142449</v>
      </c>
      <c r="CD476" s="453"/>
      <c r="CE476" s="9"/>
      <c r="CF476" s="9"/>
      <c r="CG476" s="9"/>
      <c r="CH476" s="9"/>
      <c r="CI476" s="10"/>
      <c r="CJ476" s="10"/>
    </row>
    <row r="477" spans="1:88" s="6" customFormat="1" ht="50" customHeight="1" thickBot="1" x14ac:dyDescent="0.4">
      <c r="A477" s="291"/>
      <c r="B477" s="31">
        <v>436</v>
      </c>
      <c r="C477" s="56" t="s">
        <v>472</v>
      </c>
      <c r="D477" s="36" t="s">
        <v>272</v>
      </c>
      <c r="F477" s="157">
        <f>+'ESTUDIO DE MERCADO 2023'!F477*(1 + 0.0928) * (1 + 0.052) * (1 + 0.051)</f>
        <v>33645.110654937598</v>
      </c>
      <c r="G477" s="157">
        <f>+'ESTUDIO DE MERCADO 2023'!G477*(1 + 0.0928) * (1 + 0.052) * (1 + 0.051)</f>
        <v>31833.450850440957</v>
      </c>
      <c r="H477" s="7">
        <f>+'ESTUDIO DE MERCADO 2025'!H477*1.051</f>
        <v>40989</v>
      </c>
      <c r="I477" s="7">
        <f>+'ESTUDIO DE MERCADO 2025'!I477*1.051</f>
        <v>42040</v>
      </c>
      <c r="J477" s="13">
        <f>+'ESTUDIO DE MERCADO 2025'!J477*1.051</f>
        <v>39869.054400000001</v>
      </c>
      <c r="K477" s="8">
        <f t="shared" si="296"/>
        <v>37675</v>
      </c>
      <c r="L477" s="450"/>
      <c r="M477" s="157">
        <f>+'ESTUDIO DE MERCADO 2023'!I477*(1 + 0.0928) * (1 + 0.052) * (1 + 0.051)</f>
        <v>33645.110654937598</v>
      </c>
      <c r="N477" s="157">
        <f>+'ESTUDIO DE MERCADO 2023'!J477*(1 + 0.0928) * (1 + 0.052) * (1 + 0.051)</f>
        <v>31833.450850440957</v>
      </c>
      <c r="O477" s="7">
        <f>+'ESTUDIO DE MERCADO 2025'!N477*1.051</f>
        <v>40989</v>
      </c>
      <c r="P477" s="7">
        <f>+'ESTUDIO DE MERCADO 2025'!O477*1.051</f>
        <v>42040</v>
      </c>
      <c r="Q477" s="7">
        <f>+'ESTUDIO DE MERCADO 2025'!P477*1.051</f>
        <v>39869.054400000001</v>
      </c>
      <c r="R477" s="8">
        <f t="shared" si="297"/>
        <v>37675</v>
      </c>
      <c r="S477" s="450"/>
      <c r="T477" s="157">
        <f>+'ESTUDIO DE MERCADO 2023'!O477*(1 + 0.0928) * (1 + 0.052) * (1 + 0.051)</f>
        <v>33645.110654937598</v>
      </c>
      <c r="U477" s="157">
        <f>+'ESTUDIO DE MERCADO 2023'!P477*(1 + 0.0928) * (1 + 0.052) * (1 + 0.051)</f>
        <v>31833.450850440957</v>
      </c>
      <c r="V477" s="7">
        <f>+'ESTUDIO DE MERCADO 2025'!T477*1.051</f>
        <v>40989</v>
      </c>
      <c r="W477" s="7">
        <f>+'ESTUDIO DE MERCADO 2025'!U477*1.051</f>
        <v>40989</v>
      </c>
      <c r="X477" s="7">
        <f>+'ESTUDIO DE MERCADO 2025'!V477*1.051</f>
        <v>39869.054400000001</v>
      </c>
      <c r="Y477" s="8">
        <f t="shared" si="298"/>
        <v>37465</v>
      </c>
      <c r="Z477" s="450"/>
      <c r="AA477" s="157">
        <f>+'ESTUDIO DE MERCADO 2023'!AD477*(1 + 0.0928) * (1 + 0.052) * (1 + 0.051)</f>
        <v>33645.110654937598</v>
      </c>
      <c r="AB477" s="157">
        <f>+'ESTUDIO DE MERCADO 2023'!AE477*(1 + 0.0928) * (1 + 0.052) * (1 + 0.051)</f>
        <v>31833.450850440957</v>
      </c>
      <c r="AC477" s="7">
        <f>+'ESTUDIO DE MERCADO 2025'!Z477*1.051</f>
        <v>40989</v>
      </c>
      <c r="AD477" s="7">
        <f>+'ESTUDIO DE MERCADO 2025'!AA477*1.051</f>
        <v>40989</v>
      </c>
      <c r="AE477" s="7">
        <f>+'ESTUDIO DE MERCADO 2025'!AB477*1.051</f>
        <v>39869.054400000001</v>
      </c>
      <c r="AF477" s="8">
        <f t="shared" si="299"/>
        <v>37465</v>
      </c>
      <c r="AG477" s="450"/>
      <c r="AH477" s="157">
        <f>+'ESTUDIO DE MERCADO 2023'!AG477*(1 + 0.0928) * (1 + 0.052) * (1 + 0.051)</f>
        <v>33645.110654937598</v>
      </c>
      <c r="AI477" s="157">
        <f>+'ESTUDIO DE MERCADO 2023'!AH477*(1 + 0.0928) * (1 + 0.052) * (1 + 0.051)</f>
        <v>31833.450850440957</v>
      </c>
      <c r="AJ477" s="7">
        <f>+'ESTUDIO DE MERCADO 2025'!AF477*1.051</f>
        <v>40989</v>
      </c>
      <c r="AK477" s="7">
        <f>+'ESTUDIO DE MERCADO 2025'!AG477*1.051</f>
        <v>42040</v>
      </c>
      <c r="AL477" s="7">
        <f>+'ESTUDIO DE MERCADO 2025'!AH477*1.051</f>
        <v>39869.054400000001</v>
      </c>
      <c r="AM477" s="8">
        <f t="shared" si="300"/>
        <v>37675</v>
      </c>
      <c r="AN477" s="450"/>
      <c r="AO477" s="157">
        <f>+'ESTUDIO DE MERCADO 2023'!AJ477*(1 + 0.0928) * (1 + 0.052) * (1 + 0.051)</f>
        <v>33645.110654937598</v>
      </c>
      <c r="AP477" s="157">
        <f>+'ESTUDIO DE MERCADO 2023'!AK477*(1 + 0.0928) * (1 + 0.052) * (1 + 0.051)</f>
        <v>31833.450850440957</v>
      </c>
      <c r="AQ477" s="7">
        <f>+'ESTUDIO DE MERCADO 2025'!AL477*1.051</f>
        <v>40989</v>
      </c>
      <c r="AR477" s="7">
        <f>+'ESTUDIO DE MERCADO 2025'!AM477*1.051</f>
        <v>42040</v>
      </c>
      <c r="AS477" s="7">
        <f>+'ESTUDIO DE MERCADO 2025'!AN477*1.051</f>
        <v>39869.054400000001</v>
      </c>
      <c r="AT477" s="8">
        <f>ROUND(((AO477+AP477+AQ477+AR477+AS477)/5),0)</f>
        <v>37675</v>
      </c>
      <c r="AU477" s="450"/>
      <c r="AV477" s="157">
        <f>+'ESTUDIO DE MERCADO 2023'!AM477*(1 + 0.0928) * (1 + 0.052) * (1 + 0.051)</f>
        <v>33645.110654937598</v>
      </c>
      <c r="AW477" s="157">
        <f>+'ESTUDIO DE MERCADO 2023'!AN477*(1 + 0.0928) * (1 + 0.052) * (1 + 0.051)</f>
        <v>31833.450850440957</v>
      </c>
      <c r="AX477" s="7">
        <f>+'ESTUDIO DE MERCADO 2025'!AR477*1.051</f>
        <v>40989</v>
      </c>
      <c r="AY477" s="7">
        <f>+'ESTUDIO DE MERCADO 2025'!AS477*1.051</f>
        <v>42040</v>
      </c>
      <c r="AZ477" s="7">
        <f>+'ESTUDIO DE MERCADO 2025'!AT477*1.051</f>
        <v>39869.054400000001</v>
      </c>
      <c r="BA477" s="8">
        <f t="shared" si="301"/>
        <v>37675</v>
      </c>
      <c r="BB477" s="450"/>
      <c r="BC477" s="157">
        <f>+'ESTUDIO DE MERCADO 2023'!AP477*(1 + 0.0928) * (1 + 0.052) * (1 + 0.051)</f>
        <v>33645.110654937598</v>
      </c>
      <c r="BD477" s="157">
        <f>+'ESTUDIO DE MERCADO 2023'!AQ477*(1 + 0.0928) * (1 + 0.052) * (1 + 0.051)</f>
        <v>25880.854349952002</v>
      </c>
      <c r="BE477" s="7">
        <f>+'ESTUDIO DE MERCADO 2025'!AX477*1.051</f>
        <v>37836</v>
      </c>
      <c r="BF477" s="7">
        <f>+'ESTUDIO DE MERCADO 2025'!AY477*1.051</f>
        <v>37836</v>
      </c>
      <c r="BG477" s="7">
        <f>+'ESTUDIO DE MERCADO 2025'!AZ477*1.051</f>
        <v>36244.996199999994</v>
      </c>
      <c r="BH477" s="8">
        <f t="shared" si="302"/>
        <v>34289</v>
      </c>
      <c r="BI477" s="450"/>
      <c r="BJ477" s="157">
        <f>+'ESTUDIO DE MERCADO 2023'!AV477*(1 + 0.0928) * (1 + 0.052) * (1 + 0.051)</f>
        <v>33645.110654937598</v>
      </c>
      <c r="BK477" s="157">
        <f>+'ESTUDIO DE MERCADO 2023'!AW477*(1 + 0.0928) * (1 + 0.052) * (1 + 0.051)</f>
        <v>31833.450850440957</v>
      </c>
      <c r="BL477" s="7">
        <f>+'ESTUDIO DE MERCADO 2025'!BD477*1.051</f>
        <v>40989</v>
      </c>
      <c r="BM477" s="7">
        <f>+'ESTUDIO DE MERCADO 2025'!BE477*1.051</f>
        <v>40989</v>
      </c>
      <c r="BN477" s="7">
        <f>+'ESTUDIO DE MERCADO 2025'!BF477*1.051</f>
        <v>39869.054400000001</v>
      </c>
      <c r="BO477" s="8">
        <f t="shared" si="303"/>
        <v>37465</v>
      </c>
      <c r="BP477" s="450"/>
      <c r="BQ477" s="157">
        <f>+'ESTUDIO DE MERCADO 2023'!AY477*(1 + 0.0928) * (1 + 0.052) * (1 + 0.051)</f>
        <v>33645.110654937598</v>
      </c>
      <c r="BR477" s="157">
        <f>+'ESTUDIO DE MERCADO 2023'!AZ477*(1 + 0.0928) * (1 + 0.052) * (1 + 0.051)</f>
        <v>31833.450850440957</v>
      </c>
      <c r="BS477" s="7">
        <f>+'ESTUDIO DE MERCADO 2025'!BJ477*1.051</f>
        <v>40989</v>
      </c>
      <c r="BT477" s="7">
        <f>+'ESTUDIO DE MERCADO 2025'!BK477*1.051</f>
        <v>40989</v>
      </c>
      <c r="BU477" s="7">
        <f>+'ESTUDIO DE MERCADO 2025'!BL477*1.051</f>
        <v>39869.054400000001</v>
      </c>
      <c r="BV477" s="8">
        <f t="shared" si="304"/>
        <v>37465</v>
      </c>
      <c r="BW477" s="450"/>
      <c r="BX477" s="157">
        <f>+'ESTUDIO DE MERCADO 2023'!BB477*(1 + 0.0928) * (1 + 0.052) * (1 + 0.051)</f>
        <v>33645.110654937598</v>
      </c>
      <c r="BY477" s="157">
        <f>+'ESTUDIO DE MERCADO 2023'!BC477*(1 + 0.0928) * (1 + 0.052) * (1 + 0.051)</f>
        <v>25880.854349952002</v>
      </c>
      <c r="BZ477" s="7">
        <f>+'ESTUDIO DE MERCADO 2025'!BP477*1.051</f>
        <v>37836</v>
      </c>
      <c r="CA477" s="7">
        <f>+'ESTUDIO DE MERCADO 2025'!BQ477*1.051</f>
        <v>37836</v>
      </c>
      <c r="CB477" s="7">
        <f>+'ESTUDIO DE MERCADO 2025'!BR477*1.051</f>
        <v>36244.996199999994</v>
      </c>
      <c r="CC477" s="8">
        <f t="shared" si="295"/>
        <v>34289</v>
      </c>
      <c r="CD477" s="453"/>
      <c r="CE477" s="9"/>
      <c r="CF477" s="9"/>
      <c r="CG477" s="9"/>
      <c r="CH477" s="9"/>
      <c r="CI477" s="10"/>
      <c r="CJ477" s="10"/>
    </row>
    <row r="478" spans="1:88" s="6" customFormat="1" ht="50" customHeight="1" x14ac:dyDescent="0.35">
      <c r="A478" s="291"/>
      <c r="B478" s="4">
        <v>437</v>
      </c>
      <c r="C478" s="56" t="s">
        <v>473</v>
      </c>
      <c r="D478" s="36" t="s">
        <v>272</v>
      </c>
      <c r="F478" s="157">
        <f>+'ESTUDIO DE MERCADO 2023'!F478*(1 + 0.0928) * (1 + 0.052) * (1 + 0.051)</f>
        <v>88286.452614089008</v>
      </c>
      <c r="G478" s="157">
        <f>+'ESTUDIO DE MERCADO 2023'!G478*(1 + 0.0928) * (1 + 0.052) * (1 + 0.051)</f>
        <v>83532.56670409962</v>
      </c>
      <c r="H478" s="7">
        <f>+'ESTUDIO DE MERCADO 2025'!H478*1.051</f>
        <v>109304</v>
      </c>
      <c r="I478" s="7">
        <f>+'ESTUDIO DE MERCADO 2025'!I478*1.051</f>
        <v>111406</v>
      </c>
      <c r="J478" s="13">
        <f>+'ESTUDIO DE MERCADO 2025'!J478*1.051</f>
        <v>104619.4828</v>
      </c>
      <c r="K478" s="8">
        <f t="shared" si="296"/>
        <v>99430</v>
      </c>
      <c r="L478" s="450"/>
      <c r="M478" s="157">
        <f>+'ESTUDIO DE MERCADO 2023'!I478*(1 + 0.0928) * (1 + 0.052) * (1 + 0.051)</f>
        <v>88286.452614089008</v>
      </c>
      <c r="N478" s="157">
        <f>+'ESTUDIO DE MERCADO 2023'!J478*(1 + 0.0928) * (1 + 0.052) * (1 + 0.051)</f>
        <v>83532.56670409962</v>
      </c>
      <c r="O478" s="7">
        <f>+'ESTUDIO DE MERCADO 2025'!N478*1.051</f>
        <v>109304</v>
      </c>
      <c r="P478" s="7">
        <f>+'ESTUDIO DE MERCADO 2025'!O478*1.051</f>
        <v>111406</v>
      </c>
      <c r="Q478" s="7">
        <f>+'ESTUDIO DE MERCADO 2025'!P478*1.051</f>
        <v>104619.4828</v>
      </c>
      <c r="R478" s="8">
        <f t="shared" si="297"/>
        <v>99430</v>
      </c>
      <c r="S478" s="450"/>
      <c r="T478" s="157">
        <f>+'ESTUDIO DE MERCADO 2023'!O478*(1 + 0.0928) * (1 + 0.052) * (1 + 0.051)</f>
        <v>146015.38768631589</v>
      </c>
      <c r="U478" s="157">
        <f>+'ESTUDIO DE MERCADO 2023'!P478*(1 + 0.0928) * (1 + 0.052) * (1 + 0.051)</f>
        <v>138153.02065705272</v>
      </c>
      <c r="V478" s="7">
        <f>+'ESTUDIO DE MERCADO 2025'!T478*1.051</f>
        <v>179721</v>
      </c>
      <c r="W478" s="7">
        <f>+'ESTUDIO DE MERCADO 2025'!U478*1.051</f>
        <v>179721</v>
      </c>
      <c r="X478" s="7">
        <f>+'ESTUDIO DE MERCADO 2025'!V478*1.051</f>
        <v>173027.81159999999</v>
      </c>
      <c r="Y478" s="8">
        <f t="shared" si="298"/>
        <v>163328</v>
      </c>
      <c r="Z478" s="450"/>
      <c r="AA478" s="157">
        <f>+'ESTUDIO DE MERCADO 2023'!AD478*(1 + 0.0928) * (1 + 0.052) * (1 + 0.051)</f>
        <v>163548.50905908883</v>
      </c>
      <c r="AB478" s="157">
        <f>+'ESTUDIO DE MERCADO 2023'!AE478*(1 + 0.0928) * (1 + 0.052) * (1 + 0.051)</f>
        <v>161973.815075933</v>
      </c>
      <c r="AC478" s="7">
        <f>+'ESTUDIO DE MERCADO 2025'!Z478*1.051</f>
        <v>205996</v>
      </c>
      <c r="AD478" s="7">
        <f>+'ESTUDIO DE MERCADO 2025'!AA478*1.051</f>
        <v>205996</v>
      </c>
      <c r="AE478" s="7">
        <f>+'ESTUDIO DE MERCADO 2025'!AB478*1.051</f>
        <v>198207.87979999997</v>
      </c>
      <c r="AF478" s="8">
        <f t="shared" si="299"/>
        <v>187144</v>
      </c>
      <c r="AG478" s="450"/>
      <c r="AH478" s="157">
        <f>+'ESTUDIO DE MERCADO 2023'!AG478*(1 + 0.0928) * (1 + 0.052) * (1 + 0.051)</f>
        <v>154377.97339824133</v>
      </c>
      <c r="AI478" s="157">
        <f>+'ESTUDIO DE MERCADO 2023'!AH478*(1 + 0.0928) * (1 + 0.052) * (1 + 0.051)</f>
        <v>161973.815075933</v>
      </c>
      <c r="AJ478" s="7">
        <f>+'ESTUDIO DE MERCADO 2025'!AF478*1.051</f>
        <v>200741</v>
      </c>
      <c r="AK478" s="7">
        <f>+'ESTUDIO DE MERCADO 2025'!AG478*1.051</f>
        <v>204945</v>
      </c>
      <c r="AL478" s="7">
        <f>+'ESTUDIO DE MERCADO 2025'!AH478*1.051</f>
        <v>192625.38819999999</v>
      </c>
      <c r="AM478" s="8">
        <f t="shared" si="300"/>
        <v>182933</v>
      </c>
      <c r="AN478" s="450"/>
      <c r="AO478" s="157">
        <f>+'ESTUDIO DE MERCADO 2023'!AJ478*(1 + 0.0928) * (1 + 0.052) * (1 + 0.051)</f>
        <v>157840.61603647866</v>
      </c>
      <c r="AP478" s="157">
        <f>+'ESTUDIO DE MERCADO 2023'!AK478*(1 + 0.0928) * (1 + 0.052) * (1 + 0.051)</f>
        <v>161973.815075933</v>
      </c>
      <c r="AQ478" s="7">
        <f>+'ESTUDIO DE MERCADO 2025'!AL478*1.051</f>
        <v>202843</v>
      </c>
      <c r="AR478" s="7">
        <f>+'ESTUDIO DE MERCADO 2025'!AM478*1.051</f>
        <v>207047</v>
      </c>
      <c r="AS478" s="7">
        <f>+'ESTUDIO DE MERCADO 2025'!AN478*1.051</f>
        <v>194732.43299999999</v>
      </c>
      <c r="AT478" s="8">
        <f>ROUND(((AO478+AP478+AQ478+AR478+AS478)/5),0)</f>
        <v>184887</v>
      </c>
      <c r="AU478" s="450"/>
      <c r="AV478" s="157">
        <f>+'ESTUDIO DE MERCADO 2023'!AM478*(1 + 0.0928) * (1 + 0.052) * (1 + 0.051)</f>
        <v>192473.11723049797</v>
      </c>
      <c r="AW478" s="157">
        <f>+'ESTUDIO DE MERCADO 2023'!AN478*(1 + 0.0928) * (1 + 0.052) * (1 + 0.051)</f>
        <v>161973.815075933</v>
      </c>
      <c r="AX478" s="7">
        <f>+'ESTUDIO DE MERCADO 2025'!AR478*1.051</f>
        <v>224914</v>
      </c>
      <c r="AY478" s="7">
        <f>+'ESTUDIO DE MERCADO 2025'!AS478*1.051</f>
        <v>229118</v>
      </c>
      <c r="AZ478" s="7">
        <f>+'ESTUDIO DE MERCADO 2025'!AT478*1.051</f>
        <v>215820.53779999996</v>
      </c>
      <c r="BA478" s="8">
        <f t="shared" si="301"/>
        <v>204860</v>
      </c>
      <c r="BB478" s="450"/>
      <c r="BC478" s="157">
        <f>+'ESTUDIO DE MERCADO 2023'!AP478*(1 + 0.0928) * (1 + 0.052) * (1 + 0.051)</f>
        <v>127732.63455642278</v>
      </c>
      <c r="BD478" s="157">
        <f>+'ESTUDIO DE MERCADO 2023'!AQ478*(1 + 0.0928) * (1 + 0.052) * (1 + 0.051)</f>
        <v>98255.87273570984</v>
      </c>
      <c r="BE478" s="7">
        <f>+'ESTUDIO DE MERCADO 2025'!AX478*1.051</f>
        <v>142936</v>
      </c>
      <c r="BF478" s="7">
        <f>+'ESTUDIO DE MERCADO 2025'!AY478*1.051</f>
        <v>142936</v>
      </c>
      <c r="BG478" s="7">
        <f>+'ESTUDIO DE MERCADO 2025'!AZ478*1.051</f>
        <v>137602.38519999999</v>
      </c>
      <c r="BH478" s="8">
        <f t="shared" si="302"/>
        <v>129893</v>
      </c>
      <c r="BI478" s="450"/>
      <c r="BJ478" s="157">
        <f>+'ESTUDIO DE MERCADO 2023'!AV478*(1 + 0.0928) * (1 + 0.052) * (1 + 0.051)</f>
        <v>195245.66126574628</v>
      </c>
      <c r="BK478" s="157">
        <f>+'ESTUDIO DE MERCADO 2023'!AW478*(1 + 0.0928) * (1 + 0.052) * (1 + 0.051)</f>
        <v>161973.815075933</v>
      </c>
      <c r="BL478" s="7">
        <f>+'ESTUDIO DE MERCADO 2025'!BD478*1.051</f>
        <v>225965</v>
      </c>
      <c r="BM478" s="7">
        <f>+'ESTUDIO DE MERCADO 2025'!BE478*1.051</f>
        <v>225965</v>
      </c>
      <c r="BN478" s="7">
        <f>+'ESTUDIO DE MERCADO 2025'!BF478*1.051</f>
        <v>217508.23360000001</v>
      </c>
      <c r="BO478" s="8">
        <f t="shared" si="303"/>
        <v>205332</v>
      </c>
      <c r="BP478" s="450"/>
      <c r="BQ478" s="157">
        <f>+'ESTUDIO DE MERCADO 2023'!AY478*(1 + 0.0928) * (1 + 0.052) * (1 + 0.051)</f>
        <v>188846.45467781788</v>
      </c>
      <c r="BR478" s="157">
        <f>+'ESTUDIO DE MERCADO 2023'!AZ478*(1 + 0.0928) * (1 + 0.052) * (1 + 0.051)</f>
        <v>161973.815075933</v>
      </c>
      <c r="BS478" s="7">
        <f>+'ESTUDIO DE MERCADO 2025'!BJ478*1.051</f>
        <v>221761</v>
      </c>
      <c r="BT478" s="7">
        <f>+'ESTUDIO DE MERCADO 2025'!BK478*1.051</f>
        <v>221761</v>
      </c>
      <c r="BU478" s="7">
        <f>+'ESTUDIO DE MERCADO 2025'!BL478*1.051</f>
        <v>213611.96639999998</v>
      </c>
      <c r="BV478" s="8">
        <f t="shared" si="304"/>
        <v>201591</v>
      </c>
      <c r="BW478" s="450"/>
      <c r="BX478" s="157">
        <f>+'ESTUDIO DE MERCADO 2023'!BB478*(1 + 0.0928) * (1 + 0.052) * (1 + 0.051)</f>
        <v>148212.03957752048</v>
      </c>
      <c r="BY478" s="157">
        <f>+'ESTUDIO DE MERCADO 2023'!BC478*(1 + 0.0928) * (1 + 0.052) * (1 + 0.051)</f>
        <v>114009.26121347731</v>
      </c>
      <c r="BZ478" s="7">
        <f>+'ESTUDIO DE MERCADO 2025'!BP478*1.051</f>
        <v>166058</v>
      </c>
      <c r="CA478" s="7">
        <f>+'ESTUDIO DE MERCADO 2025'!BQ478*1.051</f>
        <v>166058</v>
      </c>
      <c r="CB478" s="7">
        <f>+'ESTUDIO DE MERCADO 2025'!BR478*1.051</f>
        <v>159664.55679999999</v>
      </c>
      <c r="CC478" s="8">
        <f t="shared" si="295"/>
        <v>150800</v>
      </c>
      <c r="CD478" s="453"/>
      <c r="CE478" s="9"/>
      <c r="CF478" s="9"/>
      <c r="CG478" s="9"/>
      <c r="CH478" s="9"/>
      <c r="CI478" s="10"/>
      <c r="CJ478" s="10"/>
    </row>
    <row r="479" spans="1:88" s="6" customFormat="1" ht="50" customHeight="1" thickBot="1" x14ac:dyDescent="0.4">
      <c r="A479" s="291"/>
      <c r="B479" s="31">
        <v>438</v>
      </c>
      <c r="C479" s="56" t="s">
        <v>474</v>
      </c>
      <c r="D479" s="36" t="s">
        <v>272</v>
      </c>
      <c r="F479" s="157">
        <f>+'ESTUDIO DE MERCADO 2023'!F479*(1 + 0.0928) * (1 + 0.052) * (1 + 0.051)</f>
        <v>142507.79144189795</v>
      </c>
      <c r="G479" s="157">
        <f>+'ESTUDIO DE MERCADO 2023'!G479*(1 + 0.0928) * (1 + 0.052) * (1 + 0.051)</f>
        <v>134834.29497964194</v>
      </c>
      <c r="H479" s="7">
        <f>+'ESTUDIO DE MERCADO 2025'!H479*1.051</f>
        <v>175517</v>
      </c>
      <c r="I479" s="7">
        <f>+'ESTUDIO DE MERCADO 2025'!I479*1.051</f>
        <v>178670</v>
      </c>
      <c r="J479" s="13">
        <f>+'ESTUDIO DE MERCADO 2025'!J479*1.051</f>
        <v>168872.57799999998</v>
      </c>
      <c r="K479" s="8">
        <f t="shared" si="296"/>
        <v>160080</v>
      </c>
      <c r="L479" s="450"/>
      <c r="M479" s="157">
        <f>+'ESTUDIO DE MERCADO 2023'!I479*(1 + 0.0928) * (1 + 0.052) * (1 + 0.051)</f>
        <v>142507.79144189795</v>
      </c>
      <c r="N479" s="157">
        <f>+'ESTUDIO DE MERCADO 2023'!J479*(1 + 0.0928) * (1 + 0.052) * (1 + 0.051)</f>
        <v>134834.29497964194</v>
      </c>
      <c r="O479" s="7">
        <f>+'ESTUDIO DE MERCADO 2025'!N479*1.051</f>
        <v>175517</v>
      </c>
      <c r="P479" s="7">
        <f>+'ESTUDIO DE MERCADO 2025'!O479*1.051</f>
        <v>178670</v>
      </c>
      <c r="Q479" s="7">
        <f>+'ESTUDIO DE MERCADO 2025'!P479*1.051</f>
        <v>168872.57799999998</v>
      </c>
      <c r="R479" s="8">
        <f t="shared" si="297"/>
        <v>160080</v>
      </c>
      <c r="S479" s="450"/>
      <c r="T479" s="157">
        <f>+'ESTUDIO DE MERCADO 2023'!O479*(1 + 0.0928) * (1 + 0.052) * (1 + 0.051)</f>
        <v>225501.86814996527</v>
      </c>
      <c r="U479" s="157">
        <f>+'ESTUDIO DE MERCADO 2023'!P479*(1 + 0.0928) * (1 + 0.052) * (1 + 0.051)</f>
        <v>213359.45986496718</v>
      </c>
      <c r="V479" s="7">
        <f>+'ESTUDIO DE MERCADO 2025'!T479*1.051</f>
        <v>277464</v>
      </c>
      <c r="W479" s="7">
        <f>+'ESTUDIO DE MERCADO 2025'!U479*1.051</f>
        <v>277464</v>
      </c>
      <c r="X479" s="7">
        <f>+'ESTUDIO DE MERCADO 2025'!V479*1.051</f>
        <v>267219.48259999999</v>
      </c>
      <c r="Y479" s="8">
        <f t="shared" si="298"/>
        <v>252202</v>
      </c>
      <c r="Z479" s="450"/>
      <c r="AA479" s="157">
        <f>+'ESTUDIO DE MERCADO 2023'!AD479*(1 + 0.0928) * (1 + 0.052) * (1 + 0.051)</f>
        <v>273722.50803382538</v>
      </c>
      <c r="AB479" s="157">
        <f>+'ESTUDIO DE MERCADO 2023'!AE479*(1 + 0.0928) * (1 + 0.052) * (1 + 0.051)</f>
        <v>251965.65423634418</v>
      </c>
      <c r="AC479" s="7">
        <f>+'ESTUDIO DE MERCADO 2025'!Z479*1.051</f>
        <v>333167</v>
      </c>
      <c r="AD479" s="7">
        <f>+'ESTUDIO DE MERCADO 2025'!AA479*1.051</f>
        <v>333167</v>
      </c>
      <c r="AE479" s="7">
        <f>+'ESTUDIO DE MERCADO 2025'!AB479*1.051</f>
        <v>320088.35599999997</v>
      </c>
      <c r="AF479" s="8">
        <f t="shared" si="299"/>
        <v>302422</v>
      </c>
      <c r="AG479" s="450"/>
      <c r="AH479" s="157">
        <f>+'ESTUDIO DE MERCADO 2023'!AG479*(1 + 0.0928) * (1 + 0.052) * (1 + 0.051)</f>
        <v>237540.9298700683</v>
      </c>
      <c r="AI479" s="157">
        <f>+'ESTUDIO DE MERCADO 2023'!AH479*(1 + 0.0928) * (1 + 0.052) * (1 + 0.051)</f>
        <v>251965.65423634418</v>
      </c>
      <c r="AJ479" s="7">
        <f>+'ESTUDIO DE MERCADO 2025'!AF479*1.051</f>
        <v>310045</v>
      </c>
      <c r="AK479" s="7">
        <f>+'ESTUDIO DE MERCADO 2025'!AG479*1.051</f>
        <v>316351</v>
      </c>
      <c r="AL479" s="7">
        <f>+'ESTUDIO DE MERCADO 2025'!AH479*1.051</f>
        <v>298057.08379999996</v>
      </c>
      <c r="AM479" s="8">
        <f t="shared" si="300"/>
        <v>282792</v>
      </c>
      <c r="AN479" s="450"/>
      <c r="AO479" s="157">
        <f>+'ESTUDIO DE MERCADO 2023'!AJ479*(1 + 0.0928) * (1 + 0.052) * (1 + 0.051)</f>
        <v>269060.69757666159</v>
      </c>
      <c r="AP479" s="157">
        <f>+'ESTUDIO DE MERCADO 2023'!AK479*(1 + 0.0928) * (1 + 0.052) * (1 + 0.051)</f>
        <v>251965.65423634418</v>
      </c>
      <c r="AQ479" s="7">
        <f>+'ESTUDIO DE MERCADO 2025'!AL479*1.051</f>
        <v>330014</v>
      </c>
      <c r="AR479" s="7">
        <f>+'ESTUDIO DE MERCADO 2025'!AM479*1.051</f>
        <v>336320</v>
      </c>
      <c r="AS479" s="7">
        <f>+'ESTUDIO DE MERCADO 2025'!AN479*1.051</f>
        <v>317250.02539999998</v>
      </c>
      <c r="AT479" s="8">
        <f>ROUND(((AO479+AP479+AQ479+AR479+AS479)/5),0)</f>
        <v>300922</v>
      </c>
      <c r="AU479" s="450"/>
      <c r="AV479" s="157">
        <f>+'ESTUDIO DE MERCADO 2023'!AM479*(1 + 0.0928) * (1 + 0.052) * (1 + 0.051)</f>
        <v>307807.06121737283</v>
      </c>
      <c r="AW479" s="157">
        <f>+'ESTUDIO DE MERCADO 2023'!AN479*(1 + 0.0928) * (1 + 0.052) * (1 + 0.051)</f>
        <v>251965.65423634418</v>
      </c>
      <c r="AX479" s="7">
        <f>+'ESTUDIO DE MERCADO 2025'!AR479*1.051</f>
        <v>354187</v>
      </c>
      <c r="AY479" s="7">
        <f>+'ESTUDIO DE MERCADO 2025'!AS479*1.051</f>
        <v>361544</v>
      </c>
      <c r="AZ479" s="7">
        <f>+'ESTUDIO DE MERCADO 2025'!AT479*1.051</f>
        <v>340842.45299999998</v>
      </c>
      <c r="BA479" s="8">
        <f t="shared" si="301"/>
        <v>323269</v>
      </c>
      <c r="BB479" s="450"/>
      <c r="BC479" s="157">
        <f>+'ESTUDIO DE MERCADO 2023'!AP479*(1 + 0.0928) * (1 + 0.052) * (1 + 0.051)</f>
        <v>202892.63416576933</v>
      </c>
      <c r="BD479" s="157">
        <f>+'ESTUDIO DE MERCADO 2023'!AQ479*(1 + 0.0928) * (1 + 0.052) * (1 + 0.051)</f>
        <v>156071.25705059178</v>
      </c>
      <c r="BE479" s="7">
        <f>+'ESTUDIO DE MERCADO 2025'!AX479*1.051</f>
        <v>227016</v>
      </c>
      <c r="BF479" s="7">
        <f>+'ESTUDIO DE MERCADO 2025'!AY479*1.051</f>
        <v>227016</v>
      </c>
      <c r="BG479" s="7">
        <f>+'ESTUDIO DE MERCADO 2025'!AZ479*1.051</f>
        <v>218570.58439999999</v>
      </c>
      <c r="BH479" s="8">
        <f t="shared" si="302"/>
        <v>206313</v>
      </c>
      <c r="BI479" s="450"/>
      <c r="BJ479" s="157">
        <f>+'ESTUDIO DE MERCADO 2023'!AV479*(1 + 0.0928) * (1 + 0.052) * (1 + 0.051)</f>
        <v>295147.15374704544</v>
      </c>
      <c r="BK479" s="157">
        <f>+'ESTUDIO DE MERCADO 2023'!AW479*(1 + 0.0928) * (1 + 0.052) * (1 + 0.051)</f>
        <v>251965.65423634418</v>
      </c>
      <c r="BL479" s="7">
        <f>+'ESTUDIO DE MERCADO 2025'!BD479*1.051</f>
        <v>346830</v>
      </c>
      <c r="BM479" s="7">
        <f>+'ESTUDIO DE MERCADO 2025'!BE479*1.051</f>
        <v>346830</v>
      </c>
      <c r="BN479" s="7">
        <f>+'ESTUDIO DE MERCADO 2025'!BF479*1.051</f>
        <v>333133.78840000002</v>
      </c>
      <c r="BO479" s="8">
        <f t="shared" si="303"/>
        <v>314781</v>
      </c>
      <c r="BP479" s="450"/>
      <c r="BQ479" s="157">
        <f>+'ESTUDIO DE MERCADO 2023'!AY479*(1 + 0.0928) * (1 + 0.052) * (1 + 0.051)</f>
        <v>290272.72488227056</v>
      </c>
      <c r="BR479" s="157">
        <f>+'ESTUDIO DE MERCADO 2023'!AZ479*(1 + 0.0928) * (1 + 0.052) * (1 + 0.051)</f>
        <v>251965.65423634418</v>
      </c>
      <c r="BS479" s="7">
        <f>+'ESTUDIO DE MERCADO 2025'!BJ479*1.051</f>
        <v>343677</v>
      </c>
      <c r="BT479" s="7">
        <f>+'ESTUDIO DE MERCADO 2025'!BK479*1.051</f>
        <v>343677</v>
      </c>
      <c r="BU479" s="7">
        <f>+'ESTUDIO DE MERCADO 2025'!BL479*1.051</f>
        <v>330165.97459999996</v>
      </c>
      <c r="BV479" s="8">
        <f t="shared" si="304"/>
        <v>311952</v>
      </c>
      <c r="BW479" s="450"/>
      <c r="BX479" s="157">
        <f>+'ESTUDIO DE MERCADO 2023'!BB479*(1 + 0.0928) * (1 + 0.052) * (1 + 0.051)</f>
        <v>239235.80231931078</v>
      </c>
      <c r="BY479" s="157">
        <f>+'ESTUDIO DE MERCADO 2023'!BC479*(1 + 0.0928) * (1 + 0.052) * (1 + 0.051)</f>
        <v>184027.54024562371</v>
      </c>
      <c r="BZ479" s="7">
        <f>+'ESTUDIO DE MERCADO 2025'!BP479*1.051</f>
        <v>268005</v>
      </c>
      <c r="CA479" s="7">
        <f>+'ESTUDIO DE MERCADO 2025'!BQ479*1.051</f>
        <v>268005</v>
      </c>
      <c r="CB479" s="7">
        <f>+'ESTUDIO DE MERCADO 2025'!BR479*1.051</f>
        <v>257723.06699999998</v>
      </c>
      <c r="CC479" s="8">
        <f t="shared" si="295"/>
        <v>243399</v>
      </c>
      <c r="CD479" s="453"/>
      <c r="CE479" s="9"/>
      <c r="CF479" s="9"/>
      <c r="CG479" s="9"/>
      <c r="CH479" s="9"/>
      <c r="CI479" s="10"/>
      <c r="CJ479" s="10"/>
    </row>
    <row r="480" spans="1:88" s="6" customFormat="1" ht="50" customHeight="1" x14ac:dyDescent="0.35">
      <c r="A480" s="291"/>
      <c r="B480" s="4">
        <v>439</v>
      </c>
      <c r="C480" s="56" t="s">
        <v>475</v>
      </c>
      <c r="D480" s="36" t="s">
        <v>272</v>
      </c>
      <c r="F480" s="157">
        <f>+'ESTUDIO DE MERCADO 2023'!F480*(1 + 0.0928) * (1 + 0.052) * (1 + 0.051)</f>
        <v>467293.20354080002</v>
      </c>
      <c r="G480" s="157">
        <f>+'ESTUDIO DE MERCADO 2023'!G480*(1 + 0.0928) * (1 + 0.052) * (1 + 0.051)</f>
        <v>442131.26181167999</v>
      </c>
      <c r="H480" s="7">
        <f>+'ESTUDIO DE MERCADO 2025'!H480*1.051</f>
        <v>575948</v>
      </c>
      <c r="I480" s="7">
        <f>+'ESTUDIO DE MERCADO 2025'!I480*1.051</f>
        <v>587509</v>
      </c>
      <c r="J480" s="13">
        <f>+'ESTUDIO DE MERCADO 2025'!J480*1.051</f>
        <v>553743.7331999999</v>
      </c>
      <c r="K480" s="8">
        <f t="shared" si="296"/>
        <v>525325</v>
      </c>
      <c r="L480" s="450"/>
      <c r="M480" s="157">
        <f>+'ESTUDIO DE MERCADO 2023'!I480*(1 + 0.0928) * (1 + 0.052) * (1 + 0.051)</f>
        <v>467293.20354080002</v>
      </c>
      <c r="N480" s="157">
        <f>+'ESTUDIO DE MERCADO 2023'!J480*(1 + 0.0928) * (1 + 0.052) * (1 + 0.051)</f>
        <v>442131.26181167999</v>
      </c>
      <c r="O480" s="7">
        <f>+'ESTUDIO DE MERCADO 2025'!N480*1.051</f>
        <v>575948</v>
      </c>
      <c r="P480" s="7">
        <f>+'ESTUDIO DE MERCADO 2025'!O480*1.051</f>
        <v>587509</v>
      </c>
      <c r="Q480" s="7">
        <f>+'ESTUDIO DE MERCADO 2025'!P480*1.051</f>
        <v>553743.7331999999</v>
      </c>
      <c r="R480" s="8">
        <f t="shared" si="297"/>
        <v>525325</v>
      </c>
      <c r="S480" s="450"/>
      <c r="T480" s="157">
        <f>+'ESTUDIO DE MERCADO 2023'!O480*(1 + 0.0928) * (1 + 0.052) * (1 + 0.051)</f>
        <v>691593.94124038401</v>
      </c>
      <c r="U480" s="157">
        <f>+'ESTUDIO DE MERCADO 2023'!P480*(1 + 0.0928) * (1 + 0.052) * (1 + 0.051)</f>
        <v>654354.26748128643</v>
      </c>
      <c r="V480" s="7">
        <f>+'ESTUDIO DE MERCADO 2025'!T480*1.051</f>
        <v>852361</v>
      </c>
      <c r="W480" s="7">
        <f>+'ESTUDIO DE MERCADO 2025'!U480*1.051</f>
        <v>852361</v>
      </c>
      <c r="X480" s="7">
        <f>+'ESTUDIO DE MERCADO 2025'!V480*1.051</f>
        <v>819540.37199999997</v>
      </c>
      <c r="Y480" s="8">
        <f t="shared" si="298"/>
        <v>774042</v>
      </c>
      <c r="Z480" s="450"/>
      <c r="AA480" s="157">
        <f>+'ESTUDIO DE MERCADO 2023'!AD480*(1 + 0.0928) * (1 + 0.052) * (1 + 0.051)</f>
        <v>691593.94124038401</v>
      </c>
      <c r="AB480" s="157">
        <f>+'ESTUDIO DE MERCADO 2023'!AE480*(1 + 0.0928) * (1 + 0.052) * (1 + 0.051)</f>
        <v>654354.26748128643</v>
      </c>
      <c r="AC480" s="7">
        <f>+'ESTUDIO DE MERCADO 2025'!Z480*1.051</f>
        <v>852361</v>
      </c>
      <c r="AD480" s="7">
        <f>+'ESTUDIO DE MERCADO 2025'!AA480*1.051</f>
        <v>852361</v>
      </c>
      <c r="AE480" s="7">
        <f>+'ESTUDIO DE MERCADO 2025'!AB480*1.051</f>
        <v>819540.37199999997</v>
      </c>
      <c r="AF480" s="8">
        <f t="shared" si="299"/>
        <v>774042</v>
      </c>
      <c r="AG480" s="450"/>
      <c r="AH480" s="157">
        <f>+'ESTUDIO DE MERCADO 2023'!AG480*(1 + 0.0928) * (1 + 0.052) * (1 + 0.051)</f>
        <v>691593.94124038401</v>
      </c>
      <c r="AI480" s="157">
        <f>+'ESTUDIO DE MERCADO 2023'!AH480*(1 + 0.0928) * (1 + 0.052) * (1 + 0.051)</f>
        <v>654354.26748128643</v>
      </c>
      <c r="AJ480" s="7">
        <f>+'ESTUDIO DE MERCADO 2025'!AF480*1.051</f>
        <v>852361</v>
      </c>
      <c r="AK480" s="7">
        <f>+'ESTUDIO DE MERCADO 2025'!AG480*1.051</f>
        <v>869177</v>
      </c>
      <c r="AL480" s="7">
        <f>+'ESTUDIO DE MERCADO 2025'!AH480*1.051</f>
        <v>819540.37199999997</v>
      </c>
      <c r="AM480" s="8">
        <f t="shared" si="300"/>
        <v>777405</v>
      </c>
      <c r="AN480" s="450"/>
      <c r="AO480" s="157">
        <f>+'ESTUDIO DE MERCADO 2023'!AJ480*(1 + 0.0928) * (1 + 0.052) * (1 + 0.051)</f>
        <v>691593.94124038401</v>
      </c>
      <c r="AP480" s="157">
        <f>+'ESTUDIO DE MERCADO 2023'!AK480*(1 + 0.0928) * (1 + 0.052) * (1 + 0.051)</f>
        <v>654354.26748128643</v>
      </c>
      <c r="AQ480" s="7">
        <f>+'ESTUDIO DE MERCADO 2025'!AL480*1.051</f>
        <v>852361</v>
      </c>
      <c r="AR480" s="7">
        <f>+'ESTUDIO DE MERCADO 2025'!AM480*1.051</f>
        <v>869177</v>
      </c>
      <c r="AS480" s="7">
        <f>+'ESTUDIO DE MERCADO 2025'!AN480*1.051</f>
        <v>819540.37199999997</v>
      </c>
      <c r="AT480" s="8">
        <f>ROUND(((AO480+AP480+AQ480+AR480+AS480)/5),0)</f>
        <v>777405</v>
      </c>
      <c r="AU480" s="450"/>
      <c r="AV480" s="157">
        <f>+'ESTUDIO DE MERCADO 2023'!AM480*(1 + 0.0928) * (1 + 0.052) * (1 + 0.051)</f>
        <v>691593.94124038401</v>
      </c>
      <c r="AW480" s="157">
        <f>+'ESTUDIO DE MERCADO 2023'!AN480*(1 + 0.0928) * (1 + 0.052) * (1 + 0.051)</f>
        <v>654354.26748128643</v>
      </c>
      <c r="AX480" s="7">
        <f>+'ESTUDIO DE MERCADO 2025'!AR480*1.051</f>
        <v>852361</v>
      </c>
      <c r="AY480" s="7">
        <f>+'ESTUDIO DE MERCADO 2025'!AS480*1.051</f>
        <v>869177</v>
      </c>
      <c r="AZ480" s="7">
        <f>+'ESTUDIO DE MERCADO 2025'!AT480*1.051</f>
        <v>819540.37199999997</v>
      </c>
      <c r="BA480" s="8">
        <f t="shared" si="301"/>
        <v>777405</v>
      </c>
      <c r="BB480" s="450"/>
      <c r="BC480" s="157">
        <f>+'ESTUDIO DE MERCADO 2023'!AP480*(1 + 0.0928) * (1 + 0.052) * (1 + 0.051)</f>
        <v>467293.20354080002</v>
      </c>
      <c r="BD480" s="157">
        <f>+'ESTUDIO DE MERCADO 2023'!AQ480*(1 + 0.0928) * (1 + 0.052) * (1 + 0.051)</f>
        <v>359456.31041600002</v>
      </c>
      <c r="BE480" s="7">
        <f>+'ESTUDIO DE MERCADO 2025'!AX480*1.051</f>
        <v>523397.99999999994</v>
      </c>
      <c r="BF480" s="7">
        <f>+'ESTUDIO DE MERCADO 2025'!AY480*1.051</f>
        <v>523397.99999999994</v>
      </c>
      <c r="BG480" s="7">
        <f>+'ESTUDIO DE MERCADO 2025'!AZ480*1.051</f>
        <v>503402.72499999998</v>
      </c>
      <c r="BH480" s="8">
        <f t="shared" si="302"/>
        <v>475390</v>
      </c>
      <c r="BI480" s="450"/>
      <c r="BJ480" s="157">
        <f>+'ESTUDIO DE MERCADO 2023'!AV480*(1 + 0.0928) * (1 + 0.052) * (1 + 0.051)</f>
        <v>467293.20354080002</v>
      </c>
      <c r="BK480" s="157">
        <f>+'ESTUDIO DE MERCADO 2023'!AW480*(1 + 0.0928) * (1 + 0.052) * (1 + 0.051)</f>
        <v>654354.26748128643</v>
      </c>
      <c r="BL480" s="7">
        <f>+'ESTUDIO DE MERCADO 2025'!BD480*1.051</f>
        <v>710476</v>
      </c>
      <c r="BM480" s="7">
        <f>+'ESTUDIO DE MERCADO 2025'!BE480*1.051</f>
        <v>710476</v>
      </c>
      <c r="BN480" s="7">
        <f>+'ESTUDIO DE MERCADO 2025'!BF480*1.051</f>
        <v>682965.02399999998</v>
      </c>
      <c r="BO480" s="8">
        <f t="shared" si="303"/>
        <v>645113</v>
      </c>
      <c r="BP480" s="450"/>
      <c r="BQ480" s="157">
        <f>+'ESTUDIO DE MERCADO 2023'!AY480*(1 + 0.0928) * (1 + 0.052) * (1 + 0.051)</f>
        <v>467293.20354080002</v>
      </c>
      <c r="BR480" s="157">
        <f>+'ESTUDIO DE MERCADO 2023'!AZ480*(1 + 0.0928) * (1 + 0.052) * (1 + 0.051)</f>
        <v>654354.26748128643</v>
      </c>
      <c r="BS480" s="7">
        <f>+'ESTUDIO DE MERCADO 2025'!BJ480*1.051</f>
        <v>710476</v>
      </c>
      <c r="BT480" s="7">
        <f>+'ESTUDIO DE MERCADO 2025'!BK480*1.051</f>
        <v>710476</v>
      </c>
      <c r="BU480" s="7">
        <f>+'ESTUDIO DE MERCADO 2025'!BL480*1.051</f>
        <v>682965.02399999998</v>
      </c>
      <c r="BV480" s="8">
        <f t="shared" si="304"/>
        <v>645113</v>
      </c>
      <c r="BW480" s="450"/>
      <c r="BX480" s="157">
        <f>+'ESTUDIO DE MERCADO 2023'!BB480*(1 + 0.0928) * (1 + 0.052) * (1 + 0.051)</f>
        <v>467293.20354080002</v>
      </c>
      <c r="BY480" s="157">
        <f>+'ESTUDIO DE MERCADO 2023'!BC480*(1 + 0.0928) * (1 + 0.052) * (1 + 0.051)</f>
        <v>359456.31041600002</v>
      </c>
      <c r="BZ480" s="7">
        <f>+'ESTUDIO DE MERCADO 2025'!BP480*1.051</f>
        <v>523397.99999999994</v>
      </c>
      <c r="CA480" s="7">
        <f>+'ESTUDIO DE MERCADO 2025'!BQ480*1.051</f>
        <v>523397.99999999994</v>
      </c>
      <c r="CB480" s="7">
        <f>+'ESTUDIO DE MERCADO 2025'!BR480*1.051</f>
        <v>503402.72499999998</v>
      </c>
      <c r="CC480" s="8">
        <f t="shared" si="295"/>
        <v>475390</v>
      </c>
      <c r="CD480" s="453"/>
      <c r="CE480" s="9"/>
      <c r="CF480" s="9"/>
      <c r="CG480" s="9"/>
      <c r="CH480" s="9"/>
      <c r="CI480" s="10"/>
      <c r="CJ480" s="10"/>
    </row>
    <row r="481" spans="1:88" s="6" customFormat="1" ht="50" customHeight="1" x14ac:dyDescent="0.35">
      <c r="A481" s="291"/>
      <c r="B481" s="31">
        <v>440</v>
      </c>
      <c r="C481" s="56" t="s">
        <v>518</v>
      </c>
      <c r="D481" s="36" t="s">
        <v>272</v>
      </c>
      <c r="F481" s="157">
        <f>+'ESTUDIO DE MERCADO 2023'!F481*(1 + 0.0928) * (1 + 0.052) * (1 + 0.051)</f>
        <v>0</v>
      </c>
      <c r="G481" s="157">
        <f>+'ESTUDIO DE MERCADO 2023'!G481*(1 + 0.0928) * (1 + 0.052) * (1 + 0.051)</f>
        <v>0</v>
      </c>
      <c r="H481" s="7">
        <f>+'ESTUDIO DE MERCADO 2025'!H481*1.051</f>
        <v>1274863</v>
      </c>
      <c r="I481" s="7">
        <f>+'ESTUDIO DE MERCADO 2025'!I481*1.051</f>
        <v>1300087</v>
      </c>
      <c r="J481" s="13">
        <f>+'ESTUDIO DE MERCADO 2025'!J481*1.051</f>
        <v>1225466</v>
      </c>
      <c r="K481" s="8">
        <f t="shared" si="296"/>
        <v>760083</v>
      </c>
      <c r="L481" s="450"/>
      <c r="M481" s="157">
        <f>+'ESTUDIO DE MERCADO 2023'!I481*(1 + 0.0928) * (1 + 0.052) * (1 + 0.051)</f>
        <v>0</v>
      </c>
      <c r="N481" s="157">
        <f>+'ESTUDIO DE MERCADO 2023'!J481*(1 + 0.0928) * (1 + 0.052) * (1 + 0.051)</f>
        <v>0</v>
      </c>
      <c r="O481" s="7">
        <f>+'ESTUDIO DE MERCADO 2025'!N481*1.051</f>
        <v>1430411</v>
      </c>
      <c r="P481" s="7">
        <f>+'ESTUDIO DE MERCADO 2025'!O481*1.051</f>
        <v>1458788</v>
      </c>
      <c r="Q481" s="7">
        <f>+'ESTUDIO DE MERCADO 2025'!P481*1.051</f>
        <v>1375759</v>
      </c>
      <c r="R481" s="8">
        <f t="shared" si="297"/>
        <v>852992</v>
      </c>
      <c r="S481" s="450"/>
      <c r="T481" s="157">
        <f>+'ESTUDIO DE MERCADO 2023'!O481*(1 + 0.0928) * (1 + 0.052) * (1 + 0.051)</f>
        <v>0</v>
      </c>
      <c r="U481" s="157">
        <f>+'ESTUDIO DE MERCADO 2023'!P481*(1 + 0.0928) * (1 + 0.052) * (1 + 0.051)</f>
        <v>0</v>
      </c>
      <c r="V481" s="7">
        <f>+'ESTUDIO DE MERCADO 2025'!T481*1.051</f>
        <v>1287475</v>
      </c>
      <c r="W481" s="7">
        <f>+'ESTUDIO DE MERCADO 2025'!U481*1.051</f>
        <v>1287475</v>
      </c>
      <c r="X481" s="7">
        <f>+'ESTUDIO DE MERCADO 2025'!V481*1.051</f>
        <v>1238078</v>
      </c>
      <c r="Y481" s="8">
        <f t="shared" si="298"/>
        <v>762606</v>
      </c>
      <c r="Z481" s="450"/>
      <c r="AA481" s="157">
        <f>+'ESTUDIO DE MERCADO 2023'!AD481*(1 + 0.0928) * (1 + 0.052) * (1 + 0.051)</f>
        <v>0</v>
      </c>
      <c r="AB481" s="157">
        <f>+'ESTUDIO DE MERCADO 2023'!AE481*(1 + 0.0928) * (1 + 0.052) * (1 + 0.051)</f>
        <v>0</v>
      </c>
      <c r="AC481" s="7">
        <f>+'ESTUDIO DE MERCADO 2025'!Z481*1.051</f>
        <v>1301138</v>
      </c>
      <c r="AD481" s="7">
        <f>+'ESTUDIO DE MERCADO 2025'!AA481*1.051</f>
        <v>1301138</v>
      </c>
      <c r="AE481" s="7">
        <f>+'ESTUDIO DE MERCADO 2025'!AB481*1.051</f>
        <v>1250690</v>
      </c>
      <c r="AF481" s="8">
        <f t="shared" si="299"/>
        <v>770593</v>
      </c>
      <c r="AG481" s="450"/>
      <c r="AH481" s="157">
        <f>+'ESTUDIO DE MERCADO 2023'!AG481*(1 + 0.0928) * (1 + 0.052) * (1 + 0.051)</f>
        <v>0</v>
      </c>
      <c r="AI481" s="157">
        <f>+'ESTUDIO DE MERCADO 2023'!AH481*(1 + 0.0928) * (1 + 0.052) * (1 + 0.051)</f>
        <v>0</v>
      </c>
      <c r="AJ481" s="7">
        <f>+'ESTUDIO DE MERCADO 2025'!AF481*1.051</f>
        <v>1301138</v>
      </c>
      <c r="AK481" s="7">
        <f>+'ESTUDIO DE MERCADO 2025'!AG481*1.051</f>
        <v>1327413</v>
      </c>
      <c r="AL481" s="7">
        <f>+'ESTUDIO DE MERCADO 2025'!AH481*1.051</f>
        <v>1250690</v>
      </c>
      <c r="AM481" s="8">
        <f t="shared" si="300"/>
        <v>775848</v>
      </c>
      <c r="AN481" s="450"/>
      <c r="AO481" s="157">
        <f>+'ESTUDIO DE MERCADO 2023'!AJ481*(1 + 0.0928) * (1 + 0.052) * (1 + 0.051)</f>
        <v>0</v>
      </c>
      <c r="AP481" s="157">
        <f>+'ESTUDIO DE MERCADO 2023'!AK481*(1 + 0.0928) * (1 + 0.052) * (1 + 0.051)</f>
        <v>0</v>
      </c>
      <c r="AQ481" s="7">
        <f>+'ESTUDIO DE MERCADO 2025'!AL481*1.051</f>
        <v>1366300</v>
      </c>
      <c r="AR481" s="7">
        <f>+'ESTUDIO DE MERCADO 2025'!AM481*1.051</f>
        <v>1393626</v>
      </c>
      <c r="AS481" s="7">
        <f>+'ESTUDIO DE MERCADO 2025'!AN481*1.051</f>
        <v>1313750</v>
      </c>
      <c r="AT481" s="8">
        <f>ROUND(((AO481+AP481+AQ481+AR481+AS481)/5),0)</f>
        <v>814735</v>
      </c>
      <c r="AU481" s="450"/>
      <c r="AV481" s="157">
        <f>+'ESTUDIO DE MERCADO 2023'!AM481*(1 + 0.0928) * (1 + 0.052) * (1 + 0.051)</f>
        <v>0</v>
      </c>
      <c r="AW481" s="157">
        <f>+'ESTUDIO DE MERCADO 2023'!AN481*(1 + 0.0928) * (1 + 0.052) * (1 + 0.051)</f>
        <v>0</v>
      </c>
      <c r="AX481" s="7">
        <f>+'ESTUDIO DE MERCADO 2025'!AR481*1.051</f>
        <v>1105652</v>
      </c>
      <c r="AY481" s="7">
        <f>+'ESTUDIO DE MERCADO 2025'!AS481*1.051</f>
        <v>1127723</v>
      </c>
      <c r="AZ481" s="7">
        <f>+'ESTUDIO DE MERCADO 2025'!AT481*1.051</f>
        <v>1063612</v>
      </c>
      <c r="BA481" s="8">
        <f t="shared" si="301"/>
        <v>659397</v>
      </c>
      <c r="BB481" s="450"/>
      <c r="BC481" s="157">
        <f>+'ESTUDIO DE MERCADO 2023'!AP481*(1 + 0.0928) * (1 + 0.052) * (1 + 0.051)</f>
        <v>0</v>
      </c>
      <c r="BD481" s="157">
        <f>+'ESTUDIO DE MERCADO 2023'!AQ481*(1 + 0.0928) * (1 + 0.052) * (1 + 0.051)</f>
        <v>0</v>
      </c>
      <c r="BE481" s="7">
        <f>+'ESTUDIO DE MERCADO 2025'!AX481*1.051</f>
        <v>1496624</v>
      </c>
      <c r="BF481" s="7">
        <f>+'ESTUDIO DE MERCADO 2025'!AY481*1.051</f>
        <v>1496624</v>
      </c>
      <c r="BG481" s="7">
        <f>+'ESTUDIO DE MERCADO 2025'!AZ481*1.051</f>
        <v>1438819</v>
      </c>
      <c r="BH481" s="8">
        <f t="shared" si="302"/>
        <v>886413</v>
      </c>
      <c r="BI481" s="450"/>
      <c r="BJ481" s="157">
        <f>+'ESTUDIO DE MERCADO 2023'!AV481*(1 + 0.0928) * (1 + 0.052) * (1 + 0.051)</f>
        <v>0</v>
      </c>
      <c r="BK481" s="157">
        <f>+'ESTUDIO DE MERCADO 2023'!AW481*(1 + 0.0928) * (1 + 0.052) * (1 + 0.051)</f>
        <v>0</v>
      </c>
      <c r="BL481" s="7">
        <f>+'ESTUDIO DE MERCADO 2025'!BD481*1.051</f>
        <v>1430411</v>
      </c>
      <c r="BM481" s="7">
        <f>+'ESTUDIO DE MERCADO 2025'!BE481*1.051</f>
        <v>1430411</v>
      </c>
      <c r="BN481" s="7">
        <f>+'ESTUDIO DE MERCADO 2025'!BF481*1.051</f>
        <v>1375759</v>
      </c>
      <c r="BO481" s="8">
        <f t="shared" si="303"/>
        <v>847316</v>
      </c>
      <c r="BP481" s="450"/>
      <c r="BQ481" s="157">
        <f>+'ESTUDIO DE MERCADO 2023'!AY481*(1 + 0.0928) * (1 + 0.052) * (1 + 0.051)</f>
        <v>0</v>
      </c>
      <c r="BR481" s="157">
        <f>+'ESTUDIO DE MERCADO 2023'!AZ481*(1 + 0.0928) * (1 + 0.052) * (1 + 0.051)</f>
        <v>0</v>
      </c>
      <c r="BS481" s="7">
        <f>+'ESTUDIO DE MERCADO 2025'!BJ481*1.051</f>
        <v>1560735</v>
      </c>
      <c r="BT481" s="7">
        <f>+'ESTUDIO DE MERCADO 2025'!BK481*1.051</f>
        <v>1560735</v>
      </c>
      <c r="BU481" s="7">
        <f>+'ESTUDIO DE MERCADO 2025'!BL481*1.051</f>
        <v>1500828</v>
      </c>
      <c r="BV481" s="8">
        <f t="shared" si="304"/>
        <v>924460</v>
      </c>
      <c r="BW481" s="450"/>
      <c r="BX481" s="157">
        <f>+'ESTUDIO DE MERCADO 2023'!BB481*(1 + 0.0928) * (1 + 0.052) * (1 + 0.051)</f>
        <v>0</v>
      </c>
      <c r="BY481" s="157">
        <f>+'ESTUDIO DE MERCADO 2023'!BC481*(1 + 0.0928) * (1 + 0.052) * (1 + 0.051)</f>
        <v>0</v>
      </c>
      <c r="BZ481" s="7">
        <f>+'ESTUDIO DE MERCADO 2025'!BP481*1.051</f>
        <v>1274863</v>
      </c>
      <c r="CA481" s="7">
        <f>+'ESTUDIO DE MERCADO 2025'!BQ481*1.051</f>
        <v>1274863</v>
      </c>
      <c r="CB481" s="7">
        <f>+'ESTUDIO DE MERCADO 2025'!BR481*1.051</f>
        <v>1225466</v>
      </c>
      <c r="CC481" s="8">
        <f t="shared" si="295"/>
        <v>755038</v>
      </c>
      <c r="CD481" s="453"/>
      <c r="CE481" s="9"/>
      <c r="CF481" s="9"/>
      <c r="CG481" s="9"/>
      <c r="CH481" s="9"/>
      <c r="CI481" s="10"/>
      <c r="CJ481" s="10"/>
    </row>
    <row r="482" spans="1:88" s="6" customFormat="1" ht="50" customHeight="1" x14ac:dyDescent="0.35">
      <c r="A482" s="291"/>
      <c r="B482" s="31">
        <v>441</v>
      </c>
      <c r="C482" s="56" t="s">
        <v>476</v>
      </c>
      <c r="D482" s="36" t="s">
        <v>283</v>
      </c>
      <c r="F482" s="157">
        <f>+'ESTUDIO DE MERCADO 2023'!F482*(1 + 0.0928) * (1 + 0.052) * (1 + 0.051)</f>
        <v>225724.20625620999</v>
      </c>
      <c r="G482" s="157">
        <f>+'ESTUDIO DE MERCADO 2023'!G482*(1 + 0.0928) * (1 + 0.052) * (1 + 0.051)</f>
        <v>213569.82591933716</v>
      </c>
      <c r="H482" s="7">
        <f>+'ESTUDIO DE MERCADO 2025'!H482*1.051</f>
        <v>278515</v>
      </c>
      <c r="I482" s="7">
        <f>+'ESTUDIO DE MERCADO 2025'!I482*1.051</f>
        <v>283770</v>
      </c>
      <c r="J482" s="13">
        <f>+'ESTUDIO DE MERCADO 2025'!J482*1.051</f>
        <v>267482.86320000002</v>
      </c>
      <c r="K482" s="8">
        <f t="shared" si="296"/>
        <v>253812</v>
      </c>
      <c r="L482" s="450"/>
      <c r="M482" s="157">
        <f>+'ESTUDIO DE MERCADO 2023'!I482*(1 + 0.0928) * (1 + 0.052) * (1 + 0.051)</f>
        <v>225724.20625620999</v>
      </c>
      <c r="N482" s="157">
        <f>+'ESTUDIO DE MERCADO 2023'!J482*(1 + 0.0928) * (1 + 0.052) * (1 + 0.051)</f>
        <v>213569.82591933716</v>
      </c>
      <c r="O482" s="7">
        <f>+'ESTUDIO DE MERCADO 2025'!N482*1.051</f>
        <v>278515</v>
      </c>
      <c r="P482" s="7">
        <f>+'ESTUDIO DE MERCADO 2025'!O482*1.051</f>
        <v>283770</v>
      </c>
      <c r="Q482" s="7">
        <f>+'ESTUDIO DE MERCADO 2025'!P482*1.051</f>
        <v>267482.86320000002</v>
      </c>
      <c r="R482" s="8">
        <f t="shared" si="297"/>
        <v>253812</v>
      </c>
      <c r="S482" s="450"/>
      <c r="T482" s="157">
        <f>+'ESTUDIO DE MERCADO 2023'!O482*(1 + 0.0928) * (1 + 0.052) * (1 + 0.051)</f>
        <v>359309.31435241853</v>
      </c>
      <c r="U482" s="157">
        <f>+'ESTUDIO DE MERCADO 2023'!P482*(1 + 0.0928) * (1 + 0.052) * (1 + 0.051)</f>
        <v>339961.88973344211</v>
      </c>
      <c r="V482" s="7">
        <f>+'ESTUDIO DE MERCADO 2025'!T482*1.051</f>
        <v>442471</v>
      </c>
      <c r="W482" s="7">
        <f>+'ESTUDIO DE MERCADO 2025'!U482*1.051</f>
        <v>442471</v>
      </c>
      <c r="X482" s="7">
        <f>+'ESTUDIO DE MERCADO 2025'!V482*1.051</f>
        <v>425781.96079999994</v>
      </c>
      <c r="Y482" s="8">
        <f t="shared" si="298"/>
        <v>401999</v>
      </c>
      <c r="Z482" s="450"/>
      <c r="AA482" s="157">
        <f>+'ESTUDIO DE MERCADO 2023'!AD482*(1 + 0.0928) * (1 + 0.052) * (1 + 0.051)</f>
        <v>422580.90757048351</v>
      </c>
      <c r="AB482" s="157">
        <f>+'ESTUDIO DE MERCADO 2023'!AE482*(1 + 0.0928) * (1 + 0.052) * (1 + 0.051)</f>
        <v>368017.5942304593</v>
      </c>
      <c r="AC482" s="7">
        <f>+'ESTUDIO DE MERCADO 2025'!Z482*1.051</f>
        <v>500275.99999999994</v>
      </c>
      <c r="AD482" s="7">
        <f>+'ESTUDIO DE MERCADO 2025'!AA482*1.051</f>
        <v>500275.99999999994</v>
      </c>
      <c r="AE482" s="7">
        <f>+'ESTUDIO DE MERCADO 2025'!AB482*1.051</f>
        <v>481390.58099999995</v>
      </c>
      <c r="AF482" s="8">
        <f t="shared" si="299"/>
        <v>454508</v>
      </c>
      <c r="AG482" s="450"/>
      <c r="AH482" s="157">
        <f>+'ESTUDIO DE MERCADO 2023'!AG482*(1 + 0.0928) * (1 + 0.052) * (1 + 0.051)</f>
        <v>378924.88115745073</v>
      </c>
      <c r="AI482" s="157">
        <f>+'ESTUDIO DE MERCADO 2023'!AH482*(1 + 0.0928) * (1 + 0.052) * (1 + 0.051)</f>
        <v>368017.5942304593</v>
      </c>
      <c r="AJ482" s="7">
        <f>+'ESTUDIO DE MERCADO 2025'!AF482*1.051</f>
        <v>472949.99999999994</v>
      </c>
      <c r="AK482" s="7">
        <f>+'ESTUDIO DE MERCADO 2025'!AG482*1.051</f>
        <v>482408.99999999994</v>
      </c>
      <c r="AL482" s="7">
        <f>+'ESTUDIO DE MERCADO 2025'!AH482*1.051</f>
        <v>454808.26859999995</v>
      </c>
      <c r="AM482" s="8">
        <f t="shared" si="300"/>
        <v>431422</v>
      </c>
      <c r="AN482" s="450"/>
      <c r="AO482" s="157">
        <f>+'ESTUDIO DE MERCADO 2023'!AJ482*(1 + 0.0928) * (1 + 0.052) * (1 + 0.051)</f>
        <v>424562.51112941856</v>
      </c>
      <c r="AP482" s="157">
        <f>+'ESTUDIO DE MERCADO 2023'!AK482*(1 + 0.0928) * (1 + 0.052) * (1 + 0.051)</f>
        <v>368017.5942304593</v>
      </c>
      <c r="AQ482" s="7">
        <f>+'ESTUDIO DE MERCADO 2025'!AL482*1.051</f>
        <v>502377.99999999994</v>
      </c>
      <c r="AR482" s="7">
        <f>+'ESTUDIO DE MERCADO 2025'!AM482*1.051</f>
        <v>512887.99999999994</v>
      </c>
      <c r="AS482" s="7">
        <f>+'ESTUDIO DE MERCADO 2025'!AN482*1.051</f>
        <v>482597.12899999996</v>
      </c>
      <c r="AT482" s="8">
        <f>ROUND(((AO482+AP482+AQ482+AR482+AS482)/5),0)</f>
        <v>458089</v>
      </c>
      <c r="AU482" s="450"/>
      <c r="AV482" s="157">
        <f>+'ESTUDIO DE MERCADO 2023'!AM482*(1 + 0.0928) * (1 + 0.052) * (1 + 0.051)</f>
        <v>472032.30429382942</v>
      </c>
      <c r="AW482" s="157">
        <f>+'ESTUDIO DE MERCADO 2023'!AN482*(1 + 0.0928) * (1 + 0.052) * (1 + 0.051)</f>
        <v>368017.5942304593</v>
      </c>
      <c r="AX482" s="7">
        <f>+'ESTUDIO DE MERCADO 2025'!AR482*1.051</f>
        <v>531806</v>
      </c>
      <c r="AY482" s="7">
        <f>+'ESTUDIO DE MERCADO 2025'!AS482*1.051</f>
        <v>542316</v>
      </c>
      <c r="AZ482" s="7">
        <f>+'ESTUDIO DE MERCADO 2025'!AT482*1.051</f>
        <v>511501.31059999997</v>
      </c>
      <c r="BA482" s="8">
        <f t="shared" si="301"/>
        <v>485135</v>
      </c>
      <c r="BB482" s="450"/>
      <c r="BC482" s="157">
        <f>+'ESTUDIO DE MERCADO 2023'!AP482*(1 + 0.0928) * (1 + 0.052) * (1 + 0.051)</f>
        <v>310249.13549907703</v>
      </c>
      <c r="BD482" s="157">
        <f>+'ESTUDIO DE MERCADO 2023'!AQ482*(1 + 0.0928) * (1 + 0.052) * (1 + 0.051)</f>
        <v>238653.18115313616</v>
      </c>
      <c r="BE482" s="7">
        <f>+'ESTUDIO DE MERCADO 2025'!AX482*1.051</f>
        <v>347881</v>
      </c>
      <c r="BF482" s="7">
        <f>+'ESTUDIO DE MERCADO 2025'!AY482*1.051</f>
        <v>347881</v>
      </c>
      <c r="BG482" s="7">
        <f>+'ESTUDIO DE MERCADO 2025'!AZ482*1.051</f>
        <v>334222.62440000003</v>
      </c>
      <c r="BH482" s="8">
        <f t="shared" si="302"/>
        <v>315777</v>
      </c>
      <c r="BI482" s="450"/>
      <c r="BJ482" s="157">
        <f>+'ESTUDIO DE MERCADO 2023'!AV482*(1 + 0.0928) * (1 + 0.052) * (1 + 0.051)</f>
        <v>456352.00047309574</v>
      </c>
      <c r="BK482" s="157">
        <f>+'ESTUDIO DE MERCADO 2023'!AW482*(1 + 0.0928) * (1 + 0.052) * (1 + 0.051)</f>
        <v>368017.5942304593</v>
      </c>
      <c r="BL482" s="7">
        <f>+'ESTUDIO DE MERCADO 2025'!BD482*1.051</f>
        <v>522346.99999999994</v>
      </c>
      <c r="BM482" s="7">
        <f>+'ESTUDIO DE MERCADO 2025'!BE482*1.051</f>
        <v>522346.99999999994</v>
      </c>
      <c r="BN482" s="7">
        <f>+'ESTUDIO DE MERCADO 2025'!BF482*1.051</f>
        <v>501953.39599999995</v>
      </c>
      <c r="BO482" s="8">
        <f t="shared" si="303"/>
        <v>474203</v>
      </c>
      <c r="BP482" s="450"/>
      <c r="BQ482" s="157">
        <f>+'ESTUDIO DE MERCADO 2023'!AY482*(1 + 0.0928) * (1 + 0.052) * (1 + 0.051)</f>
        <v>448619.98021002818</v>
      </c>
      <c r="BR482" s="157">
        <f>+'ESTUDIO DE MERCADO 2023'!AZ482*(1 + 0.0928) * (1 + 0.052) * (1 + 0.051)</f>
        <v>368017.5942304593</v>
      </c>
      <c r="BS482" s="7">
        <f>+'ESTUDIO DE MERCADO 2025'!BJ482*1.051</f>
        <v>517091.99999999994</v>
      </c>
      <c r="BT482" s="7">
        <f>+'ESTUDIO DE MERCADO 2025'!BK482*1.051</f>
        <v>517091.99999999994</v>
      </c>
      <c r="BU482" s="7">
        <f>+'ESTUDIO DE MERCADO 2025'!BL482*1.051</f>
        <v>497244.91599999997</v>
      </c>
      <c r="BV482" s="8">
        <f t="shared" si="304"/>
        <v>469613</v>
      </c>
      <c r="BW482" s="450"/>
      <c r="BX482" s="157">
        <f>+'ESTUDIO DE MERCADO 2023'!BB482*(1 + 0.0928) * (1 + 0.052) * (1 + 0.051)</f>
        <v>378937.0307807427</v>
      </c>
      <c r="BY482" s="157">
        <f>+'ESTUDIO DE MERCADO 2023'!BC482*(1 + 0.0928) * (1 + 0.052) * (1 + 0.051)</f>
        <v>291490.02367749438</v>
      </c>
      <c r="BZ482" s="7">
        <f>+'ESTUDIO DE MERCADO 2025'!BP482*1.051</f>
        <v>424604</v>
      </c>
      <c r="CA482" s="7">
        <f>+'ESTUDIO DE MERCADO 2025'!BQ482*1.051</f>
        <v>424604</v>
      </c>
      <c r="CB482" s="7">
        <f>+'ESTUDIO DE MERCADO 2025'!BR482*1.051</f>
        <v>408219.33039999998</v>
      </c>
      <c r="CC482" s="8">
        <f t="shared" si="295"/>
        <v>385571</v>
      </c>
      <c r="CD482" s="453"/>
      <c r="CE482" s="9"/>
      <c r="CF482" s="9"/>
      <c r="CG482" s="9"/>
      <c r="CH482" s="9"/>
      <c r="CI482" s="10"/>
      <c r="CJ482" s="10"/>
    </row>
    <row r="483" spans="1:88" s="6" customFormat="1" ht="50" customHeight="1" x14ac:dyDescent="0.35">
      <c r="A483" s="291"/>
      <c r="B483" s="31">
        <v>442</v>
      </c>
      <c r="C483" s="56" t="s">
        <v>477</v>
      </c>
      <c r="D483" s="36" t="s">
        <v>272</v>
      </c>
      <c r="F483" s="157">
        <f>+'ESTUDIO DE MERCADO 2023'!F483*(1 + 0.0928) * (1 + 0.052) * (1 + 0.051)</f>
        <v>364488.69876182399</v>
      </c>
      <c r="G483" s="157">
        <f>+'ESTUDIO DE MERCADO 2023'!G483*(1 + 0.0928) * (1 + 0.052) * (1 + 0.051)</f>
        <v>344862.38421311037</v>
      </c>
      <c r="H483" s="7">
        <f>+'ESTUDIO DE MERCADO 2025'!H483*1.051</f>
        <v>448777</v>
      </c>
      <c r="I483" s="7">
        <f>+'ESTUDIO DE MERCADO 2025'!I483*1.051</f>
        <v>458236</v>
      </c>
      <c r="J483" s="13">
        <f>+'ESTUDIO DE MERCADO 2025'!J483*1.051</f>
        <v>431919.17019999999</v>
      </c>
      <c r="K483" s="8">
        <f t="shared" si="296"/>
        <v>409657</v>
      </c>
      <c r="L483" s="450"/>
      <c r="M483" s="157">
        <f>+'ESTUDIO DE MERCADO 2023'!I483*(1 + 0.0928) * (1 + 0.052) * (1 + 0.051)</f>
        <v>364488.69876182399</v>
      </c>
      <c r="N483" s="157">
        <f>+'ESTUDIO DE MERCADO 2023'!J483*(1 + 0.0928) * (1 + 0.052) * (1 + 0.051)</f>
        <v>344862.38421311037</v>
      </c>
      <c r="O483" s="7">
        <f>+'ESTUDIO DE MERCADO 2025'!N483*1.051</f>
        <v>448777</v>
      </c>
      <c r="P483" s="7">
        <f>+'ESTUDIO DE MERCADO 2025'!O483*1.051</f>
        <v>458236</v>
      </c>
      <c r="Q483" s="7">
        <f>+'ESTUDIO DE MERCADO 2025'!P483*1.051</f>
        <v>431919.17019999999</v>
      </c>
      <c r="R483" s="8">
        <f t="shared" si="297"/>
        <v>409657</v>
      </c>
      <c r="S483" s="450"/>
      <c r="T483" s="157">
        <f>+'ESTUDIO DE MERCADO 2023'!O483*(1 + 0.0928) * (1 + 0.052) * (1 + 0.051)</f>
        <v>467293.20354080002</v>
      </c>
      <c r="U483" s="157">
        <f>+'ESTUDIO DE MERCADO 2023'!P483*(1 + 0.0928) * (1 + 0.052) * (1 + 0.051)</f>
        <v>442131.26181167999</v>
      </c>
      <c r="V483" s="7">
        <f>+'ESTUDIO DE MERCADO 2025'!T483*1.051</f>
        <v>575948</v>
      </c>
      <c r="W483" s="7">
        <f>+'ESTUDIO DE MERCADO 2025'!U483*1.051</f>
        <v>575948</v>
      </c>
      <c r="X483" s="7">
        <f>+'ESTUDIO DE MERCADO 2025'!V483*1.051</f>
        <v>553743.7331999999</v>
      </c>
      <c r="Y483" s="8">
        <f t="shared" si="298"/>
        <v>523013</v>
      </c>
      <c r="Z483" s="450"/>
      <c r="AA483" s="157">
        <f>+'ESTUDIO DE MERCADO 2023'!AD483*(1 + 0.0928) * (1 + 0.052) * (1 + 0.051)</f>
        <v>467293.20354080002</v>
      </c>
      <c r="AB483" s="157">
        <f>+'ESTUDIO DE MERCADO 2023'!AE483*(1 + 0.0928) * (1 + 0.052) * (1 + 0.051)</f>
        <v>442131.26181167999</v>
      </c>
      <c r="AC483" s="7">
        <f>+'ESTUDIO DE MERCADO 2025'!Z483*1.051</f>
        <v>575948</v>
      </c>
      <c r="AD483" s="7">
        <f>+'ESTUDIO DE MERCADO 2025'!AA483*1.051</f>
        <v>575948</v>
      </c>
      <c r="AE483" s="7">
        <f>+'ESTUDIO DE MERCADO 2025'!AB483*1.051</f>
        <v>553743.7331999999</v>
      </c>
      <c r="AF483" s="8">
        <f t="shared" si="299"/>
        <v>523013</v>
      </c>
      <c r="AG483" s="450"/>
      <c r="AH483" s="157">
        <f>+'ESTUDIO DE MERCADO 2023'!AG483*(1 + 0.0928) * (1 + 0.052) * (1 + 0.051)</f>
        <v>467293.20354080002</v>
      </c>
      <c r="AI483" s="157">
        <f>+'ESTUDIO DE MERCADO 2023'!AH483*(1 + 0.0928) * (1 + 0.052) * (1 + 0.051)</f>
        <v>442131.26181167999</v>
      </c>
      <c r="AJ483" s="7">
        <f>+'ESTUDIO DE MERCADO 2025'!AF483*1.051</f>
        <v>575948</v>
      </c>
      <c r="AK483" s="7">
        <f>+'ESTUDIO DE MERCADO 2025'!AG483*1.051</f>
        <v>587509</v>
      </c>
      <c r="AL483" s="7">
        <f>+'ESTUDIO DE MERCADO 2025'!AH483*1.051</f>
        <v>553743.7331999999</v>
      </c>
      <c r="AM483" s="8">
        <f t="shared" si="300"/>
        <v>525325</v>
      </c>
      <c r="AN483" s="450"/>
      <c r="AO483" s="157">
        <f>+'ESTUDIO DE MERCADO 2023'!AJ483*(1 + 0.0928) * (1 + 0.052) * (1 + 0.051)</f>
        <v>467293.20354080002</v>
      </c>
      <c r="AP483" s="157">
        <f>+'ESTUDIO DE MERCADO 2023'!AK483*(1 + 0.0928) * (1 + 0.052) * (1 + 0.051)</f>
        <v>442131.26181167999</v>
      </c>
      <c r="AQ483" s="7">
        <f>+'ESTUDIO DE MERCADO 2025'!AL483*1.051</f>
        <v>575948</v>
      </c>
      <c r="AR483" s="7">
        <f>+'ESTUDIO DE MERCADO 2025'!AM483*1.051</f>
        <v>587509</v>
      </c>
      <c r="AS483" s="7">
        <f>+'ESTUDIO DE MERCADO 2025'!AN483*1.051</f>
        <v>553743.7331999999</v>
      </c>
      <c r="AT483" s="8">
        <f>ROUND(((AO483+AP483+AQ483+AR483+AS483)/5),0)</f>
        <v>525325</v>
      </c>
      <c r="AU483" s="450"/>
      <c r="AV483" s="157">
        <f>+'ESTUDIO DE MERCADO 2023'!AM483*(1 + 0.0928) * (1 + 0.052) * (1 + 0.051)</f>
        <v>467293.20354080002</v>
      </c>
      <c r="AW483" s="157">
        <f>+'ESTUDIO DE MERCADO 2023'!AN483*(1 + 0.0928) * (1 + 0.052) * (1 + 0.051)</f>
        <v>442131.26181167999</v>
      </c>
      <c r="AX483" s="7">
        <f>+'ESTUDIO DE MERCADO 2025'!AR483*1.051</f>
        <v>575948</v>
      </c>
      <c r="AY483" s="7">
        <f>+'ESTUDIO DE MERCADO 2025'!AS483*1.051</f>
        <v>587509</v>
      </c>
      <c r="AZ483" s="7">
        <f>+'ESTUDIO DE MERCADO 2025'!AT483*1.051</f>
        <v>553743.7331999999</v>
      </c>
      <c r="BA483" s="8">
        <f t="shared" si="301"/>
        <v>525325</v>
      </c>
      <c r="BB483" s="450"/>
      <c r="BC483" s="157">
        <f>+'ESTUDIO DE MERCADO 2023'!AP483*(1 + 0.0928) * (1 + 0.052) * (1 + 0.051)</f>
        <v>364488.69876182399</v>
      </c>
      <c r="BD483" s="157">
        <f>+'ESTUDIO DE MERCADO 2023'!AQ483*(1 + 0.0928) * (1 + 0.052) * (1 + 0.051)</f>
        <v>280375.92212447996</v>
      </c>
      <c r="BE483" s="7">
        <f>+'ESTUDIO DE MERCADO 2025'!AX483*1.051</f>
        <v>408839</v>
      </c>
      <c r="BF483" s="7">
        <f>+'ESTUDIO DE MERCADO 2025'!AY483*1.051</f>
        <v>408839</v>
      </c>
      <c r="BG483" s="7">
        <f>+'ESTUDIO DE MERCADO 2025'!AZ483*1.051</f>
        <v>392654.86119999998</v>
      </c>
      <c r="BH483" s="8">
        <f t="shared" si="302"/>
        <v>371039</v>
      </c>
      <c r="BI483" s="450"/>
      <c r="BJ483" s="157">
        <f>+'ESTUDIO DE MERCADO 2023'!AV483*(1 + 0.0928) * (1 + 0.052) * (1 + 0.051)</f>
        <v>467293.20354080002</v>
      </c>
      <c r="BK483" s="157">
        <f>+'ESTUDIO DE MERCADO 2023'!AW483*(1 + 0.0928) * (1 + 0.052) * (1 + 0.051)</f>
        <v>442131.26181167999</v>
      </c>
      <c r="BL483" s="7">
        <f>+'ESTUDIO DE MERCADO 2025'!BD483*1.051</f>
        <v>575948</v>
      </c>
      <c r="BM483" s="7">
        <f>+'ESTUDIO DE MERCADO 2025'!BE483*1.051</f>
        <v>575948</v>
      </c>
      <c r="BN483" s="7">
        <f>+'ESTUDIO DE MERCADO 2025'!BF483*1.051</f>
        <v>553743.7331999999</v>
      </c>
      <c r="BO483" s="8">
        <f t="shared" si="303"/>
        <v>523013</v>
      </c>
      <c r="BP483" s="450"/>
      <c r="BQ483" s="157">
        <f>+'ESTUDIO DE MERCADO 2023'!AY483*(1 + 0.0928) * (1 + 0.052) * (1 + 0.051)</f>
        <v>467293.20354080002</v>
      </c>
      <c r="BR483" s="157">
        <f>+'ESTUDIO DE MERCADO 2023'!AZ483*(1 + 0.0928) * (1 + 0.052) * (1 + 0.051)</f>
        <v>442131.26181167999</v>
      </c>
      <c r="BS483" s="7">
        <f>+'ESTUDIO DE MERCADO 2025'!BJ483*1.051</f>
        <v>575948</v>
      </c>
      <c r="BT483" s="7">
        <f>+'ESTUDIO DE MERCADO 2025'!BK483*1.051</f>
        <v>575948</v>
      </c>
      <c r="BU483" s="7">
        <f>+'ESTUDIO DE MERCADO 2025'!BL483*1.051</f>
        <v>553743.7331999999</v>
      </c>
      <c r="BV483" s="8">
        <f t="shared" si="304"/>
        <v>523013</v>
      </c>
      <c r="BW483" s="450"/>
      <c r="BX483" s="157">
        <f>+'ESTUDIO DE MERCADO 2023'!BB483*(1 + 0.0928) * (1 + 0.052) * (1 + 0.051)</f>
        <v>364488.69876182399</v>
      </c>
      <c r="BY483" s="157">
        <f>+'ESTUDIO DE MERCADO 2023'!BC483*(1 + 0.0928) * (1 + 0.052) * (1 + 0.051)</f>
        <v>280375.92212447996</v>
      </c>
      <c r="BZ483" s="7">
        <f>+'ESTUDIO DE MERCADO 2025'!BP483*1.051</f>
        <v>408839</v>
      </c>
      <c r="CA483" s="7">
        <f>+'ESTUDIO DE MERCADO 2025'!BQ483*1.051</f>
        <v>408839</v>
      </c>
      <c r="CB483" s="7">
        <f>+'ESTUDIO DE MERCADO 2025'!BR483*1.051</f>
        <v>392654.86119999998</v>
      </c>
      <c r="CC483" s="8">
        <f t="shared" si="295"/>
        <v>371039</v>
      </c>
      <c r="CD483" s="453"/>
      <c r="CE483" s="9"/>
      <c r="CF483" s="9"/>
      <c r="CG483" s="9"/>
      <c r="CH483" s="9"/>
      <c r="CI483" s="10"/>
      <c r="CJ483" s="10"/>
    </row>
    <row r="484" spans="1:88" s="6" customFormat="1" ht="50" customHeight="1" x14ac:dyDescent="0.35">
      <c r="A484" s="291"/>
      <c r="B484" s="31">
        <v>443</v>
      </c>
      <c r="C484" s="56" t="s">
        <v>478</v>
      </c>
      <c r="D484" s="36" t="s">
        <v>272</v>
      </c>
      <c r="F484" s="157">
        <f>+'ESTUDIO DE MERCADO 2023'!F484*(1 + 0.0928) * (1 + 0.052) * (1 + 0.051)</f>
        <v>76636.178839331915</v>
      </c>
      <c r="G484" s="157">
        <f>+'ESTUDIO DE MERCADO 2023'!G484*(1 + 0.0928) * (1 + 0.052) * (1 + 0.051)</f>
        <v>72509.615363367891</v>
      </c>
      <c r="H484" s="7">
        <f>+'ESTUDIO DE MERCADO 2025'!H484*1.051</f>
        <v>94590</v>
      </c>
      <c r="I484" s="7">
        <f>+'ESTUDIO DE MERCADO 2025'!I484*1.051</f>
        <v>96692</v>
      </c>
      <c r="J484" s="13">
        <f>+'ESTUDIO DE MERCADO 2025'!J484*1.051</f>
        <v>90813.336599999995</v>
      </c>
      <c r="K484" s="8">
        <f t="shared" si="296"/>
        <v>86248</v>
      </c>
      <c r="L484" s="450"/>
      <c r="M484" s="157">
        <f>+'ESTUDIO DE MERCADO 2023'!I484*(1 + 0.0928) * (1 + 0.052) * (1 + 0.051)</f>
        <v>76636.178839331915</v>
      </c>
      <c r="N484" s="157">
        <f>+'ESTUDIO DE MERCADO 2023'!J484*(1 + 0.0928) * (1 + 0.052) * (1 + 0.051)</f>
        <v>72509.615363367891</v>
      </c>
      <c r="O484" s="7">
        <f>+'ESTUDIO DE MERCADO 2025'!N484*1.051</f>
        <v>94590</v>
      </c>
      <c r="P484" s="7">
        <f>+'ESTUDIO DE MERCADO 2025'!O484*1.051</f>
        <v>96692</v>
      </c>
      <c r="Q484" s="7">
        <f>+'ESTUDIO DE MERCADO 2025'!P484*1.051</f>
        <v>90813.336599999995</v>
      </c>
      <c r="R484" s="8">
        <f t="shared" si="297"/>
        <v>86248</v>
      </c>
      <c r="S484" s="450"/>
      <c r="T484" s="157">
        <f>+'ESTUDIO DE MERCADO 2023'!O484*(1 + 0.0928) * (1 + 0.052) * (1 + 0.051)</f>
        <v>125726.73175090358</v>
      </c>
      <c r="U484" s="157">
        <f>+'ESTUDIO DE MERCADO 2023'!P484*(1 + 0.0928) * (1 + 0.052) * (1 + 0.051)</f>
        <v>118956.83081047029</v>
      </c>
      <c r="V484" s="7">
        <f>+'ESTUDIO DE MERCADO 2025'!T484*1.051</f>
        <v>154497</v>
      </c>
      <c r="W484" s="7">
        <f>+'ESTUDIO DE MERCADO 2025'!U484*1.051</f>
        <v>154497</v>
      </c>
      <c r="X484" s="7">
        <f>+'ESTUDIO DE MERCADO 2025'!V484*1.051</f>
        <v>148986.60699999999</v>
      </c>
      <c r="Y484" s="8">
        <f t="shared" si="298"/>
        <v>140533</v>
      </c>
      <c r="Z484" s="450"/>
      <c r="AA484" s="157">
        <f>+'ESTUDIO DE MERCADO 2023'!AD484*(1 + 0.0928) * (1 + 0.052) * (1 + 0.051)</f>
        <v>145175.84871683447</v>
      </c>
      <c r="AB484" s="157">
        <f>+'ESTUDIO DE MERCADO 2023'!AE484*(1 + 0.0928) * (1 + 0.052) * (1 + 0.051)</f>
        <v>140437.15918182425</v>
      </c>
      <c r="AC484" s="7">
        <f>+'ESTUDIO DE MERCADO 2025'!Z484*1.051</f>
        <v>180772</v>
      </c>
      <c r="AD484" s="7">
        <f>+'ESTUDIO DE MERCADO 2025'!AA484*1.051</f>
        <v>180772</v>
      </c>
      <c r="AE484" s="7">
        <f>+'ESTUDIO DE MERCADO 2025'!AB484*1.051</f>
        <v>173907.70879999996</v>
      </c>
      <c r="AF484" s="8">
        <f t="shared" si="299"/>
        <v>164213</v>
      </c>
      <c r="AG484" s="450"/>
      <c r="AH484" s="157">
        <f>+'ESTUDIO DE MERCADO 2023'!AG484*(1 + 0.0928) * (1 + 0.052) * (1 + 0.051)</f>
        <v>131667.89754072129</v>
      </c>
      <c r="AI484" s="157">
        <f>+'ESTUDIO DE MERCADO 2023'!AH484*(1 + 0.0928) * (1 + 0.052) * (1 + 0.051)</f>
        <v>140437.15918182425</v>
      </c>
      <c r="AJ484" s="7">
        <f>+'ESTUDIO DE MERCADO 2025'!AF484*1.051</f>
        <v>172364</v>
      </c>
      <c r="AK484" s="7">
        <f>+'ESTUDIO DE MERCADO 2025'!AG484*1.051</f>
        <v>175517</v>
      </c>
      <c r="AL484" s="7">
        <f>+'ESTUDIO DE MERCADO 2025'!AH484*1.051</f>
        <v>165682.58279999997</v>
      </c>
      <c r="AM484" s="8">
        <f t="shared" si="300"/>
        <v>157134</v>
      </c>
      <c r="AN484" s="450"/>
      <c r="AO484" s="157">
        <f>+'ESTUDIO DE MERCADO 2023'!AJ484*(1 + 0.0928) * (1 + 0.052) * (1 + 0.051)</f>
        <v>143483.40619225043</v>
      </c>
      <c r="AP484" s="157">
        <f>+'ESTUDIO DE MERCADO 2023'!AK484*(1 + 0.0928) * (1 + 0.052) * (1 + 0.051)</f>
        <v>140437.15918182425</v>
      </c>
      <c r="AQ484" s="7">
        <f>+'ESTUDIO DE MERCADO 2025'!AL484*1.051</f>
        <v>179721</v>
      </c>
      <c r="AR484" s="7">
        <f>+'ESTUDIO DE MERCADO 2025'!AM484*1.051</f>
        <v>182874</v>
      </c>
      <c r="AS484" s="7">
        <f>+'ESTUDIO DE MERCADO 2025'!AN484*1.051</f>
        <v>172877.72879999998</v>
      </c>
      <c r="AT484" s="8">
        <f>ROUND(((AO484+AP484+AQ484+AR484+AS484)/5),0)</f>
        <v>163879</v>
      </c>
      <c r="AU484" s="450"/>
      <c r="AV484" s="157">
        <f>+'ESTUDIO DE MERCADO 2023'!AM484*(1 + 0.0928) * (1 + 0.052) * (1 + 0.051)</f>
        <v>164241.03758673635</v>
      </c>
      <c r="AW484" s="157">
        <f>+'ESTUDIO DE MERCADO 2023'!AN484*(1 + 0.0928) * (1 + 0.052) * (1 + 0.051)</f>
        <v>140437.15918182425</v>
      </c>
      <c r="AX484" s="7">
        <f>+'ESTUDIO DE MERCADO 2025'!AR484*1.051</f>
        <v>193384</v>
      </c>
      <c r="AY484" s="7">
        <f>+'ESTUDIO DE MERCADO 2025'!AS484*1.051</f>
        <v>197588</v>
      </c>
      <c r="AZ484" s="7">
        <f>+'ESTUDIO DE MERCADO 2025'!AT484*1.051</f>
        <v>185517.05479999998</v>
      </c>
      <c r="BA484" s="8">
        <f t="shared" si="301"/>
        <v>176233</v>
      </c>
      <c r="BB484" s="450"/>
      <c r="BC484" s="157">
        <f>+'ESTUDIO DE MERCADO 2023'!AP484*(1 + 0.0928) * (1 + 0.052) * (1 + 0.051)</f>
        <v>116216.00663787838</v>
      </c>
      <c r="BD484" s="157">
        <f>+'ESTUDIO DE MERCADO 2023'!AQ484*(1 + 0.0928) * (1 + 0.052) * (1 + 0.051)</f>
        <v>89396.928182983378</v>
      </c>
      <c r="BE484" s="7">
        <f>+'ESTUDIO DE MERCADO 2025'!AX484*1.051</f>
        <v>130323.99999999999</v>
      </c>
      <c r="BF484" s="7">
        <f>+'ESTUDIO DE MERCADO 2025'!AY484*1.051</f>
        <v>130323.99999999999</v>
      </c>
      <c r="BG484" s="7">
        <f>+'ESTUDIO DE MERCADO 2025'!AZ484*1.051</f>
        <v>125197.01179999999</v>
      </c>
      <c r="BH484" s="8">
        <f t="shared" si="302"/>
        <v>118292</v>
      </c>
      <c r="BI484" s="450"/>
      <c r="BJ484" s="157">
        <f>+'ESTUDIO DE MERCADO 2023'!AV484*(1 + 0.0928) * (1 + 0.052) * (1 + 0.051)</f>
        <v>164565.43252863432</v>
      </c>
      <c r="BK484" s="157">
        <f>+'ESTUDIO DE MERCADO 2023'!AW484*(1 + 0.0928) * (1 + 0.052) * (1 + 0.051)</f>
        <v>140437.15918182425</v>
      </c>
      <c r="BL484" s="7">
        <f>+'ESTUDIO DE MERCADO 2025'!BD484*1.051</f>
        <v>193384</v>
      </c>
      <c r="BM484" s="7">
        <f>+'ESTUDIO DE MERCADO 2025'!BE484*1.051</f>
        <v>193384</v>
      </c>
      <c r="BN484" s="7">
        <f>+'ESTUDIO DE MERCADO 2025'!BF484*1.051</f>
        <v>185714.22239999997</v>
      </c>
      <c r="BO484" s="8">
        <f t="shared" si="303"/>
        <v>175497</v>
      </c>
      <c r="BP484" s="450"/>
      <c r="BQ484" s="157">
        <f>+'ESTUDIO DE MERCADO 2023'!AY484*(1 + 0.0928) * (1 + 0.052) * (1 + 0.051)</f>
        <v>152855.62559974618</v>
      </c>
      <c r="BR484" s="157">
        <f>+'ESTUDIO DE MERCADO 2023'!AZ484*(1 + 0.0928) * (1 + 0.052) * (1 + 0.051)</f>
        <v>140437.15918182425</v>
      </c>
      <c r="BS484" s="7">
        <f>+'ESTUDIO DE MERCADO 2025'!BJ484*1.051</f>
        <v>186027</v>
      </c>
      <c r="BT484" s="7">
        <f>+'ESTUDIO DE MERCADO 2025'!BK484*1.051</f>
        <v>186027</v>
      </c>
      <c r="BU484" s="7">
        <f>+'ESTUDIO DE MERCADO 2025'!BL484*1.051</f>
        <v>178583.818</v>
      </c>
      <c r="BV484" s="8">
        <f t="shared" si="304"/>
        <v>168786</v>
      </c>
      <c r="BW484" s="450"/>
      <c r="BX484" s="157">
        <f>+'ESTUDIO DE MERCADO 2023'!BB484*(1 + 0.0928) * (1 + 0.052) * (1 + 0.051)</f>
        <v>128653.57600196105</v>
      </c>
      <c r="BY484" s="157">
        <f>+'ESTUDIO DE MERCADO 2023'!BC484*(1 + 0.0928) * (1 + 0.052) * (1 + 0.051)</f>
        <v>98964.289232277719</v>
      </c>
      <c r="BZ484" s="7">
        <f>+'ESTUDIO DE MERCADO 2025'!BP484*1.051</f>
        <v>143987</v>
      </c>
      <c r="CA484" s="7">
        <f>+'ESTUDIO DE MERCADO 2025'!BQ484*1.051</f>
        <v>143987</v>
      </c>
      <c r="CB484" s="7">
        <f>+'ESTUDIO DE MERCADO 2025'!BR484*1.051</f>
        <v>138595.5802</v>
      </c>
      <c r="CC484" s="8">
        <f t="shared" si="295"/>
        <v>130837</v>
      </c>
      <c r="CD484" s="453"/>
      <c r="CE484" s="9"/>
      <c r="CF484" s="9"/>
      <c r="CG484" s="9"/>
      <c r="CH484" s="9"/>
      <c r="CI484" s="10"/>
      <c r="CJ484" s="10"/>
    </row>
    <row r="485" spans="1:88" s="6" customFormat="1" ht="50" customHeight="1" x14ac:dyDescent="0.35">
      <c r="A485" s="291"/>
      <c r="B485" s="31">
        <v>444</v>
      </c>
      <c r="C485" s="56" t="s">
        <v>479</v>
      </c>
      <c r="D485" s="36" t="s">
        <v>272</v>
      </c>
      <c r="F485" s="157">
        <f>+'ESTUDIO DE MERCADO 2023'!F485*(1 + 0.0928) * (1 + 0.052) * (1 + 0.051)</f>
        <v>107740.42942933679</v>
      </c>
      <c r="G485" s="157">
        <f>+'ESTUDIO DE MERCADO 2023'!G485*(1 + 0.0928) * (1 + 0.052) * (1 + 0.051)</f>
        <v>101939.02169083402</v>
      </c>
      <c r="H485" s="7">
        <f>+'ESTUDIO DE MERCADO 2025'!H485*1.051</f>
        <v>132426</v>
      </c>
      <c r="I485" s="7">
        <f>+'ESTUDIO DE MERCADO 2025'!I485*1.051</f>
        <v>135579</v>
      </c>
      <c r="J485" s="13">
        <f>+'ESTUDIO DE MERCADO 2025'!J485*1.051</f>
        <v>127671.9066</v>
      </c>
      <c r="K485" s="8">
        <f t="shared" si="296"/>
        <v>121071</v>
      </c>
      <c r="L485" s="450"/>
      <c r="M485" s="157">
        <f>+'ESTUDIO DE MERCADO 2023'!I485*(1 + 0.0928) * (1 + 0.052) * (1 + 0.051)</f>
        <v>107740.42942933679</v>
      </c>
      <c r="N485" s="157">
        <f>+'ESTUDIO DE MERCADO 2023'!J485*(1 + 0.0928) * (1 + 0.052) * (1 + 0.051)</f>
        <v>101939.02169083402</v>
      </c>
      <c r="O485" s="7">
        <f>+'ESTUDIO DE MERCADO 2025'!N485*1.051</f>
        <v>132426</v>
      </c>
      <c r="P485" s="7">
        <f>+'ESTUDIO DE MERCADO 2025'!O485*1.051</f>
        <v>135579</v>
      </c>
      <c r="Q485" s="7">
        <f>+'ESTUDIO DE MERCADO 2025'!P485*1.051</f>
        <v>127671.9066</v>
      </c>
      <c r="R485" s="8">
        <f t="shared" si="297"/>
        <v>121071</v>
      </c>
      <c r="S485" s="450"/>
      <c r="T485" s="157">
        <f>+'ESTUDIO DE MERCADO 2023'!O485*(1 + 0.0928) * (1 + 0.052) * (1 + 0.051)</f>
        <v>179086.66228730543</v>
      </c>
      <c r="U485" s="157">
        <f>+'ESTUDIO DE MERCADO 2023'!P485*(1 + 0.0928) * (1 + 0.052) * (1 + 0.051)</f>
        <v>169443.53431798896</v>
      </c>
      <c r="V485" s="7">
        <f>+'ESTUDIO DE MERCADO 2025'!T485*1.051</f>
        <v>220710</v>
      </c>
      <c r="W485" s="7">
        <f>+'ESTUDIO DE MERCADO 2025'!U485*1.051</f>
        <v>220710</v>
      </c>
      <c r="X485" s="7">
        <f>+'ESTUDIO DE MERCADO 2025'!V485*1.051</f>
        <v>212218.55059999999</v>
      </c>
      <c r="Y485" s="8">
        <f t="shared" si="298"/>
        <v>200434</v>
      </c>
      <c r="Z485" s="450"/>
      <c r="AA485" s="157">
        <f>+'ESTUDIO DE MERCADO 2023'!AD485*(1 + 0.0928) * (1 + 0.052) * (1 + 0.051)</f>
        <v>210392.59662395844</v>
      </c>
      <c r="AB485" s="157">
        <f>+'ESTUDIO DE MERCADO 2023'!AE485*(1 + 0.0928) * (1 + 0.052) * (1 + 0.051)</f>
        <v>201167.42504175295</v>
      </c>
      <c r="AC485" s="7">
        <f>+'ESTUDIO DE MERCADO 2025'!Z485*1.051</f>
        <v>260647.99999999997</v>
      </c>
      <c r="AD485" s="7">
        <f>+'ESTUDIO DE MERCADO 2025'!AA485*1.051</f>
        <v>260647.99999999997</v>
      </c>
      <c r="AE485" s="7">
        <f>+'ESTUDIO DE MERCADO 2025'!AB485*1.051</f>
        <v>250597.07679999998</v>
      </c>
      <c r="AF485" s="8">
        <f t="shared" si="299"/>
        <v>236691</v>
      </c>
      <c r="AG485" s="450"/>
      <c r="AH485" s="157">
        <f>+'ESTUDIO DE MERCADO 2023'!AG485*(1 + 0.0928) * (1 + 0.052) * (1 + 0.051)</f>
        <v>183782.49168968693</v>
      </c>
      <c r="AI485" s="157">
        <f>+'ESTUDIO DE MERCADO 2023'!AH485*(1 + 0.0928) * (1 + 0.052) * (1 + 0.051)</f>
        <v>201167.42504175295</v>
      </c>
      <c r="AJ485" s="7">
        <f>+'ESTUDIO DE MERCADO 2025'!AF485*1.051</f>
        <v>243831.99999999997</v>
      </c>
      <c r="AK485" s="7">
        <f>+'ESTUDIO DE MERCADO 2025'!AG485*1.051</f>
        <v>249086.99999999997</v>
      </c>
      <c r="AL485" s="7">
        <f>+'ESTUDIO DE MERCADO 2025'!AH485*1.051</f>
        <v>234394.02</v>
      </c>
      <c r="AM485" s="8">
        <f t="shared" si="300"/>
        <v>222453</v>
      </c>
      <c r="AN485" s="450"/>
      <c r="AO485" s="157">
        <f>+'ESTUDIO DE MERCADO 2023'!AJ485*(1 + 0.0928) * (1 + 0.052) * (1 + 0.051)</f>
        <v>201427.3895967468</v>
      </c>
      <c r="AP485" s="157">
        <f>+'ESTUDIO DE MERCADO 2023'!AK485*(1 + 0.0928) * (1 + 0.052) * (1 + 0.051)</f>
        <v>201167.42504175295</v>
      </c>
      <c r="AQ485" s="7">
        <f>+'ESTUDIO DE MERCADO 2025'!AL485*1.051</f>
        <v>255392.99999999997</v>
      </c>
      <c r="AR485" s="7">
        <f>+'ESTUDIO DE MERCADO 2025'!AM485*1.051</f>
        <v>260647.99999999997</v>
      </c>
      <c r="AS485" s="7">
        <f>+'ESTUDIO DE MERCADO 2025'!AN485*1.051</f>
        <v>245138.18279999998</v>
      </c>
      <c r="AT485" s="8">
        <f>ROUND(((AO485+AP485+AQ485+AR485+AS485)/5),0)</f>
        <v>232755</v>
      </c>
      <c r="AU485" s="450"/>
      <c r="AV485" s="157">
        <f>+'ESTUDIO DE MERCADO 2023'!AM485*(1 + 0.0928) * (1 + 0.052) * (1 + 0.051)</f>
        <v>219135.46554492545</v>
      </c>
      <c r="AW485" s="157">
        <f>+'ESTUDIO DE MERCADO 2023'!AN485*(1 + 0.0928) * (1 + 0.052) * (1 + 0.051)</f>
        <v>201167.42504175295</v>
      </c>
      <c r="AX485" s="7">
        <f>+'ESTUDIO DE MERCADO 2025'!AR485*1.051</f>
        <v>265903</v>
      </c>
      <c r="AY485" s="7">
        <f>+'ESTUDIO DE MERCADO 2025'!AS485*1.051</f>
        <v>271158</v>
      </c>
      <c r="AZ485" s="7">
        <f>+'ESTUDIO DE MERCADO 2025'!AT485*1.051</f>
        <v>255919.1306</v>
      </c>
      <c r="BA485" s="8">
        <f t="shared" si="301"/>
        <v>242657</v>
      </c>
      <c r="BB485" s="450"/>
      <c r="BC485" s="157">
        <f>+'ESTUDIO DE MERCADO 2023'!AP485*(1 + 0.0928) * (1 + 0.052) * (1 + 0.051)</f>
        <v>161944.75878453683</v>
      </c>
      <c r="BD485" s="157">
        <f>+'ESTUDIO DE MERCADO 2023'!AQ485*(1 + 0.0928) * (1 + 0.052) * (1 + 0.051)</f>
        <v>124572.89137272062</v>
      </c>
      <c r="BE485" s="7">
        <f>+'ESTUDIO DE MERCADO 2025'!AX485*1.051</f>
        <v>181823</v>
      </c>
      <c r="BF485" s="7">
        <f>+'ESTUDIO DE MERCADO 2025'!AY485*1.051</f>
        <v>181823</v>
      </c>
      <c r="BG485" s="7">
        <f>+'ESTUDIO DE MERCADO 2025'!AZ485*1.051</f>
        <v>174459.48379999999</v>
      </c>
      <c r="BH485" s="8">
        <f t="shared" si="302"/>
        <v>164925</v>
      </c>
      <c r="BI485" s="450"/>
      <c r="BJ485" s="157">
        <f>+'ESTUDIO DE MERCADO 2023'!AV485*(1 + 0.0928) * (1 + 0.052) * (1 + 0.051)</f>
        <v>223475.31098484955</v>
      </c>
      <c r="BK485" s="157">
        <f>+'ESTUDIO DE MERCADO 2023'!AW485*(1 + 0.0928) * (1 + 0.052) * (1 + 0.051)</f>
        <v>201167.42504175295</v>
      </c>
      <c r="BL485" s="7">
        <f>+'ESTUDIO DE MERCADO 2025'!BD485*1.051</f>
        <v>269056</v>
      </c>
      <c r="BM485" s="7">
        <f>+'ESTUDIO DE MERCADO 2025'!BE485*1.051</f>
        <v>269056</v>
      </c>
      <c r="BN485" s="7">
        <f>+'ESTUDIO DE MERCADO 2025'!BF485*1.051</f>
        <v>258561.76499999998</v>
      </c>
      <c r="BO485" s="8">
        <f t="shared" si="303"/>
        <v>244263</v>
      </c>
      <c r="BP485" s="450"/>
      <c r="BQ485" s="157">
        <f>+'ESTUDIO DE MERCADO 2023'!AY485*(1 + 0.0928) * (1 + 0.052) * (1 + 0.051)</f>
        <v>219942.20053151826</v>
      </c>
      <c r="BR485" s="157">
        <f>+'ESTUDIO DE MERCADO 2023'!AZ485*(1 + 0.0928) * (1 + 0.052) * (1 + 0.051)</f>
        <v>201167.42504175295</v>
      </c>
      <c r="BS485" s="7">
        <f>+'ESTUDIO DE MERCADO 2025'!BJ485*1.051</f>
        <v>266954</v>
      </c>
      <c r="BT485" s="7">
        <f>+'ESTUDIO DE MERCADO 2025'!BK485*1.051</f>
        <v>266954</v>
      </c>
      <c r="BU485" s="7">
        <f>+'ESTUDIO DE MERCADO 2025'!BL485*1.051</f>
        <v>256410.57819999999</v>
      </c>
      <c r="BV485" s="8">
        <f t="shared" si="304"/>
        <v>242286</v>
      </c>
      <c r="BW485" s="450"/>
      <c r="BX485" s="157">
        <f>+'ESTUDIO DE MERCADO 2023'!BB485*(1 + 0.0928) * (1 + 0.052) * (1 + 0.051)</f>
        <v>180871.44194890914</v>
      </c>
      <c r="BY485" s="157">
        <f>+'ESTUDIO DE MERCADO 2023'!BC485*(1 + 0.0928) * (1 + 0.052) * (1 + 0.051)</f>
        <v>139131.87842223779</v>
      </c>
      <c r="BZ485" s="7">
        <f>+'ESTUDIO DE MERCADO 2025'!BP485*1.051</f>
        <v>202843</v>
      </c>
      <c r="CA485" s="7">
        <f>+'ESTUDIO DE MERCADO 2025'!BQ485*1.051</f>
        <v>202843</v>
      </c>
      <c r="CB485" s="7">
        <f>+'ESTUDIO DE MERCADO 2025'!BR485*1.051</f>
        <v>194848.67359999998</v>
      </c>
      <c r="CC485" s="8">
        <f t="shared" si="295"/>
        <v>184108</v>
      </c>
      <c r="CD485" s="453"/>
      <c r="CE485" s="9"/>
      <c r="CF485" s="9"/>
      <c r="CG485" s="9"/>
      <c r="CH485" s="9"/>
      <c r="CI485" s="10"/>
      <c r="CJ485" s="10"/>
    </row>
    <row r="486" spans="1:88" s="6" customFormat="1" ht="50" customHeight="1" x14ac:dyDescent="0.35">
      <c r="A486" s="291"/>
      <c r="B486" s="31">
        <v>445</v>
      </c>
      <c r="C486" s="56" t="s">
        <v>480</v>
      </c>
      <c r="D486" s="36" t="s">
        <v>272</v>
      </c>
      <c r="F486" s="157">
        <f>+'ESTUDIO DE MERCADO 2023'!F486*(1 + 0.0928) * (1 + 0.052) * (1 + 0.051)</f>
        <v>56075.184424895997</v>
      </c>
      <c r="G486" s="157">
        <f>+'ESTUDIO DE MERCADO 2023'!G486*(1 + 0.0928) * (1 + 0.052) * (1 + 0.051)</f>
        <v>53055.751417401596</v>
      </c>
      <c r="H486" s="7">
        <f>+'ESTUDIO DE MERCADO 2025'!H486*1.051</f>
        <v>69366</v>
      </c>
      <c r="I486" s="7">
        <f>+'ESTUDIO DE MERCADO 2025'!I486*1.051</f>
        <v>70417</v>
      </c>
      <c r="J486" s="13">
        <f>+'ESTUDIO DE MERCADO 2025'!J486*1.051</f>
        <v>66449.895399999994</v>
      </c>
      <c r="K486" s="8">
        <f t="shared" si="296"/>
        <v>63073</v>
      </c>
      <c r="L486" s="450"/>
      <c r="M486" s="157">
        <f>+'ESTUDIO DE MERCADO 2023'!I486*(1 + 0.0928) * (1 + 0.052) * (1 + 0.051)</f>
        <v>56075.184424895997</v>
      </c>
      <c r="N486" s="157">
        <f>+'ESTUDIO DE MERCADO 2023'!J486*(1 + 0.0928) * (1 + 0.052) * (1 + 0.051)</f>
        <v>53055.751417401596</v>
      </c>
      <c r="O486" s="7">
        <f>+'ESTUDIO DE MERCADO 2025'!N486*1.051</f>
        <v>69366</v>
      </c>
      <c r="P486" s="7">
        <f>+'ESTUDIO DE MERCADO 2025'!O486*1.051</f>
        <v>70417</v>
      </c>
      <c r="Q486" s="7">
        <f>+'ESTUDIO DE MERCADO 2025'!P486*1.051</f>
        <v>66449.895399999994</v>
      </c>
      <c r="R486" s="8">
        <f t="shared" si="297"/>
        <v>63073</v>
      </c>
      <c r="S486" s="450"/>
      <c r="T486" s="157">
        <f>+'ESTUDIO DE MERCADO 2023'!O486*(1 + 0.0928) * (1 + 0.052) * (1 + 0.051)</f>
        <v>56075.184424895997</v>
      </c>
      <c r="U486" s="157">
        <f>+'ESTUDIO DE MERCADO 2023'!P486*(1 + 0.0928) * (1 + 0.052) * (1 + 0.051)</f>
        <v>53055.751417401596</v>
      </c>
      <c r="V486" s="7">
        <f>+'ESTUDIO DE MERCADO 2025'!T486*1.051</f>
        <v>69366</v>
      </c>
      <c r="W486" s="7">
        <f>+'ESTUDIO DE MERCADO 2025'!U486*1.051</f>
        <v>69366</v>
      </c>
      <c r="X486" s="7">
        <f>+'ESTUDIO DE MERCADO 2025'!V486*1.051</f>
        <v>66449.895399999994</v>
      </c>
      <c r="Y486" s="8">
        <f t="shared" si="298"/>
        <v>62863</v>
      </c>
      <c r="Z486" s="450"/>
      <c r="AA486" s="157">
        <f>+'ESTUDIO DE MERCADO 2023'!AD486*(1 + 0.0928) * (1 + 0.052) * (1 + 0.051)</f>
        <v>56075.184424895997</v>
      </c>
      <c r="AB486" s="157">
        <f>+'ESTUDIO DE MERCADO 2023'!AE486*(1 + 0.0928) * (1 + 0.052) * (1 + 0.051)</f>
        <v>53055.751417401596</v>
      </c>
      <c r="AC486" s="7">
        <f>+'ESTUDIO DE MERCADO 2025'!Z486*1.051</f>
        <v>69366</v>
      </c>
      <c r="AD486" s="7">
        <f>+'ESTUDIO DE MERCADO 2025'!AA486*1.051</f>
        <v>69366</v>
      </c>
      <c r="AE486" s="7">
        <f>+'ESTUDIO DE MERCADO 2025'!AB486*1.051</f>
        <v>66449.895399999994</v>
      </c>
      <c r="AF486" s="8">
        <f t="shared" si="299"/>
        <v>62863</v>
      </c>
      <c r="AG486" s="450"/>
      <c r="AH486" s="157">
        <f>+'ESTUDIO DE MERCADO 2023'!AG486*(1 + 0.0928) * (1 + 0.052) * (1 + 0.051)</f>
        <v>56075.184424895997</v>
      </c>
      <c r="AI486" s="157">
        <f>+'ESTUDIO DE MERCADO 2023'!AH486*(1 + 0.0928) * (1 + 0.052) * (1 + 0.051)</f>
        <v>53055.751417401596</v>
      </c>
      <c r="AJ486" s="7">
        <f>+'ESTUDIO DE MERCADO 2025'!AF486*1.051</f>
        <v>69366</v>
      </c>
      <c r="AK486" s="7">
        <f>+'ESTUDIO DE MERCADO 2025'!AG486*1.051</f>
        <v>70417</v>
      </c>
      <c r="AL486" s="7">
        <f>+'ESTUDIO DE MERCADO 2025'!AH486*1.051</f>
        <v>66449.895399999994</v>
      </c>
      <c r="AM486" s="8">
        <f t="shared" si="300"/>
        <v>63073</v>
      </c>
      <c r="AN486" s="450"/>
      <c r="AO486" s="157">
        <f>+'ESTUDIO DE MERCADO 2023'!AJ486*(1 + 0.0928) * (1 + 0.052) * (1 + 0.051)</f>
        <v>56075.184424895997</v>
      </c>
      <c r="AP486" s="157">
        <f>+'ESTUDIO DE MERCADO 2023'!AK486*(1 + 0.0928) * (1 + 0.052) * (1 + 0.051)</f>
        <v>53055.751417401596</v>
      </c>
      <c r="AQ486" s="7">
        <f>+'ESTUDIO DE MERCADO 2025'!AL486*1.051</f>
        <v>69366</v>
      </c>
      <c r="AR486" s="7">
        <f>+'ESTUDIO DE MERCADO 2025'!AM486*1.051</f>
        <v>70417</v>
      </c>
      <c r="AS486" s="7">
        <f>+'ESTUDIO DE MERCADO 2025'!AN486*1.051</f>
        <v>66449.895399999994</v>
      </c>
      <c r="AT486" s="8">
        <f>ROUND(((AO486+AP486+AQ486+AR486+AS486)/5),0)</f>
        <v>63073</v>
      </c>
      <c r="AU486" s="450"/>
      <c r="AV486" s="157">
        <f>+'ESTUDIO DE MERCADO 2023'!AM486*(1 + 0.0928) * (1 + 0.052) * (1 + 0.051)</f>
        <v>56075.184424895997</v>
      </c>
      <c r="AW486" s="157">
        <f>+'ESTUDIO DE MERCADO 2023'!AN486*(1 + 0.0928) * (1 + 0.052) * (1 + 0.051)</f>
        <v>53055.751417401596</v>
      </c>
      <c r="AX486" s="7">
        <f>+'ESTUDIO DE MERCADO 2025'!AR486*1.051</f>
        <v>69366</v>
      </c>
      <c r="AY486" s="7">
        <f>+'ESTUDIO DE MERCADO 2025'!AS486*1.051</f>
        <v>70417</v>
      </c>
      <c r="AZ486" s="7">
        <f>+'ESTUDIO DE MERCADO 2025'!AT486*1.051</f>
        <v>66449.895399999994</v>
      </c>
      <c r="BA486" s="8">
        <f t="shared" si="301"/>
        <v>63073</v>
      </c>
      <c r="BB486" s="450"/>
      <c r="BC486" s="157">
        <f>+'ESTUDIO DE MERCADO 2023'!AP486*(1 + 0.0928) * (1 + 0.052) * (1 + 0.051)</f>
        <v>56075.184424895997</v>
      </c>
      <c r="BD486" s="157">
        <f>+'ESTUDIO DE MERCADO 2023'!AQ486*(1 + 0.0928) * (1 + 0.052) * (1 + 0.051)</f>
        <v>43134.757249919996</v>
      </c>
      <c r="BE486" s="7">
        <f>+'ESTUDIO DE MERCADO 2025'!AX486*1.051</f>
        <v>63059.999999999993</v>
      </c>
      <c r="BF486" s="7">
        <f>+'ESTUDIO DE MERCADO 2025'!AY486*1.051</f>
        <v>63059.999999999993</v>
      </c>
      <c r="BG486" s="7">
        <f>+'ESTUDIO DE MERCADO 2025'!AZ486*1.051</f>
        <v>60408.326999999997</v>
      </c>
      <c r="BH486" s="8">
        <f t="shared" si="302"/>
        <v>57148</v>
      </c>
      <c r="BI486" s="450"/>
      <c r="BJ486" s="157">
        <f>+'ESTUDIO DE MERCADO 2023'!AV486*(1 + 0.0928) * (1 + 0.052) * (1 + 0.051)</f>
        <v>56075.184424895997</v>
      </c>
      <c r="BK486" s="157">
        <f>+'ESTUDIO DE MERCADO 2023'!AW486*(1 + 0.0928) * (1 + 0.052) * (1 + 0.051)</f>
        <v>53055.751417401596</v>
      </c>
      <c r="BL486" s="7">
        <f>+'ESTUDIO DE MERCADO 2025'!BD486*1.051</f>
        <v>69366</v>
      </c>
      <c r="BM486" s="7">
        <f>+'ESTUDIO DE MERCADO 2025'!BE486*1.051</f>
        <v>69366</v>
      </c>
      <c r="BN486" s="7">
        <f>+'ESTUDIO DE MERCADO 2025'!BF486*1.051</f>
        <v>66449.895399999994</v>
      </c>
      <c r="BO486" s="8">
        <f t="shared" si="303"/>
        <v>62863</v>
      </c>
      <c r="BP486" s="450"/>
      <c r="BQ486" s="157">
        <f>+'ESTUDIO DE MERCADO 2023'!AY486*(1 + 0.0928) * (1 + 0.052) * (1 + 0.051)</f>
        <v>56075.184424895997</v>
      </c>
      <c r="BR486" s="157">
        <f>+'ESTUDIO DE MERCADO 2023'!AZ486*(1 + 0.0928) * (1 + 0.052) * (1 + 0.051)</f>
        <v>53055.751417401596</v>
      </c>
      <c r="BS486" s="7">
        <f>+'ESTUDIO DE MERCADO 2025'!BJ486*1.051</f>
        <v>69366</v>
      </c>
      <c r="BT486" s="7">
        <f>+'ESTUDIO DE MERCADO 2025'!BK486*1.051</f>
        <v>69366</v>
      </c>
      <c r="BU486" s="7">
        <f>+'ESTUDIO DE MERCADO 2025'!BL486*1.051</f>
        <v>66449.895399999994</v>
      </c>
      <c r="BV486" s="8">
        <f t="shared" si="304"/>
        <v>62863</v>
      </c>
      <c r="BW486" s="450"/>
      <c r="BX486" s="157">
        <f>+'ESTUDIO DE MERCADO 2023'!BB486*(1 + 0.0928) * (1 + 0.052) * (1 + 0.051)</f>
        <v>56075.184424895997</v>
      </c>
      <c r="BY486" s="157">
        <f>+'ESTUDIO DE MERCADO 2023'!BC486*(1 + 0.0928) * (1 + 0.052) * (1 + 0.051)</f>
        <v>43134.757249919996</v>
      </c>
      <c r="BZ486" s="7">
        <f>+'ESTUDIO DE MERCADO 2025'!BP486*1.051</f>
        <v>63059.999999999993</v>
      </c>
      <c r="CA486" s="7">
        <f>+'ESTUDIO DE MERCADO 2025'!BQ486*1.051</f>
        <v>63059.999999999993</v>
      </c>
      <c r="CB486" s="7">
        <f>+'ESTUDIO DE MERCADO 2025'!BR486*1.051</f>
        <v>60408.326999999997</v>
      </c>
      <c r="CC486" s="8">
        <f t="shared" si="295"/>
        <v>57148</v>
      </c>
      <c r="CD486" s="453"/>
      <c r="CE486" s="9"/>
      <c r="CF486" s="9"/>
      <c r="CG486" s="9"/>
      <c r="CH486" s="9"/>
      <c r="CI486" s="10"/>
      <c r="CJ486" s="10"/>
    </row>
    <row r="487" spans="1:88" s="6" customFormat="1" ht="50" customHeight="1" x14ac:dyDescent="0.35">
      <c r="A487" s="291"/>
      <c r="B487" s="31">
        <v>446</v>
      </c>
      <c r="C487" s="56" t="s">
        <v>481</v>
      </c>
      <c r="D487" s="36" t="s">
        <v>272</v>
      </c>
      <c r="F487" s="157">
        <f>+'ESTUDIO DE MERCADO 2023'!F487*(1 + 0.0928) * (1 + 0.052) * (1 + 0.051)</f>
        <v>261684.193982848</v>
      </c>
      <c r="G487" s="157">
        <f>+'ESTUDIO DE MERCADO 2023'!G487*(1 + 0.0928) * (1 + 0.052) * (1 + 0.051)</f>
        <v>247593.50661454079</v>
      </c>
      <c r="H487" s="7">
        <f>+'ESTUDIO DE MERCADO 2025'!H487*1.051</f>
        <v>322657</v>
      </c>
      <c r="I487" s="7">
        <f>+'ESTUDIO DE MERCADO 2025'!I487*1.051</f>
        <v>328963</v>
      </c>
      <c r="J487" s="13">
        <f>+'ESTUDIO DE MERCADO 2025'!J487*1.051</f>
        <v>310096.07859999995</v>
      </c>
      <c r="K487" s="8">
        <f t="shared" si="296"/>
        <v>294199</v>
      </c>
      <c r="L487" s="450"/>
      <c r="M487" s="157">
        <f>+'ESTUDIO DE MERCADO 2023'!I487*(1 + 0.0928) * (1 + 0.052) * (1 + 0.051)</f>
        <v>261684.193982848</v>
      </c>
      <c r="N487" s="157">
        <f>+'ESTUDIO DE MERCADO 2023'!J487*(1 + 0.0928) * (1 + 0.052) * (1 + 0.051)</f>
        <v>247593.50661454079</v>
      </c>
      <c r="O487" s="7">
        <f>+'ESTUDIO DE MERCADO 2025'!N487*1.051</f>
        <v>322657</v>
      </c>
      <c r="P487" s="7">
        <f>+'ESTUDIO DE MERCADO 2025'!O487*1.051</f>
        <v>328963</v>
      </c>
      <c r="Q487" s="7">
        <f>+'ESTUDIO DE MERCADO 2025'!P487*1.051</f>
        <v>310096.07859999995</v>
      </c>
      <c r="R487" s="8">
        <f t="shared" si="297"/>
        <v>294199</v>
      </c>
      <c r="S487" s="450"/>
      <c r="T487" s="157">
        <f>+'ESTUDIO DE MERCADO 2023'!O487*(1 + 0.0928) * (1 + 0.052) * (1 + 0.051)</f>
        <v>261684.193982848</v>
      </c>
      <c r="U487" s="157">
        <f>+'ESTUDIO DE MERCADO 2023'!P487*(1 + 0.0928) * (1 + 0.052) * (1 + 0.051)</f>
        <v>247593.50661454079</v>
      </c>
      <c r="V487" s="7">
        <f>+'ESTUDIO DE MERCADO 2025'!T487*1.051</f>
        <v>322657</v>
      </c>
      <c r="W487" s="7">
        <f>+'ESTUDIO DE MERCADO 2025'!U487*1.051</f>
        <v>322657</v>
      </c>
      <c r="X487" s="7">
        <f>+'ESTUDIO DE MERCADO 2025'!V487*1.051</f>
        <v>310096.07859999995</v>
      </c>
      <c r="Y487" s="8">
        <f t="shared" si="298"/>
        <v>292938</v>
      </c>
      <c r="Z487" s="450"/>
      <c r="AA487" s="157">
        <f>+'ESTUDIO DE MERCADO 2023'!AD487*(1 + 0.0928) * (1 + 0.052) * (1 + 0.051)</f>
        <v>261684.193982848</v>
      </c>
      <c r="AB487" s="157">
        <f>+'ESTUDIO DE MERCADO 2023'!AE487*(1 + 0.0928) * (1 + 0.052) * (1 + 0.051)</f>
        <v>247593.50661454079</v>
      </c>
      <c r="AC487" s="7">
        <f>+'ESTUDIO DE MERCADO 2025'!Z487*1.051</f>
        <v>322657</v>
      </c>
      <c r="AD487" s="7">
        <f>+'ESTUDIO DE MERCADO 2025'!AA487*1.051</f>
        <v>322657</v>
      </c>
      <c r="AE487" s="7">
        <f>+'ESTUDIO DE MERCADO 2025'!AB487*1.051</f>
        <v>310096.07859999995</v>
      </c>
      <c r="AF487" s="8">
        <f t="shared" si="299"/>
        <v>292938</v>
      </c>
      <c r="AG487" s="450"/>
      <c r="AH487" s="157">
        <f>+'ESTUDIO DE MERCADO 2023'!AG487*(1 + 0.0928) * (1 + 0.052) * (1 + 0.051)</f>
        <v>261684.193982848</v>
      </c>
      <c r="AI487" s="157">
        <f>+'ESTUDIO DE MERCADO 2023'!AH487*(1 + 0.0928) * (1 + 0.052) * (1 + 0.051)</f>
        <v>247593.50661454079</v>
      </c>
      <c r="AJ487" s="7">
        <f>+'ESTUDIO DE MERCADO 2025'!AF487*1.051</f>
        <v>322657</v>
      </c>
      <c r="AK487" s="7">
        <f>+'ESTUDIO DE MERCADO 2025'!AG487*1.051</f>
        <v>328963</v>
      </c>
      <c r="AL487" s="7">
        <f>+'ESTUDIO DE MERCADO 2025'!AH487*1.051</f>
        <v>310096.07859999995</v>
      </c>
      <c r="AM487" s="8">
        <f t="shared" si="300"/>
        <v>294199</v>
      </c>
      <c r="AN487" s="450"/>
      <c r="AO487" s="157">
        <f>+'ESTUDIO DE MERCADO 2023'!AJ487*(1 + 0.0928) * (1 + 0.052) * (1 + 0.051)</f>
        <v>261684.193982848</v>
      </c>
      <c r="AP487" s="157">
        <f>+'ESTUDIO DE MERCADO 2023'!AK487*(1 + 0.0928) * (1 + 0.052) * (1 + 0.051)</f>
        <v>247593.50661454079</v>
      </c>
      <c r="AQ487" s="7">
        <f>+'ESTUDIO DE MERCADO 2025'!AL487*1.051</f>
        <v>322657</v>
      </c>
      <c r="AR487" s="7">
        <f>+'ESTUDIO DE MERCADO 2025'!AM487*1.051</f>
        <v>328963</v>
      </c>
      <c r="AS487" s="7">
        <f>+'ESTUDIO DE MERCADO 2025'!AN487*1.051</f>
        <v>310096.07859999995</v>
      </c>
      <c r="AT487" s="8">
        <f>ROUND(((AO487+AP487+AQ487+AR487+AS487)/5),0)</f>
        <v>294199</v>
      </c>
      <c r="AU487" s="450"/>
      <c r="AV487" s="157">
        <f>+'ESTUDIO DE MERCADO 2023'!AM487*(1 + 0.0928) * (1 + 0.052) * (1 + 0.051)</f>
        <v>261684.193982848</v>
      </c>
      <c r="AW487" s="157">
        <f>+'ESTUDIO DE MERCADO 2023'!AN487*(1 + 0.0928) * (1 + 0.052) * (1 + 0.051)</f>
        <v>247593.50661454079</v>
      </c>
      <c r="AX487" s="7">
        <f>+'ESTUDIO DE MERCADO 2025'!AR487*1.051</f>
        <v>322657</v>
      </c>
      <c r="AY487" s="7">
        <f>+'ESTUDIO DE MERCADO 2025'!AS487*1.051</f>
        <v>328963</v>
      </c>
      <c r="AZ487" s="7">
        <f>+'ESTUDIO DE MERCADO 2025'!AT487*1.051</f>
        <v>310096.07859999995</v>
      </c>
      <c r="BA487" s="8">
        <f t="shared" si="301"/>
        <v>294199</v>
      </c>
      <c r="BB487" s="450"/>
      <c r="BC487" s="157">
        <f>+'ESTUDIO DE MERCADO 2023'!AP487*(1 + 0.0928) * (1 + 0.052) * (1 + 0.051)</f>
        <v>261684.193982848</v>
      </c>
      <c r="BD487" s="157">
        <f>+'ESTUDIO DE MERCADO 2023'!AQ487*(1 + 0.0928) * (1 + 0.052) * (1 + 0.051)</f>
        <v>201295.53383296001</v>
      </c>
      <c r="BE487" s="7">
        <f>+'ESTUDIO DE MERCADO 2025'!AX487*1.051</f>
        <v>293229</v>
      </c>
      <c r="BF487" s="7">
        <f>+'ESTUDIO DE MERCADO 2025'!AY487*1.051</f>
        <v>293229</v>
      </c>
      <c r="BG487" s="7">
        <f>+'ESTUDIO DE MERCADO 2025'!AZ487*1.051</f>
        <v>281905.52599999995</v>
      </c>
      <c r="BH487" s="8">
        <f t="shared" si="302"/>
        <v>266269</v>
      </c>
      <c r="BI487" s="450"/>
      <c r="BJ487" s="157">
        <f>+'ESTUDIO DE MERCADO 2023'!AV487*(1 + 0.0928) * (1 + 0.052) * (1 + 0.051)</f>
        <v>261684.193982848</v>
      </c>
      <c r="BK487" s="157">
        <f>+'ESTUDIO DE MERCADO 2023'!AW487*(1 + 0.0928) * (1 + 0.052) * (1 + 0.051)</f>
        <v>247593.50661454079</v>
      </c>
      <c r="BL487" s="7">
        <f>+'ESTUDIO DE MERCADO 2025'!BD487*1.051</f>
        <v>322657</v>
      </c>
      <c r="BM487" s="7">
        <f>+'ESTUDIO DE MERCADO 2025'!BE487*1.051</f>
        <v>322657</v>
      </c>
      <c r="BN487" s="7">
        <f>+'ESTUDIO DE MERCADO 2025'!BF487*1.051</f>
        <v>310096.07859999995</v>
      </c>
      <c r="BO487" s="8">
        <f t="shared" si="303"/>
        <v>292938</v>
      </c>
      <c r="BP487" s="450"/>
      <c r="BQ487" s="157">
        <f>+'ESTUDIO DE MERCADO 2023'!AY487*(1 + 0.0928) * (1 + 0.052) * (1 + 0.051)</f>
        <v>261684.193982848</v>
      </c>
      <c r="BR487" s="157">
        <f>+'ESTUDIO DE MERCADO 2023'!AZ487*(1 + 0.0928) * (1 + 0.052) * (1 + 0.051)</f>
        <v>247593.50661454079</v>
      </c>
      <c r="BS487" s="7">
        <f>+'ESTUDIO DE MERCADO 2025'!BJ487*1.051</f>
        <v>322657</v>
      </c>
      <c r="BT487" s="7">
        <f>+'ESTUDIO DE MERCADO 2025'!BK487*1.051</f>
        <v>322657</v>
      </c>
      <c r="BU487" s="7">
        <f>+'ESTUDIO DE MERCADO 2025'!BL487*1.051</f>
        <v>310096.07859999995</v>
      </c>
      <c r="BV487" s="8">
        <f t="shared" si="304"/>
        <v>292938</v>
      </c>
      <c r="BW487" s="450"/>
      <c r="BX487" s="157">
        <f>+'ESTUDIO DE MERCADO 2023'!BB487*(1 + 0.0928) * (1 + 0.052) * (1 + 0.051)</f>
        <v>261684.193982848</v>
      </c>
      <c r="BY487" s="157">
        <f>+'ESTUDIO DE MERCADO 2023'!BC487*(1 + 0.0928) * (1 + 0.052) * (1 + 0.051)</f>
        <v>201295.53383296001</v>
      </c>
      <c r="BZ487" s="7">
        <f>+'ESTUDIO DE MERCADO 2025'!BP487*1.051</f>
        <v>293229</v>
      </c>
      <c r="CA487" s="7">
        <f>+'ESTUDIO DE MERCADO 2025'!BQ487*1.051</f>
        <v>293229</v>
      </c>
      <c r="CB487" s="7">
        <f>+'ESTUDIO DE MERCADO 2025'!BR487*1.051</f>
        <v>281905.52599999995</v>
      </c>
      <c r="CC487" s="8">
        <f t="shared" si="295"/>
        <v>266269</v>
      </c>
      <c r="CD487" s="453"/>
      <c r="CE487" s="9"/>
      <c r="CF487" s="9"/>
      <c r="CG487" s="9"/>
      <c r="CH487" s="9"/>
      <c r="CI487" s="10"/>
      <c r="CJ487" s="10"/>
    </row>
    <row r="488" spans="1:88" s="6" customFormat="1" ht="50" customHeight="1" x14ac:dyDescent="0.35">
      <c r="A488" s="291"/>
      <c r="B488" s="31">
        <v>447</v>
      </c>
      <c r="C488" s="56" t="s">
        <v>519</v>
      </c>
      <c r="D488" s="36" t="s">
        <v>272</v>
      </c>
      <c r="F488" s="157">
        <f>+'ESTUDIO DE MERCADO 2023'!F488*(1 + 0.0928) * (1 + 0.052) * (1 + 0.051)</f>
        <v>0</v>
      </c>
      <c r="G488" s="157">
        <f>+'ESTUDIO DE MERCADO 2023'!G488*(1 + 0.0928) * (1 + 0.052) * (1 + 0.051)</f>
        <v>0</v>
      </c>
      <c r="H488" s="7">
        <f>+'ESTUDIO DE MERCADO 2025'!H488*1.051</f>
        <v>1105652</v>
      </c>
      <c r="I488" s="7">
        <f>+'ESTUDIO DE MERCADO 2025'!I488*1.051</f>
        <v>1127723</v>
      </c>
      <c r="J488" s="13">
        <f>+'ESTUDIO DE MERCADO 2025'!J488*1.051</f>
        <v>1063612</v>
      </c>
      <c r="K488" s="8">
        <f t="shared" si="296"/>
        <v>659397</v>
      </c>
      <c r="L488" s="450"/>
      <c r="M488" s="157">
        <f>+'ESTUDIO DE MERCADO 2023'!I488*(1 + 0.0928) * (1 + 0.052) * (1 + 0.051)</f>
        <v>0</v>
      </c>
      <c r="N488" s="157">
        <f>+'ESTUDIO DE MERCADO 2023'!J488*(1 + 0.0928) * (1 + 0.052) * (1 + 0.051)</f>
        <v>0</v>
      </c>
      <c r="O488" s="7">
        <f>+'ESTUDIO DE MERCADO 2025'!N488*1.051</f>
        <v>1105652</v>
      </c>
      <c r="P488" s="7">
        <f>+'ESTUDIO DE MERCADO 2025'!O488*1.051</f>
        <v>1127723</v>
      </c>
      <c r="Q488" s="7">
        <f>+'ESTUDIO DE MERCADO 2025'!P488*1.051</f>
        <v>1063612</v>
      </c>
      <c r="R488" s="8">
        <f t="shared" si="297"/>
        <v>659397</v>
      </c>
      <c r="S488" s="450"/>
      <c r="T488" s="157">
        <f>+'ESTUDIO DE MERCADO 2023'!O488*(1 + 0.0928) * (1 + 0.052) * (1 + 0.051)</f>
        <v>0</v>
      </c>
      <c r="U488" s="157">
        <f>+'ESTUDIO DE MERCADO 2023'!P488*(1 + 0.0928) * (1 + 0.052) * (1 + 0.051)</f>
        <v>0</v>
      </c>
      <c r="V488" s="7">
        <f>+'ESTUDIO DE MERCADO 2025'!T488*1.051</f>
        <v>1105652</v>
      </c>
      <c r="W488" s="7">
        <f>+'ESTUDIO DE MERCADO 2025'!U488*1.051</f>
        <v>1105652</v>
      </c>
      <c r="X488" s="7">
        <f>+'ESTUDIO DE MERCADO 2025'!V488*1.051</f>
        <v>1063612</v>
      </c>
      <c r="Y488" s="8">
        <f t="shared" si="298"/>
        <v>654983</v>
      </c>
      <c r="Z488" s="450"/>
      <c r="AA488" s="157">
        <f>+'ESTUDIO DE MERCADO 2023'!AD488*(1 + 0.0928) * (1 + 0.052) * (1 + 0.051)</f>
        <v>0</v>
      </c>
      <c r="AB488" s="157">
        <f>+'ESTUDIO DE MERCADO 2023'!AE488*(1 + 0.0928) * (1 + 0.052) * (1 + 0.051)</f>
        <v>0</v>
      </c>
      <c r="AC488" s="7">
        <f>+'ESTUDIO DE MERCADO 2025'!Z488*1.051</f>
        <v>1105652</v>
      </c>
      <c r="AD488" s="7">
        <f>+'ESTUDIO DE MERCADO 2025'!AA488*1.051</f>
        <v>1105652</v>
      </c>
      <c r="AE488" s="7">
        <f>+'ESTUDIO DE MERCADO 2025'!AB488*1.051</f>
        <v>1063612</v>
      </c>
      <c r="AF488" s="8">
        <f t="shared" si="299"/>
        <v>654983</v>
      </c>
      <c r="AG488" s="450"/>
      <c r="AH488" s="157">
        <f>+'ESTUDIO DE MERCADO 2023'!AG488*(1 + 0.0928) * (1 + 0.052) * (1 + 0.051)</f>
        <v>0</v>
      </c>
      <c r="AI488" s="157">
        <f>+'ESTUDIO DE MERCADO 2023'!AH488*(1 + 0.0928) * (1 + 0.052) * (1 + 0.051)</f>
        <v>0</v>
      </c>
      <c r="AJ488" s="7">
        <f>+'ESTUDIO DE MERCADO 2025'!AF488*1.051</f>
        <v>1105652</v>
      </c>
      <c r="AK488" s="7">
        <f>+'ESTUDIO DE MERCADO 2025'!AG488*1.051</f>
        <v>1127723</v>
      </c>
      <c r="AL488" s="7">
        <f>+'ESTUDIO DE MERCADO 2025'!AH488*1.051</f>
        <v>1063612</v>
      </c>
      <c r="AM488" s="8">
        <f t="shared" si="300"/>
        <v>659397</v>
      </c>
      <c r="AN488" s="450"/>
      <c r="AO488" s="157">
        <f>+'ESTUDIO DE MERCADO 2023'!AJ488*(1 + 0.0928) * (1 + 0.052) * (1 + 0.051)</f>
        <v>0</v>
      </c>
      <c r="AP488" s="157">
        <f>+'ESTUDIO DE MERCADO 2023'!AK488*(1 + 0.0928) * (1 + 0.052) * (1 + 0.051)</f>
        <v>0</v>
      </c>
      <c r="AQ488" s="7">
        <f>+'ESTUDIO DE MERCADO 2025'!AL488*1.051</f>
        <v>1105652</v>
      </c>
      <c r="AR488" s="7">
        <f>+'ESTUDIO DE MERCADO 2025'!AM488*1.051</f>
        <v>1127723</v>
      </c>
      <c r="AS488" s="7">
        <f>+'ESTUDIO DE MERCADO 2025'!AN488*1.051</f>
        <v>1063612</v>
      </c>
      <c r="AT488" s="8">
        <f>ROUND(((AO488+AP488+AQ488+AR488+AS488)/5),0)</f>
        <v>659397</v>
      </c>
      <c r="AU488" s="450"/>
      <c r="AV488" s="157">
        <f>+'ESTUDIO DE MERCADO 2023'!AM488*(1 + 0.0928) * (1 + 0.052) * (1 + 0.051)</f>
        <v>0</v>
      </c>
      <c r="AW488" s="157">
        <f>+'ESTUDIO DE MERCADO 2023'!AN488*(1 + 0.0928) * (1 + 0.052) * (1 + 0.051)</f>
        <v>0</v>
      </c>
      <c r="AX488" s="7">
        <f>+'ESTUDIO DE MERCADO 2025'!AR488*1.051</f>
        <v>1105652</v>
      </c>
      <c r="AY488" s="7">
        <f>+'ESTUDIO DE MERCADO 2025'!AS488*1.051</f>
        <v>1127723</v>
      </c>
      <c r="AZ488" s="7">
        <f>+'ESTUDIO DE MERCADO 2025'!AT488*1.051</f>
        <v>1063612</v>
      </c>
      <c r="BA488" s="8">
        <f t="shared" si="301"/>
        <v>659397</v>
      </c>
      <c r="BB488" s="450"/>
      <c r="BC488" s="157">
        <f>+'ESTUDIO DE MERCADO 2023'!AP488*(1 + 0.0928) * (1 + 0.052) * (1 + 0.051)</f>
        <v>0</v>
      </c>
      <c r="BD488" s="157">
        <f>+'ESTUDIO DE MERCADO 2023'!AQ488*(1 + 0.0928) * (1 + 0.052) * (1 + 0.051)</f>
        <v>0</v>
      </c>
      <c r="BE488" s="7">
        <f>+'ESTUDIO DE MERCADO 2025'!AX488*1.051</f>
        <v>1105652</v>
      </c>
      <c r="BF488" s="7">
        <f>+'ESTUDIO DE MERCADO 2025'!AY488*1.051</f>
        <v>1105652</v>
      </c>
      <c r="BG488" s="7">
        <f>+'ESTUDIO DE MERCADO 2025'!AZ488*1.051</f>
        <v>1063612</v>
      </c>
      <c r="BH488" s="8">
        <f t="shared" si="302"/>
        <v>654983</v>
      </c>
      <c r="BI488" s="450"/>
      <c r="BJ488" s="157">
        <f>+'ESTUDIO DE MERCADO 2023'!AV488*(1 + 0.0928) * (1 + 0.052) * (1 + 0.051)</f>
        <v>0</v>
      </c>
      <c r="BK488" s="157">
        <f>+'ESTUDIO DE MERCADO 2023'!AW488*(1 + 0.0928) * (1 + 0.052) * (1 + 0.051)</f>
        <v>0</v>
      </c>
      <c r="BL488" s="7">
        <f>+'ESTUDIO DE MERCADO 2025'!BD488*1.051</f>
        <v>1105652</v>
      </c>
      <c r="BM488" s="7">
        <f>+'ESTUDIO DE MERCADO 2025'!BE488*1.051</f>
        <v>1105652</v>
      </c>
      <c r="BN488" s="7">
        <f>+'ESTUDIO DE MERCADO 2025'!BF488*1.051</f>
        <v>1063612</v>
      </c>
      <c r="BO488" s="8">
        <f t="shared" si="303"/>
        <v>654983</v>
      </c>
      <c r="BP488" s="450"/>
      <c r="BQ488" s="157">
        <f>+'ESTUDIO DE MERCADO 2023'!AY488*(1 + 0.0928) * (1 + 0.052) * (1 + 0.051)</f>
        <v>0</v>
      </c>
      <c r="BR488" s="157">
        <f>+'ESTUDIO DE MERCADO 2023'!AZ488*(1 + 0.0928) * (1 + 0.052) * (1 + 0.051)</f>
        <v>0</v>
      </c>
      <c r="BS488" s="7">
        <f>+'ESTUDIO DE MERCADO 2025'!BJ488*1.051</f>
        <v>1105652</v>
      </c>
      <c r="BT488" s="7">
        <f>+'ESTUDIO DE MERCADO 2025'!BK488*1.051</f>
        <v>1105652</v>
      </c>
      <c r="BU488" s="7">
        <f>+'ESTUDIO DE MERCADO 2025'!BL488*1.051</f>
        <v>1063612</v>
      </c>
      <c r="BV488" s="8">
        <f t="shared" si="304"/>
        <v>654983</v>
      </c>
      <c r="BW488" s="450"/>
      <c r="BX488" s="157">
        <f>+'ESTUDIO DE MERCADO 2023'!BB488*(1 + 0.0928) * (1 + 0.052) * (1 + 0.051)</f>
        <v>0</v>
      </c>
      <c r="BY488" s="157">
        <f>+'ESTUDIO DE MERCADO 2023'!BC488*(1 + 0.0928) * (1 + 0.052) * (1 + 0.051)</f>
        <v>0</v>
      </c>
      <c r="BZ488" s="7">
        <f>+'ESTUDIO DE MERCADO 2025'!BP488*1.051</f>
        <v>1105652</v>
      </c>
      <c r="CA488" s="7">
        <f>+'ESTUDIO DE MERCADO 2025'!BQ488*1.051</f>
        <v>1105652</v>
      </c>
      <c r="CB488" s="7">
        <f>+'ESTUDIO DE MERCADO 2025'!BR488*1.051</f>
        <v>1063612</v>
      </c>
      <c r="CC488" s="8">
        <f t="shared" si="295"/>
        <v>654983</v>
      </c>
      <c r="CD488" s="453"/>
      <c r="CE488" s="9"/>
      <c r="CF488" s="9"/>
      <c r="CG488" s="9"/>
      <c r="CH488" s="9"/>
      <c r="CI488" s="10"/>
      <c r="CJ488" s="10"/>
    </row>
    <row r="489" spans="1:88" s="6" customFormat="1" ht="50" customHeight="1" x14ac:dyDescent="0.35">
      <c r="A489" s="291"/>
      <c r="B489" s="31">
        <v>448</v>
      </c>
      <c r="C489" s="56" t="s">
        <v>482</v>
      </c>
      <c r="D489" s="36" t="s">
        <v>272</v>
      </c>
      <c r="F489" s="157">
        <f>+'ESTUDIO DE MERCADO 2023'!F489*(1 + 0.0928) * (1 + 0.052) * (1 + 0.051)</f>
        <v>391918.90326830972</v>
      </c>
      <c r="G489" s="157">
        <f>+'ESTUDIO DE MERCADO 2023'!G489*(1 + 0.0928) * (1 + 0.052) * (1 + 0.051)</f>
        <v>370815.57770770841</v>
      </c>
      <c r="H489" s="7">
        <f>+'ESTUDIO DE MERCADO 2025'!H489*1.051</f>
        <v>483459.99999999994</v>
      </c>
      <c r="I489" s="7">
        <f>+'ESTUDIO DE MERCADO 2025'!I489*1.051</f>
        <v>492918.99999999994</v>
      </c>
      <c r="J489" s="13">
        <f>+'ESTUDIO DE MERCADO 2025'!J489*1.051</f>
        <v>464423.86759999994</v>
      </c>
      <c r="K489" s="8">
        <f t="shared" si="296"/>
        <v>440707</v>
      </c>
      <c r="L489" s="450"/>
      <c r="M489" s="157">
        <f>+'ESTUDIO DE MERCADO 2023'!I489*(1 + 0.0928) * (1 + 0.052) * (1 + 0.051)</f>
        <v>391918.90326830972</v>
      </c>
      <c r="N489" s="157">
        <f>+'ESTUDIO DE MERCADO 2023'!J489*(1 + 0.0928) * (1 + 0.052) * (1 + 0.051)</f>
        <v>370815.57770770841</v>
      </c>
      <c r="O489" s="7">
        <f>+'ESTUDIO DE MERCADO 2025'!N489*1.051</f>
        <v>483459.99999999994</v>
      </c>
      <c r="P489" s="7">
        <f>+'ESTUDIO DE MERCADO 2025'!O489*1.051</f>
        <v>492918.99999999994</v>
      </c>
      <c r="Q489" s="7">
        <f>+'ESTUDIO DE MERCADO 2025'!P489*1.051</f>
        <v>464423.86759999994</v>
      </c>
      <c r="R489" s="8">
        <f t="shared" si="297"/>
        <v>440707</v>
      </c>
      <c r="S489" s="450"/>
      <c r="T489" s="157">
        <f>+'ESTUDIO DE MERCADO 2023'!O489*(1 + 0.0928) * (1 + 0.052) * (1 + 0.051)</f>
        <v>636971.94521985925</v>
      </c>
      <c r="U489" s="157">
        <f>+'ESTUDIO DE MERCADO 2023'!P489*(1 + 0.0928) * (1 + 0.052) * (1 + 0.051)</f>
        <v>602673.45586186671</v>
      </c>
      <c r="V489" s="7">
        <f>+'ESTUDIO DE MERCADO 2025'!T489*1.051</f>
        <v>785097</v>
      </c>
      <c r="W489" s="7">
        <f>+'ESTUDIO DE MERCADO 2025'!U489*1.051</f>
        <v>785097</v>
      </c>
      <c r="X489" s="7">
        <f>+'ESTUDIO DE MERCADO 2025'!V489*1.051</f>
        <v>754812.01459999988</v>
      </c>
      <c r="Y489" s="8">
        <f t="shared" si="298"/>
        <v>712930</v>
      </c>
      <c r="Z489" s="450"/>
      <c r="AA489" s="157">
        <f>+'ESTUDIO DE MERCADO 2023'!AD489*(1 + 0.0928) * (1 + 0.052) * (1 + 0.051)</f>
        <v>716723.28747127554</v>
      </c>
      <c r="AB489" s="157">
        <f>+'ESTUDIO DE MERCADO 2023'!AE489*(1 + 0.0928) * (1 + 0.052) * (1 + 0.051)</f>
        <v>690154.69686520647</v>
      </c>
      <c r="AC489" s="7">
        <f>+'ESTUDIO DE MERCADO 2025'!Z489*1.051</f>
        <v>891248</v>
      </c>
      <c r="AD489" s="7">
        <f>+'ESTUDIO DE MERCADO 2025'!AA489*1.051</f>
        <v>891248</v>
      </c>
      <c r="AE489" s="7">
        <f>+'ESTUDIO DE MERCADO 2025'!AB489*1.051</f>
        <v>856638.78019999992</v>
      </c>
      <c r="AF489" s="8">
        <f t="shared" si="299"/>
        <v>809203</v>
      </c>
      <c r="AG489" s="450"/>
      <c r="AH489" s="157">
        <f>+'ESTUDIO DE MERCADO 2023'!AG489*(1 + 0.0928) * (1 + 0.052) * (1 + 0.051)</f>
        <v>642978.7189754541</v>
      </c>
      <c r="AI489" s="157">
        <f>+'ESTUDIO DE MERCADO 2023'!AH489*(1 + 0.0928) * (1 + 0.052) * (1 + 0.051)</f>
        <v>690154.69686520647</v>
      </c>
      <c r="AJ489" s="7">
        <f>+'ESTUDIO DE MERCADO 2025'!AF489*1.051</f>
        <v>843953</v>
      </c>
      <c r="AK489" s="7">
        <f>+'ESTUDIO DE MERCADO 2025'!AG489*1.051</f>
        <v>860769</v>
      </c>
      <c r="AL489" s="7">
        <f>+'ESTUDIO DE MERCADO 2025'!AH489*1.051</f>
        <v>811736.06640000001</v>
      </c>
      <c r="AM489" s="8">
        <f t="shared" si="300"/>
        <v>769918</v>
      </c>
      <c r="AN489" s="450"/>
      <c r="AO489" s="157">
        <f>+'ESTUDIO DE MERCADO 2023'!AJ489*(1 + 0.0928) * (1 + 0.052) * (1 + 0.051)</f>
        <v>724968.02183726802</v>
      </c>
      <c r="AP489" s="157">
        <f>+'ESTUDIO DE MERCADO 2023'!AK489*(1 + 0.0928) * (1 + 0.052) * (1 + 0.051)</f>
        <v>690154.69686520647</v>
      </c>
      <c r="AQ489" s="7">
        <f>+'ESTUDIO DE MERCADO 2025'!AL489*1.051</f>
        <v>896503</v>
      </c>
      <c r="AR489" s="7">
        <f>+'ESTUDIO DE MERCADO 2025'!AM489*1.051</f>
        <v>914370</v>
      </c>
      <c r="AS489" s="7">
        <f>+'ESTUDIO DE MERCADO 2025'!AN489*1.051</f>
        <v>861659.19699999993</v>
      </c>
      <c r="AT489" s="8">
        <f>ROUND(((AO489+AP489+AQ489+AR489+AS489)/5),0)</f>
        <v>817531</v>
      </c>
      <c r="AU489" s="450"/>
      <c r="AV489" s="157">
        <f>+'ESTUDIO DE MERCADO 2023'!AM489*(1 + 0.0928) * (1 + 0.052) * (1 + 0.051)</f>
        <v>842996.75227032183</v>
      </c>
      <c r="AW489" s="157">
        <f>+'ESTUDIO DE MERCADO 2023'!AN489*(1 + 0.0928) * (1 + 0.052) * (1 + 0.051)</f>
        <v>690154.69686520647</v>
      </c>
      <c r="AX489" s="7">
        <f>+'ESTUDIO DE MERCADO 2025'!AR489*1.051</f>
        <v>971123.99999999988</v>
      </c>
      <c r="AY489" s="7">
        <f>+'ESTUDIO DE MERCADO 2025'!AS489*1.051</f>
        <v>990041.99999999988</v>
      </c>
      <c r="AZ489" s="7">
        <f>+'ESTUDIO DE MERCADO 2025'!AT489*1.051</f>
        <v>933526.7871999999</v>
      </c>
      <c r="BA489" s="8">
        <f t="shared" si="301"/>
        <v>885569</v>
      </c>
      <c r="BB489" s="450"/>
      <c r="BC489" s="157">
        <f>+'ESTUDIO DE MERCADO 2023'!AP489*(1 + 0.0928) * (1 + 0.052) * (1 + 0.051)</f>
        <v>568446.85489030706</v>
      </c>
      <c r="BD489" s="157">
        <f>+'ESTUDIO DE MERCADO 2023'!AQ489*(1 + 0.0928) * (1 + 0.052) * (1 + 0.051)</f>
        <v>437266.81145408232</v>
      </c>
      <c r="BE489" s="7">
        <f>+'ESTUDIO DE MERCADO 2025'!AX489*1.051</f>
        <v>636906</v>
      </c>
      <c r="BF489" s="7">
        <f>+'ESTUDIO DE MERCADO 2025'!AY489*1.051</f>
        <v>636906</v>
      </c>
      <c r="BG489" s="7">
        <f>+'ESTUDIO DE MERCADO 2025'!AZ489*1.051</f>
        <v>612373.1375999999</v>
      </c>
      <c r="BH489" s="8">
        <f t="shared" si="302"/>
        <v>578380</v>
      </c>
      <c r="BI489" s="450"/>
      <c r="BJ489" s="157">
        <f>+'ESTUDIO DE MERCADO 2023'!AV489*(1 + 0.0928) * (1 + 0.052) * (1 + 0.051)</f>
        <v>776408.31189352437</v>
      </c>
      <c r="BK489" s="157">
        <f>+'ESTUDIO DE MERCADO 2023'!AW489*(1 + 0.0928) * (1 + 0.052) * (1 + 0.051)</f>
        <v>690154.69686520647</v>
      </c>
      <c r="BL489" s="7">
        <f>+'ESTUDIO DE MERCADO 2025'!BD489*1.051</f>
        <v>929084</v>
      </c>
      <c r="BM489" s="7">
        <f>+'ESTUDIO DE MERCADO 2025'!BE489*1.051</f>
        <v>929084</v>
      </c>
      <c r="BN489" s="7">
        <f>+'ESTUDIO DE MERCADO 2025'!BF489*1.051</f>
        <v>892980.88879999996</v>
      </c>
      <c r="BO489" s="8">
        <f t="shared" si="303"/>
        <v>843542</v>
      </c>
      <c r="BP489" s="450"/>
      <c r="BQ489" s="157">
        <f>+'ESTUDIO DE MERCADO 2023'!AY489*(1 + 0.0928) * (1 + 0.052) * (1 + 0.051)</f>
        <v>763442.2339162369</v>
      </c>
      <c r="BR489" s="157">
        <f>+'ESTUDIO DE MERCADO 2023'!AZ489*(1 + 0.0928) * (1 + 0.052) * (1 + 0.051)</f>
        <v>690154.69686520647</v>
      </c>
      <c r="BS489" s="7">
        <f>+'ESTUDIO DE MERCADO 2025'!BJ489*1.051</f>
        <v>920676</v>
      </c>
      <c r="BT489" s="7">
        <f>+'ESTUDIO DE MERCADO 2025'!BK489*1.051</f>
        <v>920676</v>
      </c>
      <c r="BU489" s="7">
        <f>+'ESTUDIO DE MERCADO 2025'!BL489*1.051</f>
        <v>885086.82779999997</v>
      </c>
      <c r="BV489" s="8">
        <f t="shared" si="304"/>
        <v>836007</v>
      </c>
      <c r="BW489" s="450"/>
      <c r="BX489" s="157">
        <f>+'ESTUDIO DE MERCADO 2023'!BB489*(1 + 0.0928) * (1 + 0.052) * (1 + 0.051)</f>
        <v>657938.55013496859</v>
      </c>
      <c r="BY489" s="157">
        <f>+'ESTUDIO DE MERCADO 2023'!BC489*(1 + 0.0928) * (1 + 0.052) * (1 + 0.051)</f>
        <v>506106.5770268988</v>
      </c>
      <c r="BZ489" s="7">
        <f>+'ESTUDIO DE MERCADO 2025'!BP489*1.051</f>
        <v>736751</v>
      </c>
      <c r="CA489" s="7">
        <f>+'ESTUDIO DE MERCADO 2025'!BQ489*1.051</f>
        <v>736751</v>
      </c>
      <c r="CB489" s="7">
        <f>+'ESTUDIO DE MERCADO 2025'!BR489*1.051</f>
        <v>708779.26559999993</v>
      </c>
      <c r="CC489" s="8">
        <f t="shared" si="295"/>
        <v>669265</v>
      </c>
      <c r="CD489" s="453"/>
      <c r="CE489" s="9"/>
      <c r="CF489" s="9"/>
      <c r="CG489" s="9"/>
      <c r="CH489" s="9"/>
      <c r="CI489" s="10"/>
      <c r="CJ489" s="10"/>
    </row>
    <row r="490" spans="1:88" s="6" customFormat="1" ht="50" customHeight="1" x14ac:dyDescent="0.35">
      <c r="A490" s="291"/>
      <c r="B490" s="31">
        <v>449</v>
      </c>
      <c r="C490" s="56" t="s">
        <v>483</v>
      </c>
      <c r="D490" s="36" t="s">
        <v>272</v>
      </c>
      <c r="F490" s="157">
        <f>+'ESTUDIO DE MERCADO 2023'!F490*(1 + 0.0928) * (1 + 0.052) * (1 + 0.051)</f>
        <v>1060901.4609757615</v>
      </c>
      <c r="G490" s="157">
        <f>+'ESTUDIO DE MERCADO 2023'!G490*(1 + 0.0928) * (1 + 0.052) * (1 + 0.051)</f>
        <v>1003775.9976924512</v>
      </c>
      <c r="H490" s="7">
        <f>+'ESTUDIO DE MERCADO 2025'!H490*1.051</f>
        <v>1307444</v>
      </c>
      <c r="I490" s="7">
        <f>+'ESTUDIO DE MERCADO 2025'!I490*1.051</f>
        <v>1333719</v>
      </c>
      <c r="J490" s="13">
        <f>+'ESTUDIO DE MERCADO 2025'!J490*1.051</f>
        <v>1257170.0456000001</v>
      </c>
      <c r="K490" s="8">
        <f t="shared" si="296"/>
        <v>1192602</v>
      </c>
      <c r="L490" s="450"/>
      <c r="M490" s="157">
        <f>+'ESTUDIO DE MERCADO 2023'!I490*(1 + 0.0928) * (1 + 0.052) * (1 + 0.051)</f>
        <v>1060901.4609757615</v>
      </c>
      <c r="N490" s="157">
        <f>+'ESTUDIO DE MERCADO 2023'!J490*(1 + 0.0928) * (1 + 0.052) * (1 + 0.051)</f>
        <v>1003775.9976924512</v>
      </c>
      <c r="O490" s="7">
        <f>+'ESTUDIO DE MERCADO 2025'!N490*1.051</f>
        <v>1307444</v>
      </c>
      <c r="P490" s="7">
        <f>+'ESTUDIO DE MERCADO 2025'!O490*1.051</f>
        <v>1333719</v>
      </c>
      <c r="Q490" s="7">
        <f>+'ESTUDIO DE MERCADO 2025'!P490*1.051</f>
        <v>1257170.0456000001</v>
      </c>
      <c r="R490" s="8">
        <f t="shared" si="297"/>
        <v>1192602</v>
      </c>
      <c r="S490" s="450"/>
      <c r="T490" s="157">
        <f>+'ESTUDIO DE MERCADO 2023'!O490*(1 + 0.0928) * (1 + 0.052) * (1 + 0.051)</f>
        <v>1726891.5664663785</v>
      </c>
      <c r="U490" s="157">
        <f>+'ESTUDIO DE MERCADO 2023'!P490*(1 + 0.0928) * (1 + 0.052) * (1 + 0.051)</f>
        <v>1633905.0975028046</v>
      </c>
      <c r="V490" s="7">
        <f>+'ESTUDIO DE MERCADO 2025'!T490*1.051</f>
        <v>2128275</v>
      </c>
      <c r="W490" s="7">
        <f>+'ESTUDIO DE MERCADO 2025'!U490*1.051</f>
        <v>2128275</v>
      </c>
      <c r="X490" s="7">
        <f>+'ESTUDIO DE MERCADO 2025'!V490*1.051</f>
        <v>2046368.6782</v>
      </c>
      <c r="Y490" s="8">
        <f t="shared" si="298"/>
        <v>1932743</v>
      </c>
      <c r="Z490" s="450"/>
      <c r="AA490" s="157">
        <f>+'ESTUDIO DE MERCADO 2023'!AD490*(1 + 0.0928) * (1 + 0.052) * (1 + 0.051)</f>
        <v>1999966.4995787372</v>
      </c>
      <c r="AB490" s="157">
        <f>+'ESTUDIO DE MERCADO 2023'!AE490*(1 + 0.0928) * (1 + 0.052) * (1 + 0.051)</f>
        <v>1938934.7267980196</v>
      </c>
      <c r="AC490" s="7">
        <f>+'ESTUDIO DE MERCADO 2025'!Z490*1.051</f>
        <v>2494023</v>
      </c>
      <c r="AD490" s="7">
        <f>+'ESTUDIO DE MERCADO 2025'!AA490*1.051</f>
        <v>2494023</v>
      </c>
      <c r="AE490" s="7">
        <f>+'ESTUDIO DE MERCADO 2025'!AB490*1.051</f>
        <v>2398373.1716</v>
      </c>
      <c r="AF490" s="8">
        <f t="shared" si="299"/>
        <v>2265064</v>
      </c>
      <c r="AG490" s="450"/>
      <c r="AH490" s="157">
        <f>+'ESTUDIO DE MERCADO 2023'!AG490*(1 + 0.0928) * (1 + 0.052) * (1 + 0.051)</f>
        <v>1796527.1323648249</v>
      </c>
      <c r="AI490" s="157">
        <f>+'ESTUDIO DE MERCADO 2023'!AH490*(1 + 0.0928) * (1 + 0.052) * (1 + 0.051)</f>
        <v>1938934.7267980196</v>
      </c>
      <c r="AJ490" s="7">
        <f>+'ESTUDIO DE MERCADO 2025'!AF490*1.051</f>
        <v>2365801</v>
      </c>
      <c r="AK490" s="7">
        <f>+'ESTUDIO DE MERCADO 2025'!AG490*1.051</f>
        <v>2413096</v>
      </c>
      <c r="AL490" s="7">
        <f>+'ESTUDIO DE MERCADO 2025'!AH490*1.051</f>
        <v>2274500.4197999998</v>
      </c>
      <c r="AM490" s="8">
        <f t="shared" si="300"/>
        <v>2157772</v>
      </c>
      <c r="AN490" s="450"/>
      <c r="AO490" s="157">
        <f>+'ESTUDIO DE MERCADO 2023'!AJ490*(1 + 0.0928) * (1 + 0.052) * (1 + 0.051)</f>
        <v>2068261.9620280694</v>
      </c>
      <c r="AP490" s="157">
        <f>+'ESTUDIO DE MERCADO 2023'!AK490*(1 + 0.0928) * (1 + 0.052) * (1 + 0.051)</f>
        <v>1938934.7267980196</v>
      </c>
      <c r="AQ490" s="7">
        <f>+'ESTUDIO DE MERCADO 2025'!AL490*1.051</f>
        <v>2537114</v>
      </c>
      <c r="AR490" s="7">
        <f>+'ESTUDIO DE MERCADO 2025'!AM490*1.051</f>
        <v>2587562</v>
      </c>
      <c r="AS490" s="7">
        <f>+'ESTUDIO DE MERCADO 2025'!AN490*1.051</f>
        <v>2439957.8783999998</v>
      </c>
      <c r="AT490" s="8">
        <f>ROUND(((AO490+AP490+AQ490+AR490+AS490)/5),0)</f>
        <v>2314366</v>
      </c>
      <c r="AU490" s="450"/>
      <c r="AV490" s="157">
        <f>+'ESTUDIO DE MERCADO 2023'!AM490*(1 + 0.0928) * (1 + 0.052) * (1 + 0.051)</f>
        <v>2418295.0389969992</v>
      </c>
      <c r="AW490" s="157">
        <f>+'ESTUDIO DE MERCADO 2023'!AN490*(1 + 0.0928) * (1 + 0.052) * (1 + 0.051)</f>
        <v>1938934.7267980196</v>
      </c>
      <c r="AX490" s="7">
        <f>+'ESTUDIO DE MERCADO 2025'!AR490*1.051</f>
        <v>2758875</v>
      </c>
      <c r="AY490" s="7">
        <f>+'ESTUDIO DE MERCADO 2025'!AS490*1.051</f>
        <v>2814578</v>
      </c>
      <c r="AZ490" s="7">
        <f>+'ESTUDIO DE MERCADO 2025'!AT490*1.051</f>
        <v>2653090.1683999998</v>
      </c>
      <c r="BA490" s="8">
        <f t="shared" si="301"/>
        <v>2516755</v>
      </c>
      <c r="BB490" s="450"/>
      <c r="BC490" s="157">
        <f>+'ESTUDIO DE MERCADO 2023'!AP490*(1 + 0.0928) * (1 + 0.052) * (1 + 0.051)</f>
        <v>1544927.8733835132</v>
      </c>
      <c r="BD490" s="157">
        <f>+'ESTUDIO DE MERCADO 2023'!AQ490*(1 + 0.0928) * (1 + 0.052) * (1 + 0.051)</f>
        <v>1188406.0564488561</v>
      </c>
      <c r="BE490" s="7">
        <f>+'ESTUDIO DE MERCADO 2025'!AX490*1.051</f>
        <v>1730997</v>
      </c>
      <c r="BF490" s="7">
        <f>+'ESTUDIO DE MERCADO 2025'!AY490*1.051</f>
        <v>1730997</v>
      </c>
      <c r="BG490" s="7">
        <f>+'ESTUDIO DE MERCADO 2025'!AZ490*1.051</f>
        <v>1664310.8398</v>
      </c>
      <c r="BH490" s="8">
        <f t="shared" si="302"/>
        <v>1571928</v>
      </c>
      <c r="BI490" s="450"/>
      <c r="BJ490" s="157">
        <f>+'ESTUDIO DE MERCADO 2023'!AV490*(1 + 0.0928) * (1 + 0.052) * (1 + 0.051)</f>
        <v>2199005.2732362649</v>
      </c>
      <c r="BK490" s="157">
        <f>+'ESTUDIO DE MERCADO 2023'!AW490*(1 + 0.0928) * (1 + 0.052) * (1 + 0.051)</f>
        <v>1938934.7267980196</v>
      </c>
      <c r="BL490" s="7">
        <f>+'ESTUDIO DE MERCADO 2025'!BD490*1.051</f>
        <v>2620143</v>
      </c>
      <c r="BM490" s="7">
        <f>+'ESTUDIO DE MERCADO 2025'!BE490*1.051</f>
        <v>2620143</v>
      </c>
      <c r="BN490" s="7">
        <f>+'ESTUDIO DE MERCADO 2025'!BF490*1.051</f>
        <v>2519566.5039999997</v>
      </c>
      <c r="BO490" s="8">
        <f t="shared" si="303"/>
        <v>2379559</v>
      </c>
      <c r="BP490" s="450"/>
      <c r="BQ490" s="157">
        <f>+'ESTUDIO DE MERCADO 2023'!AY490*(1 + 0.0928) * (1 + 0.052) * (1 + 0.051)</f>
        <v>2275659.6765105347</v>
      </c>
      <c r="BR490" s="157">
        <f>+'ESTUDIO DE MERCADO 2023'!AZ490*(1 + 0.0928) * (1 + 0.052) * (1 + 0.051)</f>
        <v>1938934.7267980196</v>
      </c>
      <c r="BS490" s="7">
        <f>+'ESTUDIO DE MERCADO 2025'!BJ490*1.051</f>
        <v>2668489</v>
      </c>
      <c r="BT490" s="7">
        <f>+'ESTUDIO DE MERCADO 2025'!BK490*1.051</f>
        <v>2668489</v>
      </c>
      <c r="BU490" s="7">
        <f>+'ESTUDIO DE MERCADO 2025'!BL490*1.051</f>
        <v>2566240.7833999996</v>
      </c>
      <c r="BV490" s="8">
        <f t="shared" si="304"/>
        <v>2423563</v>
      </c>
      <c r="BW490" s="450"/>
      <c r="BX490" s="157">
        <f>+'ESTUDIO DE MERCADO 2023'!BB490*(1 + 0.0928) * (1 + 0.052) * (1 + 0.051)</f>
        <v>1780999.9137975711</v>
      </c>
      <c r="BY490" s="157">
        <f>+'ESTUDIO DE MERCADO 2023'!BC490*(1 + 0.0928) * (1 + 0.052) * (1 + 0.051)</f>
        <v>1369999.9336904394</v>
      </c>
      <c r="BZ490" s="7">
        <f>+'ESTUDIO DE MERCADO 2025'!BP490*1.051</f>
        <v>1995848.9999999998</v>
      </c>
      <c r="CA490" s="7">
        <f>+'ESTUDIO DE MERCADO 2025'!BQ490*1.051</f>
        <v>1995848.9999999998</v>
      </c>
      <c r="CB490" s="7">
        <f>+'ESTUDIO DE MERCADO 2025'!BR490*1.051</f>
        <v>1918624.673</v>
      </c>
      <c r="CC490" s="8">
        <f t="shared" si="295"/>
        <v>1812265</v>
      </c>
      <c r="CD490" s="453"/>
      <c r="CE490" s="9"/>
      <c r="CF490" s="9"/>
      <c r="CG490" s="9"/>
      <c r="CH490" s="9"/>
      <c r="CI490" s="10"/>
      <c r="CJ490" s="10"/>
    </row>
    <row r="491" spans="1:88" s="6" customFormat="1" ht="50" customHeight="1" x14ac:dyDescent="0.35">
      <c r="A491" s="291"/>
      <c r="B491" s="31">
        <v>450</v>
      </c>
      <c r="C491" s="56" t="s">
        <v>484</v>
      </c>
      <c r="D491" s="36" t="s">
        <v>272</v>
      </c>
      <c r="F491" s="157">
        <f>+'ESTUDIO DE MERCADO 2023'!F491*(1 + 0.0928) * (1 + 0.052) * (1 + 0.051)</f>
        <v>74766.912566527986</v>
      </c>
      <c r="G491" s="157">
        <f>+'ESTUDIO DE MERCADO 2023'!G491*(1 + 0.0928) * (1 + 0.052) * (1 + 0.051)</f>
        <v>70741.001889868785</v>
      </c>
      <c r="H491" s="7">
        <f>+'ESTUDIO DE MERCADO 2025'!H491*1.051</f>
        <v>92488</v>
      </c>
      <c r="I491" s="7">
        <f>+'ESTUDIO DE MERCADO 2025'!I491*1.051</f>
        <v>94590</v>
      </c>
      <c r="J491" s="13">
        <f>+'ESTUDIO DE MERCADO 2025'!J491*1.051</f>
        <v>88598.8796</v>
      </c>
      <c r="K491" s="8">
        <f t="shared" si="296"/>
        <v>84237</v>
      </c>
      <c r="L491" s="450"/>
      <c r="M491" s="157">
        <f>+'ESTUDIO DE MERCADO 2023'!I491*(1 + 0.0928) * (1 + 0.052) * (1 + 0.051)</f>
        <v>74766.912566527986</v>
      </c>
      <c r="N491" s="157">
        <f>+'ESTUDIO DE MERCADO 2023'!J491*(1 + 0.0928) * (1 + 0.052) * (1 + 0.051)</f>
        <v>70741.001889868785</v>
      </c>
      <c r="O491" s="7">
        <f>+'ESTUDIO DE MERCADO 2025'!N491*1.051</f>
        <v>92488</v>
      </c>
      <c r="P491" s="7">
        <f>+'ESTUDIO DE MERCADO 2025'!O491*1.051</f>
        <v>94590</v>
      </c>
      <c r="Q491" s="7">
        <f>+'ESTUDIO DE MERCADO 2025'!P491*1.051</f>
        <v>88598.8796</v>
      </c>
      <c r="R491" s="8">
        <f t="shared" si="297"/>
        <v>84237</v>
      </c>
      <c r="S491" s="450"/>
      <c r="T491" s="157">
        <f>+'ESTUDIO DE MERCADO 2023'!O491*(1 + 0.0928) * (1 + 0.052) * (1 + 0.051)</f>
        <v>74766.912566527986</v>
      </c>
      <c r="U491" s="157">
        <f>+'ESTUDIO DE MERCADO 2023'!P491*(1 + 0.0928) * (1 + 0.052) * (1 + 0.051)</f>
        <v>70741.001889868785</v>
      </c>
      <c r="V491" s="7">
        <f>+'ESTUDIO DE MERCADO 2025'!T491*1.051</f>
        <v>92488</v>
      </c>
      <c r="W491" s="7">
        <f>+'ESTUDIO DE MERCADO 2025'!U491*1.051</f>
        <v>92488</v>
      </c>
      <c r="X491" s="7">
        <f>+'ESTUDIO DE MERCADO 2025'!V491*1.051</f>
        <v>88598.8796</v>
      </c>
      <c r="Y491" s="8">
        <f t="shared" si="298"/>
        <v>83817</v>
      </c>
      <c r="Z491" s="450"/>
      <c r="AA491" s="157">
        <f>+'ESTUDIO DE MERCADO 2023'!AD491*(1 + 0.0928) * (1 + 0.052) * (1 + 0.051)</f>
        <v>74766.912566527986</v>
      </c>
      <c r="AB491" s="157">
        <f>+'ESTUDIO DE MERCADO 2023'!AE491*(1 + 0.0928) * (1 + 0.052) * (1 + 0.051)</f>
        <v>70741.001889868785</v>
      </c>
      <c r="AC491" s="7">
        <f>+'ESTUDIO DE MERCADO 2025'!Z491*1.051</f>
        <v>92488</v>
      </c>
      <c r="AD491" s="7">
        <f>+'ESTUDIO DE MERCADO 2025'!AA491*1.051</f>
        <v>92488</v>
      </c>
      <c r="AE491" s="7">
        <f>+'ESTUDIO DE MERCADO 2025'!AB491*1.051</f>
        <v>88598.8796</v>
      </c>
      <c r="AF491" s="8">
        <f t="shared" si="299"/>
        <v>83817</v>
      </c>
      <c r="AG491" s="450"/>
      <c r="AH491" s="157">
        <f>+'ESTUDIO DE MERCADO 2023'!AG491*(1 + 0.0928) * (1 + 0.052) * (1 + 0.051)</f>
        <v>74766.912566527986</v>
      </c>
      <c r="AI491" s="157">
        <f>+'ESTUDIO DE MERCADO 2023'!AH491*(1 + 0.0928) * (1 + 0.052) * (1 + 0.051)</f>
        <v>70741.001889868785</v>
      </c>
      <c r="AJ491" s="7">
        <f>+'ESTUDIO DE MERCADO 2025'!AF491*1.051</f>
        <v>92488</v>
      </c>
      <c r="AK491" s="7">
        <f>+'ESTUDIO DE MERCADO 2025'!AG491*1.051</f>
        <v>94590</v>
      </c>
      <c r="AL491" s="7">
        <f>+'ESTUDIO DE MERCADO 2025'!AH491*1.051</f>
        <v>88598.8796</v>
      </c>
      <c r="AM491" s="8">
        <f t="shared" si="300"/>
        <v>84237</v>
      </c>
      <c r="AN491" s="450"/>
      <c r="AO491" s="157">
        <f>+'ESTUDIO DE MERCADO 2023'!AJ491*(1 + 0.0928) * (1 + 0.052) * (1 + 0.051)</f>
        <v>74766.912566527986</v>
      </c>
      <c r="AP491" s="157">
        <f>+'ESTUDIO DE MERCADO 2023'!AK491*(1 + 0.0928) * (1 + 0.052) * (1 + 0.051)</f>
        <v>70741.001889868785</v>
      </c>
      <c r="AQ491" s="7">
        <f>+'ESTUDIO DE MERCADO 2025'!AL491*1.051</f>
        <v>92488</v>
      </c>
      <c r="AR491" s="7">
        <f>+'ESTUDIO DE MERCADO 2025'!AM491*1.051</f>
        <v>94590</v>
      </c>
      <c r="AS491" s="7">
        <f>+'ESTUDIO DE MERCADO 2025'!AN491*1.051</f>
        <v>88598.8796</v>
      </c>
      <c r="AT491" s="8">
        <f>ROUND(((AO491+AP491+AQ491+AR491+AS491)/5),0)</f>
        <v>84237</v>
      </c>
      <c r="AU491" s="450"/>
      <c r="AV491" s="157">
        <f>+'ESTUDIO DE MERCADO 2023'!AM491*(1 + 0.0928) * (1 + 0.052) * (1 + 0.051)</f>
        <v>74766.912566527986</v>
      </c>
      <c r="AW491" s="157">
        <f>+'ESTUDIO DE MERCADO 2023'!AN491*(1 + 0.0928) * (1 + 0.052) * (1 + 0.051)</f>
        <v>70741.001889868785</v>
      </c>
      <c r="AX491" s="7">
        <f>+'ESTUDIO DE MERCADO 2025'!AR491*1.051</f>
        <v>92488</v>
      </c>
      <c r="AY491" s="7">
        <f>+'ESTUDIO DE MERCADO 2025'!AS491*1.051</f>
        <v>94590</v>
      </c>
      <c r="AZ491" s="7">
        <f>+'ESTUDIO DE MERCADO 2025'!AT491*1.051</f>
        <v>88598.8796</v>
      </c>
      <c r="BA491" s="8">
        <f t="shared" si="301"/>
        <v>84237</v>
      </c>
      <c r="BB491" s="450"/>
      <c r="BC491" s="157">
        <f>+'ESTUDIO DE MERCADO 2023'!AP491*(1 + 0.0928) * (1 + 0.052) * (1 + 0.051)</f>
        <v>74766.912566527986</v>
      </c>
      <c r="BD491" s="157">
        <f>+'ESTUDIO DE MERCADO 2023'!AQ491*(1 + 0.0928) * (1 + 0.052) * (1 + 0.051)</f>
        <v>57513.009666559999</v>
      </c>
      <c r="BE491" s="7">
        <f>+'ESTUDIO DE MERCADO 2025'!AX491*1.051</f>
        <v>84080</v>
      </c>
      <c r="BF491" s="7">
        <f>+'ESTUDIO DE MERCADO 2025'!AY491*1.051</f>
        <v>84080</v>
      </c>
      <c r="BG491" s="7">
        <f>+'ESTUDIO DE MERCADO 2025'!AZ491*1.051</f>
        <v>80544.436000000002</v>
      </c>
      <c r="BH491" s="8">
        <f t="shared" si="302"/>
        <v>76197</v>
      </c>
      <c r="BI491" s="450"/>
      <c r="BJ491" s="157">
        <f>+'ESTUDIO DE MERCADO 2023'!AV491*(1 + 0.0928) * (1 + 0.052) * (1 + 0.051)</f>
        <v>74766.912566527986</v>
      </c>
      <c r="BK491" s="157">
        <f>+'ESTUDIO DE MERCADO 2023'!AW491*(1 + 0.0928) * (1 + 0.052) * (1 + 0.051)</f>
        <v>70741.001889868785</v>
      </c>
      <c r="BL491" s="7">
        <f>+'ESTUDIO DE MERCADO 2025'!BD491*1.051</f>
        <v>92488</v>
      </c>
      <c r="BM491" s="7">
        <f>+'ESTUDIO DE MERCADO 2025'!BE491*1.051</f>
        <v>92488</v>
      </c>
      <c r="BN491" s="7">
        <f>+'ESTUDIO DE MERCADO 2025'!BF491*1.051</f>
        <v>88598.8796</v>
      </c>
      <c r="BO491" s="8">
        <f t="shared" si="303"/>
        <v>83817</v>
      </c>
      <c r="BP491" s="450"/>
      <c r="BQ491" s="157">
        <f>+'ESTUDIO DE MERCADO 2023'!AY491*(1 + 0.0928) * (1 + 0.052) * (1 + 0.051)</f>
        <v>74766.912566527986</v>
      </c>
      <c r="BR491" s="157">
        <f>+'ESTUDIO DE MERCADO 2023'!AZ491*(1 + 0.0928) * (1 + 0.052) * (1 + 0.051)</f>
        <v>70741.001889868785</v>
      </c>
      <c r="BS491" s="7">
        <f>+'ESTUDIO DE MERCADO 2025'!BJ491*1.051</f>
        <v>92488</v>
      </c>
      <c r="BT491" s="7">
        <f>+'ESTUDIO DE MERCADO 2025'!BK491*1.051</f>
        <v>92488</v>
      </c>
      <c r="BU491" s="7">
        <f>+'ESTUDIO DE MERCADO 2025'!BL491*1.051</f>
        <v>88598.8796</v>
      </c>
      <c r="BV491" s="8">
        <f t="shared" si="304"/>
        <v>83817</v>
      </c>
      <c r="BW491" s="450"/>
      <c r="BX491" s="157">
        <f>+'ESTUDIO DE MERCADO 2023'!BB491*(1 + 0.0928) * (1 + 0.052) * (1 + 0.051)</f>
        <v>74766.912566527986</v>
      </c>
      <c r="BY491" s="157">
        <f>+'ESTUDIO DE MERCADO 2023'!BC491*(1 + 0.0928) * (1 + 0.052) * (1 + 0.051)</f>
        <v>57513.009666559999</v>
      </c>
      <c r="BZ491" s="7">
        <f>+'ESTUDIO DE MERCADO 2025'!BP491*1.051</f>
        <v>84080</v>
      </c>
      <c r="CA491" s="7">
        <f>+'ESTUDIO DE MERCADO 2025'!BQ491*1.051</f>
        <v>84080</v>
      </c>
      <c r="CB491" s="7">
        <f>+'ESTUDIO DE MERCADO 2025'!BR491*1.051</f>
        <v>80544.436000000002</v>
      </c>
      <c r="CC491" s="8">
        <f t="shared" si="295"/>
        <v>76197</v>
      </c>
      <c r="CD491" s="453"/>
      <c r="CE491" s="9"/>
      <c r="CF491" s="9"/>
      <c r="CG491" s="9"/>
      <c r="CH491" s="9"/>
      <c r="CI491" s="10"/>
      <c r="CJ491" s="10"/>
    </row>
    <row r="492" spans="1:88" s="6" customFormat="1" ht="50" customHeight="1" x14ac:dyDescent="0.35">
      <c r="A492" s="291"/>
      <c r="B492" s="31">
        <v>451</v>
      </c>
      <c r="C492" s="56" t="s">
        <v>520</v>
      </c>
      <c r="D492" s="36" t="s">
        <v>272</v>
      </c>
      <c r="F492" s="157">
        <f>+'ESTUDIO DE MERCADO 2023'!F492*(1 + 0.0928) * (1 + 0.052) * (1 + 0.051)</f>
        <v>0</v>
      </c>
      <c r="G492" s="157">
        <f>+'ESTUDIO DE MERCADO 2023'!G492*(1 + 0.0928) * (1 + 0.052) * (1 + 0.051)</f>
        <v>0</v>
      </c>
      <c r="H492" s="7">
        <f>+'ESTUDIO DE MERCADO 2025'!H492*1.051</f>
        <v>240678.99999999997</v>
      </c>
      <c r="I492" s="7">
        <f>+'ESTUDIO DE MERCADO 2025'!I492*1.051</f>
        <v>245933.99999999997</v>
      </c>
      <c r="J492" s="13">
        <f>+'ESTUDIO DE MERCADO 2025'!J492*1.051</f>
        <v>231220</v>
      </c>
      <c r="K492" s="8">
        <f t="shared" si="296"/>
        <v>143567</v>
      </c>
      <c r="L492" s="450"/>
      <c r="M492" s="157">
        <f>+'ESTUDIO DE MERCADO 2023'!I492*(1 + 0.0928) * (1 + 0.052) * (1 + 0.051)</f>
        <v>0</v>
      </c>
      <c r="N492" s="157">
        <f>+'ESTUDIO DE MERCADO 2023'!J492*(1 + 0.0928) * (1 + 0.052) * (1 + 0.051)</f>
        <v>0</v>
      </c>
      <c r="O492" s="7">
        <f>+'ESTUDIO DE MERCADO 2025'!N492*1.051</f>
        <v>240678.99999999997</v>
      </c>
      <c r="P492" s="7">
        <f>+'ESTUDIO DE MERCADO 2025'!O492*1.051</f>
        <v>245933.99999999997</v>
      </c>
      <c r="Q492" s="7">
        <f>+'ESTUDIO DE MERCADO 2025'!P492*1.051</f>
        <v>231220</v>
      </c>
      <c r="R492" s="8">
        <f t="shared" si="297"/>
        <v>143567</v>
      </c>
      <c r="S492" s="450"/>
      <c r="T492" s="157">
        <f>+'ESTUDIO DE MERCADO 2023'!O492*(1 + 0.0928) * (1 + 0.052) * (1 + 0.051)</f>
        <v>0</v>
      </c>
      <c r="U492" s="157">
        <f>+'ESTUDIO DE MERCADO 2023'!P492*(1 + 0.0928) * (1 + 0.052) * (1 + 0.051)</f>
        <v>0</v>
      </c>
      <c r="V492" s="7">
        <f>+'ESTUDIO DE MERCADO 2025'!T492*1.051</f>
        <v>240678.99999999997</v>
      </c>
      <c r="W492" s="7">
        <f>+'ESTUDIO DE MERCADO 2025'!U492*1.051</f>
        <v>240678.99999999997</v>
      </c>
      <c r="X492" s="7">
        <f>+'ESTUDIO DE MERCADO 2025'!V492*1.051</f>
        <v>231220</v>
      </c>
      <c r="Y492" s="8">
        <f t="shared" si="298"/>
        <v>142516</v>
      </c>
      <c r="Z492" s="450"/>
      <c r="AA492" s="157">
        <f>+'ESTUDIO DE MERCADO 2023'!AD492*(1 + 0.0928) * (1 + 0.052) * (1 + 0.051)</f>
        <v>0</v>
      </c>
      <c r="AB492" s="157">
        <f>+'ESTUDIO DE MERCADO 2023'!AE492*(1 + 0.0928) * (1 + 0.052) * (1 + 0.051)</f>
        <v>0</v>
      </c>
      <c r="AC492" s="7">
        <f>+'ESTUDIO DE MERCADO 2025'!Z492*1.051</f>
        <v>240678.99999999997</v>
      </c>
      <c r="AD492" s="7">
        <f>+'ESTUDIO DE MERCADO 2025'!AA492*1.051</f>
        <v>240678.99999999997</v>
      </c>
      <c r="AE492" s="7">
        <f>+'ESTUDIO DE MERCADO 2025'!AB492*1.051</f>
        <v>231220</v>
      </c>
      <c r="AF492" s="8">
        <f t="shared" si="299"/>
        <v>142516</v>
      </c>
      <c r="AG492" s="450"/>
      <c r="AH492" s="157">
        <f>+'ESTUDIO DE MERCADO 2023'!AG492*(1 + 0.0928) * (1 + 0.052) * (1 + 0.051)</f>
        <v>0</v>
      </c>
      <c r="AI492" s="157">
        <f>+'ESTUDIO DE MERCADO 2023'!AH492*(1 + 0.0928) * (1 + 0.052) * (1 + 0.051)</f>
        <v>0</v>
      </c>
      <c r="AJ492" s="7">
        <f>+'ESTUDIO DE MERCADO 2025'!AF492*1.051</f>
        <v>240678.99999999997</v>
      </c>
      <c r="AK492" s="7">
        <f>+'ESTUDIO DE MERCADO 2025'!AG492*1.051</f>
        <v>245933.99999999997</v>
      </c>
      <c r="AL492" s="7">
        <f>+'ESTUDIO DE MERCADO 2025'!AH492*1.051</f>
        <v>231220</v>
      </c>
      <c r="AM492" s="8">
        <f t="shared" si="300"/>
        <v>143567</v>
      </c>
      <c r="AN492" s="450"/>
      <c r="AO492" s="157">
        <f>+'ESTUDIO DE MERCADO 2023'!AJ492*(1 + 0.0928) * (1 + 0.052) * (1 + 0.051)</f>
        <v>0</v>
      </c>
      <c r="AP492" s="157">
        <f>+'ESTUDIO DE MERCADO 2023'!AK492*(1 + 0.0928) * (1 + 0.052) * (1 + 0.051)</f>
        <v>0</v>
      </c>
      <c r="AQ492" s="7">
        <f>+'ESTUDIO DE MERCADO 2025'!AL492*1.051</f>
        <v>240678.99999999997</v>
      </c>
      <c r="AR492" s="7">
        <f>+'ESTUDIO DE MERCADO 2025'!AM492*1.051</f>
        <v>245933.99999999997</v>
      </c>
      <c r="AS492" s="7">
        <f>+'ESTUDIO DE MERCADO 2025'!AN492*1.051</f>
        <v>231220</v>
      </c>
      <c r="AT492" s="8">
        <f>ROUND(((AO492+AP492+AQ492+AR492+AS492)/5),0)</f>
        <v>143567</v>
      </c>
      <c r="AU492" s="450"/>
      <c r="AV492" s="157">
        <f>+'ESTUDIO DE MERCADO 2023'!AM492*(1 + 0.0928) * (1 + 0.052) * (1 + 0.051)</f>
        <v>0</v>
      </c>
      <c r="AW492" s="157">
        <f>+'ESTUDIO DE MERCADO 2023'!AN492*(1 + 0.0928) * (1 + 0.052) * (1 + 0.051)</f>
        <v>0</v>
      </c>
      <c r="AX492" s="7">
        <f>+'ESTUDIO DE MERCADO 2025'!AR492*1.051</f>
        <v>240678.99999999997</v>
      </c>
      <c r="AY492" s="7">
        <f>+'ESTUDIO DE MERCADO 2025'!AS492*1.051</f>
        <v>245933.99999999997</v>
      </c>
      <c r="AZ492" s="7">
        <f>+'ESTUDIO DE MERCADO 2025'!AT492*1.051</f>
        <v>231220</v>
      </c>
      <c r="BA492" s="8">
        <f t="shared" si="301"/>
        <v>143567</v>
      </c>
      <c r="BB492" s="450"/>
      <c r="BC492" s="157">
        <f>+'ESTUDIO DE MERCADO 2023'!AP492*(1 + 0.0928) * (1 + 0.052) * (1 + 0.051)</f>
        <v>0</v>
      </c>
      <c r="BD492" s="157">
        <f>+'ESTUDIO DE MERCADO 2023'!AQ492*(1 + 0.0928) * (1 + 0.052) * (1 + 0.051)</f>
        <v>0</v>
      </c>
      <c r="BE492" s="7">
        <f>+'ESTUDIO DE MERCADO 2025'!AX492*1.051</f>
        <v>240678.99999999997</v>
      </c>
      <c r="BF492" s="7">
        <f>+'ESTUDIO DE MERCADO 2025'!AY492*1.051</f>
        <v>240678.99999999997</v>
      </c>
      <c r="BG492" s="7">
        <f>+'ESTUDIO DE MERCADO 2025'!AZ492*1.051</f>
        <v>231220</v>
      </c>
      <c r="BH492" s="8">
        <f t="shared" si="302"/>
        <v>142516</v>
      </c>
      <c r="BI492" s="450"/>
      <c r="BJ492" s="157">
        <f>+'ESTUDIO DE MERCADO 2023'!AV492*(1 + 0.0928) * (1 + 0.052) * (1 + 0.051)</f>
        <v>0</v>
      </c>
      <c r="BK492" s="157">
        <f>+'ESTUDIO DE MERCADO 2023'!AW492*(1 + 0.0928) * (1 + 0.052) * (1 + 0.051)</f>
        <v>0</v>
      </c>
      <c r="BL492" s="7">
        <f>+'ESTUDIO DE MERCADO 2025'!BD492*1.051</f>
        <v>240678.99999999997</v>
      </c>
      <c r="BM492" s="7">
        <f>+'ESTUDIO DE MERCADO 2025'!BE492*1.051</f>
        <v>240678.99999999997</v>
      </c>
      <c r="BN492" s="7">
        <f>+'ESTUDIO DE MERCADO 2025'!BF492*1.051</f>
        <v>231220</v>
      </c>
      <c r="BO492" s="8">
        <f t="shared" si="303"/>
        <v>142516</v>
      </c>
      <c r="BP492" s="450"/>
      <c r="BQ492" s="157">
        <f>+'ESTUDIO DE MERCADO 2023'!AY492*(1 + 0.0928) * (1 + 0.052) * (1 + 0.051)</f>
        <v>0</v>
      </c>
      <c r="BR492" s="157">
        <f>+'ESTUDIO DE MERCADO 2023'!AZ492*(1 + 0.0928) * (1 + 0.052) * (1 + 0.051)</f>
        <v>0</v>
      </c>
      <c r="BS492" s="7">
        <f>+'ESTUDIO DE MERCADO 2025'!BJ492*1.051</f>
        <v>240678.99999999997</v>
      </c>
      <c r="BT492" s="7">
        <f>+'ESTUDIO DE MERCADO 2025'!BK492*1.051</f>
        <v>240678.99999999997</v>
      </c>
      <c r="BU492" s="7">
        <f>+'ESTUDIO DE MERCADO 2025'!BL492*1.051</f>
        <v>231220</v>
      </c>
      <c r="BV492" s="8">
        <f t="shared" si="304"/>
        <v>142516</v>
      </c>
      <c r="BW492" s="450"/>
      <c r="BX492" s="157">
        <f>+'ESTUDIO DE MERCADO 2023'!BB492*(1 + 0.0928) * (1 + 0.052) * (1 + 0.051)</f>
        <v>0</v>
      </c>
      <c r="BY492" s="157">
        <f>+'ESTUDIO DE MERCADO 2023'!BC492*(1 + 0.0928) * (1 + 0.052) * (1 + 0.051)</f>
        <v>0</v>
      </c>
      <c r="BZ492" s="7">
        <f>+'ESTUDIO DE MERCADO 2025'!BP492*1.051</f>
        <v>240678.99999999997</v>
      </c>
      <c r="CA492" s="7">
        <f>+'ESTUDIO DE MERCADO 2025'!BQ492*1.051</f>
        <v>240678.99999999997</v>
      </c>
      <c r="CB492" s="7">
        <f>+'ESTUDIO DE MERCADO 2025'!BR492*1.051</f>
        <v>231220</v>
      </c>
      <c r="CC492" s="8">
        <f t="shared" si="295"/>
        <v>142516</v>
      </c>
      <c r="CD492" s="453"/>
      <c r="CE492" s="9"/>
      <c r="CF492" s="9"/>
      <c r="CG492" s="9"/>
      <c r="CH492" s="9"/>
      <c r="CI492" s="10"/>
      <c r="CJ492" s="10"/>
    </row>
    <row r="493" spans="1:88" s="6" customFormat="1" ht="50" customHeight="1" x14ac:dyDescent="0.35">
      <c r="A493" s="291"/>
      <c r="B493" s="31">
        <v>452</v>
      </c>
      <c r="C493" s="56" t="s">
        <v>485</v>
      </c>
      <c r="D493" s="36" t="s">
        <v>272</v>
      </c>
      <c r="F493" s="157">
        <f>+'ESTUDIO DE MERCADO 2023'!F493*(1 + 0.0928) * (1 + 0.052) * (1 + 0.051)</f>
        <v>302937.49220191484</v>
      </c>
      <c r="G493" s="157">
        <f>+'ESTUDIO DE MERCADO 2023'!G493*(1 + 0.0928) * (1 + 0.052) * (1 + 0.051)</f>
        <v>286625.47339104238</v>
      </c>
      <c r="H493" s="7">
        <f>+'ESTUDIO DE MERCADO 2025'!H493*1.051</f>
        <v>373105</v>
      </c>
      <c r="I493" s="7">
        <f>+'ESTUDIO DE MERCADO 2025'!I493*1.051</f>
        <v>380462</v>
      </c>
      <c r="J493" s="13">
        <f>+'ESTUDIO DE MERCADO 2025'!J493*1.051</f>
        <v>358981.87219999998</v>
      </c>
      <c r="K493" s="8">
        <f t="shared" si="296"/>
        <v>340422</v>
      </c>
      <c r="L493" s="450"/>
      <c r="M493" s="157">
        <f>+'ESTUDIO DE MERCADO 2023'!I493*(1 + 0.0928) * (1 + 0.052) * (1 + 0.051)</f>
        <v>302937.49220191484</v>
      </c>
      <c r="N493" s="157">
        <f>+'ESTUDIO DE MERCADO 2023'!J493*(1 + 0.0928) * (1 + 0.052) * (1 + 0.051)</f>
        <v>286625.47339104238</v>
      </c>
      <c r="O493" s="7">
        <f>+'ESTUDIO DE MERCADO 2025'!N493*1.051</f>
        <v>373105</v>
      </c>
      <c r="P493" s="7">
        <f>+'ESTUDIO DE MERCADO 2025'!O493*1.051</f>
        <v>380462</v>
      </c>
      <c r="Q493" s="7">
        <f>+'ESTUDIO DE MERCADO 2025'!P493*1.051</f>
        <v>358981.87219999998</v>
      </c>
      <c r="R493" s="8">
        <f t="shared" si="297"/>
        <v>340422</v>
      </c>
      <c r="S493" s="450"/>
      <c r="T493" s="157">
        <f>+'ESTUDIO DE MERCADO 2023'!O493*(1 + 0.0928) * (1 + 0.052) * (1 + 0.051)</f>
        <v>490323.56216002686</v>
      </c>
      <c r="U493" s="157">
        <f>+'ESTUDIO DE MERCADO 2023'!P493*(1 + 0.0928) * (1 + 0.052) * (1 + 0.051)</f>
        <v>463921.52419756399</v>
      </c>
      <c r="V493" s="7">
        <f>+'ESTUDIO DE MERCADO 2025'!T493*1.051</f>
        <v>604325</v>
      </c>
      <c r="W493" s="7">
        <f>+'ESTUDIO DE MERCADO 2025'!U493*1.051</f>
        <v>604325</v>
      </c>
      <c r="X493" s="7">
        <f>+'ESTUDIO DE MERCADO 2025'!V493*1.051</f>
        <v>581033.78899999999</v>
      </c>
      <c r="Y493" s="8">
        <f t="shared" si="298"/>
        <v>548786</v>
      </c>
      <c r="Z493" s="450"/>
      <c r="AA493" s="157">
        <f>+'ESTUDIO DE MERCADO 2023'!AD493*(1 + 0.0928) * (1 + 0.052) * (1 + 0.051)</f>
        <v>571526.78439484444</v>
      </c>
      <c r="AB493" s="157">
        <f>+'ESTUDIO DE MERCADO 2023'!AE493*(1 + 0.0928) * (1 + 0.052) * (1 + 0.051)</f>
        <v>566756.03854607127</v>
      </c>
      <c r="AC493" s="7">
        <f>+'ESTUDIO DE MERCADO 2025'!Z493*1.051</f>
        <v>720986</v>
      </c>
      <c r="AD493" s="7">
        <f>+'ESTUDIO DE MERCADO 2025'!AA493*1.051</f>
        <v>720986</v>
      </c>
      <c r="AE493" s="7">
        <f>+'ESTUDIO DE MERCADO 2025'!AB493*1.051</f>
        <v>693094.14159999997</v>
      </c>
      <c r="AF493" s="8">
        <f t="shared" si="299"/>
        <v>654670</v>
      </c>
      <c r="AG493" s="450"/>
      <c r="AH493" s="157">
        <f>+'ESTUDIO DE MERCADO 2023'!AG493*(1 + 0.0928) * (1 + 0.052) * (1 + 0.051)</f>
        <v>515849.92069664662</v>
      </c>
      <c r="AI493" s="157">
        <f>+'ESTUDIO DE MERCADO 2023'!AH493*(1 + 0.0928) * (1 + 0.052) * (1 + 0.051)</f>
        <v>566756.03854607127</v>
      </c>
      <c r="AJ493" s="7">
        <f>+'ESTUDIO DE MERCADO 2025'!AF493*1.051</f>
        <v>685252</v>
      </c>
      <c r="AK493" s="7">
        <f>+'ESTUDIO DE MERCADO 2025'!AG493*1.051</f>
        <v>698915</v>
      </c>
      <c r="AL493" s="7">
        <f>+'ESTUDIO DE MERCADO 2025'!AH493*1.051</f>
        <v>659191.61419999995</v>
      </c>
      <c r="AM493" s="8">
        <f t="shared" si="300"/>
        <v>625193</v>
      </c>
      <c r="AN493" s="450"/>
      <c r="AO493" s="157">
        <f>+'ESTUDIO DE MERCADO 2023'!AJ493*(1 + 0.0928) * (1 + 0.052) * (1 + 0.051)</f>
        <v>592662.26907371357</v>
      </c>
      <c r="AP493" s="157">
        <f>+'ESTUDIO DE MERCADO 2023'!AK493*(1 + 0.0928) * (1 + 0.052) * (1 + 0.051)</f>
        <v>566756.03854607127</v>
      </c>
      <c r="AQ493" s="7">
        <f>+'ESTUDIO DE MERCADO 2025'!AL493*1.051</f>
        <v>734649</v>
      </c>
      <c r="AR493" s="7">
        <f>+'ESTUDIO DE MERCADO 2025'!AM493*1.051</f>
        <v>749363</v>
      </c>
      <c r="AS493" s="7">
        <f>+'ESTUDIO DE MERCADO 2025'!AN493*1.051</f>
        <v>705963.00599999994</v>
      </c>
      <c r="AT493" s="8">
        <f>ROUND(((AO493+AP493+AQ493+AR493+AS493)/5),0)</f>
        <v>669879</v>
      </c>
      <c r="AU493" s="450"/>
      <c r="AV493" s="157">
        <f>+'ESTUDIO DE MERCADO 2023'!AM493*(1 + 0.0928) * (1 + 0.052) * (1 + 0.051)</f>
        <v>665183.37050402432</v>
      </c>
      <c r="AW493" s="157">
        <f>+'ESTUDIO DE MERCADO 2023'!AN493*(1 + 0.0928) * (1 + 0.052) * (1 + 0.051)</f>
        <v>566756.03854607127</v>
      </c>
      <c r="AX493" s="7">
        <f>+'ESTUDIO DE MERCADO 2025'!AR493*1.051</f>
        <v>779842</v>
      </c>
      <c r="AY493" s="7">
        <f>+'ESTUDIO DE MERCADO 2025'!AS493*1.051</f>
        <v>795607</v>
      </c>
      <c r="AZ493" s="7">
        <f>+'ESTUDIO DE MERCADO 2025'!AT493*1.051</f>
        <v>750119.72</v>
      </c>
      <c r="BA493" s="8">
        <f t="shared" si="301"/>
        <v>711502</v>
      </c>
      <c r="BB493" s="450"/>
      <c r="BC493" s="157">
        <f>+'ESTUDIO DE MERCADO 2023'!AP493*(1 + 0.0928) * (1 + 0.052) * (1 + 0.051)</f>
        <v>461474.28165302851</v>
      </c>
      <c r="BD493" s="157">
        <f>+'ESTUDIO DE MERCADO 2023'!AQ493*(1 + 0.0928) * (1 + 0.052) * (1 + 0.051)</f>
        <v>354980.21665617573</v>
      </c>
      <c r="BE493" s="7">
        <f>+'ESTUDIO DE MERCADO 2025'!AX493*1.051</f>
        <v>517091.99999999994</v>
      </c>
      <c r="BF493" s="7">
        <f>+'ESTUDIO DE MERCADO 2025'!AY493*1.051</f>
        <v>517091.99999999994</v>
      </c>
      <c r="BG493" s="7">
        <f>+'ESTUDIO DE MERCADO 2025'!AZ493*1.051</f>
        <v>497134.56099999999</v>
      </c>
      <c r="BH493" s="8">
        <f t="shared" si="302"/>
        <v>469555</v>
      </c>
      <c r="BI493" s="450"/>
      <c r="BJ493" s="157">
        <f>+'ESTUDIO DE MERCADO 2023'!AV493*(1 + 0.0928) * (1 + 0.052) * (1 + 0.051)</f>
        <v>644334.6169348479</v>
      </c>
      <c r="BK493" s="157">
        <f>+'ESTUDIO DE MERCADO 2023'!AW493*(1 + 0.0928) * (1 + 0.052) * (1 + 0.051)</f>
        <v>566756.03854607127</v>
      </c>
      <c r="BL493" s="7">
        <f>+'ESTUDIO DE MERCADO 2025'!BD493*1.051</f>
        <v>767230</v>
      </c>
      <c r="BM493" s="7">
        <f>+'ESTUDIO DE MERCADO 2025'!BE493*1.051</f>
        <v>767230</v>
      </c>
      <c r="BN493" s="7">
        <f>+'ESTUDIO DE MERCADO 2025'!BF493*1.051</f>
        <v>737425.95219999994</v>
      </c>
      <c r="BO493" s="8">
        <f t="shared" si="303"/>
        <v>696595</v>
      </c>
      <c r="BP493" s="450"/>
      <c r="BQ493" s="157">
        <f>+'ESTUDIO DE MERCADO 2023'!AY493*(1 + 0.0928) * (1 + 0.052) * (1 + 0.051)</f>
        <v>644649.29217811232</v>
      </c>
      <c r="BR493" s="157">
        <f>+'ESTUDIO DE MERCADO 2023'!AZ493*(1 + 0.0928) * (1 + 0.052) * (1 + 0.051)</f>
        <v>566756.03854607127</v>
      </c>
      <c r="BS493" s="7">
        <f>+'ESTUDIO DE MERCADO 2025'!BJ493*1.051</f>
        <v>767230</v>
      </c>
      <c r="BT493" s="7">
        <f>+'ESTUDIO DE MERCADO 2025'!BK493*1.051</f>
        <v>767230</v>
      </c>
      <c r="BU493" s="7">
        <f>+'ESTUDIO DE MERCADO 2025'!BL493*1.051</f>
        <v>737617.23419999995</v>
      </c>
      <c r="BV493" s="8">
        <f t="shared" si="304"/>
        <v>696697</v>
      </c>
      <c r="BW493" s="450"/>
      <c r="BX493" s="157">
        <f>+'ESTUDIO DE MERCADO 2023'!BB493*(1 + 0.0928) * (1 + 0.052) * (1 + 0.051)</f>
        <v>508558.93175908091</v>
      </c>
      <c r="BY493" s="157">
        <f>+'ESTUDIO DE MERCADO 2023'!BC493*(1 + 0.0928) * (1 + 0.052) * (1 + 0.051)</f>
        <v>391199.17827621609</v>
      </c>
      <c r="BZ493" s="7">
        <f>+'ESTUDIO DE MERCADO 2025'!BP493*1.051</f>
        <v>569642</v>
      </c>
      <c r="CA493" s="7">
        <f>+'ESTUDIO DE MERCADO 2025'!BQ493*1.051</f>
        <v>569642</v>
      </c>
      <c r="CB493" s="7">
        <f>+'ESTUDIO DE MERCADO 2025'!BR493*1.051</f>
        <v>547856.6618</v>
      </c>
      <c r="CC493" s="8">
        <f t="shared" si="295"/>
        <v>517380</v>
      </c>
      <c r="CD493" s="453"/>
      <c r="CE493" s="9"/>
      <c r="CF493" s="9"/>
      <c r="CG493" s="9"/>
      <c r="CH493" s="9"/>
      <c r="CI493" s="10"/>
      <c r="CJ493" s="10"/>
    </row>
    <row r="494" spans="1:88" s="6" customFormat="1" ht="50" customHeight="1" x14ac:dyDescent="0.35">
      <c r="A494" s="291"/>
      <c r="B494" s="31">
        <v>453</v>
      </c>
      <c r="C494" s="56" t="s">
        <v>486</v>
      </c>
      <c r="D494" s="36" t="s">
        <v>272</v>
      </c>
      <c r="F494" s="157">
        <f>+'ESTUDIO DE MERCADO 2023'!F494*(1 + 0.0928) * (1 + 0.052) * (1 + 0.051)</f>
        <v>327105.24247855996</v>
      </c>
      <c r="G494" s="157">
        <f>+'ESTUDIO DE MERCADO 2023'!G494*(1 + 0.0928) * (1 + 0.052) * (1 + 0.051)</f>
        <v>309491.883268176</v>
      </c>
      <c r="H494" s="7">
        <f>+'ESTUDIO DE MERCADO 2025'!H494*1.051</f>
        <v>403584</v>
      </c>
      <c r="I494" s="7">
        <f>+'ESTUDIO DE MERCADO 2025'!I494*1.051</f>
        <v>411992</v>
      </c>
      <c r="J494" s="13">
        <f>+'ESTUDIO DE MERCADO 2025'!J494*1.051</f>
        <v>387619.7304</v>
      </c>
      <c r="K494" s="8">
        <f t="shared" si="296"/>
        <v>367959</v>
      </c>
      <c r="L494" s="450"/>
      <c r="M494" s="157">
        <f>+'ESTUDIO DE MERCADO 2023'!I494*(1 + 0.0928) * (1 + 0.052) * (1 + 0.051)</f>
        <v>327105.24247855996</v>
      </c>
      <c r="N494" s="157">
        <f>+'ESTUDIO DE MERCADO 2023'!J494*(1 + 0.0928) * (1 + 0.052) * (1 + 0.051)</f>
        <v>309491.883268176</v>
      </c>
      <c r="O494" s="7">
        <f>+'ESTUDIO DE MERCADO 2025'!N494*1.051</f>
        <v>403584</v>
      </c>
      <c r="P494" s="7">
        <f>+'ESTUDIO DE MERCADO 2025'!O494*1.051</f>
        <v>411992</v>
      </c>
      <c r="Q494" s="7">
        <f>+'ESTUDIO DE MERCADO 2025'!P494*1.051</f>
        <v>387619.7304</v>
      </c>
      <c r="R494" s="8">
        <f t="shared" si="297"/>
        <v>367959</v>
      </c>
      <c r="S494" s="450"/>
      <c r="T494" s="157">
        <f>+'ESTUDIO DE MERCADO 2023'!O494*(1 + 0.0928) * (1 + 0.052) * (1 + 0.051)</f>
        <v>327105.24247855996</v>
      </c>
      <c r="U494" s="157">
        <f>+'ESTUDIO DE MERCADO 2023'!P494*(1 + 0.0928) * (1 + 0.052) * (1 + 0.051)</f>
        <v>309491.883268176</v>
      </c>
      <c r="V494" s="7">
        <f>+'ESTUDIO DE MERCADO 2025'!T494*1.051</f>
        <v>403584</v>
      </c>
      <c r="W494" s="7">
        <f>+'ESTUDIO DE MERCADO 2025'!U494*1.051</f>
        <v>403584</v>
      </c>
      <c r="X494" s="7">
        <f>+'ESTUDIO DE MERCADO 2025'!V494*1.051</f>
        <v>387619.7304</v>
      </c>
      <c r="Y494" s="8">
        <f t="shared" si="298"/>
        <v>366277</v>
      </c>
      <c r="Z494" s="450"/>
      <c r="AA494" s="157">
        <f>+'ESTUDIO DE MERCADO 2023'!AD494*(1 + 0.0928) * (1 + 0.052) * (1 + 0.051)</f>
        <v>327105.24247855996</v>
      </c>
      <c r="AB494" s="157">
        <f>+'ESTUDIO DE MERCADO 2023'!AE494*(1 + 0.0928) * (1 + 0.052) * (1 + 0.051)</f>
        <v>309491.883268176</v>
      </c>
      <c r="AC494" s="7">
        <f>+'ESTUDIO DE MERCADO 2025'!Z494*1.051</f>
        <v>403584</v>
      </c>
      <c r="AD494" s="7">
        <f>+'ESTUDIO DE MERCADO 2025'!AA494*1.051</f>
        <v>403584</v>
      </c>
      <c r="AE494" s="7">
        <f>+'ESTUDIO DE MERCADO 2025'!AB494*1.051</f>
        <v>387619.7304</v>
      </c>
      <c r="AF494" s="8">
        <f t="shared" si="299"/>
        <v>366277</v>
      </c>
      <c r="AG494" s="450"/>
      <c r="AH494" s="157">
        <f>+'ESTUDIO DE MERCADO 2023'!AG494*(1 + 0.0928) * (1 + 0.052) * (1 + 0.051)</f>
        <v>327105.24247855996</v>
      </c>
      <c r="AI494" s="157">
        <f>+'ESTUDIO DE MERCADO 2023'!AH494*(1 + 0.0928) * (1 + 0.052) * (1 + 0.051)</f>
        <v>309491.883268176</v>
      </c>
      <c r="AJ494" s="7">
        <f>+'ESTUDIO DE MERCADO 2025'!AF494*1.051</f>
        <v>403584</v>
      </c>
      <c r="AK494" s="7">
        <f>+'ESTUDIO DE MERCADO 2025'!AG494*1.051</f>
        <v>411992</v>
      </c>
      <c r="AL494" s="7">
        <f>+'ESTUDIO DE MERCADO 2025'!AH494*1.051</f>
        <v>387619.7304</v>
      </c>
      <c r="AM494" s="8">
        <f t="shared" si="300"/>
        <v>367959</v>
      </c>
      <c r="AN494" s="450"/>
      <c r="AO494" s="157">
        <f>+'ESTUDIO DE MERCADO 2023'!AJ494*(1 + 0.0928) * (1 + 0.052) * (1 + 0.051)</f>
        <v>327105.24247855996</v>
      </c>
      <c r="AP494" s="157">
        <f>+'ESTUDIO DE MERCADO 2023'!AK494*(1 + 0.0928) * (1 + 0.052) * (1 + 0.051)</f>
        <v>309491.883268176</v>
      </c>
      <c r="AQ494" s="7">
        <f>+'ESTUDIO DE MERCADO 2025'!AL494*1.051</f>
        <v>403584</v>
      </c>
      <c r="AR494" s="7">
        <f>+'ESTUDIO DE MERCADO 2025'!AM494*1.051</f>
        <v>411992</v>
      </c>
      <c r="AS494" s="7">
        <f>+'ESTUDIO DE MERCADO 2025'!AN494*1.051</f>
        <v>387619.7304</v>
      </c>
      <c r="AT494" s="8">
        <f>ROUND(((AO494+AP494+AQ494+AR494+AS494)/5),0)</f>
        <v>367959</v>
      </c>
      <c r="AU494" s="450"/>
      <c r="AV494" s="157">
        <f>+'ESTUDIO DE MERCADO 2023'!AM494*(1 + 0.0928) * (1 + 0.052) * (1 + 0.051)</f>
        <v>327105.24247855996</v>
      </c>
      <c r="AW494" s="157">
        <f>+'ESTUDIO DE MERCADO 2023'!AN494*(1 + 0.0928) * (1 + 0.052) * (1 + 0.051)</f>
        <v>309491.883268176</v>
      </c>
      <c r="AX494" s="7">
        <f>+'ESTUDIO DE MERCADO 2025'!AR494*1.051</f>
        <v>403584</v>
      </c>
      <c r="AY494" s="7">
        <f>+'ESTUDIO DE MERCADO 2025'!AS494*1.051</f>
        <v>411992</v>
      </c>
      <c r="AZ494" s="7">
        <f>+'ESTUDIO DE MERCADO 2025'!AT494*1.051</f>
        <v>387619.7304</v>
      </c>
      <c r="BA494" s="8">
        <f t="shared" si="301"/>
        <v>367959</v>
      </c>
      <c r="BB494" s="450"/>
      <c r="BC494" s="157">
        <f>+'ESTUDIO DE MERCADO 2023'!AP494*(1 + 0.0928) * (1 + 0.052) * (1 + 0.051)</f>
        <v>327105.24247855996</v>
      </c>
      <c r="BD494" s="157">
        <f>+'ESTUDIO DE MERCADO 2023'!AQ494*(1 + 0.0928) * (1 + 0.052) * (1 + 0.051)</f>
        <v>251619.41729120002</v>
      </c>
      <c r="BE494" s="7">
        <f>+'ESTUDIO DE MERCADO 2025'!AX494*1.051</f>
        <v>366799</v>
      </c>
      <c r="BF494" s="7">
        <f>+'ESTUDIO DE MERCADO 2025'!AY494*1.051</f>
        <v>366799</v>
      </c>
      <c r="BG494" s="7">
        <f>+'ESTUDIO DE MERCADO 2025'!AZ494*1.051</f>
        <v>352382.64319999999</v>
      </c>
      <c r="BH494" s="8">
        <f t="shared" si="302"/>
        <v>332941</v>
      </c>
      <c r="BI494" s="450"/>
      <c r="BJ494" s="157">
        <f>+'ESTUDIO DE MERCADO 2023'!AV494*(1 + 0.0928) * (1 + 0.052) * (1 + 0.051)</f>
        <v>327105.24247855996</v>
      </c>
      <c r="BK494" s="157">
        <f>+'ESTUDIO DE MERCADO 2023'!AW494*(1 + 0.0928) * (1 + 0.052) * (1 + 0.051)</f>
        <v>309491.883268176</v>
      </c>
      <c r="BL494" s="7">
        <f>+'ESTUDIO DE MERCADO 2025'!BD494*1.051</f>
        <v>403584</v>
      </c>
      <c r="BM494" s="7">
        <f>+'ESTUDIO DE MERCADO 2025'!BE494*1.051</f>
        <v>403584</v>
      </c>
      <c r="BN494" s="7">
        <f>+'ESTUDIO DE MERCADO 2025'!BF494*1.051</f>
        <v>387619.7304</v>
      </c>
      <c r="BO494" s="8">
        <f t="shared" si="303"/>
        <v>366277</v>
      </c>
      <c r="BP494" s="450"/>
      <c r="BQ494" s="157">
        <f>+'ESTUDIO DE MERCADO 2023'!AY494*(1 + 0.0928) * (1 + 0.052) * (1 + 0.051)</f>
        <v>327105.24247855996</v>
      </c>
      <c r="BR494" s="157">
        <f>+'ESTUDIO DE MERCADO 2023'!AZ494*(1 + 0.0928) * (1 + 0.052) * (1 + 0.051)</f>
        <v>309491.883268176</v>
      </c>
      <c r="BS494" s="7">
        <f>+'ESTUDIO DE MERCADO 2025'!BJ494*1.051</f>
        <v>403584</v>
      </c>
      <c r="BT494" s="7">
        <f>+'ESTUDIO DE MERCADO 2025'!BK494*1.051</f>
        <v>403584</v>
      </c>
      <c r="BU494" s="7">
        <f>+'ESTUDIO DE MERCADO 2025'!BL494*1.051</f>
        <v>387619.7304</v>
      </c>
      <c r="BV494" s="8">
        <f t="shared" si="304"/>
        <v>366277</v>
      </c>
      <c r="BW494" s="450"/>
      <c r="BX494" s="157">
        <f>+'ESTUDIO DE MERCADO 2023'!BB494*(1 + 0.0928) * (1 + 0.052) * (1 + 0.051)</f>
        <v>327105.24247855996</v>
      </c>
      <c r="BY494" s="157">
        <f>+'ESTUDIO DE MERCADO 2023'!BC494*(1 + 0.0928) * (1 + 0.052) * (1 + 0.051)</f>
        <v>251619.41729120002</v>
      </c>
      <c r="BZ494" s="7">
        <f>+'ESTUDIO DE MERCADO 2025'!BP494*1.051</f>
        <v>366799</v>
      </c>
      <c r="CA494" s="7">
        <f>+'ESTUDIO DE MERCADO 2025'!BQ494*1.051</f>
        <v>366799</v>
      </c>
      <c r="CB494" s="7">
        <f>+'ESTUDIO DE MERCADO 2025'!BR494*1.051</f>
        <v>352382.64319999999</v>
      </c>
      <c r="CC494" s="8">
        <f t="shared" si="295"/>
        <v>332941</v>
      </c>
      <c r="CD494" s="453"/>
      <c r="CE494" s="9"/>
      <c r="CF494" s="9"/>
      <c r="CG494" s="9"/>
      <c r="CH494" s="9"/>
      <c r="CI494" s="10"/>
      <c r="CJ494" s="10"/>
    </row>
    <row r="495" spans="1:88" s="6" customFormat="1" ht="50" customHeight="1" x14ac:dyDescent="0.35">
      <c r="A495" s="291"/>
      <c r="B495" s="31">
        <v>454</v>
      </c>
      <c r="C495" s="56" t="s">
        <v>487</v>
      </c>
      <c r="D495" s="36" t="s">
        <v>272</v>
      </c>
      <c r="F495" s="157">
        <f>+'ESTUDIO DE MERCADO 2023'!F495*(1 + 0.0928) * (1 + 0.052) * (1 + 0.051)</f>
        <v>708872.57473450864</v>
      </c>
      <c r="G495" s="157">
        <f>+'ESTUDIO DE MERCADO 2023'!G495*(1 + 0.0928) * (1 + 0.052) * (1 + 0.051)</f>
        <v>670702.51301803498</v>
      </c>
      <c r="H495" s="7">
        <f>+'ESTUDIO DE MERCADO 2025'!H495*1.051</f>
        <v>873381</v>
      </c>
      <c r="I495" s="7">
        <f>+'ESTUDIO DE MERCADO 2025'!I495*1.051</f>
        <v>891248</v>
      </c>
      <c r="J495" s="13">
        <f>+'ESTUDIO DE MERCADO 2025'!J495*1.051</f>
        <v>840014.90299999993</v>
      </c>
      <c r="K495" s="8">
        <f t="shared" si="296"/>
        <v>796844</v>
      </c>
      <c r="L495" s="450"/>
      <c r="M495" s="157">
        <f>+'ESTUDIO DE MERCADO 2023'!I495*(1 + 0.0928) * (1 + 0.052) * (1 + 0.051)</f>
        <v>708872.57473450864</v>
      </c>
      <c r="N495" s="157">
        <f>+'ESTUDIO DE MERCADO 2023'!J495*(1 + 0.0928) * (1 + 0.052) * (1 + 0.051)</f>
        <v>670703.30885430647</v>
      </c>
      <c r="O495" s="7">
        <f>+'ESTUDIO DE MERCADO 2025'!N495*1.051</f>
        <v>873381</v>
      </c>
      <c r="P495" s="7">
        <f>+'ESTUDIO DE MERCADO 2025'!O495*1.051</f>
        <v>891248</v>
      </c>
      <c r="Q495" s="7">
        <f>+'ESTUDIO DE MERCADO 2025'!P495*1.051</f>
        <v>840014.90299999993</v>
      </c>
      <c r="R495" s="8">
        <f t="shared" si="297"/>
        <v>796844</v>
      </c>
      <c r="S495" s="450"/>
      <c r="T495" s="157">
        <f>+'ESTUDIO DE MERCADO 2023'!O495*(1 + 0.0928) * (1 + 0.052) * (1 + 0.051)</f>
        <v>2886852.5510292994</v>
      </c>
      <c r="U495" s="157">
        <f>+'ESTUDIO DE MERCADO 2023'!P495*(1 + 0.0928) * (1 + 0.052) * (1 + 0.051)</f>
        <v>2731406.6444354146</v>
      </c>
      <c r="V495" s="7">
        <f>+'ESTUDIO DE MERCADO 2025'!T495*1.051</f>
        <v>3557635</v>
      </c>
      <c r="W495" s="7">
        <f>+'ESTUDIO DE MERCADO 2025'!U495*1.051</f>
        <v>3557635</v>
      </c>
      <c r="X495" s="7">
        <f>+'ESTUDIO DE MERCADO 2025'!V495*1.051</f>
        <v>3420924.0729999999</v>
      </c>
      <c r="Y495" s="8">
        <f t="shared" si="298"/>
        <v>3230891</v>
      </c>
      <c r="Z495" s="450"/>
      <c r="AA495" s="157">
        <f>+'ESTUDIO DE MERCADO 2023'!AD495*(1 + 0.0928) * (1 + 0.052) * (1 + 0.051)</f>
        <v>3694747.8266465287</v>
      </c>
      <c r="AB495" s="157">
        <f>+'ESTUDIO DE MERCADO 2023'!AE495*(1 + 0.0928) * (1 + 0.052) * (1 + 0.051)</f>
        <v>3557986.6014127661</v>
      </c>
      <c r="AC495" s="7">
        <f>+'ESTUDIO DE MERCADO 2025'!Z495*1.051</f>
        <v>4592870</v>
      </c>
      <c r="AD495" s="7">
        <f>+'ESTUDIO DE MERCADO 2025'!AA495*1.051</f>
        <v>4592870</v>
      </c>
      <c r="AE495" s="7">
        <f>+'ESTUDIO DE MERCADO 2025'!AB495*1.051</f>
        <v>4416145.1908</v>
      </c>
      <c r="AF495" s="8">
        <f t="shared" si="299"/>
        <v>4170924</v>
      </c>
      <c r="AG495" s="450"/>
      <c r="AH495" s="157">
        <f>+'ESTUDIO DE MERCADO 2023'!AG495*(1 + 0.0928) * (1 + 0.052) * (1 + 0.051)</f>
        <v>2884106.7361652935</v>
      </c>
      <c r="AI495" s="157">
        <f>+'ESTUDIO DE MERCADO 2023'!AH495*(1 + 0.0928) * (1 + 0.052) * (1 + 0.051)</f>
        <v>3557986.6014127661</v>
      </c>
      <c r="AJ495" s="7">
        <f>+'ESTUDIO DE MERCADO 2025'!AF495*1.051</f>
        <v>4078930.9999999995</v>
      </c>
      <c r="AK495" s="7">
        <f>+'ESTUDIO DE MERCADO 2025'!AG495*1.051</f>
        <v>4160908.9999999995</v>
      </c>
      <c r="AL495" s="7">
        <f>+'ESTUDIO DE MERCADO 2025'!AH495*1.051</f>
        <v>3922550.8182000001</v>
      </c>
      <c r="AM495" s="8">
        <f t="shared" si="300"/>
        <v>3720897</v>
      </c>
      <c r="AN495" s="450"/>
      <c r="AO495" s="157">
        <f>+'ESTUDIO DE MERCADO 2023'!AJ495*(1 + 0.0928) * (1 + 0.052) * (1 + 0.051)</f>
        <v>3391641.4546808535</v>
      </c>
      <c r="AP495" s="157">
        <f>+'ESTUDIO DE MERCADO 2023'!AK495*(1 + 0.0928) * (1 + 0.052) * (1 + 0.051)</f>
        <v>3557986.6014127661</v>
      </c>
      <c r="AQ495" s="7">
        <f>+'ESTUDIO DE MERCADO 2025'!AL495*1.051</f>
        <v>4400537</v>
      </c>
      <c r="AR495" s="7">
        <f>+'ESTUDIO DE MERCADO 2025'!AM495*1.051</f>
        <v>4488821</v>
      </c>
      <c r="AS495" s="7">
        <f>+'ESTUDIO DE MERCADO 2025'!AN495*1.051</f>
        <v>4231586.0174000002</v>
      </c>
      <c r="AT495" s="8">
        <f>ROUND(((AO495+AP495+AQ495+AR495+AS495)/5),0)</f>
        <v>4014114</v>
      </c>
      <c r="AU495" s="450"/>
      <c r="AV495" s="157">
        <f>+'ESTUDIO DE MERCADO 2023'!AM495*(1 + 0.0928) * (1 + 0.052) * (1 + 0.051)</f>
        <v>4574199.523604678</v>
      </c>
      <c r="AW495" s="157">
        <f>+'ESTUDIO DE MERCADO 2023'!AN495*(1 + 0.0928) * (1 + 0.052) * (1 + 0.051)</f>
        <v>3557986.6014127661</v>
      </c>
      <c r="AX495" s="7">
        <f>+'ESTUDIO DE MERCADO 2025'!AR495*1.051</f>
        <v>5149900</v>
      </c>
      <c r="AY495" s="7">
        <f>+'ESTUDIO DE MERCADO 2025'!AS495*1.051</f>
        <v>5252898</v>
      </c>
      <c r="AZ495" s="7">
        <f>+'ESTUDIO DE MERCADO 2025'!AT495*1.051</f>
        <v>4951639.1497999998</v>
      </c>
      <c r="BA495" s="8">
        <f t="shared" si="301"/>
        <v>4697325</v>
      </c>
      <c r="BB495" s="450"/>
      <c r="BC495" s="157">
        <f>+'ESTUDIO DE MERCADO 2023'!AP495*(1 + 0.0928) * (1 + 0.052) * (1 + 0.051)</f>
        <v>1059041.3536497469</v>
      </c>
      <c r="BD495" s="157">
        <f>+'ESTUDIO DE MERCADO 2023'!AQ495*(1 + 0.0928) * (1 + 0.052) * (1 + 0.051)</f>
        <v>814647.19511519</v>
      </c>
      <c r="BE495" s="7">
        <f>+'ESTUDIO DE MERCADO 2025'!AX495*1.051</f>
        <v>1186579</v>
      </c>
      <c r="BF495" s="7">
        <f>+'ESTUDIO DE MERCADO 2025'!AY495*1.051</f>
        <v>1186579</v>
      </c>
      <c r="BG495" s="7">
        <f>+'ESTUDIO DE MERCADO 2025'!AZ495*1.051</f>
        <v>1140877.9466000001</v>
      </c>
      <c r="BH495" s="8">
        <f t="shared" si="302"/>
        <v>1077545</v>
      </c>
      <c r="BI495" s="450"/>
      <c r="BJ495" s="157">
        <f>+'ESTUDIO DE MERCADO 2023'!AV495*(1 + 0.0928) * (1 + 0.052) * (1 + 0.051)</f>
        <v>4054522.4715710324</v>
      </c>
      <c r="BK495" s="157">
        <f>+'ESTUDIO DE MERCADO 2023'!AW495*(1 + 0.0928) * (1 + 0.052) * (1 + 0.051)</f>
        <v>3557986.6014127661</v>
      </c>
      <c r="BL495" s="7">
        <f>+'ESTUDIO DE MERCADO 2025'!BD495*1.051</f>
        <v>4820937</v>
      </c>
      <c r="BM495" s="7">
        <f>+'ESTUDIO DE MERCADO 2025'!BE495*1.051</f>
        <v>4820937</v>
      </c>
      <c r="BN495" s="7">
        <f>+'ESTUDIO DE MERCADO 2025'!BF495*1.051</f>
        <v>4635210.165599999</v>
      </c>
      <c r="BO495" s="8">
        <f t="shared" si="303"/>
        <v>4377919</v>
      </c>
      <c r="BP495" s="450"/>
      <c r="BQ495" s="157">
        <f>+'ESTUDIO DE MERCADO 2023'!AY495*(1 + 0.0928) * (1 + 0.052) * (1 + 0.051)</f>
        <v>3936645.6114291297</v>
      </c>
      <c r="BR495" s="157">
        <f>+'ESTUDIO DE MERCADO 2023'!AZ495*(1 + 0.0928) * (1 + 0.052) * (1 + 0.051)</f>
        <v>3557986.6014127661</v>
      </c>
      <c r="BS495" s="7">
        <f>+'ESTUDIO DE MERCADO 2025'!BJ495*1.051</f>
        <v>4746316</v>
      </c>
      <c r="BT495" s="7">
        <f>+'ESTUDIO DE MERCADO 2025'!BK495*1.051</f>
        <v>4746316</v>
      </c>
      <c r="BU495" s="7">
        <f>+'ESTUDIO DE MERCADO 2025'!BL495*1.051</f>
        <v>4563435.273599999</v>
      </c>
      <c r="BV495" s="8">
        <f t="shared" si="304"/>
        <v>4310140</v>
      </c>
      <c r="BW495" s="450"/>
      <c r="BX495" s="157">
        <f>+'ESTUDIO DE MERCADO 2023'!BB495*(1 + 0.0928) * (1 + 0.052) * (1 + 0.051)</f>
        <v>1190028.872286113</v>
      </c>
      <c r="BY495" s="157">
        <f>+'ESTUDIO DE MERCADO 2023'!BC495*(1 + 0.0928) * (1 + 0.052) * (1 + 0.051)</f>
        <v>915406.82483547146</v>
      </c>
      <c r="BZ495" s="7">
        <f>+'ESTUDIO DE MERCADO 2025'!BP495*1.051</f>
        <v>1333719</v>
      </c>
      <c r="CA495" s="7">
        <f>+'ESTUDIO DE MERCADO 2025'!BQ495*1.051</f>
        <v>1333719</v>
      </c>
      <c r="CB495" s="7">
        <f>+'ESTUDIO DE MERCADO 2025'!BR495*1.051</f>
        <v>1281986.6779999998</v>
      </c>
      <c r="CC495" s="8">
        <f t="shared" si="295"/>
        <v>1210972</v>
      </c>
      <c r="CD495" s="453"/>
      <c r="CE495" s="9"/>
      <c r="CF495" s="9"/>
      <c r="CG495" s="9"/>
      <c r="CH495" s="9"/>
      <c r="CI495" s="10"/>
      <c r="CJ495" s="10"/>
    </row>
    <row r="496" spans="1:88" s="6" customFormat="1" ht="50" customHeight="1" x14ac:dyDescent="0.35">
      <c r="A496" s="291"/>
      <c r="B496" s="31">
        <v>455</v>
      </c>
      <c r="C496" s="56" t="s">
        <v>488</v>
      </c>
      <c r="D496" s="36" t="s">
        <v>272</v>
      </c>
      <c r="F496" s="157">
        <f>+'ESTUDIO DE MERCADO 2023'!F496*(1 + 0.0928) * (1 + 0.052) * (1 + 0.051)</f>
        <v>0</v>
      </c>
      <c r="G496" s="157">
        <f>+'ESTUDIO DE MERCADO 2023'!G496*(1 + 0.0928) * (1 + 0.052) * (1 + 0.051)</f>
        <v>0</v>
      </c>
      <c r="H496" s="7" t="s">
        <v>537</v>
      </c>
      <c r="I496" s="7" t="s">
        <v>537</v>
      </c>
      <c r="J496" s="13" t="s">
        <v>537</v>
      </c>
      <c r="K496" s="8" t="s">
        <v>537</v>
      </c>
      <c r="L496" s="450"/>
      <c r="M496" s="157">
        <f>+'ESTUDIO DE MERCADO 2023'!I496*(1 + 0.0928) * (1 + 0.052) * (1 + 0.051)</f>
        <v>0</v>
      </c>
      <c r="N496" s="157">
        <f>+'ESTUDIO DE MERCADO 2023'!J496*(1 + 0.0928) * (1 + 0.052) * (1 + 0.051)</f>
        <v>0</v>
      </c>
      <c r="O496" s="7" t="s">
        <v>537</v>
      </c>
      <c r="P496" s="7" t="s">
        <v>537</v>
      </c>
      <c r="Q496" s="7" t="s">
        <v>537</v>
      </c>
      <c r="R496" s="8" t="s">
        <v>537</v>
      </c>
      <c r="S496" s="450"/>
      <c r="T496" s="157">
        <f>+'ESTUDIO DE MERCADO 2023'!O496*(1 + 0.0928) * (1 + 0.052) * (1 + 0.051)</f>
        <v>0</v>
      </c>
      <c r="U496" s="157">
        <f>+'ESTUDIO DE MERCADO 2023'!P496*(1 + 0.0928) * (1 + 0.052) * (1 + 0.051)</f>
        <v>0</v>
      </c>
      <c r="V496" s="7">
        <f>+'ESTUDIO DE MERCADO 2025'!T496*1.051</f>
        <v>36382467</v>
      </c>
      <c r="W496" s="7">
        <f>+'ESTUDIO DE MERCADO 2025'!U496*1.051</f>
        <v>36382467</v>
      </c>
      <c r="X496" s="7">
        <f>+'ESTUDIO DE MERCADO 2025'!V496*1.051</f>
        <v>34983434.025399998</v>
      </c>
      <c r="Y496" s="8">
        <f t="shared" si="298"/>
        <v>21549674</v>
      </c>
      <c r="Z496" s="450"/>
      <c r="AA496" s="157">
        <f>+'ESTUDIO DE MERCADO 2023'!AD496*(1 + 0.0928) * (1 + 0.052) * (1 + 0.051)</f>
        <v>50603181.011433229</v>
      </c>
      <c r="AB496" s="157">
        <f>+'ESTUDIO DE MERCADO 2023'!AE496*(1 + 0.0928) * (1 + 0.052) * (1 + 0.051)</f>
        <v>57454073.209904186</v>
      </c>
      <c r="AC496" s="7">
        <f>+'ESTUDIO DE MERCADO 2025'!Z496*1.051</f>
        <v>68427457</v>
      </c>
      <c r="AD496" s="7">
        <f>+'ESTUDIO DE MERCADO 2025'!AA496*1.051</f>
        <v>68427457</v>
      </c>
      <c r="AE496" s="7">
        <f>+'ESTUDIO DE MERCADO 2025'!AB496*1.051</f>
        <v>65795401.965999998</v>
      </c>
      <c r="AF496" s="8">
        <f t="shared" si="299"/>
        <v>62141514</v>
      </c>
      <c r="AG496" s="450"/>
      <c r="AH496" s="157">
        <f>+'ESTUDIO DE MERCADO 2023'!AG496*(1 + 0.0928) * (1 + 0.052) * (1 + 0.051)</f>
        <v>50603181.011433229</v>
      </c>
      <c r="AI496" s="157">
        <f>+'ESTUDIO DE MERCADO 2023'!AH496*(1 + 0.0928) * (1 + 0.052) * (1 + 0.051)</f>
        <v>57454073.209904186</v>
      </c>
      <c r="AJ496" s="7">
        <f>+'ESTUDIO DE MERCADO 2025'!AF496*1.051</f>
        <v>68427457</v>
      </c>
      <c r="AK496" s="7">
        <f>+'ESTUDIO DE MERCADO 2025'!AG496*1.051</f>
        <v>69795859</v>
      </c>
      <c r="AL496" s="7">
        <f>+'ESTUDIO DE MERCADO 2025'!AH496*1.051</f>
        <v>65795401.965999998</v>
      </c>
      <c r="AM496" s="8">
        <f t="shared" si="300"/>
        <v>62415194</v>
      </c>
      <c r="AN496" s="450"/>
      <c r="AO496" s="157">
        <f>+'ESTUDIO DE MERCADO 2023'!AJ496*(1 + 0.0928) * (1 + 0.052) * (1 + 0.051)</f>
        <v>50603181.011433229</v>
      </c>
      <c r="AP496" s="157">
        <f>+'ESTUDIO DE MERCADO 2023'!AK496*(1 + 0.0928) * (1 + 0.052) * (1 + 0.051)</f>
        <v>57454073.209904186</v>
      </c>
      <c r="AQ496" s="7">
        <f>+'ESTUDIO DE MERCADO 2025'!AL496*1.051</f>
        <v>68427457</v>
      </c>
      <c r="AR496" s="7">
        <f>+'ESTUDIO DE MERCADO 2025'!AM496*1.051</f>
        <v>69795859</v>
      </c>
      <c r="AS496" s="7">
        <f>+'ESTUDIO DE MERCADO 2025'!AN496*1.051</f>
        <v>65795401.965999998</v>
      </c>
      <c r="AT496" s="8">
        <f>ROUND(((AO496+AP496+AQ496+AR496+AS496)/5),0)</f>
        <v>62415194</v>
      </c>
      <c r="AU496" s="450"/>
      <c r="AV496" s="157">
        <f>+'ESTUDIO DE MERCADO 2023'!AM496*(1 + 0.0928) * (1 + 0.052) * (1 + 0.051)</f>
        <v>0</v>
      </c>
      <c r="AW496" s="157">
        <f>+'ESTUDIO DE MERCADO 2023'!AN496*(1 + 0.0928) * (1 + 0.052) * (1 + 0.051)</f>
        <v>57454073.209904186</v>
      </c>
      <c r="AX496" s="7">
        <f>+'ESTUDIO DE MERCADO 2025'!AR496*1.051</f>
        <v>36382467</v>
      </c>
      <c r="AY496" s="7">
        <f>+'ESTUDIO DE MERCADO 2025'!AS496*1.051</f>
        <v>37109759</v>
      </c>
      <c r="AZ496" s="7">
        <f>+'ESTUDIO DE MERCADO 2025'!AT496*1.051</f>
        <v>34983434.025399998</v>
      </c>
      <c r="BA496" s="8">
        <f t="shared" si="301"/>
        <v>33185947</v>
      </c>
      <c r="BB496" s="450"/>
      <c r="BC496" s="157">
        <f>+'ESTUDIO DE MERCADO 2023'!AP496*(1 + 0.0928) * (1 + 0.052) * (1 + 0.051)</f>
        <v>0</v>
      </c>
      <c r="BD496" s="157">
        <f>+'ESTUDIO DE MERCADO 2023'!AQ496*(1 + 0.0928) * (1 + 0.052) * (1 + 0.051)</f>
        <v>0</v>
      </c>
      <c r="BE496" s="7" t="s">
        <v>537</v>
      </c>
      <c r="BF496" s="7" t="s">
        <v>537</v>
      </c>
      <c r="BG496" s="7" t="s">
        <v>537</v>
      </c>
      <c r="BH496" s="8" t="s">
        <v>537</v>
      </c>
      <c r="BI496" s="450"/>
      <c r="BJ496" s="157">
        <f>+'ESTUDIO DE MERCADO 2023'!AV496*(1 + 0.0928) * (1 + 0.052) * (1 + 0.051)</f>
        <v>0</v>
      </c>
      <c r="BK496" s="157">
        <f>+'ESTUDIO DE MERCADO 2023'!AW496*(1 + 0.0928) * (1 + 0.052) * (1 + 0.051)</f>
        <v>57454073.209904186</v>
      </c>
      <c r="BL496" s="7">
        <f>+'ESTUDIO DE MERCADO 2025'!BD496*1.051</f>
        <v>36382467</v>
      </c>
      <c r="BM496" s="7">
        <f>+'ESTUDIO DE MERCADO 2025'!BE496*1.051</f>
        <v>36382467</v>
      </c>
      <c r="BN496" s="7">
        <f>+'ESTUDIO DE MERCADO 2025'!BF496*1.051</f>
        <v>34983434.025399998</v>
      </c>
      <c r="BO496" s="8">
        <f t="shared" si="303"/>
        <v>33040488</v>
      </c>
      <c r="BP496" s="450"/>
      <c r="BQ496" s="157">
        <f>+'ESTUDIO DE MERCADO 2023'!AY496*(1 + 0.0928) * (1 + 0.052) * (1 + 0.051)</f>
        <v>0</v>
      </c>
      <c r="BR496" s="157">
        <f>+'ESTUDIO DE MERCADO 2023'!AZ496*(1 + 0.0928) * (1 + 0.052) * (1 + 0.051)</f>
        <v>57454073.209904186</v>
      </c>
      <c r="BS496" s="7">
        <f>+'ESTUDIO DE MERCADO 2025'!BJ496*1.051</f>
        <v>36382467</v>
      </c>
      <c r="BT496" s="7">
        <f>+'ESTUDIO DE MERCADO 2025'!BK496*1.051</f>
        <v>36382467</v>
      </c>
      <c r="BU496" s="7">
        <f>+'ESTUDIO DE MERCADO 2025'!BL496*1.051</f>
        <v>34983434.025399998</v>
      </c>
      <c r="BV496" s="8">
        <f t="shared" si="304"/>
        <v>33040488</v>
      </c>
      <c r="BW496" s="450"/>
      <c r="BX496" s="157">
        <f>+'ESTUDIO DE MERCADO 2023'!BB496*(1 + 0.0928) * (1 + 0.052) * (1 + 0.051)</f>
        <v>0</v>
      </c>
      <c r="BY496" s="157">
        <f>+'ESTUDIO DE MERCADO 2023'!BC496*(1 + 0.0928) * (1 + 0.052) * (1 + 0.051)</f>
        <v>0</v>
      </c>
      <c r="BZ496" s="7" t="s">
        <v>537</v>
      </c>
      <c r="CA496" s="7" t="s">
        <v>537</v>
      </c>
      <c r="CB496" s="7" t="s">
        <v>537</v>
      </c>
      <c r="CC496" s="8" t="s">
        <v>537</v>
      </c>
      <c r="CD496" s="453"/>
      <c r="CE496" s="9"/>
      <c r="CF496" s="9"/>
      <c r="CG496" s="9"/>
      <c r="CH496" s="9"/>
      <c r="CI496" s="10"/>
      <c r="CJ496" s="10"/>
    </row>
    <row r="497" spans="1:198" s="6" customFormat="1" ht="50" customHeight="1" thickBot="1" x14ac:dyDescent="0.4">
      <c r="A497" s="291"/>
      <c r="B497" s="93">
        <v>456</v>
      </c>
      <c r="C497" s="56" t="s">
        <v>489</v>
      </c>
      <c r="D497" s="36" t="s">
        <v>272</v>
      </c>
      <c r="F497" s="157">
        <f>+'ESTUDIO DE MERCADO 2023'!F497*(1 + 0.0928) * (1 + 0.052) * (1 + 0.051)</f>
        <v>640331.31606011384</v>
      </c>
      <c r="G497" s="157">
        <f>+'ESTUDIO DE MERCADO 2023'!G497*(1 + 0.0928) * (1 + 0.052) * (1 + 0.051)</f>
        <v>605851.93750303087</v>
      </c>
      <c r="H497" s="7">
        <f>+'ESTUDIO DE MERCADO 2025'!H497*1.051</f>
        <v>789301</v>
      </c>
      <c r="I497" s="7">
        <f>+'ESTUDIO DE MERCADO 2025'!I497*1.051</f>
        <v>805066</v>
      </c>
      <c r="J497" s="13">
        <f>+'ESTUDIO DE MERCADO 2025'!J497*1.051</f>
        <v>758793.62299999991</v>
      </c>
      <c r="K497" s="8">
        <f t="shared" si="296"/>
        <v>719869</v>
      </c>
      <c r="L497" s="450"/>
      <c r="M497" s="157">
        <f>+'ESTUDIO DE MERCADO 2023'!I497*(1 + 0.0928) * (1 + 0.052) * (1 + 0.051)</f>
        <v>640331.31606011384</v>
      </c>
      <c r="N497" s="157">
        <f>+'ESTUDIO DE MERCADO 2023'!J497*(1 + 0.0928) * (1 + 0.052) * (1 + 0.051)</f>
        <v>595644.01093032281</v>
      </c>
      <c r="O497" s="7">
        <f>+'ESTUDIO DE MERCADO 2025'!N497*1.051</f>
        <v>782995</v>
      </c>
      <c r="P497" s="7">
        <f>+'ESTUDIO DE MERCADO 2025'!O497*1.051</f>
        <v>798760</v>
      </c>
      <c r="Q497" s="7">
        <f>+'ESTUDIO DE MERCADO 2025'!P497*1.051</f>
        <v>752578.42940000002</v>
      </c>
      <c r="R497" s="8">
        <f t="shared" si="297"/>
        <v>714062</v>
      </c>
      <c r="S497" s="450"/>
      <c r="T497" s="157">
        <f>+'ESTUDIO DE MERCADO 2023'!O497*(1 + 0.0928) * (1 + 0.052) * (1 + 0.051)</f>
        <v>994240.12285921141</v>
      </c>
      <c r="U497" s="157">
        <f>+'ESTUDIO DE MERCADO 2023'!P497*(1 + 0.0928) * (1 + 0.052) * (1 + 0.051)</f>
        <v>940704.1162437154</v>
      </c>
      <c r="V497" s="7">
        <f>+'ESTUDIO DE MERCADO 2025'!T497*1.051</f>
        <v>1225466</v>
      </c>
      <c r="W497" s="7">
        <f>+'ESTUDIO DE MERCADO 2025'!U497*1.051</f>
        <v>1225466</v>
      </c>
      <c r="X497" s="7">
        <f>+'ESTUDIO DE MERCADO 2025'!V497*1.051</f>
        <v>1178174.9938000001</v>
      </c>
      <c r="Y497" s="8">
        <f t="shared" si="298"/>
        <v>1112810</v>
      </c>
      <c r="Z497" s="450"/>
      <c r="AA497" s="157">
        <f>+'ESTUDIO DE MERCADO 2023'!AD497*(1 + 0.0928) * (1 + 0.052) * (1 + 0.051)</f>
        <v>1577097.6459362321</v>
      </c>
      <c r="AB497" s="157">
        <f>+'ESTUDIO DE MERCADO 2023'!AE497*(1 + 0.0928) * (1 + 0.052) * (1 + 0.051)</f>
        <v>1124902.0128996219</v>
      </c>
      <c r="AC497" s="7">
        <f>+'ESTUDIO DE MERCADO 2025'!Z497*1.051</f>
        <v>1711028</v>
      </c>
      <c r="AD497" s="7">
        <f>+'ESTUDIO DE MERCADO 2025'!AA497*1.051</f>
        <v>1711028</v>
      </c>
      <c r="AE497" s="7">
        <f>+'ESTUDIO DE MERCADO 2025'!AB497*1.051</f>
        <v>1645231.196</v>
      </c>
      <c r="AF497" s="8">
        <f t="shared" si="299"/>
        <v>1553857</v>
      </c>
      <c r="AG497" s="450"/>
      <c r="AH497" s="157">
        <f>+'ESTUDIO DE MERCADO 2023'!AG497*(1 + 0.0928) * (1 + 0.052) * (1 + 0.051)</f>
        <v>1573675.0970548585</v>
      </c>
      <c r="AI497" s="157">
        <f>+'ESTUDIO DE MERCADO 2023'!AH497*(1 + 0.0928) * (1 + 0.052) * (1 + 0.051)</f>
        <v>1124902.0128996219</v>
      </c>
      <c r="AJ497" s="7">
        <f>+'ESTUDIO DE MERCADO 2025'!AF497*1.051</f>
        <v>1708926</v>
      </c>
      <c r="AK497" s="7">
        <f>+'ESTUDIO DE MERCADO 2025'!AG497*1.051</f>
        <v>1743609</v>
      </c>
      <c r="AL497" s="7">
        <f>+'ESTUDIO DE MERCADO 2025'!AH497*1.051</f>
        <v>1643147.6935999999</v>
      </c>
      <c r="AM497" s="8">
        <f t="shared" si="300"/>
        <v>1558852</v>
      </c>
      <c r="AN497" s="450"/>
      <c r="AO497" s="157">
        <f>+'ESTUDIO DE MERCADO 2023'!AJ497*(1 + 0.0928) * (1 + 0.052) * (1 + 0.051)</f>
        <v>1659645.8314694806</v>
      </c>
      <c r="AP497" s="157">
        <f>+'ESTUDIO DE MERCADO 2023'!AK497*(1 + 0.0928) * (1 + 0.052) * (1 + 0.051)</f>
        <v>1124902.0128996219</v>
      </c>
      <c r="AQ497" s="7">
        <f>+'ESTUDIO DE MERCADO 2025'!AL497*1.051</f>
        <v>1763578</v>
      </c>
      <c r="AR497" s="7">
        <f>+'ESTUDIO DE MERCADO 2025'!AM497*1.051</f>
        <v>1799312</v>
      </c>
      <c r="AS497" s="7">
        <f>+'ESTUDIO DE MERCADO 2025'!AN497*1.051</f>
        <v>1695494.22</v>
      </c>
      <c r="AT497" s="8">
        <f>ROUND(((AO497+AP497+AQ497+AR497+AS497)/5),0)</f>
        <v>1608586</v>
      </c>
      <c r="AU497" s="450"/>
      <c r="AV497" s="157">
        <f>+'ESTUDIO DE MERCADO 2023'!AM497*(1 + 0.0928) * (1 + 0.052) * (1 + 0.051)</f>
        <v>1691285.8804466652</v>
      </c>
      <c r="AW497" s="157">
        <f>+'ESTUDIO DE MERCADO 2023'!AN497*(1 + 0.0928) * (1 + 0.052) * (1 + 0.051)</f>
        <v>1124902.0128996219</v>
      </c>
      <c r="AX497" s="7">
        <f>+'ESTUDIO DE MERCADO 2025'!AR497*1.051</f>
        <v>1783547</v>
      </c>
      <c r="AY497" s="7">
        <f>+'ESTUDIO DE MERCADO 2025'!AS497*1.051</f>
        <v>1819281</v>
      </c>
      <c r="AZ497" s="7">
        <f>+'ESTUDIO DE MERCADO 2025'!AT497*1.051</f>
        <v>1714759.2601999999</v>
      </c>
      <c r="BA497" s="8">
        <f t="shared" si="301"/>
        <v>1626755</v>
      </c>
      <c r="BB497" s="450"/>
      <c r="BC497" s="157">
        <f>+'ESTUDIO DE MERCADO 2023'!AP497*(1 + 0.0928) * (1 + 0.052) * (1 + 0.051)</f>
        <v>841964.03429049661</v>
      </c>
      <c r="BD497" s="157">
        <f>+'ESTUDIO DE MERCADO 2023'!AQ497*(1 + 0.0928) * (1 + 0.052) * (1 + 0.051)</f>
        <v>647664.64176192053</v>
      </c>
      <c r="BE497" s="7">
        <f>+'ESTUDIO DE MERCADO 2025'!AX497*1.051</f>
        <v>943797.99999999988</v>
      </c>
      <c r="BF497" s="7">
        <f>+'ESTUDIO DE MERCADO 2025'!AY497*1.051</f>
        <v>943797.99999999988</v>
      </c>
      <c r="BG497" s="7">
        <f>+'ESTUDIO DE MERCADO 2025'!AZ497*1.051</f>
        <v>907025.40179999999</v>
      </c>
      <c r="BH497" s="8">
        <f t="shared" si="302"/>
        <v>856850</v>
      </c>
      <c r="BI497" s="450"/>
      <c r="BJ497" s="157">
        <f>+'ESTUDIO DE MERCADO 2023'!AV497*(1 + 0.0928) * (1 + 0.052) * (1 + 0.051)</f>
        <v>1699246.3136276235</v>
      </c>
      <c r="BK497" s="157">
        <f>+'ESTUDIO DE MERCADO 2023'!AW497*(1 + 0.0928) * (1 + 0.052) * (1 + 0.051)</f>
        <v>1124902.0128996219</v>
      </c>
      <c r="BL497" s="7">
        <f>+'ESTUDIO DE MERCADO 2025'!BD497*1.051</f>
        <v>1788802</v>
      </c>
      <c r="BM497" s="7">
        <f>+'ESTUDIO DE MERCADO 2025'!BE497*1.051</f>
        <v>1788802</v>
      </c>
      <c r="BN497" s="7">
        <f>+'ESTUDIO DE MERCADO 2025'!BF497*1.051</f>
        <v>1719606.0518</v>
      </c>
      <c r="BO497" s="8">
        <f t="shared" si="303"/>
        <v>1624272</v>
      </c>
      <c r="BP497" s="450"/>
      <c r="BQ497" s="157">
        <f>+'ESTUDIO DE MERCADO 2023'!AY497*(1 + 0.0928) * (1 + 0.052) * (1 + 0.051)</f>
        <v>1697500.4127605546</v>
      </c>
      <c r="BR497" s="157">
        <f>+'ESTUDIO DE MERCADO 2023'!AZ497*(1 + 0.0928) * (1 + 0.052) * (1 + 0.051)</f>
        <v>1124902.0128996219</v>
      </c>
      <c r="BS497" s="7">
        <f>+'ESTUDIO DE MERCADO 2025'!BJ497*1.051</f>
        <v>1787751</v>
      </c>
      <c r="BT497" s="7">
        <f>+'ESTUDIO DE MERCADO 2025'!BK497*1.051</f>
        <v>1787751</v>
      </c>
      <c r="BU497" s="7">
        <f>+'ESTUDIO DE MERCADO 2025'!BL497*1.051</f>
        <v>1718543.7009999999</v>
      </c>
      <c r="BV497" s="8">
        <f t="shared" si="304"/>
        <v>1623290</v>
      </c>
      <c r="BW497" s="450"/>
      <c r="BX497" s="157">
        <f>+'ESTUDIO DE MERCADO 2023'!BB497*(1 + 0.0928) * (1 + 0.052) * (1 + 0.051)</f>
        <v>924110.06729277805</v>
      </c>
      <c r="BY497" s="157">
        <f>+'ESTUDIO DE MERCADO 2023'!BC497*(1 + 0.0928) * (1 + 0.052) * (1 + 0.051)</f>
        <v>710853.89791752165</v>
      </c>
      <c r="BZ497" s="7">
        <f>+'ESTUDIO DE MERCADO 2025'!BP497*1.051</f>
        <v>1035234.9999999999</v>
      </c>
      <c r="CA497" s="7">
        <f>+'ESTUDIO DE MERCADO 2025'!BQ497*1.051</f>
        <v>1035234.9999999999</v>
      </c>
      <c r="CB497" s="7">
        <f>+'ESTUDIO DE MERCADO 2025'!BR497*1.051</f>
        <v>995519.81199999992</v>
      </c>
      <c r="CC497" s="8">
        <f t="shared" si="295"/>
        <v>940191</v>
      </c>
      <c r="CD497" s="453"/>
      <c r="CE497" s="9"/>
      <c r="CF497" s="9"/>
      <c r="CG497" s="9"/>
      <c r="CH497" s="9"/>
      <c r="CI497" s="10"/>
      <c r="CJ497" s="10"/>
    </row>
    <row r="498" spans="1:198" ht="50" customHeight="1" thickBot="1" x14ac:dyDescent="0.4">
      <c r="A498" s="292"/>
      <c r="B498" s="274" t="s">
        <v>490</v>
      </c>
      <c r="C498" s="274"/>
      <c r="D498" s="274"/>
      <c r="E498" s="6"/>
      <c r="F498" s="156">
        <f>+F461+F449+F439+F427+F411+F371+F356+F340+F330+F326+F308+F261</f>
        <v>110869340.1401761</v>
      </c>
      <c r="G498" s="156">
        <f t="shared" ref="G498:CB498" si="307">+G461+G449+G439+G427+G411+G371+G356+G340+G330+G326+G308+G261</f>
        <v>104899452.59416664</v>
      </c>
      <c r="H498" s="156">
        <f>+H461+H449+H439+H427+H411+H371+H356+H340+H330+H326+H308+H261</f>
        <v>141584414</v>
      </c>
      <c r="I498" s="156">
        <f t="shared" si="307"/>
        <v>144423165</v>
      </c>
      <c r="J498" s="156">
        <f t="shared" si="307"/>
        <v>136132933.33359998</v>
      </c>
      <c r="K498" s="156">
        <f>+K461+K449+K439+K427+K411+K371+K356+K340+K330+K326+K308+K261</f>
        <v>127581865</v>
      </c>
      <c r="L498" s="156"/>
      <c r="M498" s="156">
        <f t="shared" si="307"/>
        <v>110869340.1401761</v>
      </c>
      <c r="N498" s="156">
        <f t="shared" si="307"/>
        <v>104889245.4634302</v>
      </c>
      <c r="O498" s="156">
        <f t="shared" si="307"/>
        <v>141749421</v>
      </c>
      <c r="P498" s="156">
        <f t="shared" si="307"/>
        <v>144591325</v>
      </c>
      <c r="Q498" s="156">
        <f t="shared" si="307"/>
        <v>136292776.13999999</v>
      </c>
      <c r="R498" s="156">
        <f t="shared" si="307"/>
        <v>127678426</v>
      </c>
      <c r="S498" s="156"/>
      <c r="T498" s="156">
        <f t="shared" si="307"/>
        <v>196807855.43608329</v>
      </c>
      <c r="U498" s="156">
        <f t="shared" si="307"/>
        <v>186210509.37414035</v>
      </c>
      <c r="V498" s="156">
        <f t="shared" si="307"/>
        <v>286277686</v>
      </c>
      <c r="W498" s="156">
        <f t="shared" si="307"/>
        <v>286277686</v>
      </c>
      <c r="X498" s="156">
        <f t="shared" si="307"/>
        <v>275264753.91280001</v>
      </c>
      <c r="Y498" s="156">
        <f t="shared" si="307"/>
        <v>246167701</v>
      </c>
      <c r="Z498" s="156"/>
      <c r="AA498" s="156">
        <f t="shared" si="307"/>
        <v>270801949.43710738</v>
      </c>
      <c r="AB498" s="156">
        <f t="shared" si="307"/>
        <v>264350591.90177554</v>
      </c>
      <c r="AC498" s="156">
        <f t="shared" si="307"/>
        <v>346982395</v>
      </c>
      <c r="AD498" s="156">
        <f t="shared" si="307"/>
        <v>346982395</v>
      </c>
      <c r="AE498" s="156">
        <f t="shared" si="307"/>
        <v>333635883.47079998</v>
      </c>
      <c r="AF498" s="156">
        <f t="shared" si="307"/>
        <v>312550644</v>
      </c>
      <c r="AG498" s="156"/>
      <c r="AH498" s="156">
        <f t="shared" si="307"/>
        <v>252003223.67532241</v>
      </c>
      <c r="AI498" s="156">
        <f t="shared" si="307"/>
        <v>264350591.90177554</v>
      </c>
      <c r="AJ498" s="156">
        <f t="shared" si="307"/>
        <v>335077718</v>
      </c>
      <c r="AK498" s="156">
        <f t="shared" si="307"/>
        <v>341784149</v>
      </c>
      <c r="AL498" s="156">
        <f t="shared" si="307"/>
        <v>322189455.29299998</v>
      </c>
      <c r="AM498" s="156">
        <f t="shared" si="307"/>
        <v>303081033</v>
      </c>
      <c r="AN498" s="156"/>
      <c r="AO498" s="156">
        <f t="shared" si="307"/>
        <v>268263427.80082381</v>
      </c>
      <c r="AP498" s="156">
        <f t="shared" si="307"/>
        <v>264350591.90177554</v>
      </c>
      <c r="AQ498" s="156">
        <f t="shared" si="307"/>
        <v>345765337</v>
      </c>
      <c r="AR498" s="156">
        <f t="shared" si="307"/>
        <v>352685121</v>
      </c>
      <c r="AS498" s="156">
        <f t="shared" si="307"/>
        <v>332466454.89899999</v>
      </c>
      <c r="AT498" s="156">
        <f t="shared" si="307"/>
        <v>312706187</v>
      </c>
      <c r="AU498" s="156"/>
      <c r="AV498" s="156">
        <f t="shared" si="307"/>
        <v>265571096.88697064</v>
      </c>
      <c r="AW498" s="156">
        <f t="shared" si="307"/>
        <v>264350591.90177554</v>
      </c>
      <c r="AX498" s="156">
        <f t="shared" si="307"/>
        <v>342483064</v>
      </c>
      <c r="AY498" s="156">
        <f t="shared" si="307"/>
        <v>349328227</v>
      </c>
      <c r="AZ498" s="156">
        <f t="shared" si="307"/>
        <v>329309463.83160001</v>
      </c>
      <c r="BA498" s="156">
        <f t="shared" si="307"/>
        <v>310208493</v>
      </c>
      <c r="BB498" s="156"/>
      <c r="BC498" s="156">
        <f t="shared" si="307"/>
        <v>151774365.10847849</v>
      </c>
      <c r="BD498" s="156">
        <f t="shared" si="307"/>
        <v>116749511.62190655</v>
      </c>
      <c r="BE498" s="156">
        <f t="shared" si="307"/>
        <v>175224822</v>
      </c>
      <c r="BF498" s="156">
        <f t="shared" si="307"/>
        <v>175224822</v>
      </c>
      <c r="BG498" s="156">
        <f t="shared" si="307"/>
        <v>168484289.20300004</v>
      </c>
      <c r="BH498" s="156">
        <f t="shared" si="307"/>
        <v>157491563</v>
      </c>
      <c r="BI498" s="156"/>
      <c r="BJ498" s="156">
        <f t="shared" si="307"/>
        <v>240352254.56827843</v>
      </c>
      <c r="BK498" s="156">
        <f t="shared" si="307"/>
        <v>264350591.90177554</v>
      </c>
      <c r="BL498" s="156">
        <f t="shared" si="307"/>
        <v>328349216</v>
      </c>
      <c r="BM498" s="156">
        <f t="shared" si="307"/>
        <v>328349216</v>
      </c>
      <c r="BN498" s="156">
        <f t="shared" si="307"/>
        <v>315718493.27579999</v>
      </c>
      <c r="BO498" s="156">
        <f t="shared" si="307"/>
        <v>295423958</v>
      </c>
      <c r="BP498" s="156"/>
      <c r="BQ498" s="156">
        <f t="shared" si="307"/>
        <v>235609777.34147757</v>
      </c>
      <c r="BR498" s="156">
        <f t="shared" si="307"/>
        <v>264350591.90177554</v>
      </c>
      <c r="BS498" s="156">
        <f t="shared" si="307"/>
        <v>325481037</v>
      </c>
      <c r="BT498" s="156">
        <f t="shared" si="307"/>
        <v>325481037</v>
      </c>
      <c r="BU498" s="156">
        <f t="shared" si="307"/>
        <v>312955891.21959996</v>
      </c>
      <c r="BV498" s="156">
        <f t="shared" si="307"/>
        <v>292775666</v>
      </c>
      <c r="BW498" s="156"/>
      <c r="BX498" s="156">
        <f t="shared" si="307"/>
        <v>167464556.94685772</v>
      </c>
      <c r="BY498" s="156">
        <f t="shared" si="307"/>
        <v>128818889.95912132</v>
      </c>
      <c r="BZ498" s="156">
        <f t="shared" si="307"/>
        <v>192909999</v>
      </c>
      <c r="CA498" s="156">
        <f t="shared" si="307"/>
        <v>192909999</v>
      </c>
      <c r="CB498" s="156">
        <f t="shared" si="307"/>
        <v>185157799.24739993</v>
      </c>
      <c r="CC498" s="156">
        <f t="shared" ref="CC498" si="308">+CC461+CC449+CC439+CC427+CC411+CC371+CC356+CC340+CC330+CC326+CC308+CC261</f>
        <v>173452255</v>
      </c>
      <c r="CD498" s="457"/>
      <c r="CE498" s="143">
        <f>+K498+R498+Y498+AF498+AM498+AT498+BA498+BH498+BO498+BV498+CC498</f>
        <v>2659117791</v>
      </c>
      <c r="CF498" s="45"/>
      <c r="CG498" s="45"/>
      <c r="CH498" s="10"/>
      <c r="CI498" s="10"/>
      <c r="CJ498" s="10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</row>
    <row r="499" spans="1:198" ht="25.5" customHeight="1" x14ac:dyDescent="0.35">
      <c r="A499" s="275"/>
      <c r="B499" s="275"/>
      <c r="C499" s="275"/>
      <c r="D499" s="275"/>
      <c r="E499" s="108"/>
      <c r="F499" s="275"/>
      <c r="G499" s="275"/>
      <c r="H499" s="275"/>
      <c r="I499" s="275"/>
      <c r="J499" s="275"/>
      <c r="K499" s="275"/>
      <c r="L499" s="275"/>
      <c r="M499" s="275"/>
      <c r="N499" s="275"/>
      <c r="O499" s="275"/>
      <c r="P499" s="275"/>
      <c r="Q499" s="275"/>
      <c r="R499" s="275"/>
      <c r="S499" s="275"/>
      <c r="T499" s="275"/>
      <c r="U499" s="275"/>
      <c r="V499" s="275"/>
      <c r="W499" s="275"/>
      <c r="X499" s="275"/>
      <c r="Y499" s="275"/>
      <c r="Z499" s="275"/>
      <c r="AA499" s="275"/>
      <c r="AB499" s="275"/>
      <c r="AC499" s="275"/>
      <c r="AD499" s="275"/>
      <c r="AE499" s="275"/>
      <c r="AF499" s="275"/>
      <c r="AG499" s="275"/>
      <c r="AH499" s="275"/>
      <c r="AI499" s="275"/>
      <c r="AJ499" s="275"/>
      <c r="AK499" s="275"/>
      <c r="AL499" s="275"/>
      <c r="AM499" s="275"/>
      <c r="AN499" s="275"/>
      <c r="AO499" s="275"/>
      <c r="AP499" s="275"/>
      <c r="AQ499" s="275"/>
      <c r="AR499" s="275"/>
      <c r="AS499" s="275"/>
      <c r="AT499" s="275"/>
      <c r="AU499" s="275"/>
      <c r="AV499" s="275"/>
      <c r="AW499" s="275"/>
      <c r="AX499" s="275"/>
      <c r="AY499" s="275"/>
      <c r="AZ499" s="275"/>
      <c r="BA499" s="275"/>
      <c r="BB499" s="275"/>
      <c r="BC499" s="275"/>
      <c r="BD499" s="275"/>
      <c r="BE499" s="275"/>
      <c r="BF499" s="275"/>
      <c r="BG499" s="275"/>
      <c r="BH499" s="275"/>
      <c r="BI499" s="275"/>
      <c r="BJ499" s="275"/>
      <c r="BK499" s="275"/>
      <c r="BL499" s="275"/>
      <c r="BM499" s="275"/>
      <c r="BN499" s="275"/>
      <c r="BO499" s="275"/>
      <c r="BP499" s="275"/>
      <c r="BQ499" s="275"/>
      <c r="BR499" s="275"/>
      <c r="BS499" s="275"/>
      <c r="BT499" s="275"/>
      <c r="BU499" s="275"/>
      <c r="BV499" s="275"/>
      <c r="BW499" s="275"/>
      <c r="BX499" s="275"/>
      <c r="BY499" s="275"/>
      <c r="BZ499" s="275"/>
      <c r="CA499" s="275"/>
      <c r="CB499" s="275"/>
      <c r="CC499" s="275"/>
      <c r="CD499" s="458"/>
      <c r="CE499" s="9"/>
      <c r="CF499" s="9"/>
      <c r="CG499" s="9"/>
      <c r="CH499" s="10"/>
      <c r="CI499" s="10"/>
      <c r="CJ499" s="10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</row>
    <row r="500" spans="1:198" ht="25.5" customHeight="1" thickBot="1" x14ac:dyDescent="0.4">
      <c r="A500" s="134"/>
      <c r="B500" s="134"/>
      <c r="C500" s="134"/>
      <c r="D500" s="134"/>
      <c r="E500" s="136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  <c r="AY500" s="134"/>
      <c r="AZ500" s="134"/>
      <c r="BA500" s="134"/>
      <c r="BB500" s="134"/>
      <c r="BC500" s="134"/>
      <c r="BD500" s="134"/>
      <c r="BE500" s="134"/>
      <c r="BF500" s="134"/>
      <c r="BG500" s="134"/>
      <c r="BH500" s="134"/>
      <c r="BI500" s="134"/>
      <c r="BJ500" s="134"/>
      <c r="BK500" s="134"/>
      <c r="BL500" s="134"/>
      <c r="BM500" s="134"/>
      <c r="BN500" s="134"/>
      <c r="BO500" s="134"/>
      <c r="BP500" s="134"/>
      <c r="BQ500" s="134"/>
      <c r="BR500" s="134"/>
      <c r="BS500" s="134"/>
      <c r="BT500" s="134"/>
      <c r="BU500" s="134"/>
      <c r="BV500" s="134"/>
      <c r="BW500" s="134"/>
      <c r="BX500" s="134"/>
      <c r="BY500" s="134"/>
      <c r="BZ500" s="134"/>
      <c r="CA500" s="134"/>
      <c r="CB500" s="134"/>
      <c r="CC500" s="134"/>
      <c r="CD500" s="134"/>
      <c r="CE500" s="9"/>
      <c r="CF500" s="9"/>
      <c r="CG500" s="9"/>
      <c r="CH500" s="10"/>
      <c r="CI500" s="10"/>
      <c r="CJ500" s="10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</row>
    <row r="501" spans="1:198" ht="40" customHeight="1" x14ac:dyDescent="0.35">
      <c r="A501" s="140"/>
      <c r="B501" s="276" t="s">
        <v>492</v>
      </c>
      <c r="C501" s="276"/>
      <c r="D501" s="277"/>
      <c r="E501" s="136"/>
      <c r="F501" s="267" t="s">
        <v>6</v>
      </c>
      <c r="G501" s="268"/>
      <c r="H501" s="268"/>
      <c r="I501" s="268"/>
      <c r="J501" s="268"/>
      <c r="K501" s="269"/>
      <c r="L501" s="264"/>
      <c r="M501" s="267" t="s">
        <v>7</v>
      </c>
      <c r="N501" s="268"/>
      <c r="O501" s="268"/>
      <c r="P501" s="268"/>
      <c r="Q501" s="268"/>
      <c r="R501" s="269"/>
      <c r="S501" s="264"/>
      <c r="T501" s="267" t="s">
        <v>8</v>
      </c>
      <c r="U501" s="268"/>
      <c r="V501" s="268"/>
      <c r="W501" s="268"/>
      <c r="X501" s="268"/>
      <c r="Y501" s="269"/>
      <c r="Z501" s="264"/>
      <c r="AA501" s="267" t="s">
        <v>9</v>
      </c>
      <c r="AB501" s="268"/>
      <c r="AC501" s="268"/>
      <c r="AD501" s="268"/>
      <c r="AE501" s="268"/>
      <c r="AF501" s="269"/>
      <c r="AG501" s="264"/>
      <c r="AH501" s="267" t="s">
        <v>10</v>
      </c>
      <c r="AI501" s="268"/>
      <c r="AJ501" s="268"/>
      <c r="AK501" s="268"/>
      <c r="AL501" s="268"/>
      <c r="AM501" s="269"/>
      <c r="AN501" s="264"/>
      <c r="AO501" s="267" t="s">
        <v>11</v>
      </c>
      <c r="AP501" s="268"/>
      <c r="AQ501" s="268"/>
      <c r="AR501" s="268"/>
      <c r="AS501" s="268"/>
      <c r="AT501" s="269"/>
      <c r="AU501" s="264"/>
      <c r="AV501" s="267" t="s">
        <v>12</v>
      </c>
      <c r="AW501" s="268"/>
      <c r="AX501" s="268"/>
      <c r="AY501" s="268"/>
      <c r="AZ501" s="268"/>
      <c r="BA501" s="269"/>
      <c r="BB501" s="264"/>
      <c r="BC501" s="267" t="s">
        <v>13</v>
      </c>
      <c r="BD501" s="268"/>
      <c r="BE501" s="268"/>
      <c r="BF501" s="268"/>
      <c r="BG501" s="268"/>
      <c r="BH501" s="269"/>
      <c r="BI501" s="264"/>
      <c r="BJ501" s="267" t="s">
        <v>14</v>
      </c>
      <c r="BK501" s="268"/>
      <c r="BL501" s="268"/>
      <c r="BM501" s="268"/>
      <c r="BN501" s="268"/>
      <c r="BO501" s="269"/>
      <c r="BP501" s="264"/>
      <c r="BQ501" s="267" t="s">
        <v>15</v>
      </c>
      <c r="BR501" s="268"/>
      <c r="BS501" s="268"/>
      <c r="BT501" s="268"/>
      <c r="BU501" s="268"/>
      <c r="BV501" s="269"/>
      <c r="BW501" s="264"/>
      <c r="BX501" s="267" t="s">
        <v>16</v>
      </c>
      <c r="BY501" s="268"/>
      <c r="BZ501" s="268"/>
      <c r="CA501" s="268"/>
      <c r="CB501" s="268"/>
      <c r="CC501" s="269"/>
      <c r="CD501" s="452"/>
      <c r="CE501" s="9"/>
      <c r="CF501" s="9"/>
      <c r="CG501" s="9"/>
      <c r="CH501" s="9"/>
      <c r="CI501" s="10"/>
      <c r="CJ501" s="10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</row>
    <row r="502" spans="1:198" ht="70" customHeight="1" thickBot="1" x14ac:dyDescent="0.4">
      <c r="A502" s="285" t="s">
        <v>491</v>
      </c>
      <c r="B502" s="278"/>
      <c r="C502" s="279"/>
      <c r="D502" s="280"/>
      <c r="E502" s="107"/>
      <c r="F502" s="220" t="s">
        <v>17</v>
      </c>
      <c r="G502" s="220" t="s">
        <v>18</v>
      </c>
      <c r="H502" s="220" t="s">
        <v>533</v>
      </c>
      <c r="I502" s="220" t="s">
        <v>534</v>
      </c>
      <c r="J502" s="220" t="s">
        <v>535</v>
      </c>
      <c r="K502" s="220" t="s">
        <v>19</v>
      </c>
      <c r="L502" s="158" t="s">
        <v>565</v>
      </c>
      <c r="M502" s="220" t="s">
        <v>17</v>
      </c>
      <c r="N502" s="220" t="s">
        <v>18</v>
      </c>
      <c r="O502" s="220" t="s">
        <v>533</v>
      </c>
      <c r="P502" s="220" t="s">
        <v>534</v>
      </c>
      <c r="Q502" s="220" t="s">
        <v>535</v>
      </c>
      <c r="R502" s="220" t="s">
        <v>19</v>
      </c>
      <c r="S502" s="158" t="s">
        <v>565</v>
      </c>
      <c r="T502" s="220" t="s">
        <v>17</v>
      </c>
      <c r="U502" s="220" t="s">
        <v>18</v>
      </c>
      <c r="V502" s="220" t="s">
        <v>533</v>
      </c>
      <c r="W502" s="220" t="s">
        <v>534</v>
      </c>
      <c r="X502" s="220" t="s">
        <v>535</v>
      </c>
      <c r="Y502" s="220" t="s">
        <v>19</v>
      </c>
      <c r="Z502" s="158" t="s">
        <v>565</v>
      </c>
      <c r="AA502" s="220" t="s">
        <v>17</v>
      </c>
      <c r="AB502" s="220" t="s">
        <v>18</v>
      </c>
      <c r="AC502" s="220" t="s">
        <v>533</v>
      </c>
      <c r="AD502" s="220" t="s">
        <v>534</v>
      </c>
      <c r="AE502" s="220" t="s">
        <v>535</v>
      </c>
      <c r="AF502" s="220" t="s">
        <v>19</v>
      </c>
      <c r="AG502" s="158" t="s">
        <v>565</v>
      </c>
      <c r="AH502" s="220" t="s">
        <v>17</v>
      </c>
      <c r="AI502" s="220" t="s">
        <v>18</v>
      </c>
      <c r="AJ502" s="220" t="s">
        <v>533</v>
      </c>
      <c r="AK502" s="220" t="s">
        <v>534</v>
      </c>
      <c r="AL502" s="220" t="s">
        <v>535</v>
      </c>
      <c r="AM502" s="220" t="s">
        <v>19</v>
      </c>
      <c r="AN502" s="158" t="s">
        <v>565</v>
      </c>
      <c r="AO502" s="220" t="s">
        <v>17</v>
      </c>
      <c r="AP502" s="220" t="s">
        <v>18</v>
      </c>
      <c r="AQ502" s="220" t="s">
        <v>533</v>
      </c>
      <c r="AR502" s="220" t="s">
        <v>534</v>
      </c>
      <c r="AS502" s="220" t="s">
        <v>535</v>
      </c>
      <c r="AT502" s="220" t="s">
        <v>19</v>
      </c>
      <c r="AU502" s="158" t="s">
        <v>565</v>
      </c>
      <c r="AV502" s="220" t="s">
        <v>17</v>
      </c>
      <c r="AW502" s="220" t="s">
        <v>18</v>
      </c>
      <c r="AX502" s="220" t="s">
        <v>533</v>
      </c>
      <c r="AY502" s="220" t="s">
        <v>534</v>
      </c>
      <c r="AZ502" s="220" t="s">
        <v>535</v>
      </c>
      <c r="BA502" s="220" t="s">
        <v>19</v>
      </c>
      <c r="BB502" s="158" t="s">
        <v>565</v>
      </c>
      <c r="BC502" s="220" t="s">
        <v>17</v>
      </c>
      <c r="BD502" s="220" t="s">
        <v>18</v>
      </c>
      <c r="BE502" s="220" t="s">
        <v>533</v>
      </c>
      <c r="BF502" s="220" t="s">
        <v>534</v>
      </c>
      <c r="BG502" s="220" t="s">
        <v>535</v>
      </c>
      <c r="BH502" s="220" t="s">
        <v>19</v>
      </c>
      <c r="BI502" s="158" t="s">
        <v>565</v>
      </c>
      <c r="BJ502" s="220" t="s">
        <v>17</v>
      </c>
      <c r="BK502" s="220" t="s">
        <v>18</v>
      </c>
      <c r="BL502" s="220" t="s">
        <v>533</v>
      </c>
      <c r="BM502" s="220" t="s">
        <v>534</v>
      </c>
      <c r="BN502" s="220" t="s">
        <v>535</v>
      </c>
      <c r="BO502" s="220" t="s">
        <v>19</v>
      </c>
      <c r="BP502" s="158" t="s">
        <v>565</v>
      </c>
      <c r="BQ502" s="220" t="s">
        <v>17</v>
      </c>
      <c r="BR502" s="220" t="s">
        <v>18</v>
      </c>
      <c r="BS502" s="220" t="s">
        <v>533</v>
      </c>
      <c r="BT502" s="220" t="s">
        <v>534</v>
      </c>
      <c r="BU502" s="220" t="s">
        <v>535</v>
      </c>
      <c r="BV502" s="220" t="s">
        <v>19</v>
      </c>
      <c r="BW502" s="158" t="s">
        <v>565</v>
      </c>
      <c r="BX502" s="220" t="s">
        <v>17</v>
      </c>
      <c r="BY502" s="220" t="s">
        <v>18</v>
      </c>
      <c r="BZ502" s="220" t="s">
        <v>533</v>
      </c>
      <c r="CA502" s="220" t="s">
        <v>534</v>
      </c>
      <c r="CB502" s="220" t="s">
        <v>535</v>
      </c>
      <c r="CC502" s="220" t="s">
        <v>19</v>
      </c>
      <c r="CD502" s="158" t="s">
        <v>565</v>
      </c>
      <c r="CE502" s="9"/>
      <c r="CF502" s="9"/>
      <c r="CG502" s="9"/>
      <c r="CH502" s="10"/>
      <c r="CI502" s="10"/>
      <c r="CJ502" s="10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</row>
    <row r="503" spans="1:198" ht="50" customHeight="1" thickBot="1" x14ac:dyDescent="0.4">
      <c r="A503" s="285"/>
      <c r="B503" s="83">
        <v>457</v>
      </c>
      <c r="C503" s="151" t="s">
        <v>493</v>
      </c>
      <c r="D503" s="31" t="s">
        <v>272</v>
      </c>
      <c r="E503" s="150"/>
      <c r="F503" s="195">
        <v>1225042.8716515028</v>
      </c>
      <c r="G503" s="195">
        <v>1159079.024716422</v>
      </c>
      <c r="H503" s="195">
        <v>0</v>
      </c>
      <c r="I503" s="195" t="s">
        <v>537</v>
      </c>
      <c r="J503" s="195" t="s">
        <v>537</v>
      </c>
      <c r="K503" s="91">
        <f t="shared" ref="K503:K508" si="309">ROUND(((F503+G503)/2),0)</f>
        <v>1192061</v>
      </c>
      <c r="L503" s="91"/>
      <c r="M503" s="195">
        <v>1225042.8716515028</v>
      </c>
      <c r="N503" s="195">
        <v>0</v>
      </c>
      <c r="O503" s="195" t="s">
        <v>537</v>
      </c>
      <c r="P503" s="195" t="s">
        <v>537</v>
      </c>
      <c r="Q503" s="195" t="s">
        <v>537</v>
      </c>
      <c r="R503" s="91">
        <f>+M503</f>
        <v>1225042.8716515028</v>
      </c>
      <c r="S503" s="91"/>
      <c r="T503" s="195">
        <v>0</v>
      </c>
      <c r="U503" s="195">
        <v>0</v>
      </c>
      <c r="V503" s="195" t="s">
        <v>537</v>
      </c>
      <c r="W503" s="195" t="s">
        <v>537</v>
      </c>
      <c r="X503" s="195" t="s">
        <v>537</v>
      </c>
      <c r="Y503" s="91">
        <v>0</v>
      </c>
      <c r="Z503" s="91"/>
      <c r="AA503" s="195">
        <v>0</v>
      </c>
      <c r="AB503" s="195">
        <v>0</v>
      </c>
      <c r="AC503" s="195" t="s">
        <v>537</v>
      </c>
      <c r="AD503" s="195" t="s">
        <v>537</v>
      </c>
      <c r="AE503" s="195" t="s">
        <v>537</v>
      </c>
      <c r="AF503" s="91">
        <v>0</v>
      </c>
      <c r="AG503" s="91"/>
      <c r="AH503" s="195">
        <v>0</v>
      </c>
      <c r="AI503" s="195">
        <v>0</v>
      </c>
      <c r="AJ503" s="195" t="s">
        <v>537</v>
      </c>
      <c r="AK503" s="195" t="s">
        <v>537</v>
      </c>
      <c r="AL503" s="195" t="s">
        <v>537</v>
      </c>
      <c r="AM503" s="91">
        <v>0</v>
      </c>
      <c r="AN503" s="91"/>
      <c r="AO503" s="195">
        <v>0</v>
      </c>
      <c r="AP503" s="195">
        <v>0</v>
      </c>
      <c r="AQ503" s="195" t="s">
        <v>537</v>
      </c>
      <c r="AR503" s="195" t="s">
        <v>537</v>
      </c>
      <c r="AS503" s="195" t="s">
        <v>537</v>
      </c>
      <c r="AT503" s="91">
        <v>0</v>
      </c>
      <c r="AU503" s="91"/>
      <c r="AV503" s="195">
        <v>0</v>
      </c>
      <c r="AW503" s="195">
        <v>0</v>
      </c>
      <c r="AX503" s="195" t="s">
        <v>537</v>
      </c>
      <c r="AY503" s="195" t="s">
        <v>537</v>
      </c>
      <c r="AZ503" s="195" t="s">
        <v>537</v>
      </c>
      <c r="BA503" s="91">
        <v>0</v>
      </c>
      <c r="BB503" s="91"/>
      <c r="BC503" s="195">
        <v>0</v>
      </c>
      <c r="BD503" s="195">
        <v>0</v>
      </c>
      <c r="BE503" s="195" t="s">
        <v>537</v>
      </c>
      <c r="BF503" s="195" t="s">
        <v>537</v>
      </c>
      <c r="BG503" s="195" t="s">
        <v>537</v>
      </c>
      <c r="BH503" s="91">
        <v>0</v>
      </c>
      <c r="BI503" s="91"/>
      <c r="BJ503" s="195">
        <v>0</v>
      </c>
      <c r="BK503" s="195">
        <v>0</v>
      </c>
      <c r="BL503" s="195" t="s">
        <v>537</v>
      </c>
      <c r="BM503" s="195" t="s">
        <v>537</v>
      </c>
      <c r="BN503" s="195" t="s">
        <v>537</v>
      </c>
      <c r="BO503" s="91">
        <v>0</v>
      </c>
      <c r="BP503" s="91"/>
      <c r="BQ503" s="195">
        <v>0</v>
      </c>
      <c r="BR503" s="195">
        <v>0</v>
      </c>
      <c r="BS503" s="195" t="s">
        <v>537</v>
      </c>
      <c r="BT503" s="195" t="s">
        <v>537</v>
      </c>
      <c r="BU503" s="195" t="s">
        <v>537</v>
      </c>
      <c r="BV503" s="91">
        <v>0</v>
      </c>
      <c r="BW503" s="91"/>
      <c r="BX503" s="195">
        <v>0</v>
      </c>
      <c r="BY503" s="195">
        <v>0</v>
      </c>
      <c r="BZ503" s="195">
        <v>1509236</v>
      </c>
      <c r="CA503" s="195">
        <v>1538664</v>
      </c>
      <c r="CB503" s="195">
        <v>1451677.3543999998</v>
      </c>
      <c r="CC503" s="138">
        <f>ROUND(((BZ503+CA503+CB503)/3),0)</f>
        <v>1499859</v>
      </c>
      <c r="CD503" s="453"/>
      <c r="CE503" s="45"/>
      <c r="CF503" s="95"/>
      <c r="CG503" s="9"/>
      <c r="CH503" s="9"/>
      <c r="CI503" s="10"/>
      <c r="CJ503" s="10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</row>
    <row r="504" spans="1:198" ht="50" customHeight="1" x14ac:dyDescent="0.35">
      <c r="A504" s="285"/>
      <c r="B504" s="82">
        <v>458</v>
      </c>
      <c r="C504" s="152" t="s">
        <v>495</v>
      </c>
      <c r="D504" s="11" t="s">
        <v>272</v>
      </c>
      <c r="E504" s="150"/>
      <c r="F504" s="195">
        <v>2309164.6926630517</v>
      </c>
      <c r="G504" s="195">
        <v>2184825.0553658102</v>
      </c>
      <c r="H504" s="195" t="s">
        <v>537</v>
      </c>
      <c r="I504" s="195" t="s">
        <v>537</v>
      </c>
      <c r="J504" s="195" t="s">
        <v>537</v>
      </c>
      <c r="K504" s="91">
        <f t="shared" si="309"/>
        <v>2246995</v>
      </c>
      <c r="L504" s="91"/>
      <c r="M504" s="195">
        <v>2309164.6926630517</v>
      </c>
      <c r="N504" s="195">
        <v>0</v>
      </c>
      <c r="O504" s="195" t="s">
        <v>537</v>
      </c>
      <c r="P504" s="195" t="s">
        <v>537</v>
      </c>
      <c r="Q504" s="195" t="s">
        <v>537</v>
      </c>
      <c r="R504" s="91">
        <f>+M504</f>
        <v>2309164.6926630517</v>
      </c>
      <c r="S504" s="91"/>
      <c r="T504" s="195">
        <v>0</v>
      </c>
      <c r="U504" s="195">
        <v>0</v>
      </c>
      <c r="V504" s="195">
        <v>2924933</v>
      </c>
      <c r="W504" s="195">
        <v>2980636</v>
      </c>
      <c r="X504" s="195">
        <v>2812071.9956</v>
      </c>
      <c r="Y504" s="91">
        <f>ROUND(((V504+W504+X504)/3),0)</f>
        <v>2905880</v>
      </c>
      <c r="Z504" s="91"/>
      <c r="AA504" s="195">
        <v>0</v>
      </c>
      <c r="AB504" s="195">
        <v>0</v>
      </c>
      <c r="AC504" s="195">
        <v>2924933</v>
      </c>
      <c r="AD504" s="195">
        <v>2980636</v>
      </c>
      <c r="AE504" s="195">
        <v>2812071.9956</v>
      </c>
      <c r="AF504" s="91">
        <f>ROUND(((AC504+AD504+AE504)/3),0)</f>
        <v>2905880</v>
      </c>
      <c r="AG504" s="91"/>
      <c r="AH504" s="195">
        <v>0</v>
      </c>
      <c r="AI504" s="195">
        <v>0</v>
      </c>
      <c r="AJ504" s="195">
        <v>3071022</v>
      </c>
      <c r="AK504" s="195">
        <v>3129878</v>
      </c>
      <c r="AL504" s="195">
        <v>2952675.196</v>
      </c>
      <c r="AM504" s="91">
        <f>ROUND(((AJ504+AK504+AL504)/3),0)</f>
        <v>3051192</v>
      </c>
      <c r="AN504" s="91"/>
      <c r="AO504" s="195">
        <v>0</v>
      </c>
      <c r="AP504" s="195">
        <v>0</v>
      </c>
      <c r="AQ504" s="195">
        <v>3224468</v>
      </c>
      <c r="AR504" s="195">
        <v>3286477</v>
      </c>
      <c r="AS504" s="195">
        <v>3100309.1659999997</v>
      </c>
      <c r="AT504" s="91">
        <f t="shared" ref="AT504:AT508" si="310">ROUND(((AQ504+AR504+AS504)/3),0)</f>
        <v>3203751</v>
      </c>
      <c r="AU504" s="91"/>
      <c r="AV504" s="195">
        <v>0</v>
      </c>
      <c r="AW504" s="195">
        <v>0</v>
      </c>
      <c r="AX504" s="195" t="s">
        <v>537</v>
      </c>
      <c r="AY504" s="195" t="s">
        <v>537</v>
      </c>
      <c r="AZ504" s="195" t="s">
        <v>537</v>
      </c>
      <c r="BA504" s="91">
        <v>0</v>
      </c>
      <c r="BB504" s="91"/>
      <c r="BC504" s="195">
        <v>0</v>
      </c>
      <c r="BD504" s="195">
        <v>0</v>
      </c>
      <c r="BE504" s="195" t="s">
        <v>537</v>
      </c>
      <c r="BF504" s="195" t="s">
        <v>537</v>
      </c>
      <c r="BG504" s="195" t="s">
        <v>537</v>
      </c>
      <c r="BH504" s="91">
        <v>0</v>
      </c>
      <c r="BI504" s="91"/>
      <c r="BJ504" s="195">
        <v>0</v>
      </c>
      <c r="BK504" s="195">
        <v>0</v>
      </c>
      <c r="BL504" s="195">
        <v>3547125</v>
      </c>
      <c r="BM504" s="195">
        <v>3615440</v>
      </c>
      <c r="BN504" s="195">
        <v>3410339.4519999996</v>
      </c>
      <c r="BO504" s="91">
        <f>ROUND(((BL504+BM504+BN504)/3),0)</f>
        <v>3524301</v>
      </c>
      <c r="BP504" s="91"/>
      <c r="BQ504" s="195">
        <v>0</v>
      </c>
      <c r="BR504" s="195">
        <v>0</v>
      </c>
      <c r="BS504" s="195">
        <v>3547125</v>
      </c>
      <c r="BT504" s="195">
        <v>3615440</v>
      </c>
      <c r="BU504" s="195">
        <v>3410339.4519999996</v>
      </c>
      <c r="BV504" s="91">
        <f>ROUND(((BS504+BT504+BU504)/3),0)</f>
        <v>3524301</v>
      </c>
      <c r="BW504" s="91"/>
      <c r="BX504" s="195">
        <v>0</v>
      </c>
      <c r="BY504" s="195">
        <v>0</v>
      </c>
      <c r="BZ504" s="195" t="s">
        <v>537</v>
      </c>
      <c r="CA504" s="195" t="s">
        <v>537</v>
      </c>
      <c r="CB504" s="195" t="s">
        <v>537</v>
      </c>
      <c r="CC504" s="138">
        <v>0</v>
      </c>
      <c r="CD504" s="453"/>
      <c r="CE504" s="45"/>
      <c r="CF504" s="9"/>
      <c r="CG504" s="9"/>
      <c r="CH504" s="9"/>
      <c r="CI504" s="10"/>
      <c r="CJ504" s="10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</row>
    <row r="505" spans="1:198" ht="50" customHeight="1" thickBot="1" x14ac:dyDescent="0.4">
      <c r="A505" s="285"/>
      <c r="B505" s="83">
        <v>459</v>
      </c>
      <c r="C505" s="152" t="s">
        <v>496</v>
      </c>
      <c r="D505" s="11" t="s">
        <v>272</v>
      </c>
      <c r="E505" s="150"/>
      <c r="F505" s="195">
        <v>2843477.1809143126</v>
      </c>
      <c r="G505" s="195">
        <v>2690366.8711727732</v>
      </c>
      <c r="H505" s="195" t="s">
        <v>537</v>
      </c>
      <c r="I505" s="195" t="s">
        <v>537</v>
      </c>
      <c r="J505" s="195" t="s">
        <v>537</v>
      </c>
      <c r="K505" s="91">
        <f t="shared" si="309"/>
        <v>2766922</v>
      </c>
      <c r="L505" s="91"/>
      <c r="M505" s="195">
        <v>2843477.1809143126</v>
      </c>
      <c r="N505" s="195">
        <v>0</v>
      </c>
      <c r="O505" s="195" t="s">
        <v>537</v>
      </c>
      <c r="P505" s="195" t="s">
        <v>537</v>
      </c>
      <c r="Q505" s="195" t="s">
        <v>537</v>
      </c>
      <c r="R505" s="91">
        <f t="shared" ref="R505:R508" si="311">+M505</f>
        <v>2843477.1809143126</v>
      </c>
      <c r="S505" s="91"/>
      <c r="T505" s="195">
        <v>0</v>
      </c>
      <c r="U505" s="195">
        <v>0</v>
      </c>
      <c r="V505" s="195">
        <v>3504034</v>
      </c>
      <c r="W505" s="195">
        <v>3571298</v>
      </c>
      <c r="X505" s="195">
        <v>3369523.6567999995</v>
      </c>
      <c r="Y505" s="91">
        <f>ROUND(((V505+W505+X505)/3),0)</f>
        <v>3481619</v>
      </c>
      <c r="Z505" s="91"/>
      <c r="AA505" s="195">
        <v>0</v>
      </c>
      <c r="AB505" s="195">
        <v>0</v>
      </c>
      <c r="AC505" s="195">
        <v>3679551</v>
      </c>
      <c r="AD505" s="195">
        <v>3749967.9999999995</v>
      </c>
      <c r="AE505" s="195">
        <v>3537999.1669999999</v>
      </c>
      <c r="AF505" s="91">
        <f t="shared" ref="AF505:AF508" si="312">ROUND(((AC505+AD505+AE505)/3),0)</f>
        <v>3655839</v>
      </c>
      <c r="AG505" s="91"/>
      <c r="AH505" s="195">
        <v>0</v>
      </c>
      <c r="AI505" s="195">
        <v>0</v>
      </c>
      <c r="AJ505" s="195">
        <v>3679551</v>
      </c>
      <c r="AK505" s="195">
        <v>3749967.9999999995</v>
      </c>
      <c r="AL505" s="195">
        <v>3537999.1669999999</v>
      </c>
      <c r="AM505" s="91">
        <f t="shared" ref="AM505:AM508" si="313">ROUND(((AJ505+AK505+AL505)/3),0)</f>
        <v>3655839</v>
      </c>
      <c r="AN505" s="91"/>
      <c r="AO505" s="195">
        <v>0</v>
      </c>
      <c r="AP505" s="195">
        <v>0</v>
      </c>
      <c r="AQ505" s="195">
        <v>3863475.9999999995</v>
      </c>
      <c r="AR505" s="195">
        <v>3938096.9999999995</v>
      </c>
      <c r="AS505" s="195">
        <v>3714899.2829999998</v>
      </c>
      <c r="AT505" s="91">
        <f t="shared" si="310"/>
        <v>3838824</v>
      </c>
      <c r="AU505" s="91"/>
      <c r="AV505" s="195">
        <v>0</v>
      </c>
      <c r="AW505" s="195">
        <v>0</v>
      </c>
      <c r="AX505" s="195">
        <v>3444127</v>
      </c>
      <c r="AY505" s="195">
        <v>3510340</v>
      </c>
      <c r="AZ505" s="195">
        <v>3311175.5</v>
      </c>
      <c r="BA505" s="91">
        <f t="shared" ref="BA505:BA508" si="314">ROUND(((AX505+AY505+AZ505)/3),0)</f>
        <v>3421881</v>
      </c>
      <c r="BB505" s="91"/>
      <c r="BC505" s="195">
        <v>0</v>
      </c>
      <c r="BD505" s="195">
        <v>0</v>
      </c>
      <c r="BE505" s="195" t="s">
        <v>537</v>
      </c>
      <c r="BF505" s="195" t="s">
        <v>537</v>
      </c>
      <c r="BG505" s="195" t="s">
        <v>537</v>
      </c>
      <c r="BH505" s="91">
        <v>0</v>
      </c>
      <c r="BI505" s="91"/>
      <c r="BJ505" s="195">
        <v>0</v>
      </c>
      <c r="BK505" s="195">
        <v>0</v>
      </c>
      <c r="BL505" s="195">
        <v>4259703</v>
      </c>
      <c r="BM505" s="195">
        <v>4341681</v>
      </c>
      <c r="BN505" s="195">
        <v>4095676.5829999996</v>
      </c>
      <c r="BO505" s="91">
        <f t="shared" ref="BO505:BO508" si="315">ROUND(((BL505+BM505+BN505)/3),0)</f>
        <v>4232354</v>
      </c>
      <c r="BP505" s="91"/>
      <c r="BQ505" s="195">
        <v>0</v>
      </c>
      <c r="BR505" s="195">
        <v>0</v>
      </c>
      <c r="BS505" s="195">
        <v>4472005</v>
      </c>
      <c r="BT505" s="195">
        <v>4558187</v>
      </c>
      <c r="BU505" s="195">
        <v>4300460.7799999993</v>
      </c>
      <c r="BV505" s="91">
        <f t="shared" ref="BV505:BV508" si="316">ROUND(((BS505+BT505+BU505)/3),0)</f>
        <v>4443551</v>
      </c>
      <c r="BW505" s="91"/>
      <c r="BX505" s="195">
        <v>0</v>
      </c>
      <c r="BY505" s="195">
        <v>0</v>
      </c>
      <c r="BZ505" s="195" t="s">
        <v>537</v>
      </c>
      <c r="CA505" s="195" t="s">
        <v>537</v>
      </c>
      <c r="CB505" s="195" t="s">
        <v>537</v>
      </c>
      <c r="CC505" s="138">
        <v>0</v>
      </c>
      <c r="CD505" s="453"/>
      <c r="CE505" s="45"/>
      <c r="CF505" s="9"/>
      <c r="CG505" s="9"/>
      <c r="CH505" s="9"/>
      <c r="CI505" s="10"/>
      <c r="CJ505" s="10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</row>
    <row r="506" spans="1:198" ht="50" customHeight="1" x14ac:dyDescent="0.35">
      <c r="A506" s="285"/>
      <c r="B506" s="82">
        <v>460</v>
      </c>
      <c r="C506" s="152" t="s">
        <v>497</v>
      </c>
      <c r="D506" s="11" t="s">
        <v>272</v>
      </c>
      <c r="E506" s="150"/>
      <c r="F506" s="195">
        <v>2868490.825348008</v>
      </c>
      <c r="G506" s="195">
        <v>2714033.6270600385</v>
      </c>
      <c r="H506" s="195" t="s">
        <v>537</v>
      </c>
      <c r="I506" s="195" t="s">
        <v>537</v>
      </c>
      <c r="J506" s="195" t="s">
        <v>537</v>
      </c>
      <c r="K506" s="91">
        <f t="shared" si="309"/>
        <v>2791262</v>
      </c>
      <c r="L506" s="91"/>
      <c r="M506" s="195">
        <v>2868490.825348008</v>
      </c>
      <c r="N506" s="195">
        <v>0</v>
      </c>
      <c r="O506" s="195" t="s">
        <v>537</v>
      </c>
      <c r="P506" s="195" t="s">
        <v>537</v>
      </c>
      <c r="Q506" s="195" t="s">
        <v>537</v>
      </c>
      <c r="R506" s="91">
        <f t="shared" si="311"/>
        <v>2868490.825348008</v>
      </c>
      <c r="S506" s="91"/>
      <c r="T506" s="195">
        <v>0</v>
      </c>
      <c r="U506" s="195">
        <v>0</v>
      </c>
      <c r="V506" s="195">
        <v>3535564</v>
      </c>
      <c r="W506" s="195">
        <v>3602828</v>
      </c>
      <c r="X506" s="195">
        <v>3399165.0097999997</v>
      </c>
      <c r="Y506" s="91">
        <f>ROUND(((V506+W506+X506)/3),0)</f>
        <v>3512519</v>
      </c>
      <c r="Z506" s="91"/>
      <c r="AA506" s="195">
        <v>0</v>
      </c>
      <c r="AB506" s="195">
        <v>0</v>
      </c>
      <c r="AC506" s="195">
        <v>3712132</v>
      </c>
      <c r="AD506" s="195">
        <v>3783599.9999999995</v>
      </c>
      <c r="AE506" s="195">
        <v>3569123.4809999997</v>
      </c>
      <c r="AF506" s="91">
        <f t="shared" si="312"/>
        <v>3688285</v>
      </c>
      <c r="AG506" s="91"/>
      <c r="AH506" s="195">
        <v>0</v>
      </c>
      <c r="AI506" s="195">
        <v>0</v>
      </c>
      <c r="AJ506" s="195">
        <v>3712132</v>
      </c>
      <c r="AK506" s="195">
        <v>3783599.9999999995</v>
      </c>
      <c r="AL506" s="195">
        <v>3569123.4809999997</v>
      </c>
      <c r="AM506" s="91">
        <f t="shared" si="313"/>
        <v>3688285</v>
      </c>
      <c r="AN506" s="91"/>
      <c r="AO506" s="195">
        <v>0</v>
      </c>
      <c r="AP506" s="195">
        <v>0</v>
      </c>
      <c r="AQ506" s="195">
        <v>3897107.9999999995</v>
      </c>
      <c r="AR506" s="195">
        <v>3972779.9999999995</v>
      </c>
      <c r="AS506" s="195">
        <v>3747579.0769999996</v>
      </c>
      <c r="AT506" s="91">
        <f t="shared" si="310"/>
        <v>3872489</v>
      </c>
      <c r="AU506" s="91"/>
      <c r="AV506" s="195">
        <v>0</v>
      </c>
      <c r="AW506" s="195">
        <v>0</v>
      </c>
      <c r="AX506" s="195">
        <v>3504034</v>
      </c>
      <c r="AY506" s="195">
        <v>3571298</v>
      </c>
      <c r="AZ506" s="195">
        <v>3369523.8669999996</v>
      </c>
      <c r="BA506" s="91">
        <f t="shared" si="314"/>
        <v>3481619</v>
      </c>
      <c r="BB506" s="91"/>
      <c r="BC506" s="195">
        <v>0</v>
      </c>
      <c r="BD506" s="195">
        <v>0</v>
      </c>
      <c r="BE506" s="195" t="s">
        <v>537</v>
      </c>
      <c r="BF506" s="195" t="s">
        <v>537</v>
      </c>
      <c r="BG506" s="195" t="s">
        <v>537</v>
      </c>
      <c r="BH506" s="91">
        <v>0</v>
      </c>
      <c r="BI506" s="91"/>
      <c r="BJ506" s="195">
        <v>0</v>
      </c>
      <c r="BK506" s="195">
        <v>0</v>
      </c>
      <c r="BL506" s="195">
        <v>4296488</v>
      </c>
      <c r="BM506" s="195">
        <v>4379517</v>
      </c>
      <c r="BN506" s="195">
        <v>4131705.9139999999</v>
      </c>
      <c r="BO506" s="91">
        <f t="shared" si="315"/>
        <v>4269237</v>
      </c>
      <c r="BP506" s="91"/>
      <c r="BQ506" s="195">
        <v>0</v>
      </c>
      <c r="BR506" s="195">
        <v>0</v>
      </c>
      <c r="BS506" s="195">
        <v>4511943</v>
      </c>
      <c r="BT506" s="195">
        <v>4598125</v>
      </c>
      <c r="BU506" s="195">
        <v>4338291.5249999994</v>
      </c>
      <c r="BV506" s="91">
        <f t="shared" si="316"/>
        <v>4482787</v>
      </c>
      <c r="BW506" s="91"/>
      <c r="BX506" s="195">
        <v>0</v>
      </c>
      <c r="BY506" s="195">
        <v>0</v>
      </c>
      <c r="BZ506" s="195" t="s">
        <v>537</v>
      </c>
      <c r="CA506" s="195" t="s">
        <v>537</v>
      </c>
      <c r="CB506" s="195" t="s">
        <v>537</v>
      </c>
      <c r="CC506" s="138">
        <v>0</v>
      </c>
      <c r="CD506" s="453"/>
      <c r="CE506" s="45"/>
      <c r="CF506" s="9"/>
      <c r="CG506" s="9"/>
      <c r="CH506" s="9"/>
      <c r="CI506" s="10"/>
      <c r="CJ506" s="10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</row>
    <row r="507" spans="1:198" ht="50" customHeight="1" thickBot="1" x14ac:dyDescent="0.4">
      <c r="A507" s="285"/>
      <c r="B507" s="83">
        <v>461</v>
      </c>
      <c r="C507" s="152" t="s">
        <v>498</v>
      </c>
      <c r="D507" s="11" t="s">
        <v>272</v>
      </c>
      <c r="E507" s="150"/>
      <c r="F507" s="195">
        <v>3214360.2264147489</v>
      </c>
      <c r="G507" s="195">
        <v>3041279.2911462621</v>
      </c>
      <c r="H507" s="195" t="s">
        <v>537</v>
      </c>
      <c r="I507" s="195" t="s">
        <v>537</v>
      </c>
      <c r="J507" s="195" t="s">
        <v>537</v>
      </c>
      <c r="K507" s="91">
        <f t="shared" si="309"/>
        <v>3127820</v>
      </c>
      <c r="L507" s="91"/>
      <c r="M507" s="195">
        <v>3214360.2264147489</v>
      </c>
      <c r="N507" s="195">
        <v>0</v>
      </c>
      <c r="O507" s="195" t="s">
        <v>537</v>
      </c>
      <c r="P507" s="195" t="s">
        <v>537</v>
      </c>
      <c r="Q507" s="195" t="s">
        <v>537</v>
      </c>
      <c r="R507" s="91">
        <f t="shared" si="311"/>
        <v>3214360.2264147489</v>
      </c>
      <c r="S507" s="91"/>
      <c r="T507" s="195">
        <v>0</v>
      </c>
      <c r="U507" s="195">
        <v>0</v>
      </c>
      <c r="V507" s="195">
        <v>3961218.9999999995</v>
      </c>
      <c r="W507" s="195">
        <v>4037941.9999999995</v>
      </c>
      <c r="X507" s="195">
        <v>3809020.5369999995</v>
      </c>
      <c r="Y507" s="91">
        <f>ROUND(((V507+W507+X507)/3),0)</f>
        <v>3936061</v>
      </c>
      <c r="Z507" s="91"/>
      <c r="AA507" s="195">
        <v>0</v>
      </c>
      <c r="AB507" s="195">
        <v>0</v>
      </c>
      <c r="AC507" s="195">
        <v>4109409.9999999995</v>
      </c>
      <c r="AD507" s="195">
        <v>4188234.9999999995</v>
      </c>
      <c r="AE507" s="195">
        <v>3951234.4999999995</v>
      </c>
      <c r="AF507" s="91">
        <f t="shared" si="312"/>
        <v>4082960</v>
      </c>
      <c r="AG507" s="91"/>
      <c r="AH507" s="195">
        <v>0</v>
      </c>
      <c r="AI507" s="195">
        <v>0</v>
      </c>
      <c r="AJ507" s="195">
        <v>4109409.9999999995</v>
      </c>
      <c r="AK507" s="195">
        <v>4188234.9999999995</v>
      </c>
      <c r="AL507" s="195">
        <v>3951234.4999999995</v>
      </c>
      <c r="AM507" s="91">
        <f t="shared" si="313"/>
        <v>4082960</v>
      </c>
      <c r="AN507" s="91"/>
      <c r="AO507" s="195">
        <v>0</v>
      </c>
      <c r="AP507" s="195">
        <v>0</v>
      </c>
      <c r="AQ507" s="195">
        <v>4070522.9999999995</v>
      </c>
      <c r="AR507" s="195">
        <v>4149347.9999999995</v>
      </c>
      <c r="AS507" s="195">
        <v>3914408.0905999998</v>
      </c>
      <c r="AT507" s="91">
        <f t="shared" si="310"/>
        <v>4044760</v>
      </c>
      <c r="AU507" s="91"/>
      <c r="AV507" s="195">
        <v>0</v>
      </c>
      <c r="AW507" s="195">
        <v>0</v>
      </c>
      <c r="AX507" s="195">
        <v>3723693</v>
      </c>
      <c r="AY507" s="195">
        <v>3795160.9999999995</v>
      </c>
      <c r="AZ507" s="195">
        <v>3580478.4849999999</v>
      </c>
      <c r="BA507" s="91">
        <f t="shared" si="314"/>
        <v>3699777</v>
      </c>
      <c r="BB507" s="91"/>
      <c r="BC507" s="195">
        <v>0</v>
      </c>
      <c r="BD507" s="195">
        <v>0</v>
      </c>
      <c r="BE507" s="195" t="s">
        <v>537</v>
      </c>
      <c r="BF507" s="195" t="s">
        <v>537</v>
      </c>
      <c r="BG507" s="195" t="s">
        <v>537</v>
      </c>
      <c r="BH507" s="91">
        <v>0</v>
      </c>
      <c r="BI507" s="91"/>
      <c r="BJ507" s="195">
        <v>0</v>
      </c>
      <c r="BK507" s="195">
        <v>0</v>
      </c>
      <c r="BL507" s="195">
        <v>4274417</v>
      </c>
      <c r="BM507" s="195">
        <v>4356395</v>
      </c>
      <c r="BN507" s="195">
        <v>4110128.8839999996</v>
      </c>
      <c r="BO507" s="91">
        <f t="shared" si="315"/>
        <v>4246980</v>
      </c>
      <c r="BP507" s="91"/>
      <c r="BQ507" s="195">
        <v>0</v>
      </c>
      <c r="BR507" s="195">
        <v>0</v>
      </c>
      <c r="BS507" s="195">
        <v>4487770</v>
      </c>
      <c r="BT507" s="195">
        <v>4575003</v>
      </c>
      <c r="BU507" s="195">
        <v>4315635.1179999998</v>
      </c>
      <c r="BV507" s="91">
        <f t="shared" si="316"/>
        <v>4459469</v>
      </c>
      <c r="BW507" s="91"/>
      <c r="BX507" s="195">
        <v>0</v>
      </c>
      <c r="BY507" s="195">
        <v>0</v>
      </c>
      <c r="BZ507" s="195" t="s">
        <v>537</v>
      </c>
      <c r="CA507" s="195" t="s">
        <v>537</v>
      </c>
      <c r="CB507" s="195" t="s">
        <v>537</v>
      </c>
      <c r="CC507" s="138">
        <v>0</v>
      </c>
      <c r="CD507" s="453"/>
      <c r="CE507" s="45"/>
      <c r="CF507" s="9"/>
      <c r="CG507" s="9"/>
      <c r="CH507" s="9"/>
      <c r="CI507" s="10"/>
      <c r="CJ507" s="10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</row>
    <row r="508" spans="1:198" ht="50" customHeight="1" x14ac:dyDescent="0.35">
      <c r="A508" s="285"/>
      <c r="B508" s="82">
        <v>462</v>
      </c>
      <c r="C508" s="152" t="s">
        <v>500</v>
      </c>
      <c r="D508" s="11" t="s">
        <v>272</v>
      </c>
      <c r="E508" s="150"/>
      <c r="F508" s="195">
        <v>3301012.5546960561</v>
      </c>
      <c r="G508" s="195">
        <v>3123265.7248278065</v>
      </c>
      <c r="H508" s="195" t="s">
        <v>537</v>
      </c>
      <c r="I508" s="195" t="s">
        <v>537</v>
      </c>
      <c r="J508" s="195" t="s">
        <v>537</v>
      </c>
      <c r="K508" s="91">
        <f t="shared" si="309"/>
        <v>3212139</v>
      </c>
      <c r="L508" s="91"/>
      <c r="M508" s="195">
        <v>3301012.5546960561</v>
      </c>
      <c r="N508" s="195">
        <v>0</v>
      </c>
      <c r="O508" s="195" t="s">
        <v>537</v>
      </c>
      <c r="P508" s="195" t="s">
        <v>537</v>
      </c>
      <c r="Q508" s="195" t="s">
        <v>537</v>
      </c>
      <c r="R508" s="91">
        <f t="shared" si="311"/>
        <v>3301012.5546960561</v>
      </c>
      <c r="S508" s="91"/>
      <c r="T508" s="195">
        <v>0</v>
      </c>
      <c r="U508" s="195">
        <v>0</v>
      </c>
      <c r="V508" s="195">
        <v>4068420.9999999995</v>
      </c>
      <c r="W508" s="195">
        <v>4146194.9999999995</v>
      </c>
      <c r="X508" s="195">
        <v>3911703.6574000004</v>
      </c>
      <c r="Y508" s="91">
        <f>ROUND(((V508+W508+X508)/3),0)</f>
        <v>4042107</v>
      </c>
      <c r="Z508" s="91"/>
      <c r="AA508" s="195">
        <v>0</v>
      </c>
      <c r="AB508" s="195">
        <v>0</v>
      </c>
      <c r="AC508" s="195">
        <v>4149347.9999999995</v>
      </c>
      <c r="AD508" s="195">
        <v>4229224</v>
      </c>
      <c r="AE508" s="195">
        <v>3989595.9999999995</v>
      </c>
      <c r="AF508" s="91">
        <f t="shared" si="312"/>
        <v>4122723</v>
      </c>
      <c r="AG508" s="91"/>
      <c r="AH508" s="195">
        <v>0</v>
      </c>
      <c r="AI508" s="195">
        <v>0</v>
      </c>
      <c r="AJ508" s="195">
        <v>4149347.9999999995</v>
      </c>
      <c r="AK508" s="195">
        <v>4229224</v>
      </c>
      <c r="AL508" s="195">
        <v>3989595.9999999995</v>
      </c>
      <c r="AM508" s="91">
        <f t="shared" si="313"/>
        <v>4122723</v>
      </c>
      <c r="AN508" s="91"/>
      <c r="AO508" s="195">
        <v>0</v>
      </c>
      <c r="AP508" s="195">
        <v>0</v>
      </c>
      <c r="AQ508" s="195">
        <v>4339579</v>
      </c>
      <c r="AR508" s="195">
        <v>4422608</v>
      </c>
      <c r="AS508" s="195">
        <v>4172469.9999999995</v>
      </c>
      <c r="AT508" s="91">
        <f t="shared" si="310"/>
        <v>4311552</v>
      </c>
      <c r="AU508" s="91"/>
      <c r="AV508" s="195">
        <v>0</v>
      </c>
      <c r="AW508" s="195">
        <v>0</v>
      </c>
      <c r="AX508" s="195">
        <v>3864526.9999999995</v>
      </c>
      <c r="AY508" s="195">
        <v>3939147.9999999995</v>
      </c>
      <c r="AZ508" s="195">
        <v>3716336</v>
      </c>
      <c r="BA508" s="91">
        <f t="shared" si="314"/>
        <v>3840004</v>
      </c>
      <c r="BB508" s="91"/>
      <c r="BC508" s="195">
        <v>0</v>
      </c>
      <c r="BD508" s="195">
        <v>0</v>
      </c>
      <c r="BE508" s="195" t="s">
        <v>537</v>
      </c>
      <c r="BF508" s="195" t="s">
        <v>537</v>
      </c>
      <c r="BG508" s="195" t="s">
        <v>537</v>
      </c>
      <c r="BH508" s="91">
        <v>0</v>
      </c>
      <c r="BI508" s="91"/>
      <c r="BJ508" s="195">
        <v>0</v>
      </c>
      <c r="BK508" s="195">
        <v>0</v>
      </c>
      <c r="BL508" s="195">
        <v>4271264</v>
      </c>
      <c r="BM508" s="195">
        <v>4353242</v>
      </c>
      <c r="BN508" s="195">
        <v>4107307.9999999995</v>
      </c>
      <c r="BO508" s="91">
        <f t="shared" si="315"/>
        <v>4243938</v>
      </c>
      <c r="BP508" s="91"/>
      <c r="BQ508" s="195">
        <v>0</v>
      </c>
      <c r="BR508" s="195">
        <v>0</v>
      </c>
      <c r="BS508" s="195">
        <v>4399486</v>
      </c>
      <c r="BT508" s="195">
        <v>4484617</v>
      </c>
      <c r="BU508" s="195">
        <v>4230275</v>
      </c>
      <c r="BV508" s="91">
        <f t="shared" si="316"/>
        <v>4371459</v>
      </c>
      <c r="BW508" s="91"/>
      <c r="BX508" s="195">
        <v>0</v>
      </c>
      <c r="BY508" s="195">
        <v>0</v>
      </c>
      <c r="BZ508" s="195" t="s">
        <v>537</v>
      </c>
      <c r="CA508" s="195" t="s">
        <v>537</v>
      </c>
      <c r="CB508" s="195" t="s">
        <v>537</v>
      </c>
      <c r="CC508" s="138">
        <v>0</v>
      </c>
      <c r="CD508" s="453"/>
      <c r="CE508" s="45"/>
      <c r="CF508" s="9"/>
      <c r="CG508" s="9"/>
      <c r="CH508" s="9"/>
      <c r="CI508" s="10"/>
      <c r="CJ508" s="10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/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</row>
    <row r="509" spans="1:198" ht="50" customHeight="1" thickBot="1" x14ac:dyDescent="0.4">
      <c r="A509" s="285"/>
      <c r="B509" s="83">
        <v>463</v>
      </c>
      <c r="C509" s="152" t="s">
        <v>522</v>
      </c>
      <c r="D509" s="11" t="s">
        <v>272</v>
      </c>
      <c r="E509" s="150"/>
      <c r="F509" s="195">
        <v>0</v>
      </c>
      <c r="G509" s="195">
        <v>0</v>
      </c>
      <c r="H509" s="195">
        <v>1138233</v>
      </c>
      <c r="I509" s="195">
        <v>1160304</v>
      </c>
      <c r="J509" s="195">
        <v>1094196.0999999999</v>
      </c>
      <c r="K509" s="91">
        <f>ROUND(((H509+I509+J509)/3),0)</f>
        <v>1130911</v>
      </c>
      <c r="L509" s="91"/>
      <c r="M509" s="195">
        <v>0</v>
      </c>
      <c r="N509" s="195">
        <v>0</v>
      </c>
      <c r="O509" s="195">
        <v>1169763</v>
      </c>
      <c r="P509" s="195">
        <v>1191834</v>
      </c>
      <c r="Q509" s="195">
        <v>1124470.155</v>
      </c>
      <c r="R509" s="91">
        <f>ROUND(((O509+P509+Q509)/3),0)</f>
        <v>1162022</v>
      </c>
      <c r="S509" s="91"/>
      <c r="T509" s="195">
        <v>0</v>
      </c>
      <c r="U509" s="195">
        <v>0</v>
      </c>
      <c r="V509" s="195" t="s">
        <v>537</v>
      </c>
      <c r="W509" s="195" t="s">
        <v>537</v>
      </c>
      <c r="X509" s="195" t="s">
        <v>537</v>
      </c>
      <c r="Y509" s="91">
        <v>0</v>
      </c>
      <c r="Z509" s="91"/>
      <c r="AA509" s="195">
        <v>0</v>
      </c>
      <c r="AB509" s="195">
        <v>0</v>
      </c>
      <c r="AC509" s="195" t="s">
        <v>537</v>
      </c>
      <c r="AD509" s="195" t="s">
        <v>537</v>
      </c>
      <c r="AE509" s="195" t="s">
        <v>537</v>
      </c>
      <c r="AF509" s="91">
        <v>0</v>
      </c>
      <c r="AG509" s="91"/>
      <c r="AH509" s="195">
        <v>0</v>
      </c>
      <c r="AI509" s="195">
        <v>0</v>
      </c>
      <c r="AJ509" s="195" t="s">
        <v>537</v>
      </c>
      <c r="AK509" s="195" t="s">
        <v>537</v>
      </c>
      <c r="AL509" s="195" t="s">
        <v>537</v>
      </c>
      <c r="AM509" s="91">
        <v>0</v>
      </c>
      <c r="AN509" s="91"/>
      <c r="AO509" s="195">
        <v>0</v>
      </c>
      <c r="AP509" s="195">
        <v>0</v>
      </c>
      <c r="AQ509" s="195" t="s">
        <v>537</v>
      </c>
      <c r="AR509" s="195" t="s">
        <v>537</v>
      </c>
      <c r="AS509" s="195" t="s">
        <v>537</v>
      </c>
      <c r="AT509" s="91">
        <v>0</v>
      </c>
      <c r="AU509" s="91"/>
      <c r="AV509" s="195">
        <v>0</v>
      </c>
      <c r="AW509" s="195">
        <v>0</v>
      </c>
      <c r="AX509" s="195" t="s">
        <v>537</v>
      </c>
      <c r="AY509" s="195" t="s">
        <v>537</v>
      </c>
      <c r="AZ509" s="195" t="s">
        <v>537</v>
      </c>
      <c r="BA509" s="91">
        <v>0</v>
      </c>
      <c r="BB509" s="91"/>
      <c r="BC509" s="195">
        <v>0</v>
      </c>
      <c r="BD509" s="195">
        <v>0</v>
      </c>
      <c r="BE509" s="195">
        <v>1292730</v>
      </c>
      <c r="BF509" s="195" t="s">
        <v>537</v>
      </c>
      <c r="BG509" s="195" t="s">
        <v>537</v>
      </c>
      <c r="BH509" s="91">
        <f>+BE509</f>
        <v>1292730</v>
      </c>
      <c r="BI509" s="91"/>
      <c r="BJ509" s="195">
        <v>0</v>
      </c>
      <c r="BK509" s="195">
        <v>0</v>
      </c>
      <c r="BL509" s="195" t="s">
        <v>537</v>
      </c>
      <c r="BM509" s="195" t="s">
        <v>537</v>
      </c>
      <c r="BN509" s="195" t="s">
        <v>537</v>
      </c>
      <c r="BO509" s="91">
        <v>0</v>
      </c>
      <c r="BP509" s="91"/>
      <c r="BQ509" s="195">
        <v>0</v>
      </c>
      <c r="BR509" s="195">
        <v>0</v>
      </c>
      <c r="BS509" s="195" t="s">
        <v>537</v>
      </c>
      <c r="BT509" s="195" t="s">
        <v>537</v>
      </c>
      <c r="BU509" s="195" t="s">
        <v>537</v>
      </c>
      <c r="BV509" s="91">
        <v>0</v>
      </c>
      <c r="BW509" s="91"/>
      <c r="BX509" s="195">
        <v>0</v>
      </c>
      <c r="BY509" s="195">
        <v>0</v>
      </c>
      <c r="BZ509" s="195" t="s">
        <v>537</v>
      </c>
      <c r="CA509" s="195" t="s">
        <v>537</v>
      </c>
      <c r="CB509" s="195" t="s">
        <v>537</v>
      </c>
      <c r="CC509" s="138">
        <v>0</v>
      </c>
      <c r="CD509" s="453"/>
      <c r="CE509" s="45"/>
      <c r="CF509" s="9"/>
      <c r="CG509" s="9"/>
      <c r="CH509" s="9"/>
      <c r="CI509" s="10"/>
      <c r="CJ509" s="10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</row>
    <row r="510" spans="1:198" ht="50" customHeight="1" x14ac:dyDescent="0.35">
      <c r="A510" s="285"/>
      <c r="B510" s="82">
        <v>464</v>
      </c>
      <c r="C510" s="152" t="s">
        <v>499</v>
      </c>
      <c r="D510" s="11" t="s">
        <v>272</v>
      </c>
      <c r="E510" s="150"/>
      <c r="F510" s="195">
        <v>971969.86336486402</v>
      </c>
      <c r="G510" s="195">
        <v>919633.02456829441</v>
      </c>
      <c r="H510" s="195">
        <v>1198140</v>
      </c>
      <c r="I510" s="195">
        <v>1221262</v>
      </c>
      <c r="J510" s="195">
        <v>1151785.4347999999</v>
      </c>
      <c r="K510" s="91">
        <f>ROUND(((F510+G510+H510+I510+J510)/5),0)</f>
        <v>1092558</v>
      </c>
      <c r="L510" s="91"/>
      <c r="M510" s="195">
        <v>971969.86336486402</v>
      </c>
      <c r="N510" s="195">
        <v>0</v>
      </c>
      <c r="O510" s="195">
        <v>1230721</v>
      </c>
      <c r="P510" s="195">
        <v>1254894</v>
      </c>
      <c r="Q510" s="195">
        <v>1183653.0159999998</v>
      </c>
      <c r="R510" s="91">
        <f>ROUND(((M510+O510+P510+Q510)/4),0)</f>
        <v>1160309</v>
      </c>
      <c r="S510" s="91"/>
      <c r="T510" s="195">
        <v>0</v>
      </c>
      <c r="U510" s="195">
        <v>0</v>
      </c>
      <c r="V510" s="195" t="s">
        <v>537</v>
      </c>
      <c r="W510" s="195" t="s">
        <v>537</v>
      </c>
      <c r="X510" s="195" t="s">
        <v>537</v>
      </c>
      <c r="Y510" s="91">
        <v>0</v>
      </c>
      <c r="Z510" s="91"/>
      <c r="AA510" s="195">
        <v>0</v>
      </c>
      <c r="AB510" s="195">
        <v>0</v>
      </c>
      <c r="AC510" s="195" t="s">
        <v>537</v>
      </c>
      <c r="AD510" s="195" t="s">
        <v>537</v>
      </c>
      <c r="AE510" s="195" t="s">
        <v>537</v>
      </c>
      <c r="AF510" s="91">
        <v>0</v>
      </c>
      <c r="AG510" s="91"/>
      <c r="AH510" s="195">
        <v>0</v>
      </c>
      <c r="AI510" s="195">
        <v>0</v>
      </c>
      <c r="AJ510" s="195" t="s">
        <v>537</v>
      </c>
      <c r="AK510" s="195" t="s">
        <v>537</v>
      </c>
      <c r="AL510" s="195" t="s">
        <v>537</v>
      </c>
      <c r="AM510" s="91">
        <v>0</v>
      </c>
      <c r="AN510" s="91"/>
      <c r="AO510" s="195">
        <v>0</v>
      </c>
      <c r="AP510" s="195">
        <v>0</v>
      </c>
      <c r="AQ510" s="195" t="s">
        <v>537</v>
      </c>
      <c r="AR510" s="195" t="s">
        <v>537</v>
      </c>
      <c r="AS510" s="195" t="s">
        <v>537</v>
      </c>
      <c r="AT510" s="91">
        <v>0</v>
      </c>
      <c r="AU510" s="91"/>
      <c r="AV510" s="195">
        <v>0</v>
      </c>
      <c r="AW510" s="195">
        <v>0</v>
      </c>
      <c r="AX510" s="195" t="s">
        <v>537</v>
      </c>
      <c r="AY510" s="195" t="s">
        <v>537</v>
      </c>
      <c r="AZ510" s="195" t="s">
        <v>537</v>
      </c>
      <c r="BA510" s="91">
        <v>0</v>
      </c>
      <c r="BB510" s="91"/>
      <c r="BC510" s="195">
        <v>0</v>
      </c>
      <c r="BD510" s="195">
        <v>0</v>
      </c>
      <c r="BE510" s="195" t="s">
        <v>537</v>
      </c>
      <c r="BF510" s="195">
        <v>1316903</v>
      </c>
      <c r="BG510" s="195">
        <v>1242834.8259999999</v>
      </c>
      <c r="BH510" s="91">
        <f>ROUND(((BF510+BG510)/2),0)</f>
        <v>1279869</v>
      </c>
      <c r="BI510" s="91"/>
      <c r="BJ510" s="195">
        <v>0</v>
      </c>
      <c r="BK510" s="195">
        <v>0</v>
      </c>
      <c r="BL510" s="195" t="s">
        <v>537</v>
      </c>
      <c r="BM510" s="195" t="s">
        <v>537</v>
      </c>
      <c r="BN510" s="195" t="s">
        <v>537</v>
      </c>
      <c r="BO510" s="91">
        <v>0</v>
      </c>
      <c r="BP510" s="91"/>
      <c r="BQ510" s="195">
        <v>0</v>
      </c>
      <c r="BR510" s="195">
        <v>0</v>
      </c>
      <c r="BS510" s="195" t="s">
        <v>537</v>
      </c>
      <c r="BT510" s="195" t="s">
        <v>537</v>
      </c>
      <c r="BU510" s="195" t="s">
        <v>537</v>
      </c>
      <c r="BV510" s="91">
        <v>0</v>
      </c>
      <c r="BW510" s="91"/>
      <c r="BX510" s="195">
        <v>0</v>
      </c>
      <c r="BY510" s="195">
        <v>0</v>
      </c>
      <c r="BZ510" s="195" t="s">
        <v>537</v>
      </c>
      <c r="CA510" s="195" t="s">
        <v>537</v>
      </c>
      <c r="CB510" s="195" t="s">
        <v>537</v>
      </c>
      <c r="CC510" s="138">
        <v>0</v>
      </c>
      <c r="CD510" s="453"/>
      <c r="CE510" s="45"/>
      <c r="CF510" s="9"/>
      <c r="CG510" s="9"/>
      <c r="CH510" s="9"/>
      <c r="CI510" s="10"/>
      <c r="CJ510" s="10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</row>
    <row r="511" spans="1:198" ht="50" customHeight="1" thickBot="1" x14ac:dyDescent="0.4">
      <c r="A511" s="285"/>
      <c r="B511" s="83">
        <v>465</v>
      </c>
      <c r="C511" s="152" t="s">
        <v>501</v>
      </c>
      <c r="D511" s="11" t="s">
        <v>272</v>
      </c>
      <c r="E511" s="150"/>
      <c r="F511" s="195">
        <v>2731626.5339252721</v>
      </c>
      <c r="G511" s="195">
        <v>2584538.951329296</v>
      </c>
      <c r="H511" s="195" t="s">
        <v>537</v>
      </c>
      <c r="I511" s="195" t="s">
        <v>537</v>
      </c>
      <c r="J511" s="195" t="s">
        <v>537</v>
      </c>
      <c r="K511" s="91">
        <f>ROUND(((F511+G511)/2),0)</f>
        <v>2658083</v>
      </c>
      <c r="L511" s="91"/>
      <c r="M511" s="195">
        <v>2731626.5339252721</v>
      </c>
      <c r="N511" s="195">
        <v>0</v>
      </c>
      <c r="O511" s="195" t="s">
        <v>537</v>
      </c>
      <c r="P511" s="195" t="s">
        <v>537</v>
      </c>
      <c r="Q511" s="195" t="s">
        <v>537</v>
      </c>
      <c r="R511" s="91">
        <f>+M511</f>
        <v>2731626.5339252721</v>
      </c>
      <c r="S511" s="91"/>
      <c r="T511" s="195">
        <v>0</v>
      </c>
      <c r="U511" s="195">
        <v>0</v>
      </c>
      <c r="V511" s="195">
        <v>3366353</v>
      </c>
      <c r="W511" s="195">
        <v>3431515</v>
      </c>
      <c r="X511" s="195">
        <v>3236979.9447999997</v>
      </c>
      <c r="Y511" s="91">
        <f>ROUND(((V511+W511+X511)/3),0)</f>
        <v>3344949</v>
      </c>
      <c r="Z511" s="91"/>
      <c r="AA511" s="195">
        <v>0</v>
      </c>
      <c r="AB511" s="195">
        <v>0</v>
      </c>
      <c r="AC511" s="195" t="s">
        <v>537</v>
      </c>
      <c r="AD511" s="195" t="s">
        <v>537</v>
      </c>
      <c r="AE511" s="195" t="s">
        <v>537</v>
      </c>
      <c r="AF511" s="91">
        <v>0</v>
      </c>
      <c r="AG511" s="91"/>
      <c r="AH511" s="195">
        <v>0</v>
      </c>
      <c r="AI511" s="195">
        <v>0</v>
      </c>
      <c r="AJ511" s="195" t="s">
        <v>537</v>
      </c>
      <c r="AK511" s="195" t="s">
        <v>537</v>
      </c>
      <c r="AL511" s="195" t="s">
        <v>537</v>
      </c>
      <c r="AM511" s="91">
        <v>0</v>
      </c>
      <c r="AN511" s="91"/>
      <c r="AO511" s="195">
        <v>0</v>
      </c>
      <c r="AP511" s="195">
        <v>0</v>
      </c>
      <c r="AQ511" s="195" t="s">
        <v>537</v>
      </c>
      <c r="AR511" s="195" t="s">
        <v>537</v>
      </c>
      <c r="AS511" s="195" t="s">
        <v>537</v>
      </c>
      <c r="AT511" s="91">
        <v>0</v>
      </c>
      <c r="AU511" s="91"/>
      <c r="AV511" s="195">
        <v>0</v>
      </c>
      <c r="AW511" s="195">
        <v>0</v>
      </c>
      <c r="AX511" s="195" t="s">
        <v>537</v>
      </c>
      <c r="AY511" s="195" t="s">
        <v>537</v>
      </c>
      <c r="AZ511" s="195" t="s">
        <v>537</v>
      </c>
      <c r="BA511" s="91">
        <v>0</v>
      </c>
      <c r="BB511" s="91"/>
      <c r="BC511" s="195">
        <v>0</v>
      </c>
      <c r="BD511" s="195">
        <v>0</v>
      </c>
      <c r="BE511" s="195" t="s">
        <v>537</v>
      </c>
      <c r="BF511" s="195" t="s">
        <v>537</v>
      </c>
      <c r="BG511" s="195" t="s">
        <v>537</v>
      </c>
      <c r="BH511" s="91">
        <v>0</v>
      </c>
      <c r="BI511" s="91"/>
      <c r="BJ511" s="195">
        <v>0</v>
      </c>
      <c r="BK511" s="195">
        <v>0</v>
      </c>
      <c r="BL511" s="195">
        <v>3459892</v>
      </c>
      <c r="BM511" s="195">
        <v>3526105</v>
      </c>
      <c r="BN511" s="195">
        <v>3326541.1199999996</v>
      </c>
      <c r="BO511" s="91">
        <f t="shared" ref="BO511:BO516" si="317">ROUND(((BL511+BM511+BN511)/3),0)</f>
        <v>3437513</v>
      </c>
      <c r="BP511" s="91"/>
      <c r="BQ511" s="195">
        <v>0</v>
      </c>
      <c r="BR511" s="195">
        <v>0</v>
      </c>
      <c r="BS511" s="195">
        <v>3632256</v>
      </c>
      <c r="BT511" s="195">
        <v>3702673</v>
      </c>
      <c r="BU511" s="195">
        <v>3492868.176</v>
      </c>
      <c r="BV511" s="91">
        <f>ROUND(((BS511+BT511+BU511)/3),0)</f>
        <v>3609266</v>
      </c>
      <c r="BW511" s="91"/>
      <c r="BX511" s="195">
        <v>0</v>
      </c>
      <c r="BY511" s="195">
        <v>0</v>
      </c>
      <c r="BZ511" s="195" t="s">
        <v>537</v>
      </c>
      <c r="CA511" s="195" t="s">
        <v>537</v>
      </c>
      <c r="CB511" s="195" t="s">
        <v>537</v>
      </c>
      <c r="CC511" s="138">
        <v>0</v>
      </c>
      <c r="CD511" s="453"/>
      <c r="CE511" s="45"/>
      <c r="CF511" s="9"/>
      <c r="CG511" s="9"/>
      <c r="CH511" s="9"/>
      <c r="CI511" s="10"/>
      <c r="CJ511" s="10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</row>
    <row r="512" spans="1:198" ht="50" customHeight="1" x14ac:dyDescent="0.35">
      <c r="A512" s="285"/>
      <c r="B512" s="82">
        <v>466</v>
      </c>
      <c r="C512" s="152" t="s">
        <v>502</v>
      </c>
      <c r="D512" s="11" t="s">
        <v>272</v>
      </c>
      <c r="E512" s="150"/>
      <c r="F512" s="195">
        <v>2967550.3489351668</v>
      </c>
      <c r="G512" s="195">
        <v>2807759.1763001964</v>
      </c>
      <c r="H512" s="195" t="s">
        <v>537</v>
      </c>
      <c r="I512" s="195" t="s">
        <v>537</v>
      </c>
      <c r="J512" s="195" t="s">
        <v>537</v>
      </c>
      <c r="K512" s="91">
        <f>ROUND(((F512+G512)/2),0)</f>
        <v>2887655</v>
      </c>
      <c r="L512" s="91"/>
      <c r="M512" s="195">
        <v>2967550.3489351668</v>
      </c>
      <c r="N512" s="195">
        <v>0</v>
      </c>
      <c r="O512" s="195" t="s">
        <v>537</v>
      </c>
      <c r="P512" s="195" t="s">
        <v>537</v>
      </c>
      <c r="Q512" s="195" t="s">
        <v>537</v>
      </c>
      <c r="R512" s="91">
        <f>+M512</f>
        <v>2967550.3489351668</v>
      </c>
      <c r="S512" s="91"/>
      <c r="T512" s="195">
        <v>0</v>
      </c>
      <c r="U512" s="195">
        <v>0</v>
      </c>
      <c r="V512" s="195">
        <v>3657480</v>
      </c>
      <c r="W512" s="195">
        <v>3727896.9999999995</v>
      </c>
      <c r="X512" s="195">
        <v>3516550.3589999997</v>
      </c>
      <c r="Y512" s="91">
        <f>ROUND(((V512+W512+X512)/3),0)</f>
        <v>3633976</v>
      </c>
      <c r="Z512" s="91"/>
      <c r="AA512" s="195">
        <v>0</v>
      </c>
      <c r="AB512" s="195">
        <v>0</v>
      </c>
      <c r="AC512" s="195">
        <v>3720540</v>
      </c>
      <c r="AD512" s="195">
        <v>3793058.9999999995</v>
      </c>
      <c r="AE512" s="195">
        <v>3577912.9939999999</v>
      </c>
      <c r="AF512" s="91">
        <f t="shared" ref="AF512:AF513" si="318">ROUND(((AC512+AD512+AE512)/3),0)</f>
        <v>3697171</v>
      </c>
      <c r="AG512" s="91"/>
      <c r="AH512" s="195">
        <v>0</v>
      </c>
      <c r="AI512" s="195">
        <v>0</v>
      </c>
      <c r="AJ512" s="195">
        <v>3720540</v>
      </c>
      <c r="AK512" s="195">
        <v>3793058.9999999995</v>
      </c>
      <c r="AL512" s="195">
        <v>3577912.9939999999</v>
      </c>
      <c r="AM512" s="91">
        <f t="shared" ref="AM512:AM513" si="319">ROUND(((AJ512+AK512+AL512)/3),0)</f>
        <v>3697171</v>
      </c>
      <c r="AN512" s="91"/>
      <c r="AO512" s="195">
        <v>0</v>
      </c>
      <c r="AP512" s="195">
        <v>0</v>
      </c>
      <c r="AQ512" s="195">
        <v>3758375.9999999995</v>
      </c>
      <c r="AR512" s="195">
        <v>3830894.9999999995</v>
      </c>
      <c r="AS512" s="195">
        <v>3613846.6839999999</v>
      </c>
      <c r="AT512" s="91">
        <f t="shared" ref="AT512:AT513" si="320">ROUND(((AQ512+AR512+AS512)/3),0)</f>
        <v>3734373</v>
      </c>
      <c r="AU512" s="91"/>
      <c r="AV512" s="195">
        <v>0</v>
      </c>
      <c r="AW512" s="195">
        <v>0</v>
      </c>
      <c r="AX512" s="195" t="s">
        <v>537</v>
      </c>
      <c r="AY512" s="195" t="s">
        <v>537</v>
      </c>
      <c r="AZ512" s="195" t="s">
        <v>537</v>
      </c>
      <c r="BA512" s="91">
        <v>0</v>
      </c>
      <c r="BB512" s="91"/>
      <c r="BC512" s="195">
        <v>0</v>
      </c>
      <c r="BD512" s="195">
        <v>0</v>
      </c>
      <c r="BE512" s="195" t="s">
        <v>537</v>
      </c>
      <c r="BF512" s="195" t="s">
        <v>537</v>
      </c>
      <c r="BG512" s="195" t="s">
        <v>537</v>
      </c>
      <c r="BH512" s="91">
        <v>0</v>
      </c>
      <c r="BI512" s="91"/>
      <c r="BJ512" s="195">
        <v>0</v>
      </c>
      <c r="BK512" s="195">
        <v>0</v>
      </c>
      <c r="BL512" s="195">
        <v>3795160.9999999995</v>
      </c>
      <c r="BM512" s="195">
        <v>3868730.9999999995</v>
      </c>
      <c r="BN512" s="195">
        <v>3649471.38</v>
      </c>
      <c r="BO512" s="91">
        <f t="shared" si="317"/>
        <v>3771121</v>
      </c>
      <c r="BP512" s="91"/>
      <c r="BQ512" s="195">
        <v>0</v>
      </c>
      <c r="BR512" s="195">
        <v>0</v>
      </c>
      <c r="BS512" s="195">
        <v>3985391.9999999995</v>
      </c>
      <c r="BT512" s="195">
        <v>4062114.9999999995</v>
      </c>
      <c r="BU512" s="195">
        <v>3831944.9489999996</v>
      </c>
      <c r="BV512" s="91">
        <f t="shared" ref="BV512:BV521" si="321">ROUND(((BS512+BT512+BU512)/3),0)</f>
        <v>3959817</v>
      </c>
      <c r="BW512" s="91"/>
      <c r="BX512" s="195">
        <v>0</v>
      </c>
      <c r="BY512" s="195">
        <v>0</v>
      </c>
      <c r="BZ512" s="195" t="s">
        <v>537</v>
      </c>
      <c r="CA512" s="195" t="s">
        <v>537</v>
      </c>
      <c r="CB512" s="195" t="s">
        <v>537</v>
      </c>
      <c r="CC512" s="138">
        <v>0</v>
      </c>
      <c r="CD512" s="453"/>
      <c r="CE512" s="45"/>
      <c r="CF512" s="9"/>
      <c r="CG512" s="9"/>
      <c r="CH512" s="9"/>
      <c r="CI512" s="10"/>
      <c r="CJ512" s="10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</row>
    <row r="513" spans="1:198" ht="50" customHeight="1" thickBot="1" x14ac:dyDescent="0.4">
      <c r="A513" s="285"/>
      <c r="B513" s="83">
        <v>467</v>
      </c>
      <c r="C513" s="152" t="s">
        <v>523</v>
      </c>
      <c r="D513" s="36" t="s">
        <v>272</v>
      </c>
      <c r="E513" s="150"/>
      <c r="F513" s="195">
        <v>0</v>
      </c>
      <c r="G513" s="195">
        <v>0</v>
      </c>
      <c r="H513" s="195" t="s">
        <v>537</v>
      </c>
      <c r="I513" s="195" t="s">
        <v>537</v>
      </c>
      <c r="J513" s="195" t="s">
        <v>537</v>
      </c>
      <c r="K513" s="91">
        <v>0</v>
      </c>
      <c r="L513" s="91"/>
      <c r="M513" s="195">
        <v>0</v>
      </c>
      <c r="N513" s="195">
        <v>0</v>
      </c>
      <c r="O513" s="195" t="s">
        <v>537</v>
      </c>
      <c r="P513" s="195" t="s">
        <v>537</v>
      </c>
      <c r="Q513" s="195" t="s">
        <v>537</v>
      </c>
      <c r="R513" s="91">
        <v>0</v>
      </c>
      <c r="S513" s="91"/>
      <c r="T513" s="195">
        <v>0</v>
      </c>
      <c r="U513" s="195">
        <v>0</v>
      </c>
      <c r="V513" s="195">
        <v>3657480</v>
      </c>
      <c r="W513" s="195">
        <v>3727896.9999999995</v>
      </c>
      <c r="X513" s="195">
        <v>3516550.3589999997</v>
      </c>
      <c r="Y513" s="91">
        <f>ROUND(((V513+W513+X513)/3),0)</f>
        <v>3633976</v>
      </c>
      <c r="Z513" s="91"/>
      <c r="AA513" s="195">
        <v>0</v>
      </c>
      <c r="AB513" s="195">
        <v>0</v>
      </c>
      <c r="AC513" s="195">
        <v>3720540</v>
      </c>
      <c r="AD513" s="195">
        <v>3793058.9999999995</v>
      </c>
      <c r="AE513" s="195">
        <v>3577912.9939999999</v>
      </c>
      <c r="AF513" s="91">
        <f t="shared" si="318"/>
        <v>3697171</v>
      </c>
      <c r="AG513" s="91"/>
      <c r="AH513" s="195">
        <v>0</v>
      </c>
      <c r="AI513" s="195">
        <v>0</v>
      </c>
      <c r="AJ513" s="195">
        <v>3720540</v>
      </c>
      <c r="AK513" s="195">
        <v>3793058.9999999995</v>
      </c>
      <c r="AL513" s="195">
        <v>3577912.9939999999</v>
      </c>
      <c r="AM513" s="91">
        <f t="shared" si="319"/>
        <v>3697171</v>
      </c>
      <c r="AN513" s="91"/>
      <c r="AO513" s="195">
        <v>0</v>
      </c>
      <c r="AP513" s="195">
        <v>0</v>
      </c>
      <c r="AQ513" s="195">
        <v>3758375.9999999995</v>
      </c>
      <c r="AR513" s="195">
        <v>3830894.9999999995</v>
      </c>
      <c r="AS513" s="195">
        <v>3613846.6839999999</v>
      </c>
      <c r="AT513" s="91">
        <f t="shared" si="320"/>
        <v>3734373</v>
      </c>
      <c r="AU513" s="91"/>
      <c r="AV513" s="195">
        <v>0</v>
      </c>
      <c r="AW513" s="195">
        <v>0</v>
      </c>
      <c r="AX513" s="195" t="s">
        <v>537</v>
      </c>
      <c r="AY513" s="195" t="s">
        <v>537</v>
      </c>
      <c r="AZ513" s="195" t="s">
        <v>537</v>
      </c>
      <c r="BA513" s="91">
        <v>0</v>
      </c>
      <c r="BB513" s="91"/>
      <c r="BC513" s="195">
        <v>0</v>
      </c>
      <c r="BD513" s="195">
        <v>0</v>
      </c>
      <c r="BE513" s="195">
        <v>1088836</v>
      </c>
      <c r="BF513" s="195" t="s">
        <v>537</v>
      </c>
      <c r="BG513" s="195" t="s">
        <v>537</v>
      </c>
      <c r="BH513" s="91">
        <f>+BE513</f>
        <v>1088836</v>
      </c>
      <c r="BI513" s="91"/>
      <c r="BJ513" s="195">
        <v>0</v>
      </c>
      <c r="BK513" s="195">
        <v>0</v>
      </c>
      <c r="BL513" s="195">
        <v>3795160.9999999995</v>
      </c>
      <c r="BM513" s="195">
        <v>3868730.9999999995</v>
      </c>
      <c r="BN513" s="195">
        <v>3649471.38</v>
      </c>
      <c r="BO513" s="91">
        <f t="shared" si="317"/>
        <v>3771121</v>
      </c>
      <c r="BP513" s="91"/>
      <c r="BQ513" s="195">
        <v>0</v>
      </c>
      <c r="BR513" s="195">
        <v>0</v>
      </c>
      <c r="BS513" s="195">
        <v>3985391.9999999995</v>
      </c>
      <c r="BT513" s="195">
        <v>4062114.9999999995</v>
      </c>
      <c r="BU513" s="195">
        <v>3831944.9489999996</v>
      </c>
      <c r="BV513" s="91">
        <f t="shared" si="321"/>
        <v>3959817</v>
      </c>
      <c r="BW513" s="91"/>
      <c r="BX513" s="195">
        <v>0</v>
      </c>
      <c r="BY513" s="195">
        <v>0</v>
      </c>
      <c r="BZ513" s="195" t="s">
        <v>537</v>
      </c>
      <c r="CA513" s="195" t="s">
        <v>537</v>
      </c>
      <c r="CB513" s="195" t="s">
        <v>537</v>
      </c>
      <c r="CC513" s="138">
        <v>0</v>
      </c>
      <c r="CD513" s="453"/>
      <c r="CE513" s="45"/>
      <c r="CF513" s="9"/>
      <c r="CG513" s="9"/>
      <c r="CH513" s="9"/>
      <c r="CI513" s="10"/>
      <c r="CJ513" s="10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</row>
    <row r="514" spans="1:198" ht="50" customHeight="1" x14ac:dyDescent="0.35">
      <c r="A514" s="285"/>
      <c r="B514" s="82">
        <v>468</v>
      </c>
      <c r="C514" s="152" t="s">
        <v>494</v>
      </c>
      <c r="D514" s="11" t="s">
        <v>272</v>
      </c>
      <c r="E514" s="150"/>
      <c r="F514" s="195">
        <v>818483.67231625994</v>
      </c>
      <c r="G514" s="195">
        <v>774411.47457615368</v>
      </c>
      <c r="H514" s="195">
        <v>1008959.9999999999</v>
      </c>
      <c r="I514" s="195">
        <v>1027877.9999999999</v>
      </c>
      <c r="J514" s="195">
        <v>969904.20939999993</v>
      </c>
      <c r="K514" s="91">
        <f>ROUND(((F514+G514+H514+I514+J514)/5),0)</f>
        <v>919927</v>
      </c>
      <c r="L514" s="91"/>
      <c r="M514" s="195">
        <v>818483.67231625994</v>
      </c>
      <c r="N514" s="195">
        <v>0</v>
      </c>
      <c r="O514" s="195">
        <v>1036285.9999999999</v>
      </c>
      <c r="P514" s="195">
        <v>1056255</v>
      </c>
      <c r="Q514" s="195">
        <v>996739.60259999998</v>
      </c>
      <c r="R514" s="91">
        <f>ROUND(((M514+O514+P514+Q514)/4),0)</f>
        <v>976941</v>
      </c>
      <c r="S514" s="91"/>
      <c r="T514" s="195">
        <v>0</v>
      </c>
      <c r="U514" s="195">
        <v>0</v>
      </c>
      <c r="V514" s="195" t="s">
        <v>537</v>
      </c>
      <c r="W514" s="195" t="s">
        <v>537</v>
      </c>
      <c r="X514" s="195" t="s">
        <v>537</v>
      </c>
      <c r="Y514" s="91">
        <v>0</v>
      </c>
      <c r="Z514" s="91"/>
      <c r="AA514" s="195">
        <v>0</v>
      </c>
      <c r="AB514" s="195">
        <v>0</v>
      </c>
      <c r="AC514" s="195" t="s">
        <v>537</v>
      </c>
      <c r="AD514" s="195" t="s">
        <v>537</v>
      </c>
      <c r="AE514" s="195" t="s">
        <v>537</v>
      </c>
      <c r="AF514" s="91">
        <v>0</v>
      </c>
      <c r="AG514" s="91"/>
      <c r="AH514" s="195">
        <v>0</v>
      </c>
      <c r="AI514" s="195">
        <v>0</v>
      </c>
      <c r="AJ514" s="195" t="s">
        <v>537</v>
      </c>
      <c r="AK514" s="195" t="s">
        <v>537</v>
      </c>
      <c r="AL514" s="195" t="s">
        <v>537</v>
      </c>
      <c r="AM514" s="91">
        <v>0</v>
      </c>
      <c r="AN514" s="91"/>
      <c r="AO514" s="195">
        <v>0</v>
      </c>
      <c r="AP514" s="195">
        <v>0</v>
      </c>
      <c r="AQ514" s="195" t="s">
        <v>537</v>
      </c>
      <c r="AR514" s="195" t="s">
        <v>537</v>
      </c>
      <c r="AS514" s="195" t="s">
        <v>537</v>
      </c>
      <c r="AT514" s="91">
        <v>0</v>
      </c>
      <c r="AU514" s="91"/>
      <c r="AV514" s="195">
        <v>0</v>
      </c>
      <c r="AW514" s="195">
        <v>0</v>
      </c>
      <c r="AX514" s="195" t="s">
        <v>537</v>
      </c>
      <c r="AY514" s="195" t="s">
        <v>537</v>
      </c>
      <c r="AZ514" s="195" t="s">
        <v>537</v>
      </c>
      <c r="BA514" s="91">
        <v>0</v>
      </c>
      <c r="BB514" s="91"/>
      <c r="BC514" s="195">
        <v>0</v>
      </c>
      <c r="BD514" s="195">
        <v>0</v>
      </c>
      <c r="BE514" s="195" t="s">
        <v>537</v>
      </c>
      <c r="BF514" s="195">
        <v>1109856</v>
      </c>
      <c r="BG514" s="195">
        <v>1046576.3409999999</v>
      </c>
      <c r="BH514" s="91">
        <f>ROUND(((BF514+BG514)/2),0)</f>
        <v>1078216</v>
      </c>
      <c r="BI514" s="91"/>
      <c r="BJ514" s="195">
        <v>0</v>
      </c>
      <c r="BK514" s="195">
        <v>0</v>
      </c>
      <c r="BL514" s="195" t="s">
        <v>537</v>
      </c>
      <c r="BM514" s="195" t="s">
        <v>537</v>
      </c>
      <c r="BN514" s="195" t="s">
        <v>537</v>
      </c>
      <c r="BO514" s="91">
        <v>0</v>
      </c>
      <c r="BP514" s="91"/>
      <c r="BQ514" s="195">
        <v>0</v>
      </c>
      <c r="BR514" s="195">
        <v>0</v>
      </c>
      <c r="BS514" s="195" t="s">
        <v>537</v>
      </c>
      <c r="BT514" s="195" t="s">
        <v>537</v>
      </c>
      <c r="BU514" s="195" t="s">
        <v>537</v>
      </c>
      <c r="BV514" s="91">
        <v>0</v>
      </c>
      <c r="BW514" s="91"/>
      <c r="BX514" s="195">
        <v>0</v>
      </c>
      <c r="BY514" s="195">
        <v>0</v>
      </c>
      <c r="BZ514" s="195" t="s">
        <v>537</v>
      </c>
      <c r="CA514" s="195" t="s">
        <v>537</v>
      </c>
      <c r="CB514" s="195" t="s">
        <v>537</v>
      </c>
      <c r="CC514" s="138">
        <v>0</v>
      </c>
      <c r="CD514" s="453"/>
      <c r="CE514" s="45"/>
      <c r="CF514" s="9"/>
      <c r="CG514" s="9"/>
      <c r="CH514" s="9"/>
      <c r="CI514" s="10"/>
      <c r="CJ514" s="10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</row>
    <row r="515" spans="1:198" ht="50" customHeight="1" thickBot="1" x14ac:dyDescent="0.4">
      <c r="A515" s="285"/>
      <c r="B515" s="83">
        <v>469</v>
      </c>
      <c r="C515" s="153" t="s">
        <v>503</v>
      </c>
      <c r="D515" s="36" t="s">
        <v>272</v>
      </c>
      <c r="E515" s="150"/>
      <c r="F515" s="195">
        <v>3371742.801653116</v>
      </c>
      <c r="G515" s="195">
        <v>3190187.4200256406</v>
      </c>
      <c r="H515" s="195" t="s">
        <v>537</v>
      </c>
      <c r="I515" s="195" t="s">
        <v>537</v>
      </c>
      <c r="J515" s="195" t="s">
        <v>537</v>
      </c>
      <c r="K515" s="91">
        <f>ROUND(((F515+G515)/2),0)</f>
        <v>3280965</v>
      </c>
      <c r="L515" s="91"/>
      <c r="M515" s="195">
        <v>3371742.801653116</v>
      </c>
      <c r="N515" s="195">
        <v>0</v>
      </c>
      <c r="O515" s="195" t="s">
        <v>537</v>
      </c>
      <c r="P515" s="195" t="s">
        <v>537</v>
      </c>
      <c r="Q515" s="195" t="s">
        <v>537</v>
      </c>
      <c r="R515" s="91">
        <f>+M515</f>
        <v>3371742.801653116</v>
      </c>
      <c r="S515" s="91"/>
      <c r="T515" s="195">
        <v>0</v>
      </c>
      <c r="U515" s="195">
        <v>0</v>
      </c>
      <c r="V515" s="195">
        <v>4270213</v>
      </c>
      <c r="W515" s="195">
        <v>4352191</v>
      </c>
      <c r="X515" s="195">
        <v>4106066.7689999999</v>
      </c>
      <c r="Y515" s="91">
        <f>ROUND(((V515+W515+X515)/3),0)</f>
        <v>4242824</v>
      </c>
      <c r="Z515" s="91"/>
      <c r="AA515" s="195">
        <v>0</v>
      </c>
      <c r="AB515" s="195">
        <v>0</v>
      </c>
      <c r="AC515" s="195" t="s">
        <v>537</v>
      </c>
      <c r="AD515" s="195" t="s">
        <v>537</v>
      </c>
      <c r="AE515" s="195" t="s">
        <v>537</v>
      </c>
      <c r="AF515" s="91">
        <v>0</v>
      </c>
      <c r="AG515" s="91"/>
      <c r="AH515" s="195">
        <v>0</v>
      </c>
      <c r="AI515" s="195">
        <v>0</v>
      </c>
      <c r="AJ515" s="195" t="s">
        <v>537</v>
      </c>
      <c r="AK515" s="195" t="s">
        <v>537</v>
      </c>
      <c r="AL515" s="195" t="s">
        <v>537</v>
      </c>
      <c r="AM515" s="91">
        <v>0</v>
      </c>
      <c r="AN515" s="91"/>
      <c r="AO515" s="195">
        <v>0</v>
      </c>
      <c r="AP515" s="195">
        <v>0</v>
      </c>
      <c r="AQ515" s="195" t="s">
        <v>537</v>
      </c>
      <c r="AR515" s="195" t="s">
        <v>537</v>
      </c>
      <c r="AS515" s="195" t="s">
        <v>537</v>
      </c>
      <c r="AT515" s="91">
        <v>0</v>
      </c>
      <c r="AU515" s="91"/>
      <c r="AV515" s="195">
        <v>0</v>
      </c>
      <c r="AW515" s="195">
        <v>0</v>
      </c>
      <c r="AX515" s="195">
        <v>3843506.9999999995</v>
      </c>
      <c r="AY515" s="195">
        <v>3917076.9999999995</v>
      </c>
      <c r="AZ515" s="195">
        <v>3695705.9209999996</v>
      </c>
      <c r="BA515" s="91">
        <f t="shared" ref="BA515:BA516" si="322">ROUND(((AX515+AY515+AZ515)/3),0)</f>
        <v>3818763</v>
      </c>
      <c r="BB515" s="91"/>
      <c r="BC515" s="195">
        <v>0</v>
      </c>
      <c r="BD515" s="195">
        <v>0</v>
      </c>
      <c r="BE515" s="195" t="s">
        <v>537</v>
      </c>
      <c r="BF515" s="195" t="s">
        <v>537</v>
      </c>
      <c r="BG515" s="195" t="s">
        <v>537</v>
      </c>
      <c r="BH515" s="91">
        <v>0</v>
      </c>
      <c r="BI515" s="91"/>
      <c r="BJ515" s="195">
        <v>0</v>
      </c>
      <c r="BK515" s="195">
        <v>0</v>
      </c>
      <c r="BL515" s="195">
        <v>4569748</v>
      </c>
      <c r="BM515" s="195">
        <v>4656981</v>
      </c>
      <c r="BN515" s="195">
        <v>4393491.0959999999</v>
      </c>
      <c r="BO515" s="91">
        <f t="shared" si="317"/>
        <v>4540073</v>
      </c>
      <c r="BP515" s="91"/>
      <c r="BQ515" s="195">
        <v>0</v>
      </c>
      <c r="BR515" s="195">
        <v>0</v>
      </c>
      <c r="BS515" s="195">
        <v>4797815</v>
      </c>
      <c r="BT515" s="195">
        <v>4890303</v>
      </c>
      <c r="BU515" s="195">
        <v>4613165.8609999996</v>
      </c>
      <c r="BV515" s="91">
        <f>ROUND(((BS515+BT515+BU515)/3),0)</f>
        <v>4767095</v>
      </c>
      <c r="BW515" s="91"/>
      <c r="BX515" s="195">
        <v>0</v>
      </c>
      <c r="BY515" s="195">
        <v>0</v>
      </c>
      <c r="BZ515" s="195" t="s">
        <v>537</v>
      </c>
      <c r="CA515" s="195" t="s">
        <v>537</v>
      </c>
      <c r="CB515" s="195" t="s">
        <v>537</v>
      </c>
      <c r="CC515" s="138">
        <v>0</v>
      </c>
      <c r="CD515" s="453"/>
      <c r="CE515" s="45"/>
      <c r="CF515" s="9"/>
      <c r="CG515" s="9"/>
      <c r="CH515" s="9"/>
      <c r="CI515" s="10"/>
      <c r="CJ515" s="10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</row>
    <row r="516" spans="1:198" ht="50" customHeight="1" x14ac:dyDescent="0.35">
      <c r="A516" s="285"/>
      <c r="B516" s="82">
        <v>470</v>
      </c>
      <c r="C516" s="153" t="s">
        <v>504</v>
      </c>
      <c r="D516" s="36" t="s">
        <v>272</v>
      </c>
      <c r="E516" s="150"/>
      <c r="F516" s="195">
        <v>3366938.8406034349</v>
      </c>
      <c r="G516" s="195">
        <v>3185642.1338017122</v>
      </c>
      <c r="H516" s="195" t="s">
        <v>537</v>
      </c>
      <c r="I516" s="195" t="s">
        <v>537</v>
      </c>
      <c r="J516" s="195" t="s">
        <v>537</v>
      </c>
      <c r="K516" s="91">
        <f>ROUND(((F516+G516)/2),0)</f>
        <v>3276290</v>
      </c>
      <c r="L516" s="91"/>
      <c r="M516" s="195">
        <v>3366938.8406034349</v>
      </c>
      <c r="N516" s="195">
        <v>0</v>
      </c>
      <c r="O516" s="195" t="s">
        <v>537</v>
      </c>
      <c r="P516" s="195" t="s">
        <v>537</v>
      </c>
      <c r="Q516" s="195" t="s">
        <v>537</v>
      </c>
      <c r="R516" s="91">
        <f>+M516</f>
        <v>3366938.8406034349</v>
      </c>
      <c r="S516" s="91"/>
      <c r="T516" s="195">
        <v>0</v>
      </c>
      <c r="U516" s="195">
        <v>0</v>
      </c>
      <c r="V516" s="195">
        <v>4270213</v>
      </c>
      <c r="W516" s="195">
        <v>4352191</v>
      </c>
      <c r="X516" s="195">
        <v>4106066.7689999999</v>
      </c>
      <c r="Y516" s="91">
        <f>ROUND(((V516+W516+X516)/3),0)</f>
        <v>4242824</v>
      </c>
      <c r="Z516" s="91"/>
      <c r="AA516" s="195">
        <v>0</v>
      </c>
      <c r="AB516" s="195">
        <v>0</v>
      </c>
      <c r="AC516" s="195" t="s">
        <v>537</v>
      </c>
      <c r="AD516" s="195" t="s">
        <v>537</v>
      </c>
      <c r="AE516" s="195" t="s">
        <v>537</v>
      </c>
      <c r="AF516" s="91">
        <v>0</v>
      </c>
      <c r="AG516" s="91"/>
      <c r="AH516" s="195">
        <v>0</v>
      </c>
      <c r="AI516" s="195">
        <v>0</v>
      </c>
      <c r="AJ516" s="195" t="s">
        <v>537</v>
      </c>
      <c r="AK516" s="195" t="s">
        <v>537</v>
      </c>
      <c r="AL516" s="195" t="s">
        <v>537</v>
      </c>
      <c r="AM516" s="91">
        <v>0</v>
      </c>
      <c r="AN516" s="91"/>
      <c r="AO516" s="195">
        <v>0</v>
      </c>
      <c r="AP516" s="195">
        <v>0</v>
      </c>
      <c r="AQ516" s="195" t="s">
        <v>537</v>
      </c>
      <c r="AR516" s="195" t="s">
        <v>537</v>
      </c>
      <c r="AS516" s="195" t="s">
        <v>537</v>
      </c>
      <c r="AT516" s="91">
        <v>0</v>
      </c>
      <c r="AU516" s="91"/>
      <c r="AV516" s="195">
        <v>0</v>
      </c>
      <c r="AW516" s="195">
        <v>0</v>
      </c>
      <c r="AX516" s="195">
        <v>3843506.9999999995</v>
      </c>
      <c r="AY516" s="195">
        <v>3917076.9999999995</v>
      </c>
      <c r="AZ516" s="195">
        <v>3695705.9209999996</v>
      </c>
      <c r="BA516" s="91">
        <f t="shared" si="322"/>
        <v>3818763</v>
      </c>
      <c r="BB516" s="91"/>
      <c r="BC516" s="195">
        <v>0</v>
      </c>
      <c r="BD516" s="195">
        <v>0</v>
      </c>
      <c r="BE516" s="195">
        <v>42040</v>
      </c>
      <c r="BF516" s="195" t="s">
        <v>537</v>
      </c>
      <c r="BG516" s="195" t="s">
        <v>537</v>
      </c>
      <c r="BH516" s="91">
        <f>+BE516</f>
        <v>42040</v>
      </c>
      <c r="BI516" s="91"/>
      <c r="BJ516" s="195">
        <v>0</v>
      </c>
      <c r="BK516" s="195">
        <v>0</v>
      </c>
      <c r="BL516" s="195">
        <v>4569748</v>
      </c>
      <c r="BM516" s="195">
        <v>4656981</v>
      </c>
      <c r="BN516" s="195">
        <v>4393491.0959999999</v>
      </c>
      <c r="BO516" s="91">
        <f t="shared" si="317"/>
        <v>4540073</v>
      </c>
      <c r="BP516" s="91"/>
      <c r="BQ516" s="195">
        <v>0</v>
      </c>
      <c r="BR516" s="195">
        <v>0</v>
      </c>
      <c r="BS516" s="195">
        <v>4797815</v>
      </c>
      <c r="BT516" s="195">
        <v>4890303</v>
      </c>
      <c r="BU516" s="195">
        <v>4613165.8609999996</v>
      </c>
      <c r="BV516" s="91">
        <f>ROUND(((BS516+BT516+BU516)/3),0)</f>
        <v>4767095</v>
      </c>
      <c r="BW516" s="91"/>
      <c r="BX516" s="195">
        <v>0</v>
      </c>
      <c r="BY516" s="195">
        <v>0</v>
      </c>
      <c r="BZ516" s="195" t="s">
        <v>537</v>
      </c>
      <c r="CA516" s="195" t="s">
        <v>537</v>
      </c>
      <c r="CB516" s="195" t="s">
        <v>537</v>
      </c>
      <c r="CC516" s="138">
        <v>0</v>
      </c>
      <c r="CD516" s="453"/>
      <c r="CE516" s="45"/>
      <c r="CF516" s="9"/>
      <c r="CG516" s="9"/>
      <c r="CH516" s="9"/>
      <c r="CI516" s="10"/>
      <c r="CJ516" s="10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</row>
    <row r="517" spans="1:198" ht="50" customHeight="1" thickBot="1" x14ac:dyDescent="0.4">
      <c r="A517" s="285"/>
      <c r="B517" s="83">
        <v>471</v>
      </c>
      <c r="C517" s="153" t="s">
        <v>505</v>
      </c>
      <c r="D517" s="36" t="s">
        <v>272</v>
      </c>
      <c r="E517" s="150"/>
      <c r="F517" s="195">
        <v>33645.110654937598</v>
      </c>
      <c r="G517" s="195">
        <v>31833.450850440957</v>
      </c>
      <c r="H517" s="195">
        <v>40989</v>
      </c>
      <c r="I517" s="195">
        <v>42040</v>
      </c>
      <c r="J517" s="195">
        <v>39869.054400000001</v>
      </c>
      <c r="K517" s="91">
        <f>ROUND(((F517+G517+H517+I517+J517)/5),0)</f>
        <v>37675</v>
      </c>
      <c r="L517" s="91"/>
      <c r="M517" s="195">
        <v>33645.110654937598</v>
      </c>
      <c r="N517" s="195">
        <v>31833.450850440957</v>
      </c>
      <c r="O517" s="195">
        <v>40989</v>
      </c>
      <c r="P517" s="195">
        <v>42040</v>
      </c>
      <c r="Q517" s="195">
        <v>39869.054400000001</v>
      </c>
      <c r="R517" s="91">
        <f>ROUND(((M517+N517+O517+P517+Q517)/5),0)</f>
        <v>37675</v>
      </c>
      <c r="S517" s="91"/>
      <c r="T517" s="195">
        <v>84112.776637343995</v>
      </c>
      <c r="U517" s="195">
        <v>79583.627126102409</v>
      </c>
      <c r="V517" s="195">
        <v>104049</v>
      </c>
      <c r="W517" s="195">
        <v>106151</v>
      </c>
      <c r="X517" s="195">
        <v>99674.107399999994</v>
      </c>
      <c r="Y517" s="91">
        <f>ROUND(((T517+U517+V517+W517+X517)/5),0)</f>
        <v>94714</v>
      </c>
      <c r="Z517" s="91"/>
      <c r="AA517" s="195">
        <v>84112.776637343995</v>
      </c>
      <c r="AB517" s="195">
        <v>79583.627126102409</v>
      </c>
      <c r="AC517" s="195">
        <v>104049</v>
      </c>
      <c r="AD517" s="195">
        <v>106151</v>
      </c>
      <c r="AE517" s="195">
        <v>99674.107399999994</v>
      </c>
      <c r="AF517" s="91">
        <f>ROUND(((AA517+AB517+AC517+AD517+AE517)/5),0)</f>
        <v>94714</v>
      </c>
      <c r="AG517" s="91"/>
      <c r="AH517" s="195">
        <v>84112.776637343995</v>
      </c>
      <c r="AI517" s="195">
        <v>79583.627126102409</v>
      </c>
      <c r="AJ517" s="195">
        <v>104049</v>
      </c>
      <c r="AK517" s="195">
        <v>106151</v>
      </c>
      <c r="AL517" s="195">
        <v>99674.107399999994</v>
      </c>
      <c r="AM517" s="91">
        <f>ROUND(((AH517+AI517+AJ517+AK517+AL517)/5),0)</f>
        <v>94714</v>
      </c>
      <c r="AN517" s="91"/>
      <c r="AO517" s="195">
        <v>84112.776637343995</v>
      </c>
      <c r="AP517" s="195">
        <v>79583.627126102409</v>
      </c>
      <c r="AQ517" s="195">
        <v>104049</v>
      </c>
      <c r="AR517" s="195">
        <v>106151</v>
      </c>
      <c r="AS517" s="195">
        <v>99674.107399999994</v>
      </c>
      <c r="AT517" s="91">
        <f>ROUND(((AO517+AP517+AQ517+AR517+AS517)/5),0)</f>
        <v>94714</v>
      </c>
      <c r="AU517" s="91"/>
      <c r="AV517" s="195">
        <v>84112.776637343995</v>
      </c>
      <c r="AW517" s="195">
        <v>79583.627126102409</v>
      </c>
      <c r="AX517" s="195">
        <v>104049</v>
      </c>
      <c r="AY517" s="195">
        <v>106151</v>
      </c>
      <c r="AZ517" s="195">
        <v>99674.107399999994</v>
      </c>
      <c r="BA517" s="91">
        <f>ROUND(((AV517+AW517+AX517+AY517+AZ517)/5),0)</f>
        <v>94714</v>
      </c>
      <c r="BB517" s="91"/>
      <c r="BC517" s="195">
        <v>37383.456283263993</v>
      </c>
      <c r="BD517" s="195">
        <v>28756.50483328</v>
      </c>
      <c r="BE517" s="195" t="s">
        <v>537</v>
      </c>
      <c r="BF517" s="195">
        <v>43091</v>
      </c>
      <c r="BG517" s="195">
        <v>40272.218000000001</v>
      </c>
      <c r="BH517" s="91">
        <f>ROUND(((BC517+BD517+BF517+BG517)/4),0)</f>
        <v>37376</v>
      </c>
      <c r="BI517" s="91"/>
      <c r="BJ517" s="195">
        <v>84112.776637343995</v>
      </c>
      <c r="BK517" s="195">
        <v>79583.627126102409</v>
      </c>
      <c r="BL517" s="195">
        <v>104049</v>
      </c>
      <c r="BM517" s="195">
        <v>106151</v>
      </c>
      <c r="BN517" s="195">
        <v>99674.107399999994</v>
      </c>
      <c r="BO517" s="91">
        <f>ROUND(((BJ517+BK517+BL517+BM517+BN517)/5),0)</f>
        <v>94714</v>
      </c>
      <c r="BP517" s="91"/>
      <c r="BQ517" s="195">
        <v>84112.776637343995</v>
      </c>
      <c r="BR517" s="195">
        <v>79583.627126102409</v>
      </c>
      <c r="BS517" s="195">
        <v>104049</v>
      </c>
      <c r="BT517" s="195">
        <v>106151</v>
      </c>
      <c r="BU517" s="195">
        <v>99674.107399999994</v>
      </c>
      <c r="BV517" s="91">
        <f>ROUND(((BQ517+BR517+BS517+BT517+BU517)/5),0)</f>
        <v>94714</v>
      </c>
      <c r="BW517" s="91"/>
      <c r="BX517" s="195">
        <v>46729.320354080002</v>
      </c>
      <c r="BY517" s="195">
        <v>35945.631041600005</v>
      </c>
      <c r="BZ517" s="195">
        <v>52550</v>
      </c>
      <c r="CA517" s="195">
        <v>53601</v>
      </c>
      <c r="CB517" s="195">
        <v>50341.008199999997</v>
      </c>
      <c r="CC517" s="138">
        <f>ROUND(((BX517+BY517+BZ517+CA517+CB517)/5),0)</f>
        <v>47833</v>
      </c>
      <c r="CD517" s="453"/>
      <c r="CE517" s="45"/>
      <c r="CF517" s="9"/>
      <c r="CG517" s="9"/>
      <c r="CH517" s="9"/>
      <c r="CI517" s="10"/>
      <c r="CJ517" s="10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</row>
    <row r="518" spans="1:198" ht="50" customHeight="1" x14ac:dyDescent="0.35">
      <c r="A518" s="285"/>
      <c r="B518" s="82">
        <v>472</v>
      </c>
      <c r="C518" s="153" t="s">
        <v>506</v>
      </c>
      <c r="D518" s="36" t="s">
        <v>272</v>
      </c>
      <c r="E518" s="150"/>
      <c r="F518" s="195">
        <v>224300.73769958399</v>
      </c>
      <c r="G518" s="195">
        <v>212223.00566960638</v>
      </c>
      <c r="H518" s="195" t="s">
        <v>537</v>
      </c>
      <c r="I518" s="195" t="s">
        <v>537</v>
      </c>
      <c r="J518" s="195" t="s">
        <v>537</v>
      </c>
      <c r="K518" s="91">
        <f>ROUND(((F518+G518)/2),0)</f>
        <v>218262</v>
      </c>
      <c r="L518" s="91"/>
      <c r="M518" s="195">
        <v>224300.73769958399</v>
      </c>
      <c r="N518" s="195">
        <v>0</v>
      </c>
      <c r="O518" s="195" t="s">
        <v>537</v>
      </c>
      <c r="P518" s="195" t="s">
        <v>537</v>
      </c>
      <c r="Q518" s="195" t="s">
        <v>537</v>
      </c>
      <c r="R518" s="91">
        <f>+M518</f>
        <v>224300.73769958399</v>
      </c>
      <c r="S518" s="91"/>
      <c r="T518" s="195">
        <v>0</v>
      </c>
      <c r="U518" s="195">
        <v>0</v>
      </c>
      <c r="V518" s="195">
        <v>276413</v>
      </c>
      <c r="W518" s="195">
        <v>281668</v>
      </c>
      <c r="X518" s="195">
        <v>265796.63879999996</v>
      </c>
      <c r="Y518" s="91">
        <f>ROUND(((V518+W518+X518)/3),0)</f>
        <v>274626</v>
      </c>
      <c r="Z518" s="91"/>
      <c r="AA518" s="195">
        <v>0</v>
      </c>
      <c r="AB518" s="195">
        <v>0</v>
      </c>
      <c r="AC518" s="195">
        <v>283770</v>
      </c>
      <c r="AD518" s="195">
        <v>289025</v>
      </c>
      <c r="AE518" s="195">
        <v>273150.696</v>
      </c>
      <c r="AF518" s="91">
        <f t="shared" ref="AF518:AF521" si="323">ROUND(((AC518+AD518+AE518)/3),0)</f>
        <v>281982</v>
      </c>
      <c r="AG518" s="91"/>
      <c r="AH518" s="195">
        <v>0</v>
      </c>
      <c r="AI518" s="195">
        <v>0</v>
      </c>
      <c r="AJ518" s="195">
        <v>283770</v>
      </c>
      <c r="AK518" s="195">
        <v>289025</v>
      </c>
      <c r="AL518" s="195">
        <v>273150.696</v>
      </c>
      <c r="AM518" s="91">
        <f t="shared" ref="AM518:AM521" si="324">ROUND(((AJ518+AK518+AL518)/3),0)</f>
        <v>281982</v>
      </c>
      <c r="AN518" s="91"/>
      <c r="AO518" s="195">
        <v>0</v>
      </c>
      <c r="AP518" s="195">
        <v>0</v>
      </c>
      <c r="AQ518" s="195">
        <v>298484</v>
      </c>
      <c r="AR518" s="195">
        <v>303739</v>
      </c>
      <c r="AS518" s="195">
        <v>286807.38999999996</v>
      </c>
      <c r="AT518" s="91">
        <f>ROUND(((AQ518+AR518+AS518)/3),0)</f>
        <v>296343</v>
      </c>
      <c r="AU518" s="91"/>
      <c r="AV518" s="195">
        <v>0</v>
      </c>
      <c r="AW518" s="195">
        <v>0</v>
      </c>
      <c r="AX518" s="195">
        <v>262750</v>
      </c>
      <c r="AY518" s="195">
        <v>268005</v>
      </c>
      <c r="AZ518" s="195">
        <v>252506.954</v>
      </c>
      <c r="BA518" s="91">
        <f>ROUND(((AX518+AY518+AZ518)/3),0)</f>
        <v>261087</v>
      </c>
      <c r="BB518" s="91"/>
      <c r="BC518" s="195">
        <v>0</v>
      </c>
      <c r="BD518" s="195">
        <v>0</v>
      </c>
      <c r="BE518" s="195" t="s">
        <v>537</v>
      </c>
      <c r="BF518" s="195" t="s">
        <v>537</v>
      </c>
      <c r="BG518" s="195" t="s">
        <v>537</v>
      </c>
      <c r="BH518" s="91">
        <v>0</v>
      </c>
      <c r="BI518" s="91"/>
      <c r="BJ518" s="195">
        <v>0</v>
      </c>
      <c r="BK518" s="195">
        <v>0</v>
      </c>
      <c r="BL518" s="195">
        <v>313198</v>
      </c>
      <c r="BM518" s="195">
        <v>319504</v>
      </c>
      <c r="BN518" s="195">
        <v>301148.28499999997</v>
      </c>
      <c r="BO518" s="91">
        <v>0</v>
      </c>
      <c r="BP518" s="91"/>
      <c r="BQ518" s="195">
        <v>0</v>
      </c>
      <c r="BR518" s="195">
        <v>0</v>
      </c>
      <c r="BS518" s="195">
        <v>328963</v>
      </c>
      <c r="BT518" s="195">
        <v>335269</v>
      </c>
      <c r="BU518" s="195">
        <v>316205.962</v>
      </c>
      <c r="BV518" s="91">
        <f>ROUND(((BS518+BT518+BU518)/3),0)</f>
        <v>326813</v>
      </c>
      <c r="BW518" s="91"/>
      <c r="BX518" s="195">
        <v>0</v>
      </c>
      <c r="BY518" s="195">
        <v>0</v>
      </c>
      <c r="BZ518" s="195" t="s">
        <v>537</v>
      </c>
      <c r="CA518" s="195" t="s">
        <v>537</v>
      </c>
      <c r="CB518" s="195" t="s">
        <v>537</v>
      </c>
      <c r="CC518" s="138">
        <v>0</v>
      </c>
      <c r="CD518" s="453"/>
      <c r="CE518" s="45"/>
      <c r="CF518" s="9"/>
      <c r="CG518" s="9"/>
      <c r="CH518" s="9"/>
      <c r="CI518" s="10"/>
      <c r="CJ518" s="10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/>
      <c r="GM518" s="6"/>
      <c r="GN518" s="6"/>
      <c r="GO518" s="6"/>
      <c r="GP518" s="6"/>
    </row>
    <row r="519" spans="1:198" ht="50" customHeight="1" thickBot="1" x14ac:dyDescent="0.4">
      <c r="A519" s="285"/>
      <c r="B519" s="83">
        <v>473</v>
      </c>
      <c r="C519" s="153" t="s">
        <v>507</v>
      </c>
      <c r="D519" s="36" t="s">
        <v>272</v>
      </c>
      <c r="E519" s="150"/>
      <c r="F519" s="195">
        <v>233646.60177040001</v>
      </c>
      <c r="G519" s="195">
        <v>221065.63090583999</v>
      </c>
      <c r="H519" s="195" t="s">
        <v>537</v>
      </c>
      <c r="I519" s="195" t="s">
        <v>537</v>
      </c>
      <c r="J519" s="195" t="s">
        <v>537</v>
      </c>
      <c r="K519" s="91">
        <f>ROUND(((F519+G519)/2),0)</f>
        <v>227356</v>
      </c>
      <c r="L519" s="91"/>
      <c r="M519" s="195">
        <v>233646.60177040001</v>
      </c>
      <c r="N519" s="195">
        <v>0</v>
      </c>
      <c r="O519" s="195" t="s">
        <v>537</v>
      </c>
      <c r="P519" s="195" t="s">
        <v>537</v>
      </c>
      <c r="Q519" s="195" t="s">
        <v>537</v>
      </c>
      <c r="R519" s="91">
        <f t="shared" ref="R519:R521" si="325">+M519</f>
        <v>233646.60177040001</v>
      </c>
      <c r="S519" s="91"/>
      <c r="T519" s="195">
        <v>0</v>
      </c>
      <c r="U519" s="195">
        <v>0</v>
      </c>
      <c r="V519" s="195">
        <v>287974</v>
      </c>
      <c r="W519" s="195">
        <v>293229</v>
      </c>
      <c r="X519" s="195">
        <v>276871.86659999995</v>
      </c>
      <c r="Y519" s="91">
        <f>ROUND(((V519+W519+X519)/3),0)</f>
        <v>286025</v>
      </c>
      <c r="Z519" s="91"/>
      <c r="AA519" s="195">
        <v>0</v>
      </c>
      <c r="AB519" s="195">
        <v>0</v>
      </c>
      <c r="AC519" s="195">
        <v>296382</v>
      </c>
      <c r="AD519" s="195">
        <v>301637</v>
      </c>
      <c r="AE519" s="195">
        <v>284531.97499999998</v>
      </c>
      <c r="AF519" s="91">
        <f t="shared" si="323"/>
        <v>294184</v>
      </c>
      <c r="AG519" s="91"/>
      <c r="AH519" s="195">
        <v>0</v>
      </c>
      <c r="AI519" s="195">
        <v>0</v>
      </c>
      <c r="AJ519" s="195">
        <v>296382</v>
      </c>
      <c r="AK519" s="195">
        <v>301637</v>
      </c>
      <c r="AL519" s="195">
        <v>284531.97499999998</v>
      </c>
      <c r="AM519" s="91">
        <f t="shared" si="324"/>
        <v>294184</v>
      </c>
      <c r="AN519" s="91"/>
      <c r="AO519" s="195">
        <v>0</v>
      </c>
      <c r="AP519" s="195">
        <v>0</v>
      </c>
      <c r="AQ519" s="195">
        <v>311096</v>
      </c>
      <c r="AR519" s="195">
        <v>316351</v>
      </c>
      <c r="AS519" s="195">
        <v>298758.31099999999</v>
      </c>
      <c r="AT519" s="91">
        <f>ROUND(((AQ519+AR519+AS519)/3),0)</f>
        <v>308735</v>
      </c>
      <c r="AU519" s="91"/>
      <c r="AV519" s="195">
        <v>0</v>
      </c>
      <c r="AW519" s="195">
        <v>0</v>
      </c>
      <c r="AX519" s="195">
        <v>273260</v>
      </c>
      <c r="AY519" s="195">
        <v>278515</v>
      </c>
      <c r="AZ519" s="195">
        <v>263028.51499999996</v>
      </c>
      <c r="BA519" s="91">
        <f>ROUND(((AX519+AY519+AZ519)/3),0)</f>
        <v>271601</v>
      </c>
      <c r="BB519" s="91"/>
      <c r="BC519" s="195">
        <v>0</v>
      </c>
      <c r="BD519" s="195">
        <v>0</v>
      </c>
      <c r="BE519" s="195" t="s">
        <v>537</v>
      </c>
      <c r="BF519" s="195" t="s">
        <v>537</v>
      </c>
      <c r="BG519" s="195" t="s">
        <v>537</v>
      </c>
      <c r="BH519" s="91">
        <v>0</v>
      </c>
      <c r="BI519" s="91"/>
      <c r="BJ519" s="195">
        <v>0</v>
      </c>
      <c r="BK519" s="195">
        <v>0</v>
      </c>
      <c r="BL519" s="195">
        <v>325810</v>
      </c>
      <c r="BM519" s="195">
        <v>332116</v>
      </c>
      <c r="BN519" s="195">
        <v>313696.174</v>
      </c>
      <c r="BO519" s="91">
        <v>0</v>
      </c>
      <c r="BP519" s="91"/>
      <c r="BQ519" s="195">
        <v>0</v>
      </c>
      <c r="BR519" s="195">
        <v>0</v>
      </c>
      <c r="BS519" s="195">
        <v>342626</v>
      </c>
      <c r="BT519" s="195">
        <v>348932</v>
      </c>
      <c r="BU519" s="195">
        <v>329381.29799999995</v>
      </c>
      <c r="BV519" s="91">
        <f t="shared" si="321"/>
        <v>340313</v>
      </c>
      <c r="BW519" s="91"/>
      <c r="BX519" s="195">
        <v>0</v>
      </c>
      <c r="BY519" s="195">
        <v>0</v>
      </c>
      <c r="BZ519" s="195" t="s">
        <v>537</v>
      </c>
      <c r="CA519" s="195" t="s">
        <v>537</v>
      </c>
      <c r="CB519" s="195" t="s">
        <v>537</v>
      </c>
      <c r="CC519" s="138">
        <v>0</v>
      </c>
      <c r="CD519" s="453"/>
      <c r="CE519" s="45"/>
      <c r="CF519" s="9"/>
      <c r="CG519" s="9"/>
      <c r="CH519" s="9"/>
      <c r="CI519" s="10"/>
      <c r="CJ519" s="10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</row>
    <row r="520" spans="1:198" ht="50" customHeight="1" x14ac:dyDescent="0.35">
      <c r="A520" s="285"/>
      <c r="B520" s="82">
        <v>474</v>
      </c>
      <c r="C520" s="153" t="s">
        <v>508</v>
      </c>
      <c r="D520" s="36" t="s">
        <v>272</v>
      </c>
      <c r="E520" s="150"/>
      <c r="F520" s="195">
        <v>130842.096991424</v>
      </c>
      <c r="G520" s="195">
        <v>123796.7533072704</v>
      </c>
      <c r="H520" s="195" t="s">
        <v>537</v>
      </c>
      <c r="I520" s="195" t="s">
        <v>537</v>
      </c>
      <c r="J520" s="195" t="s">
        <v>537</v>
      </c>
      <c r="K520" s="91">
        <f t="shared" ref="K520" si="326">ROUND(((F520+G520)/2),0)</f>
        <v>127319</v>
      </c>
      <c r="L520" s="91"/>
      <c r="M520" s="195">
        <v>130842.096991424</v>
      </c>
      <c r="N520" s="195">
        <v>0</v>
      </c>
      <c r="O520" s="195" t="s">
        <v>537</v>
      </c>
      <c r="P520" s="195" t="s">
        <v>537</v>
      </c>
      <c r="Q520" s="195" t="s">
        <v>537</v>
      </c>
      <c r="R520" s="91">
        <f t="shared" si="325"/>
        <v>130842.096991424</v>
      </c>
      <c r="S520" s="91"/>
      <c r="T520" s="195">
        <v>0</v>
      </c>
      <c r="U520" s="195">
        <v>0</v>
      </c>
      <c r="V520" s="195">
        <v>293229</v>
      </c>
      <c r="W520" s="195">
        <v>298484</v>
      </c>
      <c r="X520" s="195">
        <v>281668</v>
      </c>
      <c r="Y520" s="91">
        <f t="shared" ref="Y520:Y521" si="327">ROUND(((V520+W520+X520)/3),0)</f>
        <v>291127</v>
      </c>
      <c r="Z520" s="91"/>
      <c r="AA520" s="195">
        <v>0</v>
      </c>
      <c r="AB520" s="195">
        <v>0</v>
      </c>
      <c r="AC520" s="195">
        <v>300586</v>
      </c>
      <c r="AD520" s="195">
        <v>306892</v>
      </c>
      <c r="AE520" s="195">
        <v>289025</v>
      </c>
      <c r="AF520" s="91">
        <f t="shared" si="323"/>
        <v>298834</v>
      </c>
      <c r="AG520" s="91"/>
      <c r="AH520" s="195">
        <v>0</v>
      </c>
      <c r="AI520" s="195">
        <v>0</v>
      </c>
      <c r="AJ520" s="195">
        <v>300586</v>
      </c>
      <c r="AK520" s="195">
        <v>306892</v>
      </c>
      <c r="AL520" s="195">
        <v>289025</v>
      </c>
      <c r="AM520" s="91">
        <f t="shared" si="324"/>
        <v>298834</v>
      </c>
      <c r="AN520" s="91"/>
      <c r="AO520" s="195">
        <v>0</v>
      </c>
      <c r="AP520" s="195">
        <v>0</v>
      </c>
      <c r="AQ520" s="195">
        <v>316351</v>
      </c>
      <c r="AR520" s="195">
        <v>321606</v>
      </c>
      <c r="AS520" s="195">
        <v>303739</v>
      </c>
      <c r="AT520" s="91">
        <f>ROUND(((AQ520+AR520+AS520)/3),0)</f>
        <v>313899</v>
      </c>
      <c r="AU520" s="91"/>
      <c r="AV520" s="195">
        <v>0</v>
      </c>
      <c r="AW520" s="195">
        <v>0</v>
      </c>
      <c r="AX520" s="195">
        <v>278515</v>
      </c>
      <c r="AY520" s="195">
        <v>283770</v>
      </c>
      <c r="AZ520" s="195">
        <v>268005</v>
      </c>
      <c r="BA520" s="91">
        <f>ROUND(((AX520+AY520+AZ520)/3),0)</f>
        <v>276763</v>
      </c>
      <c r="BB520" s="91"/>
      <c r="BC520" s="195">
        <v>0</v>
      </c>
      <c r="BD520" s="195">
        <v>0</v>
      </c>
      <c r="BE520" s="195" t="s">
        <v>537</v>
      </c>
      <c r="BF520" s="195" t="s">
        <v>537</v>
      </c>
      <c r="BG520" s="195" t="s">
        <v>537</v>
      </c>
      <c r="BH520" s="91">
        <v>0</v>
      </c>
      <c r="BI520" s="91"/>
      <c r="BJ520" s="195">
        <v>0</v>
      </c>
      <c r="BK520" s="195">
        <v>0</v>
      </c>
      <c r="BL520" s="195">
        <v>332116</v>
      </c>
      <c r="BM520" s="195">
        <v>338422</v>
      </c>
      <c r="BN520" s="195">
        <v>319504</v>
      </c>
      <c r="BO520" s="91">
        <v>0</v>
      </c>
      <c r="BP520" s="91"/>
      <c r="BQ520" s="195">
        <v>0</v>
      </c>
      <c r="BR520" s="195">
        <v>0</v>
      </c>
      <c r="BS520" s="195">
        <v>348932</v>
      </c>
      <c r="BT520" s="195">
        <v>355238</v>
      </c>
      <c r="BU520" s="195">
        <v>335269</v>
      </c>
      <c r="BV520" s="91">
        <f t="shared" si="321"/>
        <v>346480</v>
      </c>
      <c r="BW520" s="91"/>
      <c r="BX520" s="195">
        <v>0</v>
      </c>
      <c r="BY520" s="195">
        <v>0</v>
      </c>
      <c r="BZ520" s="195" t="s">
        <v>537</v>
      </c>
      <c r="CA520" s="195" t="s">
        <v>537</v>
      </c>
      <c r="CB520" s="195" t="s">
        <v>537</v>
      </c>
      <c r="CC520" s="138">
        <v>0</v>
      </c>
      <c r="CD520" s="453"/>
      <c r="CE520" s="45"/>
      <c r="CF520" s="9"/>
      <c r="CG520" s="9"/>
      <c r="CH520" s="9"/>
      <c r="CI520" s="10"/>
      <c r="CJ520" s="10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</row>
    <row r="521" spans="1:198" ht="50" customHeight="1" thickBot="1" x14ac:dyDescent="0.4">
      <c r="A521" s="285"/>
      <c r="B521" s="83">
        <v>475</v>
      </c>
      <c r="C521" s="153" t="s">
        <v>509</v>
      </c>
      <c r="D521" s="36" t="s">
        <v>272</v>
      </c>
      <c r="E521" s="150"/>
      <c r="F521" s="195">
        <v>140187.96106223998</v>
      </c>
      <c r="G521" s="195">
        <v>132639.37854350399</v>
      </c>
      <c r="H521" s="195" t="s">
        <v>537</v>
      </c>
      <c r="I521" s="195" t="s">
        <v>537</v>
      </c>
      <c r="J521" s="195" t="s">
        <v>537</v>
      </c>
      <c r="K521" s="91">
        <f>ROUND(((F521+G521)/2),0)</f>
        <v>136414</v>
      </c>
      <c r="L521" s="91"/>
      <c r="M521" s="195">
        <v>140187.96106223998</v>
      </c>
      <c r="N521" s="195">
        <v>0</v>
      </c>
      <c r="O521" s="195" t="s">
        <v>537</v>
      </c>
      <c r="P521" s="195" t="s">
        <v>537</v>
      </c>
      <c r="Q521" s="195" t="s">
        <v>537</v>
      </c>
      <c r="R521" s="91">
        <f t="shared" si="325"/>
        <v>140187.96106223998</v>
      </c>
      <c r="S521" s="91"/>
      <c r="T521" s="195">
        <v>0</v>
      </c>
      <c r="U521" s="195">
        <v>0</v>
      </c>
      <c r="V521" s="195">
        <v>304790</v>
      </c>
      <c r="W521" s="195">
        <v>311096</v>
      </c>
      <c r="X521" s="195">
        <v>293229</v>
      </c>
      <c r="Y521" s="91">
        <f t="shared" si="327"/>
        <v>303038</v>
      </c>
      <c r="Z521" s="91"/>
      <c r="AA521" s="195">
        <v>0</v>
      </c>
      <c r="AB521" s="195">
        <v>0</v>
      </c>
      <c r="AC521" s="195">
        <v>313198</v>
      </c>
      <c r="AD521" s="195">
        <v>319504</v>
      </c>
      <c r="AE521" s="195">
        <v>301637</v>
      </c>
      <c r="AF521" s="91">
        <f t="shared" si="323"/>
        <v>311446</v>
      </c>
      <c r="AG521" s="91"/>
      <c r="AH521" s="195">
        <v>0</v>
      </c>
      <c r="AI521" s="195">
        <v>0</v>
      </c>
      <c r="AJ521" s="195">
        <v>313198</v>
      </c>
      <c r="AK521" s="195">
        <v>319504</v>
      </c>
      <c r="AL521" s="195">
        <v>301637</v>
      </c>
      <c r="AM521" s="91">
        <f t="shared" si="324"/>
        <v>311446</v>
      </c>
      <c r="AN521" s="91"/>
      <c r="AO521" s="195">
        <v>0</v>
      </c>
      <c r="AP521" s="195">
        <v>0</v>
      </c>
      <c r="AQ521" s="195">
        <v>328963</v>
      </c>
      <c r="AR521" s="195">
        <v>335269</v>
      </c>
      <c r="AS521" s="195">
        <v>316351</v>
      </c>
      <c r="AT521" s="91">
        <f>ROUND(((AQ521+AR521+AS521)/3),0)</f>
        <v>326861</v>
      </c>
      <c r="AU521" s="91"/>
      <c r="AV521" s="195">
        <v>0</v>
      </c>
      <c r="AW521" s="195">
        <v>0</v>
      </c>
      <c r="AX521" s="195">
        <v>290076</v>
      </c>
      <c r="AY521" s="195">
        <v>295331</v>
      </c>
      <c r="AZ521" s="195">
        <v>278515</v>
      </c>
      <c r="BA521" s="91">
        <f>ROUND(((AX521+AY521+AZ521)/3),0)</f>
        <v>287974</v>
      </c>
      <c r="BB521" s="91"/>
      <c r="BC521" s="195">
        <v>0</v>
      </c>
      <c r="BD521" s="195">
        <v>0</v>
      </c>
      <c r="BE521" s="195">
        <v>225965</v>
      </c>
      <c r="BF521" s="195" t="s">
        <v>537</v>
      </c>
      <c r="BG521" s="195" t="s">
        <v>537</v>
      </c>
      <c r="BH521" s="91">
        <v>0</v>
      </c>
      <c r="BI521" s="91"/>
      <c r="BJ521" s="195">
        <v>0</v>
      </c>
      <c r="BK521" s="195">
        <v>0</v>
      </c>
      <c r="BL521" s="195">
        <v>345779</v>
      </c>
      <c r="BM521" s="195">
        <v>352085</v>
      </c>
      <c r="BN521" s="195">
        <v>332116</v>
      </c>
      <c r="BO521" s="91">
        <v>0</v>
      </c>
      <c r="BP521" s="91"/>
      <c r="BQ521" s="195">
        <v>0</v>
      </c>
      <c r="BR521" s="195">
        <v>0</v>
      </c>
      <c r="BS521" s="195">
        <v>362595</v>
      </c>
      <c r="BT521" s="195">
        <v>369952</v>
      </c>
      <c r="BU521" s="195">
        <v>348932</v>
      </c>
      <c r="BV521" s="91">
        <f t="shared" si="321"/>
        <v>360493</v>
      </c>
      <c r="BW521" s="91"/>
      <c r="BX521" s="195">
        <v>0</v>
      </c>
      <c r="BY521" s="195">
        <v>0</v>
      </c>
      <c r="BZ521" s="195" t="s">
        <v>537</v>
      </c>
      <c r="CA521" s="195" t="s">
        <v>537</v>
      </c>
      <c r="CB521" s="195" t="s">
        <v>537</v>
      </c>
      <c r="CC521" s="138">
        <v>0</v>
      </c>
      <c r="CD521" s="453"/>
      <c r="CE521" s="45"/>
      <c r="CF521" s="9"/>
      <c r="CG521" s="9"/>
      <c r="CH521" s="9"/>
      <c r="CI521" s="10"/>
      <c r="CJ521" s="10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</row>
    <row r="522" spans="1:198" ht="50" customHeight="1" x14ac:dyDescent="0.35">
      <c r="A522" s="285"/>
      <c r="B522" s="82">
        <v>476</v>
      </c>
      <c r="C522" s="153" t="s">
        <v>524</v>
      </c>
      <c r="D522" s="36" t="s">
        <v>272</v>
      </c>
      <c r="E522" s="150"/>
      <c r="F522" s="195">
        <v>0</v>
      </c>
      <c r="G522" s="195">
        <v>0</v>
      </c>
      <c r="H522" s="195">
        <v>195486</v>
      </c>
      <c r="I522" s="195">
        <v>198639</v>
      </c>
      <c r="J522" s="195">
        <v>187603.5</v>
      </c>
      <c r="K522" s="91">
        <f>ROUND(((H522+I522+J522)/3),0)</f>
        <v>193910</v>
      </c>
      <c r="L522" s="91"/>
      <c r="M522" s="195">
        <v>0</v>
      </c>
      <c r="N522" s="195">
        <v>0</v>
      </c>
      <c r="O522" s="195">
        <v>215455</v>
      </c>
      <c r="P522" s="195">
        <v>219659</v>
      </c>
      <c r="Q522" s="195">
        <v>206832.59599999999</v>
      </c>
      <c r="R522" s="91">
        <f>ROUND(((O522+P522+Q522)/3),0)</f>
        <v>213982</v>
      </c>
      <c r="S522" s="91"/>
      <c r="T522" s="195">
        <v>0</v>
      </c>
      <c r="U522" s="195">
        <v>0</v>
      </c>
      <c r="V522" s="195" t="s">
        <v>537</v>
      </c>
      <c r="W522" s="195" t="s">
        <v>537</v>
      </c>
      <c r="X522" s="195" t="s">
        <v>537</v>
      </c>
      <c r="Y522" s="91">
        <v>0</v>
      </c>
      <c r="Z522" s="91"/>
      <c r="AA522" s="195">
        <v>0</v>
      </c>
      <c r="AB522" s="195">
        <v>0</v>
      </c>
      <c r="AC522" s="195" t="s">
        <v>537</v>
      </c>
      <c r="AD522" s="195" t="s">
        <v>537</v>
      </c>
      <c r="AE522" s="195" t="s">
        <v>537</v>
      </c>
      <c r="AF522" s="91">
        <v>0</v>
      </c>
      <c r="AG522" s="91"/>
      <c r="AH522" s="195">
        <v>0</v>
      </c>
      <c r="AI522" s="195">
        <v>0</v>
      </c>
      <c r="AJ522" s="195" t="s">
        <v>537</v>
      </c>
      <c r="AK522" s="195" t="s">
        <v>537</v>
      </c>
      <c r="AL522" s="195" t="s">
        <v>537</v>
      </c>
      <c r="AM522" s="91">
        <v>0</v>
      </c>
      <c r="AN522" s="91"/>
      <c r="AO522" s="195">
        <v>0</v>
      </c>
      <c r="AP522" s="195">
        <v>0</v>
      </c>
      <c r="AQ522" s="195" t="s">
        <v>537</v>
      </c>
      <c r="AR522" s="195" t="s">
        <v>537</v>
      </c>
      <c r="AS522" s="195" t="s">
        <v>537</v>
      </c>
      <c r="AT522" s="91">
        <v>0</v>
      </c>
      <c r="AU522" s="91"/>
      <c r="AV522" s="195">
        <v>0</v>
      </c>
      <c r="AW522" s="195">
        <v>0</v>
      </c>
      <c r="AX522" s="195" t="s">
        <v>537</v>
      </c>
      <c r="AY522" s="195" t="s">
        <v>537</v>
      </c>
      <c r="AZ522" s="195" t="s">
        <v>537</v>
      </c>
      <c r="BA522" s="91">
        <v>0</v>
      </c>
      <c r="BB522" s="91"/>
      <c r="BC522" s="195">
        <v>0</v>
      </c>
      <c r="BD522" s="195">
        <v>0</v>
      </c>
      <c r="BE522" s="195">
        <v>237525.99999999997</v>
      </c>
      <c r="BF522" s="195">
        <v>230169</v>
      </c>
      <c r="BG522" s="195">
        <v>217174.43599999999</v>
      </c>
      <c r="BH522" s="91">
        <f t="shared" ref="BH522:BH527" si="328">ROUND(((BE522+BF522+BG522)/3),0)</f>
        <v>228290</v>
      </c>
      <c r="BI522" s="91"/>
      <c r="BJ522" s="195">
        <v>0</v>
      </c>
      <c r="BK522" s="195">
        <v>0</v>
      </c>
      <c r="BL522" s="195" t="s">
        <v>537</v>
      </c>
      <c r="BM522" s="195" t="s">
        <v>537</v>
      </c>
      <c r="BN522" s="195" t="s">
        <v>537</v>
      </c>
      <c r="BO522" s="91">
        <v>0</v>
      </c>
      <c r="BP522" s="91"/>
      <c r="BQ522" s="195">
        <v>0</v>
      </c>
      <c r="BR522" s="195">
        <v>0</v>
      </c>
      <c r="BS522" s="195" t="s">
        <v>537</v>
      </c>
      <c r="BT522" s="195" t="s">
        <v>537</v>
      </c>
      <c r="BU522" s="195" t="s">
        <v>537</v>
      </c>
      <c r="BV522" s="91">
        <v>0</v>
      </c>
      <c r="BW522" s="91"/>
      <c r="BX522" s="195">
        <v>0</v>
      </c>
      <c r="BY522" s="195">
        <v>0</v>
      </c>
      <c r="BZ522" s="195" t="s">
        <v>537</v>
      </c>
      <c r="CA522" s="195" t="s">
        <v>537</v>
      </c>
      <c r="CB522" s="195" t="s">
        <v>537</v>
      </c>
      <c r="CC522" s="138">
        <v>0</v>
      </c>
      <c r="CD522" s="453"/>
      <c r="CE522" s="45"/>
      <c r="CF522" s="9"/>
      <c r="CG522" s="9"/>
      <c r="CH522" s="9"/>
      <c r="CI522" s="10"/>
      <c r="CJ522" s="10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</row>
    <row r="523" spans="1:198" ht="50" customHeight="1" thickBot="1" x14ac:dyDescent="0.4">
      <c r="A523" s="285"/>
      <c r="B523" s="83">
        <v>477</v>
      </c>
      <c r="C523" s="153" t="s">
        <v>525</v>
      </c>
      <c r="D523" s="36" t="s">
        <v>272</v>
      </c>
      <c r="E523" s="150"/>
      <c r="F523" s="195">
        <v>0</v>
      </c>
      <c r="G523" s="195">
        <v>0</v>
      </c>
      <c r="H523" s="195">
        <v>204945</v>
      </c>
      <c r="I523" s="195">
        <v>209149</v>
      </c>
      <c r="J523" s="195">
        <v>196983.67499999999</v>
      </c>
      <c r="K523" s="91">
        <f>ROUND(((H523+I523+J523)/3),0)</f>
        <v>203693</v>
      </c>
      <c r="L523" s="91"/>
      <c r="M523" s="195">
        <v>0</v>
      </c>
      <c r="N523" s="195">
        <v>0</v>
      </c>
      <c r="O523" s="195">
        <v>225965</v>
      </c>
      <c r="P523" s="195">
        <v>230169</v>
      </c>
      <c r="Q523" s="195">
        <v>217174.43599999999</v>
      </c>
      <c r="R523" s="91">
        <f t="shared" ref="R523:R525" si="329">ROUND(((O523+P523+Q523)/3),0)</f>
        <v>224436</v>
      </c>
      <c r="S523" s="91"/>
      <c r="T523" s="195">
        <v>0</v>
      </c>
      <c r="U523" s="195">
        <v>0</v>
      </c>
      <c r="V523" s="195" t="s">
        <v>537</v>
      </c>
      <c r="W523" s="195" t="s">
        <v>537</v>
      </c>
      <c r="X523" s="195" t="s">
        <v>537</v>
      </c>
      <c r="Y523" s="91">
        <v>0</v>
      </c>
      <c r="Z523" s="91"/>
      <c r="AA523" s="195">
        <v>0</v>
      </c>
      <c r="AB523" s="195">
        <v>0</v>
      </c>
      <c r="AC523" s="195" t="s">
        <v>537</v>
      </c>
      <c r="AD523" s="195" t="s">
        <v>537</v>
      </c>
      <c r="AE523" s="195" t="s">
        <v>537</v>
      </c>
      <c r="AF523" s="91">
        <v>0</v>
      </c>
      <c r="AG523" s="91"/>
      <c r="AH523" s="195">
        <v>0</v>
      </c>
      <c r="AI523" s="195">
        <v>0</v>
      </c>
      <c r="AJ523" s="195" t="s">
        <v>537</v>
      </c>
      <c r="AK523" s="195" t="s">
        <v>537</v>
      </c>
      <c r="AL523" s="195" t="s">
        <v>537</v>
      </c>
      <c r="AM523" s="91">
        <v>0</v>
      </c>
      <c r="AN523" s="91"/>
      <c r="AO523" s="195">
        <v>0</v>
      </c>
      <c r="AP523" s="195">
        <v>0</v>
      </c>
      <c r="AQ523" s="195" t="s">
        <v>537</v>
      </c>
      <c r="AR523" s="195" t="s">
        <v>537</v>
      </c>
      <c r="AS523" s="195" t="s">
        <v>537</v>
      </c>
      <c r="AT523" s="91">
        <v>0</v>
      </c>
      <c r="AU523" s="91"/>
      <c r="AV523" s="195">
        <v>0</v>
      </c>
      <c r="AW523" s="195">
        <v>0</v>
      </c>
      <c r="AX523" s="195" t="s">
        <v>537</v>
      </c>
      <c r="AY523" s="195" t="s">
        <v>537</v>
      </c>
      <c r="AZ523" s="195" t="s">
        <v>537</v>
      </c>
      <c r="BA523" s="91">
        <v>0</v>
      </c>
      <c r="BB523" s="91"/>
      <c r="BC523" s="195">
        <v>0</v>
      </c>
      <c r="BD523" s="195">
        <v>0</v>
      </c>
      <c r="BE523" s="195">
        <v>249086.99999999997</v>
      </c>
      <c r="BF523" s="195">
        <v>241729.99999999997</v>
      </c>
      <c r="BG523" s="195">
        <v>228032.31699999998</v>
      </c>
      <c r="BH523" s="91">
        <f t="shared" si="328"/>
        <v>239616</v>
      </c>
      <c r="BI523" s="91"/>
      <c r="BJ523" s="195">
        <v>0</v>
      </c>
      <c r="BK523" s="195">
        <v>0</v>
      </c>
      <c r="BL523" s="195" t="s">
        <v>537</v>
      </c>
      <c r="BM523" s="195" t="s">
        <v>537</v>
      </c>
      <c r="BN523" s="195" t="s">
        <v>537</v>
      </c>
      <c r="BO523" s="91">
        <v>0</v>
      </c>
      <c r="BP523" s="91"/>
      <c r="BQ523" s="195">
        <v>0</v>
      </c>
      <c r="BR523" s="195">
        <v>0</v>
      </c>
      <c r="BS523" s="195" t="s">
        <v>537</v>
      </c>
      <c r="BT523" s="195" t="s">
        <v>537</v>
      </c>
      <c r="BU523" s="195" t="s">
        <v>537</v>
      </c>
      <c r="BV523" s="91">
        <v>0</v>
      </c>
      <c r="BW523" s="91"/>
      <c r="BX523" s="195">
        <v>0</v>
      </c>
      <c r="BY523" s="195">
        <v>0</v>
      </c>
      <c r="BZ523" s="195" t="s">
        <v>537</v>
      </c>
      <c r="CA523" s="195" t="s">
        <v>537</v>
      </c>
      <c r="CB523" s="195" t="s">
        <v>537</v>
      </c>
      <c r="CC523" s="138">
        <v>0</v>
      </c>
      <c r="CD523" s="453"/>
      <c r="CE523" s="45"/>
      <c r="CF523" s="9"/>
      <c r="CG523" s="9"/>
      <c r="CH523" s="9"/>
      <c r="CI523" s="10"/>
      <c r="CJ523" s="10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</row>
    <row r="524" spans="1:198" ht="50" customHeight="1" x14ac:dyDescent="0.35">
      <c r="A524" s="285"/>
      <c r="B524" s="82">
        <v>478</v>
      </c>
      <c r="C524" s="153" t="s">
        <v>526</v>
      </c>
      <c r="D524" s="36" t="s">
        <v>272</v>
      </c>
      <c r="E524" s="150"/>
      <c r="F524" s="195">
        <v>0</v>
      </c>
      <c r="G524" s="195">
        <v>0</v>
      </c>
      <c r="H524" s="195">
        <v>215455</v>
      </c>
      <c r="I524" s="195">
        <v>219659</v>
      </c>
      <c r="J524" s="195">
        <v>206832.59599999999</v>
      </c>
      <c r="K524" s="91">
        <f>ROUND(((H524+I524+J524)/3),0)</f>
        <v>213982</v>
      </c>
      <c r="L524" s="91"/>
      <c r="M524" s="195">
        <v>0</v>
      </c>
      <c r="N524" s="195">
        <v>0</v>
      </c>
      <c r="O524" s="195">
        <v>237525.99999999997</v>
      </c>
      <c r="P524" s="195">
        <v>241729.99999999997</v>
      </c>
      <c r="Q524" s="195">
        <v>228032.31699999998</v>
      </c>
      <c r="R524" s="91">
        <f t="shared" si="329"/>
        <v>235763</v>
      </c>
      <c r="S524" s="91"/>
      <c r="T524" s="195">
        <v>0</v>
      </c>
      <c r="U524" s="195">
        <v>0</v>
      </c>
      <c r="V524" s="195" t="s">
        <v>537</v>
      </c>
      <c r="W524" s="195" t="s">
        <v>537</v>
      </c>
      <c r="X524" s="195" t="s">
        <v>537</v>
      </c>
      <c r="Y524" s="91">
        <v>0</v>
      </c>
      <c r="Z524" s="91"/>
      <c r="AA524" s="195">
        <v>0</v>
      </c>
      <c r="AB524" s="195">
        <v>0</v>
      </c>
      <c r="AC524" s="195" t="s">
        <v>537</v>
      </c>
      <c r="AD524" s="195" t="s">
        <v>537</v>
      </c>
      <c r="AE524" s="195" t="s">
        <v>537</v>
      </c>
      <c r="AF524" s="91">
        <v>0</v>
      </c>
      <c r="AG524" s="91"/>
      <c r="AH524" s="195">
        <v>0</v>
      </c>
      <c r="AI524" s="195">
        <v>0</v>
      </c>
      <c r="AJ524" s="195" t="s">
        <v>537</v>
      </c>
      <c r="AK524" s="195" t="s">
        <v>537</v>
      </c>
      <c r="AL524" s="195" t="s">
        <v>537</v>
      </c>
      <c r="AM524" s="91">
        <v>0</v>
      </c>
      <c r="AN524" s="91"/>
      <c r="AO524" s="195">
        <v>0</v>
      </c>
      <c r="AP524" s="195">
        <v>0</v>
      </c>
      <c r="AQ524" s="195" t="s">
        <v>537</v>
      </c>
      <c r="AR524" s="195" t="s">
        <v>537</v>
      </c>
      <c r="AS524" s="195" t="s">
        <v>537</v>
      </c>
      <c r="AT524" s="91">
        <v>0</v>
      </c>
      <c r="AU524" s="91"/>
      <c r="AV524" s="195">
        <v>0</v>
      </c>
      <c r="AW524" s="195">
        <v>0</v>
      </c>
      <c r="AX524" s="195" t="s">
        <v>537</v>
      </c>
      <c r="AY524" s="195" t="s">
        <v>537</v>
      </c>
      <c r="AZ524" s="195" t="s">
        <v>537</v>
      </c>
      <c r="BA524" s="91">
        <v>0</v>
      </c>
      <c r="BB524" s="91"/>
      <c r="BC524" s="195">
        <v>0</v>
      </c>
      <c r="BD524" s="195">
        <v>0</v>
      </c>
      <c r="BE524" s="195">
        <v>261698.99999999997</v>
      </c>
      <c r="BF524" s="195">
        <v>253290.99999999997</v>
      </c>
      <c r="BG524" s="195">
        <v>239434.61599999998</v>
      </c>
      <c r="BH524" s="91">
        <f t="shared" si="328"/>
        <v>251475</v>
      </c>
      <c r="BI524" s="91"/>
      <c r="BJ524" s="195">
        <v>0</v>
      </c>
      <c r="BK524" s="195">
        <v>0</v>
      </c>
      <c r="BL524" s="195" t="s">
        <v>537</v>
      </c>
      <c r="BM524" s="195" t="s">
        <v>537</v>
      </c>
      <c r="BN524" s="195" t="s">
        <v>537</v>
      </c>
      <c r="BO524" s="91">
        <v>0</v>
      </c>
      <c r="BP524" s="91"/>
      <c r="BQ524" s="195">
        <v>0</v>
      </c>
      <c r="BR524" s="195">
        <v>0</v>
      </c>
      <c r="BS524" s="195" t="s">
        <v>537</v>
      </c>
      <c r="BT524" s="195" t="s">
        <v>537</v>
      </c>
      <c r="BU524" s="195" t="s">
        <v>537</v>
      </c>
      <c r="BV524" s="91">
        <v>0</v>
      </c>
      <c r="BW524" s="91"/>
      <c r="BX524" s="195">
        <v>0</v>
      </c>
      <c r="BY524" s="195">
        <v>0</v>
      </c>
      <c r="BZ524" s="195" t="s">
        <v>537</v>
      </c>
      <c r="CA524" s="195" t="s">
        <v>537</v>
      </c>
      <c r="CB524" s="195" t="s">
        <v>537</v>
      </c>
      <c r="CC524" s="138">
        <v>0</v>
      </c>
      <c r="CD524" s="453"/>
      <c r="CE524" s="45"/>
      <c r="CF524" s="9"/>
      <c r="CG524" s="9"/>
      <c r="CH524" s="9"/>
      <c r="CI524" s="10"/>
      <c r="CJ524" s="10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</row>
    <row r="525" spans="1:198" ht="50" customHeight="1" thickBot="1" x14ac:dyDescent="0.4">
      <c r="A525" s="285"/>
      <c r="B525" s="83">
        <v>479</v>
      </c>
      <c r="C525" s="153" t="s">
        <v>527</v>
      </c>
      <c r="D525" s="36" t="s">
        <v>272</v>
      </c>
      <c r="E525" s="150"/>
      <c r="F525" s="195">
        <v>0</v>
      </c>
      <c r="G525" s="195">
        <v>0</v>
      </c>
      <c r="H525" s="195">
        <v>225965</v>
      </c>
      <c r="I525" s="195">
        <v>230169</v>
      </c>
      <c r="J525" s="195">
        <v>217174.43599999999</v>
      </c>
      <c r="K525" s="91">
        <f>ROUND(((H525+I525+J525)/3),0)</f>
        <v>224436</v>
      </c>
      <c r="L525" s="91"/>
      <c r="M525" s="195">
        <v>0</v>
      </c>
      <c r="N525" s="195">
        <v>0</v>
      </c>
      <c r="O525" s="195">
        <v>249086.99999999997</v>
      </c>
      <c r="P525" s="195">
        <v>253290.99999999997</v>
      </c>
      <c r="Q525" s="195">
        <v>239434.61599999998</v>
      </c>
      <c r="R525" s="91">
        <f t="shared" si="329"/>
        <v>247271</v>
      </c>
      <c r="S525" s="91"/>
      <c r="T525" s="195">
        <v>0</v>
      </c>
      <c r="U525" s="195">
        <v>0</v>
      </c>
      <c r="V525" s="195" t="s">
        <v>537</v>
      </c>
      <c r="W525" s="195" t="s">
        <v>537</v>
      </c>
      <c r="X525" s="195" t="s">
        <v>537</v>
      </c>
      <c r="Y525" s="91">
        <v>0</v>
      </c>
      <c r="Z525" s="91"/>
      <c r="AA525" s="195">
        <v>0</v>
      </c>
      <c r="AB525" s="195">
        <v>0</v>
      </c>
      <c r="AC525" s="195" t="s">
        <v>537</v>
      </c>
      <c r="AD525" s="195" t="s">
        <v>537</v>
      </c>
      <c r="AE525" s="195" t="s">
        <v>537</v>
      </c>
      <c r="AF525" s="91">
        <v>0</v>
      </c>
      <c r="AG525" s="91"/>
      <c r="AH525" s="195">
        <v>0</v>
      </c>
      <c r="AI525" s="195">
        <v>0</v>
      </c>
      <c r="AJ525" s="195" t="s">
        <v>537</v>
      </c>
      <c r="AK525" s="195" t="s">
        <v>537</v>
      </c>
      <c r="AL525" s="195" t="s">
        <v>537</v>
      </c>
      <c r="AM525" s="91">
        <v>0</v>
      </c>
      <c r="AN525" s="91"/>
      <c r="AO525" s="195">
        <v>0</v>
      </c>
      <c r="AP525" s="195">
        <v>0</v>
      </c>
      <c r="AQ525" s="195" t="s">
        <v>537</v>
      </c>
      <c r="AR525" s="195" t="s">
        <v>537</v>
      </c>
      <c r="AS525" s="195" t="s">
        <v>537</v>
      </c>
      <c r="AT525" s="91">
        <v>0</v>
      </c>
      <c r="AU525" s="91"/>
      <c r="AV525" s="195">
        <v>0</v>
      </c>
      <c r="AW525" s="195">
        <v>0</v>
      </c>
      <c r="AX525" s="195" t="s">
        <v>537</v>
      </c>
      <c r="AY525" s="195" t="s">
        <v>537</v>
      </c>
      <c r="AZ525" s="195" t="s">
        <v>537</v>
      </c>
      <c r="BA525" s="91">
        <v>0</v>
      </c>
      <c r="BB525" s="91"/>
      <c r="BC525" s="195">
        <v>0</v>
      </c>
      <c r="BD525" s="195">
        <v>0</v>
      </c>
      <c r="BE525" s="195">
        <v>334218</v>
      </c>
      <c r="BF525" s="195">
        <v>266954</v>
      </c>
      <c r="BG525" s="195">
        <v>251405.50599999999</v>
      </c>
      <c r="BH525" s="91">
        <f t="shared" si="328"/>
        <v>284193</v>
      </c>
      <c r="BI525" s="91"/>
      <c r="BJ525" s="195">
        <v>0</v>
      </c>
      <c r="BK525" s="195">
        <v>0</v>
      </c>
      <c r="BL525" s="195" t="s">
        <v>537</v>
      </c>
      <c r="BM525" s="195" t="s">
        <v>537</v>
      </c>
      <c r="BN525" s="195" t="s">
        <v>537</v>
      </c>
      <c r="BO525" s="91">
        <v>0</v>
      </c>
      <c r="BP525" s="91"/>
      <c r="BQ525" s="195">
        <v>0</v>
      </c>
      <c r="BR525" s="195">
        <v>0</v>
      </c>
      <c r="BS525" s="195" t="s">
        <v>537</v>
      </c>
      <c r="BT525" s="195" t="s">
        <v>537</v>
      </c>
      <c r="BU525" s="195" t="s">
        <v>537</v>
      </c>
      <c r="BV525" s="91">
        <v>0</v>
      </c>
      <c r="BW525" s="91"/>
      <c r="BX525" s="195">
        <v>0</v>
      </c>
      <c r="BY525" s="195">
        <v>0</v>
      </c>
      <c r="BZ525" s="195" t="s">
        <v>537</v>
      </c>
      <c r="CA525" s="195" t="s">
        <v>537</v>
      </c>
      <c r="CB525" s="195" t="s">
        <v>537</v>
      </c>
      <c r="CC525" s="138">
        <v>0</v>
      </c>
      <c r="CD525" s="453"/>
      <c r="CE525" s="45"/>
      <c r="CF525" s="9"/>
      <c r="CG525" s="9"/>
      <c r="CH525" s="9"/>
      <c r="CI525" s="10"/>
      <c r="CJ525" s="10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</row>
    <row r="526" spans="1:198" ht="50" customHeight="1" x14ac:dyDescent="0.35">
      <c r="A526" s="285"/>
      <c r="B526" s="82">
        <v>480</v>
      </c>
      <c r="C526" s="153" t="s">
        <v>528</v>
      </c>
      <c r="D526" s="36" t="s">
        <v>272</v>
      </c>
      <c r="E526" s="150"/>
      <c r="F526" s="195">
        <v>0</v>
      </c>
      <c r="G526" s="195">
        <v>0</v>
      </c>
      <c r="H526" s="195" t="s">
        <v>537</v>
      </c>
      <c r="I526" s="195" t="s">
        <v>537</v>
      </c>
      <c r="J526" s="195" t="s">
        <v>537</v>
      </c>
      <c r="K526" s="91">
        <v>0</v>
      </c>
      <c r="L526" s="91"/>
      <c r="M526" s="195">
        <v>0</v>
      </c>
      <c r="N526" s="195">
        <v>0</v>
      </c>
      <c r="O526" s="195" t="s">
        <v>537</v>
      </c>
      <c r="P526" s="195" t="s">
        <v>537</v>
      </c>
      <c r="Q526" s="195" t="s">
        <v>537</v>
      </c>
      <c r="R526" s="91">
        <v>0</v>
      </c>
      <c r="S526" s="91"/>
      <c r="T526" s="195">
        <v>0</v>
      </c>
      <c r="U526" s="195">
        <v>0</v>
      </c>
      <c r="V526" s="195">
        <v>274311</v>
      </c>
      <c r="W526" s="195">
        <v>279566</v>
      </c>
      <c r="X526" s="195">
        <v>263975.46599999996</v>
      </c>
      <c r="Y526" s="91">
        <f t="shared" ref="Y526:Y530" si="330">ROUND(((V526+W526+X526)/3),0)</f>
        <v>272617</v>
      </c>
      <c r="Z526" s="91"/>
      <c r="AA526" s="195">
        <v>0</v>
      </c>
      <c r="AB526" s="195">
        <v>0</v>
      </c>
      <c r="AC526" s="195">
        <v>287974</v>
      </c>
      <c r="AD526" s="195">
        <v>294280</v>
      </c>
      <c r="AE526" s="195">
        <v>277173.924</v>
      </c>
      <c r="AF526" s="91">
        <f t="shared" ref="AF526:AF530" si="331">ROUND(((AC526+AD526+AE526)/3),0)</f>
        <v>286476</v>
      </c>
      <c r="AG526" s="91"/>
      <c r="AH526" s="195">
        <v>0</v>
      </c>
      <c r="AI526" s="195">
        <v>0</v>
      </c>
      <c r="AJ526" s="195">
        <v>287974</v>
      </c>
      <c r="AK526" s="195">
        <v>294280</v>
      </c>
      <c r="AL526" s="195">
        <v>277173.924</v>
      </c>
      <c r="AM526" s="91">
        <f t="shared" ref="AM526:AM530" si="332">ROUND(((AJ526+AK526+AL526)/3),0)</f>
        <v>286476</v>
      </c>
      <c r="AN526" s="91"/>
      <c r="AO526" s="195">
        <v>0</v>
      </c>
      <c r="AP526" s="195">
        <v>0</v>
      </c>
      <c r="AQ526" s="195">
        <v>302688</v>
      </c>
      <c r="AR526" s="195">
        <v>308994</v>
      </c>
      <c r="AS526" s="195">
        <v>291032.40999999997</v>
      </c>
      <c r="AT526" s="91">
        <f t="shared" ref="AT526:AT530" si="333">ROUND(((AQ526+AR526+AS526)/3),0)</f>
        <v>300905</v>
      </c>
      <c r="AU526" s="91"/>
      <c r="AV526" s="195">
        <v>0</v>
      </c>
      <c r="AW526" s="195">
        <v>0</v>
      </c>
      <c r="AX526" s="195">
        <v>260647.99999999997</v>
      </c>
      <c r="AY526" s="195">
        <v>265903</v>
      </c>
      <c r="AZ526" s="195">
        <v>250775.95699999999</v>
      </c>
      <c r="BA526" s="91">
        <f t="shared" ref="BA526:BA530" si="334">ROUND(((AX526+AY526+AZ526)/3),0)</f>
        <v>259109</v>
      </c>
      <c r="BB526" s="91"/>
      <c r="BC526" s="195">
        <v>0</v>
      </c>
      <c r="BD526" s="195">
        <v>0</v>
      </c>
      <c r="BE526" s="195">
        <v>334218</v>
      </c>
      <c r="BF526" s="195">
        <v>340524</v>
      </c>
      <c r="BG526" s="195">
        <v>320862.94299999997</v>
      </c>
      <c r="BH526" s="91">
        <f t="shared" si="328"/>
        <v>331868</v>
      </c>
      <c r="BI526" s="91"/>
      <c r="BJ526" s="195">
        <v>0</v>
      </c>
      <c r="BK526" s="195">
        <v>0</v>
      </c>
      <c r="BL526" s="195">
        <v>334218</v>
      </c>
      <c r="BM526" s="195">
        <v>340524</v>
      </c>
      <c r="BN526" s="195">
        <v>320862.94299999997</v>
      </c>
      <c r="BO526" s="91">
        <v>0</v>
      </c>
      <c r="BP526" s="91"/>
      <c r="BQ526" s="195">
        <v>0</v>
      </c>
      <c r="BR526" s="195">
        <v>0</v>
      </c>
      <c r="BS526" s="195">
        <v>349983</v>
      </c>
      <c r="BT526" s="195">
        <v>357340</v>
      </c>
      <c r="BU526" s="195">
        <v>336906.45799999998</v>
      </c>
      <c r="BV526" s="91">
        <f>ROUND(((BS526+BT526+BU526)/3),0)</f>
        <v>348076</v>
      </c>
      <c r="BW526" s="91"/>
      <c r="BX526" s="195">
        <v>0</v>
      </c>
      <c r="BY526" s="195">
        <v>0</v>
      </c>
      <c r="BZ526" s="195" t="s">
        <v>537</v>
      </c>
      <c r="CA526" s="195" t="s">
        <v>537</v>
      </c>
      <c r="CB526" s="195" t="s">
        <v>537</v>
      </c>
      <c r="CC526" s="138">
        <v>0</v>
      </c>
      <c r="CD526" s="453"/>
      <c r="CE526" s="45"/>
      <c r="CF526" s="9"/>
      <c r="CG526" s="9"/>
      <c r="CH526" s="9"/>
      <c r="CI526" s="10"/>
      <c r="CJ526" s="10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</row>
    <row r="527" spans="1:198" ht="50" customHeight="1" thickBot="1" x14ac:dyDescent="0.4">
      <c r="A527" s="285"/>
      <c r="B527" s="83">
        <v>481</v>
      </c>
      <c r="C527" s="153" t="s">
        <v>529</v>
      </c>
      <c r="D527" s="36" t="s">
        <v>272</v>
      </c>
      <c r="E527" s="150"/>
      <c r="F527" s="195">
        <v>0</v>
      </c>
      <c r="G527" s="195">
        <v>0</v>
      </c>
      <c r="H527" s="195" t="s">
        <v>537</v>
      </c>
      <c r="I527" s="195" t="s">
        <v>537</v>
      </c>
      <c r="J527" s="195" t="s">
        <v>537</v>
      </c>
      <c r="K527" s="91">
        <v>0</v>
      </c>
      <c r="L527" s="91"/>
      <c r="M527" s="195">
        <v>0</v>
      </c>
      <c r="N527" s="195">
        <v>0</v>
      </c>
      <c r="O527" s="195" t="s">
        <v>537</v>
      </c>
      <c r="P527" s="195" t="s">
        <v>537</v>
      </c>
      <c r="Q527" s="195" t="s">
        <v>537</v>
      </c>
      <c r="R527" s="91">
        <v>0</v>
      </c>
      <c r="S527" s="91"/>
      <c r="T527" s="195">
        <v>0</v>
      </c>
      <c r="U527" s="195">
        <v>0</v>
      </c>
      <c r="V527" s="195">
        <v>274311</v>
      </c>
      <c r="W527" s="195">
        <v>279566</v>
      </c>
      <c r="X527" s="195">
        <v>263975.46599999996</v>
      </c>
      <c r="Y527" s="91">
        <f t="shared" si="330"/>
        <v>272617</v>
      </c>
      <c r="Z527" s="91"/>
      <c r="AA527" s="195">
        <v>0</v>
      </c>
      <c r="AB527" s="195">
        <v>0</v>
      </c>
      <c r="AC527" s="195">
        <v>287974</v>
      </c>
      <c r="AD527" s="195">
        <v>294280</v>
      </c>
      <c r="AE527" s="195">
        <v>277173.924</v>
      </c>
      <c r="AF527" s="91">
        <f t="shared" si="331"/>
        <v>286476</v>
      </c>
      <c r="AG527" s="91"/>
      <c r="AH527" s="195">
        <v>0</v>
      </c>
      <c r="AI527" s="195">
        <v>0</v>
      </c>
      <c r="AJ527" s="195">
        <v>287974</v>
      </c>
      <c r="AK527" s="195">
        <v>294280</v>
      </c>
      <c r="AL527" s="195">
        <v>277173.924</v>
      </c>
      <c r="AM527" s="91">
        <f t="shared" si="332"/>
        <v>286476</v>
      </c>
      <c r="AN527" s="91"/>
      <c r="AO527" s="195">
        <v>0</v>
      </c>
      <c r="AP527" s="195">
        <v>0</v>
      </c>
      <c r="AQ527" s="195">
        <v>302688</v>
      </c>
      <c r="AR527" s="195">
        <v>308994</v>
      </c>
      <c r="AS527" s="195">
        <v>291032.40999999997</v>
      </c>
      <c r="AT527" s="91">
        <f t="shared" si="333"/>
        <v>300905</v>
      </c>
      <c r="AU527" s="91"/>
      <c r="AV527" s="195">
        <v>0</v>
      </c>
      <c r="AW527" s="195">
        <v>0</v>
      </c>
      <c r="AX527" s="195">
        <v>260647.99999999997</v>
      </c>
      <c r="AY527" s="195">
        <v>265903</v>
      </c>
      <c r="AZ527" s="195">
        <v>250775.95699999999</v>
      </c>
      <c r="BA527" s="91">
        <f t="shared" si="334"/>
        <v>259109</v>
      </c>
      <c r="BB527" s="91"/>
      <c r="BC527" s="195">
        <v>0</v>
      </c>
      <c r="BD527" s="195">
        <v>0</v>
      </c>
      <c r="BE527" s="195">
        <v>334218</v>
      </c>
      <c r="BF527" s="195">
        <v>340524</v>
      </c>
      <c r="BG527" s="195">
        <v>320862.94299999997</v>
      </c>
      <c r="BH527" s="91">
        <f t="shared" si="328"/>
        <v>331868</v>
      </c>
      <c r="BI527" s="91"/>
      <c r="BJ527" s="195">
        <v>0</v>
      </c>
      <c r="BK527" s="195">
        <v>0</v>
      </c>
      <c r="BL527" s="195">
        <v>334218</v>
      </c>
      <c r="BM527" s="195">
        <v>340524</v>
      </c>
      <c r="BN527" s="195">
        <v>320862.94299999997</v>
      </c>
      <c r="BO527" s="91">
        <v>0</v>
      </c>
      <c r="BP527" s="91"/>
      <c r="BQ527" s="195">
        <v>0</v>
      </c>
      <c r="BR527" s="195">
        <v>0</v>
      </c>
      <c r="BS527" s="195">
        <v>349983</v>
      </c>
      <c r="BT527" s="195">
        <v>357340</v>
      </c>
      <c r="BU527" s="195">
        <v>336906.45799999998</v>
      </c>
      <c r="BV527" s="91">
        <f t="shared" ref="BV527:BV529" si="335">ROUND(((BS527+BT527+BU527)/3),0)</f>
        <v>348076</v>
      </c>
      <c r="BW527" s="91"/>
      <c r="BX527" s="195">
        <v>0</v>
      </c>
      <c r="BY527" s="195">
        <v>0</v>
      </c>
      <c r="BZ527" s="195" t="s">
        <v>537</v>
      </c>
      <c r="CA527" s="195" t="s">
        <v>537</v>
      </c>
      <c r="CB527" s="195" t="s">
        <v>537</v>
      </c>
      <c r="CC527" s="138">
        <v>0</v>
      </c>
      <c r="CD527" s="453"/>
      <c r="CE527" s="45"/>
      <c r="CF527" s="9"/>
      <c r="CG527" s="9"/>
      <c r="CH527" s="9"/>
      <c r="CI527" s="10"/>
      <c r="CJ527" s="10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</row>
    <row r="528" spans="1:198" ht="50" customHeight="1" x14ac:dyDescent="0.35">
      <c r="A528" s="285"/>
      <c r="B528" s="82">
        <v>482</v>
      </c>
      <c r="C528" s="153" t="s">
        <v>530</v>
      </c>
      <c r="D528" s="36" t="s">
        <v>272</v>
      </c>
      <c r="E528" s="150"/>
      <c r="F528" s="195">
        <v>0</v>
      </c>
      <c r="G528" s="195">
        <v>0</v>
      </c>
      <c r="H528" s="195" t="s">
        <v>537</v>
      </c>
      <c r="I528" s="195" t="s">
        <v>537</v>
      </c>
      <c r="J528" s="195" t="s">
        <v>537</v>
      </c>
      <c r="K528" s="91">
        <v>0</v>
      </c>
      <c r="L528" s="91"/>
      <c r="M528" s="195">
        <v>0</v>
      </c>
      <c r="N528" s="195">
        <v>0</v>
      </c>
      <c r="O528" s="195" t="s">
        <v>537</v>
      </c>
      <c r="P528" s="195" t="s">
        <v>537</v>
      </c>
      <c r="Q528" s="195" t="s">
        <v>537</v>
      </c>
      <c r="R528" s="91">
        <v>0</v>
      </c>
      <c r="S528" s="91"/>
      <c r="T528" s="195">
        <v>0</v>
      </c>
      <c r="U528" s="195">
        <v>0</v>
      </c>
      <c r="V528" s="195">
        <v>274311</v>
      </c>
      <c r="W528" s="195">
        <v>279566</v>
      </c>
      <c r="X528" s="195">
        <v>263975.46599999996</v>
      </c>
      <c r="Y528" s="91">
        <f t="shared" si="330"/>
        <v>272617</v>
      </c>
      <c r="Z528" s="91"/>
      <c r="AA528" s="195">
        <v>0</v>
      </c>
      <c r="AB528" s="195">
        <v>0</v>
      </c>
      <c r="AC528" s="195">
        <v>287974</v>
      </c>
      <c r="AD528" s="195">
        <v>294280</v>
      </c>
      <c r="AE528" s="195">
        <v>277173.924</v>
      </c>
      <c r="AF528" s="91">
        <f t="shared" si="331"/>
        <v>286476</v>
      </c>
      <c r="AG528" s="91"/>
      <c r="AH528" s="195">
        <v>0</v>
      </c>
      <c r="AI528" s="195">
        <v>0</v>
      </c>
      <c r="AJ528" s="195">
        <v>287974</v>
      </c>
      <c r="AK528" s="195">
        <v>294280</v>
      </c>
      <c r="AL528" s="195">
        <v>277173.924</v>
      </c>
      <c r="AM528" s="91">
        <f t="shared" si="332"/>
        <v>286476</v>
      </c>
      <c r="AN528" s="91"/>
      <c r="AO528" s="195">
        <v>0</v>
      </c>
      <c r="AP528" s="195">
        <v>0</v>
      </c>
      <c r="AQ528" s="195">
        <v>302688</v>
      </c>
      <c r="AR528" s="195">
        <v>308994</v>
      </c>
      <c r="AS528" s="195">
        <v>291032.40999999997</v>
      </c>
      <c r="AT528" s="91">
        <f t="shared" si="333"/>
        <v>300905</v>
      </c>
      <c r="AU528" s="91"/>
      <c r="AV528" s="195">
        <v>0</v>
      </c>
      <c r="AW528" s="195">
        <v>0</v>
      </c>
      <c r="AX528" s="195">
        <v>260647.99999999997</v>
      </c>
      <c r="AY528" s="195">
        <v>265903</v>
      </c>
      <c r="AZ528" s="195">
        <v>250775.95699999999</v>
      </c>
      <c r="BA528" s="91">
        <f t="shared" si="334"/>
        <v>259109</v>
      </c>
      <c r="BB528" s="91"/>
      <c r="BC528" s="195">
        <v>0</v>
      </c>
      <c r="BD528" s="195">
        <v>0</v>
      </c>
      <c r="BE528" s="195" t="s">
        <v>537</v>
      </c>
      <c r="BF528" s="195">
        <v>340524</v>
      </c>
      <c r="BG528" s="195">
        <v>320862.94299999997</v>
      </c>
      <c r="BH528" s="91">
        <f>ROUND(((BF528+BG528)/2),0)</f>
        <v>330693</v>
      </c>
      <c r="BI528" s="91"/>
      <c r="BJ528" s="195">
        <v>0</v>
      </c>
      <c r="BK528" s="195">
        <v>0</v>
      </c>
      <c r="BL528" s="195">
        <v>334218</v>
      </c>
      <c r="BM528" s="195">
        <v>340524</v>
      </c>
      <c r="BN528" s="195">
        <v>320862.94299999997</v>
      </c>
      <c r="BO528" s="91">
        <v>0</v>
      </c>
      <c r="BP528" s="91"/>
      <c r="BQ528" s="195">
        <v>0</v>
      </c>
      <c r="BR528" s="195">
        <v>0</v>
      </c>
      <c r="BS528" s="195">
        <v>349983</v>
      </c>
      <c r="BT528" s="195">
        <v>357340</v>
      </c>
      <c r="BU528" s="195">
        <v>336906.45799999998</v>
      </c>
      <c r="BV528" s="91">
        <f t="shared" si="335"/>
        <v>348076</v>
      </c>
      <c r="BW528" s="91"/>
      <c r="BX528" s="195">
        <v>0</v>
      </c>
      <c r="BY528" s="195">
        <v>0</v>
      </c>
      <c r="BZ528" s="195" t="s">
        <v>537</v>
      </c>
      <c r="CA528" s="195" t="s">
        <v>537</v>
      </c>
      <c r="CB528" s="195" t="s">
        <v>537</v>
      </c>
      <c r="CC528" s="138">
        <v>0</v>
      </c>
      <c r="CD528" s="453"/>
      <c r="CE528" s="45"/>
      <c r="CF528" s="9"/>
      <c r="CG528" s="9"/>
      <c r="CH528" s="9"/>
      <c r="CI528" s="10"/>
      <c r="CJ528" s="10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</row>
    <row r="529" spans="1:198" ht="50" customHeight="1" thickBot="1" x14ac:dyDescent="0.4">
      <c r="A529" s="285"/>
      <c r="B529" s="83">
        <v>483</v>
      </c>
      <c r="C529" s="153" t="s">
        <v>531</v>
      </c>
      <c r="D529" s="36" t="s">
        <v>272</v>
      </c>
      <c r="E529" s="150"/>
      <c r="F529" s="195">
        <v>0</v>
      </c>
      <c r="G529" s="195">
        <v>0</v>
      </c>
      <c r="H529" s="195" t="s">
        <v>537</v>
      </c>
      <c r="I529" s="195" t="s">
        <v>537</v>
      </c>
      <c r="J529" s="195" t="s">
        <v>537</v>
      </c>
      <c r="K529" s="91">
        <v>0</v>
      </c>
      <c r="L529" s="91"/>
      <c r="M529" s="195">
        <v>0</v>
      </c>
      <c r="N529" s="195">
        <v>0</v>
      </c>
      <c r="O529" s="195" t="s">
        <v>537</v>
      </c>
      <c r="P529" s="195" t="s">
        <v>537</v>
      </c>
      <c r="Q529" s="195" t="s">
        <v>537</v>
      </c>
      <c r="R529" s="91">
        <v>0</v>
      </c>
      <c r="S529" s="91"/>
      <c r="T529" s="195">
        <v>0</v>
      </c>
      <c r="U529" s="195">
        <v>0</v>
      </c>
      <c r="V529" s="195">
        <v>260647.99999999997</v>
      </c>
      <c r="W529" s="195">
        <v>264852</v>
      </c>
      <c r="X529" s="195">
        <v>250137.99999999997</v>
      </c>
      <c r="Y529" s="91">
        <f t="shared" si="330"/>
        <v>258546</v>
      </c>
      <c r="Z529" s="91"/>
      <c r="AA529" s="195">
        <v>0</v>
      </c>
      <c r="AB529" s="195">
        <v>0</v>
      </c>
      <c r="AC529" s="195">
        <v>266954</v>
      </c>
      <c r="AD529" s="195">
        <v>272209</v>
      </c>
      <c r="AE529" s="195">
        <v>256443.99999999997</v>
      </c>
      <c r="AF529" s="91">
        <f t="shared" si="331"/>
        <v>265202</v>
      </c>
      <c r="AG529" s="91"/>
      <c r="AH529" s="195">
        <v>0</v>
      </c>
      <c r="AI529" s="195">
        <v>0</v>
      </c>
      <c r="AJ529" s="195">
        <v>266954</v>
      </c>
      <c r="AK529" s="195">
        <v>272209</v>
      </c>
      <c r="AL529" s="195">
        <v>256443.99999999997</v>
      </c>
      <c r="AM529" s="91">
        <f t="shared" si="332"/>
        <v>265202</v>
      </c>
      <c r="AN529" s="91"/>
      <c r="AO529" s="195">
        <v>0</v>
      </c>
      <c r="AP529" s="195">
        <v>0</v>
      </c>
      <c r="AQ529" s="195">
        <v>280617</v>
      </c>
      <c r="AR529" s="195">
        <v>285872</v>
      </c>
      <c r="AS529" s="195">
        <v>270107</v>
      </c>
      <c r="AT529" s="91">
        <f t="shared" si="333"/>
        <v>278865</v>
      </c>
      <c r="AU529" s="91"/>
      <c r="AV529" s="195">
        <v>0</v>
      </c>
      <c r="AW529" s="195">
        <v>0</v>
      </c>
      <c r="AX529" s="195">
        <v>246984.99999999997</v>
      </c>
      <c r="AY529" s="195">
        <v>252239.99999999997</v>
      </c>
      <c r="AZ529" s="195">
        <v>237525.99999999997</v>
      </c>
      <c r="BA529" s="91">
        <f t="shared" si="334"/>
        <v>245584</v>
      </c>
      <c r="BB529" s="91"/>
      <c r="BC529" s="195">
        <v>0</v>
      </c>
      <c r="BD529" s="195">
        <v>0</v>
      </c>
      <c r="BE529" s="195" t="s">
        <v>537</v>
      </c>
      <c r="BF529" s="195" t="s">
        <v>537</v>
      </c>
      <c r="BG529" s="195" t="s">
        <v>537</v>
      </c>
      <c r="BH529" s="91">
        <v>0</v>
      </c>
      <c r="BI529" s="91"/>
      <c r="BJ529" s="195">
        <v>0</v>
      </c>
      <c r="BK529" s="195">
        <v>0</v>
      </c>
      <c r="BL529" s="195">
        <v>294280</v>
      </c>
      <c r="BM529" s="195">
        <v>299535</v>
      </c>
      <c r="BN529" s="195">
        <v>282719</v>
      </c>
      <c r="BO529" s="91">
        <v>0</v>
      </c>
      <c r="BP529" s="91"/>
      <c r="BQ529" s="195">
        <v>0</v>
      </c>
      <c r="BR529" s="195">
        <v>0</v>
      </c>
      <c r="BS529" s="195">
        <v>308994</v>
      </c>
      <c r="BT529" s="195">
        <v>315300</v>
      </c>
      <c r="BU529" s="195">
        <v>297433</v>
      </c>
      <c r="BV529" s="91">
        <f t="shared" si="335"/>
        <v>307242</v>
      </c>
      <c r="BW529" s="91"/>
      <c r="BX529" s="195">
        <v>0</v>
      </c>
      <c r="BY529" s="195">
        <v>0</v>
      </c>
      <c r="BZ529" s="195" t="s">
        <v>537</v>
      </c>
      <c r="CA529" s="195" t="s">
        <v>537</v>
      </c>
      <c r="CB529" s="195" t="s">
        <v>537</v>
      </c>
      <c r="CC529" s="138">
        <v>0</v>
      </c>
      <c r="CD529" s="453"/>
      <c r="CE529" s="45"/>
      <c r="CF529" s="9"/>
      <c r="CG529" s="9"/>
      <c r="CH529" s="9"/>
      <c r="CI529" s="10"/>
      <c r="CJ529" s="10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</row>
    <row r="530" spans="1:198" s="61" customFormat="1" ht="50" customHeight="1" x14ac:dyDescent="0.35">
      <c r="A530" s="285"/>
      <c r="B530" s="82">
        <v>484</v>
      </c>
      <c r="C530" s="153" t="s">
        <v>532</v>
      </c>
      <c r="D530" s="36" t="s">
        <v>272</v>
      </c>
      <c r="E530" s="150"/>
      <c r="F530" s="195">
        <v>0</v>
      </c>
      <c r="G530" s="195">
        <v>0</v>
      </c>
      <c r="H530" s="195" t="s">
        <v>537</v>
      </c>
      <c r="I530" s="195" t="s">
        <v>537</v>
      </c>
      <c r="J530" s="195" t="s">
        <v>537</v>
      </c>
      <c r="K530" s="91">
        <v>0</v>
      </c>
      <c r="L530" s="91"/>
      <c r="M530" s="90">
        <v>0</v>
      </c>
      <c r="N530" s="90">
        <v>0</v>
      </c>
      <c r="O530" s="195" t="s">
        <v>537</v>
      </c>
      <c r="P530" s="195" t="s">
        <v>537</v>
      </c>
      <c r="Q530" s="195" t="s">
        <v>537</v>
      </c>
      <c r="R530" s="91">
        <v>0</v>
      </c>
      <c r="S530" s="91"/>
      <c r="T530" s="90">
        <v>0</v>
      </c>
      <c r="U530" s="90">
        <v>0</v>
      </c>
      <c r="V530" s="195">
        <v>271158</v>
      </c>
      <c r="W530" s="195">
        <v>276413</v>
      </c>
      <c r="X530" s="195">
        <v>260647.99999999997</v>
      </c>
      <c r="Y530" s="91">
        <f t="shared" si="330"/>
        <v>269406</v>
      </c>
      <c r="Z530" s="91"/>
      <c r="AA530" s="90">
        <v>0</v>
      </c>
      <c r="AB530" s="90">
        <v>0</v>
      </c>
      <c r="AC530" s="195">
        <v>277464</v>
      </c>
      <c r="AD530" s="195">
        <v>282719</v>
      </c>
      <c r="AE530" s="195">
        <v>266954</v>
      </c>
      <c r="AF530" s="91">
        <f t="shared" si="331"/>
        <v>275712</v>
      </c>
      <c r="AG530" s="91"/>
      <c r="AH530" s="90">
        <v>0</v>
      </c>
      <c r="AI530" s="90">
        <v>0</v>
      </c>
      <c r="AJ530" s="195">
        <v>277464</v>
      </c>
      <c r="AK530" s="195">
        <v>282719</v>
      </c>
      <c r="AL530" s="195">
        <v>266954</v>
      </c>
      <c r="AM530" s="91">
        <f t="shared" si="332"/>
        <v>275712</v>
      </c>
      <c r="AN530" s="91"/>
      <c r="AO530" s="90">
        <v>0</v>
      </c>
      <c r="AP530" s="90">
        <v>0</v>
      </c>
      <c r="AQ530" s="195">
        <v>292178</v>
      </c>
      <c r="AR530" s="195">
        <v>297433</v>
      </c>
      <c r="AS530" s="195">
        <v>280617</v>
      </c>
      <c r="AT530" s="91">
        <f t="shared" si="333"/>
        <v>290076</v>
      </c>
      <c r="AU530" s="91"/>
      <c r="AV530" s="90">
        <v>0</v>
      </c>
      <c r="AW530" s="90">
        <v>0</v>
      </c>
      <c r="AX530" s="195">
        <v>256443.99999999997</v>
      </c>
      <c r="AY530" s="195">
        <v>261698.99999999997</v>
      </c>
      <c r="AZ530" s="195">
        <v>246984.99999999997</v>
      </c>
      <c r="BA530" s="91">
        <f t="shared" si="334"/>
        <v>255043</v>
      </c>
      <c r="BB530" s="91"/>
      <c r="BC530" s="90">
        <v>0</v>
      </c>
      <c r="BD530" s="90">
        <v>0</v>
      </c>
      <c r="BE530" s="195">
        <v>91437</v>
      </c>
      <c r="BF530" s="195" t="s">
        <v>537</v>
      </c>
      <c r="BG530" s="195" t="s">
        <v>537</v>
      </c>
      <c r="BH530" s="91">
        <f>+BE530</f>
        <v>91437</v>
      </c>
      <c r="BI530" s="91"/>
      <c r="BJ530" s="90">
        <v>0</v>
      </c>
      <c r="BK530" s="90">
        <v>0</v>
      </c>
      <c r="BL530" s="195">
        <v>306892</v>
      </c>
      <c r="BM530" s="195">
        <v>313198</v>
      </c>
      <c r="BN530" s="195">
        <v>295331</v>
      </c>
      <c r="BO530" s="91">
        <v>0</v>
      </c>
      <c r="BP530" s="91"/>
      <c r="BQ530" s="90">
        <v>0</v>
      </c>
      <c r="BR530" s="90">
        <v>0</v>
      </c>
      <c r="BS530" s="195">
        <v>322657</v>
      </c>
      <c r="BT530" s="195">
        <v>328963</v>
      </c>
      <c r="BU530" s="195">
        <v>310045</v>
      </c>
      <c r="BV530" s="91">
        <f>ROUND(((BS530+BT530+BU530)/3),0)</f>
        <v>320555</v>
      </c>
      <c r="BW530" s="91"/>
      <c r="BX530" s="90">
        <v>0</v>
      </c>
      <c r="BY530" s="90">
        <v>0</v>
      </c>
      <c r="BZ530" s="195" t="s">
        <v>537</v>
      </c>
      <c r="CA530" s="195" t="s">
        <v>537</v>
      </c>
      <c r="CB530" s="195" t="s">
        <v>537</v>
      </c>
      <c r="CC530" s="138">
        <v>0</v>
      </c>
      <c r="CD530" s="453"/>
      <c r="CE530" s="45"/>
      <c r="CF530" s="9"/>
      <c r="CG530" s="9"/>
      <c r="CH530" s="9"/>
      <c r="CI530" s="10"/>
      <c r="CJ530" s="10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57"/>
      <c r="CX530" s="57"/>
      <c r="CY530" s="57"/>
      <c r="CZ530" s="57"/>
      <c r="DA530" s="57"/>
      <c r="DB530" s="57"/>
      <c r="DC530" s="57"/>
      <c r="DD530" s="57"/>
      <c r="DE530" s="57"/>
      <c r="DF530" s="57"/>
      <c r="DG530" s="57"/>
      <c r="DH530" s="57"/>
      <c r="DI530" s="57"/>
      <c r="DJ530" s="57"/>
      <c r="DK530" s="57"/>
      <c r="DL530" s="57"/>
      <c r="DM530" s="57"/>
      <c r="DN530" s="57"/>
      <c r="DO530" s="57"/>
      <c r="DP530" s="57"/>
      <c r="DQ530" s="57"/>
      <c r="DR530" s="57"/>
      <c r="DS530" s="57"/>
      <c r="DT530" s="57"/>
      <c r="DU530" s="57"/>
      <c r="DV530" s="57"/>
      <c r="DW530" s="57"/>
      <c r="DX530" s="57"/>
      <c r="DY530" s="57"/>
      <c r="DZ530" s="57"/>
      <c r="EA530" s="57"/>
      <c r="EB530" s="57"/>
      <c r="EC530" s="57"/>
      <c r="ED530" s="57"/>
      <c r="EE530" s="57"/>
      <c r="EF530" s="57"/>
      <c r="EG530" s="57"/>
      <c r="EH530" s="57"/>
      <c r="EI530" s="57"/>
      <c r="EJ530" s="57"/>
      <c r="EK530" s="57"/>
      <c r="EL530" s="57"/>
      <c r="EM530" s="57"/>
      <c r="EN530" s="57"/>
      <c r="EO530" s="57"/>
      <c r="EP530" s="57"/>
      <c r="EQ530" s="57"/>
      <c r="ER530" s="57"/>
      <c r="ES530" s="57"/>
      <c r="ET530" s="57"/>
      <c r="EU530" s="57"/>
      <c r="EV530" s="57"/>
      <c r="EW530" s="57"/>
      <c r="EX530" s="57"/>
      <c r="EY530" s="57"/>
      <c r="EZ530" s="57"/>
      <c r="FA530" s="57"/>
      <c r="FB530" s="57"/>
      <c r="FC530" s="57"/>
      <c r="FD530" s="57"/>
      <c r="FE530" s="57"/>
      <c r="FF530" s="57"/>
      <c r="FG530" s="57"/>
      <c r="FH530" s="57"/>
      <c r="FI530" s="57"/>
      <c r="FJ530" s="57"/>
      <c r="FK530" s="57"/>
      <c r="FL530" s="57"/>
      <c r="FM530" s="57"/>
      <c r="FN530" s="57"/>
      <c r="FO530" s="57"/>
      <c r="FP530" s="57"/>
      <c r="FQ530" s="57"/>
      <c r="FR530" s="57"/>
      <c r="FS530" s="57"/>
      <c r="FT530" s="57"/>
      <c r="FU530" s="57"/>
      <c r="FV530" s="57"/>
      <c r="FW530" s="57"/>
      <c r="FX530" s="57"/>
      <c r="FY530" s="57"/>
      <c r="FZ530" s="57"/>
      <c r="GA530" s="57"/>
      <c r="GB530" s="57"/>
      <c r="GC530" s="57"/>
      <c r="GD530" s="57"/>
      <c r="GE530" s="57"/>
      <c r="GF530" s="57"/>
      <c r="GG530" s="57"/>
      <c r="GH530" s="57"/>
      <c r="GI530" s="57"/>
      <c r="GJ530" s="57"/>
      <c r="GK530" s="57"/>
      <c r="GL530" s="57"/>
      <c r="GM530" s="57"/>
      <c r="GN530" s="57"/>
      <c r="GO530" s="57"/>
    </row>
    <row r="531" spans="1:198" s="62" customFormat="1" ht="50" customHeight="1" thickBot="1" x14ac:dyDescent="0.5">
      <c r="A531" s="285"/>
      <c r="B531" s="83">
        <v>485</v>
      </c>
      <c r="C531" s="153" t="s">
        <v>510</v>
      </c>
      <c r="D531" s="36" t="s">
        <v>272</v>
      </c>
      <c r="E531" s="150"/>
      <c r="F531" s="195">
        <v>72495.390335999997</v>
      </c>
      <c r="G531" s="195">
        <v>72495.390335999997</v>
      </c>
      <c r="H531" s="195">
        <v>91437</v>
      </c>
      <c r="I531" s="195">
        <v>93539</v>
      </c>
      <c r="J531" s="195">
        <v>88284</v>
      </c>
      <c r="K531" s="91">
        <f>ROUND(((F531+G531+H531+I531+J531)/5),0)</f>
        <v>83650</v>
      </c>
      <c r="L531" s="91"/>
      <c r="M531" s="195">
        <v>72495.390335999997</v>
      </c>
      <c r="N531" s="195">
        <v>72495.390335999997</v>
      </c>
      <c r="O531" s="195">
        <v>91437</v>
      </c>
      <c r="P531" s="195">
        <v>93539</v>
      </c>
      <c r="Q531" s="195">
        <v>88284</v>
      </c>
      <c r="R531" s="91">
        <f>ROUND(((M531+N531+O531+P531+Q531)/5),0)</f>
        <v>83650</v>
      </c>
      <c r="S531" s="91"/>
      <c r="T531" s="195">
        <v>72495.390335999997</v>
      </c>
      <c r="U531" s="195">
        <v>72495.390335999997</v>
      </c>
      <c r="V531" s="195">
        <v>91437</v>
      </c>
      <c r="W531" s="195">
        <v>93539</v>
      </c>
      <c r="X531" s="195">
        <v>88284</v>
      </c>
      <c r="Y531" s="91">
        <f t="shared" ref="Y531:Y532" si="336">ROUND(((T531+U531+V531+W531+X531)/5),0)</f>
        <v>83650</v>
      </c>
      <c r="Z531" s="91"/>
      <c r="AA531" s="195">
        <v>72495.390335999997</v>
      </c>
      <c r="AB531" s="195">
        <v>72495.390335999997</v>
      </c>
      <c r="AC531" s="195">
        <v>91437</v>
      </c>
      <c r="AD531" s="195">
        <v>93539</v>
      </c>
      <c r="AE531" s="195">
        <v>88284</v>
      </c>
      <c r="AF531" s="91">
        <f t="shared" ref="AF531:AF532" si="337">ROUND(((AA531+AB531+AC531+AD531+AE531)/5),0)</f>
        <v>83650</v>
      </c>
      <c r="AG531" s="91"/>
      <c r="AH531" s="195">
        <v>72495.390335999997</v>
      </c>
      <c r="AI531" s="195">
        <v>72495.390335999997</v>
      </c>
      <c r="AJ531" s="195">
        <v>91437</v>
      </c>
      <c r="AK531" s="195">
        <v>93539</v>
      </c>
      <c r="AL531" s="195">
        <v>88284</v>
      </c>
      <c r="AM531" s="91">
        <f>ROUND(((AH531+AI531+AJ531+AK531+AL531)/5),0)</f>
        <v>83650</v>
      </c>
      <c r="AN531" s="91"/>
      <c r="AO531" s="195">
        <v>72495.390335999997</v>
      </c>
      <c r="AP531" s="195">
        <v>72495.390335999997</v>
      </c>
      <c r="AQ531" s="195">
        <v>91437</v>
      </c>
      <c r="AR531" s="195">
        <v>93539</v>
      </c>
      <c r="AS531" s="195">
        <v>88284</v>
      </c>
      <c r="AT531" s="91">
        <f>ROUND(((AO531+AP531+AQ531+AR531+AS531)/5),0)</f>
        <v>83650</v>
      </c>
      <c r="AU531" s="91"/>
      <c r="AV531" s="195">
        <v>72495.390335999997</v>
      </c>
      <c r="AW531" s="195">
        <v>72495.390335999997</v>
      </c>
      <c r="AX531" s="195">
        <v>91437</v>
      </c>
      <c r="AY531" s="195">
        <v>93539</v>
      </c>
      <c r="AZ531" s="195">
        <v>88284</v>
      </c>
      <c r="BA531" s="91">
        <f t="shared" ref="BA531:BA532" si="338">ROUND(((AV531+AW531+AX531+AY531+AZ531)/5),0)</f>
        <v>83650</v>
      </c>
      <c r="BB531" s="91"/>
      <c r="BC531" s="195">
        <v>72495.390335999997</v>
      </c>
      <c r="BD531" s="195">
        <v>72495.390335999997</v>
      </c>
      <c r="BE531" s="195">
        <v>52550</v>
      </c>
      <c r="BF531" s="195">
        <v>93539</v>
      </c>
      <c r="BG531" s="195">
        <v>88284</v>
      </c>
      <c r="BH531" s="91">
        <f t="shared" ref="BH531:BH532" si="339">ROUND(((BC531+BD531+BE531+BF531+BG531)/5),0)</f>
        <v>75873</v>
      </c>
      <c r="BI531" s="91"/>
      <c r="BJ531" s="195">
        <v>72495.390335999997</v>
      </c>
      <c r="BK531" s="195">
        <v>72495.390335999997</v>
      </c>
      <c r="BL531" s="195">
        <v>91437</v>
      </c>
      <c r="BM531" s="195">
        <v>93539</v>
      </c>
      <c r="BN531" s="195">
        <v>88284</v>
      </c>
      <c r="BO531" s="91">
        <f t="shared" ref="BO531:BO532" si="340">ROUND(((BJ531+BK531+BL531+BM531+BN531)/5),0)</f>
        <v>83650</v>
      </c>
      <c r="BP531" s="91"/>
      <c r="BQ531" s="195">
        <v>72495.390335999997</v>
      </c>
      <c r="BR531" s="195">
        <v>72495.390335999997</v>
      </c>
      <c r="BS531" s="195">
        <v>91437</v>
      </c>
      <c r="BT531" s="195">
        <v>93539</v>
      </c>
      <c r="BU531" s="195">
        <v>88284</v>
      </c>
      <c r="BV531" s="91">
        <f>ROUND(((BQ531+BR531+BS531+BT531+BU531)/5),0)</f>
        <v>83650</v>
      </c>
      <c r="BW531" s="91"/>
      <c r="BX531" s="195">
        <v>72495.390335999997</v>
      </c>
      <c r="BY531" s="195">
        <v>72495.390335999997</v>
      </c>
      <c r="BZ531" s="195">
        <v>91437</v>
      </c>
      <c r="CA531" s="195">
        <v>93539</v>
      </c>
      <c r="CB531" s="195">
        <v>88284</v>
      </c>
      <c r="CC531" s="138">
        <f t="shared" ref="CC531:CC532" si="341">ROUND(((BX531+BY531+BZ531+CA531+CB531)/5),0)</f>
        <v>83650</v>
      </c>
      <c r="CD531" s="453"/>
      <c r="CE531" s="45"/>
      <c r="CF531" s="9"/>
      <c r="CG531" s="9"/>
      <c r="CH531" s="9"/>
      <c r="CI531" s="10"/>
      <c r="CJ531" s="10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5"/>
      <c r="CX531" s="65"/>
      <c r="CY531" s="65"/>
      <c r="CZ531" s="65"/>
      <c r="DA531" s="65"/>
      <c r="DB531" s="65"/>
      <c r="DC531" s="65"/>
      <c r="DD531" s="65"/>
      <c r="DE531" s="65"/>
      <c r="DF531" s="65"/>
      <c r="DG531" s="65"/>
      <c r="DH531" s="65"/>
      <c r="DI531" s="65"/>
      <c r="DJ531" s="65"/>
      <c r="DK531" s="65"/>
      <c r="DL531" s="65"/>
      <c r="DM531" s="65"/>
      <c r="DN531" s="65"/>
      <c r="DO531" s="65"/>
      <c r="DP531" s="65"/>
      <c r="DQ531" s="65"/>
      <c r="DR531" s="65"/>
      <c r="DS531" s="65"/>
      <c r="DT531" s="65"/>
      <c r="DU531" s="65"/>
      <c r="DV531" s="65"/>
      <c r="DW531" s="65"/>
      <c r="DX531" s="65"/>
      <c r="DY531" s="65"/>
      <c r="DZ531" s="65"/>
      <c r="EA531" s="65"/>
      <c r="EB531" s="65"/>
      <c r="EC531" s="65"/>
      <c r="ED531" s="65"/>
      <c r="EE531" s="65"/>
      <c r="EF531" s="65"/>
      <c r="EG531" s="65"/>
      <c r="EH531" s="65"/>
      <c r="EI531" s="65"/>
      <c r="EJ531" s="65"/>
      <c r="EK531" s="65"/>
      <c r="EL531" s="65"/>
      <c r="EM531" s="65"/>
      <c r="EN531" s="65"/>
      <c r="EO531" s="65"/>
      <c r="EP531" s="65"/>
      <c r="EQ531" s="65"/>
      <c r="ER531" s="65"/>
      <c r="ES531" s="65"/>
      <c r="ET531" s="65"/>
      <c r="EU531" s="65"/>
      <c r="EV531" s="65"/>
      <c r="EW531" s="65"/>
      <c r="EX531" s="65"/>
      <c r="EY531" s="65"/>
      <c r="EZ531" s="65"/>
      <c r="FA531" s="65"/>
      <c r="FB531" s="65"/>
      <c r="FC531" s="65"/>
      <c r="FD531" s="65"/>
      <c r="FE531" s="65"/>
      <c r="FF531" s="65"/>
      <c r="FG531" s="65"/>
      <c r="FH531" s="65"/>
      <c r="FI531" s="65"/>
      <c r="FJ531" s="65"/>
      <c r="FK531" s="65"/>
      <c r="FL531" s="65"/>
      <c r="FM531" s="65"/>
      <c r="FN531" s="65"/>
      <c r="FO531" s="65"/>
      <c r="FP531" s="65"/>
      <c r="FQ531" s="65"/>
      <c r="FR531" s="65"/>
      <c r="FS531" s="65"/>
      <c r="FT531" s="65"/>
      <c r="FU531" s="65"/>
      <c r="FV531" s="65"/>
      <c r="FW531" s="65"/>
      <c r="FX531" s="65"/>
      <c r="FY531" s="65"/>
      <c r="FZ531" s="65"/>
      <c r="GA531" s="65"/>
      <c r="GB531" s="65"/>
      <c r="GC531" s="65"/>
      <c r="GD531" s="65"/>
      <c r="GE531" s="65"/>
      <c r="GF531" s="65"/>
      <c r="GG531" s="65"/>
      <c r="GH531" s="65"/>
      <c r="GI531" s="65"/>
      <c r="GJ531" s="65"/>
      <c r="GK531" s="65"/>
      <c r="GL531" s="65"/>
      <c r="GM531" s="65"/>
      <c r="GN531" s="65"/>
      <c r="GO531" s="65"/>
      <c r="GP531" s="65"/>
    </row>
    <row r="532" spans="1:198" s="62" customFormat="1" ht="50" customHeight="1" thickBot="1" x14ac:dyDescent="0.5">
      <c r="A532" s="285"/>
      <c r="B532" s="82">
        <v>486</v>
      </c>
      <c r="C532" s="153" t="s">
        <v>511</v>
      </c>
      <c r="D532" s="36" t="s">
        <v>272</v>
      </c>
      <c r="E532" s="150"/>
      <c r="F532" s="195">
        <v>46729.320354080002</v>
      </c>
      <c r="G532" s="195">
        <v>44213.126181168001</v>
      </c>
      <c r="H532" s="195">
        <v>57805</v>
      </c>
      <c r="I532" s="195">
        <v>58855.999999999993</v>
      </c>
      <c r="J532" s="195">
        <v>55374.667599999993</v>
      </c>
      <c r="K532" s="91">
        <f>ROUND(((F532+G532+H532+I532+J532)/5),0)</f>
        <v>52596</v>
      </c>
      <c r="L532" s="91"/>
      <c r="M532" s="195">
        <v>46729.320354080002</v>
      </c>
      <c r="N532" s="195">
        <v>44213.126181168001</v>
      </c>
      <c r="O532" s="195">
        <v>57805</v>
      </c>
      <c r="P532" s="195">
        <v>58855.999999999993</v>
      </c>
      <c r="Q532" s="195">
        <v>55374.667599999993</v>
      </c>
      <c r="R532" s="91">
        <f>ROUND(((M532+N532+O532+P532+Q532)/5),0)</f>
        <v>52596</v>
      </c>
      <c r="S532" s="91"/>
      <c r="T532" s="195">
        <v>65421.048495711999</v>
      </c>
      <c r="U532" s="195">
        <v>61898.376653635198</v>
      </c>
      <c r="V532" s="195">
        <v>80927</v>
      </c>
      <c r="W532" s="195">
        <v>81978</v>
      </c>
      <c r="X532" s="195">
        <v>77523.651799999992</v>
      </c>
      <c r="Y532" s="91">
        <f t="shared" si="336"/>
        <v>73550</v>
      </c>
      <c r="Z532" s="91"/>
      <c r="AA532" s="195">
        <v>65421.048495711999</v>
      </c>
      <c r="AB532" s="195">
        <v>61898.376653635198</v>
      </c>
      <c r="AC532" s="195">
        <v>80927</v>
      </c>
      <c r="AD532" s="195">
        <v>81978</v>
      </c>
      <c r="AE532" s="195">
        <v>77523.651799999992</v>
      </c>
      <c r="AF532" s="91">
        <f t="shared" si="337"/>
        <v>73550</v>
      </c>
      <c r="AG532" s="91"/>
      <c r="AH532" s="195">
        <v>65421.048495711999</v>
      </c>
      <c r="AI532" s="195">
        <v>61898.376653635198</v>
      </c>
      <c r="AJ532" s="195">
        <v>80927</v>
      </c>
      <c r="AK532" s="195">
        <v>81978</v>
      </c>
      <c r="AL532" s="195">
        <v>77523.651799999992</v>
      </c>
      <c r="AM532" s="91">
        <f t="shared" ref="AM532" si="342">ROUND(((AH532+AI532+AJ532+AK532+AL532)/5),0)</f>
        <v>73550</v>
      </c>
      <c r="AN532" s="91"/>
      <c r="AO532" s="195">
        <v>65421.048495711999</v>
      </c>
      <c r="AP532" s="195">
        <v>61898.376653635198</v>
      </c>
      <c r="AQ532" s="195">
        <v>80927</v>
      </c>
      <c r="AR532" s="195">
        <v>81978</v>
      </c>
      <c r="AS532" s="195">
        <v>77523.651799999992</v>
      </c>
      <c r="AT532" s="91">
        <f>ROUND(((AO532+AP532+AQ532+AR532+AS532)/5),0)</f>
        <v>73550</v>
      </c>
      <c r="AU532" s="91"/>
      <c r="AV532" s="195">
        <v>65421.048495711999</v>
      </c>
      <c r="AW532" s="195">
        <v>61898.376653635198</v>
      </c>
      <c r="AX532" s="195">
        <v>80927</v>
      </c>
      <c r="AY532" s="195">
        <v>81978</v>
      </c>
      <c r="AZ532" s="195">
        <v>77523.651799999992</v>
      </c>
      <c r="BA532" s="91">
        <f t="shared" si="338"/>
        <v>73550</v>
      </c>
      <c r="BB532" s="91"/>
      <c r="BC532" s="195">
        <v>46729.320354080002</v>
      </c>
      <c r="BD532" s="195">
        <v>35945.631041600005</v>
      </c>
      <c r="BE532" s="195">
        <v>50341.008199999997</v>
      </c>
      <c r="BF532" s="195">
        <v>53601</v>
      </c>
      <c r="BG532" s="195">
        <v>50341.008199999997</v>
      </c>
      <c r="BH532" s="91">
        <f t="shared" si="339"/>
        <v>47392</v>
      </c>
      <c r="BI532" s="91"/>
      <c r="BJ532" s="195">
        <v>65421.048495711999</v>
      </c>
      <c r="BK532" s="195">
        <v>61898.376653635198</v>
      </c>
      <c r="BL532" s="195">
        <v>80927</v>
      </c>
      <c r="BM532" s="195">
        <v>81978</v>
      </c>
      <c r="BN532" s="195">
        <v>77523.651799999992</v>
      </c>
      <c r="BO532" s="91">
        <f t="shared" si="340"/>
        <v>73550</v>
      </c>
      <c r="BP532" s="91"/>
      <c r="BQ532" s="195">
        <v>65421.048495711999</v>
      </c>
      <c r="BR532" s="195">
        <v>61898.376653635198</v>
      </c>
      <c r="BS532" s="195">
        <v>80927</v>
      </c>
      <c r="BT532" s="195">
        <v>81978</v>
      </c>
      <c r="BU532" s="195">
        <v>77523.651799999992</v>
      </c>
      <c r="BV532" s="91">
        <f>ROUND(((BQ532+BR532+BS532+BT532+BU532)/5),0)</f>
        <v>73550</v>
      </c>
      <c r="BW532" s="91"/>
      <c r="BX532" s="195">
        <v>46729.320354080002</v>
      </c>
      <c r="BY532" s="195">
        <v>35945.631041600005</v>
      </c>
      <c r="BZ532" s="195">
        <v>52550</v>
      </c>
      <c r="CA532" s="195">
        <v>53601</v>
      </c>
      <c r="CB532" s="195">
        <v>50341.008199999997</v>
      </c>
      <c r="CC532" s="138">
        <f t="shared" si="341"/>
        <v>47833</v>
      </c>
      <c r="CD532" s="453"/>
      <c r="CE532" s="45"/>
      <c r="CF532" s="9"/>
      <c r="CG532" s="9"/>
      <c r="CH532" s="9"/>
      <c r="CI532" s="10"/>
      <c r="CJ532" s="10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5"/>
      <c r="CX532" s="65"/>
      <c r="CY532" s="65"/>
      <c r="CZ532" s="65"/>
      <c r="DA532" s="65"/>
      <c r="DB532" s="65"/>
      <c r="DC532" s="65"/>
      <c r="DD532" s="65"/>
      <c r="DE532" s="65"/>
      <c r="DF532" s="65"/>
      <c r="DG532" s="65"/>
      <c r="DH532" s="65"/>
      <c r="DI532" s="65"/>
      <c r="DJ532" s="65"/>
      <c r="DK532" s="65"/>
      <c r="DL532" s="65"/>
      <c r="DM532" s="65"/>
      <c r="DN532" s="65"/>
      <c r="DO532" s="65"/>
      <c r="DP532" s="65"/>
      <c r="DQ532" s="65"/>
      <c r="DR532" s="65"/>
      <c r="DS532" s="65"/>
      <c r="DT532" s="65"/>
      <c r="DU532" s="65"/>
      <c r="DV532" s="65"/>
      <c r="DW532" s="65"/>
      <c r="DX532" s="65"/>
      <c r="DY532" s="65"/>
      <c r="DZ532" s="65"/>
      <c r="EA532" s="65"/>
      <c r="EB532" s="65"/>
      <c r="EC532" s="65"/>
      <c r="ED532" s="65"/>
      <c r="EE532" s="65"/>
      <c r="EF532" s="65"/>
      <c r="EG532" s="65"/>
      <c r="EH532" s="65"/>
      <c r="EI532" s="65"/>
      <c r="EJ532" s="65"/>
      <c r="EK532" s="65"/>
      <c r="EL532" s="65"/>
      <c r="EM532" s="65"/>
      <c r="EN532" s="65"/>
      <c r="EO532" s="65"/>
      <c r="EP532" s="65"/>
      <c r="EQ532" s="65"/>
      <c r="ER532" s="65"/>
      <c r="ES532" s="65"/>
      <c r="ET532" s="65"/>
      <c r="EU532" s="65"/>
      <c r="EV532" s="65"/>
      <c r="EW532" s="65"/>
      <c r="EX532" s="65"/>
      <c r="EY532" s="65"/>
      <c r="EZ532" s="65"/>
      <c r="FA532" s="65"/>
      <c r="FB532" s="65"/>
      <c r="FC532" s="65"/>
      <c r="FD532" s="65"/>
      <c r="FE532" s="65"/>
      <c r="FF532" s="65"/>
      <c r="FG532" s="65"/>
      <c r="FH532" s="65"/>
      <c r="FI532" s="65"/>
      <c r="FJ532" s="65"/>
      <c r="FK532" s="65"/>
      <c r="FL532" s="65"/>
      <c r="FM532" s="65"/>
      <c r="FN532" s="65"/>
      <c r="FO532" s="65"/>
      <c r="FP532" s="65"/>
      <c r="FQ532" s="65"/>
      <c r="FR532" s="65"/>
      <c r="FS532" s="65"/>
      <c r="FT532" s="65"/>
      <c r="FU532" s="65"/>
      <c r="FV532" s="65"/>
      <c r="FW532" s="65"/>
      <c r="FX532" s="65"/>
      <c r="FY532" s="65"/>
      <c r="FZ532" s="65"/>
      <c r="GA532" s="65"/>
      <c r="GB532" s="65"/>
      <c r="GC532" s="65"/>
      <c r="GD532" s="65"/>
      <c r="GE532" s="65"/>
      <c r="GF532" s="65"/>
      <c r="GG532" s="65"/>
      <c r="GH532" s="65"/>
      <c r="GI532" s="65"/>
      <c r="GJ532" s="65"/>
      <c r="GK532" s="65"/>
      <c r="GL532" s="65"/>
      <c r="GM532" s="65"/>
      <c r="GN532" s="65"/>
      <c r="GO532" s="65"/>
      <c r="GP532" s="65"/>
    </row>
    <row r="533" spans="1:198" ht="50" customHeight="1" thickBot="1" x14ac:dyDescent="0.4">
      <c r="A533" s="286"/>
      <c r="B533" s="287" t="s">
        <v>512</v>
      </c>
      <c r="C533" s="288"/>
      <c r="D533" s="288"/>
      <c r="E533" s="154"/>
      <c r="F533" s="155">
        <f t="shared" ref="F533:AP533" si="343">SUM(F503:F532)</f>
        <v>30871707.631354466</v>
      </c>
      <c r="G533" s="155">
        <f t="shared" si="343"/>
        <v>29213288.510684237</v>
      </c>
      <c r="H533" s="155">
        <f t="shared" si="343"/>
        <v>4377415</v>
      </c>
      <c r="I533" s="155">
        <f t="shared" si="343"/>
        <v>4461495</v>
      </c>
      <c r="J533" s="155">
        <f t="shared" si="343"/>
        <v>4208007.6731999991</v>
      </c>
      <c r="K533" s="155">
        <f t="shared" si="343"/>
        <v>32302881</v>
      </c>
      <c r="L533" s="155"/>
      <c r="M533" s="155">
        <f t="shared" si="343"/>
        <v>30871707.631354466</v>
      </c>
      <c r="N533" s="155">
        <f t="shared" si="343"/>
        <v>148541.96736760897</v>
      </c>
      <c r="O533" s="155">
        <f t="shared" si="343"/>
        <v>4555034</v>
      </c>
      <c r="P533" s="155">
        <f t="shared" si="343"/>
        <v>4642267</v>
      </c>
      <c r="Q533" s="155">
        <f t="shared" si="343"/>
        <v>4379864.4605999999</v>
      </c>
      <c r="R533" s="155">
        <f t="shared" si="343"/>
        <v>33323029.274328321</v>
      </c>
      <c r="S533" s="155"/>
      <c r="T533" s="155">
        <f t="shared" si="343"/>
        <v>222029.21546905598</v>
      </c>
      <c r="U533" s="155">
        <f t="shared" si="343"/>
        <v>213977.39411573761</v>
      </c>
      <c r="V533" s="155">
        <f t="shared" si="343"/>
        <v>40009468</v>
      </c>
      <c r="W533" s="155">
        <f t="shared" si="343"/>
        <v>40776698</v>
      </c>
      <c r="X533" s="155">
        <f t="shared" si="343"/>
        <v>38469458.719999999</v>
      </c>
      <c r="Y533" s="155">
        <f t="shared" si="343"/>
        <v>39729268</v>
      </c>
      <c r="Z533" s="155"/>
      <c r="AA533" s="155">
        <f t="shared" si="343"/>
        <v>222029.21546905598</v>
      </c>
      <c r="AB533" s="155">
        <f t="shared" si="343"/>
        <v>213977.39411573761</v>
      </c>
      <c r="AC533" s="155">
        <f t="shared" si="343"/>
        <v>28895143</v>
      </c>
      <c r="AD533" s="155">
        <f t="shared" si="343"/>
        <v>29454275</v>
      </c>
      <c r="AE533" s="155">
        <f t="shared" si="343"/>
        <v>27784597.333799992</v>
      </c>
      <c r="AF533" s="155">
        <f t="shared" si="343"/>
        <v>28688731</v>
      </c>
      <c r="AG533" s="155"/>
      <c r="AH533" s="155">
        <f t="shared" si="343"/>
        <v>222029.21546905598</v>
      </c>
      <c r="AI533" s="155">
        <f t="shared" si="343"/>
        <v>213977.39411573761</v>
      </c>
      <c r="AJ533" s="155">
        <f t="shared" si="343"/>
        <v>29041232</v>
      </c>
      <c r="AK533" s="155">
        <f t="shared" si="343"/>
        <v>29603517</v>
      </c>
      <c r="AL533" s="155">
        <f t="shared" si="343"/>
        <v>27925200.534199994</v>
      </c>
      <c r="AM533" s="155">
        <f t="shared" si="343"/>
        <v>28834043</v>
      </c>
      <c r="AN533" s="155"/>
      <c r="AO533" s="155">
        <f t="shared" si="343"/>
        <v>222029.21546905598</v>
      </c>
      <c r="AP533" s="155">
        <f t="shared" si="343"/>
        <v>213977.39411573761</v>
      </c>
      <c r="AQ533" s="155">
        <f t="shared" ref="AQ533:CA533" si="344">SUM(AQ503:AQ532)</f>
        <v>29924072</v>
      </c>
      <c r="AR533" s="155">
        <f t="shared" si="344"/>
        <v>30500020</v>
      </c>
      <c r="AS533" s="155">
        <f t="shared" si="344"/>
        <v>28772317.674800001</v>
      </c>
      <c r="AT533" s="155">
        <f t="shared" si="344"/>
        <v>29709530</v>
      </c>
      <c r="AU533" s="155"/>
      <c r="AV533" s="155">
        <f t="shared" si="344"/>
        <v>222029.21546905598</v>
      </c>
      <c r="AW533" s="155">
        <f t="shared" si="344"/>
        <v>213977.39411573761</v>
      </c>
      <c r="AX533" s="155">
        <f t="shared" si="344"/>
        <v>24889782</v>
      </c>
      <c r="AY533" s="155">
        <f t="shared" si="344"/>
        <v>25369038</v>
      </c>
      <c r="AZ533" s="155">
        <f t="shared" si="344"/>
        <v>23933301.793199994</v>
      </c>
      <c r="BA533" s="155">
        <f t="shared" si="344"/>
        <v>24708100</v>
      </c>
      <c r="BB533" s="155"/>
      <c r="BC533" s="155">
        <f t="shared" si="344"/>
        <v>156608.16697334399</v>
      </c>
      <c r="BD533" s="155">
        <f t="shared" si="344"/>
        <v>137197.52621088002</v>
      </c>
      <c r="BE533" s="155">
        <f t="shared" si="344"/>
        <v>4594865.0082</v>
      </c>
      <c r="BF533" s="155">
        <f t="shared" si="344"/>
        <v>4630706</v>
      </c>
      <c r="BG533" s="155">
        <f t="shared" si="344"/>
        <v>4366944.0971999997</v>
      </c>
      <c r="BH533" s="155">
        <f t="shared" si="344"/>
        <v>7031772</v>
      </c>
      <c r="BI533" s="155"/>
      <c r="BJ533" s="155">
        <f t="shared" si="344"/>
        <v>222029.21546905598</v>
      </c>
      <c r="BK533" s="155">
        <f t="shared" si="344"/>
        <v>213977.39411573761</v>
      </c>
      <c r="BL533" s="155">
        <f t="shared" si="344"/>
        <v>44035849</v>
      </c>
      <c r="BM533" s="155">
        <f t="shared" si="344"/>
        <v>44881904</v>
      </c>
      <c r="BN533" s="155">
        <f t="shared" si="344"/>
        <v>42340209.952200003</v>
      </c>
      <c r="BO533" s="155">
        <f t="shared" si="344"/>
        <v>40828625</v>
      </c>
      <c r="BP533" s="155"/>
      <c r="BQ533" s="155">
        <f t="shared" si="344"/>
        <v>222029.21546905598</v>
      </c>
      <c r="BR533" s="155">
        <f t="shared" si="344"/>
        <v>213977.39411573761</v>
      </c>
      <c r="BS533" s="155">
        <f t="shared" si="344"/>
        <v>45958128</v>
      </c>
      <c r="BT533" s="155">
        <f t="shared" si="344"/>
        <v>46846223</v>
      </c>
      <c r="BU533" s="155">
        <f t="shared" si="344"/>
        <v>44191559.064199992</v>
      </c>
      <c r="BV533" s="155">
        <f t="shared" si="344"/>
        <v>45642695</v>
      </c>
      <c r="BW533" s="155"/>
      <c r="BX533" s="155">
        <f t="shared" si="344"/>
        <v>165954.03104416002</v>
      </c>
      <c r="BY533" s="155">
        <f t="shared" si="344"/>
        <v>144386.65241919999</v>
      </c>
      <c r="BZ533" s="155">
        <f t="shared" si="344"/>
        <v>1705773</v>
      </c>
      <c r="CA533" s="155">
        <f t="shared" si="344"/>
        <v>1739405</v>
      </c>
      <c r="CB533" s="155">
        <f t="shared" ref="CB533" si="345">SUM(CB503:CB532)</f>
        <v>1640643.3707999999</v>
      </c>
      <c r="CC533" s="155">
        <f t="shared" ref="CC533" si="346">SUM(CC503:CC532)</f>
        <v>1679175</v>
      </c>
      <c r="CD533" s="459"/>
      <c r="CE533" s="143">
        <f>+K533+R533+Y533+AF533+AM533+AT533+BA533+BH533+BO533+BV533+CC533</f>
        <v>312477849.27432835</v>
      </c>
      <c r="CF533" s="58"/>
      <c r="CG533" s="59"/>
      <c r="CH533" s="60"/>
      <c r="CI533" s="60"/>
      <c r="CJ533" s="60"/>
      <c r="CK533" s="57"/>
      <c r="CL533" s="57"/>
      <c r="CM533" s="57"/>
      <c r="CN533" s="57"/>
      <c r="CO533" s="57"/>
      <c r="CP533" s="57"/>
      <c r="CQ533" s="57"/>
      <c r="CR533" s="57"/>
      <c r="CS533" s="57"/>
      <c r="CT533" s="57"/>
      <c r="CU533" s="57"/>
      <c r="CV533" s="57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</row>
    <row r="534" spans="1:198" ht="26" x14ac:dyDescent="0.45">
      <c r="A534" s="270" t="s">
        <v>513</v>
      </c>
      <c r="B534" s="270"/>
      <c r="C534" s="270"/>
      <c r="D534" s="270"/>
      <c r="E534" s="270"/>
      <c r="F534" s="270"/>
      <c r="G534" s="270"/>
      <c r="H534" s="270"/>
      <c r="I534" s="270"/>
      <c r="J534" s="270"/>
      <c r="K534" s="270"/>
      <c r="L534" s="270"/>
      <c r="M534" s="270"/>
      <c r="N534" s="270"/>
      <c r="O534" s="270"/>
      <c r="P534" s="270"/>
      <c r="Q534" s="270"/>
      <c r="R534" s="270"/>
      <c r="S534" s="270"/>
      <c r="T534" s="270"/>
      <c r="U534" s="270"/>
      <c r="V534" s="270"/>
      <c r="W534" s="270"/>
      <c r="X534" s="270"/>
      <c r="Y534" s="270"/>
      <c r="Z534" s="270"/>
      <c r="AA534" s="270"/>
      <c r="AB534" s="270"/>
      <c r="AC534" s="270"/>
      <c r="AD534" s="270"/>
      <c r="AE534" s="270"/>
      <c r="AF534" s="270"/>
      <c r="AG534" s="270"/>
      <c r="AH534" s="270"/>
      <c r="AI534" s="270"/>
      <c r="AJ534" s="270"/>
      <c r="AK534" s="270"/>
      <c r="AL534" s="270"/>
      <c r="AM534" s="270"/>
      <c r="AN534" s="270"/>
      <c r="AO534" s="270"/>
      <c r="AP534" s="270"/>
      <c r="AQ534" s="270"/>
      <c r="AR534" s="270"/>
      <c r="AS534" s="270"/>
      <c r="AT534" s="270"/>
      <c r="AU534" s="270"/>
      <c r="AV534" s="270"/>
      <c r="AW534" s="270"/>
      <c r="AX534" s="270"/>
      <c r="AY534" s="270"/>
      <c r="AZ534" s="270"/>
      <c r="BA534" s="270"/>
      <c r="BB534" s="270"/>
      <c r="BC534" s="270"/>
      <c r="BD534" s="270"/>
      <c r="BE534" s="270"/>
      <c r="BF534" s="270"/>
      <c r="BG534" s="270"/>
      <c r="BH534" s="270"/>
      <c r="BI534" s="270"/>
      <c r="BJ534" s="270"/>
      <c r="BK534" s="270"/>
      <c r="BL534" s="270"/>
      <c r="BM534" s="270"/>
      <c r="BN534" s="270"/>
      <c r="BO534" s="270"/>
      <c r="BP534" s="270"/>
      <c r="BQ534" s="270"/>
      <c r="BR534" s="270"/>
      <c r="BS534" s="270"/>
      <c r="BT534" s="270"/>
      <c r="BU534" s="270"/>
      <c r="BV534" s="270"/>
      <c r="BW534" s="270"/>
      <c r="BX534" s="270"/>
      <c r="BY534" s="270"/>
      <c r="BZ534" s="270"/>
      <c r="CA534" s="270"/>
      <c r="CB534" s="270"/>
      <c r="CC534" s="270"/>
      <c r="CD534" s="460"/>
      <c r="CE534" s="80"/>
      <c r="CF534" s="80"/>
      <c r="CG534" s="80"/>
      <c r="CH534" s="80"/>
      <c r="CI534" s="80"/>
      <c r="CJ534" s="80"/>
      <c r="CK534" s="80"/>
      <c r="CL534" s="80"/>
      <c r="CM534" s="80"/>
      <c r="CN534" s="80"/>
      <c r="CO534" s="80"/>
      <c r="CP534" s="80"/>
      <c r="CQ534" s="80"/>
      <c r="CR534" s="80"/>
      <c r="CS534" s="80"/>
      <c r="CT534" s="80"/>
      <c r="CU534" s="80"/>
      <c r="CV534" s="65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</row>
    <row r="535" spans="1:198" ht="18.5" x14ac:dyDescent="0.45">
      <c r="A535" s="62"/>
      <c r="B535" s="63"/>
      <c r="C535" s="64"/>
      <c r="D535" s="63"/>
      <c r="E535" s="65"/>
      <c r="CE535" s="10"/>
      <c r="CF535" s="10"/>
      <c r="CG535" s="10"/>
      <c r="CH535" s="10"/>
      <c r="CI535" s="10"/>
      <c r="CJ535" s="10"/>
      <c r="CK535" s="65"/>
      <c r="CL535" s="65"/>
      <c r="CM535" s="65"/>
      <c r="CN535" s="65"/>
      <c r="CO535" s="65"/>
      <c r="CP535" s="65"/>
      <c r="CQ535" s="65"/>
      <c r="CR535" s="65"/>
      <c r="CS535" s="65"/>
      <c r="CT535" s="65"/>
      <c r="CU535" s="65"/>
      <c r="CV535" s="65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</row>
    <row r="536" spans="1:198" ht="294" customHeight="1" x14ac:dyDescent="0.35">
      <c r="A536" s="312"/>
      <c r="B536" s="312"/>
      <c r="C536" s="312"/>
      <c r="D536" s="312"/>
      <c r="E536" s="6"/>
      <c r="CE536" s="10"/>
      <c r="CF536" s="10"/>
      <c r="CG536" s="10"/>
      <c r="CH536" s="10"/>
      <c r="CI536" s="10"/>
      <c r="CJ536" s="10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/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</row>
    <row r="537" spans="1:198" x14ac:dyDescent="0.35">
      <c r="E537" s="6"/>
      <c r="CE537" s="10"/>
      <c r="CF537" s="10"/>
      <c r="CG537" s="10"/>
      <c r="CH537" s="10"/>
      <c r="CI537" s="10"/>
      <c r="CJ537" s="10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</row>
    <row r="538" spans="1:198" x14ac:dyDescent="0.35">
      <c r="E538" s="6"/>
      <c r="CE538" s="10"/>
      <c r="CF538" s="10"/>
      <c r="CG538" s="10"/>
      <c r="CH538" s="10"/>
      <c r="CI538" s="10"/>
      <c r="CJ538" s="10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</row>
    <row r="539" spans="1:198" x14ac:dyDescent="0.35">
      <c r="E539" s="6"/>
      <c r="CE539" s="10"/>
      <c r="CF539" s="10"/>
      <c r="CG539" s="10"/>
      <c r="CH539" s="10"/>
      <c r="CI539" s="10"/>
      <c r="CJ539" s="10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</row>
    <row r="540" spans="1:198" x14ac:dyDescent="0.35">
      <c r="E540" s="6"/>
      <c r="CE540" s="10"/>
      <c r="CF540" s="10"/>
      <c r="CG540" s="10"/>
      <c r="CH540" s="10"/>
      <c r="CI540" s="10"/>
      <c r="CJ540" s="10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</row>
    <row r="541" spans="1:198" x14ac:dyDescent="0.35">
      <c r="E541" s="6"/>
      <c r="CE541" s="10"/>
      <c r="CF541" s="10"/>
      <c r="CG541" s="10"/>
      <c r="CH541" s="10"/>
      <c r="CI541" s="10"/>
      <c r="CJ541" s="10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</row>
    <row r="542" spans="1:198" x14ac:dyDescent="0.35">
      <c r="E542" s="6"/>
      <c r="CE542" s="10"/>
      <c r="CF542" s="10"/>
      <c r="CG542" s="10"/>
      <c r="CH542" s="10"/>
      <c r="CI542" s="10"/>
      <c r="CJ542" s="10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</row>
    <row r="543" spans="1:198" x14ac:dyDescent="0.35">
      <c r="E543" s="6"/>
      <c r="CE543" s="10"/>
      <c r="CF543" s="10"/>
      <c r="CG543" s="10"/>
      <c r="CH543" s="10"/>
      <c r="CI543" s="10"/>
      <c r="CJ543" s="10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</row>
    <row r="544" spans="1:198" x14ac:dyDescent="0.35">
      <c r="E544" s="6"/>
      <c r="CE544" s="10"/>
      <c r="CF544" s="10"/>
      <c r="CG544" s="10"/>
      <c r="CH544" s="10"/>
      <c r="CI544" s="10"/>
      <c r="CJ544" s="10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</row>
    <row r="545" spans="5:198" x14ac:dyDescent="0.35">
      <c r="E545" s="6"/>
      <c r="CE545" s="10"/>
      <c r="CF545" s="10"/>
      <c r="CG545" s="10"/>
      <c r="CH545" s="10"/>
      <c r="CI545" s="10"/>
      <c r="CJ545" s="10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</row>
    <row r="546" spans="5:198" x14ac:dyDescent="0.35">
      <c r="E546" s="6"/>
      <c r="CE546" s="10"/>
      <c r="CF546" s="10"/>
      <c r="CG546" s="10"/>
      <c r="CH546" s="10"/>
      <c r="CI546" s="10"/>
      <c r="CJ546" s="10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</row>
    <row r="547" spans="5:198" x14ac:dyDescent="0.35">
      <c r="E547" s="6"/>
      <c r="CE547" s="10"/>
      <c r="CF547" s="10"/>
      <c r="CG547" s="10"/>
      <c r="CH547" s="10"/>
      <c r="CI547" s="10"/>
      <c r="CJ547" s="10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</row>
    <row r="548" spans="5:198" x14ac:dyDescent="0.35">
      <c r="E548" s="6"/>
      <c r="CE548" s="10"/>
      <c r="CF548" s="10"/>
      <c r="CG548" s="10"/>
      <c r="CH548" s="10"/>
      <c r="CI548" s="10"/>
      <c r="CJ548" s="10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</row>
    <row r="549" spans="5:198" x14ac:dyDescent="0.35">
      <c r="E549" s="6"/>
      <c r="CE549" s="10"/>
      <c r="CF549" s="10"/>
      <c r="CG549" s="10"/>
      <c r="CH549" s="10"/>
      <c r="CI549" s="10"/>
      <c r="CJ549" s="10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</row>
    <row r="550" spans="5:198" x14ac:dyDescent="0.35">
      <c r="E550" s="6"/>
      <c r="CE550" s="10"/>
      <c r="CF550" s="10"/>
      <c r="CG550" s="10"/>
      <c r="CH550" s="10"/>
      <c r="CI550" s="10"/>
      <c r="CJ550" s="10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</row>
    <row r="551" spans="5:198" x14ac:dyDescent="0.35">
      <c r="E551" s="6"/>
      <c r="CE551" s="10"/>
      <c r="CF551" s="10"/>
      <c r="CG551" s="10"/>
      <c r="CH551" s="10"/>
      <c r="CI551" s="10"/>
      <c r="CJ551" s="10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</row>
    <row r="552" spans="5:198" x14ac:dyDescent="0.35">
      <c r="E552" s="6"/>
      <c r="CE552" s="10"/>
      <c r="CF552" s="10"/>
      <c r="CG552" s="10"/>
      <c r="CH552" s="10"/>
      <c r="CI552" s="10"/>
      <c r="CJ552" s="10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</row>
    <row r="553" spans="5:198" x14ac:dyDescent="0.35">
      <c r="E553" s="6"/>
      <c r="CE553" s="10"/>
      <c r="CF553" s="10"/>
      <c r="CG553" s="10"/>
      <c r="CH553" s="10"/>
      <c r="CI553" s="10"/>
      <c r="CJ553" s="10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</row>
    <row r="554" spans="5:198" x14ac:dyDescent="0.35">
      <c r="E554" s="6"/>
      <c r="CE554" s="10"/>
      <c r="CF554" s="10"/>
      <c r="CG554" s="10"/>
      <c r="CH554" s="10"/>
      <c r="CI554" s="10"/>
      <c r="CJ554" s="10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</row>
    <row r="555" spans="5:198" x14ac:dyDescent="0.35">
      <c r="E555" s="6"/>
      <c r="CE555" s="10"/>
      <c r="CF555" s="10"/>
      <c r="CG555" s="10"/>
      <c r="CH555" s="10"/>
      <c r="CI555" s="10"/>
      <c r="CJ555" s="10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</row>
    <row r="556" spans="5:198" x14ac:dyDescent="0.35">
      <c r="E556" s="6"/>
      <c r="CE556" s="10"/>
      <c r="CF556" s="10"/>
      <c r="CG556" s="10"/>
      <c r="CH556" s="10"/>
      <c r="CI556" s="10"/>
      <c r="CJ556" s="10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</row>
    <row r="557" spans="5:198" x14ac:dyDescent="0.35">
      <c r="E557" s="6"/>
      <c r="CE557" s="10"/>
      <c r="CF557" s="10"/>
      <c r="CG557" s="10"/>
      <c r="CH557" s="10"/>
      <c r="CI557" s="10"/>
      <c r="CJ557" s="10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</row>
    <row r="558" spans="5:198" x14ac:dyDescent="0.35">
      <c r="E558" s="6"/>
      <c r="CE558" s="10"/>
      <c r="CF558" s="10"/>
      <c r="CG558" s="10"/>
      <c r="CH558" s="10"/>
      <c r="CI558" s="10"/>
      <c r="CJ558" s="10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/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/>
      <c r="GG558" s="6"/>
      <c r="GH558" s="6"/>
      <c r="GI558" s="6"/>
      <c r="GJ558" s="6"/>
      <c r="GK558" s="6"/>
      <c r="GL558" s="6"/>
      <c r="GM558" s="6"/>
      <c r="GN558" s="6"/>
      <c r="GO558" s="6"/>
      <c r="GP558" s="6"/>
    </row>
    <row r="559" spans="5:198" x14ac:dyDescent="0.35">
      <c r="E559" s="6"/>
      <c r="CE559" s="10"/>
      <c r="CF559" s="10"/>
      <c r="CG559" s="10"/>
      <c r="CH559" s="10"/>
      <c r="CI559" s="10"/>
      <c r="CJ559" s="10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</row>
    <row r="560" spans="5:198" x14ac:dyDescent="0.35">
      <c r="E560" s="6"/>
      <c r="CE560" s="10"/>
      <c r="CF560" s="10"/>
      <c r="CG560" s="10"/>
      <c r="CH560" s="10"/>
      <c r="CI560" s="10"/>
      <c r="CJ560" s="10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</row>
    <row r="561" spans="5:198" x14ac:dyDescent="0.35">
      <c r="E561" s="6"/>
      <c r="CE561" s="10"/>
      <c r="CF561" s="10"/>
      <c r="CG561" s="10"/>
      <c r="CH561" s="10"/>
      <c r="CI561" s="10"/>
      <c r="CJ561" s="10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</row>
    <row r="562" spans="5:198" x14ac:dyDescent="0.35">
      <c r="E562" s="6"/>
      <c r="CE562" s="10"/>
      <c r="CF562" s="10"/>
      <c r="CG562" s="10"/>
      <c r="CH562" s="10"/>
      <c r="CI562" s="10"/>
      <c r="CJ562" s="10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</row>
    <row r="563" spans="5:198" x14ac:dyDescent="0.35">
      <c r="E563" s="6"/>
      <c r="CE563" s="10"/>
      <c r="CF563" s="10"/>
      <c r="CG563" s="10"/>
      <c r="CH563" s="10"/>
      <c r="CI563" s="10"/>
      <c r="CJ563" s="10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</row>
    <row r="564" spans="5:198" x14ac:dyDescent="0.35">
      <c r="E564" s="6"/>
      <c r="CE564" s="10"/>
      <c r="CF564" s="10"/>
      <c r="CG564" s="10"/>
      <c r="CH564" s="10"/>
      <c r="CI564" s="10"/>
      <c r="CJ564" s="10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</row>
    <row r="565" spans="5:198" x14ac:dyDescent="0.35">
      <c r="E565" s="6"/>
      <c r="CE565" s="10"/>
      <c r="CF565" s="10"/>
      <c r="CG565" s="10"/>
      <c r="CH565" s="10"/>
      <c r="CI565" s="10"/>
      <c r="CJ565" s="10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</row>
    <row r="566" spans="5:198" x14ac:dyDescent="0.35">
      <c r="E566" s="6"/>
      <c r="CE566" s="10"/>
      <c r="CF566" s="10"/>
      <c r="CG566" s="10"/>
      <c r="CH566" s="10"/>
      <c r="CI566" s="10"/>
      <c r="CJ566" s="10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</row>
    <row r="567" spans="5:198" x14ac:dyDescent="0.35">
      <c r="E567" s="6"/>
      <c r="CE567" s="10"/>
      <c r="CF567" s="10"/>
      <c r="CG567" s="10"/>
      <c r="CH567" s="10"/>
      <c r="CI567" s="10"/>
      <c r="CJ567" s="10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</row>
    <row r="568" spans="5:198" x14ac:dyDescent="0.35">
      <c r="E568" s="6"/>
      <c r="CE568" s="10"/>
      <c r="CF568" s="10"/>
      <c r="CG568" s="10"/>
      <c r="CH568" s="10"/>
      <c r="CI568" s="10"/>
      <c r="CJ568" s="10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</row>
    <row r="569" spans="5:198" x14ac:dyDescent="0.35">
      <c r="E569" s="6"/>
      <c r="CE569" s="10"/>
      <c r="CF569" s="10"/>
      <c r="CG569" s="10"/>
      <c r="CH569" s="10"/>
      <c r="CI569" s="10"/>
      <c r="CJ569" s="10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</row>
    <row r="570" spans="5:198" x14ac:dyDescent="0.35">
      <c r="E570" s="6"/>
      <c r="CE570" s="10"/>
      <c r="CF570" s="10"/>
      <c r="CG570" s="10"/>
      <c r="CH570" s="10"/>
      <c r="CI570" s="10"/>
      <c r="CJ570" s="10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</row>
    <row r="571" spans="5:198" x14ac:dyDescent="0.35">
      <c r="E571" s="6"/>
      <c r="CE571" s="10"/>
      <c r="CF571" s="10"/>
      <c r="CG571" s="10"/>
      <c r="CH571" s="10"/>
      <c r="CI571" s="10"/>
      <c r="CJ571" s="10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</row>
    <row r="572" spans="5:198" x14ac:dyDescent="0.35">
      <c r="E572" s="6"/>
      <c r="CE572" s="10"/>
      <c r="CF572" s="10"/>
      <c r="CG572" s="10"/>
      <c r="CH572" s="10"/>
      <c r="CI572" s="10"/>
      <c r="CJ572" s="10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</row>
    <row r="573" spans="5:198" x14ac:dyDescent="0.35">
      <c r="E573" s="6"/>
      <c r="CE573" s="10"/>
      <c r="CF573" s="10"/>
      <c r="CG573" s="10"/>
      <c r="CH573" s="10"/>
      <c r="CI573" s="10"/>
      <c r="CJ573" s="10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</row>
    <row r="574" spans="5:198" x14ac:dyDescent="0.35">
      <c r="E574" s="6"/>
      <c r="CE574" s="10"/>
      <c r="CF574" s="10"/>
      <c r="CG574" s="10"/>
      <c r="CH574" s="10"/>
      <c r="CI574" s="10"/>
      <c r="CJ574" s="10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</row>
    <row r="575" spans="5:198" x14ac:dyDescent="0.35">
      <c r="E575" s="6"/>
      <c r="CE575" s="10"/>
      <c r="CF575" s="10"/>
      <c r="CG575" s="10"/>
      <c r="CH575" s="10"/>
      <c r="CI575" s="10"/>
      <c r="CJ575" s="10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</row>
    <row r="576" spans="5:198" x14ac:dyDescent="0.35">
      <c r="E576" s="6"/>
      <c r="CE576" s="10"/>
      <c r="CF576" s="10"/>
      <c r="CG576" s="10"/>
      <c r="CH576" s="10"/>
      <c r="CI576" s="10"/>
      <c r="CJ576" s="10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</row>
    <row r="577" spans="5:198" x14ac:dyDescent="0.35">
      <c r="E577" s="6"/>
      <c r="CE577" s="10"/>
      <c r="CF577" s="10"/>
      <c r="CG577" s="10"/>
      <c r="CH577" s="10"/>
      <c r="CI577" s="10"/>
      <c r="CJ577" s="10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</row>
    <row r="578" spans="5:198" x14ac:dyDescent="0.35">
      <c r="E578" s="6"/>
      <c r="CE578" s="10"/>
      <c r="CF578" s="10"/>
      <c r="CG578" s="10"/>
      <c r="CH578" s="10"/>
      <c r="CI578" s="10"/>
      <c r="CJ578" s="10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</row>
    <row r="579" spans="5:198" x14ac:dyDescent="0.35">
      <c r="E579" s="6"/>
      <c r="CE579" s="10"/>
      <c r="CF579" s="10"/>
      <c r="CG579" s="10"/>
      <c r="CH579" s="10"/>
      <c r="CI579" s="10"/>
      <c r="CJ579" s="10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</row>
    <row r="580" spans="5:198" x14ac:dyDescent="0.35">
      <c r="E580" s="6"/>
      <c r="CE580" s="10"/>
      <c r="CF580" s="10"/>
      <c r="CG580" s="10"/>
      <c r="CH580" s="10"/>
      <c r="CI580" s="10"/>
      <c r="CJ580" s="10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</row>
    <row r="581" spans="5:198" x14ac:dyDescent="0.35">
      <c r="E581" s="6"/>
      <c r="CE581" s="10"/>
      <c r="CF581" s="10"/>
      <c r="CG581" s="10"/>
      <c r="CH581" s="10"/>
      <c r="CI581" s="10"/>
      <c r="CJ581" s="10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</row>
    <row r="582" spans="5:198" x14ac:dyDescent="0.35">
      <c r="E582" s="6"/>
      <c r="CE582" s="10"/>
      <c r="CF582" s="10"/>
      <c r="CG582" s="10"/>
      <c r="CH582" s="10"/>
      <c r="CI582" s="10"/>
      <c r="CJ582" s="10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</row>
    <row r="583" spans="5:198" x14ac:dyDescent="0.35">
      <c r="E583" s="6"/>
      <c r="CE583" s="10"/>
      <c r="CF583" s="10"/>
      <c r="CG583" s="10"/>
      <c r="CH583" s="10"/>
      <c r="CI583" s="10"/>
      <c r="CJ583" s="10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</row>
    <row r="584" spans="5:198" x14ac:dyDescent="0.35">
      <c r="E584" s="6"/>
      <c r="CE584" s="10"/>
      <c r="CF584" s="10"/>
      <c r="CG584" s="10"/>
      <c r="CH584" s="10"/>
      <c r="CI584" s="10"/>
      <c r="CJ584" s="10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</row>
    <row r="585" spans="5:198" x14ac:dyDescent="0.35">
      <c r="E585" s="6"/>
      <c r="CE585" s="10"/>
      <c r="CF585" s="10"/>
      <c r="CG585" s="10"/>
      <c r="CH585" s="10"/>
      <c r="CI585" s="10"/>
      <c r="CJ585" s="10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</row>
    <row r="586" spans="5:198" x14ac:dyDescent="0.35">
      <c r="E586" s="6"/>
      <c r="CE586" s="10"/>
      <c r="CF586" s="10"/>
      <c r="CG586" s="10"/>
      <c r="CH586" s="10"/>
      <c r="CI586" s="10"/>
      <c r="CJ586" s="10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/>
      <c r="GG586" s="6"/>
      <c r="GH586" s="6"/>
      <c r="GI586" s="6"/>
      <c r="GJ586" s="6"/>
      <c r="GK586" s="6"/>
      <c r="GL586" s="6"/>
      <c r="GM586" s="6"/>
      <c r="GN586" s="6"/>
      <c r="GO586" s="6"/>
      <c r="GP586" s="6"/>
    </row>
    <row r="587" spans="5:198" x14ac:dyDescent="0.35">
      <c r="E587" s="6"/>
      <c r="CE587" s="10"/>
      <c r="CF587" s="10"/>
      <c r="CG587" s="10"/>
      <c r="CH587" s="10"/>
      <c r="CI587" s="10"/>
      <c r="CJ587" s="10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</row>
    <row r="588" spans="5:198" x14ac:dyDescent="0.35">
      <c r="E588" s="6"/>
      <c r="CE588" s="10"/>
      <c r="CF588" s="10"/>
      <c r="CG588" s="10"/>
      <c r="CH588" s="10"/>
      <c r="CI588" s="10"/>
      <c r="CJ588" s="10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</row>
    <row r="589" spans="5:198" x14ac:dyDescent="0.35">
      <c r="E589" s="6"/>
      <c r="CE589" s="10"/>
      <c r="CF589" s="10"/>
      <c r="CG589" s="10"/>
      <c r="CH589" s="10"/>
      <c r="CI589" s="10"/>
      <c r="CJ589" s="10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</row>
    <row r="590" spans="5:198" x14ac:dyDescent="0.35">
      <c r="E590" s="6"/>
      <c r="CE590" s="10"/>
      <c r="CF590" s="10"/>
      <c r="CG590" s="10"/>
      <c r="CH590" s="10"/>
      <c r="CI590" s="10"/>
      <c r="CJ590" s="10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</row>
    <row r="591" spans="5:198" x14ac:dyDescent="0.35">
      <c r="E591" s="6"/>
      <c r="CE591" s="10"/>
      <c r="CF591" s="10"/>
      <c r="CG591" s="10"/>
      <c r="CH591" s="10"/>
      <c r="CI591" s="10"/>
      <c r="CJ591" s="10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</row>
    <row r="592" spans="5:198" x14ac:dyDescent="0.35">
      <c r="E592" s="6"/>
      <c r="CE592" s="10"/>
      <c r="CF592" s="10"/>
      <c r="CG592" s="10"/>
      <c r="CH592" s="10"/>
      <c r="CI592" s="10"/>
      <c r="CJ592" s="10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</row>
    <row r="593" spans="5:198" x14ac:dyDescent="0.35">
      <c r="E593" s="6"/>
      <c r="CE593" s="10"/>
      <c r="CF593" s="10"/>
      <c r="CG593" s="10"/>
      <c r="CH593" s="10"/>
      <c r="CI593" s="10"/>
      <c r="CJ593" s="10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</row>
    <row r="594" spans="5:198" x14ac:dyDescent="0.35">
      <c r="E594" s="6"/>
      <c r="CE594" s="10"/>
      <c r="CF594" s="10"/>
      <c r="CG594" s="10"/>
      <c r="CH594" s="10"/>
      <c r="CI594" s="10"/>
      <c r="CJ594" s="10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</row>
    <row r="595" spans="5:198" x14ac:dyDescent="0.35">
      <c r="E595" s="6"/>
      <c r="CE595" s="10"/>
      <c r="CF595" s="10"/>
      <c r="CG595" s="10"/>
      <c r="CH595" s="10"/>
      <c r="CI595" s="10"/>
      <c r="CJ595" s="10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</row>
    <row r="596" spans="5:198" x14ac:dyDescent="0.35">
      <c r="E596" s="6"/>
      <c r="CE596" s="10"/>
      <c r="CF596" s="10"/>
      <c r="CG596" s="10"/>
      <c r="CH596" s="10"/>
      <c r="CI596" s="10"/>
      <c r="CJ596" s="10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</row>
    <row r="597" spans="5:198" x14ac:dyDescent="0.35">
      <c r="E597" s="6"/>
      <c r="CE597" s="10"/>
      <c r="CF597" s="10"/>
      <c r="CG597" s="10"/>
      <c r="CH597" s="10"/>
      <c r="CI597" s="10"/>
      <c r="CJ597" s="10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</row>
    <row r="598" spans="5:198" x14ac:dyDescent="0.35">
      <c r="E598" s="6"/>
      <c r="CE598" s="10"/>
      <c r="CF598" s="10"/>
      <c r="CG598" s="10"/>
      <c r="CH598" s="10"/>
      <c r="CI598" s="10"/>
      <c r="CJ598" s="10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</row>
    <row r="599" spans="5:198" x14ac:dyDescent="0.35">
      <c r="E599" s="6"/>
      <c r="CE599" s="10"/>
      <c r="CF599" s="10"/>
      <c r="CG599" s="10"/>
      <c r="CH599" s="10"/>
      <c r="CI599" s="10"/>
      <c r="CJ599" s="10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</row>
    <row r="600" spans="5:198" x14ac:dyDescent="0.35">
      <c r="E600" s="6"/>
      <c r="CE600" s="10"/>
      <c r="CF600" s="10"/>
      <c r="CG600" s="10"/>
      <c r="CH600" s="10"/>
      <c r="CI600" s="10"/>
      <c r="CJ600" s="10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</row>
    <row r="601" spans="5:198" x14ac:dyDescent="0.35">
      <c r="E601" s="6"/>
      <c r="CE601" s="10"/>
      <c r="CF601" s="10"/>
      <c r="CG601" s="10"/>
      <c r="CH601" s="10"/>
      <c r="CI601" s="10"/>
      <c r="CJ601" s="10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</row>
  </sheetData>
  <mergeCells count="97">
    <mergeCell ref="AV4:BB4"/>
    <mergeCell ref="BC4:BI4"/>
    <mergeCell ref="BJ4:BP4"/>
    <mergeCell ref="BQ4:BW4"/>
    <mergeCell ref="BX4:CD4"/>
    <mergeCell ref="M4:S4"/>
    <mergeCell ref="T4:Z4"/>
    <mergeCell ref="AA4:AG4"/>
    <mergeCell ref="AH4:AN4"/>
    <mergeCell ref="AO4:AU4"/>
    <mergeCell ref="BX501:CC501"/>
    <mergeCell ref="BX259:CC259"/>
    <mergeCell ref="A536:D536"/>
    <mergeCell ref="A1:D3"/>
    <mergeCell ref="F1:CC1"/>
    <mergeCell ref="F3:CC3"/>
    <mergeCell ref="A4:A5"/>
    <mergeCell ref="B4:B5"/>
    <mergeCell ref="C4:C5"/>
    <mergeCell ref="D4:D5"/>
    <mergeCell ref="A28:A29"/>
    <mergeCell ref="B28:B29"/>
    <mergeCell ref="C28:C29"/>
    <mergeCell ref="F4:L4"/>
    <mergeCell ref="B257:D257"/>
    <mergeCell ref="D28:D29"/>
    <mergeCell ref="F28:K28"/>
    <mergeCell ref="A6:A22"/>
    <mergeCell ref="B22:D22"/>
    <mergeCell ref="F25:CC25"/>
    <mergeCell ref="C27:D27"/>
    <mergeCell ref="F27:CC27"/>
    <mergeCell ref="BC28:BH28"/>
    <mergeCell ref="BJ28:BO28"/>
    <mergeCell ref="BQ28:BV28"/>
    <mergeCell ref="AV28:BA28"/>
    <mergeCell ref="BX28:CC28"/>
    <mergeCell ref="B308:D308"/>
    <mergeCell ref="B326:D326"/>
    <mergeCell ref="B330:D330"/>
    <mergeCell ref="A30:A257"/>
    <mergeCell ref="B30:D30"/>
    <mergeCell ref="B65:D65"/>
    <mergeCell ref="B85:D85"/>
    <mergeCell ref="B89:D89"/>
    <mergeCell ref="B102:D102"/>
    <mergeCell ref="B118:D118"/>
    <mergeCell ref="B135:D135"/>
    <mergeCell ref="B177:D177"/>
    <mergeCell ref="B197:D197"/>
    <mergeCell ref="B210:D210"/>
    <mergeCell ref="B221:D221"/>
    <mergeCell ref="B241:D241"/>
    <mergeCell ref="A499:D499"/>
    <mergeCell ref="F499:CC499"/>
    <mergeCell ref="B501:D502"/>
    <mergeCell ref="B259:D260"/>
    <mergeCell ref="A502:A533"/>
    <mergeCell ref="B533:D533"/>
    <mergeCell ref="AO501:AT501"/>
    <mergeCell ref="AV501:BA501"/>
    <mergeCell ref="B340:D340"/>
    <mergeCell ref="B356:D356"/>
    <mergeCell ref="B371:D371"/>
    <mergeCell ref="B411:D411"/>
    <mergeCell ref="B427:D427"/>
    <mergeCell ref="B439:D439"/>
    <mergeCell ref="A261:A498"/>
    <mergeCell ref="B261:D261"/>
    <mergeCell ref="T259:Y259"/>
    <mergeCell ref="AA259:AF259"/>
    <mergeCell ref="AH259:AM259"/>
    <mergeCell ref="A534:CC534"/>
    <mergeCell ref="B449:D449"/>
    <mergeCell ref="B461:D461"/>
    <mergeCell ref="B498:D498"/>
    <mergeCell ref="M28:R28"/>
    <mergeCell ref="T28:Y28"/>
    <mergeCell ref="AA28:AF28"/>
    <mergeCell ref="AH28:AM28"/>
    <mergeCell ref="AO28:AT28"/>
    <mergeCell ref="A259:A260"/>
    <mergeCell ref="BC501:BH501"/>
    <mergeCell ref="BJ501:BO501"/>
    <mergeCell ref="BQ501:BV501"/>
    <mergeCell ref="F501:K501"/>
    <mergeCell ref="M501:R501"/>
    <mergeCell ref="T501:Y501"/>
    <mergeCell ref="AA501:AF501"/>
    <mergeCell ref="AH501:AM501"/>
    <mergeCell ref="AV259:BA259"/>
    <mergeCell ref="BC259:BH259"/>
    <mergeCell ref="BJ259:BO259"/>
    <mergeCell ref="BQ259:BV259"/>
    <mergeCell ref="AO259:AT259"/>
    <mergeCell ref="F259:K259"/>
    <mergeCell ref="M259:R25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BB6A-DADA-48C3-B5DF-C5170D2963BB}">
  <sheetPr>
    <tabColor rgb="FF92D050"/>
  </sheetPr>
  <dimension ref="A1:DT65"/>
  <sheetViews>
    <sheetView zoomScale="115" zoomScaleNormal="115" workbookViewId="0">
      <selection activeCell="C18" sqref="C18"/>
    </sheetView>
  </sheetViews>
  <sheetFormatPr baseColWidth="10" defaultColWidth="11.453125" defaultRowHeight="12" x14ac:dyDescent="0.3"/>
  <cols>
    <col min="1" max="1" width="11.453125" style="1"/>
    <col min="2" max="2" width="7.54296875" style="23" customWidth="1"/>
    <col min="3" max="3" width="77.81640625" style="24" customWidth="1"/>
    <col min="4" max="4" width="14.36328125" style="66" customWidth="1"/>
    <col min="5" max="5" width="4.453125" style="1" customWidth="1"/>
    <col min="6" max="8" width="15.6328125" style="1" customWidth="1"/>
    <col min="9" max="9" width="20.08984375" style="1" hidden="1" customWidth="1"/>
    <col min="10" max="10" width="0" style="1" hidden="1" customWidth="1"/>
    <col min="11" max="257" width="11.453125" style="1"/>
    <col min="258" max="258" width="7.54296875" style="1" customWidth="1"/>
    <col min="259" max="259" width="77.81640625" style="1" customWidth="1"/>
    <col min="260" max="260" width="14.36328125" style="1" customWidth="1"/>
    <col min="261" max="261" width="4.453125" style="1" customWidth="1"/>
    <col min="262" max="264" width="15.6328125" style="1" customWidth="1"/>
    <col min="265" max="266" width="0" style="1" hidden="1" customWidth="1"/>
    <col min="267" max="513" width="11.453125" style="1"/>
    <col min="514" max="514" width="7.54296875" style="1" customWidth="1"/>
    <col min="515" max="515" width="77.81640625" style="1" customWidth="1"/>
    <col min="516" max="516" width="14.36328125" style="1" customWidth="1"/>
    <col min="517" max="517" width="4.453125" style="1" customWidth="1"/>
    <col min="518" max="520" width="15.6328125" style="1" customWidth="1"/>
    <col min="521" max="522" width="0" style="1" hidden="1" customWidth="1"/>
    <col min="523" max="769" width="11.453125" style="1"/>
    <col min="770" max="770" width="7.54296875" style="1" customWidth="1"/>
    <col min="771" max="771" width="77.81640625" style="1" customWidth="1"/>
    <col min="772" max="772" width="14.36328125" style="1" customWidth="1"/>
    <col min="773" max="773" width="4.453125" style="1" customWidth="1"/>
    <col min="774" max="776" width="15.6328125" style="1" customWidth="1"/>
    <col min="777" max="778" width="0" style="1" hidden="1" customWidth="1"/>
    <col min="779" max="1025" width="11.453125" style="1"/>
    <col min="1026" max="1026" width="7.54296875" style="1" customWidth="1"/>
    <col min="1027" max="1027" width="77.81640625" style="1" customWidth="1"/>
    <col min="1028" max="1028" width="14.36328125" style="1" customWidth="1"/>
    <col min="1029" max="1029" width="4.453125" style="1" customWidth="1"/>
    <col min="1030" max="1032" width="15.6328125" style="1" customWidth="1"/>
    <col min="1033" max="1034" width="0" style="1" hidden="1" customWidth="1"/>
    <col min="1035" max="1281" width="11.453125" style="1"/>
    <col min="1282" max="1282" width="7.54296875" style="1" customWidth="1"/>
    <col min="1283" max="1283" width="77.81640625" style="1" customWidth="1"/>
    <col min="1284" max="1284" width="14.36328125" style="1" customWidth="1"/>
    <col min="1285" max="1285" width="4.453125" style="1" customWidth="1"/>
    <col min="1286" max="1288" width="15.6328125" style="1" customWidth="1"/>
    <col min="1289" max="1290" width="0" style="1" hidden="1" customWidth="1"/>
    <col min="1291" max="1537" width="11.453125" style="1"/>
    <col min="1538" max="1538" width="7.54296875" style="1" customWidth="1"/>
    <col min="1539" max="1539" width="77.81640625" style="1" customWidth="1"/>
    <col min="1540" max="1540" width="14.36328125" style="1" customWidth="1"/>
    <col min="1541" max="1541" width="4.453125" style="1" customWidth="1"/>
    <col min="1542" max="1544" width="15.6328125" style="1" customWidth="1"/>
    <col min="1545" max="1546" width="0" style="1" hidden="1" customWidth="1"/>
    <col min="1547" max="1793" width="11.453125" style="1"/>
    <col min="1794" max="1794" width="7.54296875" style="1" customWidth="1"/>
    <col min="1795" max="1795" width="77.81640625" style="1" customWidth="1"/>
    <col min="1796" max="1796" width="14.36328125" style="1" customWidth="1"/>
    <col min="1797" max="1797" width="4.453125" style="1" customWidth="1"/>
    <col min="1798" max="1800" width="15.6328125" style="1" customWidth="1"/>
    <col min="1801" max="1802" width="0" style="1" hidden="1" customWidth="1"/>
    <col min="1803" max="2049" width="11.453125" style="1"/>
    <col min="2050" max="2050" width="7.54296875" style="1" customWidth="1"/>
    <col min="2051" max="2051" width="77.81640625" style="1" customWidth="1"/>
    <col min="2052" max="2052" width="14.36328125" style="1" customWidth="1"/>
    <col min="2053" max="2053" width="4.453125" style="1" customWidth="1"/>
    <col min="2054" max="2056" width="15.6328125" style="1" customWidth="1"/>
    <col min="2057" max="2058" width="0" style="1" hidden="1" customWidth="1"/>
    <col min="2059" max="2305" width="11.453125" style="1"/>
    <col min="2306" max="2306" width="7.54296875" style="1" customWidth="1"/>
    <col min="2307" max="2307" width="77.81640625" style="1" customWidth="1"/>
    <col min="2308" max="2308" width="14.36328125" style="1" customWidth="1"/>
    <col min="2309" max="2309" width="4.453125" style="1" customWidth="1"/>
    <col min="2310" max="2312" width="15.6328125" style="1" customWidth="1"/>
    <col min="2313" max="2314" width="0" style="1" hidden="1" customWidth="1"/>
    <col min="2315" max="2561" width="11.453125" style="1"/>
    <col min="2562" max="2562" width="7.54296875" style="1" customWidth="1"/>
    <col min="2563" max="2563" width="77.81640625" style="1" customWidth="1"/>
    <col min="2564" max="2564" width="14.36328125" style="1" customWidth="1"/>
    <col min="2565" max="2565" width="4.453125" style="1" customWidth="1"/>
    <col min="2566" max="2568" width="15.6328125" style="1" customWidth="1"/>
    <col min="2569" max="2570" width="0" style="1" hidden="1" customWidth="1"/>
    <col min="2571" max="2817" width="11.453125" style="1"/>
    <col min="2818" max="2818" width="7.54296875" style="1" customWidth="1"/>
    <col min="2819" max="2819" width="77.81640625" style="1" customWidth="1"/>
    <col min="2820" max="2820" width="14.36328125" style="1" customWidth="1"/>
    <col min="2821" max="2821" width="4.453125" style="1" customWidth="1"/>
    <col min="2822" max="2824" width="15.6328125" style="1" customWidth="1"/>
    <col min="2825" max="2826" width="0" style="1" hidden="1" customWidth="1"/>
    <col min="2827" max="3073" width="11.453125" style="1"/>
    <col min="3074" max="3074" width="7.54296875" style="1" customWidth="1"/>
    <col min="3075" max="3075" width="77.81640625" style="1" customWidth="1"/>
    <col min="3076" max="3076" width="14.36328125" style="1" customWidth="1"/>
    <col min="3077" max="3077" width="4.453125" style="1" customWidth="1"/>
    <col min="3078" max="3080" width="15.6328125" style="1" customWidth="1"/>
    <col min="3081" max="3082" width="0" style="1" hidden="1" customWidth="1"/>
    <col min="3083" max="3329" width="11.453125" style="1"/>
    <col min="3330" max="3330" width="7.54296875" style="1" customWidth="1"/>
    <col min="3331" max="3331" width="77.81640625" style="1" customWidth="1"/>
    <col min="3332" max="3332" width="14.36328125" style="1" customWidth="1"/>
    <col min="3333" max="3333" width="4.453125" style="1" customWidth="1"/>
    <col min="3334" max="3336" width="15.6328125" style="1" customWidth="1"/>
    <col min="3337" max="3338" width="0" style="1" hidden="1" customWidth="1"/>
    <col min="3339" max="3585" width="11.453125" style="1"/>
    <col min="3586" max="3586" width="7.54296875" style="1" customWidth="1"/>
    <col min="3587" max="3587" width="77.81640625" style="1" customWidth="1"/>
    <col min="3588" max="3588" width="14.36328125" style="1" customWidth="1"/>
    <col min="3589" max="3589" width="4.453125" style="1" customWidth="1"/>
    <col min="3590" max="3592" width="15.6328125" style="1" customWidth="1"/>
    <col min="3593" max="3594" width="0" style="1" hidden="1" customWidth="1"/>
    <col min="3595" max="3841" width="11.453125" style="1"/>
    <col min="3842" max="3842" width="7.54296875" style="1" customWidth="1"/>
    <col min="3843" max="3843" width="77.81640625" style="1" customWidth="1"/>
    <col min="3844" max="3844" width="14.36328125" style="1" customWidth="1"/>
    <col min="3845" max="3845" width="4.453125" style="1" customWidth="1"/>
    <col min="3846" max="3848" width="15.6328125" style="1" customWidth="1"/>
    <col min="3849" max="3850" width="0" style="1" hidden="1" customWidth="1"/>
    <col min="3851" max="4097" width="11.453125" style="1"/>
    <col min="4098" max="4098" width="7.54296875" style="1" customWidth="1"/>
    <col min="4099" max="4099" width="77.81640625" style="1" customWidth="1"/>
    <col min="4100" max="4100" width="14.36328125" style="1" customWidth="1"/>
    <col min="4101" max="4101" width="4.453125" style="1" customWidth="1"/>
    <col min="4102" max="4104" width="15.6328125" style="1" customWidth="1"/>
    <col min="4105" max="4106" width="0" style="1" hidden="1" customWidth="1"/>
    <col min="4107" max="4353" width="11.453125" style="1"/>
    <col min="4354" max="4354" width="7.54296875" style="1" customWidth="1"/>
    <col min="4355" max="4355" width="77.81640625" style="1" customWidth="1"/>
    <col min="4356" max="4356" width="14.36328125" style="1" customWidth="1"/>
    <col min="4357" max="4357" width="4.453125" style="1" customWidth="1"/>
    <col min="4358" max="4360" width="15.6328125" style="1" customWidth="1"/>
    <col min="4361" max="4362" width="0" style="1" hidden="1" customWidth="1"/>
    <col min="4363" max="4609" width="11.453125" style="1"/>
    <col min="4610" max="4610" width="7.54296875" style="1" customWidth="1"/>
    <col min="4611" max="4611" width="77.81640625" style="1" customWidth="1"/>
    <col min="4612" max="4612" width="14.36328125" style="1" customWidth="1"/>
    <col min="4613" max="4613" width="4.453125" style="1" customWidth="1"/>
    <col min="4614" max="4616" width="15.6328125" style="1" customWidth="1"/>
    <col min="4617" max="4618" width="0" style="1" hidden="1" customWidth="1"/>
    <col min="4619" max="4865" width="11.453125" style="1"/>
    <col min="4866" max="4866" width="7.54296875" style="1" customWidth="1"/>
    <col min="4867" max="4867" width="77.81640625" style="1" customWidth="1"/>
    <col min="4868" max="4868" width="14.36328125" style="1" customWidth="1"/>
    <col min="4869" max="4869" width="4.453125" style="1" customWidth="1"/>
    <col min="4870" max="4872" width="15.6328125" style="1" customWidth="1"/>
    <col min="4873" max="4874" width="0" style="1" hidden="1" customWidth="1"/>
    <col min="4875" max="5121" width="11.453125" style="1"/>
    <col min="5122" max="5122" width="7.54296875" style="1" customWidth="1"/>
    <col min="5123" max="5123" width="77.81640625" style="1" customWidth="1"/>
    <col min="5124" max="5124" width="14.36328125" style="1" customWidth="1"/>
    <col min="5125" max="5125" width="4.453125" style="1" customWidth="1"/>
    <col min="5126" max="5128" width="15.6328125" style="1" customWidth="1"/>
    <col min="5129" max="5130" width="0" style="1" hidden="1" customWidth="1"/>
    <col min="5131" max="5377" width="11.453125" style="1"/>
    <col min="5378" max="5378" width="7.54296875" style="1" customWidth="1"/>
    <col min="5379" max="5379" width="77.81640625" style="1" customWidth="1"/>
    <col min="5380" max="5380" width="14.36328125" style="1" customWidth="1"/>
    <col min="5381" max="5381" width="4.453125" style="1" customWidth="1"/>
    <col min="5382" max="5384" width="15.6328125" style="1" customWidth="1"/>
    <col min="5385" max="5386" width="0" style="1" hidden="1" customWidth="1"/>
    <col min="5387" max="5633" width="11.453125" style="1"/>
    <col min="5634" max="5634" width="7.54296875" style="1" customWidth="1"/>
    <col min="5635" max="5635" width="77.81640625" style="1" customWidth="1"/>
    <col min="5636" max="5636" width="14.36328125" style="1" customWidth="1"/>
    <col min="5637" max="5637" width="4.453125" style="1" customWidth="1"/>
    <col min="5638" max="5640" width="15.6328125" style="1" customWidth="1"/>
    <col min="5641" max="5642" width="0" style="1" hidden="1" customWidth="1"/>
    <col min="5643" max="5889" width="11.453125" style="1"/>
    <col min="5890" max="5890" width="7.54296875" style="1" customWidth="1"/>
    <col min="5891" max="5891" width="77.81640625" style="1" customWidth="1"/>
    <col min="5892" max="5892" width="14.36328125" style="1" customWidth="1"/>
    <col min="5893" max="5893" width="4.453125" style="1" customWidth="1"/>
    <col min="5894" max="5896" width="15.6328125" style="1" customWidth="1"/>
    <col min="5897" max="5898" width="0" style="1" hidden="1" customWidth="1"/>
    <col min="5899" max="6145" width="11.453125" style="1"/>
    <col min="6146" max="6146" width="7.54296875" style="1" customWidth="1"/>
    <col min="6147" max="6147" width="77.81640625" style="1" customWidth="1"/>
    <col min="6148" max="6148" width="14.36328125" style="1" customWidth="1"/>
    <col min="6149" max="6149" width="4.453125" style="1" customWidth="1"/>
    <col min="6150" max="6152" width="15.6328125" style="1" customWidth="1"/>
    <col min="6153" max="6154" width="0" style="1" hidden="1" customWidth="1"/>
    <col min="6155" max="6401" width="11.453125" style="1"/>
    <col min="6402" max="6402" width="7.54296875" style="1" customWidth="1"/>
    <col min="6403" max="6403" width="77.81640625" style="1" customWidth="1"/>
    <col min="6404" max="6404" width="14.36328125" style="1" customWidth="1"/>
    <col min="6405" max="6405" width="4.453125" style="1" customWidth="1"/>
    <col min="6406" max="6408" width="15.6328125" style="1" customWidth="1"/>
    <col min="6409" max="6410" width="0" style="1" hidden="1" customWidth="1"/>
    <col min="6411" max="6657" width="11.453125" style="1"/>
    <col min="6658" max="6658" width="7.54296875" style="1" customWidth="1"/>
    <col min="6659" max="6659" width="77.81640625" style="1" customWidth="1"/>
    <col min="6660" max="6660" width="14.36328125" style="1" customWidth="1"/>
    <col min="6661" max="6661" width="4.453125" style="1" customWidth="1"/>
    <col min="6662" max="6664" width="15.6328125" style="1" customWidth="1"/>
    <col min="6665" max="6666" width="0" style="1" hidden="1" customWidth="1"/>
    <col min="6667" max="6913" width="11.453125" style="1"/>
    <col min="6914" max="6914" width="7.54296875" style="1" customWidth="1"/>
    <col min="6915" max="6915" width="77.81640625" style="1" customWidth="1"/>
    <col min="6916" max="6916" width="14.36328125" style="1" customWidth="1"/>
    <col min="6917" max="6917" width="4.453125" style="1" customWidth="1"/>
    <col min="6918" max="6920" width="15.6328125" style="1" customWidth="1"/>
    <col min="6921" max="6922" width="0" style="1" hidden="1" customWidth="1"/>
    <col min="6923" max="7169" width="11.453125" style="1"/>
    <col min="7170" max="7170" width="7.54296875" style="1" customWidth="1"/>
    <col min="7171" max="7171" width="77.81640625" style="1" customWidth="1"/>
    <col min="7172" max="7172" width="14.36328125" style="1" customWidth="1"/>
    <col min="7173" max="7173" width="4.453125" style="1" customWidth="1"/>
    <col min="7174" max="7176" width="15.6328125" style="1" customWidth="1"/>
    <col min="7177" max="7178" width="0" style="1" hidden="1" customWidth="1"/>
    <col min="7179" max="7425" width="11.453125" style="1"/>
    <col min="7426" max="7426" width="7.54296875" style="1" customWidth="1"/>
    <col min="7427" max="7427" width="77.81640625" style="1" customWidth="1"/>
    <col min="7428" max="7428" width="14.36328125" style="1" customWidth="1"/>
    <col min="7429" max="7429" width="4.453125" style="1" customWidth="1"/>
    <col min="7430" max="7432" width="15.6328125" style="1" customWidth="1"/>
    <col min="7433" max="7434" width="0" style="1" hidden="1" customWidth="1"/>
    <col min="7435" max="7681" width="11.453125" style="1"/>
    <col min="7682" max="7682" width="7.54296875" style="1" customWidth="1"/>
    <col min="7683" max="7683" width="77.81640625" style="1" customWidth="1"/>
    <col min="7684" max="7684" width="14.36328125" style="1" customWidth="1"/>
    <col min="7685" max="7685" width="4.453125" style="1" customWidth="1"/>
    <col min="7686" max="7688" width="15.6328125" style="1" customWidth="1"/>
    <col min="7689" max="7690" width="0" style="1" hidden="1" customWidth="1"/>
    <col min="7691" max="7937" width="11.453125" style="1"/>
    <col min="7938" max="7938" width="7.54296875" style="1" customWidth="1"/>
    <col min="7939" max="7939" width="77.81640625" style="1" customWidth="1"/>
    <col min="7940" max="7940" width="14.36328125" style="1" customWidth="1"/>
    <col min="7941" max="7941" width="4.453125" style="1" customWidth="1"/>
    <col min="7942" max="7944" width="15.6328125" style="1" customWidth="1"/>
    <col min="7945" max="7946" width="0" style="1" hidden="1" customWidth="1"/>
    <col min="7947" max="8193" width="11.453125" style="1"/>
    <col min="8194" max="8194" width="7.54296875" style="1" customWidth="1"/>
    <col min="8195" max="8195" width="77.81640625" style="1" customWidth="1"/>
    <col min="8196" max="8196" width="14.36328125" style="1" customWidth="1"/>
    <col min="8197" max="8197" width="4.453125" style="1" customWidth="1"/>
    <col min="8198" max="8200" width="15.6328125" style="1" customWidth="1"/>
    <col min="8201" max="8202" width="0" style="1" hidden="1" customWidth="1"/>
    <col min="8203" max="8449" width="11.453125" style="1"/>
    <col min="8450" max="8450" width="7.54296875" style="1" customWidth="1"/>
    <col min="8451" max="8451" width="77.81640625" style="1" customWidth="1"/>
    <col min="8452" max="8452" width="14.36328125" style="1" customWidth="1"/>
    <col min="8453" max="8453" width="4.453125" style="1" customWidth="1"/>
    <col min="8454" max="8456" width="15.6328125" style="1" customWidth="1"/>
    <col min="8457" max="8458" width="0" style="1" hidden="1" customWidth="1"/>
    <col min="8459" max="8705" width="11.453125" style="1"/>
    <col min="8706" max="8706" width="7.54296875" style="1" customWidth="1"/>
    <col min="8707" max="8707" width="77.81640625" style="1" customWidth="1"/>
    <col min="8708" max="8708" width="14.36328125" style="1" customWidth="1"/>
    <col min="8709" max="8709" width="4.453125" style="1" customWidth="1"/>
    <col min="8710" max="8712" width="15.6328125" style="1" customWidth="1"/>
    <col min="8713" max="8714" width="0" style="1" hidden="1" customWidth="1"/>
    <col min="8715" max="8961" width="11.453125" style="1"/>
    <col min="8962" max="8962" width="7.54296875" style="1" customWidth="1"/>
    <col min="8963" max="8963" width="77.81640625" style="1" customWidth="1"/>
    <col min="8964" max="8964" width="14.36328125" style="1" customWidth="1"/>
    <col min="8965" max="8965" width="4.453125" style="1" customWidth="1"/>
    <col min="8966" max="8968" width="15.6328125" style="1" customWidth="1"/>
    <col min="8969" max="8970" width="0" style="1" hidden="1" customWidth="1"/>
    <col min="8971" max="9217" width="11.453125" style="1"/>
    <col min="9218" max="9218" width="7.54296875" style="1" customWidth="1"/>
    <col min="9219" max="9219" width="77.81640625" style="1" customWidth="1"/>
    <col min="9220" max="9220" width="14.36328125" style="1" customWidth="1"/>
    <col min="9221" max="9221" width="4.453125" style="1" customWidth="1"/>
    <col min="9222" max="9224" width="15.6328125" style="1" customWidth="1"/>
    <col min="9225" max="9226" width="0" style="1" hidden="1" customWidth="1"/>
    <col min="9227" max="9473" width="11.453125" style="1"/>
    <col min="9474" max="9474" width="7.54296875" style="1" customWidth="1"/>
    <col min="9475" max="9475" width="77.81640625" style="1" customWidth="1"/>
    <col min="9476" max="9476" width="14.36328125" style="1" customWidth="1"/>
    <col min="9477" max="9477" width="4.453125" style="1" customWidth="1"/>
    <col min="9478" max="9480" width="15.6328125" style="1" customWidth="1"/>
    <col min="9481" max="9482" width="0" style="1" hidden="1" customWidth="1"/>
    <col min="9483" max="9729" width="11.453125" style="1"/>
    <col min="9730" max="9730" width="7.54296875" style="1" customWidth="1"/>
    <col min="9731" max="9731" width="77.81640625" style="1" customWidth="1"/>
    <col min="9732" max="9732" width="14.36328125" style="1" customWidth="1"/>
    <col min="9733" max="9733" width="4.453125" style="1" customWidth="1"/>
    <col min="9734" max="9736" width="15.6328125" style="1" customWidth="1"/>
    <col min="9737" max="9738" width="0" style="1" hidden="1" customWidth="1"/>
    <col min="9739" max="9985" width="11.453125" style="1"/>
    <col min="9986" max="9986" width="7.54296875" style="1" customWidth="1"/>
    <col min="9987" max="9987" width="77.81640625" style="1" customWidth="1"/>
    <col min="9988" max="9988" width="14.36328125" style="1" customWidth="1"/>
    <col min="9989" max="9989" width="4.453125" style="1" customWidth="1"/>
    <col min="9990" max="9992" width="15.6328125" style="1" customWidth="1"/>
    <col min="9993" max="9994" width="0" style="1" hidden="1" customWidth="1"/>
    <col min="9995" max="10241" width="11.453125" style="1"/>
    <col min="10242" max="10242" width="7.54296875" style="1" customWidth="1"/>
    <col min="10243" max="10243" width="77.81640625" style="1" customWidth="1"/>
    <col min="10244" max="10244" width="14.36328125" style="1" customWidth="1"/>
    <col min="10245" max="10245" width="4.453125" style="1" customWidth="1"/>
    <col min="10246" max="10248" width="15.6328125" style="1" customWidth="1"/>
    <col min="10249" max="10250" width="0" style="1" hidden="1" customWidth="1"/>
    <col min="10251" max="10497" width="11.453125" style="1"/>
    <col min="10498" max="10498" width="7.54296875" style="1" customWidth="1"/>
    <col min="10499" max="10499" width="77.81640625" style="1" customWidth="1"/>
    <col min="10500" max="10500" width="14.36328125" style="1" customWidth="1"/>
    <col min="10501" max="10501" width="4.453125" style="1" customWidth="1"/>
    <col min="10502" max="10504" width="15.6328125" style="1" customWidth="1"/>
    <col min="10505" max="10506" width="0" style="1" hidden="1" customWidth="1"/>
    <col min="10507" max="10753" width="11.453125" style="1"/>
    <col min="10754" max="10754" width="7.54296875" style="1" customWidth="1"/>
    <col min="10755" max="10755" width="77.81640625" style="1" customWidth="1"/>
    <col min="10756" max="10756" width="14.36328125" style="1" customWidth="1"/>
    <col min="10757" max="10757" width="4.453125" style="1" customWidth="1"/>
    <col min="10758" max="10760" width="15.6328125" style="1" customWidth="1"/>
    <col min="10761" max="10762" width="0" style="1" hidden="1" customWidth="1"/>
    <col min="10763" max="11009" width="11.453125" style="1"/>
    <col min="11010" max="11010" width="7.54296875" style="1" customWidth="1"/>
    <col min="11011" max="11011" width="77.81640625" style="1" customWidth="1"/>
    <col min="11012" max="11012" width="14.36328125" style="1" customWidth="1"/>
    <col min="11013" max="11013" width="4.453125" style="1" customWidth="1"/>
    <col min="11014" max="11016" width="15.6328125" style="1" customWidth="1"/>
    <col min="11017" max="11018" width="0" style="1" hidden="1" customWidth="1"/>
    <col min="11019" max="11265" width="11.453125" style="1"/>
    <col min="11266" max="11266" width="7.54296875" style="1" customWidth="1"/>
    <col min="11267" max="11267" width="77.81640625" style="1" customWidth="1"/>
    <col min="11268" max="11268" width="14.36328125" style="1" customWidth="1"/>
    <col min="11269" max="11269" width="4.453125" style="1" customWidth="1"/>
    <col min="11270" max="11272" width="15.6328125" style="1" customWidth="1"/>
    <col min="11273" max="11274" width="0" style="1" hidden="1" customWidth="1"/>
    <col min="11275" max="11521" width="11.453125" style="1"/>
    <col min="11522" max="11522" width="7.54296875" style="1" customWidth="1"/>
    <col min="11523" max="11523" width="77.81640625" style="1" customWidth="1"/>
    <col min="11524" max="11524" width="14.36328125" style="1" customWidth="1"/>
    <col min="11525" max="11525" width="4.453125" style="1" customWidth="1"/>
    <col min="11526" max="11528" width="15.6328125" style="1" customWidth="1"/>
    <col min="11529" max="11530" width="0" style="1" hidden="1" customWidth="1"/>
    <col min="11531" max="11777" width="11.453125" style="1"/>
    <col min="11778" max="11778" width="7.54296875" style="1" customWidth="1"/>
    <col min="11779" max="11779" width="77.81640625" style="1" customWidth="1"/>
    <col min="11780" max="11780" width="14.36328125" style="1" customWidth="1"/>
    <col min="11781" max="11781" width="4.453125" style="1" customWidth="1"/>
    <col min="11782" max="11784" width="15.6328125" style="1" customWidth="1"/>
    <col min="11785" max="11786" width="0" style="1" hidden="1" customWidth="1"/>
    <col min="11787" max="12033" width="11.453125" style="1"/>
    <col min="12034" max="12034" width="7.54296875" style="1" customWidth="1"/>
    <col min="12035" max="12035" width="77.81640625" style="1" customWidth="1"/>
    <col min="12036" max="12036" width="14.36328125" style="1" customWidth="1"/>
    <col min="12037" max="12037" width="4.453125" style="1" customWidth="1"/>
    <col min="12038" max="12040" width="15.6328125" style="1" customWidth="1"/>
    <col min="12041" max="12042" width="0" style="1" hidden="1" customWidth="1"/>
    <col min="12043" max="12289" width="11.453125" style="1"/>
    <col min="12290" max="12290" width="7.54296875" style="1" customWidth="1"/>
    <col min="12291" max="12291" width="77.81640625" style="1" customWidth="1"/>
    <col min="12292" max="12292" width="14.36328125" style="1" customWidth="1"/>
    <col min="12293" max="12293" width="4.453125" style="1" customWidth="1"/>
    <col min="12294" max="12296" width="15.6328125" style="1" customWidth="1"/>
    <col min="12297" max="12298" width="0" style="1" hidden="1" customWidth="1"/>
    <col min="12299" max="12545" width="11.453125" style="1"/>
    <col min="12546" max="12546" width="7.54296875" style="1" customWidth="1"/>
    <col min="12547" max="12547" width="77.81640625" style="1" customWidth="1"/>
    <col min="12548" max="12548" width="14.36328125" style="1" customWidth="1"/>
    <col min="12549" max="12549" width="4.453125" style="1" customWidth="1"/>
    <col min="12550" max="12552" width="15.6328125" style="1" customWidth="1"/>
    <col min="12553" max="12554" width="0" style="1" hidden="1" customWidth="1"/>
    <col min="12555" max="12801" width="11.453125" style="1"/>
    <col min="12802" max="12802" width="7.54296875" style="1" customWidth="1"/>
    <col min="12803" max="12803" width="77.81640625" style="1" customWidth="1"/>
    <col min="12804" max="12804" width="14.36328125" style="1" customWidth="1"/>
    <col min="12805" max="12805" width="4.453125" style="1" customWidth="1"/>
    <col min="12806" max="12808" width="15.6328125" style="1" customWidth="1"/>
    <col min="12809" max="12810" width="0" style="1" hidden="1" customWidth="1"/>
    <col min="12811" max="13057" width="11.453125" style="1"/>
    <col min="13058" max="13058" width="7.54296875" style="1" customWidth="1"/>
    <col min="13059" max="13059" width="77.81640625" style="1" customWidth="1"/>
    <col min="13060" max="13060" width="14.36328125" style="1" customWidth="1"/>
    <col min="13061" max="13061" width="4.453125" style="1" customWidth="1"/>
    <col min="13062" max="13064" width="15.6328125" style="1" customWidth="1"/>
    <col min="13065" max="13066" width="0" style="1" hidden="1" customWidth="1"/>
    <col min="13067" max="13313" width="11.453125" style="1"/>
    <col min="13314" max="13314" width="7.54296875" style="1" customWidth="1"/>
    <col min="13315" max="13315" width="77.81640625" style="1" customWidth="1"/>
    <col min="13316" max="13316" width="14.36328125" style="1" customWidth="1"/>
    <col min="13317" max="13317" width="4.453125" style="1" customWidth="1"/>
    <col min="13318" max="13320" width="15.6328125" style="1" customWidth="1"/>
    <col min="13321" max="13322" width="0" style="1" hidden="1" customWidth="1"/>
    <col min="13323" max="13569" width="11.453125" style="1"/>
    <col min="13570" max="13570" width="7.54296875" style="1" customWidth="1"/>
    <col min="13571" max="13571" width="77.81640625" style="1" customWidth="1"/>
    <col min="13572" max="13572" width="14.36328125" style="1" customWidth="1"/>
    <col min="13573" max="13573" width="4.453125" style="1" customWidth="1"/>
    <col min="13574" max="13576" width="15.6328125" style="1" customWidth="1"/>
    <col min="13577" max="13578" width="0" style="1" hidden="1" customWidth="1"/>
    <col min="13579" max="13825" width="11.453125" style="1"/>
    <col min="13826" max="13826" width="7.54296875" style="1" customWidth="1"/>
    <col min="13827" max="13827" width="77.81640625" style="1" customWidth="1"/>
    <col min="13828" max="13828" width="14.36328125" style="1" customWidth="1"/>
    <col min="13829" max="13829" width="4.453125" style="1" customWidth="1"/>
    <col min="13830" max="13832" width="15.6328125" style="1" customWidth="1"/>
    <col min="13833" max="13834" width="0" style="1" hidden="1" customWidth="1"/>
    <col min="13835" max="14081" width="11.453125" style="1"/>
    <col min="14082" max="14082" width="7.54296875" style="1" customWidth="1"/>
    <col min="14083" max="14083" width="77.81640625" style="1" customWidth="1"/>
    <col min="14084" max="14084" width="14.36328125" style="1" customWidth="1"/>
    <col min="14085" max="14085" width="4.453125" style="1" customWidth="1"/>
    <col min="14086" max="14088" width="15.6328125" style="1" customWidth="1"/>
    <col min="14089" max="14090" width="0" style="1" hidden="1" customWidth="1"/>
    <col min="14091" max="14337" width="11.453125" style="1"/>
    <col min="14338" max="14338" width="7.54296875" style="1" customWidth="1"/>
    <col min="14339" max="14339" width="77.81640625" style="1" customWidth="1"/>
    <col min="14340" max="14340" width="14.36328125" style="1" customWidth="1"/>
    <col min="14341" max="14341" width="4.453125" style="1" customWidth="1"/>
    <col min="14342" max="14344" width="15.6328125" style="1" customWidth="1"/>
    <col min="14345" max="14346" width="0" style="1" hidden="1" customWidth="1"/>
    <col min="14347" max="14593" width="11.453125" style="1"/>
    <col min="14594" max="14594" width="7.54296875" style="1" customWidth="1"/>
    <col min="14595" max="14595" width="77.81640625" style="1" customWidth="1"/>
    <col min="14596" max="14596" width="14.36328125" style="1" customWidth="1"/>
    <col min="14597" max="14597" width="4.453125" style="1" customWidth="1"/>
    <col min="14598" max="14600" width="15.6328125" style="1" customWidth="1"/>
    <col min="14601" max="14602" width="0" style="1" hidden="1" customWidth="1"/>
    <col min="14603" max="14849" width="11.453125" style="1"/>
    <col min="14850" max="14850" width="7.54296875" style="1" customWidth="1"/>
    <col min="14851" max="14851" width="77.81640625" style="1" customWidth="1"/>
    <col min="14852" max="14852" width="14.36328125" style="1" customWidth="1"/>
    <col min="14853" max="14853" width="4.453125" style="1" customWidth="1"/>
    <col min="14854" max="14856" width="15.6328125" style="1" customWidth="1"/>
    <col min="14857" max="14858" width="0" style="1" hidden="1" customWidth="1"/>
    <col min="14859" max="15105" width="11.453125" style="1"/>
    <col min="15106" max="15106" width="7.54296875" style="1" customWidth="1"/>
    <col min="15107" max="15107" width="77.81640625" style="1" customWidth="1"/>
    <col min="15108" max="15108" width="14.36328125" style="1" customWidth="1"/>
    <col min="15109" max="15109" width="4.453125" style="1" customWidth="1"/>
    <col min="15110" max="15112" width="15.6328125" style="1" customWidth="1"/>
    <col min="15113" max="15114" width="0" style="1" hidden="1" customWidth="1"/>
    <col min="15115" max="15361" width="11.453125" style="1"/>
    <col min="15362" max="15362" width="7.54296875" style="1" customWidth="1"/>
    <col min="15363" max="15363" width="77.81640625" style="1" customWidth="1"/>
    <col min="15364" max="15364" width="14.36328125" style="1" customWidth="1"/>
    <col min="15365" max="15365" width="4.453125" style="1" customWidth="1"/>
    <col min="15366" max="15368" width="15.6328125" style="1" customWidth="1"/>
    <col min="15369" max="15370" width="0" style="1" hidden="1" customWidth="1"/>
    <col min="15371" max="15617" width="11.453125" style="1"/>
    <col min="15618" max="15618" width="7.54296875" style="1" customWidth="1"/>
    <col min="15619" max="15619" width="77.81640625" style="1" customWidth="1"/>
    <col min="15620" max="15620" width="14.36328125" style="1" customWidth="1"/>
    <col min="15621" max="15621" width="4.453125" style="1" customWidth="1"/>
    <col min="15622" max="15624" width="15.6328125" style="1" customWidth="1"/>
    <col min="15625" max="15626" width="0" style="1" hidden="1" customWidth="1"/>
    <col min="15627" max="15873" width="11.453125" style="1"/>
    <col min="15874" max="15874" width="7.54296875" style="1" customWidth="1"/>
    <col min="15875" max="15875" width="77.81640625" style="1" customWidth="1"/>
    <col min="15876" max="15876" width="14.36328125" style="1" customWidth="1"/>
    <col min="15877" max="15877" width="4.453125" style="1" customWidth="1"/>
    <col min="15878" max="15880" width="15.6328125" style="1" customWidth="1"/>
    <col min="15881" max="15882" width="0" style="1" hidden="1" customWidth="1"/>
    <col min="15883" max="16129" width="11.453125" style="1"/>
    <col min="16130" max="16130" width="7.54296875" style="1" customWidth="1"/>
    <col min="16131" max="16131" width="77.81640625" style="1" customWidth="1"/>
    <col min="16132" max="16132" width="14.36328125" style="1" customWidth="1"/>
    <col min="16133" max="16133" width="4.453125" style="1" customWidth="1"/>
    <col min="16134" max="16136" width="15.6328125" style="1" customWidth="1"/>
    <col min="16137" max="16138" width="0" style="1" hidden="1" customWidth="1"/>
    <col min="16139" max="16384" width="11.453125" style="1"/>
  </cols>
  <sheetData>
    <row r="1" spans="1:124" s="6" customFormat="1" ht="19.5" customHeight="1" thickBot="1" x14ac:dyDescent="0.35">
      <c r="A1" s="134"/>
      <c r="B1" s="187"/>
      <c r="C1" s="187"/>
      <c r="D1" s="187"/>
      <c r="F1" s="221"/>
      <c r="G1" s="221"/>
      <c r="H1" s="221"/>
      <c r="I1" s="222"/>
      <c r="J1" s="222"/>
      <c r="K1" s="222"/>
    </row>
    <row r="2" spans="1:124" s="6" customFormat="1" ht="72" customHeight="1" thickBot="1" x14ac:dyDescent="0.35">
      <c r="A2" s="428" t="s">
        <v>551</v>
      </c>
      <c r="B2" s="289" t="s">
        <v>552</v>
      </c>
      <c r="C2" s="272"/>
      <c r="D2" s="294"/>
      <c r="F2" s="223" t="s">
        <v>17</v>
      </c>
      <c r="G2" s="224" t="s">
        <v>18</v>
      </c>
      <c r="H2" s="225" t="s">
        <v>19</v>
      </c>
      <c r="I2" s="222"/>
      <c r="J2" s="222"/>
      <c r="K2" s="222"/>
    </row>
    <row r="3" spans="1:124" s="6" customFormat="1" ht="20.149999999999999" customHeight="1" x14ac:dyDescent="0.3">
      <c r="A3" s="383"/>
      <c r="B3" s="226">
        <v>455</v>
      </c>
      <c r="C3" s="227" t="s">
        <v>553</v>
      </c>
      <c r="D3" s="4" t="s">
        <v>272</v>
      </c>
      <c r="F3" s="228">
        <v>554455.24225000001</v>
      </c>
      <c r="G3" s="229">
        <v>524599.95997500001</v>
      </c>
      <c r="H3" s="230">
        <f t="shared" ref="H3:H10" si="0">ROUND(((F3+G3)/2),0)</f>
        <v>539528</v>
      </c>
      <c r="I3" s="222"/>
      <c r="J3" s="222"/>
      <c r="K3" s="222"/>
    </row>
    <row r="4" spans="1:124" s="6" customFormat="1" ht="20.149999999999999" customHeight="1" x14ac:dyDescent="0.3">
      <c r="A4" s="383"/>
      <c r="B4" s="226">
        <v>456</v>
      </c>
      <c r="C4" s="92" t="s">
        <v>554</v>
      </c>
      <c r="D4" s="11" t="s">
        <v>272</v>
      </c>
      <c r="F4" s="231">
        <v>5621066.7331000008</v>
      </c>
      <c r="G4" s="229">
        <v>5318393.9090099996</v>
      </c>
      <c r="H4" s="230">
        <f t="shared" si="0"/>
        <v>5469730</v>
      </c>
      <c r="I4" s="222"/>
      <c r="J4" s="222"/>
      <c r="K4" s="222"/>
    </row>
    <row r="5" spans="1:124" s="6" customFormat="1" ht="20.149999999999999" customHeight="1" x14ac:dyDescent="0.3">
      <c r="A5" s="383"/>
      <c r="B5" s="226">
        <v>457</v>
      </c>
      <c r="C5" s="92" t="s">
        <v>555</v>
      </c>
      <c r="D5" s="11" t="s">
        <v>272</v>
      </c>
      <c r="F5" s="231">
        <v>3525757.9539000001</v>
      </c>
      <c r="G5" s="229">
        <v>3335909.44869</v>
      </c>
      <c r="H5" s="230">
        <f t="shared" si="0"/>
        <v>3430834</v>
      </c>
      <c r="I5" s="222"/>
      <c r="J5" s="222"/>
      <c r="K5" s="222"/>
    </row>
    <row r="6" spans="1:124" s="6" customFormat="1" ht="20.149999999999999" customHeight="1" x14ac:dyDescent="0.3">
      <c r="A6" s="383"/>
      <c r="B6" s="226">
        <v>458</v>
      </c>
      <c r="C6" s="92" t="s">
        <v>556</v>
      </c>
      <c r="D6" s="11" t="s">
        <v>272</v>
      </c>
      <c r="F6" s="231">
        <v>1389429.77355</v>
      </c>
      <c r="G6" s="229">
        <v>1314614.3242050002</v>
      </c>
      <c r="H6" s="230">
        <f t="shared" si="0"/>
        <v>1352022</v>
      </c>
      <c r="I6" s="222"/>
      <c r="J6" s="222"/>
      <c r="K6" s="222"/>
    </row>
    <row r="7" spans="1:124" s="6" customFormat="1" ht="20.149999999999999" customHeight="1" x14ac:dyDescent="0.3">
      <c r="A7" s="383"/>
      <c r="B7" s="226">
        <v>459</v>
      </c>
      <c r="C7" s="92" t="s">
        <v>557</v>
      </c>
      <c r="D7" s="11" t="s">
        <v>272</v>
      </c>
      <c r="F7" s="231">
        <v>796581.62674999994</v>
      </c>
      <c r="G7" s="229">
        <v>753688.76992499991</v>
      </c>
      <c r="H7" s="230">
        <f t="shared" si="0"/>
        <v>775135</v>
      </c>
      <c r="I7" s="222"/>
      <c r="J7" s="222"/>
      <c r="K7" s="222"/>
    </row>
    <row r="8" spans="1:124" s="6" customFormat="1" ht="20.149999999999999" customHeight="1" x14ac:dyDescent="0.3">
      <c r="A8" s="383"/>
      <c r="B8" s="226">
        <v>460</v>
      </c>
      <c r="C8" s="92" t="s">
        <v>558</v>
      </c>
      <c r="D8" s="11" t="s">
        <v>272</v>
      </c>
      <c r="F8" s="231">
        <v>1564237.6021999998</v>
      </c>
      <c r="G8" s="229">
        <v>1480009.42362</v>
      </c>
      <c r="H8" s="230">
        <f t="shared" si="0"/>
        <v>1522124</v>
      </c>
      <c r="I8" s="222"/>
      <c r="J8" s="222"/>
      <c r="K8" s="222"/>
    </row>
    <row r="9" spans="1:124" s="6" customFormat="1" ht="20.149999999999999" customHeight="1" x14ac:dyDescent="0.3">
      <c r="A9" s="383"/>
      <c r="B9" s="226">
        <v>461</v>
      </c>
      <c r="C9" s="152" t="s">
        <v>559</v>
      </c>
      <c r="D9" s="11" t="s">
        <v>272</v>
      </c>
      <c r="F9" s="231">
        <v>1383606.6335</v>
      </c>
      <c r="G9" s="229">
        <v>1309104.7378500002</v>
      </c>
      <c r="H9" s="230">
        <f t="shared" si="0"/>
        <v>1346356</v>
      </c>
      <c r="I9" s="222"/>
      <c r="J9" s="222"/>
      <c r="K9" s="222"/>
    </row>
    <row r="10" spans="1:124" s="6" customFormat="1" ht="20.149999999999999" customHeight="1" thickBot="1" x14ac:dyDescent="0.35">
      <c r="A10" s="383"/>
      <c r="B10" s="232">
        <v>462</v>
      </c>
      <c r="C10" s="233" t="s">
        <v>560</v>
      </c>
      <c r="D10" s="15" t="s">
        <v>272</v>
      </c>
      <c r="F10" s="115">
        <v>2351053.3273499999</v>
      </c>
      <c r="G10" s="229">
        <v>2224458.1481850003</v>
      </c>
      <c r="H10" s="230">
        <f t="shared" si="0"/>
        <v>2287756</v>
      </c>
      <c r="I10" s="222"/>
      <c r="J10" s="222"/>
      <c r="K10" s="222"/>
    </row>
    <row r="11" spans="1:124" s="6" customFormat="1" ht="39" customHeight="1" thickBot="1" x14ac:dyDescent="0.35">
      <c r="A11" s="429"/>
      <c r="B11" s="430" t="s">
        <v>561</v>
      </c>
      <c r="C11" s="375"/>
      <c r="D11" s="376"/>
      <c r="F11" s="234">
        <f>+SUM(F3:F10)</f>
        <v>17186188.8926</v>
      </c>
      <c r="G11" s="235">
        <f>+SUM(G3:G10)</f>
        <v>16260778.72146</v>
      </c>
      <c r="H11" s="236">
        <f>+SUM(H3:H10)</f>
        <v>16723485</v>
      </c>
      <c r="I11" s="237">
        <f>H11</f>
        <v>16723485</v>
      </c>
      <c r="J11" s="238" t="e">
        <f>#REF!</f>
        <v>#REF!</v>
      </c>
      <c r="K11" s="222"/>
    </row>
    <row r="12" spans="1:124" x14ac:dyDescent="0.3">
      <c r="E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</row>
    <row r="13" spans="1:124" x14ac:dyDescent="0.3">
      <c r="E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</row>
    <row r="14" spans="1:124" x14ac:dyDescent="0.3">
      <c r="E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</row>
    <row r="15" spans="1:124" x14ac:dyDescent="0.3">
      <c r="E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</row>
    <row r="16" spans="1:124" x14ac:dyDescent="0.3">
      <c r="E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</row>
    <row r="17" spans="5:124" x14ac:dyDescent="0.3">
      <c r="E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</row>
    <row r="18" spans="5:124" x14ac:dyDescent="0.3">
      <c r="E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</row>
    <row r="19" spans="5:124" x14ac:dyDescent="0.3">
      <c r="E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</row>
    <row r="20" spans="5:124" x14ac:dyDescent="0.3">
      <c r="E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</row>
    <row r="21" spans="5:124" x14ac:dyDescent="0.3">
      <c r="E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</row>
    <row r="22" spans="5:124" x14ac:dyDescent="0.3">
      <c r="E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</row>
    <row r="23" spans="5:124" x14ac:dyDescent="0.3">
      <c r="E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</row>
    <row r="24" spans="5:124" x14ac:dyDescent="0.3">
      <c r="E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</row>
    <row r="25" spans="5:124" x14ac:dyDescent="0.3">
      <c r="E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</row>
    <row r="26" spans="5:124" x14ac:dyDescent="0.3">
      <c r="E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</row>
    <row r="27" spans="5:124" x14ac:dyDescent="0.3">
      <c r="E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</row>
    <row r="28" spans="5:124" x14ac:dyDescent="0.3">
      <c r="E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</row>
    <row r="29" spans="5:124" x14ac:dyDescent="0.3">
      <c r="E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</row>
    <row r="30" spans="5:124" x14ac:dyDescent="0.3">
      <c r="E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</row>
    <row r="31" spans="5:124" x14ac:dyDescent="0.3">
      <c r="E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</row>
    <row r="32" spans="5:124" x14ac:dyDescent="0.3">
      <c r="E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</row>
    <row r="33" spans="5:124" x14ac:dyDescent="0.3">
      <c r="E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</row>
    <row r="34" spans="5:124" x14ac:dyDescent="0.3">
      <c r="E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</row>
    <row r="35" spans="5:124" x14ac:dyDescent="0.3">
      <c r="E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</row>
    <row r="36" spans="5:124" x14ac:dyDescent="0.3">
      <c r="E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</row>
    <row r="37" spans="5:124" x14ac:dyDescent="0.3">
      <c r="E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</row>
    <row r="38" spans="5:124" x14ac:dyDescent="0.3">
      <c r="E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</row>
    <row r="39" spans="5:124" x14ac:dyDescent="0.3">
      <c r="E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</row>
    <row r="40" spans="5:124" x14ac:dyDescent="0.3">
      <c r="E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</row>
    <row r="41" spans="5:124" x14ac:dyDescent="0.3">
      <c r="E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</row>
    <row r="42" spans="5:124" x14ac:dyDescent="0.3">
      <c r="E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</row>
    <row r="43" spans="5:124" x14ac:dyDescent="0.3">
      <c r="E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</row>
    <row r="44" spans="5:124" x14ac:dyDescent="0.3">
      <c r="E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</row>
    <row r="45" spans="5:124" x14ac:dyDescent="0.3">
      <c r="E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</row>
    <row r="46" spans="5:124" x14ac:dyDescent="0.3">
      <c r="E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</row>
    <row r="47" spans="5:124" x14ac:dyDescent="0.3">
      <c r="E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</row>
    <row r="48" spans="5:124" x14ac:dyDescent="0.3">
      <c r="E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</row>
    <row r="49" spans="5:124" x14ac:dyDescent="0.3">
      <c r="E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</row>
    <row r="50" spans="5:124" x14ac:dyDescent="0.3">
      <c r="E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</row>
    <row r="51" spans="5:124" x14ac:dyDescent="0.3">
      <c r="E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</row>
    <row r="52" spans="5:124" x14ac:dyDescent="0.3">
      <c r="E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</row>
    <row r="53" spans="5:124" x14ac:dyDescent="0.3">
      <c r="E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</row>
    <row r="54" spans="5:124" x14ac:dyDescent="0.3">
      <c r="E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</row>
    <row r="55" spans="5:124" x14ac:dyDescent="0.3">
      <c r="E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</row>
    <row r="56" spans="5:124" x14ac:dyDescent="0.3">
      <c r="E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</row>
    <row r="57" spans="5:124" x14ac:dyDescent="0.3">
      <c r="E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</row>
    <row r="58" spans="5:124" x14ac:dyDescent="0.3">
      <c r="E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</row>
    <row r="59" spans="5:124" x14ac:dyDescent="0.3">
      <c r="E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</row>
    <row r="60" spans="5:124" x14ac:dyDescent="0.3">
      <c r="E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</row>
    <row r="61" spans="5:124" x14ac:dyDescent="0.3">
      <c r="E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</row>
    <row r="62" spans="5:124" x14ac:dyDescent="0.3">
      <c r="E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</row>
    <row r="63" spans="5:124" x14ac:dyDescent="0.3">
      <c r="E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</row>
    <row r="64" spans="5:124" x14ac:dyDescent="0.3">
      <c r="E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</row>
    <row r="65" spans="5:124" x14ac:dyDescent="0.3">
      <c r="E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</row>
  </sheetData>
  <mergeCells count="3">
    <mergeCell ref="A2:A11"/>
    <mergeCell ref="B2:D2"/>
    <mergeCell ref="B11:D11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F8AB-CBE6-4BA9-8D78-ADE8472D6DD1}">
  <sheetPr>
    <tabColor rgb="FFFFC000"/>
  </sheetPr>
  <dimension ref="A2:I12"/>
  <sheetViews>
    <sheetView topLeftCell="D1" zoomScale="175" zoomScaleNormal="175" zoomScaleSheetLayoutView="115" workbookViewId="0">
      <selection activeCell="E3" sqref="E3"/>
    </sheetView>
  </sheetViews>
  <sheetFormatPr baseColWidth="10" defaultColWidth="11.453125" defaultRowHeight="13" x14ac:dyDescent="0.3"/>
  <cols>
    <col min="1" max="2" width="11.453125" style="239"/>
    <col min="3" max="3" width="35.54296875" style="239" customWidth="1"/>
    <col min="4" max="4" width="11.453125" style="239"/>
    <col min="5" max="8" width="26.6328125" style="239" customWidth="1"/>
    <col min="9" max="258" width="11.453125" style="239"/>
    <col min="259" max="259" width="35.54296875" style="239" customWidth="1"/>
    <col min="260" max="260" width="11.453125" style="239"/>
    <col min="261" max="264" width="26.6328125" style="239" customWidth="1"/>
    <col min="265" max="514" width="11.453125" style="239"/>
    <col min="515" max="515" width="35.54296875" style="239" customWidth="1"/>
    <col min="516" max="516" width="11.453125" style="239"/>
    <col min="517" max="520" width="26.6328125" style="239" customWidth="1"/>
    <col min="521" max="770" width="11.453125" style="239"/>
    <col min="771" max="771" width="35.54296875" style="239" customWidth="1"/>
    <col min="772" max="772" width="11.453125" style="239"/>
    <col min="773" max="776" width="26.6328125" style="239" customWidth="1"/>
    <col min="777" max="1026" width="11.453125" style="239"/>
    <col min="1027" max="1027" width="35.54296875" style="239" customWidth="1"/>
    <col min="1028" max="1028" width="11.453125" style="239"/>
    <col min="1029" max="1032" width="26.6328125" style="239" customWidth="1"/>
    <col min="1033" max="1282" width="11.453125" style="239"/>
    <col min="1283" max="1283" width="35.54296875" style="239" customWidth="1"/>
    <col min="1284" max="1284" width="11.453125" style="239"/>
    <col min="1285" max="1288" width="26.6328125" style="239" customWidth="1"/>
    <col min="1289" max="1538" width="11.453125" style="239"/>
    <col min="1539" max="1539" width="35.54296875" style="239" customWidth="1"/>
    <col min="1540" max="1540" width="11.453125" style="239"/>
    <col min="1541" max="1544" width="26.6328125" style="239" customWidth="1"/>
    <col min="1545" max="1794" width="11.453125" style="239"/>
    <col min="1795" max="1795" width="35.54296875" style="239" customWidth="1"/>
    <col min="1796" max="1796" width="11.453125" style="239"/>
    <col min="1797" max="1800" width="26.6328125" style="239" customWidth="1"/>
    <col min="1801" max="2050" width="11.453125" style="239"/>
    <col min="2051" max="2051" width="35.54296875" style="239" customWidth="1"/>
    <col min="2052" max="2052" width="11.453125" style="239"/>
    <col min="2053" max="2056" width="26.6328125" style="239" customWidth="1"/>
    <col min="2057" max="2306" width="11.453125" style="239"/>
    <col min="2307" max="2307" width="35.54296875" style="239" customWidth="1"/>
    <col min="2308" max="2308" width="11.453125" style="239"/>
    <col min="2309" max="2312" width="26.6328125" style="239" customWidth="1"/>
    <col min="2313" max="2562" width="11.453125" style="239"/>
    <col min="2563" max="2563" width="35.54296875" style="239" customWidth="1"/>
    <col min="2564" max="2564" width="11.453125" style="239"/>
    <col min="2565" max="2568" width="26.6328125" style="239" customWidth="1"/>
    <col min="2569" max="2818" width="11.453125" style="239"/>
    <col min="2819" max="2819" width="35.54296875" style="239" customWidth="1"/>
    <col min="2820" max="2820" width="11.453125" style="239"/>
    <col min="2821" max="2824" width="26.6328125" style="239" customWidth="1"/>
    <col min="2825" max="3074" width="11.453125" style="239"/>
    <col min="3075" max="3075" width="35.54296875" style="239" customWidth="1"/>
    <col min="3076" max="3076" width="11.453125" style="239"/>
    <col min="3077" max="3080" width="26.6328125" style="239" customWidth="1"/>
    <col min="3081" max="3330" width="11.453125" style="239"/>
    <col min="3331" max="3331" width="35.54296875" style="239" customWidth="1"/>
    <col min="3332" max="3332" width="11.453125" style="239"/>
    <col min="3333" max="3336" width="26.6328125" style="239" customWidth="1"/>
    <col min="3337" max="3586" width="11.453125" style="239"/>
    <col min="3587" max="3587" width="35.54296875" style="239" customWidth="1"/>
    <col min="3588" max="3588" width="11.453125" style="239"/>
    <col min="3589" max="3592" width="26.6328125" style="239" customWidth="1"/>
    <col min="3593" max="3842" width="11.453125" style="239"/>
    <col min="3843" max="3843" width="35.54296875" style="239" customWidth="1"/>
    <col min="3844" max="3844" width="11.453125" style="239"/>
    <col min="3845" max="3848" width="26.6328125" style="239" customWidth="1"/>
    <col min="3849" max="4098" width="11.453125" style="239"/>
    <col min="4099" max="4099" width="35.54296875" style="239" customWidth="1"/>
    <col min="4100" max="4100" width="11.453125" style="239"/>
    <col min="4101" max="4104" width="26.6328125" style="239" customWidth="1"/>
    <col min="4105" max="4354" width="11.453125" style="239"/>
    <col min="4355" max="4355" width="35.54296875" style="239" customWidth="1"/>
    <col min="4356" max="4356" width="11.453125" style="239"/>
    <col min="4357" max="4360" width="26.6328125" style="239" customWidth="1"/>
    <col min="4361" max="4610" width="11.453125" style="239"/>
    <col min="4611" max="4611" width="35.54296875" style="239" customWidth="1"/>
    <col min="4612" max="4612" width="11.453125" style="239"/>
    <col min="4613" max="4616" width="26.6328125" style="239" customWidth="1"/>
    <col min="4617" max="4866" width="11.453125" style="239"/>
    <col min="4867" max="4867" width="35.54296875" style="239" customWidth="1"/>
    <col min="4868" max="4868" width="11.453125" style="239"/>
    <col min="4869" max="4872" width="26.6328125" style="239" customWidth="1"/>
    <col min="4873" max="5122" width="11.453125" style="239"/>
    <col min="5123" max="5123" width="35.54296875" style="239" customWidth="1"/>
    <col min="5124" max="5124" width="11.453125" style="239"/>
    <col min="5125" max="5128" width="26.6328125" style="239" customWidth="1"/>
    <col min="5129" max="5378" width="11.453125" style="239"/>
    <col min="5379" max="5379" width="35.54296875" style="239" customWidth="1"/>
    <col min="5380" max="5380" width="11.453125" style="239"/>
    <col min="5381" max="5384" width="26.6328125" style="239" customWidth="1"/>
    <col min="5385" max="5634" width="11.453125" style="239"/>
    <col min="5635" max="5635" width="35.54296875" style="239" customWidth="1"/>
    <col min="5636" max="5636" width="11.453125" style="239"/>
    <col min="5637" max="5640" width="26.6328125" style="239" customWidth="1"/>
    <col min="5641" max="5890" width="11.453125" style="239"/>
    <col min="5891" max="5891" width="35.54296875" style="239" customWidth="1"/>
    <col min="5892" max="5892" width="11.453125" style="239"/>
    <col min="5893" max="5896" width="26.6328125" style="239" customWidth="1"/>
    <col min="5897" max="6146" width="11.453125" style="239"/>
    <col min="6147" max="6147" width="35.54296875" style="239" customWidth="1"/>
    <col min="6148" max="6148" width="11.453125" style="239"/>
    <col min="6149" max="6152" width="26.6328125" style="239" customWidth="1"/>
    <col min="6153" max="6402" width="11.453125" style="239"/>
    <col min="6403" max="6403" width="35.54296875" style="239" customWidth="1"/>
    <col min="6404" max="6404" width="11.453125" style="239"/>
    <col min="6405" max="6408" width="26.6328125" style="239" customWidth="1"/>
    <col min="6409" max="6658" width="11.453125" style="239"/>
    <col min="6659" max="6659" width="35.54296875" style="239" customWidth="1"/>
    <col min="6660" max="6660" width="11.453125" style="239"/>
    <col min="6661" max="6664" width="26.6328125" style="239" customWidth="1"/>
    <col min="6665" max="6914" width="11.453125" style="239"/>
    <col min="6915" max="6915" width="35.54296875" style="239" customWidth="1"/>
    <col min="6916" max="6916" width="11.453125" style="239"/>
    <col min="6917" max="6920" width="26.6328125" style="239" customWidth="1"/>
    <col min="6921" max="7170" width="11.453125" style="239"/>
    <col min="7171" max="7171" width="35.54296875" style="239" customWidth="1"/>
    <col min="7172" max="7172" width="11.453125" style="239"/>
    <col min="7173" max="7176" width="26.6328125" style="239" customWidth="1"/>
    <col min="7177" max="7426" width="11.453125" style="239"/>
    <col min="7427" max="7427" width="35.54296875" style="239" customWidth="1"/>
    <col min="7428" max="7428" width="11.453125" style="239"/>
    <col min="7429" max="7432" width="26.6328125" style="239" customWidth="1"/>
    <col min="7433" max="7682" width="11.453125" style="239"/>
    <col min="7683" max="7683" width="35.54296875" style="239" customWidth="1"/>
    <col min="7684" max="7684" width="11.453125" style="239"/>
    <col min="7685" max="7688" width="26.6328125" style="239" customWidth="1"/>
    <col min="7689" max="7938" width="11.453125" style="239"/>
    <col min="7939" max="7939" width="35.54296875" style="239" customWidth="1"/>
    <col min="7940" max="7940" width="11.453125" style="239"/>
    <col min="7941" max="7944" width="26.6328125" style="239" customWidth="1"/>
    <col min="7945" max="8194" width="11.453125" style="239"/>
    <col min="8195" max="8195" width="35.54296875" style="239" customWidth="1"/>
    <col min="8196" max="8196" width="11.453125" style="239"/>
    <col min="8197" max="8200" width="26.6328125" style="239" customWidth="1"/>
    <col min="8201" max="8450" width="11.453125" style="239"/>
    <col min="8451" max="8451" width="35.54296875" style="239" customWidth="1"/>
    <col min="8452" max="8452" width="11.453125" style="239"/>
    <col min="8453" max="8456" width="26.6328125" style="239" customWidth="1"/>
    <col min="8457" max="8706" width="11.453125" style="239"/>
    <col min="8707" max="8707" width="35.54296875" style="239" customWidth="1"/>
    <col min="8708" max="8708" width="11.453125" style="239"/>
    <col min="8709" max="8712" width="26.6328125" style="239" customWidth="1"/>
    <col min="8713" max="8962" width="11.453125" style="239"/>
    <col min="8963" max="8963" width="35.54296875" style="239" customWidth="1"/>
    <col min="8964" max="8964" width="11.453125" style="239"/>
    <col min="8965" max="8968" width="26.6328125" style="239" customWidth="1"/>
    <col min="8969" max="9218" width="11.453125" style="239"/>
    <col min="9219" max="9219" width="35.54296875" style="239" customWidth="1"/>
    <col min="9220" max="9220" width="11.453125" style="239"/>
    <col min="9221" max="9224" width="26.6328125" style="239" customWidth="1"/>
    <col min="9225" max="9474" width="11.453125" style="239"/>
    <col min="9475" max="9475" width="35.54296875" style="239" customWidth="1"/>
    <col min="9476" max="9476" width="11.453125" style="239"/>
    <col min="9477" max="9480" width="26.6328125" style="239" customWidth="1"/>
    <col min="9481" max="9730" width="11.453125" style="239"/>
    <col min="9731" max="9731" width="35.54296875" style="239" customWidth="1"/>
    <col min="9732" max="9732" width="11.453125" style="239"/>
    <col min="9733" max="9736" width="26.6328125" style="239" customWidth="1"/>
    <col min="9737" max="9986" width="11.453125" style="239"/>
    <col min="9987" max="9987" width="35.54296875" style="239" customWidth="1"/>
    <col min="9988" max="9988" width="11.453125" style="239"/>
    <col min="9989" max="9992" width="26.6328125" style="239" customWidth="1"/>
    <col min="9993" max="10242" width="11.453125" style="239"/>
    <col min="10243" max="10243" width="35.54296875" style="239" customWidth="1"/>
    <col min="10244" max="10244" width="11.453125" style="239"/>
    <col min="10245" max="10248" width="26.6328125" style="239" customWidth="1"/>
    <col min="10249" max="10498" width="11.453125" style="239"/>
    <col min="10499" max="10499" width="35.54296875" style="239" customWidth="1"/>
    <col min="10500" max="10500" width="11.453125" style="239"/>
    <col min="10501" max="10504" width="26.6328125" style="239" customWidth="1"/>
    <col min="10505" max="10754" width="11.453125" style="239"/>
    <col min="10755" max="10755" width="35.54296875" style="239" customWidth="1"/>
    <col min="10756" max="10756" width="11.453125" style="239"/>
    <col min="10757" max="10760" width="26.6328125" style="239" customWidth="1"/>
    <col min="10761" max="11010" width="11.453125" style="239"/>
    <col min="11011" max="11011" width="35.54296875" style="239" customWidth="1"/>
    <col min="11012" max="11012" width="11.453125" style="239"/>
    <col min="11013" max="11016" width="26.6328125" style="239" customWidth="1"/>
    <col min="11017" max="11266" width="11.453125" style="239"/>
    <col min="11267" max="11267" width="35.54296875" style="239" customWidth="1"/>
    <col min="11268" max="11268" width="11.453125" style="239"/>
    <col min="11269" max="11272" width="26.6328125" style="239" customWidth="1"/>
    <col min="11273" max="11522" width="11.453125" style="239"/>
    <col min="11523" max="11523" width="35.54296875" style="239" customWidth="1"/>
    <col min="11524" max="11524" width="11.453125" style="239"/>
    <col min="11525" max="11528" width="26.6328125" style="239" customWidth="1"/>
    <col min="11529" max="11778" width="11.453125" style="239"/>
    <col min="11779" max="11779" width="35.54296875" style="239" customWidth="1"/>
    <col min="11780" max="11780" width="11.453125" style="239"/>
    <col min="11781" max="11784" width="26.6328125" style="239" customWidth="1"/>
    <col min="11785" max="12034" width="11.453125" style="239"/>
    <col min="12035" max="12035" width="35.54296875" style="239" customWidth="1"/>
    <col min="12036" max="12036" width="11.453125" style="239"/>
    <col min="12037" max="12040" width="26.6328125" style="239" customWidth="1"/>
    <col min="12041" max="12290" width="11.453125" style="239"/>
    <col min="12291" max="12291" width="35.54296875" style="239" customWidth="1"/>
    <col min="12292" max="12292" width="11.453125" style="239"/>
    <col min="12293" max="12296" width="26.6328125" style="239" customWidth="1"/>
    <col min="12297" max="12546" width="11.453125" style="239"/>
    <col min="12547" max="12547" width="35.54296875" style="239" customWidth="1"/>
    <col min="12548" max="12548" width="11.453125" style="239"/>
    <col min="12549" max="12552" width="26.6328125" style="239" customWidth="1"/>
    <col min="12553" max="12802" width="11.453125" style="239"/>
    <col min="12803" max="12803" width="35.54296875" style="239" customWidth="1"/>
    <col min="12804" max="12804" width="11.453125" style="239"/>
    <col min="12805" max="12808" width="26.6328125" style="239" customWidth="1"/>
    <col min="12809" max="13058" width="11.453125" style="239"/>
    <col min="13059" max="13059" width="35.54296875" style="239" customWidth="1"/>
    <col min="13060" max="13060" width="11.453125" style="239"/>
    <col min="13061" max="13064" width="26.6328125" style="239" customWidth="1"/>
    <col min="13065" max="13314" width="11.453125" style="239"/>
    <col min="13315" max="13315" width="35.54296875" style="239" customWidth="1"/>
    <col min="13316" max="13316" width="11.453125" style="239"/>
    <col min="13317" max="13320" width="26.6328125" style="239" customWidth="1"/>
    <col min="13321" max="13570" width="11.453125" style="239"/>
    <col min="13571" max="13571" width="35.54296875" style="239" customWidth="1"/>
    <col min="13572" max="13572" width="11.453125" style="239"/>
    <col min="13573" max="13576" width="26.6328125" style="239" customWidth="1"/>
    <col min="13577" max="13826" width="11.453125" style="239"/>
    <col min="13827" max="13827" width="35.54296875" style="239" customWidth="1"/>
    <col min="13828" max="13828" width="11.453125" style="239"/>
    <col min="13829" max="13832" width="26.6328125" style="239" customWidth="1"/>
    <col min="13833" max="14082" width="11.453125" style="239"/>
    <col min="14083" max="14083" width="35.54296875" style="239" customWidth="1"/>
    <col min="14084" max="14084" width="11.453125" style="239"/>
    <col min="14085" max="14088" width="26.6328125" style="239" customWidth="1"/>
    <col min="14089" max="14338" width="11.453125" style="239"/>
    <col min="14339" max="14339" width="35.54296875" style="239" customWidth="1"/>
    <col min="14340" max="14340" width="11.453125" style="239"/>
    <col min="14341" max="14344" width="26.6328125" style="239" customWidth="1"/>
    <col min="14345" max="14594" width="11.453125" style="239"/>
    <col min="14595" max="14595" width="35.54296875" style="239" customWidth="1"/>
    <col min="14596" max="14596" width="11.453125" style="239"/>
    <col min="14597" max="14600" width="26.6328125" style="239" customWidth="1"/>
    <col min="14601" max="14850" width="11.453125" style="239"/>
    <col min="14851" max="14851" width="35.54296875" style="239" customWidth="1"/>
    <col min="14852" max="14852" width="11.453125" style="239"/>
    <col min="14853" max="14856" width="26.6328125" style="239" customWidth="1"/>
    <col min="14857" max="15106" width="11.453125" style="239"/>
    <col min="15107" max="15107" width="35.54296875" style="239" customWidth="1"/>
    <col min="15108" max="15108" width="11.453125" style="239"/>
    <col min="15109" max="15112" width="26.6328125" style="239" customWidth="1"/>
    <col min="15113" max="15362" width="11.453125" style="239"/>
    <col min="15363" max="15363" width="35.54296875" style="239" customWidth="1"/>
    <col min="15364" max="15364" width="11.453125" style="239"/>
    <col min="15365" max="15368" width="26.6328125" style="239" customWidth="1"/>
    <col min="15369" max="15618" width="11.453125" style="239"/>
    <col min="15619" max="15619" width="35.54296875" style="239" customWidth="1"/>
    <col min="15620" max="15620" width="11.453125" style="239"/>
    <col min="15621" max="15624" width="26.6328125" style="239" customWidth="1"/>
    <col min="15625" max="15874" width="11.453125" style="239"/>
    <col min="15875" max="15875" width="35.54296875" style="239" customWidth="1"/>
    <col min="15876" max="15876" width="11.453125" style="239"/>
    <col min="15877" max="15880" width="26.6328125" style="239" customWidth="1"/>
    <col min="15881" max="16130" width="11.453125" style="239"/>
    <col min="16131" max="16131" width="35.54296875" style="239" customWidth="1"/>
    <col min="16132" max="16132" width="11.453125" style="239"/>
    <col min="16133" max="16136" width="26.6328125" style="239" customWidth="1"/>
    <col min="16137" max="16384" width="11.453125" style="239"/>
  </cols>
  <sheetData>
    <row r="2" spans="1:9" ht="13.5" thickBot="1" x14ac:dyDescent="0.35">
      <c r="B2" s="431" t="s">
        <v>268</v>
      </c>
      <c r="C2" s="431"/>
      <c r="D2" s="431"/>
      <c r="E2" s="432" t="s">
        <v>562</v>
      </c>
      <c r="F2" s="433"/>
      <c r="G2" s="433"/>
      <c r="H2" s="433"/>
    </row>
    <row r="3" spans="1:9" ht="26.5" thickBot="1" x14ac:dyDescent="0.35">
      <c r="A3" s="434" t="s">
        <v>551</v>
      </c>
      <c r="B3" s="437" t="s">
        <v>563</v>
      </c>
      <c r="C3" s="437"/>
      <c r="D3" s="437"/>
      <c r="E3" s="240" t="s">
        <v>533</v>
      </c>
      <c r="F3" s="240" t="s">
        <v>534</v>
      </c>
      <c r="G3" s="240" t="s">
        <v>535</v>
      </c>
      <c r="H3" s="240" t="s">
        <v>564</v>
      </c>
    </row>
    <row r="4" spans="1:9" ht="16" x14ac:dyDescent="0.3">
      <c r="A4" s="435"/>
      <c r="B4" s="241">
        <v>460</v>
      </c>
      <c r="C4" s="242" t="s">
        <v>553</v>
      </c>
      <c r="D4" s="243" t="s">
        <v>272</v>
      </c>
      <c r="E4" s="244">
        <v>679000</v>
      </c>
      <c r="F4" s="245">
        <v>720000</v>
      </c>
      <c r="G4" s="245">
        <v>652828.88</v>
      </c>
      <c r="H4" s="246">
        <f>+AVERAGE(E4:G4)</f>
        <v>683942.96</v>
      </c>
      <c r="I4" s="247"/>
    </row>
    <row r="5" spans="1:9" ht="16" x14ac:dyDescent="0.3">
      <c r="A5" s="435"/>
      <c r="B5" s="241">
        <v>461</v>
      </c>
      <c r="C5" s="248" t="s">
        <v>554</v>
      </c>
      <c r="D5" s="249" t="s">
        <v>272</v>
      </c>
      <c r="E5" s="130">
        <v>6883000</v>
      </c>
      <c r="F5" s="131">
        <v>7296000</v>
      </c>
      <c r="G5" s="131">
        <v>6618373.2999999998</v>
      </c>
      <c r="H5" s="250">
        <f t="shared" ref="H5:H11" si="0">+AVERAGE(E5:G5)</f>
        <v>6932457.7666666666</v>
      </c>
      <c r="I5" s="247"/>
    </row>
    <row r="6" spans="1:9" ht="16" x14ac:dyDescent="0.3">
      <c r="A6" s="435"/>
      <c r="B6" s="241">
        <v>462</v>
      </c>
      <c r="C6" s="248" t="s">
        <v>555</v>
      </c>
      <c r="D6" s="249" t="s">
        <v>272</v>
      </c>
      <c r="E6" s="130">
        <v>4317000</v>
      </c>
      <c r="F6" s="131">
        <v>4576000</v>
      </c>
      <c r="G6" s="131">
        <v>4151309.14</v>
      </c>
      <c r="H6" s="250">
        <f t="shared" si="0"/>
        <v>4348103.0466666669</v>
      </c>
      <c r="I6" s="247"/>
    </row>
    <row r="7" spans="1:9" ht="16" x14ac:dyDescent="0.3">
      <c r="A7" s="435"/>
      <c r="B7" s="241">
        <v>463</v>
      </c>
      <c r="C7" s="248" t="s">
        <v>556</v>
      </c>
      <c r="D7" s="249" t="s">
        <v>272</v>
      </c>
      <c r="E7" s="130">
        <v>1701000</v>
      </c>
      <c r="F7" s="131">
        <v>1803000</v>
      </c>
      <c r="G7" s="131">
        <v>1635946.62</v>
      </c>
      <c r="H7" s="250">
        <f t="shared" si="0"/>
        <v>1713315.54</v>
      </c>
      <c r="I7" s="247"/>
    </row>
    <row r="8" spans="1:9" ht="16" x14ac:dyDescent="0.3">
      <c r="A8" s="435"/>
      <c r="B8" s="241">
        <v>464</v>
      </c>
      <c r="C8" s="248" t="s">
        <v>557</v>
      </c>
      <c r="D8" s="249" t="s">
        <v>272</v>
      </c>
      <c r="E8" s="130">
        <v>975000</v>
      </c>
      <c r="F8" s="131">
        <v>1034000</v>
      </c>
      <c r="G8" s="131">
        <v>937913.35</v>
      </c>
      <c r="H8" s="250">
        <f t="shared" si="0"/>
        <v>982304.45000000007</v>
      </c>
      <c r="I8" s="247"/>
    </row>
    <row r="9" spans="1:9" ht="16" x14ac:dyDescent="0.3">
      <c r="A9" s="435"/>
      <c r="B9" s="241">
        <v>465</v>
      </c>
      <c r="C9" s="248" t="s">
        <v>558</v>
      </c>
      <c r="D9" s="249" t="s">
        <v>272</v>
      </c>
      <c r="E9" s="130">
        <v>1915000</v>
      </c>
      <c r="F9" s="131">
        <v>2030000</v>
      </c>
      <c r="G9" s="131">
        <v>1841770.04</v>
      </c>
      <c r="H9" s="250">
        <f t="shared" si="0"/>
        <v>1928923.3466666667</v>
      </c>
      <c r="I9" s="247"/>
    </row>
    <row r="10" spans="1:9" ht="16" x14ac:dyDescent="0.3">
      <c r="A10" s="435"/>
      <c r="B10" s="241">
        <v>466</v>
      </c>
      <c r="C10" s="251" t="s">
        <v>559</v>
      </c>
      <c r="D10" s="249" t="s">
        <v>272</v>
      </c>
      <c r="E10" s="130">
        <v>1694000</v>
      </c>
      <c r="F10" s="131">
        <v>1796000</v>
      </c>
      <c r="G10" s="131">
        <v>1629090.76</v>
      </c>
      <c r="H10" s="250">
        <f t="shared" si="0"/>
        <v>1706363.5866666667</v>
      </c>
      <c r="I10" s="247"/>
    </row>
    <row r="11" spans="1:9" ht="16.5" thickBot="1" x14ac:dyDescent="0.35">
      <c r="A11" s="435"/>
      <c r="B11" s="252">
        <v>467</v>
      </c>
      <c r="C11" s="253" t="s">
        <v>560</v>
      </c>
      <c r="D11" s="254" t="s">
        <v>272</v>
      </c>
      <c r="E11" s="255">
        <v>2879000</v>
      </c>
      <c r="F11" s="256">
        <v>3052000</v>
      </c>
      <c r="G11" s="256">
        <v>2768184.76</v>
      </c>
      <c r="H11" s="257">
        <f t="shared" si="0"/>
        <v>2899728.2533333334</v>
      </c>
      <c r="I11" s="247"/>
    </row>
    <row r="12" spans="1:9" ht="13.5" thickBot="1" x14ac:dyDescent="0.35">
      <c r="A12" s="436"/>
      <c r="B12" s="438" t="s">
        <v>561</v>
      </c>
      <c r="C12" s="439"/>
      <c r="D12" s="440"/>
      <c r="E12" s="119">
        <f>SUM(E4:E11)</f>
        <v>21043000</v>
      </c>
      <c r="F12" s="235">
        <f>SUM(F4:F11)</f>
        <v>22307000</v>
      </c>
      <c r="G12" s="235">
        <f>SUM(G4:G11)</f>
        <v>20235416.850000001</v>
      </c>
      <c r="H12" s="258">
        <f>SUM(H4:H11)</f>
        <v>21195138.949999999</v>
      </c>
    </row>
  </sheetData>
  <mergeCells count="5">
    <mergeCell ref="B2:D2"/>
    <mergeCell ref="E2:H2"/>
    <mergeCell ref="A3:A12"/>
    <mergeCell ref="B3:D3"/>
    <mergeCell ref="B12:D12"/>
  </mergeCells>
  <pageMargins left="0.7" right="0.7" top="0.75" bottom="0.75" header="0.3" footer="0.3"/>
  <pageSetup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F714D-9F8F-4020-B46F-DE51F863D8C6}">
  <sheetPr>
    <tabColor rgb="FF92D050"/>
  </sheetPr>
  <dimension ref="A1:DW66"/>
  <sheetViews>
    <sheetView topLeftCell="C7" zoomScale="115" zoomScaleNormal="115" workbookViewId="0">
      <selection activeCell="L13" sqref="L13"/>
    </sheetView>
  </sheetViews>
  <sheetFormatPr baseColWidth="10" defaultColWidth="11.453125" defaultRowHeight="12" x14ac:dyDescent="0.3"/>
  <cols>
    <col min="1" max="1" width="11.453125" style="1"/>
    <col min="2" max="2" width="7.54296875" style="23" customWidth="1"/>
    <col min="3" max="3" width="77.81640625" style="24" customWidth="1"/>
    <col min="4" max="4" width="14.36328125" style="66" customWidth="1"/>
    <col min="5" max="5" width="4.453125" style="1" customWidth="1"/>
    <col min="6" max="10" width="15.6328125" style="1" hidden="1" customWidth="1"/>
    <col min="11" max="11" width="15.6328125" style="1" customWidth="1"/>
    <col min="12" max="12" width="20.08984375" style="1" customWidth="1"/>
    <col min="13" max="13" width="11.453125" style="1" customWidth="1"/>
    <col min="14" max="260" width="11.453125" style="1"/>
    <col min="261" max="261" width="7.54296875" style="1" customWidth="1"/>
    <col min="262" max="262" width="77.81640625" style="1" customWidth="1"/>
    <col min="263" max="263" width="14.36328125" style="1" customWidth="1"/>
    <col min="264" max="264" width="4.453125" style="1" customWidth="1"/>
    <col min="265" max="267" width="15.6328125" style="1" customWidth="1"/>
    <col min="268" max="269" width="0" style="1" hidden="1" customWidth="1"/>
    <col min="270" max="516" width="11.453125" style="1"/>
    <col min="517" max="517" width="7.54296875" style="1" customWidth="1"/>
    <col min="518" max="518" width="77.81640625" style="1" customWidth="1"/>
    <col min="519" max="519" width="14.36328125" style="1" customWidth="1"/>
    <col min="520" max="520" width="4.453125" style="1" customWidth="1"/>
    <col min="521" max="523" width="15.6328125" style="1" customWidth="1"/>
    <col min="524" max="525" width="0" style="1" hidden="1" customWidth="1"/>
    <col min="526" max="772" width="11.453125" style="1"/>
    <col min="773" max="773" width="7.54296875" style="1" customWidth="1"/>
    <col min="774" max="774" width="77.81640625" style="1" customWidth="1"/>
    <col min="775" max="775" width="14.36328125" style="1" customWidth="1"/>
    <col min="776" max="776" width="4.453125" style="1" customWidth="1"/>
    <col min="777" max="779" width="15.6328125" style="1" customWidth="1"/>
    <col min="780" max="781" width="0" style="1" hidden="1" customWidth="1"/>
    <col min="782" max="1028" width="11.453125" style="1"/>
    <col min="1029" max="1029" width="7.54296875" style="1" customWidth="1"/>
    <col min="1030" max="1030" width="77.81640625" style="1" customWidth="1"/>
    <col min="1031" max="1031" width="14.36328125" style="1" customWidth="1"/>
    <col min="1032" max="1032" width="4.453125" style="1" customWidth="1"/>
    <col min="1033" max="1035" width="15.6328125" style="1" customWidth="1"/>
    <col min="1036" max="1037" width="0" style="1" hidden="1" customWidth="1"/>
    <col min="1038" max="1284" width="11.453125" style="1"/>
    <col min="1285" max="1285" width="7.54296875" style="1" customWidth="1"/>
    <col min="1286" max="1286" width="77.81640625" style="1" customWidth="1"/>
    <col min="1287" max="1287" width="14.36328125" style="1" customWidth="1"/>
    <col min="1288" max="1288" width="4.453125" style="1" customWidth="1"/>
    <col min="1289" max="1291" width="15.6328125" style="1" customWidth="1"/>
    <col min="1292" max="1293" width="0" style="1" hidden="1" customWidth="1"/>
    <col min="1294" max="1540" width="11.453125" style="1"/>
    <col min="1541" max="1541" width="7.54296875" style="1" customWidth="1"/>
    <col min="1542" max="1542" width="77.81640625" style="1" customWidth="1"/>
    <col min="1543" max="1543" width="14.36328125" style="1" customWidth="1"/>
    <col min="1544" max="1544" width="4.453125" style="1" customWidth="1"/>
    <col min="1545" max="1547" width="15.6328125" style="1" customWidth="1"/>
    <col min="1548" max="1549" width="0" style="1" hidden="1" customWidth="1"/>
    <col min="1550" max="1796" width="11.453125" style="1"/>
    <col min="1797" max="1797" width="7.54296875" style="1" customWidth="1"/>
    <col min="1798" max="1798" width="77.81640625" style="1" customWidth="1"/>
    <col min="1799" max="1799" width="14.36328125" style="1" customWidth="1"/>
    <col min="1800" max="1800" width="4.453125" style="1" customWidth="1"/>
    <col min="1801" max="1803" width="15.6328125" style="1" customWidth="1"/>
    <col min="1804" max="1805" width="0" style="1" hidden="1" customWidth="1"/>
    <col min="1806" max="2052" width="11.453125" style="1"/>
    <col min="2053" max="2053" width="7.54296875" style="1" customWidth="1"/>
    <col min="2054" max="2054" width="77.81640625" style="1" customWidth="1"/>
    <col min="2055" max="2055" width="14.36328125" style="1" customWidth="1"/>
    <col min="2056" max="2056" width="4.453125" style="1" customWidth="1"/>
    <col min="2057" max="2059" width="15.6328125" style="1" customWidth="1"/>
    <col min="2060" max="2061" width="0" style="1" hidden="1" customWidth="1"/>
    <col min="2062" max="2308" width="11.453125" style="1"/>
    <col min="2309" max="2309" width="7.54296875" style="1" customWidth="1"/>
    <col min="2310" max="2310" width="77.81640625" style="1" customWidth="1"/>
    <col min="2311" max="2311" width="14.36328125" style="1" customWidth="1"/>
    <col min="2312" max="2312" width="4.453125" style="1" customWidth="1"/>
    <col min="2313" max="2315" width="15.6328125" style="1" customWidth="1"/>
    <col min="2316" max="2317" width="0" style="1" hidden="1" customWidth="1"/>
    <col min="2318" max="2564" width="11.453125" style="1"/>
    <col min="2565" max="2565" width="7.54296875" style="1" customWidth="1"/>
    <col min="2566" max="2566" width="77.81640625" style="1" customWidth="1"/>
    <col min="2567" max="2567" width="14.36328125" style="1" customWidth="1"/>
    <col min="2568" max="2568" width="4.453125" style="1" customWidth="1"/>
    <col min="2569" max="2571" width="15.6328125" style="1" customWidth="1"/>
    <col min="2572" max="2573" width="0" style="1" hidden="1" customWidth="1"/>
    <col min="2574" max="2820" width="11.453125" style="1"/>
    <col min="2821" max="2821" width="7.54296875" style="1" customWidth="1"/>
    <col min="2822" max="2822" width="77.81640625" style="1" customWidth="1"/>
    <col min="2823" max="2823" width="14.36328125" style="1" customWidth="1"/>
    <col min="2824" max="2824" width="4.453125" style="1" customWidth="1"/>
    <col min="2825" max="2827" width="15.6328125" style="1" customWidth="1"/>
    <col min="2828" max="2829" width="0" style="1" hidden="1" customWidth="1"/>
    <col min="2830" max="3076" width="11.453125" style="1"/>
    <col min="3077" max="3077" width="7.54296875" style="1" customWidth="1"/>
    <col min="3078" max="3078" width="77.81640625" style="1" customWidth="1"/>
    <col min="3079" max="3079" width="14.36328125" style="1" customWidth="1"/>
    <col min="3080" max="3080" width="4.453125" style="1" customWidth="1"/>
    <col min="3081" max="3083" width="15.6328125" style="1" customWidth="1"/>
    <col min="3084" max="3085" width="0" style="1" hidden="1" customWidth="1"/>
    <col min="3086" max="3332" width="11.453125" style="1"/>
    <col min="3333" max="3333" width="7.54296875" style="1" customWidth="1"/>
    <col min="3334" max="3334" width="77.81640625" style="1" customWidth="1"/>
    <col min="3335" max="3335" width="14.36328125" style="1" customWidth="1"/>
    <col min="3336" max="3336" width="4.453125" style="1" customWidth="1"/>
    <col min="3337" max="3339" width="15.6328125" style="1" customWidth="1"/>
    <col min="3340" max="3341" width="0" style="1" hidden="1" customWidth="1"/>
    <col min="3342" max="3588" width="11.453125" style="1"/>
    <col min="3589" max="3589" width="7.54296875" style="1" customWidth="1"/>
    <col min="3590" max="3590" width="77.81640625" style="1" customWidth="1"/>
    <col min="3591" max="3591" width="14.36328125" style="1" customWidth="1"/>
    <col min="3592" max="3592" width="4.453125" style="1" customWidth="1"/>
    <col min="3593" max="3595" width="15.6328125" style="1" customWidth="1"/>
    <col min="3596" max="3597" width="0" style="1" hidden="1" customWidth="1"/>
    <col min="3598" max="3844" width="11.453125" style="1"/>
    <col min="3845" max="3845" width="7.54296875" style="1" customWidth="1"/>
    <col min="3846" max="3846" width="77.81640625" style="1" customWidth="1"/>
    <col min="3847" max="3847" width="14.36328125" style="1" customWidth="1"/>
    <col min="3848" max="3848" width="4.453125" style="1" customWidth="1"/>
    <col min="3849" max="3851" width="15.6328125" style="1" customWidth="1"/>
    <col min="3852" max="3853" width="0" style="1" hidden="1" customWidth="1"/>
    <col min="3854" max="4100" width="11.453125" style="1"/>
    <col min="4101" max="4101" width="7.54296875" style="1" customWidth="1"/>
    <col min="4102" max="4102" width="77.81640625" style="1" customWidth="1"/>
    <col min="4103" max="4103" width="14.36328125" style="1" customWidth="1"/>
    <col min="4104" max="4104" width="4.453125" style="1" customWidth="1"/>
    <col min="4105" max="4107" width="15.6328125" style="1" customWidth="1"/>
    <col min="4108" max="4109" width="0" style="1" hidden="1" customWidth="1"/>
    <col min="4110" max="4356" width="11.453125" style="1"/>
    <col min="4357" max="4357" width="7.54296875" style="1" customWidth="1"/>
    <col min="4358" max="4358" width="77.81640625" style="1" customWidth="1"/>
    <col min="4359" max="4359" width="14.36328125" style="1" customWidth="1"/>
    <col min="4360" max="4360" width="4.453125" style="1" customWidth="1"/>
    <col min="4361" max="4363" width="15.6328125" style="1" customWidth="1"/>
    <col min="4364" max="4365" width="0" style="1" hidden="1" customWidth="1"/>
    <col min="4366" max="4612" width="11.453125" style="1"/>
    <col min="4613" max="4613" width="7.54296875" style="1" customWidth="1"/>
    <col min="4614" max="4614" width="77.81640625" style="1" customWidth="1"/>
    <col min="4615" max="4615" width="14.36328125" style="1" customWidth="1"/>
    <col min="4616" max="4616" width="4.453125" style="1" customWidth="1"/>
    <col min="4617" max="4619" width="15.6328125" style="1" customWidth="1"/>
    <col min="4620" max="4621" width="0" style="1" hidden="1" customWidth="1"/>
    <col min="4622" max="4868" width="11.453125" style="1"/>
    <col min="4869" max="4869" width="7.54296875" style="1" customWidth="1"/>
    <col min="4870" max="4870" width="77.81640625" style="1" customWidth="1"/>
    <col min="4871" max="4871" width="14.36328125" style="1" customWidth="1"/>
    <col min="4872" max="4872" width="4.453125" style="1" customWidth="1"/>
    <col min="4873" max="4875" width="15.6328125" style="1" customWidth="1"/>
    <col min="4876" max="4877" width="0" style="1" hidden="1" customWidth="1"/>
    <col min="4878" max="5124" width="11.453125" style="1"/>
    <col min="5125" max="5125" width="7.54296875" style="1" customWidth="1"/>
    <col min="5126" max="5126" width="77.81640625" style="1" customWidth="1"/>
    <col min="5127" max="5127" width="14.36328125" style="1" customWidth="1"/>
    <col min="5128" max="5128" width="4.453125" style="1" customWidth="1"/>
    <col min="5129" max="5131" width="15.6328125" style="1" customWidth="1"/>
    <col min="5132" max="5133" width="0" style="1" hidden="1" customWidth="1"/>
    <col min="5134" max="5380" width="11.453125" style="1"/>
    <col min="5381" max="5381" width="7.54296875" style="1" customWidth="1"/>
    <col min="5382" max="5382" width="77.81640625" style="1" customWidth="1"/>
    <col min="5383" max="5383" width="14.36328125" style="1" customWidth="1"/>
    <col min="5384" max="5384" width="4.453125" style="1" customWidth="1"/>
    <col min="5385" max="5387" width="15.6328125" style="1" customWidth="1"/>
    <col min="5388" max="5389" width="0" style="1" hidden="1" customWidth="1"/>
    <col min="5390" max="5636" width="11.453125" style="1"/>
    <col min="5637" max="5637" width="7.54296875" style="1" customWidth="1"/>
    <col min="5638" max="5638" width="77.81640625" style="1" customWidth="1"/>
    <col min="5639" max="5639" width="14.36328125" style="1" customWidth="1"/>
    <col min="5640" max="5640" width="4.453125" style="1" customWidth="1"/>
    <col min="5641" max="5643" width="15.6328125" style="1" customWidth="1"/>
    <col min="5644" max="5645" width="0" style="1" hidden="1" customWidth="1"/>
    <col min="5646" max="5892" width="11.453125" style="1"/>
    <col min="5893" max="5893" width="7.54296875" style="1" customWidth="1"/>
    <col min="5894" max="5894" width="77.81640625" style="1" customWidth="1"/>
    <col min="5895" max="5895" width="14.36328125" style="1" customWidth="1"/>
    <col min="5896" max="5896" width="4.453125" style="1" customWidth="1"/>
    <col min="5897" max="5899" width="15.6328125" style="1" customWidth="1"/>
    <col min="5900" max="5901" width="0" style="1" hidden="1" customWidth="1"/>
    <col min="5902" max="6148" width="11.453125" style="1"/>
    <col min="6149" max="6149" width="7.54296875" style="1" customWidth="1"/>
    <col min="6150" max="6150" width="77.81640625" style="1" customWidth="1"/>
    <col min="6151" max="6151" width="14.36328125" style="1" customWidth="1"/>
    <col min="6152" max="6152" width="4.453125" style="1" customWidth="1"/>
    <col min="6153" max="6155" width="15.6328125" style="1" customWidth="1"/>
    <col min="6156" max="6157" width="0" style="1" hidden="1" customWidth="1"/>
    <col min="6158" max="6404" width="11.453125" style="1"/>
    <col min="6405" max="6405" width="7.54296875" style="1" customWidth="1"/>
    <col min="6406" max="6406" width="77.81640625" style="1" customWidth="1"/>
    <col min="6407" max="6407" width="14.36328125" style="1" customWidth="1"/>
    <col min="6408" max="6408" width="4.453125" style="1" customWidth="1"/>
    <col min="6409" max="6411" width="15.6328125" style="1" customWidth="1"/>
    <col min="6412" max="6413" width="0" style="1" hidden="1" customWidth="1"/>
    <col min="6414" max="6660" width="11.453125" style="1"/>
    <col min="6661" max="6661" width="7.54296875" style="1" customWidth="1"/>
    <col min="6662" max="6662" width="77.81640625" style="1" customWidth="1"/>
    <col min="6663" max="6663" width="14.36328125" style="1" customWidth="1"/>
    <col min="6664" max="6664" width="4.453125" style="1" customWidth="1"/>
    <col min="6665" max="6667" width="15.6328125" style="1" customWidth="1"/>
    <col min="6668" max="6669" width="0" style="1" hidden="1" customWidth="1"/>
    <col min="6670" max="6916" width="11.453125" style="1"/>
    <col min="6917" max="6917" width="7.54296875" style="1" customWidth="1"/>
    <col min="6918" max="6918" width="77.81640625" style="1" customWidth="1"/>
    <col min="6919" max="6919" width="14.36328125" style="1" customWidth="1"/>
    <col min="6920" max="6920" width="4.453125" style="1" customWidth="1"/>
    <col min="6921" max="6923" width="15.6328125" style="1" customWidth="1"/>
    <col min="6924" max="6925" width="0" style="1" hidden="1" customWidth="1"/>
    <col min="6926" max="7172" width="11.453125" style="1"/>
    <col min="7173" max="7173" width="7.54296875" style="1" customWidth="1"/>
    <col min="7174" max="7174" width="77.81640625" style="1" customWidth="1"/>
    <col min="7175" max="7175" width="14.36328125" style="1" customWidth="1"/>
    <col min="7176" max="7176" width="4.453125" style="1" customWidth="1"/>
    <col min="7177" max="7179" width="15.6328125" style="1" customWidth="1"/>
    <col min="7180" max="7181" width="0" style="1" hidden="1" customWidth="1"/>
    <col min="7182" max="7428" width="11.453125" style="1"/>
    <col min="7429" max="7429" width="7.54296875" style="1" customWidth="1"/>
    <col min="7430" max="7430" width="77.81640625" style="1" customWidth="1"/>
    <col min="7431" max="7431" width="14.36328125" style="1" customWidth="1"/>
    <col min="7432" max="7432" width="4.453125" style="1" customWidth="1"/>
    <col min="7433" max="7435" width="15.6328125" style="1" customWidth="1"/>
    <col min="7436" max="7437" width="0" style="1" hidden="1" customWidth="1"/>
    <col min="7438" max="7684" width="11.453125" style="1"/>
    <col min="7685" max="7685" width="7.54296875" style="1" customWidth="1"/>
    <col min="7686" max="7686" width="77.81640625" style="1" customWidth="1"/>
    <col min="7687" max="7687" width="14.36328125" style="1" customWidth="1"/>
    <col min="7688" max="7688" width="4.453125" style="1" customWidth="1"/>
    <col min="7689" max="7691" width="15.6328125" style="1" customWidth="1"/>
    <col min="7692" max="7693" width="0" style="1" hidden="1" customWidth="1"/>
    <col min="7694" max="7940" width="11.453125" style="1"/>
    <col min="7941" max="7941" width="7.54296875" style="1" customWidth="1"/>
    <col min="7942" max="7942" width="77.81640625" style="1" customWidth="1"/>
    <col min="7943" max="7943" width="14.36328125" style="1" customWidth="1"/>
    <col min="7944" max="7944" width="4.453125" style="1" customWidth="1"/>
    <col min="7945" max="7947" width="15.6328125" style="1" customWidth="1"/>
    <col min="7948" max="7949" width="0" style="1" hidden="1" customWidth="1"/>
    <col min="7950" max="8196" width="11.453125" style="1"/>
    <col min="8197" max="8197" width="7.54296875" style="1" customWidth="1"/>
    <col min="8198" max="8198" width="77.81640625" style="1" customWidth="1"/>
    <col min="8199" max="8199" width="14.36328125" style="1" customWidth="1"/>
    <col min="8200" max="8200" width="4.453125" style="1" customWidth="1"/>
    <col min="8201" max="8203" width="15.6328125" style="1" customWidth="1"/>
    <col min="8204" max="8205" width="0" style="1" hidden="1" customWidth="1"/>
    <col min="8206" max="8452" width="11.453125" style="1"/>
    <col min="8453" max="8453" width="7.54296875" style="1" customWidth="1"/>
    <col min="8454" max="8454" width="77.81640625" style="1" customWidth="1"/>
    <col min="8455" max="8455" width="14.36328125" style="1" customWidth="1"/>
    <col min="8456" max="8456" width="4.453125" style="1" customWidth="1"/>
    <col min="8457" max="8459" width="15.6328125" style="1" customWidth="1"/>
    <col min="8460" max="8461" width="0" style="1" hidden="1" customWidth="1"/>
    <col min="8462" max="8708" width="11.453125" style="1"/>
    <col min="8709" max="8709" width="7.54296875" style="1" customWidth="1"/>
    <col min="8710" max="8710" width="77.81640625" style="1" customWidth="1"/>
    <col min="8711" max="8711" width="14.36328125" style="1" customWidth="1"/>
    <col min="8712" max="8712" width="4.453125" style="1" customWidth="1"/>
    <col min="8713" max="8715" width="15.6328125" style="1" customWidth="1"/>
    <col min="8716" max="8717" width="0" style="1" hidden="1" customWidth="1"/>
    <col min="8718" max="8964" width="11.453125" style="1"/>
    <col min="8965" max="8965" width="7.54296875" style="1" customWidth="1"/>
    <col min="8966" max="8966" width="77.81640625" style="1" customWidth="1"/>
    <col min="8967" max="8967" width="14.36328125" style="1" customWidth="1"/>
    <col min="8968" max="8968" width="4.453125" style="1" customWidth="1"/>
    <col min="8969" max="8971" width="15.6328125" style="1" customWidth="1"/>
    <col min="8972" max="8973" width="0" style="1" hidden="1" customWidth="1"/>
    <col min="8974" max="9220" width="11.453125" style="1"/>
    <col min="9221" max="9221" width="7.54296875" style="1" customWidth="1"/>
    <col min="9222" max="9222" width="77.81640625" style="1" customWidth="1"/>
    <col min="9223" max="9223" width="14.36328125" style="1" customWidth="1"/>
    <col min="9224" max="9224" width="4.453125" style="1" customWidth="1"/>
    <col min="9225" max="9227" width="15.6328125" style="1" customWidth="1"/>
    <col min="9228" max="9229" width="0" style="1" hidden="1" customWidth="1"/>
    <col min="9230" max="9476" width="11.453125" style="1"/>
    <col min="9477" max="9477" width="7.54296875" style="1" customWidth="1"/>
    <col min="9478" max="9478" width="77.81640625" style="1" customWidth="1"/>
    <col min="9479" max="9479" width="14.36328125" style="1" customWidth="1"/>
    <col min="9480" max="9480" width="4.453125" style="1" customWidth="1"/>
    <col min="9481" max="9483" width="15.6328125" style="1" customWidth="1"/>
    <col min="9484" max="9485" width="0" style="1" hidden="1" customWidth="1"/>
    <col min="9486" max="9732" width="11.453125" style="1"/>
    <col min="9733" max="9733" width="7.54296875" style="1" customWidth="1"/>
    <col min="9734" max="9734" width="77.81640625" style="1" customWidth="1"/>
    <col min="9735" max="9735" width="14.36328125" style="1" customWidth="1"/>
    <col min="9736" max="9736" width="4.453125" style="1" customWidth="1"/>
    <col min="9737" max="9739" width="15.6328125" style="1" customWidth="1"/>
    <col min="9740" max="9741" width="0" style="1" hidden="1" customWidth="1"/>
    <col min="9742" max="9988" width="11.453125" style="1"/>
    <col min="9989" max="9989" width="7.54296875" style="1" customWidth="1"/>
    <col min="9990" max="9990" width="77.81640625" style="1" customWidth="1"/>
    <col min="9991" max="9991" width="14.36328125" style="1" customWidth="1"/>
    <col min="9992" max="9992" width="4.453125" style="1" customWidth="1"/>
    <col min="9993" max="9995" width="15.6328125" style="1" customWidth="1"/>
    <col min="9996" max="9997" width="0" style="1" hidden="1" customWidth="1"/>
    <col min="9998" max="10244" width="11.453125" style="1"/>
    <col min="10245" max="10245" width="7.54296875" style="1" customWidth="1"/>
    <col min="10246" max="10246" width="77.81640625" style="1" customWidth="1"/>
    <col min="10247" max="10247" width="14.36328125" style="1" customWidth="1"/>
    <col min="10248" max="10248" width="4.453125" style="1" customWidth="1"/>
    <col min="10249" max="10251" width="15.6328125" style="1" customWidth="1"/>
    <col min="10252" max="10253" width="0" style="1" hidden="1" customWidth="1"/>
    <col min="10254" max="10500" width="11.453125" style="1"/>
    <col min="10501" max="10501" width="7.54296875" style="1" customWidth="1"/>
    <col min="10502" max="10502" width="77.81640625" style="1" customWidth="1"/>
    <col min="10503" max="10503" width="14.36328125" style="1" customWidth="1"/>
    <col min="10504" max="10504" width="4.453125" style="1" customWidth="1"/>
    <col min="10505" max="10507" width="15.6328125" style="1" customWidth="1"/>
    <col min="10508" max="10509" width="0" style="1" hidden="1" customWidth="1"/>
    <col min="10510" max="10756" width="11.453125" style="1"/>
    <col min="10757" max="10757" width="7.54296875" style="1" customWidth="1"/>
    <col min="10758" max="10758" width="77.81640625" style="1" customWidth="1"/>
    <col min="10759" max="10759" width="14.36328125" style="1" customWidth="1"/>
    <col min="10760" max="10760" width="4.453125" style="1" customWidth="1"/>
    <col min="10761" max="10763" width="15.6328125" style="1" customWidth="1"/>
    <col min="10764" max="10765" width="0" style="1" hidden="1" customWidth="1"/>
    <col min="10766" max="11012" width="11.453125" style="1"/>
    <col min="11013" max="11013" width="7.54296875" style="1" customWidth="1"/>
    <col min="11014" max="11014" width="77.81640625" style="1" customWidth="1"/>
    <col min="11015" max="11015" width="14.36328125" style="1" customWidth="1"/>
    <col min="11016" max="11016" width="4.453125" style="1" customWidth="1"/>
    <col min="11017" max="11019" width="15.6328125" style="1" customWidth="1"/>
    <col min="11020" max="11021" width="0" style="1" hidden="1" customWidth="1"/>
    <col min="11022" max="11268" width="11.453125" style="1"/>
    <col min="11269" max="11269" width="7.54296875" style="1" customWidth="1"/>
    <col min="11270" max="11270" width="77.81640625" style="1" customWidth="1"/>
    <col min="11271" max="11271" width="14.36328125" style="1" customWidth="1"/>
    <col min="11272" max="11272" width="4.453125" style="1" customWidth="1"/>
    <col min="11273" max="11275" width="15.6328125" style="1" customWidth="1"/>
    <col min="11276" max="11277" width="0" style="1" hidden="1" customWidth="1"/>
    <col min="11278" max="11524" width="11.453125" style="1"/>
    <col min="11525" max="11525" width="7.54296875" style="1" customWidth="1"/>
    <col min="11526" max="11526" width="77.81640625" style="1" customWidth="1"/>
    <col min="11527" max="11527" width="14.36328125" style="1" customWidth="1"/>
    <col min="11528" max="11528" width="4.453125" style="1" customWidth="1"/>
    <col min="11529" max="11531" width="15.6328125" style="1" customWidth="1"/>
    <col min="11532" max="11533" width="0" style="1" hidden="1" customWidth="1"/>
    <col min="11534" max="11780" width="11.453125" style="1"/>
    <col min="11781" max="11781" width="7.54296875" style="1" customWidth="1"/>
    <col min="11782" max="11782" width="77.81640625" style="1" customWidth="1"/>
    <col min="11783" max="11783" width="14.36328125" style="1" customWidth="1"/>
    <col min="11784" max="11784" width="4.453125" style="1" customWidth="1"/>
    <col min="11785" max="11787" width="15.6328125" style="1" customWidth="1"/>
    <col min="11788" max="11789" width="0" style="1" hidden="1" customWidth="1"/>
    <col min="11790" max="12036" width="11.453125" style="1"/>
    <col min="12037" max="12037" width="7.54296875" style="1" customWidth="1"/>
    <col min="12038" max="12038" width="77.81640625" style="1" customWidth="1"/>
    <col min="12039" max="12039" width="14.36328125" style="1" customWidth="1"/>
    <col min="12040" max="12040" width="4.453125" style="1" customWidth="1"/>
    <col min="12041" max="12043" width="15.6328125" style="1" customWidth="1"/>
    <col min="12044" max="12045" width="0" style="1" hidden="1" customWidth="1"/>
    <col min="12046" max="12292" width="11.453125" style="1"/>
    <col min="12293" max="12293" width="7.54296875" style="1" customWidth="1"/>
    <col min="12294" max="12294" width="77.81640625" style="1" customWidth="1"/>
    <col min="12295" max="12295" width="14.36328125" style="1" customWidth="1"/>
    <col min="12296" max="12296" width="4.453125" style="1" customWidth="1"/>
    <col min="12297" max="12299" width="15.6328125" style="1" customWidth="1"/>
    <col min="12300" max="12301" width="0" style="1" hidden="1" customWidth="1"/>
    <col min="12302" max="12548" width="11.453125" style="1"/>
    <col min="12549" max="12549" width="7.54296875" style="1" customWidth="1"/>
    <col min="12550" max="12550" width="77.81640625" style="1" customWidth="1"/>
    <col min="12551" max="12551" width="14.36328125" style="1" customWidth="1"/>
    <col min="12552" max="12552" width="4.453125" style="1" customWidth="1"/>
    <col min="12553" max="12555" width="15.6328125" style="1" customWidth="1"/>
    <col min="12556" max="12557" width="0" style="1" hidden="1" customWidth="1"/>
    <col min="12558" max="12804" width="11.453125" style="1"/>
    <col min="12805" max="12805" width="7.54296875" style="1" customWidth="1"/>
    <col min="12806" max="12806" width="77.81640625" style="1" customWidth="1"/>
    <col min="12807" max="12807" width="14.36328125" style="1" customWidth="1"/>
    <col min="12808" max="12808" width="4.453125" style="1" customWidth="1"/>
    <col min="12809" max="12811" width="15.6328125" style="1" customWidth="1"/>
    <col min="12812" max="12813" width="0" style="1" hidden="1" customWidth="1"/>
    <col min="12814" max="13060" width="11.453125" style="1"/>
    <col min="13061" max="13061" width="7.54296875" style="1" customWidth="1"/>
    <col min="13062" max="13062" width="77.81640625" style="1" customWidth="1"/>
    <col min="13063" max="13063" width="14.36328125" style="1" customWidth="1"/>
    <col min="13064" max="13064" width="4.453125" style="1" customWidth="1"/>
    <col min="13065" max="13067" width="15.6328125" style="1" customWidth="1"/>
    <col min="13068" max="13069" width="0" style="1" hidden="1" customWidth="1"/>
    <col min="13070" max="13316" width="11.453125" style="1"/>
    <col min="13317" max="13317" width="7.54296875" style="1" customWidth="1"/>
    <col min="13318" max="13318" width="77.81640625" style="1" customWidth="1"/>
    <col min="13319" max="13319" width="14.36328125" style="1" customWidth="1"/>
    <col min="13320" max="13320" width="4.453125" style="1" customWidth="1"/>
    <col min="13321" max="13323" width="15.6328125" style="1" customWidth="1"/>
    <col min="13324" max="13325" width="0" style="1" hidden="1" customWidth="1"/>
    <col min="13326" max="13572" width="11.453125" style="1"/>
    <col min="13573" max="13573" width="7.54296875" style="1" customWidth="1"/>
    <col min="13574" max="13574" width="77.81640625" style="1" customWidth="1"/>
    <col min="13575" max="13575" width="14.36328125" style="1" customWidth="1"/>
    <col min="13576" max="13576" width="4.453125" style="1" customWidth="1"/>
    <col min="13577" max="13579" width="15.6328125" style="1" customWidth="1"/>
    <col min="13580" max="13581" width="0" style="1" hidden="1" customWidth="1"/>
    <col min="13582" max="13828" width="11.453125" style="1"/>
    <col min="13829" max="13829" width="7.54296875" style="1" customWidth="1"/>
    <col min="13830" max="13830" width="77.81640625" style="1" customWidth="1"/>
    <col min="13831" max="13831" width="14.36328125" style="1" customWidth="1"/>
    <col min="13832" max="13832" width="4.453125" style="1" customWidth="1"/>
    <col min="13833" max="13835" width="15.6328125" style="1" customWidth="1"/>
    <col min="13836" max="13837" width="0" style="1" hidden="1" customWidth="1"/>
    <col min="13838" max="14084" width="11.453125" style="1"/>
    <col min="14085" max="14085" width="7.54296875" style="1" customWidth="1"/>
    <col min="14086" max="14086" width="77.81640625" style="1" customWidth="1"/>
    <col min="14087" max="14087" width="14.36328125" style="1" customWidth="1"/>
    <col min="14088" max="14088" width="4.453125" style="1" customWidth="1"/>
    <col min="14089" max="14091" width="15.6328125" style="1" customWidth="1"/>
    <col min="14092" max="14093" width="0" style="1" hidden="1" customWidth="1"/>
    <col min="14094" max="14340" width="11.453125" style="1"/>
    <col min="14341" max="14341" width="7.54296875" style="1" customWidth="1"/>
    <col min="14342" max="14342" width="77.81640625" style="1" customWidth="1"/>
    <col min="14343" max="14343" width="14.36328125" style="1" customWidth="1"/>
    <col min="14344" max="14344" width="4.453125" style="1" customWidth="1"/>
    <col min="14345" max="14347" width="15.6328125" style="1" customWidth="1"/>
    <col min="14348" max="14349" width="0" style="1" hidden="1" customWidth="1"/>
    <col min="14350" max="14596" width="11.453125" style="1"/>
    <col min="14597" max="14597" width="7.54296875" style="1" customWidth="1"/>
    <col min="14598" max="14598" width="77.81640625" style="1" customWidth="1"/>
    <col min="14599" max="14599" width="14.36328125" style="1" customWidth="1"/>
    <col min="14600" max="14600" width="4.453125" style="1" customWidth="1"/>
    <col min="14601" max="14603" width="15.6328125" style="1" customWidth="1"/>
    <col min="14604" max="14605" width="0" style="1" hidden="1" customWidth="1"/>
    <col min="14606" max="14852" width="11.453125" style="1"/>
    <col min="14853" max="14853" width="7.54296875" style="1" customWidth="1"/>
    <col min="14854" max="14854" width="77.81640625" style="1" customWidth="1"/>
    <col min="14855" max="14855" width="14.36328125" style="1" customWidth="1"/>
    <col min="14856" max="14856" width="4.453125" style="1" customWidth="1"/>
    <col min="14857" max="14859" width="15.6328125" style="1" customWidth="1"/>
    <col min="14860" max="14861" width="0" style="1" hidden="1" customWidth="1"/>
    <col min="14862" max="15108" width="11.453125" style="1"/>
    <col min="15109" max="15109" width="7.54296875" style="1" customWidth="1"/>
    <col min="15110" max="15110" width="77.81640625" style="1" customWidth="1"/>
    <col min="15111" max="15111" width="14.36328125" style="1" customWidth="1"/>
    <col min="15112" max="15112" width="4.453125" style="1" customWidth="1"/>
    <col min="15113" max="15115" width="15.6328125" style="1" customWidth="1"/>
    <col min="15116" max="15117" width="0" style="1" hidden="1" customWidth="1"/>
    <col min="15118" max="15364" width="11.453125" style="1"/>
    <col min="15365" max="15365" width="7.54296875" style="1" customWidth="1"/>
    <col min="15366" max="15366" width="77.81640625" style="1" customWidth="1"/>
    <col min="15367" max="15367" width="14.36328125" style="1" customWidth="1"/>
    <col min="15368" max="15368" width="4.453125" style="1" customWidth="1"/>
    <col min="15369" max="15371" width="15.6328125" style="1" customWidth="1"/>
    <col min="15372" max="15373" width="0" style="1" hidden="1" customWidth="1"/>
    <col min="15374" max="15620" width="11.453125" style="1"/>
    <col min="15621" max="15621" width="7.54296875" style="1" customWidth="1"/>
    <col min="15622" max="15622" width="77.81640625" style="1" customWidth="1"/>
    <col min="15623" max="15623" width="14.36328125" style="1" customWidth="1"/>
    <col min="15624" max="15624" width="4.453125" style="1" customWidth="1"/>
    <col min="15625" max="15627" width="15.6328125" style="1" customWidth="1"/>
    <col min="15628" max="15629" width="0" style="1" hidden="1" customWidth="1"/>
    <col min="15630" max="15876" width="11.453125" style="1"/>
    <col min="15877" max="15877" width="7.54296875" style="1" customWidth="1"/>
    <col min="15878" max="15878" width="77.81640625" style="1" customWidth="1"/>
    <col min="15879" max="15879" width="14.36328125" style="1" customWidth="1"/>
    <col min="15880" max="15880" width="4.453125" style="1" customWidth="1"/>
    <col min="15881" max="15883" width="15.6328125" style="1" customWidth="1"/>
    <col min="15884" max="15885" width="0" style="1" hidden="1" customWidth="1"/>
    <col min="15886" max="16132" width="11.453125" style="1"/>
    <col min="16133" max="16133" width="7.54296875" style="1" customWidth="1"/>
    <col min="16134" max="16134" width="77.81640625" style="1" customWidth="1"/>
    <col min="16135" max="16135" width="14.36328125" style="1" customWidth="1"/>
    <col min="16136" max="16136" width="4.453125" style="1" customWidth="1"/>
    <col min="16137" max="16139" width="15.6328125" style="1" customWidth="1"/>
    <col min="16140" max="16141" width="0" style="1" hidden="1" customWidth="1"/>
    <col min="16142" max="16384" width="11.453125" style="1"/>
  </cols>
  <sheetData>
    <row r="1" spans="1:127" ht="21" customHeight="1" x14ac:dyDescent="0.3">
      <c r="A1" s="447" t="s">
        <v>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  <c r="AK1" s="263"/>
      <c r="AL1" s="263"/>
      <c r="AM1" s="263"/>
      <c r="AN1" s="263"/>
      <c r="AO1" s="263"/>
      <c r="AP1" s="263"/>
      <c r="AQ1" s="263"/>
      <c r="AR1" s="263"/>
      <c r="AS1" s="263"/>
      <c r="AT1" s="263"/>
      <c r="AU1" s="263"/>
      <c r="AV1" s="263"/>
      <c r="AW1" s="263"/>
      <c r="AX1" s="263"/>
      <c r="AY1" s="263"/>
      <c r="AZ1" s="263"/>
      <c r="BA1" s="263"/>
      <c r="BB1" s="263"/>
      <c r="BC1" s="263"/>
      <c r="BD1" s="263"/>
      <c r="BE1" s="263"/>
      <c r="BF1" s="263"/>
      <c r="BG1" s="263"/>
      <c r="BH1" s="263"/>
      <c r="BI1" s="263"/>
      <c r="BJ1" s="263"/>
      <c r="BK1" s="263"/>
      <c r="BL1" s="263"/>
      <c r="BM1" s="263"/>
      <c r="BN1" s="263"/>
    </row>
    <row r="2" spans="1:127" s="6" customFormat="1" ht="19.5" customHeight="1" thickBot="1" x14ac:dyDescent="0.35">
      <c r="A2" s="134"/>
      <c r="B2" s="187"/>
      <c r="C2" s="187"/>
      <c r="D2" s="187"/>
      <c r="F2" s="221"/>
      <c r="G2" s="221"/>
      <c r="H2" s="221"/>
      <c r="I2" s="221"/>
      <c r="J2" s="221"/>
      <c r="K2" s="221"/>
      <c r="L2" s="222"/>
      <c r="M2" s="222"/>
      <c r="N2" s="222"/>
    </row>
    <row r="3" spans="1:127" s="6" customFormat="1" ht="72" customHeight="1" thickBot="1" x14ac:dyDescent="0.35">
      <c r="A3" s="428" t="s">
        <v>551</v>
      </c>
      <c r="B3" s="441" t="s">
        <v>552</v>
      </c>
      <c r="C3" s="442"/>
      <c r="D3" s="443"/>
      <c r="F3" s="260" t="s">
        <v>17</v>
      </c>
      <c r="G3" s="261" t="s">
        <v>18</v>
      </c>
      <c r="H3" s="261" t="s">
        <v>533</v>
      </c>
      <c r="I3" s="261" t="s">
        <v>534</v>
      </c>
      <c r="J3" s="261" t="s">
        <v>535</v>
      </c>
      <c r="K3" s="262" t="s">
        <v>19</v>
      </c>
      <c r="L3" s="158" t="s">
        <v>565</v>
      </c>
      <c r="M3" s="222"/>
      <c r="N3" s="222"/>
    </row>
    <row r="4" spans="1:127" s="6" customFormat="1" ht="20.149999999999999" customHeight="1" x14ac:dyDescent="0.3">
      <c r="A4" s="383"/>
      <c r="B4" s="226">
        <v>455</v>
      </c>
      <c r="C4" s="227" t="s">
        <v>553</v>
      </c>
      <c r="D4" s="4" t="s">
        <v>272</v>
      </c>
      <c r="F4" s="228">
        <v>669924.15351258649</v>
      </c>
      <c r="G4" s="228">
        <v>633851.3144772934</v>
      </c>
      <c r="H4" s="259">
        <v>713629</v>
      </c>
      <c r="I4" s="259">
        <v>756720</v>
      </c>
      <c r="J4" s="259">
        <v>686123.15287999995</v>
      </c>
      <c r="K4" s="465">
        <f>ROUND(((F4+G4+H4+I4+J4)/5),0)</f>
        <v>692050</v>
      </c>
      <c r="L4" s="467"/>
      <c r="M4" s="222"/>
      <c r="N4" s="222"/>
    </row>
    <row r="5" spans="1:127" s="6" customFormat="1" ht="20.149999999999999" customHeight="1" x14ac:dyDescent="0.3">
      <c r="A5" s="383"/>
      <c r="B5" s="226">
        <v>456</v>
      </c>
      <c r="C5" s="92" t="s">
        <v>554</v>
      </c>
      <c r="D5" s="11" t="s">
        <v>272</v>
      </c>
      <c r="F5" s="228">
        <v>6791690.448679815</v>
      </c>
      <c r="G5" s="228">
        <v>6425984.0399047462</v>
      </c>
      <c r="H5" s="259">
        <v>7234033</v>
      </c>
      <c r="I5" s="259">
        <v>7668095.9999999991</v>
      </c>
      <c r="J5" s="259">
        <v>6955910.338299999</v>
      </c>
      <c r="K5" s="465">
        <f>ROUND(((F5+G5+H5+I5+J5)/5),0)</f>
        <v>7015143</v>
      </c>
      <c r="L5" s="467"/>
      <c r="M5" s="222"/>
      <c r="N5" s="222"/>
    </row>
    <row r="6" spans="1:127" s="6" customFormat="1" ht="20.149999999999999" customHeight="1" x14ac:dyDescent="0.3">
      <c r="A6" s="383"/>
      <c r="B6" s="226">
        <v>457</v>
      </c>
      <c r="C6" s="92" t="s">
        <v>555</v>
      </c>
      <c r="D6" s="11" t="s">
        <v>272</v>
      </c>
      <c r="F6" s="228">
        <v>4260019.9849706199</v>
      </c>
      <c r="G6" s="228">
        <v>4030634.293472202</v>
      </c>
      <c r="H6" s="259">
        <v>4537167</v>
      </c>
      <c r="I6" s="259">
        <v>4809376</v>
      </c>
      <c r="J6" s="259">
        <v>4363025.9061399996</v>
      </c>
      <c r="K6" s="465">
        <f t="shared" ref="K6:K11" si="0">ROUND(((F6+G6+H6+I6+J6)/5),0)</f>
        <v>4400045</v>
      </c>
      <c r="L6" s="467"/>
      <c r="M6" s="222"/>
      <c r="N6" s="222"/>
    </row>
    <row r="7" spans="1:127" s="6" customFormat="1" ht="20.149999999999999" customHeight="1" x14ac:dyDescent="0.3">
      <c r="A7" s="383"/>
      <c r="B7" s="226">
        <v>458</v>
      </c>
      <c r="C7" s="92" t="s">
        <v>556</v>
      </c>
      <c r="D7" s="11" t="s">
        <v>272</v>
      </c>
      <c r="F7" s="228">
        <v>1678787.5629661223</v>
      </c>
      <c r="G7" s="228">
        <v>1588391.309575639</v>
      </c>
      <c r="H7" s="259">
        <v>1787751</v>
      </c>
      <c r="I7" s="259">
        <v>1894952.9999999998</v>
      </c>
      <c r="J7" s="259">
        <v>1719379.8976199999</v>
      </c>
      <c r="K7" s="465">
        <f t="shared" si="0"/>
        <v>1733853</v>
      </c>
      <c r="L7" s="467"/>
      <c r="M7" s="222"/>
      <c r="N7" s="222"/>
    </row>
    <row r="8" spans="1:127" s="6" customFormat="1" ht="20.149999999999999" customHeight="1" x14ac:dyDescent="0.3">
      <c r="A8" s="383"/>
      <c r="B8" s="226">
        <v>459</v>
      </c>
      <c r="C8" s="92" t="s">
        <v>557</v>
      </c>
      <c r="D8" s="11" t="s">
        <v>272</v>
      </c>
      <c r="F8" s="228">
        <v>962474.93276211841</v>
      </c>
      <c r="G8" s="228">
        <v>910649.35945954279</v>
      </c>
      <c r="H8" s="259">
        <v>1024724.9999999999</v>
      </c>
      <c r="I8" s="259">
        <v>1086734</v>
      </c>
      <c r="J8" s="259">
        <v>985746.93084999989</v>
      </c>
      <c r="K8" s="465">
        <f t="shared" si="0"/>
        <v>994066</v>
      </c>
      <c r="L8" s="467"/>
      <c r="M8" s="222"/>
      <c r="N8" s="222"/>
    </row>
    <row r="9" spans="1:127" s="6" customFormat="1" ht="20.149999999999999" customHeight="1" x14ac:dyDescent="0.3">
      <c r="A9" s="383"/>
      <c r="B9" s="226">
        <v>460</v>
      </c>
      <c r="C9" s="92" t="s">
        <v>558</v>
      </c>
      <c r="D9" s="11" t="s">
        <v>272</v>
      </c>
      <c r="F9" s="228">
        <v>1890000.2591622947</v>
      </c>
      <c r="G9" s="228">
        <v>1788231.0144381714</v>
      </c>
      <c r="H9" s="259">
        <v>2012664.9999999998</v>
      </c>
      <c r="I9" s="259">
        <v>2133530</v>
      </c>
      <c r="J9" s="259">
        <v>1935700.31204</v>
      </c>
      <c r="K9" s="465">
        <f t="shared" si="0"/>
        <v>1952025</v>
      </c>
      <c r="L9" s="467"/>
      <c r="M9" s="222"/>
      <c r="N9" s="222"/>
    </row>
    <row r="10" spans="1:127" s="6" customFormat="1" ht="20.149999999999999" customHeight="1" x14ac:dyDescent="0.3">
      <c r="A10" s="383"/>
      <c r="B10" s="226">
        <v>461</v>
      </c>
      <c r="C10" s="152" t="s">
        <v>559</v>
      </c>
      <c r="D10" s="11" t="s">
        <v>272</v>
      </c>
      <c r="F10" s="228">
        <v>1671751.7161176896</v>
      </c>
      <c r="G10" s="228">
        <v>1581734.3160190454</v>
      </c>
      <c r="H10" s="259">
        <v>1780394</v>
      </c>
      <c r="I10" s="259">
        <v>1887595.9999999998</v>
      </c>
      <c r="J10" s="259">
        <v>1712174.38876</v>
      </c>
      <c r="K10" s="465">
        <f t="shared" si="0"/>
        <v>1726730</v>
      </c>
      <c r="L10" s="467"/>
      <c r="M10" s="222"/>
      <c r="N10" s="222"/>
    </row>
    <row r="11" spans="1:127" s="6" customFormat="1" ht="20.149999999999999" customHeight="1" thickBot="1" x14ac:dyDescent="0.35">
      <c r="A11" s="383"/>
      <c r="B11" s="232">
        <v>462</v>
      </c>
      <c r="C11" s="233" t="s">
        <v>560</v>
      </c>
      <c r="D11" s="15" t="s">
        <v>272</v>
      </c>
      <c r="F11" s="228">
        <v>2840675.477783164</v>
      </c>
      <c r="G11" s="228">
        <v>2687716.0289794556</v>
      </c>
      <c r="H11" s="259">
        <v>3025829</v>
      </c>
      <c r="I11" s="259">
        <v>3207652</v>
      </c>
      <c r="J11" s="259">
        <v>2909362.1827599998</v>
      </c>
      <c r="K11" s="465">
        <f t="shared" si="0"/>
        <v>2934247</v>
      </c>
      <c r="L11" s="467"/>
      <c r="M11" s="222"/>
      <c r="N11" s="222"/>
    </row>
    <row r="12" spans="1:127" s="6" customFormat="1" ht="39" customHeight="1" thickBot="1" x14ac:dyDescent="0.35">
      <c r="A12" s="429"/>
      <c r="B12" s="444" t="s">
        <v>561</v>
      </c>
      <c r="C12" s="445"/>
      <c r="D12" s="446"/>
      <c r="F12" s="234">
        <f>+SUM(F4:F11)</f>
        <v>20765324.535954408</v>
      </c>
      <c r="G12" s="234">
        <f t="shared" ref="G12:J12" si="1">+SUM(G4:G11)</f>
        <v>19647191.676326096</v>
      </c>
      <c r="H12" s="234">
        <f t="shared" si="1"/>
        <v>22116193</v>
      </c>
      <c r="I12" s="234">
        <f t="shared" si="1"/>
        <v>23444657</v>
      </c>
      <c r="J12" s="234">
        <f t="shared" si="1"/>
        <v>21267423.109349996</v>
      </c>
      <c r="K12" s="236">
        <f>+SUM(K4:K11)</f>
        <v>21448159</v>
      </c>
      <c r="L12" s="466"/>
      <c r="M12" s="238"/>
      <c r="N12" s="222"/>
    </row>
    <row r="13" spans="1:127" x14ac:dyDescent="0.3">
      <c r="E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</row>
    <row r="14" spans="1:127" x14ac:dyDescent="0.3">
      <c r="E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</row>
    <row r="15" spans="1:127" x14ac:dyDescent="0.3">
      <c r="E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</row>
    <row r="16" spans="1:127" x14ac:dyDescent="0.3">
      <c r="E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</row>
    <row r="17" spans="5:127" x14ac:dyDescent="0.3">
      <c r="E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</row>
    <row r="18" spans="5:127" x14ac:dyDescent="0.3">
      <c r="E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</row>
    <row r="19" spans="5:127" x14ac:dyDescent="0.3">
      <c r="E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</row>
    <row r="20" spans="5:127" x14ac:dyDescent="0.3">
      <c r="E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</row>
    <row r="21" spans="5:127" x14ac:dyDescent="0.3">
      <c r="E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</row>
    <row r="22" spans="5:127" x14ac:dyDescent="0.3">
      <c r="E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</row>
    <row r="23" spans="5:127" x14ac:dyDescent="0.3">
      <c r="E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</row>
    <row r="24" spans="5:127" x14ac:dyDescent="0.3">
      <c r="E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</row>
    <row r="25" spans="5:127" x14ac:dyDescent="0.3">
      <c r="E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</row>
    <row r="26" spans="5:127" x14ac:dyDescent="0.3">
      <c r="E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</row>
    <row r="27" spans="5:127" x14ac:dyDescent="0.3">
      <c r="E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</row>
    <row r="28" spans="5:127" x14ac:dyDescent="0.3">
      <c r="E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</row>
    <row r="29" spans="5:127" x14ac:dyDescent="0.3">
      <c r="E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</row>
    <row r="30" spans="5:127" x14ac:dyDescent="0.3">
      <c r="E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</row>
    <row r="31" spans="5:127" x14ac:dyDescent="0.3">
      <c r="E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</row>
    <row r="32" spans="5:127" x14ac:dyDescent="0.3">
      <c r="E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</row>
    <row r="33" spans="5:127" x14ac:dyDescent="0.3">
      <c r="E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</row>
    <row r="34" spans="5:127" x14ac:dyDescent="0.3">
      <c r="E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</row>
    <row r="35" spans="5:127" x14ac:dyDescent="0.3">
      <c r="E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</row>
    <row r="36" spans="5:127" x14ac:dyDescent="0.3">
      <c r="E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</row>
    <row r="37" spans="5:127" x14ac:dyDescent="0.3">
      <c r="E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</row>
    <row r="38" spans="5:127" x14ac:dyDescent="0.3">
      <c r="E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</row>
    <row r="39" spans="5:127" x14ac:dyDescent="0.3">
      <c r="E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</row>
    <row r="40" spans="5:127" x14ac:dyDescent="0.3">
      <c r="E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</row>
    <row r="41" spans="5:127" x14ac:dyDescent="0.3">
      <c r="E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</row>
    <row r="42" spans="5:127" x14ac:dyDescent="0.3">
      <c r="E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</row>
    <row r="43" spans="5:127" x14ac:dyDescent="0.3">
      <c r="E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</row>
    <row r="44" spans="5:127" x14ac:dyDescent="0.3">
      <c r="E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</row>
    <row r="45" spans="5:127" x14ac:dyDescent="0.3">
      <c r="E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</row>
    <row r="46" spans="5:127" x14ac:dyDescent="0.3">
      <c r="E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</row>
    <row r="47" spans="5:127" x14ac:dyDescent="0.3">
      <c r="E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</row>
    <row r="48" spans="5:127" x14ac:dyDescent="0.3">
      <c r="E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</row>
    <row r="49" spans="5:127" x14ac:dyDescent="0.3">
      <c r="E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</row>
    <row r="50" spans="5:127" x14ac:dyDescent="0.3">
      <c r="E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</row>
    <row r="51" spans="5:127" x14ac:dyDescent="0.3">
      <c r="E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</row>
    <row r="52" spans="5:127" x14ac:dyDescent="0.3">
      <c r="E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</row>
    <row r="53" spans="5:127" x14ac:dyDescent="0.3">
      <c r="E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</row>
    <row r="54" spans="5:127" x14ac:dyDescent="0.3">
      <c r="E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</row>
    <row r="55" spans="5:127" x14ac:dyDescent="0.3">
      <c r="E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</row>
    <row r="56" spans="5:127" x14ac:dyDescent="0.3">
      <c r="E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</row>
    <row r="57" spans="5:127" x14ac:dyDescent="0.3">
      <c r="E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</row>
    <row r="58" spans="5:127" x14ac:dyDescent="0.3">
      <c r="E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</row>
    <row r="59" spans="5:127" x14ac:dyDescent="0.3">
      <c r="E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</row>
    <row r="60" spans="5:127" x14ac:dyDescent="0.3">
      <c r="E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</row>
    <row r="61" spans="5:127" x14ac:dyDescent="0.3">
      <c r="E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</row>
    <row r="62" spans="5:127" x14ac:dyDescent="0.3">
      <c r="E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</row>
    <row r="63" spans="5:127" x14ac:dyDescent="0.3">
      <c r="E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</row>
    <row r="64" spans="5:127" x14ac:dyDescent="0.3">
      <c r="E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</row>
    <row r="65" spans="5:127" x14ac:dyDescent="0.3">
      <c r="E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</row>
    <row r="66" spans="5:127" x14ac:dyDescent="0.3">
      <c r="E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</row>
  </sheetData>
  <mergeCells count="4">
    <mergeCell ref="A3:A12"/>
    <mergeCell ref="B3:D3"/>
    <mergeCell ref="B12:D12"/>
    <mergeCell ref="A1:K1"/>
  </mergeCells>
  <pageMargins left="0.70866141732283472" right="0.70866141732283472" top="0.74803149606299213" bottom="0.74803149606299213" header="0.31496062992125984" footer="0.31496062992125984"/>
  <pageSetup paperSize="5" scale="25" fitToWidth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ESTUDIO DE MERCADO 2023</vt:lpstr>
      <vt:lpstr>ESTUDIO DE MERCADO 2024</vt:lpstr>
      <vt:lpstr>ESTUDIO DE MERCADO 2025</vt:lpstr>
      <vt:lpstr>MTTO Y LLANTAS 2026</vt:lpstr>
      <vt:lpstr>PANELES 2023</vt:lpstr>
      <vt:lpstr>PANELES 2025</vt:lpstr>
      <vt:lpstr>PANELES  2026</vt:lpstr>
      <vt:lpstr>'PANELES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2026-03-26T14:04:03Z</dcterms:created>
  <dcterms:modified xsi:type="dcterms:W3CDTF">2026-05-07T21:37:53Z</dcterms:modified>
</cp:coreProperties>
</file>